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- General" sheetId="1" r:id="rId4"/>
    <sheet state="visible" name="TeamLogos" sheetId="2" r:id="rId5"/>
    <sheet state="visible" name="2024 Player - Bio" sheetId="3" r:id="rId6"/>
    <sheet state="visible" name="Teams - General" sheetId="4" r:id="rId7"/>
    <sheet state="visible" name="Standings" sheetId="5" r:id="rId8"/>
    <sheet state="visible" name="Draft Data" sheetId="6" r:id="rId9"/>
  </sheets>
  <definedNames/>
  <calcPr/>
</workbook>
</file>

<file path=xl/sharedStrings.xml><?xml version="1.0" encoding="utf-8"?>
<sst xmlns="http://schemas.openxmlformats.org/spreadsheetml/2006/main" count="11053" uniqueCount="7034">
  <si>
    <t>PLAYER</t>
  </si>
  <si>
    <t>TEAM</t>
  </si>
  <si>
    <t>AGE</t>
  </si>
  <si>
    <t>games played</t>
  </si>
  <si>
    <t>W</t>
  </si>
  <si>
    <t>L</t>
  </si>
  <si>
    <t>avg minutes per game</t>
  </si>
  <si>
    <t>PTS</t>
  </si>
  <si>
    <t>FGM (field goals made AKA num baskets made)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</si>
  <si>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</si>
  <si>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</si>
  <si>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</si>
  <si>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</si>
  <si>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</si>
  <si>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</si>
  <si>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</si>
  <si>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</si>
  <si>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</si>
  <si>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</si>
  <si>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</si>
  <si>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</si>
  <si>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</si>
  <si>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</si>
  <si>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</si>
  <si>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</si>
  <si>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</si>
  <si>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</si>
  <si>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</si>
  <si>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</si>
  <si>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Year</t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</si>
  <si>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</si>
  <si>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</si>
  <si>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</si>
  <si>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</si>
  <si>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</si>
  <si>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</si>
  <si>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</si>
  <si>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</si>
  <si>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</si>
  <si>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</si>
  <si>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</si>
  <si>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</si>
  <si>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Caitlin Clark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</si>
  <si>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</si>
  <si>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</si>
  <si>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</si>
  <si>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Sabrina Ionescu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</si>
  <si>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</si>
  <si>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Satou Sabally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</si>
  <si>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</si>
  <si>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</si>
  <si>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</si>
  <si>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</si>
  <si>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</si>
  <si>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</si>
  <si>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</si>
  <si>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Chennedy Carter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</si>
  <si>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</si>
  <si>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Rhyne Howard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</si>
  <si>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</si>
  <si>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</si>
  <si>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</si>
  <si>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</si>
  <si>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</si>
  <si>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</si>
  <si>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</si>
  <si>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</si>
  <si>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</si>
  <si>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</si>
  <si>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</si>
  <si>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</si>
  <si>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</si>
  <si>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</si>
  <si>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</si>
  <si>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</si>
  <si>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</si>
  <si>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</si>
  <si>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</si>
  <si>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</si>
  <si>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</si>
  <si>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</si>
  <si>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</si>
  <si>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</si>
  <si>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</si>
  <si>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Aliyah Boston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</si>
  <si>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</si>
  <si>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</si>
  <si>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</si>
  <si>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Angel Reese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</si>
  <si>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</si>
  <si>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Rickea Jackson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</si>
  <si>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</si>
  <si>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DiJonai Carrington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</si>
  <si>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</si>
  <si>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</si>
  <si>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</si>
  <si>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</si>
  <si>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</si>
  <si>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</si>
  <si>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</si>
  <si>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Shakira Austin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</si>
  <si>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</si>
  <si>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</si>
  <si>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</si>
  <si>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Ezi Magbegor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</si>
  <si>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</si>
  <si>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</si>
  <si>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</si>
  <si>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</si>
  <si>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</si>
  <si>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</si>
  <si>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</si>
  <si>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</si>
  <si>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</si>
  <si>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NaLyssa Smith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</si>
  <si>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</si>
  <si>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Tyasha Harris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</si>
  <si>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</si>
  <si>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</si>
  <si>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</si>
  <si>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</si>
  <si>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</si>
  <si>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</si>
  <si>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</si>
  <si>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Kamilla Cardoso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</si>
  <si>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</si>
  <si>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</si>
  <si>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</si>
  <si>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</si>
  <si>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</si>
  <si>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</si>
  <si>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</si>
  <si>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</si>
  <si>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</si>
  <si>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Maddy Siegrist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</si>
  <si>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</si>
  <si>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</si>
  <si>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</si>
  <si>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Aari McDonald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</si>
  <si>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</si>
  <si>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</si>
  <si>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</si>
  <si>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</si>
  <si>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</si>
  <si>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</si>
  <si>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</si>
  <si>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</si>
  <si>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</si>
  <si>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</si>
  <si>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</si>
  <si>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</si>
  <si>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</si>
  <si>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Aaliyah Edwards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</si>
  <si>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</si>
  <si>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</si>
  <si>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</si>
  <si>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Cameron Brink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</si>
  <si>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</si>
  <si>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</si>
  <si>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</si>
  <si>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</si>
  <si>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</si>
  <si>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</si>
  <si>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</si>
  <si>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Julie Vanloo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</si>
  <si>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</si>
  <si>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Dana Evans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</si>
  <si>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</si>
  <si>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Jordan Horston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</si>
  <si>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</si>
  <si>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Leonie Fiebich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</si>
  <si>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</si>
  <si>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Michaela Onyenwere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</si>
  <si>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</si>
  <si>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</si>
  <si>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</si>
  <si>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</si>
  <si>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</si>
  <si>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Temi Fagbenle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</si>
  <si>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</si>
  <si>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</si>
  <si>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</si>
  <si>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Emily Engstler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</si>
  <si>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</si>
  <si>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</si>
  <si>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</si>
  <si>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Rae Burrell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</si>
  <si>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</si>
  <si>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Naz Hillmon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</si>
  <si>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</si>
  <si>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Kalani Brown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</si>
  <si>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</si>
  <si>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</si>
  <si>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</si>
  <si>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</si>
  <si>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</si>
  <si>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Lexie Hull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</si>
  <si>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</si>
  <si>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Jacy Sheldon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</si>
  <si>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</si>
  <si>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Jade Melbourne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</si>
  <si>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</si>
  <si>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Maya Caldwell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</si>
  <si>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</si>
  <si>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Li Yueru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</si>
  <si>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</si>
  <si>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</si>
  <si>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</si>
  <si>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Nyara Sabally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</si>
  <si>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</si>
  <si>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</si>
  <si>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</si>
  <si>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</si>
  <si>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</si>
  <si>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Dorka Juhász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</si>
  <si>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</si>
  <si>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Kristy Wallace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</si>
  <si>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</si>
  <si>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Cecilia Zandalasini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</si>
  <si>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</si>
  <si>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</si>
  <si>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</si>
  <si>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</si>
  <si>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</si>
  <si>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Sevgi Uzun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</si>
  <si>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</si>
  <si>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</si>
  <si>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</si>
  <si>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Katie Lou Samuelson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</si>
  <si>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</si>
  <si>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Destanni Henderson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</si>
  <si>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</si>
  <si>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Sika Koné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</si>
  <si>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</si>
  <si>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</si>
  <si>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</si>
  <si>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Haley Jones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</si>
  <si>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</si>
  <si>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Natasha Mack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</si>
  <si>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</si>
  <si>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</si>
  <si>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</si>
  <si>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</si>
  <si>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</si>
  <si>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Zia Cooke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</si>
  <si>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</si>
  <si>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</si>
  <si>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</si>
  <si>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Kennedy Burke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</si>
  <si>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</si>
  <si>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Olivia Nelson-Ododa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</si>
  <si>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</si>
  <si>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Ivana Dojkić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</si>
  <si>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</si>
  <si>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</si>
  <si>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</si>
  <si>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Crystal Dangerfield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</si>
  <si>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</si>
  <si>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Mikiah Herbert Harrigan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</si>
  <si>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</si>
  <si>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</si>
  <si>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</si>
  <si>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Veronica Burton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</si>
  <si>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</si>
  <si>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Ezinne Kalu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</si>
  <si>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</si>
  <si>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</si>
  <si>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</si>
  <si>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Joyner Holmes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</si>
  <si>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</si>
  <si>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Diamond Miller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</si>
  <si>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</si>
  <si>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Kierstan Bell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</si>
  <si>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</si>
  <si>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Grace Berger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</si>
  <si>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</si>
  <si>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Jaelyn Brown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</si>
  <si>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</si>
  <si>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Celeste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</si>
  <si>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</si>
  <si>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Kate Martin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</si>
  <si>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</si>
  <si>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Amy Atwell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</si>
  <si>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</si>
  <si>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</si>
  <si>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</si>
  <si>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Alissa Pili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</si>
  <si>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</si>
  <si>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Sug Sutton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</si>
  <si>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</si>
  <si>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DiDi Richards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</si>
  <si>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</si>
  <si>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Morgan Bertsch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</si>
  <si>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</si>
  <si>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Jaylyn Sherrod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</si>
  <si>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</si>
  <si>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Liz Dixon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</si>
  <si>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</si>
  <si>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Queen Egbo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</si>
  <si>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</si>
  <si>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</si>
  <si>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</si>
  <si>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</si>
  <si>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</si>
  <si>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</si>
  <si>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</si>
  <si>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Marquesha Davis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</si>
  <si>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</si>
  <si>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Lorela Cubaj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</si>
  <si>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</si>
  <si>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</si>
  <si>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</si>
  <si>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Laeticia Amihere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</si>
  <si>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</si>
  <si>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Stephanie Soares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</si>
  <si>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</si>
  <si>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Charisma Osborne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</si>
  <si>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</si>
  <si>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Jakia Brown-Turner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</si>
  <si>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</si>
  <si>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Kysre Gondrezick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</si>
  <si>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</si>
  <si>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Lou Lopez Sénéchal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</si>
  <si>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</si>
  <si>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Victaria Saxton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</si>
  <si>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</si>
  <si>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Dulcy Fankam Mendjiadeu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</si>
  <si>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</si>
  <si>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Kiana Williams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</si>
  <si>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</si>
  <si>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Olivia Époupa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</si>
  <si>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</si>
  <si>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</si>
  <si>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</si>
  <si>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Nika Mühl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</si>
  <si>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</si>
  <si>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Caitlin Bickle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</si>
  <si>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</si>
  <si>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Dyaisha Fair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</si>
  <si>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</si>
  <si>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Jessika Carter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</si>
  <si>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</si>
  <si>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Taylor Soule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</si>
  <si>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</si>
  <si>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</si>
  <si>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</si>
  <si>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</si>
  <si>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</si>
  <si>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</si>
  <si>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</si>
  <si>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</si>
  <si>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</si>
  <si>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</si>
  <si>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</si>
  <si>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</si>
  <si>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</si>
  <si>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</si>
  <si>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</si>
  <si>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</si>
  <si>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</si>
  <si>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Satou Sabally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</si>
  <si>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</si>
  <si>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</si>
  <si>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</si>
  <si>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</si>
  <si>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</si>
  <si>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</si>
  <si>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</si>
  <si>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Rhyne Howard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</si>
  <si>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</si>
  <si>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</si>
  <si>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</si>
  <si>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</si>
  <si>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</si>
  <si>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Sabrina Ionescu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</si>
  <si>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</si>
  <si>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</si>
  <si>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</si>
  <si>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</si>
  <si>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</si>
  <si>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</si>
  <si>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</si>
  <si>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</si>
  <si>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</si>
  <si>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</si>
  <si>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</si>
  <si>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</si>
  <si>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</si>
  <si>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NaLyssa Smith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</si>
  <si>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</si>
  <si>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</si>
  <si>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</si>
  <si>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</si>
  <si>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</si>
  <si>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</si>
  <si>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</si>
  <si>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Aliyah Boston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</si>
  <si>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</si>
  <si>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</si>
  <si>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</si>
  <si>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Ezi Magbegor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</si>
  <si>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</si>
  <si>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</si>
  <si>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</si>
  <si>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</si>
  <si>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</si>
  <si>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</si>
  <si>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</si>
  <si>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</si>
  <si>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</si>
  <si>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Diamond Miller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</si>
  <si>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</si>
  <si>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</si>
  <si>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</si>
  <si>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</si>
  <si>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</si>
  <si>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</si>
  <si>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</si>
  <si>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</si>
  <si>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</si>
  <si>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</si>
  <si>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</si>
  <si>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</si>
  <si>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</si>
  <si>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</si>
  <si>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</si>
  <si>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</si>
  <si>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</si>
  <si>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</si>
  <si>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</si>
  <si>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</si>
  <si>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</si>
  <si>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Shakira Austin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</si>
  <si>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</si>
  <si>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</si>
  <si>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</si>
  <si>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</si>
  <si>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</si>
  <si>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</si>
  <si>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</si>
  <si>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</si>
  <si>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</si>
  <si>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</si>
  <si>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</si>
  <si>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Dana Evans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</si>
  <si>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</si>
  <si>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</si>
  <si>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</si>
  <si>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Michaela Onyenwere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</si>
  <si>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</si>
  <si>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</si>
  <si>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</si>
  <si>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</si>
  <si>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</si>
  <si>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</si>
  <si>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</si>
  <si>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DiJonai Carrington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</si>
  <si>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</si>
  <si>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Crystal Dangerfield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</si>
  <si>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</si>
  <si>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Sug Sutton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</si>
  <si>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</si>
  <si>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</si>
  <si>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</si>
  <si>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Jessica Shepard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</si>
  <si>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</si>
  <si>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</si>
  <si>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</si>
  <si>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Aari McDonald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</si>
  <si>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</si>
  <si>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Kalani Brown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</si>
  <si>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</si>
  <si>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</si>
  <si>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</si>
  <si>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</si>
  <si>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</si>
  <si>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Marine Johannès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</si>
  <si>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</si>
  <si>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Rebekah Gardner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</si>
  <si>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</si>
  <si>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Jordan Horston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</si>
  <si>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</si>
  <si>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</si>
  <si>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</si>
  <si>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</si>
  <si>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</si>
  <si>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Kristy Wallace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</si>
  <si>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</si>
  <si>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Ivana Dojkić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</si>
  <si>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</si>
  <si>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</si>
  <si>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</si>
  <si>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</si>
  <si>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</si>
  <si>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</si>
  <si>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</si>
  <si>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Dorka Juhász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</si>
  <si>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</si>
  <si>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Nikolina Milic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</si>
  <si>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</si>
  <si>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</si>
  <si>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</si>
  <si>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</si>
  <si>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</si>
  <si>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</si>
  <si>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</si>
  <si>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Tyasha Harris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</si>
  <si>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</si>
  <si>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</si>
  <si>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</si>
  <si>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Li Meng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</si>
  <si>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</si>
  <si>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</si>
  <si>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</si>
  <si>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Shey Peddy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</si>
  <si>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</si>
  <si>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</si>
  <si>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</si>
  <si>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</si>
  <si>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</si>
  <si>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</si>
  <si>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</si>
  <si>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Queen Egbo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</si>
  <si>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</si>
  <si>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Asia (AD) Durr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</si>
  <si>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</si>
  <si>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</si>
  <si>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</si>
  <si>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Zia Cooke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</si>
  <si>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</si>
  <si>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Lexie Hull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</si>
  <si>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</si>
  <si>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Olivia Nelson-Ododa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</si>
  <si>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</si>
  <si>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</si>
  <si>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</si>
  <si>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Morgan Bertsch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</si>
  <si>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</si>
  <si>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Grace Berger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</si>
  <si>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</si>
  <si>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Naz Hillmon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</si>
  <si>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</si>
  <si>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</si>
  <si>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</si>
  <si>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Ruthy Hebard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</si>
  <si>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</si>
  <si>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Dulcy Fankam Mendjiadeu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</si>
  <si>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</si>
  <si>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Robyn Parks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</si>
  <si>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</si>
  <si>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Cyesha Goree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</si>
  <si>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</si>
  <si>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Destanni Henderson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</si>
  <si>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</si>
  <si>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Maddy Siegrist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</si>
  <si>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</si>
  <si>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Haley Jones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</si>
  <si>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</si>
  <si>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Kierstan Bell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</si>
  <si>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</si>
  <si>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</si>
  <si>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</si>
  <si>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Rae Burrell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</si>
  <si>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</si>
  <si>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Sika Koné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</si>
  <si>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</si>
  <si>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</si>
  <si>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</si>
  <si>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Joyner Holmes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</si>
  <si>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</si>
  <si>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</si>
  <si>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</si>
  <si>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Taylor Mikesell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</si>
  <si>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</si>
  <si>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Laeticia Amihere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</si>
  <si>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</si>
  <si>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</si>
  <si>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</si>
  <si>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Jade Melbourne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</si>
  <si>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</si>
  <si>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Awak Kuier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</si>
  <si>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</si>
  <si>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Yvonne Turner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</si>
  <si>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</si>
  <si>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Veronica Burton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</si>
  <si>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</si>
  <si>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Cayla George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</si>
  <si>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</si>
  <si>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Nyara Sabally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</si>
  <si>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</si>
  <si>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Jennie Simms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</si>
  <si>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</si>
  <si>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</si>
  <si>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</si>
  <si>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Jasmine Dickey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</si>
  <si>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</si>
  <si>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Ashley Joens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</si>
  <si>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</si>
  <si>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Bernadett Határ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</si>
  <si>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</si>
  <si>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Madi Williams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</si>
  <si>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</si>
  <si>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</si>
  <si>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</si>
  <si>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Maya Caldwell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</si>
  <si>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</si>
  <si>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Liz Dixon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</si>
  <si>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</si>
  <si>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Kristine Anigwe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</si>
  <si>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</si>
  <si>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</si>
  <si>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</si>
  <si>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Emily Engstler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</si>
  <si>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</si>
  <si>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Iliana Rupert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</si>
  <si>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</si>
  <si>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</si>
  <si>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</si>
  <si>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Nia Clouden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</si>
  <si>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</si>
  <si>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Han Xu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</si>
  <si>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</si>
  <si>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Kaila Charles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</si>
  <si>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</si>
  <si>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Kadi Sissoko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</si>
  <si>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</si>
  <si>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Abby Meyers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</si>
  <si>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</si>
  <si>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Linnae Harper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</si>
  <si>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</si>
  <si>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Arella Guirantes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</si>
  <si>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</si>
  <si>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Victaria Saxton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</si>
  <si>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</si>
  <si>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</si>
  <si>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</si>
  <si>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Jocelyn Willoughby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</si>
  <si>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</si>
  <si>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Evina Westbrook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</si>
  <si>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</si>
  <si>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Kayana Traylor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</si>
  <si>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</si>
  <si>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Alaina Coates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</si>
  <si>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</si>
  <si>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Leigha Brown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</si>
  <si>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</si>
  <si>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Taylor Soule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</si>
  <si>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</si>
  <si>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Khaalia Hillsman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</si>
  <si>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</si>
  <si>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Lauren Cox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</si>
  <si>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</si>
  <si>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Lorela Cubaj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</si>
  <si>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</si>
  <si>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Sam Thomas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</si>
  <si>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</si>
  <si>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</si>
  <si>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</si>
  <si>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</si>
  <si>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</si>
  <si>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</si>
  <si>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</si>
  <si>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</si>
  <si>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</si>
  <si>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</si>
  <si>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</si>
  <si>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</si>
  <si>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</si>
  <si>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</si>
  <si>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</si>
  <si>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Sabrina Ionescu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</si>
  <si>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</si>
  <si>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</si>
  <si>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</si>
  <si>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</si>
  <si>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</si>
  <si>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</si>
  <si>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</si>
  <si>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Rhyne Howard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</si>
  <si>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</si>
  <si>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</si>
  <si>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</si>
  <si>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</si>
  <si>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</si>
  <si>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</si>
  <si>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</si>
  <si>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</si>
  <si>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</si>
  <si>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</si>
  <si>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</si>
  <si>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</si>
  <si>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</si>
  <si>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</si>
  <si>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</si>
  <si>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</si>
  <si>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</si>
  <si>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</si>
  <si>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</si>
  <si>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</si>
  <si>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</si>
  <si>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</si>
  <si>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</si>
  <si>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</si>
  <si>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</si>
  <si>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NaLyssa Smith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</si>
  <si>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</si>
  <si>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</si>
  <si>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</si>
  <si>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</si>
  <si>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</si>
  <si>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</si>
  <si>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</si>
  <si>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</si>
  <si>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</si>
  <si>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</si>
  <si>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</si>
  <si>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</si>
  <si>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</si>
  <si>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</si>
  <si>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</si>
  <si>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</si>
  <si>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</si>
  <si>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</si>
  <si>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</si>
  <si>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</si>
  <si>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</si>
  <si>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</si>
  <si>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</si>
  <si>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</si>
  <si>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</si>
  <si>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</si>
  <si>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</si>
  <si>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Satou Sabally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</si>
  <si>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</si>
  <si>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</si>
  <si>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</si>
  <si>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</si>
  <si>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</si>
  <si>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Aari McDonald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</si>
  <si>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</si>
  <si>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</si>
  <si>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</si>
  <si>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Maya Caldwell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</si>
  <si>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</si>
  <si>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</si>
  <si>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</si>
  <si>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</si>
  <si>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</si>
  <si>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</si>
  <si>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</si>
  <si>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Marine Johannès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</si>
  <si>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</si>
  <si>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Shey Peddy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</si>
  <si>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</si>
  <si>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</si>
  <si>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</si>
  <si>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Katie Lou Samuelson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</si>
  <si>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</si>
  <si>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Ezi Magbegor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</si>
  <si>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</si>
  <si>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</si>
  <si>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</si>
  <si>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</si>
  <si>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</si>
  <si>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</si>
  <si>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</si>
  <si>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</si>
  <si>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</si>
  <si>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Chennedy Carter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</si>
  <si>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</si>
  <si>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</si>
  <si>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</si>
  <si>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Shakira Austin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</si>
  <si>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</si>
  <si>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Han Xu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</si>
  <si>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</si>
  <si>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Rebekah Gardner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</si>
  <si>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</si>
  <si>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</si>
  <si>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</si>
  <si>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Jessica Shepard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</si>
  <si>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</si>
  <si>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</si>
  <si>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</si>
  <si>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</si>
  <si>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</si>
  <si>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</si>
  <si>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</si>
  <si>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</si>
  <si>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</si>
  <si>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</si>
  <si>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</si>
  <si>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</si>
  <si>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</si>
  <si>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</si>
  <si>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</si>
  <si>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</si>
  <si>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</si>
  <si>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Queen Egbo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</si>
  <si>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</si>
  <si>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</si>
  <si>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</si>
  <si>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</si>
  <si>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</si>
  <si>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Asia (AD) Durr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</si>
  <si>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</si>
  <si>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</si>
  <si>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</si>
  <si>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</si>
  <si>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</si>
  <si>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</si>
  <si>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</si>
  <si>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</si>
  <si>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</si>
  <si>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DiJonai Carrington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</si>
  <si>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</si>
  <si>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</si>
  <si>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</si>
  <si>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</si>
  <si>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</si>
  <si>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</si>
  <si>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</si>
  <si>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Kristy Wallace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</si>
  <si>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</si>
  <si>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</si>
  <si>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</si>
  <si>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</si>
  <si>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</si>
  <si>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</si>
  <si>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</si>
  <si>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</si>
  <si>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</si>
  <si>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</si>
  <si>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</si>
  <si>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Katie Benzan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</si>
  <si>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</si>
  <si>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Nikolina Milic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</si>
  <si>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</si>
  <si>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</si>
  <si>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</si>
  <si>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Sparkle Taylor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</si>
  <si>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</si>
  <si>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Crystal Dangerfield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</si>
  <si>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</si>
  <si>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Kennedy Burke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</si>
  <si>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</si>
  <si>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</si>
  <si>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</si>
  <si>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Destanni Henderson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</si>
  <si>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</si>
  <si>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</si>
  <si>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</si>
  <si>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Emily Engstler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</si>
  <si>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</si>
  <si>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</si>
  <si>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</si>
  <si>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</si>
  <si>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</si>
  <si>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Tyasha Harris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</si>
  <si>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</si>
  <si>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</si>
  <si>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</si>
  <si>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</si>
  <si>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</si>
  <si>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Michaela Onyenwere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</si>
  <si>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</si>
  <si>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Destiny Slocum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</si>
  <si>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</si>
  <si>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Naz Hillmon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</si>
  <si>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</si>
  <si>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</si>
  <si>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</si>
  <si>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</si>
  <si>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</si>
  <si>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</si>
  <si>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</si>
  <si>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Dana Evans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</si>
  <si>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</si>
  <si>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Olivia Nelson-Ododa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</si>
  <si>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</si>
  <si>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</si>
  <si>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</si>
  <si>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Yvonne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</si>
  <si>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</si>
  <si>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</si>
  <si>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</si>
  <si>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Lexie Hull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</si>
  <si>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</si>
  <si>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Iliana Rupert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</si>
  <si>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</si>
  <si>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</si>
  <si>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</si>
  <si>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</si>
  <si>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</si>
  <si>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</si>
  <si>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</si>
  <si>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Alaina Coates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</si>
  <si>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</si>
  <si>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Jennie Simms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</si>
  <si>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</si>
  <si>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Megan Walker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</si>
  <si>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</si>
  <si>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Yvonne Anderson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</si>
  <si>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</si>
  <si>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</si>
  <si>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</si>
  <si>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</si>
  <si>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</si>
  <si>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Julie Allemand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</si>
  <si>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</si>
  <si>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Evina Westbrook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</si>
  <si>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</si>
  <si>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Awak Kuier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</si>
  <si>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</si>
  <si>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Jocelyn Willoughby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</si>
  <si>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</si>
  <si>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Kianna Smith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</si>
  <si>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</si>
  <si>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Veronica Burton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</si>
  <si>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</si>
  <si>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</si>
  <si>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</si>
  <si>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Ruthy Hebard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</si>
  <si>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</si>
  <si>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DiDi Richards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</si>
  <si>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</si>
  <si>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</si>
  <si>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</si>
  <si>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Khayla Pointer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</si>
  <si>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</si>
  <si>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</si>
  <si>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</si>
  <si>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Beatrice Mompremier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</si>
  <si>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</si>
  <si>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Nia Clouden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</si>
  <si>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</si>
  <si>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Joyner Holmes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</si>
  <si>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</si>
  <si>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Anneli Maley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</si>
  <si>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</si>
  <si>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Charli Collier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</si>
  <si>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</si>
  <si>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</si>
  <si>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</si>
  <si>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Rui Machida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</si>
  <si>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</si>
  <si>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Stephanie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</si>
  <si>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</si>
  <si>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 Yueru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</si>
  <si>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</si>
  <si>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Rae Burrell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</si>
  <si>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</si>
  <si>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Jasmine Walker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</si>
  <si>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</si>
  <si>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</si>
  <si>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</si>
  <si>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Aisha Sheppard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</si>
  <si>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</si>
  <si>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Kristine Anigwe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</si>
  <si>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</si>
  <si>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Kamiah Smalls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</si>
  <si>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</si>
  <si>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Kierstan Bell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</si>
  <si>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</si>
  <si>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Kiana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</si>
  <si>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</si>
  <si>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Rennia Davis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</si>
  <si>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</si>
  <si>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Jasmine Dickey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</si>
  <si>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</si>
  <si>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Amy Atwell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</si>
  <si>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</si>
  <si>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Jazmine Jones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</si>
  <si>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</si>
  <si>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Lorela Cubaj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</si>
  <si>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</si>
  <si>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Elissa Cunane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</si>
  <si>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</si>
  <si>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Sam Thomas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</si>
  <si>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</si>
  <si>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Hannah Sjerven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</si>
  <si>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</si>
  <si>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Kaila Charles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</si>
  <si>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</si>
  <si>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Raina Perez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</si>
  <si>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</si>
  <si>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Tina Krajisnik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</si>
  <si>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</si>
  <si>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</si>
  <si>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</si>
  <si>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</si>
  <si>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</si>
  <si>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</si>
  <si>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</si>
  <si>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</si>
  <si>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</si>
  <si>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</si>
  <si>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</si>
  <si>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</si>
  <si>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</si>
  <si>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</si>
  <si>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</si>
  <si>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</si>
  <si>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</si>
  <si>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</si>
  <si>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</si>
  <si>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</si>
  <si>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</si>
  <si>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</si>
  <si>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</si>
  <si>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</si>
  <si>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</si>
  <si>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</si>
  <si>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</si>
  <si>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</si>
  <si>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</si>
  <si>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</si>
  <si>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</si>
  <si>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</si>
  <si>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</si>
  <si>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</si>
  <si>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</si>
  <si>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</si>
  <si>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</si>
  <si>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</si>
  <si>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</si>
  <si>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</si>
  <si>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</si>
  <si>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</si>
  <si>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</si>
  <si>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</si>
  <si>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</si>
  <si>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</si>
  <si>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</si>
  <si>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Chennedy Carter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</si>
  <si>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</si>
  <si>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</si>
  <si>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</si>
  <si>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</si>
  <si>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</si>
  <si>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</si>
  <si>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</si>
  <si>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</si>
  <si>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</si>
  <si>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</si>
  <si>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</si>
  <si>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</si>
  <si>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</si>
  <si>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</si>
  <si>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</si>
  <si>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</si>
  <si>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</si>
  <si>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</si>
  <si>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</si>
  <si>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</si>
  <si>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</si>
  <si>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Satou Sabally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</si>
  <si>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</si>
  <si>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</si>
  <si>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</si>
  <si>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Sabrina Ionescu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</si>
  <si>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</si>
  <si>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</si>
  <si>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</si>
  <si>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</si>
  <si>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</si>
  <si>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</si>
  <si>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</si>
  <si>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</si>
  <si>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</si>
  <si>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</si>
  <si>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</si>
  <si>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</si>
  <si>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</si>
  <si>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</si>
  <si>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</si>
  <si>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</si>
  <si>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</si>
  <si>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</si>
  <si>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</si>
  <si>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</si>
  <si>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</si>
  <si>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</si>
  <si>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</si>
  <si>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</si>
  <si>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</si>
  <si>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</si>
  <si>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</si>
  <si>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</si>
  <si>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</si>
  <si>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</si>
  <si>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</si>
  <si>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</si>
  <si>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</si>
  <si>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</si>
  <si>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</si>
  <si>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</si>
  <si>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</si>
  <si>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Te'a Cooper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</si>
  <si>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</si>
  <si>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Crystal Bradford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</si>
  <si>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</si>
  <si>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</si>
  <si>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</si>
  <si>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</si>
  <si>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</si>
  <si>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Michaela Onyenwere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</si>
  <si>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</si>
  <si>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</si>
  <si>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</si>
  <si>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</si>
  <si>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</si>
  <si>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</si>
  <si>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</si>
  <si>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Crystal Dangerfield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</si>
  <si>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</si>
  <si>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</si>
  <si>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</si>
  <si>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</si>
  <si>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</si>
  <si>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</si>
  <si>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</si>
  <si>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</si>
  <si>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</si>
  <si>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</si>
  <si>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</si>
  <si>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</si>
  <si>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</si>
  <si>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</si>
  <si>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</si>
  <si>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Katie Lou Samuelson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</si>
  <si>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</si>
  <si>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</si>
  <si>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</si>
  <si>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</si>
  <si>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</si>
  <si>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</si>
  <si>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</si>
  <si>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Ezi Magbegor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</si>
  <si>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</si>
  <si>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</si>
  <si>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</si>
  <si>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</si>
  <si>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</si>
  <si>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</si>
  <si>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</si>
  <si>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</si>
  <si>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</si>
  <si>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</si>
  <si>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</si>
  <si>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Aari McDonald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</si>
  <si>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</si>
  <si>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Jazmine 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</si>
  <si>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</si>
  <si>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</si>
  <si>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</si>
  <si>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</si>
  <si>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</si>
  <si>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</si>
  <si>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</si>
  <si>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</si>
  <si>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</si>
  <si>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Ruthy Hebard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</si>
  <si>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</si>
  <si>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</si>
  <si>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</si>
  <si>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</si>
  <si>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</si>
  <si>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Kylee Shook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</si>
  <si>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</si>
  <si>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</si>
  <si>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</si>
  <si>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</si>
  <si>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</si>
  <si>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</si>
  <si>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</si>
  <si>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</si>
  <si>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</si>
  <si>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</si>
  <si>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</si>
  <si>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Shey Peddy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</si>
  <si>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</si>
  <si>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</si>
  <si>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</si>
  <si>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</si>
  <si>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</si>
  <si>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Bernadett Határ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</si>
  <si>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</si>
  <si>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</si>
  <si>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</si>
  <si>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</si>
  <si>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</si>
  <si>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Megan Walker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</si>
  <si>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</si>
  <si>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Sydney Wiese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</si>
  <si>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</si>
  <si>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Tyasha Harris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</si>
  <si>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</si>
  <si>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Bria Holmes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</si>
  <si>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</si>
  <si>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</si>
  <si>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</si>
  <si>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Kaila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</si>
  <si>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</si>
  <si>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Erica McCall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</si>
  <si>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</si>
  <si>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</si>
  <si>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</si>
  <si>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</si>
  <si>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</si>
  <si>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</si>
  <si>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</si>
  <si>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</si>
  <si>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</si>
  <si>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Charli Collier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</si>
  <si>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</si>
  <si>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Kristine Anigwe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</si>
  <si>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</si>
  <si>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Dana Evans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</si>
  <si>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</si>
  <si>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Arella Guirantes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</si>
  <si>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</si>
  <si>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Leaonna Odom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</si>
  <si>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</si>
  <si>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Kennedy Burke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</si>
  <si>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</si>
  <si>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DiJonai Carrington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</si>
  <si>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</si>
  <si>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Kiara Leslie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</si>
  <si>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</si>
  <si>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Lauren Cox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</si>
  <si>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</si>
  <si>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Bella Alarie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</si>
  <si>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</si>
  <si>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Joyner Holmes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</si>
  <si>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</si>
  <si>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</si>
  <si>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</si>
  <si>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Stephanie Watts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</si>
  <si>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</si>
  <si>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Awak Kuier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</si>
  <si>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</si>
  <si>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Blake Dietrick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</si>
  <si>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</si>
  <si>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DiDi Richards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</si>
  <si>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</si>
  <si>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Chelsey Perry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</si>
  <si>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</si>
  <si>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Jessica Shepard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</si>
  <si>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</si>
  <si>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</si>
  <si>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</si>
  <si>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Kalani Brown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</si>
  <si>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</si>
  <si>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Shyla Heal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</si>
  <si>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</si>
  <si>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Stella Johnson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</si>
  <si>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</si>
  <si>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JiSu Park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</si>
  <si>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</si>
  <si>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Kysre Gondrezick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</si>
  <si>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</si>
  <si>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Beatrice Mompremier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</si>
  <si>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</si>
  <si>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</si>
  <si>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</si>
  <si>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</si>
  <si>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</si>
  <si>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Natasha Mack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</si>
  <si>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</si>
  <si>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Stephanie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</si>
  <si>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</si>
  <si>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</si>
  <si>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</si>
  <si>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Aaliyah Wilson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</si>
  <si>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</si>
  <si>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Destiny Slocum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</si>
  <si>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</si>
  <si>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Cierra Burdick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</si>
  <si>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</si>
  <si>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Chelsea Dungee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</si>
  <si>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</si>
  <si>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Kiana Williams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</si>
  <si>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</si>
  <si>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Aleah Goodman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</si>
  <si>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</si>
  <si>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</si>
  <si>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</si>
  <si>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Haley Gorecki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</si>
  <si>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</si>
  <si>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Jasmine Walker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</si>
  <si>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</si>
  <si>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Jillian Alleyne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</si>
  <si>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</si>
  <si>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Linnae Harper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</si>
  <si>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</si>
  <si>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Mikiah Herbert Harrigan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</si>
  <si>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</si>
  <si>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</si>
  <si>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</si>
  <si>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</si>
  <si>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</si>
  <si>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</si>
  <si>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</si>
  <si>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</si>
  <si>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</si>
  <si>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</si>
  <si>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</si>
  <si>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Sabrina Ionescu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</si>
  <si>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</si>
  <si>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</si>
  <si>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</si>
  <si>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</si>
  <si>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</si>
  <si>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</si>
  <si>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</si>
  <si>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Chennedy Carter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</si>
  <si>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</si>
  <si>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</si>
  <si>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</si>
  <si>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</si>
  <si>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</si>
  <si>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</si>
  <si>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</si>
  <si>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Crystal Dangerfield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</si>
  <si>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</si>
  <si>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</si>
  <si>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</si>
  <si>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</si>
  <si>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</si>
  <si>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</si>
  <si>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</si>
  <si>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</si>
  <si>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</si>
  <si>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</si>
  <si>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</si>
  <si>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</si>
  <si>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</si>
  <si>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</si>
  <si>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</si>
  <si>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</si>
  <si>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</si>
  <si>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</si>
  <si>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</si>
  <si>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</si>
  <si>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</si>
  <si>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</si>
  <si>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</si>
  <si>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</si>
  <si>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</si>
  <si>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Satou Sabally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</si>
  <si>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</si>
  <si>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</si>
  <si>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</si>
  <si>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</si>
  <si>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</si>
  <si>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</si>
  <si>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</si>
  <si>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</si>
  <si>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</si>
  <si>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</si>
  <si>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</si>
  <si>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</si>
  <si>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</si>
  <si>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</si>
  <si>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</si>
  <si>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</si>
  <si>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</si>
  <si>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</si>
  <si>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</si>
  <si>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</si>
  <si>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</si>
  <si>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</si>
  <si>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</si>
  <si>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</si>
  <si>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</si>
  <si>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</si>
  <si>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</si>
  <si>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</si>
  <si>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</si>
  <si>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</si>
  <si>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</si>
  <si>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</si>
  <si>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</si>
  <si>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Jazmine 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</si>
  <si>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</si>
  <si>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</si>
  <si>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</si>
  <si>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</si>
  <si>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</si>
  <si>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</si>
  <si>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</si>
  <si>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</si>
  <si>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</si>
  <si>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</si>
  <si>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</si>
  <si>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</si>
  <si>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</si>
  <si>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</si>
  <si>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</si>
  <si>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</si>
  <si>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</si>
  <si>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</si>
  <si>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</si>
  <si>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</si>
  <si>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</si>
  <si>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</si>
  <si>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</si>
  <si>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Julie Allemand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</si>
  <si>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</si>
  <si>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</si>
  <si>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</si>
  <si>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</si>
  <si>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</si>
  <si>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</si>
  <si>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</si>
  <si>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</si>
  <si>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</si>
  <si>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</si>
  <si>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</si>
  <si>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</si>
  <si>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</si>
  <si>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</si>
  <si>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</si>
  <si>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</si>
  <si>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</si>
  <si>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</si>
  <si>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</si>
  <si>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</si>
  <si>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</si>
  <si>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Kennedy Burke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</si>
  <si>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</si>
  <si>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Te'a Cooper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</si>
  <si>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</si>
  <si>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Paris Kea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</si>
  <si>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</si>
  <si>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</si>
  <si>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</si>
  <si>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</si>
  <si>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</si>
  <si>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Sydney Wiese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</si>
  <si>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</si>
  <si>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Tyasha Harris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</si>
  <si>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</si>
  <si>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</si>
  <si>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</si>
  <si>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Ezi Magbegor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</si>
  <si>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</si>
  <si>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</si>
  <si>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</si>
  <si>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</si>
  <si>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</si>
  <si>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</si>
  <si>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</si>
  <si>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</si>
  <si>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</si>
  <si>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</si>
  <si>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</si>
  <si>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</si>
  <si>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</si>
  <si>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</si>
  <si>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</si>
  <si>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</si>
  <si>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</si>
  <si>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Blake Dietrick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</si>
  <si>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</si>
  <si>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Jocelyn Willoughby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</si>
  <si>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</si>
  <si>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</si>
  <si>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</si>
  <si>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Ruthy Hebard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</si>
  <si>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</si>
  <si>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Kiara Leslie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</si>
  <si>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</si>
  <si>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Leaonna Odom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</si>
  <si>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</si>
  <si>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Kaila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</si>
  <si>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</si>
  <si>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</si>
  <si>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</si>
  <si>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Stella Johnson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</si>
  <si>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</si>
  <si>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</si>
  <si>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</si>
  <si>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Katie Lou Samuelson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</si>
  <si>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</si>
  <si>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</si>
  <si>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</si>
  <si>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</si>
  <si>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</si>
  <si>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Bria Holmes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</si>
  <si>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</si>
  <si>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</si>
  <si>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</si>
  <si>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</si>
  <si>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</si>
  <si>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Kristine Anigwe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</si>
  <si>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</si>
  <si>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</si>
  <si>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</si>
  <si>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</si>
  <si>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</si>
  <si>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Kylee Shook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</si>
  <si>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</si>
  <si>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Alexis Jones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</si>
  <si>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</si>
  <si>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Alexis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</si>
  <si>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</si>
  <si>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Kamiah Smalls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</si>
  <si>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</si>
  <si>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Shey Peddy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</si>
  <si>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</si>
  <si>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Mikiah Herbert Harrigan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</si>
  <si>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</si>
  <si>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</si>
  <si>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</si>
  <si>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Lauren Cox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</si>
  <si>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</si>
  <si>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</si>
  <si>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</si>
  <si>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</si>
  <si>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</si>
  <si>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Stephanie Mavunga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</si>
  <si>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</si>
  <si>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</si>
  <si>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</si>
  <si>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</si>
  <si>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</si>
  <si>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</si>
  <si>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</si>
  <si>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Megan Walker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</si>
  <si>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</si>
  <si>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Kalani Brown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</si>
  <si>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</si>
  <si>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Joyner Holmes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</si>
  <si>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</si>
  <si>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</si>
  <si>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</si>
  <si>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</si>
  <si>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</si>
  <si>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Sug Sutton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</si>
  <si>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</si>
  <si>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Jacki Gemelos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</si>
  <si>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</si>
  <si>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Bella Alarie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</si>
  <si>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</si>
  <si>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</si>
  <si>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</si>
  <si>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</si>
  <si>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</si>
  <si>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Erica McCall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</si>
  <si>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</si>
  <si>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Alaina Coates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</si>
  <si>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</si>
  <si>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</si>
  <si>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</si>
  <si>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Marie Gülich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</si>
  <si>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</si>
  <si>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</si>
  <si>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</si>
  <si>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Beatrice Mompremier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</si>
  <si>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</si>
  <si>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Morgan Tuck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</si>
  <si>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</si>
  <si>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</si>
  <si>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</si>
  <si>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Alisia Jenkins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</si>
  <si>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</si>
  <si>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</si>
  <si>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</si>
  <si>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Kathleen Doyle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</si>
  <si>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</si>
  <si>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</si>
  <si>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</si>
  <si>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</si>
  <si>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</si>
  <si>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Jaylyn Agnew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</si>
  <si>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</si>
  <si>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Brittany Brewer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</si>
  <si>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</si>
  <si>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Cierra Burdick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</si>
  <si>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</si>
  <si>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</si>
  <si>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</si>
  <si>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</si>
  <si>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</si>
  <si>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Megan Huff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</si>
  <si>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</si>
  <si>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</si>
  <si>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</si>
  <si>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</si>
  <si>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</si>
  <si>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Arike Ogunbowale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</si>
  <si>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</si>
  <si>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</si>
  <si>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</si>
  <si>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</si>
  <si>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</si>
  <si>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</si>
  <si>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</si>
  <si>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</si>
  <si>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</si>
  <si>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</si>
  <si>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</si>
  <si>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</si>
  <si>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</si>
  <si>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</si>
  <si>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</si>
  <si>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</si>
  <si>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</si>
  <si>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</si>
  <si>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</si>
  <si>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</si>
  <si>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</si>
  <si>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</si>
  <si>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</si>
  <si>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</si>
  <si>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</si>
  <si>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</si>
  <si>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</si>
  <si>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</si>
  <si>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</si>
  <si>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</si>
  <si>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</si>
  <si>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</si>
  <si>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</si>
  <si>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</si>
  <si>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</si>
  <si>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</si>
  <si>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</si>
  <si>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Napheesa Collier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</si>
  <si>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</si>
  <si>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</si>
  <si>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</si>
  <si>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</si>
  <si>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</si>
  <si>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</si>
  <si>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</si>
  <si>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</si>
  <si>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</si>
  <si>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</si>
  <si>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</si>
  <si>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</si>
  <si>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</si>
  <si>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</si>
  <si>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</si>
  <si>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</si>
  <si>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</si>
  <si>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</si>
  <si>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</si>
  <si>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</si>
  <si>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</si>
  <si>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</si>
  <si>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</si>
  <si>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</si>
  <si>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</si>
  <si>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</si>
  <si>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</si>
  <si>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</si>
  <si>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</si>
  <si>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</si>
  <si>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</si>
  <si>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</si>
  <si>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</si>
  <si>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</si>
  <si>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</si>
  <si>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</si>
  <si>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</si>
  <si>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Teaira McCowan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</si>
  <si>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</si>
  <si>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</si>
  <si>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</si>
  <si>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</si>
  <si>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</si>
  <si>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</si>
  <si>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</si>
  <si>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Asia (AD) Durr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</si>
  <si>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</si>
  <si>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</si>
  <si>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</si>
  <si>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</si>
  <si>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</si>
  <si>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</si>
  <si>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</si>
  <si>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</si>
  <si>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</si>
  <si>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</si>
  <si>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</si>
  <si>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</si>
  <si>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</si>
  <si>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</si>
  <si>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</si>
  <si>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</si>
  <si>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</si>
  <si>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</si>
  <si>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</si>
  <si>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</si>
  <si>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</si>
  <si>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</si>
  <si>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</si>
  <si>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</si>
  <si>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</si>
  <si>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</si>
  <si>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</si>
  <si>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</si>
  <si>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</si>
  <si>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</si>
  <si>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</si>
  <si>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Maria Vadeeva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</si>
  <si>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</si>
  <si>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</si>
  <si>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</si>
  <si>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</si>
  <si>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</si>
  <si>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</si>
  <si>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</si>
  <si>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</si>
  <si>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</si>
  <si>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</si>
  <si>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</si>
  <si>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</si>
  <si>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</si>
  <si>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Marine Johannès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</si>
  <si>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</si>
  <si>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</si>
  <si>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</si>
  <si>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</si>
  <si>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</si>
  <si>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</si>
  <si>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</si>
  <si>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Jackie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</si>
  <si>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</si>
  <si>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</si>
  <si>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</si>
  <si>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Yvonne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</si>
  <si>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</si>
  <si>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Bria Holmes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</si>
  <si>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</si>
  <si>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</si>
  <si>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</si>
  <si>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LaToya Sanders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</si>
  <si>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</si>
  <si>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</si>
  <si>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</si>
  <si>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</si>
  <si>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</si>
  <si>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</si>
  <si>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</si>
  <si>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</si>
  <si>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</si>
  <si>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</si>
  <si>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</si>
  <si>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</si>
  <si>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</si>
  <si>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</si>
  <si>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</si>
  <si>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</si>
  <si>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</si>
  <si>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Temi Fagbenle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</si>
  <si>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</si>
  <si>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</si>
  <si>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</si>
  <si>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</si>
  <si>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</si>
  <si>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</si>
  <si>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</si>
  <si>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</si>
  <si>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</si>
  <si>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Kalani Brown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</si>
  <si>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</si>
  <si>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</si>
  <si>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</si>
  <si>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</si>
  <si>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</si>
  <si>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</si>
  <si>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</si>
  <si>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Jessica Shepard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</si>
  <si>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</si>
  <si>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Sydney Wiese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</si>
  <si>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</si>
  <si>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</si>
  <si>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</si>
  <si>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</si>
  <si>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</si>
  <si>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Kennedy Burke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</si>
  <si>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</si>
  <si>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</si>
  <si>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</si>
  <si>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</si>
  <si>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</si>
  <si>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Brianna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</si>
  <si>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</si>
  <si>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Marina Mabrey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</si>
  <si>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</si>
  <si>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</si>
  <si>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</si>
  <si>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Alexis Jones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</si>
  <si>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</si>
  <si>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</si>
  <si>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</si>
  <si>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Imani McGee-Stafford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</si>
  <si>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</si>
  <si>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</si>
  <si>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</si>
  <si>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Morgan Tuck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</si>
  <si>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</si>
  <si>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Nayo Raincock-Ekunwe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</si>
  <si>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</si>
  <si>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Natisha Hiedeman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</si>
  <si>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</si>
  <si>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</si>
  <si>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</si>
  <si>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</si>
  <si>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</si>
  <si>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</si>
  <si>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</si>
  <si>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</si>
  <si>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</si>
  <si>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Marie Gülich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</si>
  <si>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</si>
  <si>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</si>
  <si>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</si>
  <si>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</si>
  <si>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</si>
  <si>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Sophie Cunningham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</si>
  <si>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</si>
  <si>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Han Xu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</si>
  <si>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</si>
  <si>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</si>
  <si>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</si>
  <si>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Maite Cazorla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</si>
  <si>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</si>
  <si>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Megan Gustafson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</si>
  <si>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</si>
  <si>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</si>
  <si>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</si>
  <si>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</si>
  <si>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</si>
  <si>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Paris Kea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</si>
  <si>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</si>
  <si>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Alaina Coates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</si>
  <si>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</si>
  <si>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</si>
  <si>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</si>
  <si>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Stephanie 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</si>
  <si>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</si>
  <si>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Kristine Anigwe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</si>
  <si>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</si>
  <si>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Katie Lou Samuelson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</si>
  <si>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</si>
  <si>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Brooke McCarty-Williams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</si>
  <si>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</si>
  <si>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</si>
  <si>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</si>
  <si>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Asia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</si>
  <si>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</si>
  <si>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Tiffany Bias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</si>
  <si>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</si>
  <si>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Shey Peddy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</si>
  <si>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</si>
  <si>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Anriel Howard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</si>
  <si>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</si>
  <si>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Kim Mestdagh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</si>
  <si>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</si>
  <si>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Jamierra Faulkner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</si>
  <si>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</si>
  <si>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</si>
  <si>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</si>
  <si>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Shao Ting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</si>
  <si>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</si>
  <si>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Victoria Macaulay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</si>
  <si>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</si>
  <si>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Alanna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</si>
  <si>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</si>
  <si>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</si>
  <si>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</si>
  <si>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Erica McCall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</si>
  <si>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</si>
  <si>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JiSu Park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</si>
  <si>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</si>
  <si>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Jillian Alleyne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</si>
  <si>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</si>
  <si>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Ashley Walker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</si>
  <si>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</si>
  <si>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Chloe Jackson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</si>
  <si>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</si>
  <si>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</si>
  <si>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</si>
  <si>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Haley Peters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</si>
  <si>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</si>
  <si>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Bridget Carleton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</si>
  <si>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</si>
  <si>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Blake Dietrick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</si>
  <si>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</si>
  <si>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Arica Carter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</si>
  <si>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</si>
  <si>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</si>
  <si>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</si>
  <si>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Jaime Nared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</si>
  <si>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</si>
  <si>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Kenisha Bell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</si>
  <si>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</si>
  <si>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</si>
  <si>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</si>
  <si>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</si>
  <si>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</si>
  <si>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A'ja Wilson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</si>
  <si>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</si>
  <si>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</si>
  <si>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</si>
  <si>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</si>
  <si>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</si>
  <si>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</si>
  <si>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</si>
  <si>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</si>
  <si>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</si>
  <si>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</si>
  <si>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</si>
  <si>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</si>
  <si>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</si>
  <si>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</si>
  <si>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</si>
  <si>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</si>
  <si>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</si>
  <si>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</si>
  <si>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</si>
  <si>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</si>
  <si>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</si>
  <si>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</si>
  <si>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</si>
  <si>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</si>
  <si>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</si>
  <si>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</si>
  <si>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</si>
  <si>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</si>
  <si>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</si>
  <si>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</si>
  <si>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</si>
  <si>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</si>
  <si>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</si>
  <si>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</si>
  <si>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</si>
  <si>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Diamond DeShields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</si>
  <si>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</si>
  <si>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</si>
  <si>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</si>
  <si>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</si>
  <si>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</si>
  <si>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</si>
  <si>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</si>
  <si>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</si>
  <si>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</si>
  <si>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Kelsey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</si>
  <si>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</si>
  <si>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</si>
  <si>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</si>
  <si>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</si>
  <si>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</si>
  <si>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</si>
  <si>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</si>
  <si>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Ariel Atkins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</si>
  <si>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</si>
  <si>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</si>
  <si>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</si>
  <si>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</si>
  <si>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</si>
  <si>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</si>
  <si>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</si>
  <si>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</si>
  <si>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</si>
  <si>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LaToya Sanders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</si>
  <si>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</si>
  <si>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</si>
  <si>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</si>
  <si>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</si>
  <si>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</si>
  <si>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</si>
  <si>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</si>
  <si>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</si>
  <si>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</si>
  <si>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</si>
  <si>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</si>
  <si>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</si>
  <si>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</si>
  <si>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</si>
  <si>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</si>
  <si>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</si>
  <si>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</si>
  <si>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</si>
  <si>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</si>
  <si>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</si>
  <si>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</si>
  <si>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Kia Nurse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</si>
  <si>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</si>
  <si>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</si>
  <si>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</si>
  <si>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</si>
  <si>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</si>
  <si>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Azurá Stevens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</si>
  <si>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</si>
  <si>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Victoria Vivians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</si>
  <si>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</si>
  <si>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</si>
  <si>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</si>
  <si>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</si>
  <si>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</si>
  <si>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</si>
  <si>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</si>
  <si>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</si>
  <si>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</si>
  <si>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</si>
  <si>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</si>
  <si>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</si>
  <si>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</si>
  <si>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</si>
  <si>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</si>
  <si>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</si>
  <si>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</si>
  <si>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</si>
  <si>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</si>
  <si>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</si>
  <si>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</si>
  <si>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Jamierra Faulkner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</si>
  <si>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</si>
  <si>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</si>
  <si>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</si>
  <si>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</si>
  <si>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</si>
  <si>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</si>
  <si>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</si>
  <si>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</si>
  <si>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</si>
  <si>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Gabby Williams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</si>
  <si>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</si>
  <si>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</si>
  <si>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</si>
  <si>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</si>
  <si>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</si>
  <si>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</si>
  <si>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</si>
  <si>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</si>
  <si>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</si>
  <si>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</si>
  <si>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</si>
  <si>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</si>
  <si>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</si>
  <si>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</si>
  <si>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</si>
  <si>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</si>
  <si>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</si>
  <si>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</si>
  <si>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</si>
  <si>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</si>
  <si>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</si>
  <si>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</si>
  <si>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</si>
  <si>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Morgan Tuck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</si>
  <si>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</si>
  <si>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Cecilia Zandalasini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</si>
  <si>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</si>
  <si>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Jordin Canada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</si>
  <si>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</si>
  <si>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</si>
  <si>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</si>
  <si>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</si>
  <si>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</si>
  <si>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</si>
  <si>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</si>
  <si>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</si>
  <si>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</si>
  <si>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</si>
  <si>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</si>
  <si>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</si>
  <si>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</si>
  <si>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</si>
  <si>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</si>
  <si>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</si>
  <si>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</si>
  <si>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</si>
  <si>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</si>
  <si>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</si>
  <si>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</si>
  <si>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</si>
  <si>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</si>
  <si>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</si>
  <si>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</si>
  <si>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</si>
  <si>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</si>
  <si>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</si>
  <si>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</si>
  <si>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</si>
  <si>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</si>
  <si>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</si>
  <si>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</si>
  <si>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</si>
  <si>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</si>
  <si>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Yvonne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</si>
  <si>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</si>
  <si>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</si>
  <si>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</si>
  <si>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</si>
  <si>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</si>
  <si>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</si>
  <si>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</si>
  <si>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Myisha Hines-Allen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</si>
  <si>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</si>
  <si>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</si>
  <si>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</si>
  <si>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</si>
  <si>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</si>
  <si>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Maria Vadeeva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</si>
  <si>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</si>
  <si>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Cayla George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</si>
  <si>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</si>
  <si>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</si>
  <si>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</si>
  <si>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Alexis Prince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</si>
  <si>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</si>
  <si>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</si>
  <si>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</si>
  <si>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Alaina Coates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</si>
  <si>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</si>
  <si>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Monique Billings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</si>
  <si>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</si>
  <si>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Alexis Jones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</si>
  <si>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</si>
  <si>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Temi Fagbenle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</si>
  <si>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</si>
  <si>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</si>
  <si>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</si>
  <si>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</si>
  <si>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</si>
  <si>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</si>
  <si>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</si>
  <si>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Raigyne Louis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</si>
  <si>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</si>
  <si>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</si>
  <si>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</si>
  <si>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</si>
  <si>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</si>
  <si>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Imani McGee-Stafford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</si>
  <si>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</si>
  <si>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Erica McCall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</si>
  <si>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</si>
  <si>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JiSu Park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</si>
  <si>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</si>
  <si>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Kelsey Bone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</si>
  <si>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</si>
  <si>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</si>
  <si>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</si>
  <si>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</si>
  <si>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</si>
  <si>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Jaime Nared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</si>
  <si>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</si>
  <si>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Jazmon Gwathmey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</si>
  <si>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</si>
  <si>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Angel Robinson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</si>
  <si>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</si>
  <si>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Stephanie 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</si>
  <si>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</si>
  <si>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</si>
  <si>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</si>
  <si>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</si>
  <si>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</si>
  <si>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Hind Ben Abdelkader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</si>
  <si>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</si>
  <si>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Linnae Harper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</si>
  <si>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</si>
  <si>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Asia Taylor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</si>
  <si>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</si>
  <si>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</si>
  <si>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</si>
  <si>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Chelsea Hopkins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</si>
  <si>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</si>
  <si>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Lexie Brown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</si>
  <si>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</si>
  <si>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Mercedes Russell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</si>
  <si>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</si>
  <si>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</si>
  <si>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</si>
  <si>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</si>
  <si>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</si>
  <si>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</si>
  <si>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</si>
  <si>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Marie Gülich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</si>
  <si>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</si>
  <si>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Blake Dietrick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</si>
  <si>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</si>
  <si>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Endy Miyem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</si>
  <si>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</si>
  <si>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Sequoia Holmes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</si>
  <si>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</si>
  <si>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Breanna Lewis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</si>
  <si>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</si>
  <si>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Leticia Romero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</si>
  <si>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</si>
  <si>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Karlie Samuelson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</si>
  <si>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</si>
  <si>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Saniya Chong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</si>
  <si>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</si>
  <si>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</si>
  <si>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</si>
  <si>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Maggie Lucas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</si>
  <si>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</si>
  <si>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Adaora Elonu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</si>
  <si>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</si>
  <si>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Amber Harris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</si>
  <si>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</si>
  <si>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Imani Wright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</si>
  <si>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</si>
  <si>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Shoni Schimmel</t>
    </r>
  </si>
  <si>
    <r>
      <rPr>
        <rFont val="nimbus-sans, sans-serif"/>
        <color rgb="FF1155CC"/>
        <u/>
      </rPr>
      <t>LVA</t>
    </r>
  </si>
  <si>
    <r>
      <rPr>
        <rFont val="nimbus-sans, sans-serif"/>
        <b/>
        <color rgb="FF1155CC"/>
        <u/>
      </rPr>
      <t>Sydney Wiese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</si>
  <si>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</si>
  <si>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Teana Muldrow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</si>
  <si>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</si>
  <si>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</si>
  <si>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</si>
  <si>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</si>
  <si>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</si>
  <si>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</si>
  <si>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</si>
  <si>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</si>
  <si>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</si>
  <si>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</si>
  <si>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</si>
  <si>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</si>
  <si>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</si>
  <si>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</si>
  <si>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</si>
  <si>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</si>
  <si>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</si>
  <si>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</si>
  <si>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</si>
  <si>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</si>
  <si>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</si>
  <si>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</si>
  <si>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</si>
  <si>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</si>
  <si>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</si>
  <si>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</si>
  <si>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</si>
  <si>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</si>
  <si>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</si>
  <si>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</si>
  <si>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</si>
  <si>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</si>
  <si>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</si>
  <si>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</si>
  <si>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</si>
  <si>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</si>
  <si>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</si>
  <si>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</si>
  <si>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</si>
  <si>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</si>
  <si>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</si>
  <si>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</si>
  <si>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</si>
  <si>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</si>
  <si>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</si>
  <si>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Brittney Sykes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</si>
  <si>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</si>
  <si>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</si>
  <si>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</si>
  <si>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</si>
  <si>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</si>
  <si>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Allisha Gray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</si>
  <si>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</si>
  <si>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</si>
  <si>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</si>
  <si>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</si>
  <si>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</si>
  <si>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</si>
  <si>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</si>
  <si>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</si>
  <si>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</si>
  <si>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</si>
  <si>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</si>
  <si>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</si>
  <si>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</si>
  <si>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</si>
  <si>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</si>
  <si>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</si>
  <si>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</si>
  <si>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</si>
  <si>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</si>
  <si>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</si>
  <si>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</si>
  <si>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</si>
  <si>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</si>
  <si>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</si>
  <si>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</si>
  <si>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</si>
  <si>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</si>
  <si>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</si>
  <si>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</si>
  <si>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</si>
  <si>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</si>
  <si>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</si>
  <si>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</si>
  <si>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</si>
  <si>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</si>
  <si>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</si>
  <si>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</si>
  <si>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</si>
  <si>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</si>
  <si>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</si>
  <si>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</si>
  <si>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</si>
  <si>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</si>
  <si>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</si>
  <si>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</si>
  <si>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</si>
  <si>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</si>
  <si>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</si>
  <si>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</si>
  <si>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</si>
  <si>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</si>
  <si>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Kelsey Plum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</si>
  <si>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</si>
  <si>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</si>
  <si>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</si>
  <si>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</si>
  <si>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</si>
  <si>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</si>
  <si>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</si>
  <si>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</si>
  <si>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</si>
  <si>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</si>
  <si>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</si>
  <si>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</si>
  <si>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</si>
  <si>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</si>
  <si>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</si>
  <si>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</si>
  <si>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</si>
  <si>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</si>
  <si>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</si>
  <si>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Bria Holmes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</si>
  <si>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</si>
  <si>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</si>
  <si>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</si>
  <si>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</si>
  <si>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</si>
  <si>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</si>
  <si>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</si>
  <si>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</si>
  <si>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</si>
  <si>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</si>
  <si>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</si>
  <si>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</si>
  <si>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</si>
  <si>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</si>
  <si>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</si>
  <si>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</si>
  <si>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</si>
  <si>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</si>
  <si>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</si>
  <si>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</si>
  <si>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</si>
  <si>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</si>
  <si>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</si>
  <si>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</si>
  <si>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</si>
  <si>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</si>
  <si>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</si>
  <si>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</si>
  <si>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</si>
  <si>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</si>
  <si>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</si>
  <si>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Jazmon Gwathmey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</si>
  <si>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</si>
  <si>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Kaela Davis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</si>
  <si>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</si>
  <si>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</si>
  <si>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</si>
  <si>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</si>
  <si>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</si>
  <si>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</si>
  <si>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</si>
  <si>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Morgan Tuck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</si>
  <si>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</si>
  <si>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</si>
  <si>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</si>
  <si>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Yvonne Turner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</si>
  <si>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</si>
  <si>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</si>
  <si>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</si>
  <si>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</si>
  <si>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</si>
  <si>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</si>
  <si>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</si>
  <si>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</si>
  <si>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</si>
  <si>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</si>
  <si>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</si>
  <si>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</si>
  <si>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</si>
  <si>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Sami Whitcomb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</si>
  <si>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</si>
  <si>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</si>
  <si>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</si>
  <si>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Adut Bulgak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</si>
  <si>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</si>
  <si>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Emma Cannon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</si>
  <si>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</si>
  <si>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Shatori Walker-Kimbrough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</si>
  <si>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</si>
  <si>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Stephanie Talbot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</si>
  <si>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</si>
  <si>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</si>
  <si>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</si>
  <si>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</si>
  <si>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</si>
  <si>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</si>
  <si>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</si>
  <si>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Imani McGee-Stafford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</si>
  <si>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</si>
  <si>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Angel Robinson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</si>
  <si>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</si>
  <si>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Jordan Hooper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</si>
  <si>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</si>
  <si>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</si>
  <si>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</si>
  <si>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Nayo Raincock-Ekunwe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</si>
  <si>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</si>
  <si>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Keisha Hampton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</si>
  <si>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</si>
  <si>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</si>
  <si>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</si>
  <si>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</si>
  <si>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</si>
  <si>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Erica McCall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</si>
  <si>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</si>
  <si>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</si>
  <si>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</si>
  <si>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Sequoia Holmes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</si>
  <si>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</si>
  <si>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Cayla George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</si>
  <si>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</si>
  <si>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Ramu Tokashiki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</si>
  <si>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</si>
  <si>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Cierra Burdick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</si>
  <si>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</si>
  <si>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</si>
  <si>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</si>
  <si>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Brionna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</si>
  <si>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</si>
  <si>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</si>
  <si>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</si>
  <si>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Saniya Chong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</si>
  <si>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</si>
  <si>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</si>
  <si>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</si>
  <si>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Bashaara Graves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</si>
  <si>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</si>
  <si>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Alexis Jones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</si>
  <si>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</si>
  <si>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</si>
  <si>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</si>
  <si>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</si>
  <si>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</si>
  <si>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</si>
  <si>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</si>
  <si>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</si>
  <si>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</si>
  <si>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Sydney Wiese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</si>
  <si>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</si>
  <si>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Haley Peters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</si>
  <si>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</si>
  <si>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</si>
  <si>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</si>
  <si>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Jennifer Hamson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</si>
  <si>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</si>
  <si>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Alexis Peterson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</si>
  <si>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</si>
  <si>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</si>
  <si>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</si>
  <si>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Alexis Prince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</si>
  <si>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</si>
  <si>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Lindsay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</si>
  <si>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</si>
  <si>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Asia Taylor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</si>
  <si>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</si>
  <si>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Nia Coffey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</si>
  <si>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</si>
  <si>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Meighan Simmons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</si>
  <si>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</si>
  <si>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Jennie Simms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</si>
  <si>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</si>
  <si>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Amber Harris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</si>
  <si>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</si>
  <si>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Brianna Kiesel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</si>
  <si>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</si>
  <si>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</si>
  <si>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</si>
  <si>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Rachel Hollivay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</si>
  <si>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</si>
  <si>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Temi Fagbenle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</si>
  <si>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</si>
  <si>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Sandrine Gruda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</si>
  <si>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</si>
  <si>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</si>
  <si>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</si>
  <si>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Ameryst Alston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</si>
  <si>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</si>
  <si>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Darxia Morris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</si>
  <si>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</si>
  <si>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Ify Ibekwe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</si>
  <si>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</si>
  <si>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Evelyn Akhator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</si>
  <si>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</si>
  <si>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Lanay Montgomery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</si>
  <si>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</si>
  <si>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Cecilia Zandalasini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</si>
  <si>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</si>
  <si>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Makayla Epps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</si>
  <si>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</si>
  <si>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Breanna Lewis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</si>
  <si>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</si>
  <si>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Nadia Colhado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</si>
  <si>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</si>
  <si>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Maimouna Diarra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</si>
  <si>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</si>
  <si>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Chelsea Hopkins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</si>
  <si>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</si>
  <si>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Feyonda Fitzgerald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</si>
  <si>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</si>
  <si>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Sophie Brunner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</si>
  <si>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</si>
  <si>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</si>
  <si>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</si>
  <si>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</si>
  <si>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</si>
  <si>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</si>
  <si>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</si>
  <si>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</si>
  <si>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</si>
  <si>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</si>
  <si>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</si>
  <si>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Breanna Stewart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</si>
  <si>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</si>
  <si>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</si>
  <si>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</si>
  <si>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</si>
  <si>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</si>
  <si>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</si>
  <si>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</si>
  <si>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</si>
  <si>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</si>
  <si>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</si>
  <si>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</si>
  <si>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</si>
  <si>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</si>
  <si>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</si>
  <si>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</si>
  <si>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</si>
  <si>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</si>
  <si>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</si>
  <si>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</si>
  <si>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</si>
  <si>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</si>
  <si>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</si>
  <si>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</si>
  <si>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</si>
  <si>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</si>
  <si>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Moriah Jefferson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</si>
  <si>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</si>
  <si>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</si>
  <si>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</si>
  <si>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</si>
  <si>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</si>
  <si>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</si>
  <si>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</si>
  <si>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</si>
  <si>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</si>
  <si>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</si>
  <si>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</si>
  <si>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</si>
  <si>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</si>
  <si>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</si>
  <si>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</si>
  <si>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Penny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</si>
  <si>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</si>
  <si>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</si>
  <si>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</si>
  <si>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</si>
  <si>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</si>
  <si>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</si>
  <si>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</si>
  <si>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</si>
  <si>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</si>
  <si>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</si>
  <si>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</si>
  <si>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</si>
  <si>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</si>
  <si>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</si>
  <si>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</si>
  <si>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</si>
  <si>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</si>
  <si>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</si>
  <si>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</si>
  <si>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</si>
  <si>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</si>
  <si>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Aerial Powers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</si>
  <si>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</si>
  <si>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</si>
  <si>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</si>
  <si>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</si>
  <si>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</si>
  <si>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</si>
  <si>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</si>
  <si>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</si>
  <si>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</si>
  <si>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</si>
  <si>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</si>
  <si>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</si>
  <si>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</si>
  <si>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</si>
  <si>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</si>
  <si>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</si>
  <si>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</si>
  <si>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</si>
  <si>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</si>
  <si>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</si>
  <si>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</si>
  <si>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</si>
  <si>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</si>
  <si>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</si>
  <si>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</si>
  <si>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Tiffany Mitchell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</si>
  <si>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</si>
  <si>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</si>
  <si>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</si>
  <si>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</si>
  <si>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</si>
  <si>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</si>
  <si>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</si>
  <si>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</si>
  <si>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</si>
  <si>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</si>
  <si>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</si>
  <si>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</si>
  <si>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</si>
  <si>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</si>
  <si>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</si>
  <si>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Jamierra Faulkner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</si>
  <si>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</si>
  <si>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</si>
  <si>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</si>
  <si>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Maggie Lucas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</si>
  <si>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</si>
  <si>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</si>
  <si>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</si>
  <si>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</si>
  <si>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</si>
  <si>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Bria Holmes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</si>
  <si>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</si>
  <si>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</si>
  <si>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</si>
  <si>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</si>
  <si>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</si>
  <si>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</si>
  <si>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</si>
  <si>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LaToya Sanders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</si>
  <si>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</si>
  <si>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</si>
  <si>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</si>
  <si>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Morgan Tuck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</si>
  <si>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</si>
  <si>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</si>
  <si>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</si>
  <si>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Jonquel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</si>
  <si>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</si>
  <si>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</si>
  <si>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</si>
  <si>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</si>
  <si>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</si>
  <si>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Imani McGee-Stafford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</si>
  <si>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</si>
  <si>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</si>
  <si>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</si>
  <si>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</si>
  <si>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</si>
  <si>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</si>
  <si>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</si>
  <si>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</si>
  <si>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</si>
  <si>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Courtney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</si>
  <si>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</si>
  <si>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Kahleah Copper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</si>
  <si>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</si>
  <si>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Kelsey Bone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</si>
  <si>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</si>
  <si>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</si>
  <si>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</si>
  <si>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</si>
  <si>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</si>
  <si>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</si>
  <si>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</si>
  <si>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</si>
  <si>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</si>
  <si>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</si>
  <si>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</si>
  <si>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Haley Peters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</si>
  <si>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</si>
  <si>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</si>
  <si>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</si>
  <si>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</si>
  <si>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</si>
  <si>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Marta Xargay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</si>
  <si>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</si>
  <si>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Ramu Tokashiki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</si>
  <si>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</si>
  <si>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</si>
  <si>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</si>
  <si>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</si>
  <si>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</si>
  <si>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</si>
  <si>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</si>
  <si>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</si>
  <si>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</si>
  <si>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</si>
  <si>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</si>
  <si>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Sonja Petrovic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</si>
  <si>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</si>
  <si>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</si>
  <si>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</si>
  <si>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</si>
  <si>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</si>
  <si>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Carla Cortijo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</si>
  <si>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</si>
  <si>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</si>
  <si>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</si>
  <si>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</si>
  <si>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</si>
  <si>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</si>
  <si>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</si>
  <si>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</si>
  <si>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</si>
  <si>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</si>
  <si>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</si>
  <si>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</si>
  <si>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</si>
  <si>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Vicki Baugh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</si>
  <si>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</si>
  <si>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</si>
  <si>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</si>
  <si>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Jordan Hooper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</si>
  <si>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</si>
  <si>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Rachel Banham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</si>
  <si>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</si>
  <si>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</si>
  <si>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</si>
  <si>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</si>
  <si>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</si>
  <si>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</si>
  <si>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</si>
  <si>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Janel McCarville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</si>
  <si>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</si>
  <si>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Jazmon Gwathmey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</si>
  <si>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</si>
  <si>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</si>
  <si>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</si>
  <si>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Meighan Simmons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</si>
  <si>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</si>
  <si>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Isabelle Harrison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</si>
  <si>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</si>
  <si>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</si>
  <si>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</si>
  <si>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Asia Taylor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</si>
  <si>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</si>
  <si>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Ana Dabovic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</si>
  <si>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</si>
  <si>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</si>
  <si>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</si>
  <si>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Tiffany Bias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</si>
  <si>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</si>
  <si>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Clarissa Dos Santos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</si>
  <si>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</si>
  <si>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Anna Cruz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</si>
  <si>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</si>
  <si>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Keisha Hampton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</si>
  <si>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</si>
  <si>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Markeisha Gatling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</si>
  <si>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</si>
  <si>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Evgeniia Belyakova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</si>
  <si>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</si>
  <si>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Ally Malott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</si>
  <si>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</si>
  <si>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Shoni Schimmel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</si>
  <si>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</si>
  <si>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Adut Bulgak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</si>
  <si>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</si>
  <si>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Kelly Faris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</si>
  <si>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</si>
  <si>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Brene Moseley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</si>
  <si>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</si>
  <si>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</si>
  <si>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</si>
  <si>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Jamie Weisner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</si>
  <si>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</si>
  <si>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Zoi Dimitrakou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</si>
  <si>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</si>
  <si>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Jelena Dubljevic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</si>
  <si>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</si>
  <si>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Alex Harden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</si>
  <si>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</si>
  <si>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Ann Wauters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</si>
  <si>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</si>
  <si>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</si>
  <si>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</si>
  <si>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Blake Dietrick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</si>
  <si>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</si>
  <si>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</si>
  <si>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</si>
  <si>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</si>
  <si>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</si>
  <si>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Rachel Hollivay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</si>
  <si>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</si>
  <si>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</si>
  <si>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</si>
  <si>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Ruth Hamblin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</si>
  <si>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</si>
  <si>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</si>
  <si>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</si>
  <si>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Sandrine Gruda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</si>
  <si>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</si>
  <si>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Abby Bishop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</si>
  <si>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</si>
  <si>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Brianna Kiesel</t>
    </r>
  </si>
  <si>
    <r>
      <rPr>
        <rFont val="nimbus-sans, sans-serif"/>
        <color rgb="FF1155CC"/>
        <u/>
      </rPr>
      <t>DAL</t>
    </r>
  </si>
  <si>
    <r>
      <rPr>
        <rFont val="nimbus-sans, sans-serif"/>
        <b/>
        <color rgb="FF1155CC"/>
        <u/>
      </rPr>
      <t>Nirra Fields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</si>
  <si>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</si>
  <si>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Whitney Knight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</si>
  <si>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</si>
  <si>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Cierra Burdick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</si>
  <si>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</si>
  <si>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Frida Eldebrink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</si>
  <si>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</si>
  <si>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Bashaara Graves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</si>
  <si>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</si>
  <si>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Ameryst Alston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</si>
  <si>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</si>
  <si>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</si>
  <si>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</si>
  <si>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</si>
  <si>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</si>
  <si>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</si>
  <si>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</si>
  <si>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</si>
  <si>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</si>
  <si>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</si>
  <si>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</si>
  <si>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</si>
  <si>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</si>
  <si>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</si>
  <si>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</si>
  <si>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</si>
  <si>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</si>
  <si>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</si>
  <si>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</si>
  <si>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</si>
  <si>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</si>
  <si>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</si>
  <si>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</si>
  <si>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Kelsey Bone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</si>
  <si>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</si>
  <si>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</si>
  <si>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</si>
  <si>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</si>
  <si>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</si>
  <si>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</si>
  <si>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</si>
  <si>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</si>
  <si>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</si>
  <si>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</si>
  <si>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</si>
  <si>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</si>
  <si>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</si>
  <si>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</si>
  <si>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</si>
  <si>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</si>
  <si>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</si>
  <si>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</si>
  <si>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</si>
  <si>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</si>
  <si>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</si>
  <si>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</si>
  <si>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</si>
  <si>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</si>
  <si>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</si>
  <si>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</si>
  <si>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</si>
  <si>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</si>
  <si>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</si>
  <si>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</si>
  <si>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</si>
  <si>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</si>
  <si>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</si>
  <si>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Sophia Young-Malcolm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</si>
  <si>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</si>
  <si>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</si>
  <si>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</si>
  <si>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</si>
  <si>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</si>
  <si>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</si>
  <si>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</si>
  <si>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</si>
  <si>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</si>
  <si>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</si>
  <si>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</si>
  <si>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Jewell Loyd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</si>
  <si>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</si>
  <si>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</si>
  <si>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</si>
  <si>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</si>
  <si>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</si>
  <si>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</si>
  <si>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</si>
  <si>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</si>
  <si>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</si>
  <si>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</si>
  <si>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</si>
  <si>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</si>
  <si>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</si>
  <si>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</si>
  <si>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</si>
  <si>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</si>
  <si>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</si>
  <si>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Ana Dabovic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</si>
  <si>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</si>
  <si>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</si>
  <si>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</si>
  <si>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</si>
  <si>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</si>
  <si>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</si>
  <si>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</si>
  <si>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</si>
  <si>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</si>
  <si>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Ramu Tokashiki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</si>
  <si>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</si>
  <si>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</si>
  <si>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</si>
  <si>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</si>
  <si>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</si>
  <si>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</si>
  <si>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</si>
  <si>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Anna Cruz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</si>
  <si>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</si>
  <si>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Natalie Achonwa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</si>
  <si>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</si>
  <si>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</si>
  <si>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</si>
  <si>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</si>
  <si>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</si>
  <si>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</si>
  <si>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</si>
  <si>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Shoni Schimmel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</si>
  <si>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</si>
  <si>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</si>
  <si>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</si>
  <si>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</si>
  <si>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</si>
  <si>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</si>
  <si>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</si>
  <si>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</si>
  <si>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</si>
  <si>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</si>
  <si>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</si>
  <si>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Carla Cortijo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</si>
  <si>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</si>
  <si>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Chelsea Gray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</si>
  <si>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</si>
  <si>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</si>
  <si>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</si>
  <si>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</si>
  <si>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</si>
  <si>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</si>
  <si>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</si>
  <si>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</si>
  <si>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</si>
  <si>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</si>
  <si>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</si>
  <si>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</si>
  <si>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</si>
  <si>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</si>
  <si>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</si>
  <si>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Brittany Boyd-Jones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</si>
  <si>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</si>
  <si>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</si>
  <si>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</si>
  <si>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</si>
  <si>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</si>
  <si>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</si>
  <si>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</si>
  <si>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</si>
  <si>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</si>
  <si>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Dearica Hamby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</si>
  <si>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</si>
  <si>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</si>
  <si>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</si>
  <si>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</si>
  <si>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</si>
  <si>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Kiah Stokes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</si>
  <si>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</si>
  <si>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Kaleena Mosqueda-Lewis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</si>
  <si>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</si>
  <si>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</si>
  <si>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</si>
  <si>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Maggie Lucas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</si>
  <si>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</si>
  <si>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Asjha Jones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</si>
  <si>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</si>
  <si>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Vicki Baugh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</si>
  <si>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</si>
  <si>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Markeisha Gatling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</si>
  <si>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</si>
  <si>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</si>
  <si>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</si>
  <si>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Clarissa Dos Santos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</si>
  <si>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</si>
  <si>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Abby Bishop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</si>
  <si>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</si>
  <si>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</si>
  <si>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</si>
  <si>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</si>
  <si>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</si>
  <si>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Brianna Kiesel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</si>
  <si>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</si>
  <si>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</si>
  <si>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</si>
  <si>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LaToya Sanders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</si>
  <si>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</si>
  <si>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Cayla George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</si>
  <si>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</si>
  <si>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Marianna Tolo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</si>
  <si>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</si>
  <si>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Jordan Hooper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</si>
  <si>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</si>
  <si>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</si>
  <si>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</si>
  <si>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</si>
  <si>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</si>
  <si>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Erica Wheeler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</si>
  <si>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</si>
  <si>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Cierra Burdick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</si>
  <si>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</si>
  <si>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</si>
  <si>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</si>
  <si>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</si>
  <si>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</si>
  <si>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</si>
  <si>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</si>
  <si>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Jamierra Faulkner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</si>
  <si>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</si>
  <si>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</si>
  <si>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</si>
  <si>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</si>
  <si>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</si>
  <si>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Farhiya Abdi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</si>
  <si>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</si>
  <si>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</si>
  <si>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</si>
  <si>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Reshanda Gray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</si>
  <si>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</si>
  <si>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Marta Xargay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</si>
  <si>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</si>
  <si>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Andrea Hoover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</si>
  <si>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</si>
  <si>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Natasha Cloud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</si>
  <si>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</si>
  <si>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</si>
  <si>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</si>
  <si>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</si>
  <si>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</si>
  <si>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</si>
  <si>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</si>
  <si>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Amanda Zahui B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</si>
  <si>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</si>
  <si>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Tricia Liston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</si>
  <si>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</si>
  <si>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Elizabeth Williams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</si>
  <si>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</si>
  <si>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</si>
  <si>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</si>
  <si>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Ally Malott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</si>
  <si>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</si>
  <si>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Quanitra Hollingsworth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</si>
  <si>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</si>
  <si>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</si>
  <si>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</si>
  <si>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Angel Goodrich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</si>
  <si>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</si>
  <si>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Michelle Snow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</si>
  <si>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</si>
  <si>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Rebecca Allen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</si>
  <si>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</si>
  <si>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</si>
  <si>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</si>
  <si>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Betnijah Laney-Hamilton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</si>
  <si>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</si>
  <si>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Kelly Faris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</si>
  <si>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</si>
  <si>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Jasmine Lister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</si>
  <si>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</si>
  <si>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Shameka Christon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</si>
  <si>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</si>
  <si>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</si>
  <si>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</si>
  <si>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Crystal Bradford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</si>
  <si>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</si>
  <si>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</si>
  <si>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</si>
  <si>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Valeriane Ayayi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</si>
  <si>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</si>
  <si>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Jennifer O'Neill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</si>
  <si>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</si>
  <si>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Cheyenne Parker-Tyus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</si>
  <si>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</si>
  <si>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Kayla Thornton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</si>
  <si>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</si>
  <si>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</si>
  <si>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</si>
  <si>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Sasha Goodlett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</si>
  <si>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</si>
  <si>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</si>
  <si>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</si>
  <si>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Alex Harden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</si>
  <si>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</si>
  <si>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Sydney Carter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</si>
  <si>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</si>
  <si>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</si>
  <si>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</si>
  <si>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Tiffany Bias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</si>
  <si>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</si>
  <si>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Samantha Logic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</si>
  <si>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</si>
  <si>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</si>
  <si>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</si>
  <si>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Jennifer Hamson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</si>
  <si>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</si>
  <si>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</si>
  <si>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</si>
  <si>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Tess Madgen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</si>
  <si>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</si>
  <si>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Nikki Greene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</si>
  <si>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</si>
  <si>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Jacki Gemelos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</si>
  <si>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</si>
  <si>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Nadia Colhado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</si>
  <si>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</si>
  <si>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Victoria Macaulay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</si>
  <si>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</si>
  <si>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Briana Butler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</si>
  <si>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</si>
  <si>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Brittany Hrynko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</si>
  <si>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</si>
  <si>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Shae Kelley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</si>
  <si>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</si>
  <si>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Courtney Clements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</si>
  <si>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</si>
  <si>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Inga Orekhova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</si>
  <si>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</si>
  <si>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</si>
  <si>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</si>
  <si>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</si>
  <si>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</si>
  <si>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</si>
  <si>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</si>
  <si>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</si>
  <si>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</si>
  <si>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</si>
  <si>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</si>
  <si>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</si>
  <si>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</si>
  <si>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Odyssey Sims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</si>
  <si>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</si>
  <si>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</si>
  <si>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</si>
  <si>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</si>
  <si>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</si>
  <si>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</si>
  <si>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</si>
  <si>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</si>
  <si>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</si>
  <si>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</si>
  <si>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</si>
  <si>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Chiney Ogwumike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</si>
  <si>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</si>
  <si>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</si>
  <si>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</si>
  <si>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</si>
  <si>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</si>
  <si>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</si>
  <si>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</si>
  <si>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</si>
  <si>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</si>
  <si>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</si>
  <si>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</si>
  <si>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</si>
  <si>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</si>
  <si>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</si>
  <si>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</si>
  <si>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Katie Douglas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</si>
  <si>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</si>
  <si>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Kayla McBride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</si>
  <si>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</si>
  <si>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</si>
  <si>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</si>
  <si>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</si>
  <si>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</si>
  <si>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</si>
  <si>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</si>
  <si>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</si>
  <si>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</si>
  <si>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</si>
  <si>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</si>
  <si>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</si>
  <si>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</si>
  <si>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</si>
  <si>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</si>
  <si>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</si>
  <si>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</si>
  <si>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</si>
  <si>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</si>
  <si>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</si>
  <si>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</si>
  <si>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</si>
  <si>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</si>
  <si>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</si>
  <si>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</si>
  <si>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</si>
  <si>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</si>
  <si>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</si>
  <si>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</si>
  <si>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Penny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</si>
  <si>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</si>
  <si>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</si>
  <si>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</si>
  <si>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</si>
  <si>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</si>
  <si>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</si>
  <si>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</si>
  <si>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Alyssa Thomas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</si>
  <si>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</si>
  <si>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</si>
  <si>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</si>
  <si>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</si>
  <si>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</si>
  <si>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</si>
  <si>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</si>
  <si>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Bria Hartley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</si>
  <si>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</si>
  <si>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Kelsey Bone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</si>
  <si>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</si>
  <si>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</si>
  <si>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</si>
  <si>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</si>
  <si>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</si>
  <si>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</si>
  <si>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</si>
  <si>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</si>
  <si>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</si>
  <si>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Shoni Schimmel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</si>
  <si>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</si>
  <si>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Becky Hammon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</si>
  <si>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</si>
  <si>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Sophia Young-Malcolm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</si>
  <si>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</si>
  <si>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</si>
  <si>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</si>
  <si>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Janel McCarville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</si>
  <si>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</si>
  <si>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Jamierra Faulkner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</si>
  <si>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</si>
  <si>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</si>
  <si>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</si>
  <si>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Anna Cruz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</si>
  <si>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</si>
  <si>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</si>
  <si>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</si>
  <si>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</si>
  <si>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</si>
  <si>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</si>
  <si>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</si>
  <si>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</si>
  <si>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</si>
  <si>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</si>
  <si>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</si>
  <si>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Howard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</si>
  <si>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</si>
  <si>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</si>
  <si>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</si>
  <si>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</si>
  <si>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</si>
  <si>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</si>
  <si>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</si>
  <si>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</si>
  <si>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</si>
  <si>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Damiris Dantas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</si>
  <si>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</si>
  <si>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</si>
  <si>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</si>
  <si>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Stefanie Dolson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</si>
  <si>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</si>
  <si>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</si>
  <si>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</si>
  <si>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</si>
  <si>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</si>
  <si>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</si>
  <si>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</si>
  <si>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Jordan Hooper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</si>
  <si>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</si>
  <si>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</si>
  <si>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</si>
  <si>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</si>
  <si>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</si>
  <si>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</si>
  <si>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</si>
  <si>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</si>
  <si>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</si>
  <si>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</si>
  <si>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</si>
  <si>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</si>
  <si>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</si>
  <si>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Tan White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</si>
  <si>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</si>
  <si>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</si>
  <si>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</si>
  <si>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</si>
  <si>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</si>
  <si>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</si>
  <si>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</si>
  <si>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</si>
  <si>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</si>
  <si>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Kelsey Griffin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</si>
  <si>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</si>
  <si>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Jelena Milovanovic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</si>
  <si>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</si>
  <si>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</si>
  <si>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</si>
  <si>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</si>
  <si>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</si>
  <si>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</si>
  <si>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</si>
  <si>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</si>
  <si>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</si>
  <si>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</si>
  <si>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</si>
  <si>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</si>
  <si>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</si>
  <si>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</si>
  <si>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</si>
  <si>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</si>
  <si>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</si>
  <si>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</si>
  <si>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</si>
  <si>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</si>
  <si>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</si>
  <si>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Sandrine Gruda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</si>
  <si>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</si>
  <si>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Markeisha Gatling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</si>
  <si>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</si>
  <si>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Maggie Lucas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</si>
  <si>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</si>
  <si>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Shameka Christon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</si>
  <si>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</si>
  <si>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</si>
  <si>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</si>
  <si>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Sasha Goodlett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</si>
  <si>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</si>
  <si>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</si>
  <si>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</si>
  <si>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Celine Dumerc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</si>
  <si>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</si>
  <si>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Charde Houston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</si>
  <si>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</si>
  <si>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Sydney Carter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</si>
  <si>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</si>
  <si>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Jasmine Hassell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</si>
  <si>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</si>
  <si>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</si>
  <si>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</si>
  <si>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</si>
  <si>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</si>
  <si>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Nadia Colhado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</si>
  <si>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</si>
  <si>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Asia Taylor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</si>
  <si>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</si>
  <si>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Anete Jekabsone-Zogota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</si>
  <si>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</si>
  <si>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Courtney Clements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</si>
  <si>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</si>
  <si>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Waltiea Rolle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</si>
  <si>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</si>
  <si>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Kara Braxton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</si>
  <si>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</si>
  <si>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Vicki Baugh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</si>
  <si>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</si>
  <si>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Farhiya Abdi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</si>
  <si>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</si>
  <si>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</si>
  <si>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</si>
  <si>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Angel Robinson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</si>
  <si>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</si>
  <si>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Tricia Liston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</si>
  <si>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</si>
  <si>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Nicole Powell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</si>
  <si>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</si>
  <si>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</si>
  <si>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</si>
  <si>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Astou Ndour-Fall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</si>
  <si>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</si>
  <si>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</si>
  <si>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</si>
  <si>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Samantha Prahalis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</si>
  <si>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</si>
  <si>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Danielle McCray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</si>
  <si>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</si>
  <si>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Shanece McKinney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</si>
  <si>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</si>
  <si>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Gennifer Brandon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</si>
  <si>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</si>
  <si>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Amanda Thompson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</si>
  <si>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</si>
  <si>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</si>
  <si>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</si>
  <si>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Ewelina Kobryn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</si>
  <si>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</si>
  <si>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Natasha Lacy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</si>
  <si>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</si>
  <si>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Darxia Morris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</si>
  <si>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</si>
  <si>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Ebony Hoffman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</si>
  <si>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</si>
  <si>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</si>
  <si>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</si>
  <si>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Kelley Cain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</si>
  <si>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</si>
  <si>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Toni Young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</si>
  <si>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</si>
  <si>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Kelly Faris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</si>
  <si>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</si>
  <si>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Lindsey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</si>
  <si>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</si>
  <si>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Tiffany Bias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</si>
  <si>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</si>
  <si>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Angel Goodrich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</si>
  <si>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</si>
  <si>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Chucky Jeffery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</si>
  <si>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</si>
  <si>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</si>
  <si>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</si>
  <si>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</si>
  <si>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</si>
  <si>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Nadirah McKenith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</si>
  <si>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</si>
  <si>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Theresa Plaisance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</si>
  <si>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</si>
  <si>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Heather Butler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</si>
  <si>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</si>
  <si>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Nikki Greene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</si>
  <si>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</si>
  <si>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Briana Butler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</si>
  <si>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</si>
  <si>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Aaryn Ellenberg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</si>
  <si>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</si>
  <si>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Davellyn Whyte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</si>
  <si>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</si>
  <si>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Inga Orekhova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</si>
  <si>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</si>
  <si>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</si>
  <si>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</si>
  <si>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</si>
  <si>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</si>
  <si>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</si>
  <si>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</si>
  <si>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Elena Delle Donne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</si>
  <si>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</si>
  <si>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</si>
  <si>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</si>
  <si>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</si>
  <si>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</si>
  <si>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</si>
  <si>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</si>
  <si>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</si>
  <si>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</si>
  <si>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</si>
  <si>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</si>
  <si>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</si>
  <si>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</si>
  <si>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</si>
  <si>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</si>
  <si>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</si>
  <si>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</si>
  <si>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</si>
  <si>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</si>
  <si>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</si>
  <si>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</si>
  <si>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</si>
  <si>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</si>
  <si>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Katie Douglas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</si>
  <si>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</si>
  <si>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</si>
  <si>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</si>
  <si>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</si>
  <si>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</si>
  <si>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</si>
  <si>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</si>
  <si>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</si>
  <si>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</si>
  <si>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</si>
  <si>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</si>
  <si>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</si>
  <si>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</si>
  <si>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</si>
  <si>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</si>
  <si>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</si>
  <si>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</si>
  <si>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Tina Thompson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</si>
  <si>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</si>
  <si>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</si>
  <si>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</si>
  <si>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</si>
  <si>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</si>
  <si>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</si>
  <si>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</si>
  <si>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</si>
  <si>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</si>
  <si>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</si>
  <si>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</si>
  <si>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Brittney Griner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</si>
  <si>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</si>
  <si>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</si>
  <si>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</si>
  <si>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</si>
  <si>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</si>
  <si>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</si>
  <si>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</si>
  <si>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</si>
  <si>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</si>
  <si>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</si>
  <si>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</si>
  <si>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</si>
  <si>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</si>
  <si>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</si>
  <si>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</si>
  <si>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</si>
  <si>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</si>
  <si>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</si>
  <si>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</si>
  <si>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</si>
  <si>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</si>
  <si>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</si>
  <si>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</si>
  <si>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</si>
  <si>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</si>
  <si>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</si>
  <si>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</si>
  <si>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</si>
  <si>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</si>
  <si>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</si>
  <si>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</si>
  <si>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</si>
  <si>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</si>
  <si>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Tan White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</si>
  <si>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</si>
  <si>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</si>
  <si>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</si>
  <si>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</si>
  <si>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</si>
  <si>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</si>
  <si>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</si>
  <si>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Kara Braxton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</si>
  <si>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</si>
  <si>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Kelsey Griffin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</si>
  <si>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</si>
  <si>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</si>
  <si>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</si>
  <si>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Skylar Diggins-Smith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</si>
  <si>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</si>
  <si>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</si>
  <si>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</si>
  <si>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Penny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</si>
  <si>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</si>
  <si>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Alex Bentley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</si>
  <si>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</si>
  <si>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</si>
  <si>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</si>
  <si>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</si>
  <si>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</si>
  <si>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Shameka Christon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</si>
  <si>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</si>
  <si>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</si>
  <si>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</si>
  <si>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</si>
  <si>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</si>
  <si>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</si>
  <si>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</si>
  <si>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Kelsey Bone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</si>
  <si>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</si>
  <si>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</si>
  <si>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</si>
  <si>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Tayler Hill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</si>
  <si>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</si>
  <si>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Nicole Powell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</si>
  <si>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</si>
  <si>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Janel McCarville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</si>
  <si>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</si>
  <si>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</si>
  <si>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</si>
  <si>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Katie Smith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</si>
  <si>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</si>
  <si>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</si>
  <si>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</si>
  <si>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Iziane Castro Marques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</si>
  <si>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</si>
  <si>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</si>
  <si>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</si>
  <si>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Charde Houston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</si>
  <si>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</si>
  <si>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</si>
  <si>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</si>
  <si>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</si>
  <si>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</si>
  <si>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</si>
  <si>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</si>
  <si>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</si>
  <si>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</si>
  <si>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</si>
  <si>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</si>
  <si>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Michelle Snow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</si>
  <si>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</si>
  <si>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</si>
  <si>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</si>
  <si>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</si>
  <si>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</si>
  <si>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</si>
  <si>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</si>
  <si>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Davellyn Whyte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</si>
  <si>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</si>
  <si>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Tierra Ruffin-Pratt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</si>
  <si>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</si>
  <si>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Angel Goodrich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</si>
  <si>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</si>
  <si>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Emma Meesseman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</si>
  <si>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</si>
  <si>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</si>
  <si>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</si>
  <si>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Briana Butler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</si>
  <si>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</si>
  <si>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Layshia Clarendon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</si>
  <si>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</si>
  <si>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</si>
  <si>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</si>
  <si>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Le'coe Willingham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</si>
  <si>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</si>
  <si>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Sydney Carter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</si>
  <si>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</si>
  <si>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Toni Young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</si>
  <si>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</si>
  <si>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</si>
  <si>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</si>
  <si>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</si>
  <si>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</si>
  <si>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</si>
  <si>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</si>
  <si>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</si>
  <si>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</si>
  <si>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</si>
  <si>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</si>
  <si>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</si>
  <si>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</si>
  <si>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Tianna Hawkins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</si>
  <si>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</si>
  <si>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</si>
  <si>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</si>
  <si>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</si>
  <si>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</si>
  <si>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Jasmine James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</si>
  <si>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</si>
  <si>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Ebony Hoffman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</si>
  <si>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</si>
  <si>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Alexis Hornbuckle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</si>
  <si>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</si>
  <si>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</si>
  <si>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</si>
  <si>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</si>
  <si>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</si>
  <si>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Nadirah McKenith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</si>
  <si>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</si>
  <si>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Kayla Alexander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</si>
  <si>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</si>
  <si>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</si>
  <si>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</si>
  <si>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Kamiko Williams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</si>
  <si>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</si>
  <si>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Amber Harris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</si>
  <si>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</si>
  <si>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Natasha Lacy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</si>
  <si>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</si>
  <si>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</si>
  <si>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</si>
  <si>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A'dia Mathies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</si>
  <si>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</si>
  <si>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Farhiya Abdi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</si>
  <si>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</si>
  <si>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Courtney Clements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</si>
  <si>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</si>
  <si>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Cathrine Kraayeveld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</si>
  <si>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</si>
  <si>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Kelly Faris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</si>
  <si>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</si>
  <si>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Becky Hammon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</si>
  <si>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</si>
  <si>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Chante Black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</si>
  <si>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</si>
  <si>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Julie Wojta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</si>
  <si>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</si>
  <si>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</si>
  <si>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</si>
  <si>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Ashley Walker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</si>
  <si>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</si>
  <si>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Sugar Rodgers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</si>
  <si>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</si>
  <si>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Sasha Goodlett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</si>
  <si>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</si>
  <si>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Michelle Campbell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</si>
  <si>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</si>
  <si>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Quanitra Hollingsworth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</si>
  <si>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</si>
  <si>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Nakia Sanford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</si>
  <si>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</si>
  <si>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Rachel Jarry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</si>
  <si>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</si>
  <si>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Samantha Prahalis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</si>
  <si>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</si>
  <si>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Jasmine Hassell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</si>
  <si>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</si>
  <si>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Ashley Robinson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</si>
  <si>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</si>
  <si>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Chelsea Hopkins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</si>
  <si>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</si>
  <si>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Erin Thorn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</si>
  <si>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</si>
  <si>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Chelsea Poppens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</si>
  <si>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</si>
  <si>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Ruth Riley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</si>
  <si>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</si>
  <si>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Chucky Jeffery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</si>
  <si>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</si>
  <si>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Lindsey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</si>
  <si>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</si>
  <si>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Sharnee Zoll-Norman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</si>
  <si>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</si>
  <si>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Anne Marie Armstrong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</si>
  <si>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</si>
  <si>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Cierra Bravard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</si>
  <si>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</si>
  <si>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Jessica Moore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</si>
  <si>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</si>
  <si>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Joslyn Tinkle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</si>
  <si>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</si>
  <si>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</si>
  <si>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</si>
  <si>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</si>
  <si>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</si>
  <si>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</si>
  <si>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</si>
  <si>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</si>
  <si>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</si>
  <si>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</si>
  <si>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</si>
  <si>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</si>
  <si>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</si>
  <si>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</si>
  <si>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</si>
  <si>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</si>
  <si>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</si>
  <si>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</si>
  <si>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</si>
  <si>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Katie Douglas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</si>
  <si>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</si>
  <si>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</si>
  <si>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</si>
  <si>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Sophia Young-Malcolm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</si>
  <si>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</si>
  <si>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</si>
  <si>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</si>
  <si>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</si>
  <si>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</si>
  <si>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</si>
  <si>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</si>
  <si>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Becky Hammon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</si>
  <si>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</si>
  <si>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</si>
  <si>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</si>
  <si>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</si>
  <si>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</si>
  <si>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Nneka Ogwumike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</si>
  <si>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</si>
  <si>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</si>
  <si>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</si>
  <si>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</si>
  <si>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</si>
  <si>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</si>
  <si>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</si>
  <si>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</si>
  <si>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</si>
  <si>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</si>
  <si>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</si>
  <si>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Asjha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</si>
  <si>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</si>
  <si>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Charde Houston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</si>
  <si>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</si>
  <si>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</si>
  <si>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</si>
  <si>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</si>
  <si>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</si>
  <si>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</si>
  <si>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</si>
  <si>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</si>
  <si>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</si>
  <si>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</si>
  <si>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</si>
  <si>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</si>
  <si>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</si>
  <si>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Samantha Prahalis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</si>
  <si>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</si>
  <si>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</si>
  <si>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</si>
  <si>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Glory Johnson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</si>
  <si>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</si>
  <si>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Alana Beard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</si>
  <si>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</si>
  <si>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</si>
  <si>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</si>
  <si>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</si>
  <si>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</si>
  <si>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</si>
  <si>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</si>
  <si>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</si>
  <si>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</si>
  <si>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Riquna Williams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</si>
  <si>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</si>
  <si>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</si>
  <si>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</si>
  <si>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Lauren Jackson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</si>
  <si>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</si>
  <si>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</si>
  <si>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</si>
  <si>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</si>
  <si>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</si>
  <si>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Ann Wauters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</si>
  <si>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</si>
  <si>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Tina Thompson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</si>
  <si>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</si>
  <si>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</si>
  <si>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</si>
  <si>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</si>
  <si>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</si>
  <si>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Tiffany Hayes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</si>
  <si>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</si>
  <si>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</si>
  <si>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</si>
  <si>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</si>
  <si>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</si>
  <si>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</si>
  <si>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</si>
  <si>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Taj McWilliams-Franklin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</si>
  <si>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</si>
  <si>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</si>
  <si>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</si>
  <si>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</si>
  <si>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</si>
  <si>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Shekinna Stricklen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</si>
  <si>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</si>
  <si>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</si>
  <si>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</si>
  <si>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Shameka Christon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</si>
  <si>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</si>
  <si>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</si>
  <si>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</si>
  <si>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</si>
  <si>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</si>
  <si>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</si>
  <si>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</si>
  <si>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</si>
  <si>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</si>
  <si>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Briana Butler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</si>
  <si>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</si>
  <si>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Nicole Powell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</si>
  <si>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</si>
  <si>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</si>
  <si>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</si>
  <si>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</si>
  <si>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</si>
  <si>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Jessica Davenport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</si>
  <si>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</si>
  <si>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Katie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</si>
  <si>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</si>
  <si>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Kara Braxton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</si>
  <si>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</si>
  <si>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Alexis Hornbuckle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</si>
  <si>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</si>
  <si>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</si>
  <si>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</si>
  <si>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</si>
  <si>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</si>
  <si>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</si>
  <si>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</si>
  <si>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</si>
  <si>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</si>
  <si>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</si>
  <si>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</si>
  <si>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Michelle Snow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</si>
  <si>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</si>
  <si>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Amber Holt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</si>
  <si>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</si>
  <si>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Lynetta Kizer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</si>
  <si>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</si>
  <si>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Shenise Johnson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</si>
  <si>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</si>
  <si>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</si>
  <si>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</si>
  <si>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Devereaux Peters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</si>
  <si>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</si>
  <si>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Tan White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</si>
  <si>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</si>
  <si>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Sonja Petrovic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</si>
  <si>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</si>
  <si>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Danielle McCray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</si>
  <si>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</si>
  <si>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Ewelina Kobryn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</si>
  <si>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</si>
  <si>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Aneika Morello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</si>
  <si>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</si>
  <si>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</si>
  <si>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</si>
  <si>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Cathrine Kraayeveld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</si>
  <si>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</si>
  <si>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Svetlana Abrosimova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</si>
  <si>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</si>
  <si>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Alexis Gray-Lawson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</si>
  <si>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</si>
  <si>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</si>
  <si>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</si>
  <si>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Scholanda Dorrell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</si>
  <si>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</si>
  <si>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</si>
  <si>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</si>
  <si>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</si>
  <si>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</si>
  <si>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Erlana Larkins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</si>
  <si>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</si>
  <si>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Nakia Sanford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</si>
  <si>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</si>
  <si>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Lindsay Wisdom-Hylton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</si>
  <si>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</si>
  <si>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Sydney Carter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</si>
  <si>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</si>
  <si>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</si>
  <si>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</si>
  <si>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Tammy Sutton-Brown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</si>
  <si>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</si>
  <si>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Natasha Lacy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</si>
  <si>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</si>
  <si>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Dymond Simon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</si>
  <si>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</si>
  <si>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</si>
  <si>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</si>
  <si>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Amber Harris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</si>
  <si>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</si>
  <si>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Le'coe Willingham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</si>
  <si>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</si>
  <si>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Alysha Clark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</si>
  <si>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</si>
  <si>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</si>
  <si>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</si>
  <si>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</si>
  <si>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</si>
  <si>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Natalie Novosel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</si>
  <si>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</si>
  <si>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Chante Black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</si>
  <si>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</si>
  <si>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Ashley Robinson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</si>
  <si>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</si>
  <si>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</si>
  <si>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</si>
  <si>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Iziane Castro Marques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</si>
  <si>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</si>
  <si>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Sasha Goodlett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</si>
  <si>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</si>
  <si>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Avery Warley-Talbert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</si>
  <si>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</si>
  <si>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April Sykes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</si>
  <si>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</si>
  <si>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Kelsey Griffin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</si>
  <si>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</si>
  <si>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Yelena Leuchanka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</si>
  <si>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</si>
  <si>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DeMya Walker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</si>
  <si>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</si>
  <si>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Dominique Canty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</si>
  <si>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</si>
  <si>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Shannon Bobbitt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</si>
  <si>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</si>
  <si>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Ruth Riley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</si>
  <si>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</si>
  <si>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Coco Miller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</si>
  <si>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</si>
  <si>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Victoria Dunlap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</si>
  <si>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</si>
  <si>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Tangela Smith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</si>
  <si>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</si>
  <si>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</si>
  <si>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</si>
  <si>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Ebony Hoffman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</si>
  <si>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</si>
  <si>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Jessica Adair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</si>
  <si>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</si>
  <si>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Andrea Riley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</si>
  <si>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</si>
  <si>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Ketia Swanier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</si>
  <si>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</si>
  <si>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Erin Thorn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</si>
  <si>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</si>
  <si>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Ziomara Morrison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</si>
  <si>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</si>
  <si>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Jene Morris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</si>
  <si>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</si>
  <si>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Laurie Koehn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</si>
  <si>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</si>
  <si>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Ticha Penicheiro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</si>
  <si>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</si>
  <si>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Jessica Moore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</si>
  <si>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</si>
  <si>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Kelley Cain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</si>
  <si>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</si>
  <si>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Chay Shegog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</si>
  <si>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</si>
  <si>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Katelan Redmon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</si>
  <si>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</si>
  <si>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Kelly Miller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</si>
  <si>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</si>
  <si>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Nicky Anosike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</si>
  <si>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</si>
  <si>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Dawn Evans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</si>
  <si>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</si>
  <si>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Tully Bevilaqua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</si>
  <si>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</si>
  <si>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Julie Wojta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</si>
  <si>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</si>
  <si>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Zane Tamane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</si>
  <si>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</si>
  <si>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</si>
  <si>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</si>
  <si>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</si>
  <si>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</si>
  <si>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</si>
  <si>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</si>
  <si>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</si>
  <si>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</si>
  <si>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</si>
  <si>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</si>
  <si>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</si>
  <si>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</si>
  <si>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</si>
  <si>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</si>
  <si>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Penny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</si>
  <si>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</si>
  <si>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</si>
  <si>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</si>
  <si>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Becky Hammon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</si>
  <si>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</si>
  <si>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</si>
  <si>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</si>
  <si>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</si>
  <si>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</si>
  <si>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</si>
  <si>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</si>
  <si>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</si>
  <si>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</si>
  <si>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</si>
  <si>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</si>
  <si>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Katie Douglas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</si>
  <si>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</si>
  <si>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</si>
  <si>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</si>
  <si>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</si>
  <si>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</si>
  <si>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Asjha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</si>
  <si>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</si>
  <si>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</si>
  <si>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</si>
  <si>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Maya Moore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</si>
  <si>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</si>
  <si>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Sophia Young-Malcolm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</si>
  <si>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</si>
  <si>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</si>
  <si>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</si>
  <si>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</si>
  <si>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</si>
  <si>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Danielle Adams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</si>
  <si>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</si>
  <si>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</si>
  <si>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</si>
  <si>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Lauren Jackson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</si>
  <si>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</si>
  <si>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</si>
  <si>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</si>
  <si>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</si>
  <si>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</si>
  <si>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</si>
  <si>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</si>
  <si>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</si>
  <si>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</si>
  <si>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Liz Cambage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</si>
  <si>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</si>
  <si>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</si>
  <si>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</si>
  <si>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</si>
  <si>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</si>
  <si>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</si>
  <si>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</si>
  <si>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Jessica Davenport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</si>
  <si>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</si>
  <si>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</si>
  <si>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</si>
  <si>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</si>
  <si>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</si>
  <si>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</si>
  <si>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</si>
  <si>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</si>
  <si>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</si>
  <si>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</si>
  <si>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</si>
  <si>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</si>
  <si>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</si>
  <si>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Tina Thompson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</si>
  <si>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</si>
  <si>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</si>
  <si>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</si>
  <si>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Nicole Powell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</si>
  <si>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</si>
  <si>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</si>
  <si>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</si>
  <si>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Erin Phillips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</si>
  <si>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</si>
  <si>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</si>
  <si>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</si>
  <si>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</si>
  <si>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</si>
  <si>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</si>
  <si>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</si>
  <si>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Taj McWilliams-Franklin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</si>
  <si>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</si>
  <si>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Danielle Robinson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</si>
  <si>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</si>
  <si>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Sheryl Swoopes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</si>
  <si>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</si>
  <si>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</si>
  <si>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</si>
  <si>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Kara Braxton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</si>
  <si>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</si>
  <si>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Iziane Castro Marques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</si>
  <si>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</si>
  <si>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Ebony Hoffman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</si>
  <si>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</si>
  <si>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Katie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</si>
  <si>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</si>
  <si>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Kelly Miller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</si>
  <si>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</si>
  <si>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Coco Miller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</si>
  <si>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</si>
  <si>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Tangela Smith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</si>
  <si>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</si>
  <si>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Nicky Anosike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</si>
  <si>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</si>
  <si>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Kayla Pedersen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</si>
  <si>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</si>
  <si>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Marie Ferdinand-Harris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</si>
  <si>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</si>
  <si>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Amber Holt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</si>
  <si>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</si>
  <si>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Jantel Lavender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</si>
  <si>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</si>
  <si>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Courtney Vandersloot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</si>
  <si>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</si>
  <si>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Le'coe Willingham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</si>
  <si>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</si>
  <si>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Jasmine Thomas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</si>
  <si>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</si>
  <si>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</si>
  <si>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</si>
  <si>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</si>
  <si>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</si>
  <si>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Doneeka Lewis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</si>
  <si>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</si>
  <si>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Andrea Riley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</si>
  <si>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</si>
  <si>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Ticha Penicheiro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</si>
  <si>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</si>
  <si>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Michelle Snow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</si>
  <si>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</si>
  <si>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Tan White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</si>
  <si>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</si>
  <si>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Cathrine Kraayeveld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</si>
  <si>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</si>
  <si>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</si>
  <si>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</si>
  <si>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Danielle McCray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</si>
  <si>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</si>
  <si>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</si>
  <si>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</si>
  <si>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Ruth Riley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</si>
  <si>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</si>
  <si>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</si>
  <si>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</si>
  <si>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Tammy Sutton-Brown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</si>
  <si>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</si>
  <si>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</si>
  <si>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</si>
  <si>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Erin Thorn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</si>
  <si>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</si>
  <si>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</si>
  <si>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</si>
  <si>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</si>
  <si>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</si>
  <si>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Alison Bales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</si>
  <si>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</si>
  <si>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DeMya Walker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</si>
  <si>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</si>
  <si>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Lacy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</si>
  <si>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</si>
  <si>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Scholanda Dorrell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</si>
  <si>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</si>
  <si>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Jenna O'Hea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</si>
  <si>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</si>
  <si>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Quanitra Hollingsworth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</si>
  <si>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</si>
  <si>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Jessica Adair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</si>
  <si>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</si>
  <si>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Nakia Sanford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</si>
  <si>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</si>
  <si>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Dominique Canty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</si>
  <si>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</si>
  <si>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Jeanette Pohlen-Mavunga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</si>
  <si>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</si>
  <si>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Shannon Bobbitt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</si>
  <si>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</si>
  <si>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</si>
  <si>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</si>
  <si>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Alexis Gray-Lawson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</si>
  <si>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</si>
  <si>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LaToya Sanders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</si>
  <si>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</si>
  <si>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Ashley Robinson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</si>
  <si>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</si>
  <si>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Kelsey Griffin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</si>
  <si>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</si>
  <si>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Chastity Reed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</si>
  <si>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</si>
  <si>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Courtney Paris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</si>
  <si>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</si>
  <si>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Amber Harris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</si>
  <si>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</si>
  <si>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Karima Christmas-Kelly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</si>
  <si>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</si>
  <si>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</si>
  <si>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</si>
  <si>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Shyra Ely-Gash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</si>
  <si>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</si>
  <si>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Tully Bevilaqua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</si>
  <si>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</si>
  <si>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Charde Houston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</si>
  <si>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</si>
  <si>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Miranda Ayim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</si>
  <si>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</si>
  <si>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Carolyn Swords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</si>
  <si>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</si>
  <si>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Ketia Swanier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</si>
  <si>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</si>
  <si>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Alex Montgomery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</si>
  <si>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</si>
  <si>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Sidney Spencer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</si>
  <si>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</si>
  <si>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Victoria Dunlap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</si>
  <si>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</si>
  <si>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Shalee Lehning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</si>
  <si>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</si>
  <si>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</si>
  <si>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</si>
  <si>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Belinda Snell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</si>
  <si>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</si>
  <si>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Betty Lennox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</si>
  <si>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</si>
  <si>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Sandora Irvin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</si>
  <si>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</si>
  <si>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Porsha Phillips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</si>
  <si>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</si>
  <si>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Jessica Moore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</si>
  <si>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</si>
  <si>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Lindsay Wisdom-Hylton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</si>
  <si>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</si>
  <si>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Olayinka Sanni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</si>
  <si>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</si>
  <si>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Jessica Breland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</si>
  <si>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</si>
  <si>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Kerri Gardin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</si>
  <si>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</si>
  <si>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Krystal Thomas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</si>
  <si>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</si>
  <si>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Ta'Shia Phillips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</si>
  <si>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</si>
  <si>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Ewelina Kobryn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</si>
  <si>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</si>
  <si>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Sydney Colson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</si>
  <si>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</si>
  <si>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Angie Bjorklund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</si>
  <si>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</si>
  <si>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Alexis Hornbuckle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</si>
  <si>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</si>
  <si>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Abi Olajuwon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</si>
  <si>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</si>
  <si>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Joy Cheek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</si>
  <si>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</si>
  <si>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Marion Jones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</si>
  <si>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</si>
  <si>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</si>
  <si>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</si>
  <si>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Felicia Chester-Wootton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</si>
  <si>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</si>
  <si>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Kelly Mazzante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</si>
  <si>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</si>
  <si>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Ify Ibekwe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</si>
  <si>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</si>
  <si>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Jacinta Monroe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</si>
  <si>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</si>
  <si>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Diana Taurasi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</si>
  <si>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</si>
  <si>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Cappie Pondexter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</si>
  <si>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</si>
  <si>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Angel McCoughtry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</si>
  <si>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</si>
  <si>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Candace Parker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</si>
  <si>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</si>
  <si>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Lauren Jackson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</si>
  <si>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</si>
  <si>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Tamika Catchings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</si>
  <si>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</si>
  <si>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Sylvia Fowles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</si>
  <si>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</si>
  <si>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Iziane Castro Marques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</si>
  <si>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</si>
  <si>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Seimone Augustus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</si>
  <si>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</si>
  <si>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Tina Thompson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</si>
  <si>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</si>
  <si>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Crystal Langhorne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</si>
  <si>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</si>
  <si>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Penny Taylor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</si>
  <si>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</si>
  <si>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Candice Dupree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</si>
  <si>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</si>
  <si>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Tina Charles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</si>
  <si>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</si>
  <si>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DeLisha Milton-Jones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</si>
  <si>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</si>
  <si>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Sophia Young-Malcolm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</si>
  <si>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</si>
  <si>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Becky Hammon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</si>
  <si>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</si>
  <si>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Monique Currie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</si>
  <si>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</si>
  <si>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Swin Cash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</si>
  <si>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</si>
  <si>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Candice Wiggins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</si>
  <si>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</si>
  <si>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Katie Douglas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</si>
  <si>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</si>
  <si>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Chamique Holdsclaw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</si>
  <si>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</si>
  <si>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Renee Montgomery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</si>
  <si>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</si>
  <si>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Sancho Lyttle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</si>
  <si>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</si>
  <si>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Lindsay Whalen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</si>
  <si>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</si>
  <si>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Ivory Latta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</si>
  <si>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</si>
  <si>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Erika de Souza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</si>
  <si>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</si>
  <si>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Lindsey Harding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</si>
  <si>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</si>
  <si>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DeWanna Bonner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</si>
  <si>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</si>
  <si>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Scholanda Dorrell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</si>
  <si>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</si>
  <si>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Charde Houston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</si>
  <si>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</si>
  <si>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Sandrine Gruda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</si>
  <si>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</si>
  <si>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Rebekkah Brunson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</si>
  <si>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</si>
  <si>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Monica Wright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</si>
  <si>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</si>
  <si>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Sue Bird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</si>
  <si>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</si>
  <si>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Asjha Jones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</si>
  <si>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</si>
  <si>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Jia Perkins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</si>
  <si>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</si>
  <si>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Taj McWilliams-Franklin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</si>
  <si>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</si>
  <si>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Michelle Snow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</si>
  <si>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</si>
  <si>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Noelle Quinn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</si>
  <si>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</si>
  <si>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Camille Smith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</si>
  <si>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</si>
  <si>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Tan White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</si>
  <si>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</si>
  <si>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Kara Braxton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</si>
  <si>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</si>
  <si>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Epiphanny Prince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</si>
  <si>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</si>
  <si>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Plenette Pierson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</si>
  <si>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</si>
  <si>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Shanna Zolman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</si>
  <si>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</si>
  <si>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Katie Smith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</si>
  <si>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</si>
  <si>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Leilani Mitchell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</si>
  <si>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</si>
  <si>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Nicole Powell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</si>
  <si>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</si>
  <si>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Tangela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</si>
  <si>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</si>
  <si>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Tanisha Wright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</si>
  <si>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</si>
  <si>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Temeka Johnson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</si>
  <si>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</si>
  <si>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Nicky Anosike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</si>
  <si>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</si>
  <si>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Dominique Canty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</si>
  <si>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</si>
  <si>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Marie Ferdinand-Harris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</si>
  <si>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</si>
  <si>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Janel McCarville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</si>
  <si>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</si>
  <si>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Amber Holt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</si>
  <si>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</si>
  <si>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Kristi Toliver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</si>
  <si>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</si>
  <si>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Shameka Christon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</si>
  <si>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</si>
  <si>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Kara Lawson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</si>
  <si>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</si>
  <si>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Tammy Sutton-Brown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</si>
  <si>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</si>
  <si>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Ebony Hoffman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</si>
  <si>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</si>
  <si>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Roneeka Hodges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</si>
  <si>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</si>
  <si>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Svetlana Abrosimova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</si>
  <si>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</si>
  <si>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Briann January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</si>
  <si>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</si>
  <si>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Jessica Davenport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</si>
  <si>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</si>
  <si>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Anete Jekabsone-Zogota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</si>
  <si>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</si>
  <si>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Jennifer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</si>
  <si>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</si>
  <si>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Tamera Young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</si>
  <si>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</si>
  <si>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Tiffany Jackson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</si>
  <si>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</si>
  <si>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Edwige Lawson-Wade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</si>
  <si>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</si>
  <si>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Marissa Coleman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</si>
  <si>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</si>
  <si>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Natasha Lacy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</si>
  <si>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</si>
  <si>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Erin Thorn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</si>
  <si>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</si>
  <si>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Nakia Sanford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</si>
  <si>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</si>
  <si>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Matee Ajavon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</si>
  <si>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</si>
  <si>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Shavonte Zellous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</si>
  <si>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</si>
  <si>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Kiesha Brown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</si>
  <si>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</si>
  <si>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Rashanda McCants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</si>
  <si>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</si>
  <si>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Le'coe Willingham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</si>
  <si>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</si>
  <si>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Cathrine Kraayeveld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</si>
  <si>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</si>
  <si>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Chante Black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</si>
  <si>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</si>
  <si>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Chasity Melvin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</si>
  <si>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</si>
  <si>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Shay Murphy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</si>
  <si>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</si>
  <si>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Jessica Adair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</si>
  <si>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</si>
  <si>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Betty Lennox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</si>
  <si>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</si>
  <si>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Armintie Herrington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</si>
  <si>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</si>
  <si>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Mistie Bass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</si>
  <si>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</si>
  <si>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Ticha Penicheiro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</si>
  <si>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</si>
  <si>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Nicole Ohlde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</si>
  <si>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</si>
  <si>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Kalana Greene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</si>
  <si>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</si>
  <si>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Alexis Hornbuckle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</si>
  <si>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</si>
  <si>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Belinda Snell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</si>
  <si>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</si>
  <si>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Lindsay Wisdom-Hylton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</si>
  <si>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</si>
  <si>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Kelsey Griffin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</si>
  <si>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</si>
  <si>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Yelena Leuchanka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</si>
  <si>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</si>
  <si>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DeMya Walker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</si>
  <si>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</si>
  <si>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Alison Bales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</si>
  <si>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</si>
  <si>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Tully Bevilaqua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</si>
  <si>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</si>
  <si>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Megan Frazee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</si>
  <si>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</si>
  <si>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Ruth Riley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</si>
  <si>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</si>
  <si>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Shalee Lehning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</si>
  <si>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</si>
  <si>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Essence Carson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</si>
  <si>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</si>
  <si>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Kelly Miller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</si>
  <si>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</si>
  <si>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Andrea Riley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</si>
  <si>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</si>
  <si>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Jayne Appel Marinelli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</si>
  <si>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</si>
  <si>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Marion Jones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</si>
  <si>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</si>
  <si>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Taylor Lilley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</si>
  <si>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</si>
  <si>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Hamchetou Maiga-Ba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</si>
  <si>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</si>
  <si>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Jana Vesela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</si>
  <si>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</si>
  <si>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Coco Miller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</si>
  <si>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</si>
  <si>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Jessica Moore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</si>
  <si>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</si>
  <si>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Crystal Kelly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</si>
  <si>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</si>
  <si>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Ketia Swanier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</si>
  <si>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</si>
  <si>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Jene Morris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</si>
  <si>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</si>
  <si>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Allie Quigley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</si>
  <si>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</si>
  <si>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Abby Bishop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</si>
  <si>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</si>
  <si>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Allison Hightower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</si>
  <si>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</si>
  <si>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Sidney Spencer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</si>
  <si>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</si>
  <si>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Brooke Smith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</si>
  <si>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</si>
  <si>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Joy Cheek</t>
    </r>
  </si>
  <si>
    <r>
      <rPr>
        <rFont val="nimbus-sans, sans-serif"/>
        <color rgb="FF1155CC"/>
        <u/>
      </rPr>
      <t>IND</t>
    </r>
  </si>
  <si>
    <r>
      <rPr>
        <rFont val="nimbus-sans, sans-serif"/>
        <b/>
        <color rgb="FF1155CC"/>
        <u/>
      </rPr>
      <t>Jacinta Monroe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</si>
  <si>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</si>
  <si>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Kia Vaughn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</si>
  <si>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</si>
  <si>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Sandora Irvin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</si>
  <si>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</si>
  <si>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Helen Darling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</si>
  <si>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</si>
  <si>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Nuria Martinez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</si>
  <si>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</si>
  <si>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Sequoia Holmes</t>
    </r>
  </si>
  <si>
    <r>
      <rPr>
        <rFont val="nimbus-sans, sans-serif"/>
        <color rgb="FF1155CC"/>
        <u/>
      </rPr>
      <t>PHO</t>
    </r>
  </si>
  <si>
    <r>
      <rPr>
        <rFont val="nimbus-sans, sans-serif"/>
        <b/>
        <color rgb="FF1155CC"/>
        <u/>
      </rPr>
      <t>Quanitra Hollingsworth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</si>
  <si>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</si>
  <si>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Ashley Battle</t>
    </r>
  </si>
  <si>
    <r>
      <rPr>
        <rFont val="nimbus-sans, sans-serif"/>
        <color rgb="FF1155CC"/>
        <u/>
      </rPr>
      <t>SAN</t>
    </r>
  </si>
  <si>
    <r>
      <rPr>
        <rFont val="nimbus-sans, sans-serif"/>
        <b/>
        <color rgb="FF1155CC"/>
        <u/>
      </rPr>
      <t>Amanda Thompson</t>
    </r>
  </si>
  <si>
    <r>
      <rPr>
        <rFont val="nimbus-sans, sans-serif"/>
        <color rgb="FF1155CC"/>
        <u/>
      </rPr>
      <t>TUL</t>
    </r>
  </si>
  <si>
    <r>
      <rPr>
        <rFont val="nimbus-sans, sans-serif"/>
        <b/>
        <color rgb="FF1155CC"/>
        <u/>
      </rPr>
      <t>Brittainey Raven</t>
    </r>
  </si>
  <si>
    <r>
      <rPr>
        <rFont val="nimbus-sans, sans-serif"/>
        <color rgb="FF1155CC"/>
        <u/>
      </rPr>
      <t>ATL</t>
    </r>
  </si>
  <si>
    <r>
      <rPr>
        <rFont val="nimbus-sans, sans-serif"/>
        <b/>
        <color rgb="FF1155CC"/>
        <u/>
      </rPr>
      <t>Ashley Robinson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</si>
  <si>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</si>
  <si>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Christi Thomas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</si>
  <si>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</si>
  <si>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Nikki Blue</t>
    </r>
  </si>
  <si>
    <r>
      <rPr>
        <rFont val="nimbus-sans, sans-serif"/>
        <color rgb="FF1155CC"/>
        <u/>
      </rPr>
      <t>NYL</t>
    </r>
  </si>
  <si>
    <r>
      <rPr>
        <rFont val="nimbus-sans, sans-serif"/>
        <b/>
        <color rgb="FF1155CC"/>
        <u/>
      </rPr>
      <t>Kerri Gardin</t>
    </r>
  </si>
  <si>
    <r>
      <rPr>
        <rFont val="nimbus-sans, sans-serif"/>
        <color rgb="FF1155CC"/>
        <u/>
      </rPr>
      <t>CON</t>
    </r>
  </si>
  <si>
    <r>
      <rPr>
        <rFont val="nimbus-sans, sans-serif"/>
        <b/>
        <color rgb="FF1155CC"/>
        <u/>
      </rPr>
      <t>Abi Olajuwon</t>
    </r>
  </si>
  <si>
    <r>
      <rPr>
        <rFont val="nimbus-sans, sans-serif"/>
        <color rgb="FF1155CC"/>
        <u/>
      </rPr>
      <t>CHI</t>
    </r>
  </si>
  <si>
    <r>
      <rPr>
        <rFont val="nimbus-sans, sans-serif"/>
        <b/>
        <color rgb="FF1155CC"/>
        <u/>
      </rPr>
      <t>Ashley Houts</t>
    </r>
  </si>
  <si>
    <r>
      <rPr>
        <rFont val="nimbus-sans, sans-serif"/>
        <color rgb="FF1155CC"/>
        <u/>
      </rPr>
      <t>WAS</t>
    </r>
  </si>
  <si>
    <r>
      <rPr>
        <rFont val="nimbus-sans, sans-serif"/>
        <b/>
        <color rgb="FF1155CC"/>
        <u/>
      </rPr>
      <t>Alison Lacey</t>
    </r>
  </si>
  <si>
    <r>
      <rPr>
        <rFont val="nimbus-sans, sans-serif"/>
        <color rgb="FF1155CC"/>
        <u/>
      </rPr>
      <t>SEA</t>
    </r>
  </si>
  <si>
    <r>
      <rPr>
        <rFont val="nimbus-sans, sans-serif"/>
        <b/>
        <color rgb="FF1155CC"/>
        <u/>
      </rPr>
      <t>Kristen Mann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</si>
  <si>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</si>
  <si>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Tiffany Stansbury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</si>
  <si>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</si>
  <si>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Gabriela Marginean</t>
    </r>
  </si>
  <si>
    <r>
      <rPr>
        <rFont val="nimbus-sans, sans-serif"/>
        <color rgb="FF1155CC"/>
        <u/>
      </rPr>
      <t>MIN</t>
    </r>
  </si>
  <si>
    <r>
      <rPr>
        <rFont val="nimbus-sans, sans-serif"/>
        <b/>
        <color rgb="FF1155CC"/>
        <u/>
      </rPr>
      <t>Chanel Mokango</t>
    </r>
  </si>
  <si>
    <r>
      <rPr>
        <rFont val="nimbus-sans, sans-serif"/>
        <color rgb="FF1155CC"/>
        <u/>
      </rPr>
      <t>LAS</t>
    </r>
  </si>
  <si>
    <r>
      <rPr>
        <rFont val="nimbus-sans, sans-serif"/>
        <b/>
        <color rgb="FF1155CC"/>
        <u/>
      </rPr>
      <t>Ashley Walker</t>
    </r>
  </si>
  <si>
    <r>
      <rPr>
        <rFont val="nimbus-sans, sans-serif"/>
        <color rgb="FF1155CC"/>
        <u/>
      </rPr>
      <t>TUL</t>
    </r>
  </si>
  <si>
    <t>Team Name</t>
  </si>
  <si>
    <t>Logo Link</t>
  </si>
  <si>
    <t>New York Liberty</t>
  </si>
  <si>
    <t>https://cdn.wnba.com/logos/wnba/1611661313/primary/D/logo.svg</t>
  </si>
  <si>
    <t>Minnesota Lynx</t>
  </si>
  <si>
    <t>https://cdn.wnba.com/logos/wnba/1611661324/primary/D/logo.svg</t>
  </si>
  <si>
    <t>Atlanta Dream</t>
  </si>
  <si>
    <t>https://cdn.wnba.com/logos/wnba/1611661330/primary/D/logo.svg</t>
  </si>
  <si>
    <t>Chicago Sky</t>
  </si>
  <si>
    <t>https://cdn.wnba.com/logos/wnba/1611661329/primary/D/logo.svg</t>
  </si>
  <si>
    <t>Conneticut Sun</t>
  </si>
  <si>
    <t>https://cdn.wnba.com/logos/wnba/1611661323/primary/D/logo.svg</t>
  </si>
  <si>
    <t>Indiana Fever</t>
  </si>
  <si>
    <t>https://cdn.wnba.com/logos/wnba/1611661325/primary/D/logo.svg</t>
  </si>
  <si>
    <t>Washington Mystics</t>
  </si>
  <si>
    <t>https://cdn.wnba.com/logos/wnba/1611661322/primary/D/logo.svg</t>
  </si>
  <si>
    <t>Dallas Wings</t>
  </si>
  <si>
    <t>https://cdn.wnba.com/logos/wnba/1611661321/primary/D/logo.svg</t>
  </si>
  <si>
    <t>Golden State Valkyries</t>
  </si>
  <si>
    <t>https://cdn.wnba.com/logos/wnba/1611661331/primary/D/logo.svg</t>
  </si>
  <si>
    <t>Las Vegas Aces</t>
  </si>
  <si>
    <t>https://cdn.wnba.com/logos/wnba/1611661319/primary/D/logo.svg</t>
  </si>
  <si>
    <t>Los Angeles Sparks</t>
  </si>
  <si>
    <t>https://cdn.wnba.com/logos/wnba/1611661320/primary/D/logo.svg</t>
  </si>
  <si>
    <t>Phoenix Mercury</t>
  </si>
  <si>
    <t>https://cdn.wnba.com/logos/wnba/1611661317/primary/D/logo.svg</t>
  </si>
  <si>
    <t xml:space="preserve">Seattle Storm </t>
  </si>
  <si>
    <t>https://cdn.wnba.com/logos/wnba/1611661328/primary/D/logo.svg</t>
  </si>
  <si>
    <t>Name</t>
  </si>
  <si>
    <t>First Name</t>
  </si>
  <si>
    <t>Last Name</t>
  </si>
  <si>
    <t>Hometown</t>
  </si>
  <si>
    <t>Height</t>
  </si>
  <si>
    <t>College</t>
  </si>
  <si>
    <t>Country</t>
  </si>
  <si>
    <t>Position</t>
  </si>
  <si>
    <t>Recent Team</t>
  </si>
  <si>
    <t>Picture Link</t>
  </si>
  <si>
    <t>Draft Info</t>
  </si>
  <si>
    <r>
      <rPr>
        <rFont val="nimbus-sans, sans-serif"/>
        <b/>
        <color rgb="FF1155CC"/>
        <u/>
      </rPr>
      <t>Ariel Atkins</t>
    </r>
  </si>
  <si>
    <t>Duncanville, Texas</t>
  </si>
  <si>
    <t>Texas-Austin</t>
  </si>
  <si>
    <t>United States</t>
  </si>
  <si>
    <t>Guard</t>
  </si>
  <si>
    <t>https://ak-static.cms.nba.com/wp-content/uploads/headshots/wnba/latest/1040x760/1628878.png</t>
  </si>
  <si>
    <r>
      <rPr>
        <rFont val="nimbus-sans, sans-serif"/>
        <b/>
        <color rgb="FF1155CC"/>
        <u/>
      </rPr>
      <t>Shakira Austin</t>
    </r>
  </si>
  <si>
    <t xml:space="preserve">Fredericksburg, Virginia </t>
  </si>
  <si>
    <t>Mississippi</t>
  </si>
  <si>
    <t>Center-Forward</t>
  </si>
  <si>
    <t>https://ak-static.cms.nba.com/wp-content/uploads/headshots/wnba/latest/1040x760/1631022.png</t>
  </si>
  <si>
    <r>
      <rPr>
        <rFont val="nimbus-sans, sans-serif"/>
        <b/>
        <color rgb="FF1155CC"/>
        <u/>
      </rPr>
      <t>DeWanna Bonner</t>
    </r>
  </si>
  <si>
    <t>Fairfield, Alabama</t>
  </si>
  <si>
    <t>Auburn</t>
  </si>
  <si>
    <t>Forward-Guard</t>
  </si>
  <si>
    <t>Connecticut Sun</t>
  </si>
  <si>
    <t>https://ak-static.cms.nba.com/wp-content/uploads/headshots/wnba/latest/1040x760/201886.png</t>
  </si>
  <si>
    <r>
      <rPr>
        <rFont val="nimbus-sans, sans-serif"/>
        <b/>
        <color rgb="FF1155CC"/>
        <u/>
      </rPr>
      <t>Aliyah Boston</t>
    </r>
  </si>
  <si>
    <t>St. Thomas, United States Virgin Islands</t>
  </si>
  <si>
    <t>South Carolina</t>
  </si>
  <si>
    <t>Forward-Center</t>
  </si>
  <si>
    <t>https://ak-static.cms.nba.com/wp-content/uploads/headshots/wnba/latest/1040x760/1641648.png</t>
  </si>
  <si>
    <r>
      <rPr>
        <rFont val="nimbus-sans, sans-serif"/>
        <b/>
        <color rgb="FF1155CC"/>
        <u/>
      </rPr>
      <t>Jordin Canada</t>
    </r>
  </si>
  <si>
    <t>Los Angeles, California</t>
  </si>
  <si>
    <t>UCLA</t>
  </si>
  <si>
    <t>https://ak-static.cms.nba.com/wp-content/uploads/headshots/wnba/latest/1040x760/1628886.png</t>
  </si>
  <si>
    <r>
      <rPr>
        <rFont val="nimbus-sans, sans-serif"/>
        <b/>
        <color rgb="FF1155CC"/>
        <u/>
      </rPr>
      <t>Kamilla Cardoso</t>
    </r>
  </si>
  <si>
    <t>Montes Claros, Brazil</t>
  </si>
  <si>
    <t>Brazil</t>
  </si>
  <si>
    <t>Center</t>
  </si>
  <si>
    <t>https://ak-static.cms.nba.com/wp-content/uploads/headshots/wnba/latest/1040x760/1642289.png</t>
  </si>
  <si>
    <r>
      <rPr>
        <rFont val="nimbus-sans, sans-serif"/>
        <b/>
        <color rgb="FF1155CC"/>
        <u/>
      </rPr>
      <t>Bridget Carleton</t>
    </r>
  </si>
  <si>
    <t>Chatham, Ontario, Canada</t>
  </si>
  <si>
    <t>Iowa State</t>
  </si>
  <si>
    <t>Canada</t>
  </si>
  <si>
    <t>Forward</t>
  </si>
  <si>
    <t>https://ak-static.cms.nba.com/wp-content/uploads/headshots/wnba/latest/1040x760/1629524.png</t>
  </si>
  <si>
    <r>
      <rPr>
        <rFont val="nimbus-sans, sans-serif"/>
        <b/>
        <color rgb="FF1155CC"/>
        <u/>
      </rPr>
      <t>DiJonai Carrington</t>
    </r>
  </si>
  <si>
    <t>San Diego, California</t>
  </si>
  <si>
    <t>Baylor</t>
  </si>
  <si>
    <t>Guard-Forward</t>
  </si>
  <si>
    <t>https://ak-static.cms.nba.com/wp-content/uploads/headshots/wnba/latest/1040x760/1630096.png</t>
  </si>
  <si>
    <r>
      <rPr>
        <rFont val="nimbus-sans, sans-serif"/>
        <b/>
        <color rgb="FF1155CC"/>
        <u/>
      </rPr>
      <t>Chennedy Carter</t>
    </r>
  </si>
  <si>
    <t>Mansfield, Texas</t>
  </si>
  <si>
    <t>Texas A&amp;M</t>
  </si>
  <si>
    <t>https://ak-static.cms.nba.com/wp-content/uploads/headshots/wnba/latest/1040x760/1630150.png</t>
  </si>
  <si>
    <r>
      <rPr>
        <rFont val="nimbus-sans, sans-serif"/>
        <b/>
        <color rgb="FF1155CC"/>
        <u/>
      </rPr>
      <t>Tina Charles</t>
    </r>
  </si>
  <si>
    <t>Jamaica, New York</t>
  </si>
  <si>
    <t>Connecticut</t>
  </si>
  <si>
    <t>https://ak-static.cms.nba.com/wp-content/uploads/headshots/wnba/latest/1040x760/202250.png</t>
  </si>
  <si>
    <r>
      <rPr>
        <rFont val="nimbus-sans, sans-serif"/>
        <b/>
        <color rgb="FF1155CC"/>
        <u/>
      </rPr>
      <t>Caitlin Clark</t>
    </r>
  </si>
  <si>
    <t>West Des Moines, Iowa</t>
  </si>
  <si>
    <t>Iowa</t>
  </si>
  <si>
    <t>https://ak-static.cms.nba.com/wp-content/uploads/headshots/wnba/latest/1040x760/1642286.png</t>
  </si>
  <si>
    <r>
      <rPr>
        <rFont val="nimbus-sans, sans-serif"/>
        <b/>
        <color rgb="FF1155CC"/>
        <u/>
      </rPr>
      <t>Natasha Cloud</t>
    </r>
  </si>
  <si>
    <t>Broomall, Pennsylvania</t>
  </si>
  <si>
    <t>St. Joseph's (PA)</t>
  </si>
  <si>
    <t>https://ak-static.cms.nba.com/wp-content/uploads/headshots/wnba/latest/1040x760/204333.png</t>
  </si>
  <si>
    <r>
      <rPr>
        <rFont val="nimbus-sans, sans-serif"/>
        <b/>
        <color rgb="FF1155CC"/>
        <u/>
      </rPr>
      <t>Napheesa Collier</t>
    </r>
  </si>
  <si>
    <t>O'Fallon, Missouri</t>
  </si>
  <si>
    <t>https://ak-static.cms.nba.com/wp-content/uploads/headshots/wnba/latest/1040x760/1629483.png</t>
  </si>
  <si>
    <r>
      <rPr>
        <rFont val="nimbus-sans, sans-serif"/>
        <b/>
        <color rgb="FF1155CC"/>
        <u/>
      </rPr>
      <t>Kahleah Copper</t>
    </r>
  </si>
  <si>
    <t>Philadelphia, Pennsylvania</t>
  </si>
  <si>
    <t>Rutgers</t>
  </si>
  <si>
    <t>https://ak-static.cms.nba.com/wp-content/uploads/headshots/wnba/latest/1040x760/1627674.png</t>
  </si>
  <si>
    <r>
      <rPr>
        <rFont val="nimbus-sans, sans-serif"/>
        <b/>
        <color rgb="FF1155CC"/>
        <u/>
      </rPr>
      <t>Skylar Diggins-Smith</t>
    </r>
  </si>
  <si>
    <t>South Bend, Indiana</t>
  </si>
  <si>
    <t>Notre Dame</t>
  </si>
  <si>
    <t>Seattle Storm</t>
  </si>
  <si>
    <t>https://ak-static.cms.nba.com/wp-content/uploads/headshots/wnba/latest/1040x760/203400.png</t>
  </si>
  <si>
    <t>2013, Round 1, Pick 3</t>
  </si>
  <si>
    <r>
      <rPr>
        <rFont val="nimbus-sans, sans-serif"/>
        <b/>
        <color rgb="FF1155CC"/>
        <u/>
      </rPr>
      <t>Allisha Gray</t>
    </r>
  </si>
  <si>
    <t>Sandersville, Georgia</t>
  </si>
  <si>
    <t>https://ak-static.cms.nba.com/wp-content/uploads/headshots/wnba/latest/1040x760/1628277.png</t>
  </si>
  <si>
    <r>
      <rPr>
        <rFont val="nimbus-sans, sans-serif"/>
        <b/>
        <color rgb="FF1155CC"/>
        <u/>
      </rPr>
      <t>Brittney Griner</t>
    </r>
  </si>
  <si>
    <t>Houston, Texas</t>
  </si>
  <si>
    <t>https://ak-static.cms.nba.com/wp-content/uploads/headshots/wnba/latest/1040x760/203398.png</t>
  </si>
  <si>
    <r>
      <rPr>
        <rFont val="nimbus-sans, sans-serif"/>
        <b/>
        <color rgb="FF1155CC"/>
        <u/>
      </rPr>
      <t>Dearica Hamby</t>
    </r>
  </si>
  <si>
    <t>Marietta, Georgia</t>
  </si>
  <si>
    <t>Wake Forest</t>
  </si>
  <si>
    <t>https://ak-static.cms.nba.com/wp-content/uploads/headshots/wnba/latest/1040x760/204324.png</t>
  </si>
  <si>
    <r>
      <rPr>
        <rFont val="nimbus-sans, sans-serif"/>
        <b/>
        <color rgb="FF1155CC"/>
        <u/>
      </rPr>
      <t>Tyasha Harris</t>
    </r>
  </si>
  <si>
    <t>East Lansing, Michigan</t>
  </si>
  <si>
    <t>https://ak-static.cms.nba.com/wp-content/uploads/headshots/wnba/latest/1040x760/1630112.png</t>
  </si>
  <si>
    <r>
      <rPr>
        <rFont val="nimbus-sans, sans-serif"/>
        <b/>
        <color rgb="FF1155CC"/>
        <u/>
      </rPr>
      <t>Natasha Howard</t>
    </r>
  </si>
  <si>
    <t>Toledo, Ohio</t>
  </si>
  <si>
    <t>Florida State</t>
  </si>
  <si>
    <t>https://ak-static.cms.nba.com/wp-content/uploads/headshots/wnba/latest/1040x760/203827.png</t>
  </si>
  <si>
    <r>
      <rPr>
        <rFont val="nimbus-sans, sans-serif"/>
        <b/>
        <color rgb="FF1155CC"/>
        <u/>
      </rPr>
      <t>Rhyne Howard</t>
    </r>
  </si>
  <si>
    <t>Cleveland, Tennessee</t>
  </si>
  <si>
    <t>Kentucky</t>
  </si>
  <si>
    <t>https://ak-static.cms.nba.com/wp-content/uploads/headshots/wnba/latest/1040x760/1631009.png</t>
  </si>
  <si>
    <r>
      <rPr>
        <rFont val="nimbus-sans, sans-serif"/>
        <b/>
        <color rgb="FF1155CC"/>
        <u/>
      </rPr>
      <t>Sabrina Ionescu</t>
    </r>
  </si>
  <si>
    <t>Walnut Creek, California</t>
  </si>
  <si>
    <t>Oregon</t>
  </si>
  <si>
    <t>https://ak-static.cms.nba.com/wp-content/uploads/headshots/wnba/latest/1040x760/1629477.png</t>
  </si>
  <si>
    <r>
      <rPr>
        <rFont val="nimbus-sans, sans-serif"/>
        <b/>
        <color rgb="FF1155CC"/>
        <u/>
      </rPr>
      <t>Rickea Jackson</t>
    </r>
  </si>
  <si>
    <t>Detroit, Michigan</t>
  </si>
  <si>
    <t>Tennessee</t>
  </si>
  <si>
    <t>https://ak-static.cms.nba.com/wp-content/uploads/headshots/wnba/latest/1040x760/1642288.png</t>
  </si>
  <si>
    <r>
      <rPr>
        <rFont val="nimbus-sans, sans-serif"/>
        <b/>
        <color rgb="FF1155CC"/>
        <u/>
      </rPr>
      <t>Brionna Jones</t>
    </r>
  </si>
  <si>
    <t>Havre de Grace, Maryland</t>
  </si>
  <si>
    <t>Maryland</t>
  </si>
  <si>
    <t>https://ak-static.cms.nba.com/wp-content/uploads/headshots/wnba/latest/1040x760/1628280.png</t>
  </si>
  <si>
    <r>
      <rPr>
        <rFont val="nimbus-sans, sans-serif"/>
        <b/>
        <color rgb="FF1155CC"/>
        <u/>
      </rPr>
      <t>Jonquel Jones</t>
    </r>
  </si>
  <si>
    <t>Freeport, Grand Bahama Island</t>
  </si>
  <si>
    <t>George Washington</t>
  </si>
  <si>
    <t>Bahamas</t>
  </si>
  <si>
    <t>https://ak-static.cms.nba.com/wp-content/uploads/headshots/wnba/latest/1040x760/1627673.png</t>
  </si>
  <si>
    <r>
      <rPr>
        <rFont val="nimbus-sans, sans-serif"/>
        <b/>
        <color rgb="FF1155CC"/>
        <u/>
      </rPr>
      <t>Betnijah Laney-Hamilton</t>
    </r>
  </si>
  <si>
    <t>https://ak-static.cms.nba.com/wp-content/uploads/headshots/wnba/latest/1040x760/204335.png</t>
  </si>
  <si>
    <t>2015, Round 2, Pick 5</t>
  </si>
  <si>
    <r>
      <rPr>
        <rFont val="nimbus-sans, sans-serif"/>
        <b/>
        <color rgb="FF1155CC"/>
        <u/>
      </rPr>
      <t>Jewell Loyd</t>
    </r>
  </si>
  <si>
    <t>Lincolnwood, Illinois</t>
  </si>
  <si>
    <t>https://ak-static.cms.nba.com/wp-content/uploads/headshots/wnba/latest/1040x760/204319.png</t>
  </si>
  <si>
    <r>
      <rPr>
        <rFont val="nimbus-sans, sans-serif"/>
        <b/>
        <color rgb="FF1155CC"/>
        <u/>
      </rPr>
      <t>Marina Mabrey</t>
    </r>
  </si>
  <si>
    <t>Belmar, New Jersey</t>
  </si>
  <si>
    <t>https://ak-static.cms.nba.com/wp-content/uploads/headshots/wnba/latest/1040x760/1629497.png</t>
  </si>
  <si>
    <r>
      <rPr>
        <rFont val="nimbus-sans, sans-serif"/>
        <b/>
        <color rgb="FF1155CC"/>
        <u/>
      </rPr>
      <t>Ezi Magbegor</t>
    </r>
  </si>
  <si>
    <t>Wellington, New Zealand</t>
  </si>
  <si>
    <t>Melbourne</t>
  </si>
  <si>
    <t>Australia</t>
  </si>
  <si>
    <t>https://ak-static.cms.nba.com/wp-content/uploads/headshots/wnba/latest/1040x760/1629496.png</t>
  </si>
  <si>
    <r>
      <rPr>
        <rFont val="nimbus-sans, sans-serif"/>
        <b/>
        <color rgb="FF1155CC"/>
        <u/>
      </rPr>
      <t>Kayla McBride</t>
    </r>
  </si>
  <si>
    <t>Erie, Pennsylvania</t>
  </si>
  <si>
    <t>https://ak-static.cms.nba.com/wp-content/uploads/headshots/wnba/latest/1040x760/203825.png</t>
  </si>
  <si>
    <r>
      <rPr>
        <rFont val="nimbus-sans, sans-serif"/>
        <b/>
        <color rgb="FF1155CC"/>
        <u/>
      </rPr>
      <t>Teaira McCowan</t>
    </r>
  </si>
  <si>
    <t>Brenham, Texas</t>
  </si>
  <si>
    <t>Mississippi State</t>
  </si>
  <si>
    <t>https://cdn.wnba.com/headshots/wnba/latest/1040x760/1629479.png</t>
  </si>
  <si>
    <r>
      <rPr>
        <rFont val="nimbus-sans, sans-serif"/>
        <b/>
        <color rgb="FF1155CC"/>
        <u/>
      </rPr>
      <t>Kelsey Mitchell</t>
    </r>
  </si>
  <si>
    <t>Cincinnati, Ohio</t>
  </si>
  <si>
    <t>Ohio State</t>
  </si>
  <si>
    <t>https://ak-static.cms.nba.com/wp-content/uploads/headshots/wnba/latest/1040x760/1628909.png</t>
  </si>
  <si>
    <r>
      <rPr>
        <rFont val="nimbus-sans, sans-serif"/>
        <b/>
        <color rgb="FF1155CC"/>
        <u/>
      </rPr>
      <t>Arike Ogunbowale</t>
    </r>
  </si>
  <si>
    <t>Milwaukee, Wisconsin</t>
  </si>
  <si>
    <t>https://ak-static.cms.nba.com/wp-content/uploads/headshots/wnba/latest/1040x760/1629481.png</t>
  </si>
  <si>
    <r>
      <rPr>
        <rFont val="nimbus-sans, sans-serif"/>
        <b/>
        <color rgb="FF1155CC"/>
        <u/>
      </rPr>
      <t>Nneka Ogwumike</t>
    </r>
  </si>
  <si>
    <t>Tomball, Texas</t>
  </si>
  <si>
    <t>Stanford</t>
  </si>
  <si>
    <t>https://ak-static.cms.nba.com/wp-content/uploads/headshots/wnba/latest/1040x760/203014.png</t>
  </si>
  <si>
    <t>2012, Round 1, Pick 1</t>
  </si>
  <si>
    <r>
      <rPr>
        <rFont val="nimbus-sans, sans-serif"/>
        <b/>
        <color rgb="FF1155CC"/>
        <u/>
      </rPr>
      <t>Kelsey Plum</t>
    </r>
  </si>
  <si>
    <t>Poway, California</t>
  </si>
  <si>
    <t>Washington</t>
  </si>
  <si>
    <t>https://ak-static.cms.nba.com/wp-content/uploads/headshots/wnba/latest/1040x760/1628276.png</t>
  </si>
  <si>
    <r>
      <rPr>
        <rFont val="nimbus-sans, sans-serif"/>
        <b/>
        <color rgb="FF1155CC"/>
        <u/>
      </rPr>
      <t>Angel Reese</t>
    </r>
  </si>
  <si>
    <t>Baltimore, Maryland</t>
  </si>
  <si>
    <t>Louisiana State</t>
  </si>
  <si>
    <t>https://ak-static.cms.nba.com/wp-content/uploads/headshots/wnba/latest/1040x760/1642291.png</t>
  </si>
  <si>
    <r>
      <rPr>
        <rFont val="nimbus-sans, sans-serif"/>
        <b/>
        <color rgb="FF1155CC"/>
        <u/>
      </rPr>
      <t>Satou Sabally</t>
    </r>
  </si>
  <si>
    <t>Berlin, Germany</t>
  </si>
  <si>
    <t>https://ak-static.cms.nba.com/wp-content/uploads/headshots/wnba/latest/1040x760/1630149.png</t>
  </si>
  <si>
    <r>
      <rPr>
        <rFont val="nimbus-sans, sans-serif"/>
        <b/>
        <color rgb="FF1155CC"/>
        <u/>
      </rPr>
      <t>Odyssey Sims</t>
    </r>
  </si>
  <si>
    <t>Irving, Texas</t>
  </si>
  <si>
    <t>https://ak-static.cms.nba.com/wp-content/uploads/headshots/wnba/latest/1040x760/203824.png</t>
  </si>
  <si>
    <r>
      <rPr>
        <rFont val="nimbus-sans, sans-serif"/>
        <b/>
        <color rgb="FF1155CC"/>
        <u/>
      </rPr>
      <t>Alanna Smith</t>
    </r>
  </si>
  <si>
    <t>Hobart, Tasmania</t>
  </si>
  <si>
    <t>https://ak-static.cms.nba.com/wp-content/uploads/headshots/wnba/latest/1040x760/1629501.png</t>
  </si>
  <si>
    <r>
      <rPr>
        <rFont val="nimbus-sans, sans-serif"/>
        <b/>
        <color rgb="FF1155CC"/>
        <u/>
      </rPr>
      <t>NaLyssa Smith</t>
    </r>
  </si>
  <si>
    <t>Converse, Texas</t>
  </si>
  <si>
    <t>https://ak-static.cms.nba.com/wp-content/uploads/headshots/wnba/latest/1040x760/1631019.png</t>
  </si>
  <si>
    <r>
      <rPr>
        <rFont val="nimbus-sans, sans-serif"/>
        <b/>
        <color rgb="FF1155CC"/>
        <u/>
      </rPr>
      <t>Azurá Stevens</t>
    </r>
  </si>
  <si>
    <t>Pawtucket, Rhode Island</t>
  </si>
  <si>
    <t>https://ak-static.cms.nba.com/wp-content/uploads/headshots/wnba/latest/1040x760/1628922.png</t>
  </si>
  <si>
    <t>2018, Round 1, Pick 6</t>
  </si>
  <si>
    <r>
      <rPr>
        <rFont val="nimbus-sans, sans-serif"/>
        <b/>
        <color rgb="FF1155CC"/>
        <u/>
      </rPr>
      <t>Breanna Stewart</t>
    </r>
  </si>
  <si>
    <t>North Syracuse, New York</t>
  </si>
  <si>
    <t>https://ak-static.cms.nba.com/wp-content/uploads/headshots/wnba/latest/1040x760/1627668.png</t>
  </si>
  <si>
    <r>
      <rPr>
        <rFont val="nimbus-sans, sans-serif"/>
        <b/>
        <color rgb="FF1155CC"/>
        <u/>
      </rPr>
      <t>Brittney Sykes</t>
    </r>
  </si>
  <si>
    <t>Newark, New Jersey</t>
  </si>
  <si>
    <t>Syracuse</t>
  </si>
  <si>
    <t>https://ak-static.cms.nba.com/wp-content/uploads/headshots/wnba/latest/1040x760/1628279.png</t>
  </si>
  <si>
    <r>
      <rPr>
        <rFont val="nimbus-sans, sans-serif"/>
        <b/>
        <color rgb="FF1155CC"/>
        <u/>
      </rPr>
      <t>Diana Taurasi</t>
    </r>
  </si>
  <si>
    <t>Chino, California</t>
  </si>
  <si>
    <t>https://ak-static.cms.nba.com/wp-content/uploads/headshots/wnba/latest/1040x760/100940.png</t>
  </si>
  <si>
    <r>
      <rPr>
        <rFont val="nimbus-sans, sans-serif"/>
        <b/>
        <color rgb="FF1155CC"/>
        <u/>
      </rPr>
      <t>Alyssa Thomas</t>
    </r>
  </si>
  <si>
    <t>Harrisburg, Pennsylvania</t>
  </si>
  <si>
    <t>https://ak-static.cms.nba.com/wp-content/uploads/headshots/wnba/latest/1040x760/203826.png</t>
  </si>
  <si>
    <r>
      <rPr>
        <rFont val="nimbus-sans, sans-serif"/>
        <b/>
        <color rgb="FF1155CC"/>
        <u/>
      </rPr>
      <t>Courtney Williams</t>
    </r>
  </si>
  <si>
    <t>Folkston, Georgia</t>
  </si>
  <si>
    <t>South Florida</t>
  </si>
  <si>
    <t>https://ak-static.cms.nba.com/wp-content/uploads/headshots/wnba/latest/1040x760/1627675.png</t>
  </si>
  <si>
    <r>
      <rPr>
        <rFont val="nimbus-sans, sans-serif"/>
        <b/>
        <color rgb="FF1155CC"/>
        <u/>
      </rPr>
      <t>Elizabeth Williams</t>
    </r>
  </si>
  <si>
    <t>Colchester, Essex, England</t>
  </si>
  <si>
    <t>Duke</t>
  </si>
  <si>
    <t>United Kingdom</t>
  </si>
  <si>
    <t>https://ak-static.cms.nba.com/wp-content/uploads/headshots/wnba/latest/1040x760/204322.png</t>
  </si>
  <si>
    <r>
      <rPr>
        <rFont val="nimbus-sans, sans-serif"/>
        <b/>
        <color rgb="FF1155CC"/>
        <u/>
      </rPr>
      <t>Gabby Williams</t>
    </r>
  </si>
  <si>
    <t>Sparks, Nevada</t>
  </si>
  <si>
    <t>https://ak-static.cms.nba.com/wp-content/uploads/headshots/wnba/latest/1040x760/1628931.png</t>
  </si>
  <si>
    <r>
      <rPr>
        <rFont val="nimbus-sans, sans-serif"/>
        <b/>
        <color rgb="FF1155CC"/>
        <u/>
      </rPr>
      <t>A'ja Wilson</t>
    </r>
  </si>
  <si>
    <t>Hopkins, South Carolina</t>
  </si>
  <si>
    <t>https://ak-static.cms.nba.com/wp-content/uploads/headshots/wnba/latest/1040x760/1628932.png</t>
  </si>
  <si>
    <r>
      <rPr>
        <rFont val="nimbus-sans, sans-serif"/>
        <b/>
        <color rgb="FF1155CC"/>
        <u/>
      </rPr>
      <t>Jackie Young</t>
    </r>
  </si>
  <si>
    <t>Princeton, Indiana</t>
  </si>
  <si>
    <t>https://ak-static.cms.nba.com/wp-content/uploads/headshots/wnba/latest/1040x760/1629498.png</t>
  </si>
  <si>
    <r>
      <rPr>
        <rFont val="nimbus-sans, sans-serif"/>
        <b/>
        <color rgb="FF1155CC"/>
        <u/>
      </rPr>
      <t>Rachel Banham</t>
    </r>
  </si>
  <si>
    <t>Lakeville, Minnesota</t>
  </si>
  <si>
    <t>Minnesota</t>
  </si>
  <si>
    <t>https://cdn.wnba.com/headshots/wnba/latest/1040x760/1627671.png</t>
  </si>
  <si>
    <r>
      <rPr>
        <rFont val="nimbus-sans, sans-serif"/>
        <b/>
        <color rgb="FF1155CC"/>
        <u/>
      </rPr>
      <t>Aerial Powers</t>
    </r>
  </si>
  <si>
    <t>Michigan State</t>
  </si>
  <si>
    <t>https://cdn.wnba.com/headshots/wnba/latest/1040x760/1627672.png</t>
  </si>
  <si>
    <r>
      <rPr>
        <rFont val="nimbus-sans, sans-serif"/>
        <b/>
        <color rgb="FF1155CC"/>
        <u/>
      </rPr>
      <t>Tiffany Mitchell</t>
    </r>
  </si>
  <si>
    <t>Charlotte, North Carolina</t>
  </si>
  <si>
    <t>https://cdn.wnba.com/headshots/wnba/latest/1040x760/1627676.png</t>
  </si>
  <si>
    <r>
      <rPr>
        <rFont val="nimbus-sans, sans-serif"/>
        <b/>
        <color rgb="FF1155CC"/>
        <u/>
      </rPr>
      <t>Temi Fagbenle</t>
    </r>
  </si>
  <si>
    <t>Southern California</t>
  </si>
  <si>
    <t>https://cdn.wnba.com/headshots/wnba/latest/1040x760/1627701.png</t>
  </si>
  <si>
    <r>
      <rPr>
        <rFont val="nimbus-sans, sans-serif"/>
        <b/>
        <color rgb="FF1155CC"/>
        <u/>
      </rPr>
      <t>Sami Whitcomb</t>
    </r>
  </si>
  <si>
    <t>Ventura, California</t>
  </si>
  <si>
    <t>https://cdn.wnba.com/headshots/wnba/latest/1040x760/1628244.png</t>
  </si>
  <si>
    <t>Undrafted</t>
  </si>
  <si>
    <r>
      <rPr>
        <rFont val="nimbus-sans, sans-serif"/>
        <b/>
        <color rgb="FF1155CC"/>
        <u/>
      </rPr>
      <t>Lindsay Allen</t>
    </r>
  </si>
  <si>
    <t>Mitchellville, Maryland</t>
  </si>
  <si>
    <t>https://cdn.wnba.com/headshots/wnba/latest/1040x760/1628263.png</t>
  </si>
  <si>
    <r>
      <rPr>
        <rFont val="nimbus-sans, sans-serif"/>
        <b/>
        <color rgb="FF1155CC"/>
        <u/>
      </rPr>
      <t>Shatori Walker-Kimbrough</t>
    </r>
  </si>
  <si>
    <t>Aliquippa, Pennsylvania</t>
  </si>
  <si>
    <t>https://cdn.wnba.com/headshots/wnba/latest/1040x760/1628278.png</t>
  </si>
  <si>
    <r>
      <rPr>
        <rFont val="nimbus-sans, sans-serif"/>
        <b/>
        <color rgb="FF1155CC"/>
        <u/>
      </rPr>
      <t>Karlie Samuelson</t>
    </r>
  </si>
  <si>
    <t>Huntington Beach, California</t>
  </si>
  <si>
    <t>https://cdn.wnba.com/headshots/wnba/latest/1040x760/1628317.png</t>
  </si>
  <si>
    <r>
      <rPr>
        <rFont val="nimbus-sans, sans-serif"/>
        <b/>
        <color rgb="FF1155CC"/>
        <u/>
      </rPr>
      <t>Cecilia Zandalasini</t>
    </r>
  </si>
  <si>
    <t>Broni, Italy</t>
  </si>
  <si>
    <t>PF Schio</t>
  </si>
  <si>
    <t>Italy</t>
  </si>
  <si>
    <t>https://cdn.wnba.com/headshots/wnba/latest/1040x760/1628508.png</t>
  </si>
  <si>
    <r>
      <rPr>
        <rFont val="nimbus-sans, sans-serif"/>
        <b/>
        <color rgb="FF1155CC"/>
        <u/>
      </rPr>
      <t>Monique Billings</t>
    </r>
  </si>
  <si>
    <t>Corona, California</t>
  </si>
  <si>
    <t>https://cdn.wnba.com/headshots/wnba/latest/1040x760/1628881.png</t>
  </si>
  <si>
    <r>
      <rPr>
        <rFont val="nimbus-sans, sans-serif"/>
        <b/>
        <color rgb="FF1155CC"/>
        <u/>
      </rPr>
      <t>Lexie Brown</t>
    </r>
  </si>
  <si>
    <t>Boston, Massachusetts</t>
  </si>
  <si>
    <t>https://cdn.wnba.com/headshots/wnba/latest/1040x760/1628882.png</t>
  </si>
  <si>
    <r>
      <rPr>
        <rFont val="nimbus-sans, sans-serif"/>
        <b/>
        <color rgb="FF1155CC"/>
        <u/>
      </rPr>
      <t>Diamond DeShields</t>
    </r>
  </si>
  <si>
    <t>Norcross, Georgia</t>
  </si>
  <si>
    <t>https://cdn.wnba.com/headshots/wnba/latest/1040x760/1628890.png</t>
  </si>
  <si>
    <r>
      <rPr>
        <rFont val="nimbus-sans, sans-serif"/>
        <b/>
        <color rgb="FF1155CC"/>
        <u/>
      </rPr>
      <t>Myisha Hines-Allen</t>
    </r>
  </si>
  <si>
    <t>Montclair, New Jersey</t>
  </si>
  <si>
    <t>Louisville</t>
  </si>
  <si>
    <t>https://cdn.wnba.com/headshots/wnba/latest/1040x760/1628899.png</t>
  </si>
  <si>
    <r>
      <rPr>
        <rFont val="nimbus-sans, sans-serif"/>
        <b/>
        <color rgb="FF1155CC"/>
        <u/>
      </rPr>
      <t>Kia Nurse</t>
    </r>
  </si>
  <si>
    <t>Hamilton, Ontario, Canada</t>
  </si>
  <si>
    <t>https://cdn.wnba.com/headshots/wnba/latest/1040x760/1628915.png</t>
  </si>
  <si>
    <r>
      <rPr>
        <rFont val="nimbus-sans, sans-serif"/>
        <b/>
        <color rgb="FF1155CC"/>
        <u/>
      </rPr>
      <t>Kristy Wallace</t>
    </r>
  </si>
  <si>
    <t>Loganholme, Queensland, Australia</t>
  </si>
  <si>
    <t>https://cdn.wnba.com/headshots/wnba/latest/1040x760/1628929.png</t>
  </si>
  <si>
    <r>
      <rPr>
        <rFont val="nimbus-sans, sans-serif"/>
        <b/>
        <color rgb="FF1155CC"/>
        <u/>
      </rPr>
      <t>Katie Lou Samuelson</t>
    </r>
  </si>
  <si>
    <t>Katie Lou</t>
  </si>
  <si>
    <t>Samuelson</t>
  </si>
  <si>
    <t>https://cdn.wnba.com/headshots/wnba/latest/1040x760/1629478.png</t>
  </si>
  <si>
    <r>
      <rPr>
        <rFont val="nimbus-sans, sans-serif"/>
        <b/>
        <color rgb="FF1155CC"/>
        <u/>
      </rPr>
      <t>Kalani Brown</t>
    </r>
  </si>
  <si>
    <t>Slidell, Louisiana</t>
  </si>
  <si>
    <t>https://cdn.wnba.com/headshots/wnba/latest/1040x760/1629480.png</t>
  </si>
  <si>
    <r>
      <rPr>
        <rFont val="nimbus-sans, sans-serif"/>
        <b/>
        <color rgb="FF1155CC"/>
        <u/>
      </rPr>
      <t>Sophie Cunningham</t>
    </r>
  </si>
  <si>
    <t>Columbia, Missouri</t>
  </si>
  <si>
    <t>Missouri</t>
  </si>
  <si>
    <t>https://cdn.wnba.com/headshots/wnba/latest/1040x760/1629482.png</t>
  </si>
  <si>
    <r>
      <rPr>
        <rFont val="nimbus-sans, sans-serif"/>
        <b/>
        <color rgb="FF1155CC"/>
        <u/>
      </rPr>
      <t>Natisha Hiedeman</t>
    </r>
  </si>
  <si>
    <t>Green Bay, Wisconsin</t>
  </si>
  <si>
    <t>Marquette</t>
  </si>
  <si>
    <t>https://cdn.wnba.com/headshots/wnba/latest/1040x760/1629567.png</t>
  </si>
  <si>
    <r>
      <rPr>
        <rFont val="nimbus-sans, sans-serif"/>
        <b/>
        <color rgb="FF1155CC"/>
        <u/>
      </rPr>
      <t>Li Yueru</t>
    </r>
  </si>
  <si>
    <t>Changzhi, Shanxi, China</t>
  </si>
  <si>
    <t>China</t>
  </si>
  <si>
    <t>https://cdn.wnba.com/headshots/wnba/latest/1040x760/1629574.png</t>
  </si>
  <si>
    <r>
      <rPr>
        <rFont val="nimbus-sans, sans-serif"/>
        <b/>
        <color rgb="FF1155CC"/>
        <u/>
      </rPr>
      <t>Leonie Fiebich</t>
    </r>
  </si>
  <si>
    <t>Landsberg am Lech, Germany</t>
  </si>
  <si>
    <t>Germany</t>
  </si>
  <si>
    <t>https://cdn.wnba.com/headshots/wnba/latest/1040x760/1630142.png</t>
  </si>
  <si>
    <r>
      <rPr>
        <rFont val="nimbus-sans, sans-serif"/>
        <b/>
        <color rgb="FF1155CC"/>
        <u/>
      </rPr>
      <t>Dana Evans</t>
    </r>
  </si>
  <si>
    <t>Gary, Indiana</t>
  </si>
  <si>
    <t>https://cdn.wnba.com/headshots/wnba/latest/1040x760/1630389.png</t>
  </si>
  <si>
    <r>
      <rPr>
        <rFont val="nimbus-sans, sans-serif"/>
        <b/>
        <color rgb="FF1155CC"/>
        <u/>
      </rPr>
      <t>Michaela Onyenwere</t>
    </r>
  </si>
  <si>
    <t>Aurora, Colorado</t>
  </si>
  <si>
    <t>https://cdn.wnba.com/headshots/wnba/latest/1040x760/1630446.png</t>
  </si>
  <si>
    <r>
      <rPr>
        <rFont val="nimbus-sans, sans-serif"/>
        <b/>
        <color rgb="FF1155CC"/>
        <u/>
      </rPr>
      <t>Aari McDonald</t>
    </r>
  </si>
  <si>
    <t>Fresno, California</t>
  </si>
  <si>
    <t>Arizona</t>
  </si>
  <si>
    <t>https://cdn.wnba.com/headshots/wnba/latest/1040x760/1630462.png</t>
  </si>
  <si>
    <r>
      <rPr>
        <rFont val="nimbus-sans, sans-serif"/>
        <b/>
        <color rgb="FF1155CC"/>
        <u/>
      </rPr>
      <t>Maya Caldwell</t>
    </r>
  </si>
  <si>
    <t>Georgia</t>
  </si>
  <si>
    <t>https://cdn.wnba.com/headshots/wnba/latest/1040x760/1630471.png</t>
  </si>
  <si>
    <r>
      <rPr>
        <rFont val="nimbus-sans, sans-serif"/>
        <b/>
        <color rgb="FF1155CC"/>
        <u/>
      </rPr>
      <t>Rae Burrell</t>
    </r>
  </si>
  <si>
    <t>Las Vegas, Nevada</t>
  </si>
  <si>
    <t>https://cdn.wnba.com/headshots/wnba/latest/1040x760/1630996.png</t>
  </si>
  <si>
    <r>
      <rPr>
        <rFont val="nimbus-sans, sans-serif"/>
        <b/>
        <color rgb="FF1155CC"/>
        <u/>
      </rPr>
      <t>Sika Koné</t>
    </r>
  </si>
  <si>
    <t>Bamako, Mali</t>
  </si>
  <si>
    <t>Mali</t>
  </si>
  <si>
    <t>https://cdn.wnba.com/headshots/wnba/latest/1040x760/1631021.png</t>
  </si>
  <si>
    <r>
      <rPr>
        <rFont val="nimbus-sans, sans-serif"/>
        <b/>
        <color rgb="FF1155CC"/>
        <u/>
      </rPr>
      <t>Naz Hillmon</t>
    </r>
  </si>
  <si>
    <t>Cleveland, Ohio</t>
  </si>
  <si>
    <t>Michigan</t>
  </si>
  <si>
    <t>https://cdn.wnba.com/headshots/wnba/latest/1040x760/1631044.png</t>
  </si>
  <si>
    <r>
      <rPr>
        <rFont val="nimbus-sans, sans-serif"/>
        <b/>
        <color rgb="FF1155CC"/>
        <u/>
      </rPr>
      <t>Nyara Sabally</t>
    </r>
  </si>
  <si>
    <t>https://cdn.wnba.com/headshots/wnba/latest/1040x760/1631055.png</t>
  </si>
  <si>
    <r>
      <rPr>
        <rFont val="nimbus-sans, sans-serif"/>
        <b/>
        <color rgb="FF1155CC"/>
        <u/>
      </rPr>
      <t>Emily Engstler</t>
    </r>
  </si>
  <si>
    <t>Queens, New York</t>
  </si>
  <si>
    <t>https://cdn.wnba.com/headshots/wnba/latest/1040x760/1631083.png</t>
  </si>
  <si>
    <r>
      <rPr>
        <rFont val="nimbus-sans, sans-serif"/>
        <b/>
        <color rgb="FF1155CC"/>
        <u/>
      </rPr>
      <t>Lexie Hull</t>
    </r>
  </si>
  <si>
    <t>Spokane, Washington</t>
  </si>
  <si>
    <t>https://cdn.wnba.com/headshots/wnba/latest/1040x760/1631086.png</t>
  </si>
  <si>
    <r>
      <rPr>
        <rFont val="nimbus-sans, sans-serif"/>
        <b/>
        <color rgb="FF1155CC"/>
        <u/>
      </rPr>
      <t>Destanni Henderson</t>
    </r>
  </si>
  <si>
    <t>Fort Myers, Florida</t>
  </si>
  <si>
    <t>https://cdn.wnba.com/headshots/wnba/latest/1040x760/1631089.png</t>
  </si>
  <si>
    <r>
      <rPr>
        <rFont val="nimbus-sans, sans-serif"/>
        <b/>
        <color rgb="FF1155CC"/>
        <u/>
      </rPr>
      <t>Jade Melbourne</t>
    </r>
  </si>
  <si>
    <t>Traralgon, Victoria, Australia</t>
  </si>
  <si>
    <t>https://cdn.wnba.com/headshots/wnba/latest/1040x760/1631141.png</t>
  </si>
  <si>
    <r>
      <rPr>
        <rFont val="nimbus-sans, sans-serif"/>
        <b/>
        <color rgb="FF1155CC"/>
        <u/>
      </rPr>
      <t>Jordan Horston</t>
    </r>
  </si>
  <si>
    <t>Columbus, Ohio</t>
  </si>
  <si>
    <t>https://cdn.wnba.com/headshots/wnba/latest/1040x760/1641651.png</t>
  </si>
  <si>
    <r>
      <rPr>
        <rFont val="nimbus-sans, sans-serif"/>
        <b/>
        <color rgb="FF1155CC"/>
        <u/>
      </rPr>
      <t>Maddy Siegrist</t>
    </r>
  </si>
  <si>
    <t>Poughkeepsie, New York</t>
  </si>
  <si>
    <t>Villanova</t>
  </si>
  <si>
    <t>https://cdn.wnba.com/headshots/wnba/latest/1040x760/1641652.png</t>
  </si>
  <si>
    <r>
      <rPr>
        <rFont val="nimbus-sans, sans-serif"/>
        <b/>
        <color rgb="FF1155CC"/>
        <u/>
      </rPr>
      <t>Dorka Juhász</t>
    </r>
  </si>
  <si>
    <t>Pecs, Hungary</t>
  </si>
  <si>
    <t>Hungary</t>
  </si>
  <si>
    <t>https://cdn.wnba.com/headshots/wnba/latest/1040x760/1641657.png</t>
  </si>
  <si>
    <r>
      <rPr>
        <rFont val="nimbus-sans, sans-serif"/>
        <b/>
        <color rgb="FF1155CC"/>
        <u/>
      </rPr>
      <t>Julie Vanloo</t>
    </r>
  </si>
  <si>
    <t>Oostende, West-Vlaanderen, Belgium</t>
  </si>
  <si>
    <t>Belgium</t>
  </si>
  <si>
    <t>https://cdn.wnba.com/headshots/wnba/latest/1040x760/1642210.png</t>
  </si>
  <si>
    <r>
      <rPr>
        <rFont val="nimbus-sans, sans-serif"/>
        <b/>
        <color rgb="FF1155CC"/>
        <u/>
      </rPr>
      <t>Sevgi Uzun</t>
    </r>
  </si>
  <si>
    <t>Fatih, Istanbul, Turkey</t>
  </si>
  <si>
    <t>Turkey</t>
  </si>
  <si>
    <t>https://cdn.wnba.com/headshots/wnba/latest/1040x760/1642244.png</t>
  </si>
  <si>
    <r>
      <rPr>
        <rFont val="nimbus-sans, sans-serif"/>
        <b/>
        <color rgb="FF1155CC"/>
        <u/>
      </rPr>
      <t>Cameron Brink</t>
    </r>
  </si>
  <si>
    <t>Beaverton, Oregon</t>
  </si>
  <si>
    <t>https://cdn.wnba.com/headshots/wnba/latest/1040x760/1642287.png</t>
  </si>
  <si>
    <r>
      <rPr>
        <rFont val="nimbus-sans, sans-serif"/>
        <b/>
        <color rgb="FF1155CC"/>
        <u/>
      </rPr>
      <t>Aaliyah Edwards</t>
    </r>
  </si>
  <si>
    <t>Kingston, Ontario, Canada</t>
  </si>
  <si>
    <t>https://cdn.wnba.com/headshots/wnba/latest/1040x760/1642290.png</t>
  </si>
  <si>
    <r>
      <rPr>
        <rFont val="nimbus-sans, sans-serif"/>
        <b/>
        <color rgb="FF1155CC"/>
        <u/>
      </rPr>
      <t>Jacy Sheldon</t>
    </r>
  </si>
  <si>
    <t>Dublin, Ohio</t>
  </si>
  <si>
    <t>https://cdn.wnba.com/headshots/wnba/latest/1040x760/1642292.png</t>
  </si>
  <si>
    <r>
      <rPr>
        <rFont val="nimbus-sans, sans-serif"/>
        <b/>
        <color rgb="FF1155CC"/>
        <u/>
      </rPr>
      <t>Alysha Clark</t>
    </r>
  </si>
  <si>
    <t>Mount Juliet, Tennessee</t>
  </si>
  <si>
    <t>Middle Tennessee</t>
  </si>
  <si>
    <t>https://cdn.wnba.com/headshots/wnba/latest/1040x760/202252.png</t>
  </si>
  <si>
    <r>
      <rPr>
        <rFont val="nimbus-sans, sans-serif"/>
        <b/>
        <color rgb="FF1155CC"/>
        <u/>
      </rPr>
      <t>Courtney Vandersloot</t>
    </r>
  </si>
  <si>
    <t>Kent, Washington</t>
  </si>
  <si>
    <t>Gonzaga</t>
  </si>
  <si>
    <t>https://cdn.wnba.com/headshots/wnba/latest/1040x760/202664.png</t>
  </si>
  <si>
    <r>
      <rPr>
        <rFont val="nimbus-sans, sans-serif"/>
        <b/>
        <color rgb="FF1155CC"/>
        <u/>
      </rPr>
      <t>Damiris Dantas</t>
    </r>
  </si>
  <si>
    <t>Ferraz de Vasconcelos, Brazil</t>
  </si>
  <si>
    <t>Real Celta Vigo</t>
  </si>
  <si>
    <t>https://cdn.wnba.com/headshots/wnba/latest/1040x760/203024.png</t>
  </si>
  <si>
    <r>
      <rPr>
        <rFont val="nimbus-sans, sans-serif"/>
        <b/>
        <color rgb="FF1155CC"/>
        <u/>
      </rPr>
      <t>Tiffany Hayes</t>
    </r>
  </si>
  <si>
    <t>Lakeland, Florida</t>
  </si>
  <si>
    <t>https://cdn.wnba.com/headshots/wnba/latest/1040x760/203026.png</t>
  </si>
  <si>
    <r>
      <rPr>
        <rFont val="nimbus-sans, sans-serif"/>
        <b/>
        <color rgb="FF1155CC"/>
        <u/>
      </rPr>
      <t>Layshia Clarendon</t>
    </r>
  </si>
  <si>
    <t>San Bernardino, California</t>
  </si>
  <si>
    <t>California</t>
  </si>
  <si>
    <t>https://cdn.wnba.com/headshots/wnba/latest/1040x760/203406.png</t>
  </si>
  <si>
    <r>
      <rPr>
        <rFont val="nimbus-sans, sans-serif"/>
        <b/>
        <color rgb="FF1155CC"/>
        <u/>
      </rPr>
      <t>Stefanie Dolson</t>
    </r>
  </si>
  <si>
    <t>Port Jervis, New York</t>
  </si>
  <si>
    <t>https://cdn.wnba.com/headshots/wnba/latest/1040x760/203828.png</t>
  </si>
  <si>
    <r>
      <rPr>
        <rFont val="nimbus-sans, sans-serif"/>
        <b/>
        <color rgb="FF1155CC"/>
        <u/>
      </rPr>
      <t>Chelsea Gray</t>
    </r>
  </si>
  <si>
    <t>Manteca, California</t>
  </si>
  <si>
    <t>https://cdn.wnba.com/headshots/wnba/latest/1040x760/203833.png</t>
  </si>
  <si>
    <r>
      <rPr>
        <rFont val="nimbus-sans, sans-serif"/>
        <b/>
        <color rgb="FF1155CC"/>
        <u/>
      </rPr>
      <t>Kayla Thornton</t>
    </r>
  </si>
  <si>
    <t>El Paso, Texas</t>
  </si>
  <si>
    <t>Texas-El Paso</t>
  </si>
  <si>
    <t>https://cdn.wnba.com/headshots/wnba/latest/1040x760/203866.png</t>
  </si>
  <si>
    <r>
      <rPr>
        <rFont val="nimbus-sans, sans-serif"/>
        <b/>
        <color rgb="FF1155CC"/>
        <u/>
      </rPr>
      <t>Rebecca Allen</t>
    </r>
  </si>
  <si>
    <t>Wangaratta, Victoria, Australia</t>
  </si>
  <si>
    <t>https://cdn.wnba.com/headshots/wnba/latest/1040x760/204296.png</t>
  </si>
  <si>
    <r>
      <rPr>
        <rFont val="nimbus-sans, sans-serif"/>
        <b/>
        <color rgb="FF1155CC"/>
        <u/>
      </rPr>
      <t>Cheyenne Parker-Tyus</t>
    </r>
  </si>
  <si>
    <t>https://cdn.wnba.com/headshots/wnba/latest/1040x760/204323.png</t>
  </si>
  <si>
    <r>
      <rPr>
        <rFont val="nimbus-sans, sans-serif"/>
        <b/>
        <color rgb="FF1155CC"/>
        <u/>
      </rPr>
      <t>Isabelle Harrison</t>
    </r>
  </si>
  <si>
    <t>Nashville, Tennessee</t>
  </si>
  <si>
    <t>https://cdn.wnba.com/headshots/wnba/latest/1040x760/204330.png</t>
  </si>
  <si>
    <r>
      <rPr>
        <rFont val="nimbus-sans, sans-serif"/>
        <b/>
        <color rgb="FF1155CC"/>
        <u/>
      </rPr>
      <t>Nia Coffey</t>
    </r>
  </si>
  <si>
    <t>Minneapolis, Minnesota</t>
  </si>
  <si>
    <t>Northwestern</t>
  </si>
  <si>
    <t>https://ak-static.cms.nba.com/wp-content/uploads/headshots/wnba/latest/1040x760/1628269.png</t>
  </si>
  <si>
    <r>
      <rPr>
        <rFont val="nimbus-sans, sans-serif"/>
        <b/>
        <color rgb="FF1155CC"/>
        <u/>
      </rPr>
      <t>Kaela Davis</t>
    </r>
  </si>
  <si>
    <t>Suwanee, Georgia</t>
  </si>
  <si>
    <t>https://ak-static.cms.nba.com/wp-content/uploads/headshots/wnba/latest/1040x760/1628273.png</t>
  </si>
  <si>
    <r>
      <rPr>
        <rFont val="nimbus-sans, sans-serif"/>
        <b/>
        <color rgb="FF1155CC"/>
        <u/>
      </rPr>
      <t>Mercedes Russell</t>
    </r>
  </si>
  <si>
    <t>Springfield, Oregon</t>
  </si>
  <si>
    <t>https://ak-static.cms.nba.com/wp-content/uploads/headshots/wnba/latest/1040x760/1628920.png</t>
  </si>
  <si>
    <r>
      <rPr>
        <rFont val="nimbus-sans, sans-serif"/>
        <b/>
        <color rgb="FF1155CC"/>
        <u/>
      </rPr>
      <t>Victoria Vivians</t>
    </r>
  </si>
  <si>
    <t>Carthage, Mississippi</t>
  </si>
  <si>
    <t>https://ak-static.cms.nba.com/wp-content/uploads/headshots/wnba/latest/1040x760/1628927.png</t>
  </si>
  <si>
    <r>
      <rPr>
        <rFont val="nimbus-sans, sans-serif"/>
        <b/>
        <color rgb="FF1155CC"/>
        <u/>
      </rPr>
      <t>Megan Gustafson</t>
    </r>
  </si>
  <si>
    <t>Port Wing, Wisconsin</t>
  </si>
  <si>
    <t>https://ak-static.cms.nba.com/wp-content/uploads/headshots/wnba/latest/1040x760/1629484.png</t>
  </si>
  <si>
    <r>
      <rPr>
        <rFont val="nimbus-sans, sans-serif"/>
        <b/>
        <color rgb="FF1155CC"/>
        <u/>
      </rPr>
      <t>Kennedy Burke</t>
    </r>
  </si>
  <si>
    <t>Chatsworth, California</t>
  </si>
  <si>
    <t>https://ak-static.cms.nba.com/wp-content/uploads/headshots/wnba/latest/1040x760/1629568.png</t>
  </si>
  <si>
    <r>
      <rPr>
        <rFont val="nimbus-sans, sans-serif"/>
        <b/>
        <color rgb="FF1155CC"/>
        <u/>
      </rPr>
      <t>Crystal Dangerfield</t>
    </r>
  </si>
  <si>
    <t>Murfreesboro, Tennessee</t>
  </si>
  <si>
    <t>https://ak-static.cms.nba.com/wp-content/uploads/headshots/wnba/latest/1040x760/1630101.png</t>
  </si>
  <si>
    <r>
      <rPr>
        <rFont val="nimbus-sans, sans-serif"/>
        <b/>
        <color rgb="FF1155CC"/>
        <u/>
      </rPr>
      <t>Mikiah Herbert Harrigan</t>
    </r>
  </si>
  <si>
    <t>Mikiah</t>
  </si>
  <si>
    <t>Herbert Harrigan</t>
  </si>
  <si>
    <t>Pembroke Pines, Florida</t>
  </si>
  <si>
    <t>Anguilla</t>
  </si>
  <si>
    <t>https://ak-static.cms.nba.com/wp-content/uploads/headshots/wnba/latest/1040x760/1630114.png</t>
  </si>
  <si>
    <r>
      <rPr>
        <rFont val="nimbus-sans, sans-serif"/>
        <b/>
        <color rgb="FF1155CC"/>
        <u/>
      </rPr>
      <t>Joyner Holmes</t>
    </r>
  </si>
  <si>
    <t>Cedar Hill, Texas</t>
  </si>
  <si>
    <t>https://ak-static.cms.nba.com/wp-content/uploads/headshots/wnba/latest/1040x760/1630115.png</t>
  </si>
  <si>
    <r>
      <rPr>
        <rFont val="nimbus-sans, sans-serif"/>
        <b/>
        <color rgb="FF1155CC"/>
        <u/>
      </rPr>
      <t>Natasha Mack</t>
    </r>
  </si>
  <si>
    <t>Lufkin, Texas</t>
  </si>
  <si>
    <t>Oklahoma State</t>
  </si>
  <si>
    <t>https://ak-static.cms.nba.com/wp-content/uploads/headshots/wnba/latest/1040x760/1630442.png</t>
  </si>
  <si>
    <r>
      <rPr>
        <rFont val="nimbus-sans, sans-serif"/>
        <b/>
        <color rgb="FF1155CC"/>
        <u/>
      </rPr>
      <t>Veronica Burton</t>
    </r>
  </si>
  <si>
    <t>Newton, Massachusetts</t>
  </si>
  <si>
    <t>https://ak-static.cms.nba.com/wp-content/uploads/headshots/wnba/latest/1040x760/1631007.png</t>
  </si>
  <si>
    <r>
      <rPr>
        <rFont val="nimbus-sans, sans-serif"/>
        <b/>
        <color rgb="FF1155CC"/>
        <u/>
      </rPr>
      <t>Olivia Nelson-Ododa</t>
    </r>
  </si>
  <si>
    <t>Winder, Georgia</t>
  </si>
  <si>
    <t>https://ak-static.cms.nba.com/wp-content/uploads/headshots/wnba/latest/1040x760/1631135.png</t>
  </si>
  <si>
    <r>
      <rPr>
        <rFont val="nimbus-sans, sans-serif"/>
        <b/>
        <color rgb="FF1155CC"/>
        <u/>
      </rPr>
      <t>Ivana Dojkić</t>
    </r>
  </si>
  <si>
    <t>Rijeka, Croatia</t>
  </si>
  <si>
    <t>Croatia</t>
  </si>
  <si>
    <t>https://ak-static.cms.nba.com/wp-content/uploads/headshots/wnba/latest/1040x760/1641602.png</t>
  </si>
  <si>
    <r>
      <rPr>
        <rFont val="nimbus-sans, sans-serif"/>
        <b/>
        <color rgb="FF1155CC"/>
        <u/>
      </rPr>
      <t>Haley Jones</t>
    </r>
  </si>
  <si>
    <t>Santa Cruz, California</t>
  </si>
  <si>
    <t>https://ak-static.cms.nba.com/wp-content/uploads/headshots/wnba/latest/1040x760/1641650.png</t>
  </si>
  <si>
    <r>
      <rPr>
        <rFont val="nimbus-sans, sans-serif"/>
        <b/>
        <color rgb="FF1155CC"/>
        <u/>
      </rPr>
      <t>Zia Cooke</t>
    </r>
  </si>
  <si>
    <t>https://ak-static.cms.nba.com/wp-content/uploads/headshots/wnba/latest/1040x760/1641660.png</t>
  </si>
  <si>
    <r>
      <rPr>
        <rFont val="nimbus-sans, sans-serif"/>
        <b/>
        <color rgb="FF1155CC"/>
        <u/>
      </rPr>
      <t>Stephanie Talbot</t>
    </r>
  </si>
  <si>
    <t>Adelaide, Australia</t>
  </si>
  <si>
    <t>Adelaide</t>
  </si>
  <si>
    <t>https://ak-static.cms.nba.com/wp-content/uploads/headshots/wnba/latest/1040x760/203855.png</t>
  </si>
  <si>
    <r>
      <rPr>
        <rFont val="nimbus-sans, sans-serif"/>
        <b/>
        <color rgb="FF1155CC"/>
        <u/>
      </rPr>
      <t>Erica Wheeler</t>
    </r>
  </si>
  <si>
    <t>Miami, Florida</t>
  </si>
  <si>
    <t>https://ak-static.cms.nba.com/wp-content/uploads/headshots/wnba/latest/1040x760/204365.png</t>
  </si>
  <si>
    <r>
      <rPr>
        <rFont val="nimbus-sans, sans-serif"/>
        <b/>
        <color rgb="FF1155CC"/>
        <u/>
      </rPr>
      <t>Laeticia Amihere</t>
    </r>
  </si>
  <si>
    <t>Mississauga, Ontario, Canada</t>
  </si>
  <si>
    <t>https://ak-static.cms.nba.com/wp-content/uploads/headshots/wnba/latest/1040x760/1641656.png</t>
  </si>
  <si>
    <r>
      <rPr>
        <rFont val="nimbus-sans, sans-serif"/>
        <b/>
        <color rgb="FF1155CC"/>
        <u/>
      </rPr>
      <t>Amy Atwell</t>
    </r>
  </si>
  <si>
    <t>Perth, Western Australia</t>
  </si>
  <si>
    <t>Hawaii</t>
  </si>
  <si>
    <t>https://ak-static.cms.nba.com/wp-content/uploads/headshots/wnba/latest/1040x760/1631056.png</t>
  </si>
  <si>
    <r>
      <rPr>
        <rFont val="nimbus-sans, sans-serif"/>
        <b/>
        <color rgb="FF1155CC"/>
        <u/>
      </rPr>
      <t>Kierstan Bell</t>
    </r>
  </si>
  <si>
    <t>Alliance, Ohio</t>
  </si>
  <si>
    <t>Florida Gulf Coast</t>
  </si>
  <si>
    <t>https://ak-static.cms.nba.com/wp-content/uploads/headshots/wnba/latest/1040x760/1631006.png</t>
  </si>
  <si>
    <r>
      <rPr>
        <rFont val="nimbus-sans, sans-serif"/>
        <b/>
        <color rgb="FF1155CC"/>
        <u/>
      </rPr>
      <t>Grace Berger</t>
    </r>
  </si>
  <si>
    <t>Louisville, Kentucky</t>
  </si>
  <si>
    <t>Indiana</t>
  </si>
  <si>
    <t>https://ak-static.cms.nba.com/wp-content/uploads/headshots/wnba/latest/1040x760/1641658.png</t>
  </si>
  <si>
    <r>
      <rPr>
        <rFont val="nimbus-sans, sans-serif"/>
        <b/>
        <color rgb="FF1155CC"/>
        <u/>
      </rPr>
      <t>Morgan Bertsch</t>
    </r>
  </si>
  <si>
    <t>Santa Rosa, California</t>
  </si>
  <si>
    <t>Cal-Davis</t>
  </si>
  <si>
    <t>https://ak-static.cms.nba.com/wp-content/uploads/headshots/wnba/latest/1040x760/1629571.png</t>
  </si>
  <si>
    <r>
      <rPr>
        <rFont val="nimbus-sans, sans-serif"/>
        <b/>
        <color rgb="FF1155CC"/>
        <u/>
      </rPr>
      <t>Caitlin Bickle</t>
    </r>
  </si>
  <si>
    <t>Cave Creek, Arizona</t>
  </si>
  <si>
    <t>https://ak-static.cms.nba.com/wp-content/uploads/headshots/wnba/latest/1040x760/1641698.png</t>
  </si>
  <si>
    <r>
      <rPr>
        <rFont val="nimbus-sans, sans-serif"/>
        <b/>
        <color rgb="FF1155CC"/>
        <u/>
      </rPr>
      <t>Jaelyn Brown</t>
    </r>
  </si>
  <si>
    <t>https://ak-static.cms.nba.com/wp-content/uploads/headshots/wnba/latest/1040x760/1642240.png</t>
  </si>
  <si>
    <r>
      <rPr>
        <rFont val="nimbus-sans, sans-serif"/>
        <b/>
        <color rgb="FF1155CC"/>
        <u/>
      </rPr>
      <t>Jakia Brown-Turner</t>
    </r>
  </si>
  <si>
    <t>Oxon Hill, Maryland</t>
  </si>
  <si>
    <t>https://ak-static.cms.nba.com/wp-content/uploads/headshots/wnba/latest/1040x760/1642309.png</t>
  </si>
  <si>
    <r>
      <rPr>
        <rFont val="nimbus-sans, sans-serif"/>
        <b/>
        <color rgb="FF1155CC"/>
        <u/>
      </rPr>
      <t>Emma Cannon</t>
    </r>
  </si>
  <si>
    <t>Rochester, New York</t>
  </si>
  <si>
    <t>Florida Southern</t>
  </si>
  <si>
    <t>https://ak-static.cms.nba.com/wp-content/uploads/headshots/wnba/latest/1040x760/1628242.png</t>
  </si>
  <si>
    <r>
      <rPr>
        <rFont val="nimbus-sans, sans-serif"/>
        <b/>
        <color rgb="FF1155CC"/>
        <u/>
      </rPr>
      <t>Jessika Carter</t>
    </r>
  </si>
  <si>
    <t>Waverly Hall, Georgia</t>
  </si>
  <si>
    <t>https://ak-static.cms.nba.com/wp-content/uploads/headshots/wnba/latest/1040x760/1642305.png</t>
  </si>
  <si>
    <r>
      <rPr>
        <rFont val="nimbus-sans, sans-serif"/>
        <b/>
        <color rgb="FF1155CC"/>
        <u/>
      </rPr>
      <t>Sydney Colson</t>
    </r>
  </si>
  <si>
    <t>https://ak-static.cms.nba.com/wp-content/uploads/headshots/wnba/latest/1040x760/202641.png</t>
  </si>
  <si>
    <r>
      <rPr>
        <rFont val="nimbus-sans, sans-serif"/>
        <b/>
        <color rgb="FF1155CC"/>
        <u/>
      </rPr>
      <t>Lorela Cubaj</t>
    </r>
  </si>
  <si>
    <t>Terni, Italy</t>
  </si>
  <si>
    <t>Georgia Tech</t>
  </si>
  <si>
    <t>https://ak-static.cms.nba.com/wp-content/uploads/headshots/wnba/latest/1040x760/1631032.png</t>
  </si>
  <si>
    <r>
      <rPr>
        <rFont val="nimbus-sans, sans-serif"/>
        <b/>
        <color rgb="FF1155CC"/>
        <u/>
      </rPr>
      <t>Marquesha Davis</t>
    </r>
  </si>
  <si>
    <t>McGehee, Arkansas</t>
  </si>
  <si>
    <t>https://ak-static.cms.nba.com/wp-content/uploads/headshots/wnba/latest/1040x760/1642301.png</t>
  </si>
  <si>
    <r>
      <rPr>
        <rFont val="nimbus-sans, sans-serif"/>
        <b/>
        <color rgb="FF1155CC"/>
        <u/>
      </rPr>
      <t>Liz Dixon</t>
    </r>
  </si>
  <si>
    <t>Memphis, Tennessee</t>
  </si>
  <si>
    <t>https://ak-static.cms.nba.com/wp-content/uploads/headshots/wnba/latest/1040x760/1641700.png</t>
  </si>
  <si>
    <r>
      <rPr>
        <rFont val="nimbus-sans, sans-serif"/>
        <b/>
        <color rgb="FF1155CC"/>
        <u/>
      </rPr>
      <t>Queen Egbo</t>
    </r>
  </si>
  <si>
    <t>https://ak-static.cms.nba.com/wp-content/uploads/headshots/wnba/latest/1040x760/1631031.png</t>
  </si>
  <si>
    <r>
      <rPr>
        <rFont val="nimbus-sans, sans-serif"/>
        <b/>
        <color rgb="FF1155CC"/>
        <u/>
      </rPr>
      <t>Olivia Époupa</t>
    </r>
  </si>
  <si>
    <t>Paris, France</t>
  </si>
  <si>
    <t>France</t>
  </si>
  <si>
    <t>https://ak-static.cms.nba.com/wp-content/uploads/headshots/wnba/latest/1040x760/1630151.png</t>
  </si>
  <si>
    <r>
      <rPr>
        <rFont val="nimbus-sans, sans-serif"/>
        <b/>
        <color rgb="FF1155CC"/>
        <u/>
      </rPr>
      <t>Dyaisha Fair</t>
    </r>
  </si>
  <si>
    <t>https://ak-static.cms.nba.com/wp-content/uploads/headshots/wnba/latest/1040x760/1642300.png</t>
  </si>
  <si>
    <r>
      <rPr>
        <rFont val="nimbus-sans, sans-serif"/>
        <b/>
        <color rgb="FF1155CC"/>
        <u/>
      </rPr>
      <t>Kysre Gondrezick</t>
    </r>
  </si>
  <si>
    <t>Benton Harbor, Michigan</t>
  </si>
  <si>
    <t>West Virginia</t>
  </si>
  <si>
    <t>https://ak-static.cms.nba.com/wp-content/uploads/headshots/wnba/latest/1040x760/1630438.png</t>
  </si>
  <si>
    <r>
      <rPr>
        <rFont val="nimbus-sans, sans-serif"/>
        <b/>
        <color rgb="FF1155CC"/>
        <u/>
      </rPr>
      <t>Moriah Jefferson</t>
    </r>
  </si>
  <si>
    <t>Glenn Heights, Texas</t>
  </si>
  <si>
    <t>https://ak-static.cms.nba.com/wp-content/uploads/headshots/wnba/latest/1040x760/1627669.png</t>
  </si>
  <si>
    <r>
      <rPr>
        <rFont val="nimbus-sans, sans-serif"/>
        <b/>
        <color rgb="FF1155CC"/>
        <u/>
      </rPr>
      <t>Ezinne Kalu</t>
    </r>
  </si>
  <si>
    <t>Savannah State</t>
  </si>
  <si>
    <r>
      <rPr>
        <rFont val="nimbus-sans, sans-serif"/>
        <b/>
        <color rgb="FF1155CC"/>
        <u/>
      </rPr>
      <t>Kate Martin</t>
    </r>
  </si>
  <si>
    <t>Edwardsville, Illinois</t>
  </si>
  <si>
    <t>https://ak-static.cms.nba.com/wp-content/uploads/headshots/wnba/latest/1040x760/1642324.png</t>
  </si>
  <si>
    <r>
      <rPr>
        <rFont val="nimbus-sans, sans-serif"/>
        <b/>
        <color rgb="FF1155CC"/>
        <u/>
      </rPr>
      <t>Diamond Miller</t>
    </r>
  </si>
  <si>
    <t>Somerset, New Jersey</t>
  </si>
  <si>
    <t>https://ak-static.cms.nba.com/wp-content/uploads/headshots/wnba/latest/1040x760/1641649.png</t>
  </si>
  <si>
    <r>
      <rPr>
        <rFont val="nimbus-sans, sans-serif"/>
        <b/>
        <color rgb="FF1155CC"/>
        <u/>
      </rPr>
      <t>Nika Mühl</t>
    </r>
  </si>
  <si>
    <t>Zagreb, Croatia</t>
  </si>
  <si>
    <t>https://ak-static.cms.nba.com/wp-content/uploads/headshots/wnba/latest/1040x760/1642299.png</t>
  </si>
  <si>
    <r>
      <rPr>
        <rFont val="nimbus-sans, sans-serif"/>
        <b/>
        <color rgb="FF1155CC"/>
        <u/>
      </rPr>
      <t>Astou Ndour-Fall</t>
    </r>
  </si>
  <si>
    <t>Dakar, Senegal</t>
  </si>
  <si>
    <t>Gran Canaria</t>
  </si>
  <si>
    <t>Spain</t>
  </si>
  <si>
    <t>https://ak-static.cms.nba.com/wp-content/uploads/headshots/wnba/latest/1040x760/203838.png</t>
  </si>
  <si>
    <r>
      <rPr>
        <rFont val="nimbus-sans, sans-serif"/>
        <b/>
        <color rgb="FF1155CC"/>
        <u/>
      </rPr>
      <t>Charisma Osborne</t>
    </r>
  </si>
  <si>
    <t>Fontana, California</t>
  </si>
  <si>
    <t>https://ak-static.cms.nba.com/wp-content/uploads/headshots/wnba/latest/1040x760/1642294.png</t>
  </si>
  <si>
    <r>
      <rPr>
        <rFont val="nimbus-sans, sans-serif"/>
        <b/>
        <color rgb="FF1155CC"/>
        <u/>
      </rPr>
      <t>Alissa Pili</t>
    </r>
  </si>
  <si>
    <t>Anchorage, Alaska</t>
  </si>
  <si>
    <t>Utah</t>
  </si>
  <si>
    <t>https://ak-static.cms.nba.com/wp-content/uploads/headshots/wnba/latest/1040x760/1642293.png</t>
  </si>
  <si>
    <r>
      <rPr>
        <rFont val="nimbus-sans, sans-serif"/>
        <b/>
        <color rgb="FF1155CC"/>
        <u/>
      </rPr>
      <t>DiDi Richards</t>
    </r>
  </si>
  <si>
    <t>Cypress, Texas</t>
  </si>
  <si>
    <t>https://ak-static.cms.nba.com/wp-content/uploads/headshots/wnba/latest/1040x760/1630459.png</t>
  </si>
  <si>
    <r>
      <rPr>
        <rFont val="nimbus-sans, sans-serif"/>
        <b/>
        <color rgb="FF1155CC"/>
        <u/>
      </rPr>
      <t>Victaria Saxton</t>
    </r>
  </si>
  <si>
    <t>Rome, Georgia</t>
  </si>
  <si>
    <t>https://ak-static.cms.nba.com/wp-content/uploads/headshots/wnba/latest/1040x760/1641687.png</t>
  </si>
  <si>
    <r>
      <rPr>
        <rFont val="nimbus-sans, sans-serif"/>
        <b/>
        <color rgb="FF1155CC"/>
        <u/>
      </rPr>
      <t>Jaylyn Sherrod</t>
    </r>
  </si>
  <si>
    <t>Birmingham, Alabama</t>
  </si>
  <si>
    <t>Colorado</t>
  </si>
  <si>
    <t>https://ak-static.cms.nba.com/wp-content/uploads/headshots/wnba/latest/1040x760/1642320.png</t>
  </si>
  <si>
    <r>
      <rPr>
        <rFont val="nimbus-sans, sans-serif"/>
        <b/>
        <color rgb="FF1155CC"/>
        <u/>
      </rPr>
      <t>Stephanie Soares</t>
    </r>
  </si>
  <si>
    <t>Sao Paulo, Brazil</t>
  </si>
  <si>
    <t>https://ak-static.cms.nba.com/wp-content/uploads/headshots/wnba/latest/1040x760/1641654.png</t>
  </si>
  <si>
    <r>
      <rPr>
        <rFont val="nimbus-sans, sans-serif"/>
        <b/>
        <color rgb="FF1155CC"/>
        <u/>
      </rPr>
      <t>Taylor Soule</t>
    </r>
  </si>
  <si>
    <t>West Lebanon, New Hampshire</t>
  </si>
  <si>
    <t>Virginia Tech</t>
  </si>
  <si>
    <t>https://ak-static.cms.nba.com/wp-content/uploads/headshots/wnba/latest/1040x760/1641667.png</t>
  </si>
  <si>
    <r>
      <rPr>
        <rFont val="nimbus-sans, sans-serif"/>
        <b/>
        <color rgb="FF1155CC"/>
        <u/>
      </rPr>
      <t>Kiah Stokes</t>
    </r>
  </si>
  <si>
    <t>Marion, Iowa</t>
  </si>
  <si>
    <t>https://ak-static.cms.nba.com/wp-content/uploads/headshots/wnba/latest/1040x760/204329.png</t>
  </si>
  <si>
    <r>
      <rPr>
        <rFont val="nimbus-sans, sans-serif"/>
        <b/>
        <color rgb="FF1155CC"/>
        <u/>
      </rPr>
      <t>Sug Sutton</t>
    </r>
  </si>
  <si>
    <t>Saint Louis, Missouri</t>
  </si>
  <si>
    <t>https://ak-static.cms.nba.com/wp-content/uploads/headshots/wnba/latest/1040x760/1630134.png</t>
  </si>
  <si>
    <r>
      <rPr>
        <rFont val="nimbus-sans, sans-serif"/>
        <b/>
        <color rgb="FF1155CC"/>
        <u/>
      </rPr>
      <t>Celeste Taylor</t>
    </r>
  </si>
  <si>
    <t>Valley Stream, New York</t>
  </si>
  <si>
    <t>https://ak-static.cms.nba.com/wp-content/uploads/headshots/wnba/latest/1040x760/1642298.png</t>
  </si>
  <si>
    <r>
      <rPr>
        <rFont val="nimbus-sans, sans-serif"/>
        <b/>
        <color rgb="FF1155CC"/>
        <u/>
      </rPr>
      <t>Brianna Turner</t>
    </r>
  </si>
  <si>
    <t>Pearland, Texas</t>
  </si>
  <si>
    <t>https://ak-static.cms.nba.com/wp-content/uploads/headshots/wnba/latest/1040x760/1629488.png</t>
  </si>
  <si>
    <r>
      <rPr>
        <rFont val="nimbus-sans, sans-serif"/>
        <b/>
        <color rgb="FF1155CC"/>
        <u/>
      </rPr>
      <t>Kiana Williams</t>
    </r>
  </si>
  <si>
    <t>San Antonio, Texas</t>
  </si>
  <si>
    <t>https://ak-static.cms.nba.com/wp-content/uploads/headshots/wnba/latest/1040x760/1630461.png</t>
  </si>
  <si>
    <r>
      <rPr>
        <rFont val="nimbus-sans, sans-serif"/>
        <b/>
        <color rgb="FF1155CC"/>
        <u/>
      </rPr>
      <t>Lou Lopez Sénéchal</t>
    </r>
  </si>
  <si>
    <t>Lou</t>
  </si>
  <si>
    <t>Lopez Sénéchal</t>
  </si>
  <si>
    <t>Guadalajara, Mexico</t>
  </si>
  <si>
    <t>Mexico</t>
  </si>
  <si>
    <t>https://ak-static.cms.nba.com/wp-content/uploads/headshots/wnba/latest/1040x760/1641661.png</t>
  </si>
  <si>
    <r>
      <rPr>
        <rFont val="nimbus-sans, sans-serif"/>
        <b/>
        <color rgb="FF1155CC"/>
        <u/>
      </rPr>
      <t>Dulcy Fankam Mendjiadeu</t>
    </r>
  </si>
  <si>
    <t>Dulcy</t>
  </si>
  <si>
    <t>Fankam Mendjiadeu</t>
  </si>
  <si>
    <t>Mkongsamba, Cameroon</t>
  </si>
  <si>
    <t>Cameroon</t>
  </si>
  <si>
    <t>https://ak-static.cms.nba.com/wp-content/uploads/headshots/wnba/latest/1040x760/1641675.png</t>
  </si>
  <si>
    <t>Irrelevant #s</t>
  </si>
  <si>
    <t>GP</t>
  </si>
  <si>
    <t>WIN%</t>
  </si>
  <si>
    <t>MIN</t>
  </si>
  <si>
    <t>FGM</t>
  </si>
  <si>
    <t>BLKA</t>
  </si>
  <si>
    <t>PFD</t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</si>
  <si>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</si>
  <si>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</si>
  <si>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</si>
  <si>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</si>
  <si>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</si>
  <si>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</si>
  <si>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</si>
  <si>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</si>
  <si>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</si>
  <si>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</si>
  <si>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</si>
  <si>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</si>
  <si>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</si>
  <si>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</si>
  <si>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</si>
  <si>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</si>
  <si>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</si>
  <si>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</si>
  <si>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</si>
  <si>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</si>
  <si>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</si>
  <si>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</si>
  <si>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</si>
  <si>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</si>
  <si>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</si>
  <si>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</si>
  <si>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</si>
  <si>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</si>
  <si>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</si>
  <si>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</si>
  <si>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</si>
  <si>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</si>
  <si>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</si>
  <si>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</si>
  <si>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</si>
  <si>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</si>
  <si>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</si>
  <si>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</si>
  <si>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</si>
  <si>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</si>
  <si>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</si>
  <si>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</si>
  <si>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</si>
  <si>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</si>
  <si>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</si>
  <si>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</si>
  <si>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</si>
  <si>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</si>
  <si>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</si>
  <si>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</si>
  <si>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</si>
  <si>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</si>
  <si>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</si>
  <si>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</si>
  <si>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</si>
  <si>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</si>
  <si>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</si>
  <si>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</si>
  <si>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</si>
  <si>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</si>
  <si>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</si>
  <si>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</si>
  <si>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</si>
  <si>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</si>
  <si>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</si>
  <si>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</si>
  <si>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</si>
  <si>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</si>
  <si>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</si>
  <si>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</si>
  <si>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</si>
  <si>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</si>
  <si>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</si>
  <si>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</si>
  <si>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</si>
  <si>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</si>
  <si>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</si>
  <si>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</si>
  <si>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</si>
  <si>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Las Vegas Aces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</si>
  <si>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</si>
  <si>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</si>
  <si>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</si>
  <si>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</si>
  <si>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</si>
  <si>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</si>
  <si>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</si>
  <si>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</si>
  <si>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</si>
  <si>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</si>
  <si>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</si>
  <si>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</si>
  <si>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</si>
  <si>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</si>
  <si>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San Antonio Stars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</si>
  <si>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</si>
  <si>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</si>
  <si>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</si>
  <si>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</si>
  <si>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</si>
  <si>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</si>
  <si>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</si>
  <si>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</si>
  <si>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</si>
  <si>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</si>
  <si>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Dallas Wings</t>
    </r>
  </si>
  <si>
    <r>
      <rPr>
        <rFont val="nimbus-sans, sans-serif"/>
        <b/>
        <color rgb="FF1155CC"/>
        <u/>
      </rPr>
      <t>San Antonio Stars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</si>
  <si>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</si>
  <si>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</si>
  <si>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</si>
  <si>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</si>
  <si>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</si>
  <si>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Tulsa Shock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</si>
  <si>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</si>
  <si>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</si>
  <si>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</si>
  <si>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</si>
  <si>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</si>
  <si>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San Antonio Stars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</si>
  <si>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</si>
  <si>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</si>
  <si>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</si>
  <si>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</si>
  <si>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</si>
  <si>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San Antonio Stars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</si>
  <si>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</si>
  <si>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</si>
  <si>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</si>
  <si>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</si>
  <si>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</si>
  <si>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Tulsa Shock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</si>
  <si>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</si>
  <si>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</si>
  <si>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</si>
  <si>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</si>
  <si>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</si>
  <si>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</si>
  <si>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</si>
  <si>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</si>
  <si>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San Antonio Silver Stars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</si>
  <si>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</si>
  <si>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Tulsa Shock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</si>
  <si>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</si>
  <si>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</si>
  <si>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</si>
  <si>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</si>
  <si>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</si>
  <si>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San Antonio Silver Stars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</si>
  <si>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</si>
  <si>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</si>
  <si>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</si>
  <si>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</si>
  <si>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Tulsa Shock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</si>
  <si>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</si>
  <si>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</si>
  <si>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</si>
  <si>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</si>
  <si>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</si>
  <si>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</si>
  <si>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</si>
  <si>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</si>
  <si>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</si>
  <si>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San Antonio Silver Stars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</si>
  <si>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</si>
  <si>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</si>
  <si>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</si>
  <si>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Tulsa Shock</t>
    </r>
  </si>
  <si>
    <r>
      <rPr>
        <rFont val="nimbus-sans, sans-serif"/>
        <b/>
        <color rgb="FF1155CC"/>
        <u/>
      </rPr>
      <t>Seattle Storm</t>
    </r>
  </si>
  <si>
    <r>
      <rPr>
        <rFont val="nimbus-sans, sans-serif"/>
        <b/>
        <color rgb="FF1155CC"/>
        <u/>
      </rPr>
      <t>New York Liberty</t>
    </r>
  </si>
  <si>
    <r>
      <rPr>
        <rFont val="nimbus-sans, sans-serif"/>
        <b/>
        <color rgb="FF1155CC"/>
        <u/>
      </rPr>
      <t>Washington Mystics</t>
    </r>
  </si>
  <si>
    <r>
      <rPr>
        <rFont val="nimbus-sans, sans-serif"/>
        <b/>
        <color rgb="FF1155CC"/>
        <u/>
      </rPr>
      <t>Indiana Fever</t>
    </r>
  </si>
  <si>
    <r>
      <rPr>
        <rFont val="nimbus-sans, sans-serif"/>
        <b/>
        <color rgb="FF1155CC"/>
        <u/>
      </rPr>
      <t>Atlanta Dream</t>
    </r>
  </si>
  <si>
    <r>
      <rPr>
        <rFont val="nimbus-sans, sans-serif"/>
        <b/>
        <color rgb="FF1155CC"/>
        <u/>
      </rPr>
      <t>Connecticut Sun</t>
    </r>
  </si>
  <si>
    <r>
      <rPr>
        <rFont val="nimbus-sans, sans-serif"/>
        <b/>
        <color rgb="FF1155CC"/>
        <u/>
      </rPr>
      <t>Phoenix Mercury</t>
    </r>
  </si>
  <si>
    <r>
      <rPr>
        <rFont val="nimbus-sans, sans-serif"/>
        <b/>
        <color rgb="FF1155CC"/>
        <u/>
      </rPr>
      <t>Chicago Sky</t>
    </r>
  </si>
  <si>
    <r>
      <rPr>
        <rFont val="nimbus-sans, sans-serif"/>
        <b/>
        <color rgb="FF1155CC"/>
        <u/>
      </rPr>
      <t>San Antonio Silver Stars</t>
    </r>
  </si>
  <si>
    <r>
      <rPr>
        <rFont val="nimbus-sans, sans-serif"/>
        <b/>
        <color rgb="FF1155CC"/>
        <u/>
      </rPr>
      <t>Los Angeles Sparks</t>
    </r>
  </si>
  <si>
    <r>
      <rPr>
        <rFont val="nimbus-sans, sans-serif"/>
        <b/>
        <color rgb="FF1155CC"/>
        <u/>
      </rPr>
      <t>Minnesota Lynx</t>
    </r>
  </si>
  <si>
    <r>
      <rPr>
        <rFont val="nimbus-sans, sans-serif"/>
        <b/>
        <color rgb="FF1155CC"/>
        <u/>
      </rPr>
      <t>Tulsa Shock</t>
    </r>
  </si>
  <si>
    <t>Team</t>
  </si>
  <si>
    <t>CONF</t>
  </si>
  <si>
    <t>DIV</t>
  </si>
  <si>
    <t>HOME</t>
  </si>
  <si>
    <t>ROAD</t>
  </si>
  <si>
    <t>OT</t>
  </si>
  <si>
    <t>LAST 10</t>
  </si>
  <si>
    <t>STREAK</t>
  </si>
  <si>
    <t>End of Season Ranking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</si>
  <si>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</si>
  <si>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16-4</t>
  </si>
  <si>
    <t>0-0</t>
  </si>
  <si>
    <t>L 1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</si>
  <si>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</si>
  <si>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14-6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</si>
  <si>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</si>
  <si>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2-0</t>
  </si>
  <si>
    <t>W 1</t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</si>
  <si>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</si>
  <si>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13-7</t>
  </si>
  <si>
    <t>0-1</t>
  </si>
  <si>
    <t>W 5</t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</si>
  <si>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</si>
  <si>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</si>
  <si>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1-0</t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</si>
  <si>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</si>
  <si>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</si>
  <si>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W 3</t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</si>
  <si>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</si>
  <si>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0-2</t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</si>
  <si>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</si>
  <si>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5</t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</si>
  <si>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</si>
  <si>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9</t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</si>
  <si>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</si>
  <si>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</si>
  <si>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18-2</t>
  </si>
  <si>
    <t>19-1</t>
  </si>
  <si>
    <t>15-5</t>
  </si>
  <si>
    <t>W 4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</si>
  <si>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</si>
  <si>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17-3</t>
  </si>
  <si>
    <t>3-0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</si>
  <si>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</si>
  <si>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0-3</t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</si>
  <si>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</si>
  <si>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W 2</t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</si>
  <si>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</si>
  <si>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</si>
  <si>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L 2</t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</si>
  <si>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</si>
  <si>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</si>
  <si>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</si>
  <si>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</si>
  <si>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</si>
  <si>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4</t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</si>
  <si>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</si>
  <si>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0-10</t>
  </si>
  <si>
    <t>L 11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</si>
  <si>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</si>
  <si>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15-3</t>
  </si>
  <si>
    <t>13-5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</si>
  <si>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</si>
  <si>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14-4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</si>
  <si>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</si>
  <si>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</si>
  <si>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</si>
  <si>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</si>
  <si>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</si>
  <si>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</si>
  <si>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</si>
  <si>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</si>
  <si>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</si>
  <si>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3</t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</si>
  <si>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</si>
  <si>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18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</si>
  <si>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</si>
  <si>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15-1</t>
  </si>
  <si>
    <t>10-0</t>
  </si>
  <si>
    <t>W 14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</si>
  <si>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</si>
  <si>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13-3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</si>
  <si>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</si>
  <si>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</si>
  <si>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</si>
  <si>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</si>
  <si>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</si>
  <si>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</si>
  <si>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</si>
  <si>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</si>
  <si>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</si>
  <si>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</si>
  <si>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7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</si>
  <si>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</si>
  <si>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W 6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</si>
  <si>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</si>
  <si>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</si>
  <si>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</si>
  <si>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</si>
  <si>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</si>
  <si>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</si>
  <si>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</si>
  <si>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</si>
  <si>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</si>
  <si>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</si>
  <si>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</si>
  <si>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0-11</t>
  </si>
  <si>
    <t>L 8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</si>
  <si>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</si>
  <si>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14-3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</si>
  <si>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</si>
  <si>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15-2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</si>
  <si>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</si>
  <si>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</si>
  <si>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13-4</t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</si>
  <si>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</si>
  <si>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</si>
  <si>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</si>
  <si>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</si>
  <si>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</si>
  <si>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</si>
  <si>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</si>
  <si>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</si>
  <si>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</si>
  <si>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</si>
  <si>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</si>
  <si>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</si>
  <si>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</si>
  <si>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</si>
  <si>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</si>
  <si>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</si>
  <si>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Las Vegas Ace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</si>
  <si>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</si>
  <si>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</si>
  <si>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13</t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</si>
  <si>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</si>
  <si>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</si>
  <si>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</si>
  <si>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16-1</t>
  </si>
  <si>
    <t>W 7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</si>
  <si>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</si>
  <si>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W 10</t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</si>
  <si>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</si>
  <si>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</si>
  <si>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</si>
  <si>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</si>
  <si>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</si>
  <si>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</si>
  <si>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</si>
  <si>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</si>
  <si>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San Antonio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</si>
  <si>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</si>
  <si>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</si>
  <si>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</si>
  <si>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</si>
  <si>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</si>
  <si>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</si>
  <si>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7.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</si>
  <si>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8.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</si>
  <si>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9.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</si>
  <si>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10.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</si>
  <si>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11.</t>
    </r>
    <r>
      <rPr>
        <rFont val="nimbus-sans, sans-serif"/>
        <b/>
        <color rgb="FF1155CC"/>
        <u/>
      </rPr>
      <t xml:space="preserve"> Dallas Wing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</si>
  <si>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12.</t>
    </r>
    <r>
      <rPr>
        <rFont val="nimbus-sans, sans-serif"/>
        <b/>
        <color rgb="FF1155CC"/>
        <u/>
      </rPr>
      <t xml:space="preserve"> San Antonio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</si>
  <si>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</si>
  <si>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t>13-9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</si>
  <si>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</si>
  <si>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t>16-6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</si>
  <si>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</si>
  <si>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15-7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</si>
  <si>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</si>
  <si>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t>14-8</t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</si>
  <si>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</si>
  <si>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</si>
  <si>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</si>
  <si>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</si>
  <si>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</si>
  <si>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</si>
  <si>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San Antonio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</si>
  <si>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</si>
  <si>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</si>
  <si>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t>19-3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</si>
  <si>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</si>
  <si>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</si>
  <si>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</si>
  <si>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San Antonio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</si>
  <si>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</si>
  <si>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</si>
  <si>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</si>
  <si>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</si>
  <si>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</si>
  <si>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</si>
  <si>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</si>
  <si>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</si>
  <si>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t>18-4</t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</si>
  <si>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</si>
  <si>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t>17-5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</si>
  <si>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</si>
  <si>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</si>
  <si>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</si>
  <si>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</si>
  <si>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</si>
  <si>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</si>
  <si>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</si>
  <si>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San Antonio Silver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</si>
  <si>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</si>
  <si>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0-5</t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</si>
  <si>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</si>
  <si>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</si>
  <si>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</si>
  <si>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</si>
  <si>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</si>
  <si>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San Antonio Silver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</si>
  <si>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</si>
  <si>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</si>
  <si>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</si>
  <si>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</si>
  <si>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</si>
  <si>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</si>
  <si>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</si>
  <si>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</si>
  <si>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</si>
  <si>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</si>
  <si>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</si>
  <si>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</si>
  <si>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</si>
  <si>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</si>
  <si>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San Antonio Silver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</si>
  <si>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</si>
  <si>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</si>
  <si>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</si>
  <si>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L 6</t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</si>
  <si>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</si>
  <si>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Washington Mystic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e</t>
    </r>
  </si>
  <si>
    <r>
      <rPr>
        <rFont val="nimbus-sans, sans-serif"/>
        <b/>
        <color rgb="FF1155CC"/>
        <u/>
      </rPr>
      <t>1.</t>
    </r>
    <r>
      <rPr>
        <rFont val="nimbus-sans, sans-serif"/>
        <b/>
        <color rgb="FF1155CC"/>
        <u/>
      </rPr>
      <t xml:space="preserve"> Seattle Stor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w</t>
    </r>
  </si>
  <si>
    <t>20-2</t>
  </si>
  <si>
    <t>17-0</t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</si>
  <si>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New York Libert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</si>
  <si>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2.</t>
    </r>
    <r>
      <rPr>
        <rFont val="nimbus-sans, sans-serif"/>
        <b/>
        <color rgb="FF1155CC"/>
        <u/>
      </rPr>
      <t xml:space="preserve"> Phoenix Mercur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</si>
  <si>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San Antonio Silver Star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</si>
  <si>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3.</t>
    </r>
    <r>
      <rPr>
        <rFont val="nimbus-sans, sans-serif"/>
        <b/>
        <color rgb="FF1155CC"/>
        <u/>
      </rPr>
      <t xml:space="preserve"> Indiana Feve</t>
    </r>
    <r>
      <rPr>
        <rFont val="nimbus-sans, sans-serif"/>
        <b/>
        <color rgb="FF1155CC"/>
        <u/>
      </rPr>
      <t>r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</si>
  <si>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Los Angeles Spark</t>
    </r>
    <r>
      <rPr>
        <rFont val="nimbus-sans, sans-serif"/>
        <b/>
        <color rgb="FF1155CC"/>
        <u/>
      </rPr>
      <t>s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</si>
  <si>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4.</t>
    </r>
    <r>
      <rPr>
        <rFont val="nimbus-sans, sans-serif"/>
        <b/>
        <color rgb="FF1155CC"/>
        <u/>
      </rPr>
      <t xml:space="preserve"> Atlanta Drea</t>
    </r>
    <r>
      <rPr>
        <rFont val="nimbus-sans, sans-serif"/>
        <b/>
        <color rgb="FF1155CC"/>
        <u/>
      </rPr>
      <t>m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x</t>
    </r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</si>
  <si>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Connecticut Su</t>
    </r>
    <r>
      <rPr>
        <rFont val="nimbus-sans, sans-serif"/>
        <b/>
        <color rgb="FF1155CC"/>
        <u/>
      </rPr>
      <t>n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</si>
  <si>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0-4</t>
  </si>
  <si>
    <r>
      <rPr>
        <rFont val="nimbus-sans, sans-serif"/>
        <b/>
        <color rgb="FF1155CC"/>
        <u/>
      </rPr>
      <t>5.</t>
    </r>
    <r>
      <rPr>
        <rFont val="nimbus-sans, sans-serif"/>
        <b/>
        <color rgb="FF1155CC"/>
        <u/>
      </rPr>
      <t xml:space="preserve"> Minnesota Lyn</t>
    </r>
    <r>
      <rPr>
        <rFont val="nimbus-sans, sans-serif"/>
        <b/>
        <color rgb="FF1155CC"/>
        <u/>
      </rPr>
      <t>x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</si>
  <si>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Tulsa Shoc</t>
    </r>
    <r>
      <rPr>
        <rFont val="nimbus-sans, sans-serif"/>
        <b/>
        <color rgb="FF1155CC"/>
        <u/>
      </rPr>
      <t>k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</si>
  <si>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r>
      <rPr>
        <rFont val="nimbus-sans, sans-serif"/>
        <b/>
        <color rgb="FF1155CC"/>
        <u/>
      </rPr>
      <t>6.</t>
    </r>
    <r>
      <rPr>
        <rFont val="nimbus-sans, sans-serif"/>
        <b/>
        <color rgb="FF1155CC"/>
        <u/>
      </rPr>
      <t xml:space="preserve"> Chicago Sk</t>
    </r>
    <r>
      <rPr>
        <rFont val="nimbus-sans, sans-serif"/>
        <b/>
        <color rgb="FF1155CC"/>
        <u/>
      </rPr>
      <t>y</t>
    </r>
    <r>
      <rPr>
        <rFont val="nimbus-sans, sans-serif"/>
        <b/>
        <color rgb="FF1155CC"/>
        <u/>
      </rPr>
      <t xml:space="preserve"> - </t>
    </r>
    <r>
      <rPr>
        <rFont val="nimbus-sans, sans-serif"/>
        <b/>
      </rPr>
      <t>o</t>
    </r>
  </si>
  <si>
    <t>Player</t>
  </si>
  <si>
    <t>Draft Year</t>
  </si>
  <si>
    <t>Round</t>
  </si>
  <si>
    <t>Round Number</t>
  </si>
  <si>
    <t>Pick Number</t>
  </si>
  <si>
    <t>Draft Team</t>
  </si>
  <si>
    <t>College Team</t>
  </si>
  <si>
    <t>Caitlin Clark</t>
  </si>
  <si>
    <t>First</t>
  </si>
  <si>
    <t>Cameron Brink</t>
  </si>
  <si>
    <t>Kamilla Cardoso</t>
  </si>
  <si>
    <t>Rickea Jackson</t>
  </si>
  <si>
    <t>Jacy Sheldon</t>
  </si>
  <si>
    <t>Aaliyah Edwards</t>
  </si>
  <si>
    <t>UConn</t>
  </si>
  <si>
    <t>Angel Reese</t>
  </si>
  <si>
    <t>LSU</t>
  </si>
  <si>
    <t>Alissa Pili</t>
  </si>
  <si>
    <t>Carla Leite</t>
  </si>
  <si>
    <t>Leila Lacan</t>
  </si>
  <si>
    <t>Marquesha Davis</t>
  </si>
  <si>
    <t>Ole Miss</t>
  </si>
  <si>
    <t>Nyadiew Puoch</t>
  </si>
  <si>
    <t>Brynna Maxwell</t>
  </si>
  <si>
    <t>Second</t>
  </si>
  <si>
    <t>Nika Mühl</t>
  </si>
  <si>
    <t>Celeste Taylor</t>
  </si>
  <si>
    <t>Dyaisha Fair</t>
  </si>
  <si>
    <t>Esmery Martinez</t>
  </si>
  <si>
    <t>Kate Martin</t>
  </si>
  <si>
    <t>Taiyanna Jackson</t>
  </si>
  <si>
    <t>Kansas</t>
  </si>
  <si>
    <t>Isobel Borlase</t>
  </si>
  <si>
    <t>Austrailia</t>
  </si>
  <si>
    <t>Kaylynne Truong</t>
  </si>
  <si>
    <t>Helena Pueyo</t>
  </si>
  <si>
    <t>Jessika Carter</t>
  </si>
  <si>
    <t>Elizabeth Kitley</t>
  </si>
  <si>
    <t>Charisma Osborne</t>
  </si>
  <si>
    <t>Third</t>
  </si>
  <si>
    <t>Mackenzie Holmes</t>
  </si>
  <si>
    <t>Leilani Correa</t>
  </si>
  <si>
    <t>Florida</t>
  </si>
  <si>
    <t>McKenzie Forbes</t>
  </si>
  <si>
    <t>USC</t>
  </si>
  <si>
    <t>Jaz Shelley</t>
  </si>
  <si>
    <t>Nebraska</t>
  </si>
  <si>
    <t>Nastja Claessens</t>
  </si>
  <si>
    <t>Kiki Jefferson</t>
  </si>
  <si>
    <t>Matilde Villa</t>
  </si>
  <si>
    <t>Ashley Owusu</t>
  </si>
  <si>
    <t>Penn State</t>
  </si>
  <si>
    <t>Abbey Hsu</t>
  </si>
  <si>
    <t>Columbia</t>
  </si>
  <si>
    <t>Kaitlyn Davis</t>
  </si>
  <si>
    <t>Angel Jackson</t>
  </si>
  <si>
    <t>Jackson State</t>
  </si>
  <si>
    <t>Aliyah Boston</t>
  </si>
  <si>
    <t>Diamond Miller</t>
  </si>
  <si>
    <t>Maddy Siegrist</t>
  </si>
  <si>
    <t>Stephanie Soares</t>
  </si>
  <si>
    <t>Washington Mystics*</t>
  </si>
  <si>
    <t>Lou Lopez Sénéchal</t>
  </si>
  <si>
    <t>Haley Jones</t>
  </si>
  <si>
    <t>Grace Berger</t>
  </si>
  <si>
    <t>Laeticia Amihere</t>
  </si>
  <si>
    <t>Jordan Horston</t>
  </si>
  <si>
    <t>Zia Cooke</t>
  </si>
  <si>
    <t>Abby Meyers</t>
  </si>
  <si>
    <t>Maïa Hirsch</t>
  </si>
  <si>
    <t>Taylor Mikesell</t>
  </si>
  <si>
    <t>Shaniece Swain</t>
  </si>
  <si>
    <t>Leigha Brown</t>
  </si>
  <si>
    <t>Dorka Juhász</t>
  </si>
  <si>
    <t>LaDazhia Williams</t>
  </si>
  <si>
    <t>Madi Williams</t>
  </si>
  <si>
    <t>Oklahoma</t>
  </si>
  <si>
    <t>Ashley Joens</t>
  </si>
  <si>
    <t>Elena Tsineke</t>
  </si>
  <si>
    <t>Dulcy Fankam Mendjiadeu</t>
  </si>
  <si>
    <t>Alexis Morris</t>
  </si>
  <si>
    <t>Kayana Traylor</t>
  </si>
  <si>
    <t>Brea Beal</t>
  </si>
  <si>
    <t>Victaria Saxton</t>
  </si>
  <si>
    <t>Monika Czinano</t>
  </si>
  <si>
    <t>Destiny Harden</t>
  </si>
  <si>
    <t>Miami</t>
  </si>
  <si>
    <t>Taylor Soule</t>
  </si>
  <si>
    <t>Kadi Sissoko</t>
  </si>
  <si>
    <t>Okako Adika</t>
  </si>
  <si>
    <t>Paige Robinson</t>
  </si>
  <si>
    <t>Illinois State</t>
  </si>
  <si>
    <t>Txell Alarcón</t>
  </si>
  <si>
    <t>Jade Loville</t>
  </si>
  <si>
    <t>Ashten Prechtel</t>
  </si>
  <si>
    <t>Kseniya Malashka</t>
  </si>
  <si>
    <t>Middle Tennessee State</t>
  </si>
  <si>
    <t>Brittany Davis</t>
  </si>
  <si>
    <t>Alabama</t>
  </si>
  <si>
    <t>Rhyne Howard</t>
  </si>
  <si>
    <t>Atlanta Dream (via WAS)</t>
  </si>
  <si>
    <t>NaLyssa Smith</t>
  </si>
  <si>
    <t>Shakira Austin</t>
  </si>
  <si>
    <t>Washington Mystics (via ATL)</t>
  </si>
  <si>
    <t>Emily Engstler</t>
  </si>
  <si>
    <t>Indiana Fever (via LAS)</t>
  </si>
  <si>
    <t>Nyara Sabally</t>
  </si>
  <si>
    <t>Lexie Hull</t>
  </si>
  <si>
    <t>Indiana Fever (via DAL)</t>
  </si>
  <si>
    <t>Veronica Burton</t>
  </si>
  <si>
    <t>Dallas Wings (via CHI)</t>
  </si>
  <si>
    <t>Mya Hollingshed</t>
  </si>
  <si>
    <t>Las Vegas Aces (via PHX)</t>
  </si>
  <si>
    <t>Rae Burrell</t>
  </si>
  <si>
    <t>Los Angeles Sparks (via SEA)</t>
  </si>
  <si>
    <t>Queen Egbo</t>
  </si>
  <si>
    <t>Indiana Fever (via MIN)</t>
  </si>
  <si>
    <t>Kierstan Bell</t>
  </si>
  <si>
    <t>Nia Clouden</t>
  </si>
  <si>
    <t>Michican State</t>
  </si>
  <si>
    <t>Khalya Pointer</t>
  </si>
  <si>
    <t>Las Vegas Aces (via IND)</t>
  </si>
  <si>
    <t>Christyn Williams</t>
  </si>
  <si>
    <t>Naz Hillmon</t>
  </si>
  <si>
    <t>Atlanta Dream (via LAS)</t>
  </si>
  <si>
    <t>Kianna Smith</t>
  </si>
  <si>
    <t>Los Angeles Sparks (via WAS)</t>
  </si>
  <si>
    <t>Elissa Cunane</t>
  </si>
  <si>
    <t>Seattle Storm (via NYL)</t>
  </si>
  <si>
    <t>North Carolina State</t>
  </si>
  <si>
    <t>Lorela Cubaj</t>
  </si>
  <si>
    <t>Seattle Storm (traded in principle to NYL)</t>
  </si>
  <si>
    <t>Olivia Nelson-Ododa</t>
  </si>
  <si>
    <t>Los Angeles Sparks (via CHI)</t>
  </si>
  <si>
    <t>Destanni Henderson</t>
  </si>
  <si>
    <t>Indiana Fever (via PHX)</t>
  </si>
  <si>
    <t>Evina Westbrook</t>
  </si>
  <si>
    <t>Kayla Jones</t>
  </si>
  <si>
    <t>Aisha Sheppard</t>
  </si>
  <si>
    <t>Jordan Lewis</t>
  </si>
  <si>
    <t>Ameshya Williams-Holliday</t>
  </si>
  <si>
    <t>Maya Dodson</t>
  </si>
  <si>
    <t>Phoenix Mercury (via ATL)</t>
  </si>
  <si>
    <t>Amy Atwell</t>
  </si>
  <si>
    <t>Hannah Sjerven</t>
  </si>
  <si>
    <t>South Dakota</t>
  </si>
  <si>
    <t>Sika Koné</t>
  </si>
  <si>
    <t>Jasmine Dickey</t>
  </si>
  <si>
    <t>Delaware</t>
  </si>
  <si>
    <t>Jazz Bond</t>
  </si>
  <si>
    <t>North Florida</t>
  </si>
  <si>
    <t>Macee Williams</t>
  </si>
  <si>
    <t>IUPUI</t>
  </si>
  <si>
    <t>Jade Melbourne</t>
  </si>
  <si>
    <t>Austraila</t>
  </si>
  <si>
    <t>Ali Patberg</t>
  </si>
  <si>
    <t>Faustine Aifuwa</t>
  </si>
  <si>
    <t>Kiara Smith</t>
  </si>
  <si>
    <t>Charli Collier</t>
  </si>
  <si>
    <t>Texas</t>
  </si>
  <si>
    <t>Awak Kuier</t>
  </si>
  <si>
    <t>Finland</t>
  </si>
  <si>
    <t>Aari McDonald</t>
  </si>
  <si>
    <t>Kysre Gondrezick</t>
  </si>
  <si>
    <t>Chelsea Dungee</t>
  </si>
  <si>
    <t>Dallas Wings (via WAS)</t>
  </si>
  <si>
    <t>Arkansas</t>
  </si>
  <si>
    <t>Michaela Onyenwere</t>
  </si>
  <si>
    <t>New York Liberty (via CON)</t>
  </si>
  <si>
    <t>Jasmine Walker</t>
  </si>
  <si>
    <t>Los Angeles Sparks (via DAL)</t>
  </si>
  <si>
    <t>Shyla Heal</t>
  </si>
  <si>
    <t>Chicago Sky (via PHX)</t>
  </si>
  <si>
    <t>Rennia Davis</t>
  </si>
  <si>
    <t>Stephanie Watts</t>
  </si>
  <si>
    <t>Aaliyah Wilson</t>
  </si>
  <si>
    <t>Seattle Storm (traded to IND)</t>
  </si>
  <si>
    <t>Iliana Rupert</t>
  </si>
  <si>
    <t>Dana Evans</t>
  </si>
  <si>
    <t>Dallas Wings (via NYL)</t>
  </si>
  <si>
    <t>Destiny Slocum</t>
  </si>
  <si>
    <t>Raquel Carrera</t>
  </si>
  <si>
    <t>Natasha Mack</t>
  </si>
  <si>
    <t>Chicago Sky (from DAL)</t>
  </si>
  <si>
    <t>Didi Richards</t>
  </si>
  <si>
    <t>New York Liberty (via WAS)</t>
  </si>
  <si>
    <t>Kiana Williams</t>
  </si>
  <si>
    <t>Seattle Storm (via CON)</t>
  </si>
  <si>
    <t>Unique Thompson</t>
  </si>
  <si>
    <t>Indiana Fever (via CHI)</t>
  </si>
  <si>
    <t>DiJonai Carrington</t>
  </si>
  <si>
    <t>Connecticut Sun (via PHX)</t>
  </si>
  <si>
    <t>Micaela Kelly</t>
  </si>
  <si>
    <t>Connecticut Sun (via MIN)</t>
  </si>
  <si>
    <t>Central Michigan</t>
  </si>
  <si>
    <t>Arella Guirantes</t>
  </si>
  <si>
    <t>N’dea Jones</t>
  </si>
  <si>
    <t>Trinity Baptiste</t>
  </si>
  <si>
    <t>Valerie Higgins</t>
  </si>
  <si>
    <t>Pacific</t>
  </si>
  <si>
    <t>Chelsey Perry</t>
  </si>
  <si>
    <t>University of Tennessee at Martin</t>
  </si>
  <si>
    <t>Lindsey Pulliam</t>
  </si>
  <si>
    <t>Ivana Raca</t>
  </si>
  <si>
    <t>Los Angeles Sparks (via Dallas)</t>
  </si>
  <si>
    <t>Marine Fauthoux</t>
  </si>
  <si>
    <t>Aleah Goodman</t>
  </si>
  <si>
    <t>Oregon State</t>
  </si>
  <si>
    <t>Florencia Chagas</t>
  </si>
  <si>
    <t>Argentina</t>
  </si>
  <si>
    <t>Ciera Johnson</t>
  </si>
  <si>
    <t>Maya Caldwell</t>
  </si>
  <si>
    <t>Aina Ayuso</t>
  </si>
  <si>
    <t>Oregon/Spain</t>
  </si>
  <si>
    <t>Natalie Kucowski</t>
  </si>
  <si>
    <t>Lafeyette</t>
  </si>
  <si>
    <t>Kionna Jeter</t>
  </si>
  <si>
    <t>Towson</t>
  </si>
  <si>
    <t>Sabrina Ionescu</t>
  </si>
  <si>
    <t>Satou Sabally</t>
  </si>
  <si>
    <t>Lauren Cox</t>
  </si>
  <si>
    <t>Chennedy Carter</t>
  </si>
  <si>
    <t>Bella Alarie</t>
  </si>
  <si>
    <t>Dallas Wings (from PHX)</t>
  </si>
  <si>
    <t>Princeton</t>
  </si>
  <si>
    <t>Mikiah Herbert Harrigan</t>
  </si>
  <si>
    <t>Tyasha Harris</t>
  </si>
  <si>
    <t>Dallas Wings (from SEA via CON, PHX)</t>
  </si>
  <si>
    <t>Ruthy Hebard</t>
  </si>
  <si>
    <t>Megan Walker</t>
  </si>
  <si>
    <t>New York Liberty (from DAL via LVA)</t>
  </si>
  <si>
    <t>Jocelyn Willoughby</t>
  </si>
  <si>
    <t>Phoenix Mercury (from LAS via CON, traded to NYL for Shatori Walker-Kimbrough)</t>
  </si>
  <si>
    <t>Virginia</t>
  </si>
  <si>
    <t>Kitija Laksa</t>
  </si>
  <si>
    <t>Seattle Storm (from CON)</t>
  </si>
  <si>
    <t>TTT Riga (Latvia)</t>
  </si>
  <si>
    <t>Jazmine Jones</t>
  </si>
  <si>
    <t>New York Liberty (from WAS)</t>
  </si>
  <si>
    <t>Kylee Shook</t>
  </si>
  <si>
    <t>New York Liberty (from ATL)</t>
  </si>
  <si>
    <t>Kathleen Doyle</t>
  </si>
  <si>
    <t>Indiana Fever (from NYL via MIN)</t>
  </si>
  <si>
    <t>Leaonna Odom</t>
  </si>
  <si>
    <t>New York Liberty (from DAL)</t>
  </si>
  <si>
    <t>Crystal Dangerfield</t>
  </si>
  <si>
    <t>Minnesota Lynx (from IND)</t>
  </si>
  <si>
    <t>Brittany Brewer</t>
  </si>
  <si>
    <t>Atlanta Dream (from PHX)</t>
  </si>
  <si>
    <t>Texas Tech</t>
  </si>
  <si>
    <t>Te’a Cooper</t>
  </si>
  <si>
    <t>Phoenix Mercury (from MIN)</t>
  </si>
  <si>
    <t>Joyner Holmes</t>
  </si>
  <si>
    <t>Beatrice Mompremier</t>
  </si>
  <si>
    <t>Los Angeles Sparks (from CHI)</t>
  </si>
  <si>
    <t>Luisa Geiselsöder</t>
  </si>
  <si>
    <t>Dallas Wings (from LVA)</t>
  </si>
  <si>
    <t>Leonie Fiebich</t>
  </si>
  <si>
    <t>Kaila Charles</t>
  </si>
  <si>
    <t>Jaylyn Agnew</t>
  </si>
  <si>
    <t>Creighton</t>
  </si>
  <si>
    <t>Mikayla Pivec</t>
  </si>
  <si>
    <t>Erica Ogwumike</t>
  </si>
  <si>
    <t>New York Liberty (traded to MIN for Stephanie Talbot)</t>
  </si>
  <si>
    <t>Rice</t>
  </si>
  <si>
    <t>Kobi Thornton</t>
  </si>
  <si>
    <t>Atlanta Dream (from DAL)</t>
  </si>
  <si>
    <t>Clemson</t>
  </si>
  <si>
    <t>Kamiah Smalls</t>
  </si>
  <si>
    <t>James Madison</t>
  </si>
  <si>
    <t>Stella Johnson</t>
  </si>
  <si>
    <t>Rider</t>
  </si>
  <si>
    <t>Japreece Dean</t>
  </si>
  <si>
    <t>Chicago Sky (from MIN)</t>
  </si>
  <si>
    <t>Haley Gorecki</t>
  </si>
  <si>
    <t>Kiah Gillespie</t>
  </si>
  <si>
    <t>Lauren Manis</t>
  </si>
  <si>
    <t>Holy Cross</t>
  </si>
  <si>
    <t>Tynice Martin</t>
  </si>
  <si>
    <t>Juicy Landrum</t>
  </si>
  <si>
    <t>Sug Sutton</t>
  </si>
  <si>
    <t>Jackie Young</t>
  </si>
  <si>
    <t>Asia Durr</t>
  </si>
  <si>
    <t>Teaira McCowan</t>
  </si>
  <si>
    <t>Katie Lou Samuelson</t>
  </si>
  <si>
    <t>Arike Ogunbowale</t>
  </si>
  <si>
    <t>Napheesa Collier</t>
  </si>
  <si>
    <t>Kalani Brown</t>
  </si>
  <si>
    <t>Alanna Smith</t>
  </si>
  <si>
    <t>Kristine Anigwe</t>
  </si>
  <si>
    <t>Kiara Leslie</t>
  </si>
  <si>
    <t>N.C. State</t>
  </si>
  <si>
    <t>Brianna Turner</t>
  </si>
  <si>
    <t>Atlanta Dream (Traded to PHX)</t>
  </si>
  <si>
    <t>Ezi Magbegor</t>
  </si>
  <si>
    <t>Sophie Cunningham</t>
  </si>
  <si>
    <t>Han Xu</t>
  </si>
  <si>
    <t>Chloe Jackson</t>
  </si>
  <si>
    <t>Jessica Shepard</t>
  </si>
  <si>
    <t>Megan Gustafson</t>
  </si>
  <si>
    <t>Natisha Hiedeman</t>
  </si>
  <si>
    <t>Minnesota Lynx (Traded to CON)</t>
  </si>
  <si>
    <t>Marina Mabrey</t>
  </si>
  <si>
    <t>Cierra Dillard</t>
  </si>
  <si>
    <t>Buffalo</t>
  </si>
  <si>
    <t>Bridget Carleton</t>
  </si>
  <si>
    <t>Kennedy Burke</t>
  </si>
  <si>
    <t>Maite Cazorla</t>
  </si>
  <si>
    <t>Anriel Howard</t>
  </si>
  <si>
    <t>Paris Kea</t>
  </si>
  <si>
    <t>UNC</t>
  </si>
  <si>
    <t>Megan Huff</t>
  </si>
  <si>
    <t>Maria Conde</t>
  </si>
  <si>
    <t>Caliya Robinson</t>
  </si>
  <si>
    <t>Morgan Bertsch</t>
  </si>
  <si>
    <t>UC Davis</t>
  </si>
  <si>
    <t>Kenisha Bell</t>
  </si>
  <si>
    <t>Ángela Salvadores</t>
  </si>
  <si>
    <t>Arica Carter</t>
  </si>
  <si>
    <t>Regan Magarity</t>
  </si>
  <si>
    <t>Sam Fuehring</t>
  </si>
  <si>
    <t>Li Yueru</t>
  </si>
  <si>
    <t>Macy Miller</t>
  </si>
  <si>
    <t>South Dakota State</t>
  </si>
  <si>
    <t>A'ja Wilson</t>
  </si>
  <si>
    <t>Kelsey Mitchell</t>
  </si>
  <si>
    <t>Diamond DeShields</t>
  </si>
  <si>
    <t>Tennessee/Cukurova</t>
  </si>
  <si>
    <t>Gabby Williams</t>
  </si>
  <si>
    <t>Jordin Canada</t>
  </si>
  <si>
    <t>Azurá Stevens</t>
  </si>
  <si>
    <t>Ariel Atkins</t>
  </si>
  <si>
    <t>Victoria Vivians</t>
  </si>
  <si>
    <t>Lexie Brown</t>
  </si>
  <si>
    <t>Kia Nurse</t>
  </si>
  <si>
    <t>Maria Vadeeva</t>
  </si>
  <si>
    <t>Dynamo Kursk</t>
  </si>
  <si>
    <t>Marie Gulich</t>
  </si>
  <si>
    <t>Jaime Nared</t>
  </si>
  <si>
    <t>Stephanie Mavunga</t>
  </si>
  <si>
    <t>Monique Billings</t>
  </si>
  <si>
    <t>Kristy Wallace</t>
  </si>
  <si>
    <t>Ji-Su Park</t>
  </si>
  <si>
    <t>South Korea</t>
  </si>
  <si>
    <t>Loryn Goodwin</t>
  </si>
  <si>
    <t>Myisha Hines-Allen</t>
  </si>
  <si>
    <t>Tyler Scaife</t>
  </si>
  <si>
    <t>Raisa Musina</t>
  </si>
  <si>
    <t>Russia</t>
  </si>
  <si>
    <t>Mercedes Russell</t>
  </si>
  <si>
    <t>Shakayla Thomas</t>
  </si>
  <si>
    <t>Kahlia Lawrence</t>
  </si>
  <si>
    <t>Mercer</t>
  </si>
  <si>
    <t>Raigyne Louis</t>
  </si>
  <si>
    <t>Imani Wright</t>
  </si>
  <si>
    <t>Mackenzie Engram</t>
  </si>
  <si>
    <t>Amarah Coleman</t>
  </si>
  <si>
    <t>DePaul</t>
  </si>
  <si>
    <t>Teana Muldrow</t>
  </si>
  <si>
    <t>Natalie Butler</t>
  </si>
  <si>
    <t>George Mason</t>
  </si>
  <si>
    <t>Rebecca Greenwell</t>
  </si>
  <si>
    <t>Jill Barta</t>
  </si>
  <si>
    <t>Mikayla Cowling</t>
  </si>
  <si>
    <t>Leslie Robinson</t>
  </si>
  <si>
    <t>Julia Reisingerová</t>
  </si>
  <si>
    <t>Czech Republic</t>
  </si>
  <si>
    <t>Carlie Wagner</t>
  </si>
  <si>
    <t>Kelsey Plum</t>
  </si>
  <si>
    <t>San Antonio Stars</t>
  </si>
  <si>
    <t>Alaina Coates</t>
  </si>
  <si>
    <t>Evelyn Akhator</t>
  </si>
  <si>
    <t>Allisha Gray</t>
  </si>
  <si>
    <t>Nia Coffey</t>
  </si>
  <si>
    <t>Shatori Walker-Kimbrough</t>
  </si>
  <si>
    <t>Brittney Sykes</t>
  </si>
  <si>
    <t>Brionna Jones</t>
  </si>
  <si>
    <t>Tori Jankoska</t>
  </si>
  <si>
    <t>Kaela Davis</t>
  </si>
  <si>
    <t>Sydney Wiese</t>
  </si>
  <si>
    <t>Alexis Jones</t>
  </si>
  <si>
    <t>Shayla Cooper</t>
  </si>
  <si>
    <t>Lindsay Allen</t>
  </si>
  <si>
    <t>Alexis Peterson</t>
  </si>
  <si>
    <t>Leticia Romero</t>
  </si>
  <si>
    <t>Erica McCall</t>
  </si>
  <si>
    <t>Jennie Simms</t>
  </si>
  <si>
    <t>Old Dominion</t>
  </si>
  <si>
    <t>Jordan Reynolds</t>
  </si>
  <si>
    <t>Feyonda Fitzgerald</t>
  </si>
  <si>
    <t>Temple</t>
  </si>
  <si>
    <t>Chantel Osahor</t>
  </si>
  <si>
    <t>Ronni Williams</t>
  </si>
  <si>
    <t>Breanna Lewis</t>
  </si>
  <si>
    <t>Lisa Berkani</t>
  </si>
  <si>
    <t>Schaquilla Nunn</t>
  </si>
  <si>
    <t>Saniya Chong</t>
  </si>
  <si>
    <t>Mehryn Kraker</t>
  </si>
  <si>
    <t>Wisconsin-Green Bay</t>
  </si>
  <si>
    <t>Jessica January</t>
  </si>
  <si>
    <t>Depaul</t>
  </si>
  <si>
    <t>Alexis Prince</t>
  </si>
  <si>
    <t>Lanay Montgomery</t>
  </si>
  <si>
    <t>Oderah Chidom</t>
  </si>
  <si>
    <t>Adrienne Motley</t>
  </si>
  <si>
    <t>Miami (Fla.)</t>
  </si>
  <si>
    <t>Makayla Epps</t>
  </si>
  <si>
    <t>Kai James</t>
  </si>
  <si>
    <t>Saicha Grant-Allen</t>
  </si>
  <si>
    <t>Dayton</t>
  </si>
  <si>
    <t>Tahlia Tupaea</t>
  </si>
  <si>
    <t>Breanna Stewart</t>
  </si>
  <si>
    <t>Moriah Jefferson</t>
  </si>
  <si>
    <t>Morgan Tuck</t>
  </si>
  <si>
    <t>Rachel Banham</t>
  </si>
  <si>
    <t>Aerial Powers</t>
  </si>
  <si>
    <t>Jonquel Jones</t>
  </si>
  <si>
    <t>Los Angeles Sparks (traded to CON)</t>
  </si>
  <si>
    <t>Kahleah Copper</t>
  </si>
  <si>
    <t>Courtney Williams</t>
  </si>
  <si>
    <t>Tiffany Mitchell</t>
  </si>
  <si>
    <t>Imani Boyette</t>
  </si>
  <si>
    <t>Bria Holmes</t>
  </si>
  <si>
    <t>Adut Bulgak</t>
  </si>
  <si>
    <t>Rachel Hollivay</t>
  </si>
  <si>
    <t>Jazmon Gwathmey</t>
  </si>
  <si>
    <t>Minnesota Lynx (Traded to SAS)</t>
  </si>
  <si>
    <t>Whitney Knight</t>
  </si>
  <si>
    <t>Courtney Walker</t>
  </si>
  <si>
    <t>Jamie Weisner</t>
  </si>
  <si>
    <t>Ruth Hamblin</t>
  </si>
  <si>
    <t>Lia Galdeira</t>
  </si>
  <si>
    <t>Washington State</t>
  </si>
  <si>
    <t>Jillian Alleyne</t>
  </si>
  <si>
    <t>Brene Moseley</t>
  </si>
  <si>
    <t>Bashaara Graves</t>
  </si>
  <si>
    <t>Brianna Butler</t>
  </si>
  <si>
    <t>Ameryst Alston</t>
  </si>
  <si>
    <t>Brittney Martin</t>
  </si>
  <si>
    <t>Lexi Eaton Rydalch</t>
  </si>
  <si>
    <t>Brigham Young</t>
  </si>
  <si>
    <t>Aliyyah Handford</t>
  </si>
  <si>
    <t>St. John’s</t>
  </si>
  <si>
    <t>Niya Johnson</t>
  </si>
  <si>
    <t>Talia Walton</t>
  </si>
  <si>
    <t>Shakena Richardson</t>
  </si>
  <si>
    <t>Seton Hall</t>
  </si>
  <si>
    <t>Danaejah Grant</t>
  </si>
  <si>
    <t>Nirra Fields</t>
  </si>
  <si>
    <t>Julie Allemond</t>
  </si>
  <si>
    <t>Jordan Jones</t>
  </si>
  <si>
    <t>Temi Fagbenle</t>
  </si>
  <si>
    <t>Shacobia Barbee</t>
  </si>
  <si>
    <t>Jewell Loyd</t>
  </si>
  <si>
    <t>Amanada Zahui B.</t>
  </si>
  <si>
    <t>Tulsa Shock</t>
  </si>
  <si>
    <t>Kaleena Mosqueda-Lewis</t>
  </si>
  <si>
    <t>Elizabeth Williams</t>
  </si>
  <si>
    <t>Cheyenne Parker-Tyus</t>
  </si>
  <si>
    <t>Dearica Hamby</t>
  </si>
  <si>
    <t>Crystal Bradford</t>
  </si>
  <si>
    <t>Ally Malott</t>
  </si>
  <si>
    <t>Brittany Boyd</t>
  </si>
  <si>
    <t>Samantha Logic</t>
  </si>
  <si>
    <t>Kiah Stokes</t>
  </si>
  <si>
    <t>Isabelle Harrison</t>
  </si>
  <si>
    <t>Brianna Kiesel</t>
  </si>
  <si>
    <t>Pittsburgh</t>
  </si>
  <si>
    <t>Cierra Burdick</t>
  </si>
  <si>
    <t>Natasha Cloud</t>
  </si>
  <si>
    <t>Saint Joseph’s</t>
  </si>
  <si>
    <t>Reshanda Gray</t>
  </si>
  <si>
    <t>Betnijah Laney-Hamilton</t>
  </si>
  <si>
    <t>Alex Harden</t>
  </si>
  <si>
    <t>Wichita State</t>
  </si>
  <si>
    <t>Brittany Hrynko</t>
  </si>
  <si>
    <t>Vicky McIntyre</t>
  </si>
  <si>
    <t>Oral Roberts</t>
  </si>
  <si>
    <t>Chelsea Gardner</t>
  </si>
  <si>
    <t>Aleighsa Welch</t>
  </si>
  <si>
    <t>Amber Orrange</t>
  </si>
  <si>
    <t>Zofia Hruscakova</t>
  </si>
  <si>
    <t>Slovakia</t>
  </si>
  <si>
    <t>Mimi Mungedi</t>
  </si>
  <si>
    <t>Nevada</t>
  </si>
  <si>
    <t>Nneka Enemkpali</t>
  </si>
  <si>
    <t>Laurin Mincy</t>
  </si>
  <si>
    <t>Michala Johnson</t>
  </si>
  <si>
    <t>Wisconsin</t>
  </si>
  <si>
    <t>Ariel Massengale</t>
  </si>
  <si>
    <t>Dragana Stankovic</t>
  </si>
  <si>
    <t>Serbia</t>
  </si>
  <si>
    <t>Andrea Hoover</t>
  </si>
  <si>
    <t>Marica Gajic</t>
  </si>
  <si>
    <t>Bosnia</t>
  </si>
  <si>
    <t>Nikki Moody</t>
  </si>
  <si>
    <t>Lauren Okafor</t>
  </si>
  <si>
    <t>Shae Kelley</t>
  </si>
  <si>
    <t>Promise Amukamara</t>
  </si>
  <si>
    <t>Arizona State</t>
  </si>
  <si>
    <t>Chiney Ogwumike</t>
  </si>
  <si>
    <t>Odyssey Sims</t>
  </si>
  <si>
    <t>Kayla McBride</t>
  </si>
  <si>
    <t>Alyssa Thomas</t>
  </si>
  <si>
    <t>Natasha Howard</t>
  </si>
  <si>
    <t>Stefanie Dolson</t>
  </si>
  <si>
    <t>Bria Hartley</t>
  </si>
  <si>
    <t>Shoni Schimmel</t>
  </si>
  <si>
    <t>Natalie Achonwa</t>
  </si>
  <si>
    <t>Markeisha Gatling</t>
  </si>
  <si>
    <t>NC State</t>
  </si>
  <si>
    <t>Chelsea Gray</t>
  </si>
  <si>
    <t>Tricia Liston</t>
  </si>
  <si>
    <t>Jordan Hooper</t>
  </si>
  <si>
    <t>Tyaunna Marshall</t>
  </si>
  <si>
    <t>Asya Bussie</t>
  </si>
  <si>
    <t>Astou Ndour-Fall</t>
  </si>
  <si>
    <t>Tiffany Bias</t>
  </si>
  <si>
    <t>Inga Orekhova</t>
  </si>
  <si>
    <t>USF</t>
  </si>
  <si>
    <t>Michelle Plouffe</t>
  </si>
  <si>
    <t>Cassie Harberts</t>
  </si>
  <si>
    <t>Maggie Lucas</t>
  </si>
  <si>
    <t xml:space="preserve">Gennifer Brandon </t>
  </si>
  <si>
    <t>Cal</t>
  </si>
  <si>
    <t>Jennifer Hamson</t>
  </si>
  <si>
    <t>BYU</t>
  </si>
  <si>
    <t>Christina Foggie</t>
  </si>
  <si>
    <t>Vanderbilt</t>
  </si>
  <si>
    <t>DeNesha Stallworth</t>
  </si>
  <si>
    <t>Meighan Simmons</t>
  </si>
  <si>
    <t>Theresa Plaisance</t>
  </si>
  <si>
    <t>Bri Kulas</t>
  </si>
  <si>
    <t>Mizzou</t>
  </si>
  <si>
    <t>Haiden Palmer</t>
  </si>
  <si>
    <t>Carley Mijovic</t>
  </si>
  <si>
    <t>Mikaela Ruef</t>
  </si>
  <si>
    <t>Kody Burke</t>
  </si>
  <si>
    <t>Stephanie Talbot</t>
  </si>
  <si>
    <t>Jamierra Faulkner</t>
  </si>
  <si>
    <t>Southern Miss</t>
  </si>
  <si>
    <t>Antonita Slaughter</t>
  </si>
  <si>
    <t>Asia Taylor</t>
  </si>
  <si>
    <t>Brittney Griner</t>
  </si>
  <si>
    <t>Elena Delle Donne</t>
  </si>
  <si>
    <t>Chicago sky</t>
  </si>
  <si>
    <t>Skylar Diggins-Smith</t>
  </si>
  <si>
    <t>Tayler Hill</t>
  </si>
  <si>
    <t>Kelsey Bone</t>
  </si>
  <si>
    <t>Tianna Hawkins</t>
  </si>
  <si>
    <t>Toni Young</t>
  </si>
  <si>
    <t>Kayla Alexander</t>
  </si>
  <si>
    <t>Layshia Clarendon</t>
  </si>
  <si>
    <t>A’dia Matthies</t>
  </si>
  <si>
    <t>Kelly Faris</t>
  </si>
  <si>
    <t>Lindsey Moore</t>
  </si>
  <si>
    <t>Alex Bentley</t>
  </si>
  <si>
    <t>Sugar Rodgers</t>
  </si>
  <si>
    <t>Georgetown</t>
  </si>
  <si>
    <t>Kamiko Williams</t>
  </si>
  <si>
    <t>Davellyn Whyte</t>
  </si>
  <si>
    <t>Nadirah McKenith</t>
  </si>
  <si>
    <t>Chelsea Poppens</t>
  </si>
  <si>
    <t>Emma Meeseman</t>
  </si>
  <si>
    <t>Diandra Tchatchouang</t>
  </si>
  <si>
    <t>Jasmine Hassell</t>
  </si>
  <si>
    <t>Brittany Chambers</t>
  </si>
  <si>
    <t>Kansas State</t>
  </si>
  <si>
    <t>Anna Prins</t>
  </si>
  <si>
    <t>Chucky Jeffrey</t>
  </si>
  <si>
    <t>Shenneika Smith</t>
  </si>
  <si>
    <t>Nikki Green</t>
  </si>
  <si>
    <t>Olcay Cakir</t>
  </si>
  <si>
    <t>Brooklyn Pope</t>
  </si>
  <si>
    <t>Angel Goodrich</t>
  </si>
  <si>
    <t>Jasmine James</t>
  </si>
  <si>
    <t>Ann Marie Armstrong</t>
  </si>
  <si>
    <t>Whitney Hand</t>
  </si>
  <si>
    <t>Jennifer George</t>
  </si>
  <si>
    <t>Alina Iagupova</t>
  </si>
  <si>
    <t>Ukraine</t>
  </si>
  <si>
    <t>Andrea Smith</t>
  </si>
  <si>
    <t>Waltiea Rolle</t>
  </si>
  <si>
    <t>Nneka Ogwumike</t>
  </si>
  <si>
    <t>Shekinna Stricklen</t>
  </si>
  <si>
    <t>Devereaux Peters</t>
  </si>
  <si>
    <t>Glory Johnson</t>
  </si>
  <si>
    <t>Shenise Johnson</t>
  </si>
  <si>
    <t>San Antonio Silver Stars</t>
  </si>
  <si>
    <t>Samantha Prahalis</t>
  </si>
  <si>
    <t>Kelley Cain</t>
  </si>
  <si>
    <t>Natalie Novosel</t>
  </si>
  <si>
    <t>Astan Dabo</t>
  </si>
  <si>
    <t>LaSondra Barrett</t>
  </si>
  <si>
    <t>Sasha Goodlett</t>
  </si>
  <si>
    <t>Damiris Dantas</t>
  </si>
  <si>
    <t>Farhiya Abdi</t>
  </si>
  <si>
    <t>Sweden</t>
  </si>
  <si>
    <t>Tiffany Hayes</t>
  </si>
  <si>
    <t>Khadijah Rushdan</t>
  </si>
  <si>
    <t>Tyra White</t>
  </si>
  <si>
    <t>Riquna Williams</t>
  </si>
  <si>
    <t>Julie Wojta</t>
  </si>
  <si>
    <t>Kayla Standish</t>
  </si>
  <si>
    <t>Nika Baric</t>
  </si>
  <si>
    <t>Slovenia</t>
  </si>
  <si>
    <t>Chay Shegog</t>
  </si>
  <si>
    <t>North Carolina</t>
  </si>
  <si>
    <t>Keisha Hampton</t>
  </si>
  <si>
    <t>Shey Peddy</t>
  </si>
  <si>
    <t>C’eira Ricketts</t>
  </si>
  <si>
    <t>Vicki Baugh</t>
  </si>
  <si>
    <t>Anjale Barrett</t>
  </si>
  <si>
    <t>Sydney Carter</t>
  </si>
  <si>
    <t>April Sykes</t>
  </si>
  <si>
    <t>Lynetta Kizer</t>
  </si>
  <si>
    <t>Christine Flores</t>
  </si>
  <si>
    <t>Jacki Gemelos</t>
  </si>
  <si>
    <t>Isabelle Yacoubou</t>
  </si>
  <si>
    <t>Amanda Johnson</t>
  </si>
  <si>
    <t>Courtney Hurt</t>
  </si>
  <si>
    <t>Virginia Commonwealth</t>
  </si>
  <si>
    <t>Briana Gilbreath</t>
  </si>
  <si>
    <t>Katelan Redmon</t>
  </si>
  <si>
    <t>Maya Moore</t>
  </si>
  <si>
    <t>Elizabeth Cambage</t>
  </si>
  <si>
    <t>Courtney Vandersloot</t>
  </si>
  <si>
    <t>Amber Harris</t>
  </si>
  <si>
    <t>Xavier</t>
  </si>
  <si>
    <t>Jantel Lavender</t>
  </si>
  <si>
    <t>Danielle Robinson</t>
  </si>
  <si>
    <t>Kayla Pedersen</t>
  </si>
  <si>
    <t>Ta’Shia Phillips</t>
  </si>
  <si>
    <t>Atlanta Dream (Traded to WAS)</t>
  </si>
  <si>
    <t>Jeanette Pohlen</t>
  </si>
  <si>
    <t>Alex Montgomery</t>
  </si>
  <si>
    <t>Victoria Dunlap</t>
  </si>
  <si>
    <t>Jasmine Thomas</t>
  </si>
  <si>
    <t>Jessica Breland</t>
  </si>
  <si>
    <t>Minnesota Lynx (Traded to NYL)</t>
  </si>
  <si>
    <t>Felicia Chester</t>
  </si>
  <si>
    <t>Minnesota Lynx (Traded to ATL)</t>
  </si>
  <si>
    <t>Carolyn Swords</t>
  </si>
  <si>
    <t>Boston College</t>
  </si>
  <si>
    <t>Sydney Colson</t>
  </si>
  <si>
    <t>Connecticut Sun (Traded to NYL)</t>
  </si>
  <si>
    <t>Angie Bjorklund</t>
  </si>
  <si>
    <t>Rachel Jarry</t>
  </si>
  <si>
    <t>Atlanta Dream (Traded to MIN)</t>
  </si>
  <si>
    <t>Brittany Spears</t>
  </si>
  <si>
    <t>Danielle Adams</t>
  </si>
  <si>
    <t>Italee Lucas</t>
  </si>
  <si>
    <t>Angel Robinson</t>
  </si>
  <si>
    <t>Karima Christmas</t>
  </si>
  <si>
    <t>Ify Ibekwe</t>
  </si>
  <si>
    <t>Chastity Reed</t>
  </si>
  <si>
    <t>Arkansas-Little Rock</t>
  </si>
  <si>
    <t>Kachine Alexander</t>
  </si>
  <si>
    <t>Amy Jaeschke</t>
  </si>
  <si>
    <t>Adrienne Johnson</t>
  </si>
  <si>
    <t>Louisiana Tech</t>
  </si>
  <si>
    <t>Elina Babkina</t>
  </si>
  <si>
    <t>Latvia</t>
  </si>
  <si>
    <t>Porsha Phillips</t>
  </si>
  <si>
    <t>Tahnee Robinson</t>
  </si>
  <si>
    <t>Phoenix Mercury (Traded to CON)</t>
  </si>
  <si>
    <t>Kelsey Bolte</t>
  </si>
  <si>
    <t>Jori Davis</t>
  </si>
  <si>
    <t>Mekia Valentine</t>
  </si>
  <si>
    <t>UC Santa Barbara</t>
  </si>
  <si>
    <t>Sarah Krnjic</t>
  </si>
  <si>
    <t>Krystal Thomas</t>
  </si>
  <si>
    <t>Tina Charles</t>
  </si>
  <si>
    <t>Monica Wright</t>
  </si>
  <si>
    <t>Kelsey Griffin</t>
  </si>
  <si>
    <t>Minnesota Lynx (Traded to CT)</t>
  </si>
  <si>
    <t>Epiphanny Prince</t>
  </si>
  <si>
    <t>Botas/Rutgers</t>
  </si>
  <si>
    <t>Jayne Appel</t>
  </si>
  <si>
    <t>Jacinta Monroe</t>
  </si>
  <si>
    <t>Danielle McCray</t>
  </si>
  <si>
    <t>Andrea Riley</t>
  </si>
  <si>
    <t>Chanel Mokango</t>
  </si>
  <si>
    <t>Alison Lacey</t>
  </si>
  <si>
    <t>Jene Morris</t>
  </si>
  <si>
    <t>San Diego State</t>
  </si>
  <si>
    <t>Bianca Thomas</t>
  </si>
  <si>
    <t>Kalana Greene</t>
  </si>
  <si>
    <t>Jenna Smith</t>
  </si>
  <si>
    <t>Illinois</t>
  </si>
  <si>
    <t>Allison Hightower</t>
  </si>
  <si>
    <t>Louisiana</t>
  </si>
  <si>
    <t>Ashley Houts</t>
  </si>
  <si>
    <t>Alysha Clark</t>
  </si>
  <si>
    <t>Shanavia Dowdell</t>
  </si>
  <si>
    <t>Amanda Thompson</t>
  </si>
  <si>
    <t>Brigitte Ardossi</t>
  </si>
  <si>
    <t>Tanisha Smith</t>
  </si>
  <si>
    <t>Armelie Lumanu</t>
  </si>
  <si>
    <t>Tyra Grant</t>
  </si>
  <si>
    <t>Cory Montgomery</t>
  </si>
  <si>
    <t>Gabriela Marginean</t>
  </si>
  <si>
    <t>Drexel</t>
  </si>
  <si>
    <t>Johannah Leedham</t>
  </si>
  <si>
    <t>Franklin Pierce</t>
  </si>
  <si>
    <t>Abi Olajuwon</t>
  </si>
  <si>
    <t>Alexis Rack</t>
  </si>
  <si>
    <t>Alexis Gray-Lawson</t>
  </si>
  <si>
    <t>Vivian Frieson</t>
  </si>
  <si>
    <t>Rashidat Junaid</t>
  </si>
  <si>
    <t>Brittainey Raven</t>
  </si>
  <si>
    <t>Tijana Krivacevic</t>
  </si>
  <si>
    <t>Joy Cheek</t>
  </si>
  <si>
    <t>Nyeshia Stevenson</t>
  </si>
  <si>
    <t>Angel McCoughtry</t>
  </si>
  <si>
    <t>Marissa Coleman</t>
  </si>
  <si>
    <t>Kristi Toliver</t>
  </si>
  <si>
    <t>Renee Montgomery</t>
  </si>
  <si>
    <t>DeWanna Bonner</t>
  </si>
  <si>
    <t>Briann January</t>
  </si>
  <si>
    <t>Courtney Paris</t>
  </si>
  <si>
    <t>Sacramento Monarchs</t>
  </si>
  <si>
    <t>Kia Vaughn</t>
  </si>
  <si>
    <t>Quanitra Hollingsworth</t>
  </si>
  <si>
    <t>VCU</t>
  </si>
  <si>
    <t>Chante Black</t>
  </si>
  <si>
    <t>Shavonte Zellous</t>
  </si>
  <si>
    <t>Detroit Shock</t>
  </si>
  <si>
    <t>Ashley Walker</t>
  </si>
  <si>
    <t>Lindsay Wisdom-Hylton</t>
  </si>
  <si>
    <t>Purdue</t>
  </si>
  <si>
    <t>Megan Frazee</t>
  </si>
  <si>
    <t>Liberty</t>
  </si>
  <si>
    <t>Rashanda McCants</t>
  </si>
  <si>
    <t>Danielle Gant</t>
  </si>
  <si>
    <t>Lyndra Littles</t>
  </si>
  <si>
    <t>Britany Miller</t>
  </si>
  <si>
    <t>Christina Wirth</t>
  </si>
  <si>
    <t>Whitney Boddie</t>
  </si>
  <si>
    <t>Abby Waner</t>
  </si>
  <si>
    <t>Ashley Paris</t>
  </si>
  <si>
    <t>Camille LeNoir</t>
  </si>
  <si>
    <t>Jelena Milovanovic</t>
  </si>
  <si>
    <t>MKB Euroleasing</t>
  </si>
  <si>
    <t>Shalee Lehning</t>
  </si>
  <si>
    <t>Sonja Petrovic</t>
  </si>
  <si>
    <t>Belgrade, Serbia</t>
  </si>
  <si>
    <t>Jessica Morrow</t>
  </si>
  <si>
    <t>Josephine Owino</t>
  </si>
  <si>
    <t>Union (Tenn.)</t>
  </si>
  <si>
    <t>Jennifer Risper</t>
  </si>
  <si>
    <t>Emily Fox</t>
  </si>
  <si>
    <t>Sha Brooks</t>
  </si>
  <si>
    <t>Danielle Campbell</t>
  </si>
  <si>
    <t>Morgan Warburton</t>
  </si>
  <si>
    <t>Jessica Adair</t>
  </si>
  <si>
    <t>Britney Jordan</t>
  </si>
  <si>
    <t>Texas A&amp;M-Commerce</t>
  </si>
  <si>
    <t>Alba Torrens</t>
  </si>
  <si>
    <t>Real Club Celta Indepo</t>
  </si>
  <si>
    <t>Tanae Davis-Cain</t>
  </si>
  <si>
    <t>Mara Freshour</t>
  </si>
  <si>
    <t>Candyce Bingham</t>
  </si>
  <si>
    <t>Candace Parker</t>
  </si>
  <si>
    <t>Sylvia Fowles</t>
  </si>
  <si>
    <t>Candice Wiggins</t>
  </si>
  <si>
    <t>Alexis Hornbuckle</t>
  </si>
  <si>
    <t>Matee Ajavon</t>
  </si>
  <si>
    <t>Houston Comets</t>
  </si>
  <si>
    <t>Crystal Langhorne</t>
  </si>
  <si>
    <t>Essence Carson</t>
  </si>
  <si>
    <t>Tamera Young</t>
  </si>
  <si>
    <t>Amber Holt</t>
  </si>
  <si>
    <t>Middle Tennessee St.</t>
  </si>
  <si>
    <t>Laura Harper</t>
  </si>
  <si>
    <t>Tasha Humphrey</t>
  </si>
  <si>
    <t>Ketia Swanier</t>
  </si>
  <si>
    <t>LaToya Pringle</t>
  </si>
  <si>
    <t>Erlana Larkins</t>
  </si>
  <si>
    <t>Shannon Bobbitt</t>
  </si>
  <si>
    <t>Nicky Anosike</t>
  </si>
  <si>
    <t>Erica White</t>
  </si>
  <si>
    <t>Olayinka Sanni</t>
  </si>
  <si>
    <t>Quianna Chaney</t>
  </si>
  <si>
    <t>Lindsey Pluimer</t>
  </si>
  <si>
    <t>Chioma Nnamaka</t>
  </si>
  <si>
    <t>San Antonio Silver Stars (Traded to Atl.)</t>
  </si>
  <si>
    <t>Allie Quigley</t>
  </si>
  <si>
    <t>Jolene Anderson</t>
  </si>
  <si>
    <t>Morenike Atunrase</t>
  </si>
  <si>
    <t>Atlanta Dream (Traded to S.A.)</t>
  </si>
  <si>
    <t>Leilani Mitchell</t>
  </si>
  <si>
    <t>Khadijah Whittington</t>
  </si>
  <si>
    <t>Wanisha Smith</t>
  </si>
  <si>
    <t>Natasha Lacy</t>
  </si>
  <si>
    <t>Sharnee’ Zoll</t>
  </si>
  <si>
    <t>Charde Houston</t>
  </si>
  <si>
    <t>Crystal Kelly</t>
  </si>
  <si>
    <t>Western Kentucky</t>
  </si>
  <si>
    <t>Danielle Hood</t>
  </si>
  <si>
    <t>Hartford</t>
  </si>
  <si>
    <t>Angela Tisdale</t>
  </si>
  <si>
    <t>Krystal Vaughn</t>
  </si>
  <si>
    <t>Alberta Auguste</t>
  </si>
  <si>
    <t>Kimberly Beck</t>
  </si>
  <si>
    <t>Lauren Ervin</t>
  </si>
  <si>
    <t>A’Quonesia Franklin</t>
  </si>
  <si>
    <t>Alex Anderson</t>
  </si>
  <si>
    <t>UT Chattanooga</t>
  </si>
  <si>
    <t>Izabela Piekarska</t>
  </si>
  <si>
    <t>Marscilla Packer</t>
  </si>
  <si>
    <t>Valeriya Berezhynska</t>
  </si>
  <si>
    <t>Charel Allen</t>
  </si>
  <si>
    <t>Lindsey Harding</t>
  </si>
  <si>
    <t>Phoenix Mercury (Traded to Minn.)</t>
  </si>
  <si>
    <t>Jessica Davenport</t>
  </si>
  <si>
    <t>San Antonio Silver Stars (Traded to N.Y.)</t>
  </si>
  <si>
    <t>Ohio St.</t>
  </si>
  <si>
    <t>Armintie Price</t>
  </si>
  <si>
    <t>Noelle Quinn</t>
  </si>
  <si>
    <t>Tiffany Jackson</t>
  </si>
  <si>
    <t>Bernice Mosby</t>
  </si>
  <si>
    <t>Katie Gearlds</t>
  </si>
  <si>
    <t>Ashley Shields</t>
  </si>
  <si>
    <t>SW Tennessee C.C.</t>
  </si>
  <si>
    <t>Alison Bales</t>
  </si>
  <si>
    <t>Carla Thomas</t>
  </si>
  <si>
    <t>Ivory Latta</t>
  </si>
  <si>
    <t>Kamesha Hairston</t>
  </si>
  <si>
    <t>Sandrine Gruda</t>
  </si>
  <si>
    <t>Dee Davis</t>
  </si>
  <si>
    <t>Eshaya Murphy</t>
  </si>
  <si>
    <t>Shay Doron</t>
  </si>
  <si>
    <t>Camille Little</t>
  </si>
  <si>
    <t>Tyresa Smith</t>
  </si>
  <si>
    <t>Megan Vogel</t>
  </si>
  <si>
    <t>South Dakota St.</t>
  </si>
  <si>
    <t>Stephanie Raymond</t>
  </si>
  <si>
    <t>Northern Illinois</t>
  </si>
  <si>
    <t>Jessica Dickson</t>
  </si>
  <si>
    <t>Lyndsey Medders</t>
  </si>
  <si>
    <t>Iowa St.</t>
  </si>
  <si>
    <t>Brooke Smith</t>
  </si>
  <si>
    <t>Kathrin Ress</t>
  </si>
  <si>
    <t>Sidney Spencer</t>
  </si>
  <si>
    <t>Cori Chambers</t>
  </si>
  <si>
    <t>Jenna Rubino</t>
  </si>
  <si>
    <t>Leah Rush</t>
  </si>
  <si>
    <t>Martina Weber</t>
  </si>
  <si>
    <t>Iona</t>
  </si>
  <si>
    <t>Nare Diawara</t>
  </si>
  <si>
    <t>Chrissy Givens</t>
  </si>
  <si>
    <t>Gillian Goring</t>
  </si>
  <si>
    <t>N.C. St.</t>
  </si>
  <si>
    <t>Brandie Hoskins,G</t>
  </si>
  <si>
    <t>Kristen Newlin</t>
  </si>
  <si>
    <t>Ashley Key</t>
  </si>
  <si>
    <t>Selection voided–player ruled ineligible</t>
  </si>
  <si>
    <t>Emily Westerberg</t>
  </si>
  <si>
    <t>Arizona St.</t>
  </si>
  <si>
    <t>Kiera Hardy</t>
  </si>
  <si>
    <t>Seimone Augustus</t>
  </si>
  <si>
    <t>Cappie Pondexter</t>
  </si>
  <si>
    <t>Monique Currie</t>
  </si>
  <si>
    <t>Charlotte Sting</t>
  </si>
  <si>
    <t>Sophia Young</t>
  </si>
  <si>
    <t>Lisa Willis</t>
  </si>
  <si>
    <t>Candice Dupree</t>
  </si>
  <si>
    <t>Shona Thorburn</t>
  </si>
  <si>
    <t>Tamara James</t>
  </si>
  <si>
    <t>La’Tangela Atkinson</t>
  </si>
  <si>
    <t>Tye’sha Fluker</t>
  </si>
  <si>
    <t>Barbara Turner</t>
  </si>
  <si>
    <t>Sherill Baker</t>
  </si>
  <si>
    <t>Kim Smith</t>
  </si>
  <si>
    <t>Scholanda Hoston</t>
  </si>
  <si>
    <t>Ann Strother</t>
  </si>
  <si>
    <t>Houston Comets (traded to Pho.)</t>
  </si>
  <si>
    <t>Shanna Zolman</t>
  </si>
  <si>
    <t>Ambrosia Anderson</t>
  </si>
  <si>
    <t>Detroit Shock (traded to Minn.)</t>
  </si>
  <si>
    <t>Liz Shimek</t>
  </si>
  <si>
    <t>Phoenix Mercury (traded to Hou.)</t>
  </si>
  <si>
    <t>Nikki Blue</t>
  </si>
  <si>
    <t>Jennifer Harris</t>
  </si>
  <si>
    <t>Washburn</t>
  </si>
  <si>
    <t>Mistie Williams</t>
  </si>
  <si>
    <t>Willnett Crockett</t>
  </si>
  <si>
    <t>Brooke Queenan</t>
  </si>
  <si>
    <t>Ranae Camino</t>
  </si>
  <si>
    <t>Dalila Eshe</t>
  </si>
  <si>
    <t>Kasha Terry</t>
  </si>
  <si>
    <t>LaToya Bond</t>
  </si>
  <si>
    <t>Debbie Merrill</t>
  </si>
  <si>
    <t>Tiffany Stansbury</t>
  </si>
  <si>
    <t>Khara Smith</t>
  </si>
  <si>
    <t>Megan Duffy</t>
  </si>
  <si>
    <t>Crystal Smith</t>
  </si>
  <si>
    <t>Miriam Sy</t>
  </si>
  <si>
    <t>Oklahoma City University</t>
  </si>
  <si>
    <t>Kerri Gardin</t>
  </si>
  <si>
    <t>Zane Teilane</t>
  </si>
  <si>
    <t>Western Illinois</t>
  </si>
  <si>
    <t>Tiffany Porter-Talbert</t>
  </si>
  <si>
    <t>W. Kentucky</t>
  </si>
  <si>
    <t>Christelle N’Garsanet</t>
  </si>
  <si>
    <t>Jessica Foley</t>
  </si>
  <si>
    <t>Erin Grant</t>
  </si>
  <si>
    <t>Marina Kuzina</t>
  </si>
  <si>
    <t>Lamisha Augustine</t>
  </si>
  <si>
    <t>San Jose St.</t>
  </si>
  <si>
    <t>Marita Payne</t>
  </si>
  <si>
    <t>Janel McCarville</t>
  </si>
  <si>
    <t>Tan White</t>
  </si>
  <si>
    <t>Mississippi St.</t>
  </si>
  <si>
    <t>Sandora Irvin</t>
  </si>
  <si>
    <t>Texas Christian</t>
  </si>
  <si>
    <t>Kendra Wecker</t>
  </si>
  <si>
    <t>Kansas St.</t>
  </si>
  <si>
    <t>Sancho Lyttle</t>
  </si>
  <si>
    <t>Houston</t>
  </si>
  <si>
    <t>Temeka Johnson</t>
  </si>
  <si>
    <t>L.S.U.</t>
  </si>
  <si>
    <t>Kara Braxton</t>
  </si>
  <si>
    <t>Katie Feenstra</t>
  </si>
  <si>
    <t>Kristin Haynie</t>
  </si>
  <si>
    <t>Michigan St.</t>
  </si>
  <si>
    <t>Loree Moore</t>
  </si>
  <si>
    <t>Kristen Mann</t>
  </si>
  <si>
    <t>UC-Santa Barbara</t>
  </si>
  <si>
    <t>Tanisha Wright</t>
  </si>
  <si>
    <t>Dionnah Jackson</t>
  </si>
  <si>
    <t>Shyra Ely</t>
  </si>
  <si>
    <t>Roneeka Hodges</t>
  </si>
  <si>
    <t>Yolanda Paige</t>
  </si>
  <si>
    <t>Jacqueline Batteast</t>
  </si>
  <si>
    <t>Angelina Williams</t>
  </si>
  <si>
    <t>Erica Taylor</t>
  </si>
  <si>
    <t>Nikita Bell</t>
  </si>
  <si>
    <t>Erin Phillips</t>
  </si>
  <si>
    <t>Chelsea Newton</t>
  </si>
  <si>
    <t>Tabitha Pool</t>
  </si>
  <si>
    <t>Jessica Moore</t>
  </si>
  <si>
    <t>Ashley Battle</t>
  </si>
  <si>
    <t>DeeDee Wheeler</t>
  </si>
  <si>
    <t>Catherine Kraayeveld</t>
  </si>
  <si>
    <t>Jenni Dant</t>
  </si>
  <si>
    <t>Ashley Earley</t>
  </si>
  <si>
    <t>Anne O’Neil</t>
  </si>
  <si>
    <t>Jamie Carey</t>
  </si>
  <si>
    <t>Tashia Morehead</t>
  </si>
  <si>
    <t>Jenni Lingor</t>
  </si>
  <si>
    <t>Southwest Missouri St.</t>
  </si>
  <si>
    <t>Megan Mahoney</t>
  </si>
  <si>
    <t>Cisti Greenwalt</t>
  </si>
  <si>
    <t>Rebecca Richman</t>
  </si>
  <si>
    <t>Monique Bivins</t>
  </si>
  <si>
    <t>Steffanie Blackmon</t>
  </si>
  <si>
    <t>Heather Schreiber</t>
  </si>
  <si>
    <t>Diana Taurasi</t>
  </si>
  <si>
    <t>Alana Beard</t>
  </si>
  <si>
    <t>Nicole Powell</t>
  </si>
  <si>
    <t>Lindsay Whalen</t>
  </si>
  <si>
    <t>Shameka Christon</t>
  </si>
  <si>
    <t>Nicole Ohlde</t>
  </si>
  <si>
    <t>Vanessa Hayden</t>
  </si>
  <si>
    <t>Chandi Jones</t>
  </si>
  <si>
    <t>Ebony Hoffman</t>
  </si>
  <si>
    <t>Rebekkah Brunson</t>
  </si>
  <si>
    <t>Iciss Tillis</t>
  </si>
  <si>
    <t>Christi Thomas</t>
  </si>
  <si>
    <t>Shereka Wright</t>
  </si>
  <si>
    <t>Ashley Robinson</t>
  </si>
  <si>
    <t>Kaayla Chones</t>
  </si>
  <si>
    <t>Jessica Brungo</t>
  </si>
  <si>
    <t>Amisha Carter</t>
  </si>
  <si>
    <t>Kelly Mazzante</t>
  </si>
  <si>
    <t>Catrina Frierson</t>
  </si>
  <si>
    <t>Tasha Butts</t>
  </si>
  <si>
    <t>Cindy Dallas</t>
  </si>
  <si>
    <t>Jenni Benningfield</t>
  </si>
  <si>
    <t>Erika Valek</t>
  </si>
  <si>
    <t>Ugo Oha</t>
  </si>
  <si>
    <t>Doneeka Hodges</t>
  </si>
  <si>
    <t>Lindsay Taylor</t>
  </si>
  <si>
    <t>Maria Villarroel</t>
  </si>
  <si>
    <t>Evan Unrau</t>
  </si>
  <si>
    <t>Candace Futrell</t>
  </si>
  <si>
    <t>Cathy Joens</t>
  </si>
  <si>
    <t>Ieva Kublina</t>
  </si>
  <si>
    <t>Jennifer Smith</t>
  </si>
  <si>
    <t>Amber Jacobs</t>
  </si>
  <si>
    <t>Toccara Williams</t>
  </si>
  <si>
    <t>Jia Perkins</t>
  </si>
  <si>
    <t>Nuria Martinez</t>
  </si>
  <si>
    <t>Stacy Stephens</t>
  </si>
  <si>
    <t>Kate Bulger</t>
  </si>
  <si>
    <t>LaToya Thomas</t>
  </si>
  <si>
    <t>Cleveland Rockers</t>
  </si>
  <si>
    <t>Chantelle Anderson</t>
  </si>
  <si>
    <t>Cheryl Ford</t>
  </si>
  <si>
    <t>Plenette Pierson</t>
  </si>
  <si>
    <t>Kara Lawson</t>
  </si>
  <si>
    <t>Gwen Jackson</t>
  </si>
  <si>
    <t>Aiysha Smith</t>
  </si>
  <si>
    <t>Jung Sun-Min</t>
  </si>
  <si>
    <t>Jocelyn Penn</t>
  </si>
  <si>
    <t>Molly Creamer</t>
  </si>
  <si>
    <t>Coretta Brown</t>
  </si>
  <si>
    <t>Allison Curtin</t>
  </si>
  <si>
    <t>Courtney Coleman</t>
  </si>
  <si>
    <t>Teresa Edwards</t>
  </si>
  <si>
    <t>Jennifer Butler</t>
  </si>
  <si>
    <t>Petra Uihelyi</t>
  </si>
  <si>
    <t>Erin Thorn</t>
  </si>
  <si>
    <t>Jordan Adams</t>
  </si>
  <si>
    <t>Lori Nero</t>
  </si>
  <si>
    <t>DeTrina White</t>
  </si>
  <si>
    <t>Zuzana Zirkova</t>
  </si>
  <si>
    <t>Suzy Batkovic</t>
  </si>
  <si>
    <t>Dana Cherry</t>
  </si>
  <si>
    <t>Sonja Mallory</t>
  </si>
  <si>
    <t>Ke-Ke Tardy</t>
  </si>
  <si>
    <t>K.B. Sharp</t>
  </si>
  <si>
    <t>Schuye LaRue</t>
  </si>
  <si>
    <t>Syreeta Bromfield</t>
  </si>
  <si>
    <t>Carla Bennett</t>
  </si>
  <si>
    <t>Shaquala Williams</t>
  </si>
  <si>
    <t>Telisha Quarles</t>
  </si>
  <si>
    <t>Trish Juhline</t>
  </si>
  <si>
    <t>Marion Jones</t>
  </si>
  <si>
    <t>Lindsey Wilson</t>
  </si>
  <si>
    <t>Ashley McElhiney</t>
  </si>
  <si>
    <t>Tamara Bowie</t>
  </si>
  <si>
    <t>Chrissy Ford</t>
  </si>
  <si>
    <t>Constance Jinks</t>
  </si>
  <si>
    <t>Nicole Kaczmarski</t>
  </si>
  <si>
    <t>Brooke Armistead</t>
  </si>
  <si>
    <t>Oksana Rakhmatulina</t>
  </si>
  <si>
    <t>Mary Jo Noon</t>
  </si>
  <si>
    <t>Sue Bird</t>
  </si>
  <si>
    <t>Swin Cash</t>
  </si>
  <si>
    <t>Stacey Dales-Schuman</t>
  </si>
  <si>
    <t>Asjha Jones</t>
  </si>
  <si>
    <t>Nikki Teasley</t>
  </si>
  <si>
    <t>Portland Fire</t>
  </si>
  <si>
    <t>Tamika Williams</t>
  </si>
  <si>
    <t>Sheila Lambert</t>
  </si>
  <si>
    <t>Deanna Jackson</t>
  </si>
  <si>
    <t>Shaunzinski Gortman</t>
  </si>
  <si>
    <t>Michelle Snow</t>
  </si>
  <si>
    <t>Danielle Crockrom</t>
  </si>
  <si>
    <t>Utah Starzz</t>
  </si>
  <si>
    <t>Hamchétou Maïga</t>
  </si>
  <si>
    <t>Tawana McDonald</t>
  </si>
  <si>
    <t>LaNeishea Caufield</t>
  </si>
  <si>
    <t>Tamara Moore</t>
  </si>
  <si>
    <t>Miami Sol</t>
  </si>
  <si>
    <t>Rosalind Ross</t>
  </si>
  <si>
    <t>Zuzi Klimesova</t>
  </si>
  <si>
    <t>Lenae Williams</t>
  </si>
  <si>
    <t>Lucienne Berthieu</t>
  </si>
  <si>
    <t>Ayana Walker</t>
  </si>
  <si>
    <t>Jill Chapman</t>
  </si>
  <si>
    <t>Kathy Wambe</t>
  </si>
  <si>
    <t>Davalyn Cunningham</t>
  </si>
  <si>
    <t>Orlando Miracle</t>
  </si>
  <si>
    <t>Brandi McCain</t>
  </si>
  <si>
    <t>Tootie Shaw</t>
  </si>
  <si>
    <t>Linda Fröhlich</t>
  </si>
  <si>
    <t>Andrea Gardner</t>
  </si>
  <si>
    <t>Felicia Ragland</t>
  </si>
  <si>
    <t>Lindsey Yamasaki</t>
  </si>
  <si>
    <t>Gergana Slavtcheva</t>
  </si>
  <si>
    <t>Angie Welle</t>
  </si>
  <si>
    <t>Jackie Higgins</t>
  </si>
  <si>
    <t>LaNisha Cartwell</t>
  </si>
  <si>
    <t>Kelly Komara</t>
  </si>
  <si>
    <t>Takeisha Lewis</t>
  </si>
  <si>
    <t>Teresa Geter</t>
  </si>
  <si>
    <t>Mandy Nightingale</t>
  </si>
  <si>
    <t>Lindsey Meder</t>
  </si>
  <si>
    <t>Saundra Jackson</t>
  </si>
  <si>
    <t>Kayte Christensen</t>
  </si>
  <si>
    <t>Edniesha Curry</t>
  </si>
  <si>
    <t>Shondra Johnson</t>
  </si>
  <si>
    <t>Edmarie Lumbsley</t>
  </si>
  <si>
    <t>Alayne Ingram</t>
  </si>
  <si>
    <t>Jerica Watson</t>
  </si>
  <si>
    <t>Tracy Gahan</t>
  </si>
  <si>
    <t>Ericka Haney</t>
  </si>
  <si>
    <t>Rashana Barnes</t>
  </si>
  <si>
    <t>LaKeisha Taylor</t>
  </si>
  <si>
    <t>Fourth</t>
  </si>
  <si>
    <t>Melody Johnson</t>
  </si>
  <si>
    <t>Jermisha Dosty</t>
  </si>
  <si>
    <t>Jillian Danker</t>
  </si>
  <si>
    <t>Monique Cardenas</t>
  </si>
  <si>
    <t>Shárron Francis</t>
  </si>
  <si>
    <t>Tomeka Brown</t>
  </si>
  <si>
    <t>Amba Kongolo</t>
  </si>
  <si>
    <t>Jessie Stomski</t>
  </si>
  <si>
    <t>Cori Enghusen</t>
  </si>
  <si>
    <t>Jaclyn Winfield</t>
  </si>
  <si>
    <t>Elizabeth Pickney</t>
  </si>
  <si>
    <t>Jerkisha Dosty</t>
  </si>
  <si>
    <t>Dee Dee Warley</t>
  </si>
  <si>
    <t>Marché Strickland</t>
  </si>
  <si>
    <t>Tiffany Thompson</t>
  </si>
  <si>
    <t>Lauren Jackson</t>
  </si>
  <si>
    <t>Kelly Miller</t>
  </si>
  <si>
    <t>Tamika Catchings</t>
  </si>
  <si>
    <t>Jackie Stiles</t>
  </si>
  <si>
    <t>Ruth Riley</t>
  </si>
  <si>
    <t>Deanna Nolan</t>
  </si>
  <si>
    <t>Svetlana Abrosimova</t>
  </si>
  <si>
    <t>Marie Ferdinand</t>
  </si>
  <si>
    <t>Coco Miller</t>
  </si>
  <si>
    <t>Katie Douglas</t>
  </si>
  <si>
    <t>Penny Taylor</t>
  </si>
  <si>
    <t>LaQuanda Barksdale</t>
  </si>
  <si>
    <t>Kristen Veal</t>
  </si>
  <si>
    <t>Kelly Schumacher</t>
  </si>
  <si>
    <t>Amanda Lassiter</t>
  </si>
  <si>
    <t>Camille Cooper</t>
  </si>
  <si>
    <t>Semeka Randall</t>
  </si>
  <si>
    <t>Tammy Sutton-Brown</t>
  </si>
  <si>
    <t>Niele Ivey</t>
  </si>
  <si>
    <t>Jenny Mowe</t>
  </si>
  <si>
    <t>Georgia Schweitzer</t>
  </si>
  <si>
    <t>Jae Kingi</t>
  </si>
  <si>
    <t>Erin Buescher</t>
  </si>
  <si>
    <t>Michaela Pavlickova</t>
  </si>
  <si>
    <t>Tamara Stocks</t>
  </si>
  <si>
    <t>Brooke Wyckoff</t>
  </si>
  <si>
    <t>Jaynetta Saunders</t>
  </si>
  <si>
    <t>Janell Burse</t>
  </si>
  <si>
    <t>Ilona Korstine</t>
  </si>
  <si>
    <t>Jackie Moore</t>
  </si>
  <si>
    <t>Tynesha Lewis</t>
  </si>
  <si>
    <t>Nicole Levandusky</t>
  </si>
  <si>
    <t>ShaRae Mansfield</t>
  </si>
  <si>
    <t>Jennifer Phillips</t>
  </si>
  <si>
    <t>Marlena Williams</t>
  </si>
  <si>
    <t>Rasheeda Clark</t>
  </si>
  <si>
    <t>Levys Torres</t>
  </si>
  <si>
    <t>Svetlana Volnaya</t>
  </si>
  <si>
    <t>Tombi Bell</t>
  </si>
  <si>
    <t>Shea Ralph</t>
  </si>
  <si>
    <t>Jamie Lewis</t>
  </si>
  <si>
    <t>Jaclyn Johnson</t>
  </si>
  <si>
    <t>Angelina Wolvert</t>
  </si>
  <si>
    <t>Elena Karpova</t>
  </si>
  <si>
    <t>Tere Williams</t>
  </si>
  <si>
    <t>Maren Walseth</t>
  </si>
  <si>
    <t>Shala Crawford</t>
  </si>
  <si>
    <t>Kelley Siemon</t>
  </si>
  <si>
    <t>Juana Brown</t>
  </si>
  <si>
    <t>Reshea Bristol</t>
  </si>
  <si>
    <t>April Brown</t>
  </si>
  <si>
    <t>Natasha Pointer</t>
  </si>
  <si>
    <t>Carolyn Moos</t>
  </si>
  <si>
    <t>Kelly Santos</t>
  </si>
  <si>
    <t>Megan Taylor</t>
  </si>
  <si>
    <t>Cara Consuegra</t>
  </si>
  <si>
    <t>Taru Tuukkanen</t>
  </si>
  <si>
    <t>Anne Thorius</t>
  </si>
  <si>
    <t>Erin Batth</t>
  </si>
  <si>
    <t>Tara Mitchem</t>
  </si>
  <si>
    <t>Megan Franza</t>
  </si>
  <si>
    <t>Katie Smrcka-Duffy</t>
  </si>
  <si>
    <t>Kristen Clement</t>
  </si>
  <si>
    <t>Beth Record</t>
  </si>
  <si>
    <t>Ann Wauters</t>
  </si>
  <si>
    <t>Tausha Mills</t>
  </si>
  <si>
    <t>Edwina Brown</t>
  </si>
  <si>
    <t>Cintia dos Santos</t>
  </si>
  <si>
    <t>Grace Daley</t>
  </si>
  <si>
    <t>Betty Lennox</t>
  </si>
  <si>
    <t>Lynn Pride</t>
  </si>
  <si>
    <t>Tamicha Jackson</t>
  </si>
  <si>
    <t>Kamila Vodichkova</t>
  </si>
  <si>
    <t>Maylana Martin</t>
  </si>
  <si>
    <t>Summer Erb</t>
  </si>
  <si>
    <t>Naomi Mullitauaopele</t>
  </si>
  <si>
    <t>Uath</t>
  </si>
  <si>
    <t>Olga Firsova</t>
  </si>
  <si>
    <t>Katy Steding</t>
  </si>
  <si>
    <t>Nicole Kubik</t>
  </si>
  <si>
    <t>Elena Shakirova</t>
  </si>
  <si>
    <t>Helen Darling</t>
  </si>
  <si>
    <t>Tonya Washington</t>
  </si>
  <si>
    <t>Jameka Jones</t>
  </si>
  <si>
    <t>Jannon Roland</t>
  </si>
  <si>
    <t>Adrain Williams</t>
  </si>
  <si>
    <t>Marla Brumfield</t>
  </si>
  <si>
    <t>Stacey Thomas</t>
  </si>
  <si>
    <t>Keitha Dickerson</t>
  </si>
  <si>
    <t>Charisse Sampson</t>
  </si>
  <si>
    <t>Jurgita Streimikyte</t>
  </si>
  <si>
    <t>Tiffany Travis</t>
  </si>
  <si>
    <t>Madinah Slaise</t>
  </si>
  <si>
    <t>Desiree Francis</t>
  </si>
  <si>
    <t>Stacy Clinesmith</t>
  </si>
  <si>
    <t>Sauer Paige</t>
  </si>
  <si>
    <t>Andrea Garner</t>
  </si>
  <si>
    <t>Monique Morehouse</t>
  </si>
  <si>
    <t>Jill Morton</t>
  </si>
  <si>
    <t>Stacy Frese</t>
  </si>
  <si>
    <t>Shawnetta Stewart</t>
  </si>
  <si>
    <t>Tauja Catchings</t>
  </si>
  <si>
    <t>Phylesha Whaley</t>
  </si>
  <si>
    <t>Maxann Reese</t>
  </si>
  <si>
    <t>Milena Flores</t>
  </si>
  <si>
    <t>Kirra Jordan</t>
  </si>
  <si>
    <t>Usha Gilmore</t>
  </si>
  <si>
    <t>Peppi Browne</t>
  </si>
  <si>
    <t>Chavonne Hammond</t>
  </si>
  <si>
    <t>Jessica Bibby</t>
  </si>
  <si>
    <t>Rhonda Banchero</t>
  </si>
  <si>
    <t>Marte Alexander</t>
  </si>
  <si>
    <t>Latavia Coleman</t>
  </si>
  <si>
    <t>Sophie Von Saldern</t>
  </si>
  <si>
    <t>Latina Davis</t>
  </si>
  <si>
    <t>Kristen Rasmussen</t>
  </si>
  <si>
    <t>Roman Hamzova</t>
  </si>
  <si>
    <t>Shantia Owens</t>
  </si>
  <si>
    <t>Jana Lichnerova</t>
  </si>
  <si>
    <t>Rhonda Smith</t>
  </si>
  <si>
    <t>Shanele Stires</t>
  </si>
  <si>
    <t>Katrina Hibbert</t>
  </si>
  <si>
    <t>Renee Robinson</t>
  </si>
  <si>
    <t>Shaka Massey</t>
  </si>
  <si>
    <t>Cal Bouchard</t>
  </si>
  <si>
    <t>Natalie Porter</t>
  </si>
  <si>
    <t>Jessica Zinobile</t>
  </si>
  <si>
    <t>Nicky McCrimmon</t>
  </si>
  <si>
    <t>Abbie Willenborg</t>
  </si>
  <si>
    <t>Chamique Holdsclaw</t>
  </si>
  <si>
    <t>Yolanda Griffith</t>
  </si>
  <si>
    <t>Natalie Williams</t>
  </si>
  <si>
    <t>DeLisha Milton-Jones</t>
  </si>
  <si>
    <t>Jennifer Azzi</t>
  </si>
  <si>
    <t>Crystal Robinson</t>
  </si>
  <si>
    <t>Tonya Edwards</t>
  </si>
  <si>
    <t>Tari Phillips</t>
  </si>
  <si>
    <t>Dawn Staley</t>
  </si>
  <si>
    <t>Edna Campbell</t>
  </si>
  <si>
    <t>Chasity Melvin</t>
  </si>
  <si>
    <t>Natalia Zasulskaya</t>
  </si>
  <si>
    <t>Shalonda Enis</t>
  </si>
  <si>
    <t>Kedra Holland-Corn</t>
  </si>
  <si>
    <t>Debbie Black</t>
  </si>
  <si>
    <t>Clarisse Machanguana</t>
  </si>
  <si>
    <t>Val Whiting</t>
  </si>
  <si>
    <t>Michele Van Gorp</t>
  </si>
  <si>
    <t>Trisha Fallon</t>
  </si>
  <si>
    <t>Sheri Sam</t>
  </si>
  <si>
    <t>Stephanie McCarty</t>
  </si>
  <si>
    <t>Clarissa Davis-Wrightsil</t>
  </si>
  <si>
    <t>Mery Andrade</t>
  </si>
  <si>
    <t>Sonja Henning</t>
  </si>
  <si>
    <t>Andrea Nagy</t>
  </si>
  <si>
    <t>Kate Starbird</t>
  </si>
  <si>
    <t>Adrienne Goodson</t>
  </si>
  <si>
    <t>Ukari Figgs</t>
  </si>
  <si>
    <t>Dominique Canty</t>
  </si>
  <si>
    <t>Tamika Whitmore</t>
  </si>
  <si>
    <t>Andrea Lloyd-Curry</t>
  </si>
  <si>
    <t>Taj McWilliams-Franklin</t>
  </si>
  <si>
    <t>Charlotte Smith-Taylor</t>
  </si>
  <si>
    <t>Lisa Harrison</t>
  </si>
  <si>
    <t>Tracy Henderson</t>
  </si>
  <si>
    <t>Kara Wolters</t>
  </si>
  <si>
    <t>Jennifer Whittle</t>
  </si>
  <si>
    <t>Amy Herrig</t>
  </si>
  <si>
    <t>Dalma Ivanyi</t>
  </si>
  <si>
    <t>La’Keshia Frett</t>
  </si>
  <si>
    <t>Astou Ndiaye</t>
  </si>
  <si>
    <t>Carolyn Jones-Young</t>
  </si>
  <si>
    <t>Sonja Tate</t>
  </si>
  <si>
    <t>Carla McGhee</t>
  </si>
  <si>
    <t>Angie Braziel</t>
  </si>
  <si>
    <t>Amanda Wilson</t>
  </si>
  <si>
    <t>Kellie Jolly Harper</t>
  </si>
  <si>
    <t>Jennifer Rizzotti</t>
  </si>
  <si>
    <t>Angie Potthoff</t>
  </si>
  <si>
    <t>Elaine Powell</t>
  </si>
  <si>
    <t>Margo Dydek</t>
  </si>
  <si>
    <t>Ticha Penicheiro</t>
  </si>
  <si>
    <t>Murriel Page</t>
  </si>
  <si>
    <t>Korie Hlede</t>
  </si>
  <si>
    <t>Allison Feaster</t>
  </si>
  <si>
    <t>Cindy Blodgett</t>
  </si>
  <si>
    <t>Tracy Reid</t>
  </si>
  <si>
    <t>Maria Stepanova</t>
  </si>
  <si>
    <t>Alicia Thompson</t>
  </si>
  <si>
    <t>Polina Tzekova</t>
  </si>
  <si>
    <t>Olympia Scott-Richardson</t>
  </si>
  <si>
    <t>Tangela Smith</t>
  </si>
  <si>
    <t>Rita Williams</t>
  </si>
  <si>
    <t>Raquael Sporn</t>
  </si>
  <si>
    <t>Octavia Blue</t>
  </si>
  <si>
    <t>Suzie McConnell Serio</t>
  </si>
  <si>
    <t>Christy Smith</t>
  </si>
  <si>
    <t>Andrea Kuklova</t>
  </si>
  <si>
    <t>Nadine Domond</t>
  </si>
  <si>
    <t>Nyree Robert</t>
  </si>
  <si>
    <t>LaTonya Johnson</t>
  </si>
  <si>
    <t>Quacy Barnes</t>
  </si>
  <si>
    <t>Angela Hamblin</t>
  </si>
  <si>
    <t>Gergana Branzova</t>
  </si>
  <si>
    <t>Rehema Stephens</t>
  </si>
  <si>
    <t>Tanja Kostic</t>
  </si>
  <si>
    <t>Pollyanna Johns</t>
  </si>
  <si>
    <t>Brandy Reed</t>
  </si>
  <si>
    <t>Albena Branzova</t>
  </si>
  <si>
    <t>Amaya Valdemoro</t>
  </si>
  <si>
    <t>Tricia Bader</t>
  </si>
  <si>
    <t>Adia Barnes</t>
  </si>
  <si>
    <t>Angela Jackson</t>
  </si>
  <si>
    <t>Sandy Brondello</t>
  </si>
  <si>
    <t>Erica Kienast</t>
  </si>
  <si>
    <t>Tammye Jenkins</t>
  </si>
  <si>
    <t>Sonia Chase</t>
  </si>
  <si>
    <t>Karen Wilkins</t>
  </si>
  <si>
    <t>Vanessa Nygaard</t>
  </si>
  <si>
    <t>Monica Lamb</t>
  </si>
  <si>
    <t>Tina Thompson</t>
  </si>
  <si>
    <t>Pamela McGee</t>
  </si>
  <si>
    <t>Jamila Wideman</t>
  </si>
  <si>
    <t>Eva Nemcova</t>
  </si>
  <si>
    <t>Tami Reiss</t>
  </si>
  <si>
    <t>Sue Wicks</t>
  </si>
  <si>
    <t>Tora Suber</t>
  </si>
  <si>
    <t>Toni Foster</t>
  </si>
  <si>
    <t>Tia Jackson</t>
  </si>
  <si>
    <t>Sharon Manning</t>
  </si>
  <si>
    <t>Sophia Witherspoon</t>
  </si>
  <si>
    <t>Jessie Hicks</t>
  </si>
  <si>
    <t>Merlakia Jones</t>
  </si>
  <si>
    <t>Tamecka Dixon</t>
  </si>
  <si>
    <t>Denique Graves</t>
  </si>
  <si>
    <t>Tammy Jackson</t>
  </si>
  <si>
    <t>Raquel Spurlock</t>
  </si>
  <si>
    <t>Chantel Tremitiere</t>
  </si>
  <si>
    <t>Katrina Colleton</t>
  </si>
  <si>
    <t>Tina Nicholson</t>
  </si>
  <si>
    <t>Raegan Scott</t>
  </si>
  <si>
    <t>Trena Trice</t>
  </si>
  <si>
    <t>Debra Williams</t>
  </si>
  <si>
    <t>Umeki Webb</t>
  </si>
  <si>
    <t>Monique Ambers</t>
  </si>
  <si>
    <t>Andrea Congreaves</t>
  </si>
  <si>
    <t>Kisha Ford</t>
  </si>
  <si>
    <t>Kim Williams</t>
  </si>
  <si>
    <t>Anita Maxwell</t>
  </si>
  <si>
    <t>Travesa Gant</t>
  </si>
  <si>
    <t>Tajama Abraham</t>
  </si>
  <si>
    <t>Catarina Pollini</t>
  </si>
  <si>
    <t>Dena Head</t>
  </si>
  <si>
    <t>Elite First</t>
  </si>
  <si>
    <t>Isabelle Fijalkowski</t>
  </si>
  <si>
    <t>Rhonda Mapp</t>
  </si>
  <si>
    <t>Kym Hampton</t>
  </si>
  <si>
    <t>Wanda Guyton</t>
  </si>
  <si>
    <t>Judy Mosley-McAfee</t>
  </si>
  <si>
    <t>Bridget Pettis</t>
  </si>
  <si>
    <t>Daedra Charles</t>
  </si>
  <si>
    <t>Wendy Palmer</t>
  </si>
  <si>
    <t>Elite Second</t>
  </si>
  <si>
    <t>Lynette Woodard</t>
  </si>
  <si>
    <t>Michi Atkins</t>
  </si>
  <si>
    <t>Vickie Johnson</t>
  </si>
  <si>
    <t>Janeth Arcain</t>
  </si>
  <si>
    <t>Mikiko Hagiwara</t>
  </si>
  <si>
    <t>Nancy Lieberman-Cline</t>
  </si>
  <si>
    <t>Haixia Zheng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</si>
</sst>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-d"/>
  </numFmts>
  <fonts count="23">
    <font>
      <sz val="10.0"/>
      <color rgb="FF000000"/>
      <name val="Arial"/>
      <scheme val="minor"/>
    </font>
    <font>
      <b/>
      <color rgb="FF000000"/>
      <name val="Nimbus-sans"/>
    </font>
    <font>
      <b/>
      <color rgb="FF000000"/>
      <name val="Arial"/>
    </font>
    <font>
      <color rgb="FF444444"/>
      <name val="Nimbus-sans"/>
    </font>
    <font>
      <b/>
      <u/>
      <color rgb="FF0000FF"/>
      <name val="Nimbus-sans"/>
    </font>
    <font>
      <u/>
      <color rgb="FF0000FF"/>
      <name val="Nimbus-sans"/>
    </font>
    <font>
      <color rgb="FF444444"/>
      <name val="Arial"/>
    </font>
    <font>
      <color theme="1"/>
      <name val="Arial"/>
      <scheme val="minor"/>
    </font>
    <font>
      <b/>
      <color theme="1"/>
      <name val="Nimbus-sans"/>
    </font>
    <font>
      <color theme="1"/>
      <name val="Nimbus-sans"/>
    </font>
    <font>
      <u/>
      <color rgb="FF0000FF"/>
    </font>
    <font>
      <i/>
      <color theme="1"/>
      <name val="Arial"/>
      <scheme val="minor"/>
    </font>
    <font>
      <b/>
      <u/>
      <color rgb="FF0000FF"/>
      <name val="Nimbus-sans"/>
    </font>
    <font>
      <u/>
      <color rgb="FF0000FF"/>
    </font>
    <font>
      <b/>
      <u/>
      <color rgb="FF0000FF"/>
      <name val="Nimbus-sans"/>
    </font>
    <font>
      <u/>
      <color rgb="FF0000FF"/>
    </font>
    <font>
      <sz val="11.0"/>
      <color theme="1"/>
      <name val="Arial"/>
      <scheme val="minor"/>
    </font>
    <font>
      <b/>
      <u/>
      <color rgb="FF0000FF"/>
      <name val="Nimbus-sans"/>
    </font>
    <font>
      <u/>
      <color rgb="FF0000FF"/>
    </font>
    <font>
      <b/>
      <color theme="1"/>
      <name val="Arial"/>
      <scheme val="minor"/>
    </font>
    <font>
      <b/>
      <u/>
      <color rgb="FF0000FF"/>
      <name val="Arial"/>
    </font>
    <font>
      <b/>
      <sz val="10.0"/>
      <color rgb="FF000000"/>
      <name val="Inherit"/>
    </font>
    <font>
      <color rgb="FF00000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3">
    <border/>
    <border>
      <bottom style="thin">
        <color rgb="FF000000"/>
      </bottom>
    </border>
    <border>
      <bottom style="thin">
        <color rgb="FFF3F4F5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3" fontId="1" numFmtId="0" xfId="0" applyAlignment="1" applyBorder="1" applyFill="1" applyFont="1">
      <alignment horizontal="right" readingOrder="0" shrinkToFit="0" vertical="bottom" wrapText="0"/>
    </xf>
    <xf quotePrefix="1" borderId="1" fillId="2" fontId="2" numFmtId="0" xfId="0" applyAlignment="1" applyBorder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2" fillId="2" fontId="3" numFmtId="0" xfId="0" applyAlignment="1" applyBorder="1" applyFont="1">
      <alignment horizontal="right" readingOrder="0"/>
    </xf>
    <xf borderId="2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right" readingOrder="0"/>
    </xf>
    <xf borderId="2" fillId="3" fontId="3" numFmtId="0" xfId="0" applyAlignment="1" applyBorder="1" applyFont="1">
      <alignment horizontal="right" readingOrder="0"/>
    </xf>
    <xf borderId="0" fillId="2" fontId="6" numFmtId="0" xfId="0" applyAlignment="1" applyFont="1">
      <alignment horizontal="right" readingOrder="0"/>
    </xf>
    <xf borderId="2" fillId="2" fontId="6" numFmtId="0" xfId="0" applyAlignment="1" applyBorder="1" applyFont="1">
      <alignment horizontal="right" readingOrder="0"/>
    </xf>
    <xf borderId="0" fillId="0" fontId="7" numFmtId="0" xfId="0" applyAlignment="1" applyFont="1">
      <alignment readingOrder="0"/>
    </xf>
    <xf borderId="2" fillId="3" fontId="3" numFmtId="0" xfId="0" applyAlignment="1" applyBorder="1" applyFill="1" applyFont="1">
      <alignment horizontal="right" readingOrder="0"/>
    </xf>
    <xf borderId="2" fillId="3" fontId="3" numFmtId="0" xfId="0" applyAlignment="1" applyBorder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2" fillId="4" fontId="12" numFmtId="0" xfId="0" applyAlignment="1" applyBorder="1" applyFill="1" applyFont="1">
      <alignment horizontal="left" readingOrder="0" shrinkToFit="0" wrapText="0"/>
    </xf>
    <xf borderId="0" fillId="4" fontId="7" numFmtId="0" xfId="0" applyAlignment="1" applyFont="1">
      <alignment readingOrder="0"/>
    </xf>
    <xf borderId="0" fillId="4" fontId="13" numFmtId="0" xfId="0" applyAlignment="1" applyFont="1">
      <alignment readingOrder="0"/>
    </xf>
    <xf borderId="0" fillId="0" fontId="7" numFmtId="0" xfId="0" applyFont="1"/>
    <xf borderId="2" fillId="5" fontId="14" numFmtId="0" xfId="0" applyAlignment="1" applyBorder="1" applyFill="1" applyFont="1">
      <alignment horizontal="left" readingOrder="0" shrinkToFit="0" wrapText="0"/>
    </xf>
    <xf borderId="0" fillId="5" fontId="7" numFmtId="0" xfId="0" applyAlignment="1" applyFont="1">
      <alignment readingOrder="0"/>
    </xf>
    <xf borderId="0" fillId="5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5" fontId="7" numFmtId="0" xfId="0" applyFont="1"/>
    <xf borderId="2" fillId="6" fontId="17" numFmtId="0" xfId="0" applyAlignment="1" applyBorder="1" applyFill="1" applyFont="1">
      <alignment horizontal="left" readingOrder="0" shrinkToFit="0" wrapText="0"/>
    </xf>
    <xf borderId="0" fillId="6" fontId="7" numFmtId="0" xfId="0" applyAlignment="1" applyFont="1">
      <alignment readingOrder="0"/>
    </xf>
    <xf borderId="0" fillId="6" fontId="18" numFmtId="0" xfId="0" applyAlignment="1" applyFont="1">
      <alignment readingOrder="0"/>
    </xf>
    <xf borderId="0" fillId="6" fontId="7" numFmtId="0" xfId="0" applyFont="1"/>
    <xf borderId="0" fillId="2" fontId="3" numFmtId="0" xfId="0" applyAlignment="1" applyFont="1">
      <alignment horizontal="right" readingOrder="0"/>
    </xf>
    <xf borderId="0" fillId="0" fontId="19" numFmtId="0" xfId="0" applyAlignment="1" applyFont="1">
      <alignment readingOrder="0"/>
    </xf>
    <xf borderId="1" fillId="2" fontId="1" numFmtId="164" xfId="0" applyAlignment="1" applyBorder="1" applyFont="1" applyNumberFormat="1">
      <alignment horizontal="right" readingOrder="0" shrinkToFit="0" vertical="bottom" wrapText="0"/>
    </xf>
    <xf borderId="2" fillId="0" fontId="20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3" numFmtId="165" xfId="0" applyAlignment="1" applyBorder="1" applyFont="1" applyNumberFormat="1">
      <alignment horizontal="right" readingOrder="0" shrinkToFit="0" wrapText="0"/>
    </xf>
    <xf borderId="1" fillId="0" fontId="19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center" readingOrder="0"/>
    </xf>
    <xf borderId="0" fillId="0" fontId="19" numFmtId="0" xfId="0" applyAlignment="1" applyFont="1">
      <alignment horizontal="center"/>
    </xf>
    <xf borderId="0" fillId="0" fontId="22" numFmtId="0" xfId="0" applyAlignment="1" applyFont="1">
      <alignment horizontal="left" readingOrder="0" shrinkToFit="0" wrapText="0"/>
    </xf>
    <xf borderId="0" fillId="0" fontId="2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stats.wnba.com/events/?flag=1&amp;CFID=&amp;CFPARAMS=&amp;PlayerID=201896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8" Type="http://schemas.openxmlformats.org/officeDocument/2006/relationships/hyperlink" Target="https://stats.wnba.com/events/?flag=1&amp;CFID=&amp;CFPARAMS=&amp;PlayerID=201896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9" Type="http://schemas.openxmlformats.org/officeDocument/2006/relationships/hyperlink" Target="https://stats.wnba.com/events/?flag=1&amp;CFID=&amp;CFPARAMS=&amp;PlayerID=201896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3" Type="http://schemas.openxmlformats.org/officeDocument/2006/relationships/hyperlink" Target="https://stats.wnba.com/events/?flag=3&amp;CFID=&amp;CFPARAMS=&amp;PlayerID=201896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4" Type="http://schemas.openxmlformats.org/officeDocument/2006/relationships/hyperlink" Target="https://stats.wnba.com/events/?flag=3&amp;CFID=&amp;CFPARAMS=&amp;PlayerID=201896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5" Type="http://schemas.openxmlformats.org/officeDocument/2006/relationships/hyperlink" Target="https://stats.wnba.com/events/?flag=1&amp;CFID=&amp;CFPARAMS=&amp;PlayerID=201896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6" Type="http://schemas.openxmlformats.org/officeDocument/2006/relationships/hyperlink" Target="https://stats.wnba.com/events/?flag=1&amp;CFID=&amp;CFPARAMS=&amp;PlayerID=201896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0" Type="http://schemas.openxmlformats.org/officeDocument/2006/relationships/hyperlink" Target="https://stats.wnba.com/team/1611661323/traditional/" TargetMode="External"/><Relationship Id="rId9611" Type="http://schemas.openxmlformats.org/officeDocument/2006/relationships/hyperlink" Target="https://stats.wnba.com/events/?flag=3&amp;CFID=&amp;CFPARAMS=&amp;PlayerID=201896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2" Type="http://schemas.openxmlformats.org/officeDocument/2006/relationships/hyperlink" Target="https://stats.wnba.com/events/?flag=3&amp;CFID=&amp;CFPARAMS=&amp;PlayerID=201896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6" Type="http://schemas.openxmlformats.org/officeDocument/2006/relationships/hyperlink" Target="https://stats.wnba.com/events/?flag=1&amp;CFID=&amp;CFPARAMS=&amp;PlayerID=1630118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7" Type="http://schemas.openxmlformats.org/officeDocument/2006/relationships/hyperlink" Target="https://stats.wnba.com/events/?flag=1&amp;CFID=&amp;CFPARAMS=&amp;PlayerID=1630118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8" Type="http://schemas.openxmlformats.org/officeDocument/2006/relationships/hyperlink" Target="https://stats.wnba.com/events/?flag=1&amp;CFID=&amp;CFPARAMS=&amp;PlayerID=1630118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9" Type="http://schemas.openxmlformats.org/officeDocument/2006/relationships/hyperlink" Target="https://stats.wnba.com/player/201896/" TargetMode="External"/><Relationship Id="rId9602" Type="http://schemas.openxmlformats.org/officeDocument/2006/relationships/hyperlink" Target="https://stats.wnba.com/events/?flag=1&amp;CFID=&amp;CFPARAMS=&amp;PlayerID=1630118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3" Type="http://schemas.openxmlformats.org/officeDocument/2006/relationships/hyperlink" Target="https://stats.wnba.com/events/?flag=1&amp;CFID=&amp;CFPARAMS=&amp;PlayerID=1630118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4" Type="http://schemas.openxmlformats.org/officeDocument/2006/relationships/hyperlink" Target="https://stats.wnba.com/events/?flag=1&amp;CFID=&amp;CFPARAMS=&amp;PlayerID=1630118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5" Type="http://schemas.openxmlformats.org/officeDocument/2006/relationships/hyperlink" Target="https://stats.wnba.com/events/?flag=1&amp;CFID=&amp;CFPARAMS=&amp;PlayerID=1630118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0" Type="http://schemas.openxmlformats.org/officeDocument/2006/relationships/hyperlink" Target="https://stats.wnba.com/events/?flag=3&amp;CFID=&amp;CFPARAMS=&amp;PlayerID=1630118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1" Type="http://schemas.openxmlformats.org/officeDocument/2006/relationships/hyperlink" Target="https://stats.wnba.com/events/?flag=1&amp;CFID=&amp;CFPARAMS=&amp;PlayerID=1630118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stats.wnba.com/events/?flag=3&amp;CFID=&amp;CFPARAMS=&amp;PlayerID=1630461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stats.wnba.com/events/?flag=3&amp;CFID=&amp;CFPARAMS=&amp;PlayerID=1630461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9" Type="http://schemas.openxmlformats.org/officeDocument/2006/relationships/hyperlink" Target="https://stats.wnba.com/events/?flag=3&amp;CFID=&amp;CFPARAMS=&amp;PlayerID=1627669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0" Type="http://schemas.openxmlformats.org/officeDocument/2006/relationships/hyperlink" Target="https://stats.wnba.com/events/?flag=1&amp;CFID=&amp;CFPARAMS=&amp;PlayerID=1629478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stats.wnba.com/events/?flag=1&amp;CFID=&amp;CFPARAMS=&amp;PlayerID=1630440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5" Type="http://schemas.openxmlformats.org/officeDocument/2006/relationships/hyperlink" Target="https://stats.wnba.com/events/?flag=1&amp;CFID=&amp;CFPARAMS=&amp;PlayerID=1629478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stats.wnba.com/events/?flag=1&amp;CFID=&amp;CFPARAMS=&amp;PlayerID=1630440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6" Type="http://schemas.openxmlformats.org/officeDocument/2006/relationships/hyperlink" Target="https://stats.wnba.com/events/?flag=1&amp;CFID=&amp;CFPARAMS=&amp;PlayerID=1629478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stats.wnba.com/events/?flag=1&amp;CFID=&amp;CFPARAMS=&amp;PlayerID=1630440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7" Type="http://schemas.openxmlformats.org/officeDocument/2006/relationships/hyperlink" Target="https://stats.wnba.com/player/1627669/" TargetMode="External"/><Relationship Id="rId8300" Type="http://schemas.openxmlformats.org/officeDocument/2006/relationships/hyperlink" Target="https://stats.wnba.com/events/?flag=1&amp;CFID=&amp;CFPARAMS=&amp;PlayerID=1630440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8" Type="http://schemas.openxmlformats.org/officeDocument/2006/relationships/hyperlink" Target="https://stats.wnba.com/team/1611661321/traditional/" TargetMode="External"/><Relationship Id="rId8307" Type="http://schemas.openxmlformats.org/officeDocument/2006/relationships/hyperlink" Target="https://stats.wnba.com/team/1611661328/traditional/" TargetMode="External"/><Relationship Id="rId9631" Type="http://schemas.openxmlformats.org/officeDocument/2006/relationships/hyperlink" Target="https://stats.wnba.com/events/?flag=1&amp;CFID=&amp;CFPARAMS=&amp;PlayerID=1629478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stats.wnba.com/player/1630461/" TargetMode="External"/><Relationship Id="rId9632" Type="http://schemas.openxmlformats.org/officeDocument/2006/relationships/hyperlink" Target="https://stats.wnba.com/events/?flag=1&amp;CFID=&amp;CFPARAMS=&amp;PlayerID=1629478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stats.wnba.com/events/?flag=1&amp;CFID=&amp;CFPARAMS=&amp;PlayerID=1630440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3" Type="http://schemas.openxmlformats.org/officeDocument/2006/relationships/hyperlink" Target="https://stats.wnba.com/events/?flag=1&amp;CFID=&amp;CFPARAMS=&amp;PlayerID=1629478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stats.wnba.com/events/?flag=1&amp;CFID=&amp;CFPARAMS=&amp;PlayerID=1630440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4" Type="http://schemas.openxmlformats.org/officeDocument/2006/relationships/hyperlink" Target="https://stats.wnba.com/events/?flag=1&amp;CFID=&amp;CFPARAMS=&amp;PlayerID=1629478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8" Type="http://schemas.openxmlformats.org/officeDocument/2006/relationships/hyperlink" Target="https://stats.wnba.com/events/?flag=3&amp;CFID=&amp;CFPARAMS=&amp;PlayerID=1629478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9" Type="http://schemas.openxmlformats.org/officeDocument/2006/relationships/hyperlink" Target="https://stats.wnba.com/events/?flag=1&amp;CFID=&amp;CFPARAMS=&amp;PlayerID=1629478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4" Type="http://schemas.openxmlformats.org/officeDocument/2006/relationships/hyperlink" Target="https://stats.wnba.com/team/1611661321/traditional/" TargetMode="External"/><Relationship Id="rId9625" Type="http://schemas.openxmlformats.org/officeDocument/2006/relationships/hyperlink" Target="https://stats.wnba.com/events/?flag=3&amp;CFID=&amp;CFPARAMS=&amp;PlayerID=1629478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6" Type="http://schemas.openxmlformats.org/officeDocument/2006/relationships/hyperlink" Target="https://stats.wnba.com/events/?flag=3&amp;CFID=&amp;CFPARAMS=&amp;PlayerID=1629478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7" Type="http://schemas.openxmlformats.org/officeDocument/2006/relationships/hyperlink" Target="https://stats.wnba.com/events/?flag=3&amp;CFID=&amp;CFPARAMS=&amp;PlayerID=1629478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0" Type="http://schemas.openxmlformats.org/officeDocument/2006/relationships/hyperlink" Target="https://stats.wnba.com/events/?flag=1&amp;CFID=&amp;CFPARAMS=&amp;PlayerID=201896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1" Type="http://schemas.openxmlformats.org/officeDocument/2006/relationships/hyperlink" Target="https://stats.wnba.com/events/?flag=1&amp;CFID=&amp;CFPARAMS=&amp;PlayerID=201896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2" Type="http://schemas.openxmlformats.org/officeDocument/2006/relationships/hyperlink" Target="https://stats.wnba.com/events/?flag=1&amp;CFID=&amp;CFPARAMS=&amp;PlayerID=201896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3" Type="http://schemas.openxmlformats.org/officeDocument/2006/relationships/hyperlink" Target="https://stats.wnba.com/player/1629478/" TargetMode="External"/><Relationship Id="rId13807" Type="http://schemas.openxmlformats.org/officeDocument/2006/relationships/hyperlink" Target="https://stats.wnba.com/player/202641/" TargetMode="External"/><Relationship Id="rId13808" Type="http://schemas.openxmlformats.org/officeDocument/2006/relationships/hyperlink" Target="https://stats.wnba.com/team/1611661324/traditional/" TargetMode="External"/><Relationship Id="rId13809" Type="http://schemas.openxmlformats.org/officeDocument/2006/relationships/hyperlink" Target="https://stats.wnba.com/events/?flag=3&amp;CFID=&amp;CFPARAMS=&amp;PlayerID=202641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3" Type="http://schemas.openxmlformats.org/officeDocument/2006/relationships/hyperlink" Target="https://stats.wnba.com/events/?flag=1&amp;CFID=&amp;CFPARAMS=&amp;PlayerID=1628297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4" Type="http://schemas.openxmlformats.org/officeDocument/2006/relationships/hyperlink" Target="https://stats.wnba.com/events/?flag=1&amp;CFID=&amp;CFPARAMS=&amp;PlayerID=1628297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5" Type="http://schemas.openxmlformats.org/officeDocument/2006/relationships/hyperlink" Target="https://stats.wnba.com/events/?flag=1&amp;CFID=&amp;CFPARAMS=&amp;PlayerID=1628297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6" Type="http://schemas.openxmlformats.org/officeDocument/2006/relationships/hyperlink" Target="https://stats.wnba.com/events/?flag=1&amp;CFID=&amp;CFPARAMS=&amp;PlayerID=1628297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0" Type="http://schemas.openxmlformats.org/officeDocument/2006/relationships/hyperlink" Target="https://stats.wnba.com/events/?flag=3&amp;CFID=&amp;CFPARAMS=&amp;PlayerID=1628297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1" Type="http://schemas.openxmlformats.org/officeDocument/2006/relationships/hyperlink" Target="https://stats.wnba.com/events/?flag=3&amp;CFID=&amp;CFPARAMS=&amp;PlayerID=1628297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2" Type="http://schemas.openxmlformats.org/officeDocument/2006/relationships/hyperlink" Target="https://stats.wnba.com/events/?flag=3&amp;CFID=&amp;CFPARAMS=&amp;PlayerID=1628297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8" Type="http://schemas.openxmlformats.org/officeDocument/2006/relationships/hyperlink" Target="https://stats.wnba.com/events/?flag=1&amp;CFID=&amp;CFPARAMS=&amp;PlayerID=202641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9" Type="http://schemas.openxmlformats.org/officeDocument/2006/relationships/hyperlink" Target="https://stats.wnba.com/player/1628268/" TargetMode="External"/><Relationship Id="rId13814" Type="http://schemas.openxmlformats.org/officeDocument/2006/relationships/hyperlink" Target="https://stats.wnba.com/events/?flag=1&amp;CFID=&amp;CFPARAMS=&amp;PlayerID=202641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5" Type="http://schemas.openxmlformats.org/officeDocument/2006/relationships/hyperlink" Target="https://stats.wnba.com/events/?flag=1&amp;CFID=&amp;CFPARAMS=&amp;PlayerID=202641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6" Type="http://schemas.openxmlformats.org/officeDocument/2006/relationships/hyperlink" Target="https://stats.wnba.com/events/?flag=1&amp;CFID=&amp;CFPARAMS=&amp;PlayerID=202641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7" Type="http://schemas.openxmlformats.org/officeDocument/2006/relationships/hyperlink" Target="https://stats.wnba.com/events/?flag=1&amp;CFID=&amp;CFPARAMS=&amp;PlayerID=202641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0" Type="http://schemas.openxmlformats.org/officeDocument/2006/relationships/hyperlink" Target="https://stats.wnba.com/events/?flag=3&amp;CFID=&amp;CFPARAMS=&amp;PlayerID=202641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1" Type="http://schemas.openxmlformats.org/officeDocument/2006/relationships/hyperlink" Target="https://stats.wnba.com/events/?flag=3&amp;CFID=&amp;CFPARAMS=&amp;PlayerID=202641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2" Type="http://schemas.openxmlformats.org/officeDocument/2006/relationships/hyperlink" Target="https://stats.wnba.com/events/?flag=1&amp;CFID=&amp;CFPARAMS=&amp;PlayerID=202641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3" Type="http://schemas.openxmlformats.org/officeDocument/2006/relationships/hyperlink" Target="https://stats.wnba.com/events/?flag=1&amp;CFID=&amp;CFPARAMS=&amp;PlayerID=202641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stats.wnba.com/events/?flag=1&amp;CFID=&amp;CFPARAMS=&amp;PlayerID=1628915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stats.wnba.com/events/?flag=3&amp;CFID=&amp;CFPARAMS=&amp;PlayerID=1629481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3" Type="http://schemas.openxmlformats.org/officeDocument/2006/relationships/hyperlink" Target="https://stats.wnba.com/team/1611661330/traditional/" TargetMode="External"/><Relationship Id="rId8360" Type="http://schemas.openxmlformats.org/officeDocument/2006/relationships/hyperlink" Target="https://stats.wnba.com/events/?flag=3&amp;CFID=&amp;CFPARAMS=&amp;PlayerID=1629481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4" Type="http://schemas.openxmlformats.org/officeDocument/2006/relationships/hyperlink" Target="https://stats.wnba.com/events/?flag=3&amp;CFID=&amp;CFPARAMS=&amp;PlayerID=203017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5" Type="http://schemas.openxmlformats.org/officeDocument/2006/relationships/hyperlink" Target="https://stats.wnba.com/events/?flag=3&amp;CFID=&amp;CFPARAMS=&amp;PlayerID=203017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6" Type="http://schemas.openxmlformats.org/officeDocument/2006/relationships/hyperlink" Target="https://stats.wnba.com/events/?flag=3&amp;CFID=&amp;CFPARAMS=&amp;PlayerID=203017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stats.wnba.com/player/1628279/" TargetMode="External"/><Relationship Id="rId8365" Type="http://schemas.openxmlformats.org/officeDocument/2006/relationships/hyperlink" Target="https://stats.wnba.com/events/?flag=1&amp;CFID=&amp;CFPARAMS=&amp;PlayerID=1629481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stats.wnba.com/events/?flag=1&amp;CFID=&amp;CFPARAMS=&amp;PlayerID=1628915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4" Type="http://schemas.openxmlformats.org/officeDocument/2006/relationships/hyperlink" Target="https://stats.wnba.com/events/?flag=1&amp;CFID=&amp;CFPARAMS=&amp;PlayerID=1629481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0" Type="http://schemas.openxmlformats.org/officeDocument/2006/relationships/hyperlink" Target="https://stats.wnba.com/events/?flag=1&amp;CFID=&amp;CFPARAMS=&amp;PlayerID=1628927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stats.wnba.com/events/?flag=1&amp;CFID=&amp;CFPARAMS=&amp;PlayerID=1628915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stats.wnba.com/events/?flag=1&amp;CFID=&amp;CFPARAMS=&amp;PlayerID=1629481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1" Type="http://schemas.openxmlformats.org/officeDocument/2006/relationships/hyperlink" Target="https://stats.wnba.com/events/?flag=1&amp;CFID=&amp;CFPARAMS=&amp;PlayerID=1628927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stats.wnba.com/events/?flag=1&amp;CFID=&amp;CFPARAMS=&amp;PlayerID=1628915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2" Type="http://schemas.openxmlformats.org/officeDocument/2006/relationships/hyperlink" Target="https://stats.wnba.com/events/?flag=3&amp;CFID=&amp;CFPARAMS=&amp;PlayerID=1629481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2" Type="http://schemas.openxmlformats.org/officeDocument/2006/relationships/hyperlink" Target="https://stats.wnba.com/player/203017/" TargetMode="External"/><Relationship Id="rId7038" Type="http://schemas.openxmlformats.org/officeDocument/2006/relationships/hyperlink" Target="https://stats.wnba.com/events/?flag=3&amp;CFID=&amp;CFPARAMS=&amp;PlayerID=1628279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stats.wnba.com/events/?flag=1&amp;CFID=&amp;CFPARAMS=&amp;PlayerID=1629481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stats.wnba.com/events/?flag=3&amp;CFID=&amp;CFPARAMS=&amp;PlayerID=1628279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stats.wnba.com/events/?flag=1&amp;CFID=&amp;CFPARAMS=&amp;PlayerID=1629481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stats.wnba.com/events/?flag=3&amp;CFID=&amp;CFPARAMS=&amp;PlayerID=1628279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stats.wnba.com/events/?flag=1&amp;CFID=&amp;CFPARAMS=&amp;PlayerID=1629481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stats.wnba.com/team/1611661320/traditional/" TargetMode="External"/><Relationship Id="rId8366" Type="http://schemas.openxmlformats.org/officeDocument/2006/relationships/hyperlink" Target="https://stats.wnba.com/events/?flag=1&amp;CFID=&amp;CFPARAMS=&amp;PlayerID=1629481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7" Type="http://schemas.openxmlformats.org/officeDocument/2006/relationships/hyperlink" Target="https://stats.wnba.com/events/?flag=3&amp;CFID=&amp;CFPARAMS=&amp;PlayerID=203017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8" Type="http://schemas.openxmlformats.org/officeDocument/2006/relationships/hyperlink" Target="https://stats.wnba.com/events/?flag=1&amp;CFID=&amp;CFPARAMS=&amp;PlayerID=203017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9" Type="http://schemas.openxmlformats.org/officeDocument/2006/relationships/hyperlink" Target="https://stats.wnba.com/events/?flag=1&amp;CFID=&amp;CFPARAMS=&amp;PlayerID=203017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stats.wnba.com/events/?flag=3&amp;CFID=&amp;CFPARAMS=&amp;PlayerID=1628279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stats.wnba.com/player/1628897/" TargetMode="External"/><Relationship Id="rId9682" Type="http://schemas.openxmlformats.org/officeDocument/2006/relationships/hyperlink" Target="https://stats.wnba.com/events/?flag=3&amp;CFID=&amp;CFPARAMS=&amp;PlayerID=1628927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3" Type="http://schemas.openxmlformats.org/officeDocument/2006/relationships/hyperlink" Target="https://stats.wnba.com/events/?flag=3&amp;CFID=&amp;CFPARAMS=&amp;PlayerID=1628927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4" Type="http://schemas.openxmlformats.org/officeDocument/2006/relationships/hyperlink" Target="https://stats.wnba.com/events/?flag=3&amp;CFID=&amp;CFPARAMS=&amp;PlayerID=1628927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5" Type="http://schemas.openxmlformats.org/officeDocument/2006/relationships/hyperlink" Target="https://stats.wnba.com/events/?flag=1&amp;CFID=&amp;CFPARAMS=&amp;PlayerID=1628927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stats.wnba.com/events/?flag=3&amp;CFID=&amp;CFPARAMS=&amp;PlayerID=1628915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stats.wnba.com/events/?flag=1&amp;CFID=&amp;CFPARAMS=&amp;PlayerID=1628897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stats.wnba.com/events/?flag=3&amp;CFID=&amp;CFPARAMS=&amp;PlayerID=1628915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stats.wnba.com/events/?flag=1&amp;CFID=&amp;CFPARAMS=&amp;PlayerID=1628897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stats.wnba.com/team/1611661317/traditional/" TargetMode="External"/><Relationship Id="rId8352" Type="http://schemas.openxmlformats.org/officeDocument/2006/relationships/hyperlink" Target="https://stats.wnba.com/events/?flag=1&amp;CFID=&amp;CFPARAMS=&amp;PlayerID=1628897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0" Type="http://schemas.openxmlformats.org/officeDocument/2006/relationships/hyperlink" Target="https://stats.wnba.com/team/1611661325/traditional/" TargetMode="External"/><Relationship Id="rId7020" Type="http://schemas.openxmlformats.org/officeDocument/2006/relationships/hyperlink" Target="https://stats.wnba.com/player/1628915/" TargetMode="External"/><Relationship Id="rId8351" Type="http://schemas.openxmlformats.org/officeDocument/2006/relationships/hyperlink" Target="https://stats.wnba.com/team/1611661324/traditional/" TargetMode="External"/><Relationship Id="rId9681" Type="http://schemas.openxmlformats.org/officeDocument/2006/relationships/hyperlink" Target="https://stats.wnba.com/events/?flag=3&amp;CFID=&amp;CFPARAMS=&amp;PlayerID=1628927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stats.wnba.com/events/?flag=1&amp;CFID=&amp;CFPARAMS=&amp;PlayerID=1628915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stats.wnba.com/team/1611661321/traditional/" TargetMode="External"/><Relationship Id="rId7026" Type="http://schemas.openxmlformats.org/officeDocument/2006/relationships/hyperlink" Target="https://stats.wnba.com/events/?flag=1&amp;CFID=&amp;CFPARAMS=&amp;PlayerID=1628915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stats.wnba.com/player/1629481/" TargetMode="External"/><Relationship Id="rId7025" Type="http://schemas.openxmlformats.org/officeDocument/2006/relationships/hyperlink" Target="https://stats.wnba.com/events/?flag=3&amp;CFID=&amp;CFPARAMS=&amp;PlayerID=1628915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stats.wnba.com/team/1611661328/traditional/" TargetMode="External"/><Relationship Id="rId7024" Type="http://schemas.openxmlformats.org/officeDocument/2006/relationships/hyperlink" Target="https://stats.wnba.com/events/?flag=3&amp;CFID=&amp;CFPARAMS=&amp;PlayerID=1628915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5" Type="http://schemas.openxmlformats.org/officeDocument/2006/relationships/hyperlink" Target="https://stats.wnba.com/player/1630114/" TargetMode="External"/><Relationship Id="rId9686" Type="http://schemas.openxmlformats.org/officeDocument/2006/relationships/hyperlink" Target="https://stats.wnba.com/events/?flag=1&amp;CFID=&amp;CFPARAMS=&amp;PlayerID=1628927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7" Type="http://schemas.openxmlformats.org/officeDocument/2006/relationships/hyperlink" Target="https://stats.wnba.com/events/?flag=1&amp;CFID=&amp;CFPARAMS=&amp;PlayerID=1628927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stats.wnba.com/events/?flag=1&amp;CFID=&amp;CFPARAMS=&amp;PlayerID=1628915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8" Type="http://schemas.openxmlformats.org/officeDocument/2006/relationships/hyperlink" Target="https://stats.wnba.com/events/?flag=1&amp;CFID=&amp;CFPARAMS=&amp;PlayerID=1628927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stats.wnba.com/events/?flag=1&amp;CFID=&amp;CFPARAMS=&amp;PlayerID=1628915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stats.wnba.com/events/?flag=3&amp;CFID=&amp;CFPARAMS=&amp;PlayerID=1629481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9" Type="http://schemas.openxmlformats.org/officeDocument/2006/relationships/hyperlink" Target="https://stats.wnba.com/events/?flag=1&amp;CFID=&amp;CFPARAMS=&amp;PlayerID=1628927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8" Type="http://schemas.openxmlformats.org/officeDocument/2006/relationships/hyperlink" Target="https://stats.wnba.com/events/?flag=2&amp;CFID=&amp;CFPARAMS=&amp;PlayerID=100076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9" Type="http://schemas.openxmlformats.org/officeDocument/2006/relationships/hyperlink" Target="https://stats.wnba.com/events/?flag=2&amp;CFID=&amp;CFPARAMS=&amp;PlayerID=100076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6" Type="http://schemas.openxmlformats.org/officeDocument/2006/relationships/hyperlink" Target="https://stats.wnba.com/events/?flag=2&amp;CFID=&amp;CFPARAMS=&amp;PlayerID=100076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7" Type="http://schemas.openxmlformats.org/officeDocument/2006/relationships/hyperlink" Target="https://stats.wnba.com/events/?flag=2&amp;CFID=&amp;CFPARAMS=&amp;PlayerID=100076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stats.wnba.com/events/?flag=1&amp;CFID=&amp;CFPARAMS=&amp;PlayerID=201886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stats.wnba.com/events/?flag=3&amp;CFID=&amp;CFPARAMS=&amp;PlayerID=201911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stats.wnba.com/team/1611661323/traditional/" TargetMode="External"/><Relationship Id="rId7051" Type="http://schemas.openxmlformats.org/officeDocument/2006/relationships/hyperlink" Target="https://stats.wnba.com/events/?flag=3&amp;CFID=&amp;CFPARAMS=&amp;PlayerID=201911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2" Type="http://schemas.openxmlformats.org/officeDocument/2006/relationships/hyperlink" Target="https://stats.wnba.com/player/201886/" TargetMode="External"/><Relationship Id="rId7050" Type="http://schemas.openxmlformats.org/officeDocument/2006/relationships/hyperlink" Target="https://stats.wnba.com/events/?flag=3&amp;CFID=&amp;CFPARAMS=&amp;PlayerID=201911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stats.wnba.com/events/?flag=1&amp;CFID=&amp;CFPARAMS=&amp;PlayerID=1628932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stats.wnba.com/events/?flag=1&amp;CFID=&amp;CFPARAMS=&amp;PlayerID=1628932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stats.wnba.com/events/?flag=1&amp;CFID=&amp;CFPARAMS=&amp;PlayerID=201911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stats.wnba.com/events/?flag=3&amp;CFID=&amp;CFPARAMS=&amp;PlayerID=201886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stats.wnba.com/events/?flag=1&amp;CFID=&amp;CFPARAMS=&amp;PlayerID=201911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stats.wnba.com/events/?flag=3&amp;CFID=&amp;CFPARAMS=&amp;PlayerID=201886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stats.wnba.com/events/?flag=1&amp;CFID=&amp;CFPARAMS=&amp;PlayerID=201911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stats.wnba.com/events/?flag=3&amp;CFID=&amp;CFPARAMS=&amp;PlayerID=201886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stats.wnba.com/events/?flag=3&amp;CFID=&amp;CFPARAMS=&amp;PlayerID=201911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stats.wnba.com/events/?flag=3&amp;CFID=&amp;CFPARAMS=&amp;PlayerID=201886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stats.wnba.com/events/?flag=1&amp;CFID=&amp;CFPARAMS=&amp;PlayerID=201911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stats.wnba.com/events/?flag=1&amp;CFID=&amp;CFPARAMS=&amp;PlayerID=201911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stats.wnba.com/events/?flag=1&amp;CFID=&amp;CFPARAMS=&amp;PlayerID=201886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stats.wnba.com/events/?flag=1&amp;CFID=&amp;CFPARAMS=&amp;PlayerID=201911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stats.wnba.com/events/?flag=1&amp;CFID=&amp;CFPARAMS=&amp;PlayerID=201886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7" Type="http://schemas.openxmlformats.org/officeDocument/2006/relationships/hyperlink" Target="https://stats.wnba.com/events/?flag=2&amp;CFID=&amp;CFPARAMS=&amp;PlayerID=201913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8" Type="http://schemas.openxmlformats.org/officeDocument/2006/relationships/hyperlink" Target="https://stats.wnba.com/player/101023/" TargetMode="External"/><Relationship Id="rId23185" Type="http://schemas.openxmlformats.org/officeDocument/2006/relationships/hyperlink" Target="https://stats.wnba.com/team/1611661313/traditional/" TargetMode="External"/><Relationship Id="rId23186" Type="http://schemas.openxmlformats.org/officeDocument/2006/relationships/hyperlink" Target="https://stats.wnba.com/events/?flag=2&amp;CFID=&amp;CFPARAMS=&amp;PlayerID=201913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9" Type="http://schemas.openxmlformats.org/officeDocument/2006/relationships/hyperlink" Target="https://stats.wnba.com/team/1611661330/traditional/" TargetMode="External"/><Relationship Id="rId7041" Type="http://schemas.openxmlformats.org/officeDocument/2006/relationships/hyperlink" Target="https://stats.wnba.com/events/?flag=1&amp;CFID=&amp;CFPARAMS=&amp;PlayerID=1628279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2" Type="http://schemas.openxmlformats.org/officeDocument/2006/relationships/hyperlink" Target="https://stats.wnba.com/events/?flag=3&amp;CFID=&amp;CFPARAMS=&amp;PlayerID=1628932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0" Type="http://schemas.openxmlformats.org/officeDocument/2006/relationships/hyperlink" Target="https://stats.wnba.com/events/?flag=2&amp;CFID=&amp;CFPARAMS=&amp;PlayerID=101023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stats.wnba.com/events/?flag=1&amp;CFID=&amp;CFPARAMS=&amp;PlayerID=1628279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stats.wnba.com/team/1611661319/traditional/" TargetMode="External"/><Relationship Id="rId23191" Type="http://schemas.openxmlformats.org/officeDocument/2006/relationships/hyperlink" Target="https://stats.wnba.com/events/?flag=2&amp;CFID=&amp;CFPARAMS=&amp;PlayerID=101023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stats.wnba.com/player/1628932/" TargetMode="External"/><Relationship Id="rId7045" Type="http://schemas.openxmlformats.org/officeDocument/2006/relationships/hyperlink" Target="https://stats.wnba.com/events/?flag=1&amp;CFID=&amp;CFPARAMS=&amp;PlayerID=1628279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stats.wnba.com/events/?flag=1&amp;CFID=&amp;CFPARAMS=&amp;PlayerID=1628932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4" Type="http://schemas.openxmlformats.org/officeDocument/2006/relationships/hyperlink" Target="https://stats.wnba.com/player/100076/" TargetMode="External"/><Relationship Id="rId7044" Type="http://schemas.openxmlformats.org/officeDocument/2006/relationships/hyperlink" Target="https://stats.wnba.com/events/?flag=1&amp;CFID=&amp;CFPARAMS=&amp;PlayerID=1628279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5" Type="http://schemas.openxmlformats.org/officeDocument/2006/relationships/hyperlink" Target="https://stats.wnba.com/events/?flag=1&amp;CFID=&amp;CFPARAMS=&amp;PlayerID=1628932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5" Type="http://schemas.openxmlformats.org/officeDocument/2006/relationships/hyperlink" Target="https://stats.wnba.com/team/1611661320/traditional/" TargetMode="External"/><Relationship Id="rId7043" Type="http://schemas.openxmlformats.org/officeDocument/2006/relationships/hyperlink" Target="https://stats.wnba.com/events/?flag=1&amp;CFID=&amp;CFPARAMS=&amp;PlayerID=1628279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stats.wnba.com/events/?flag=1&amp;CFID=&amp;CFPARAMS=&amp;PlayerID=1628932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2" Type="http://schemas.openxmlformats.org/officeDocument/2006/relationships/hyperlink" Target="https://stats.wnba.com/events/?flag=2&amp;CFID=&amp;CFPARAMS=&amp;PlayerID=101023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stats.wnba.com/events/?flag=1&amp;CFID=&amp;CFPARAMS=&amp;PlayerID=1628279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3" Type="http://schemas.openxmlformats.org/officeDocument/2006/relationships/hyperlink" Target="https://stats.wnba.com/events/?flag=3&amp;CFID=&amp;CFPARAMS=&amp;PlayerID=1628932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3" Type="http://schemas.openxmlformats.org/officeDocument/2006/relationships/hyperlink" Target="https://stats.wnba.com/events/?flag=2&amp;CFID=&amp;CFPARAMS=&amp;PlayerID=101023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stats.wnba.com/team/1611661320/traditional/" TargetMode="External"/><Relationship Id="rId7048" Type="http://schemas.openxmlformats.org/officeDocument/2006/relationships/hyperlink" Target="https://stats.wnba.com/player/201911/" TargetMode="External"/><Relationship Id="rId8379" Type="http://schemas.openxmlformats.org/officeDocument/2006/relationships/hyperlink" Target="https://stats.wnba.com/events/?flag=1&amp;CFID=&amp;CFPARAMS=&amp;PlayerID=1628932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stats.wnba.com/events/?flag=1&amp;CFID=&amp;CFPARAMS=&amp;PlayerID=1628279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stats.wnba.com/events/?flag=1&amp;CFID=&amp;CFPARAMS=&amp;PlayerID=1628932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stats.wnba.com/events/?flag=1&amp;CFID=&amp;CFPARAMS=&amp;PlayerID=1628279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stats.wnba.com/events/?flag=1&amp;CFID=&amp;CFPARAMS=&amp;PlayerID=1628932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0" Type="http://schemas.openxmlformats.org/officeDocument/2006/relationships/hyperlink" Target="https://stats.wnba.com/events/?flag=1&amp;CFID=&amp;CFPARAMS=&amp;PlayerID=1627669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1" Type="http://schemas.openxmlformats.org/officeDocument/2006/relationships/hyperlink" Target="https://stats.wnba.com/player/1629482/" TargetMode="External"/><Relationship Id="rId9652" Type="http://schemas.openxmlformats.org/officeDocument/2006/relationships/hyperlink" Target="https://stats.wnba.com/team/1611661317/traditional/" TargetMode="External"/><Relationship Id="rId8321" Type="http://schemas.openxmlformats.org/officeDocument/2006/relationships/hyperlink" Target="https://stats.wnba.com/events/?flag=1&amp;CFID=&amp;CFPARAMS=&amp;PlayerID=1630453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stats.wnba.com/events/?flag=1&amp;CFID=&amp;CFPARAMS=&amp;PlayerID=1630453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stats.wnba.com/player/1630110/" TargetMode="External"/><Relationship Id="rId9657" Type="http://schemas.openxmlformats.org/officeDocument/2006/relationships/hyperlink" Target="https://stats.wnba.com/events/?flag=1&amp;CFID=&amp;CFPARAMS=&amp;PlayerID=1629482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stats.wnba.com/events/?flag=3&amp;CFID=&amp;CFPARAMS=&amp;PlayerID=201881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8" Type="http://schemas.openxmlformats.org/officeDocument/2006/relationships/hyperlink" Target="https://stats.wnba.com/events/?flag=1&amp;CFID=&amp;CFPARAMS=&amp;PlayerID=1629482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stats.wnba.com/team/1611661319/traditional/" TargetMode="External"/><Relationship Id="rId9659" Type="http://schemas.openxmlformats.org/officeDocument/2006/relationships/hyperlink" Target="https://stats.wnba.com/events/?flag=1&amp;CFID=&amp;CFPARAMS=&amp;PlayerID=1629482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stats.wnba.com/player/201881/" TargetMode="External"/><Relationship Id="rId8329" Type="http://schemas.openxmlformats.org/officeDocument/2006/relationships/hyperlink" Target="https://stats.wnba.com/events/?flag=1&amp;CFID=&amp;CFPARAMS=&amp;PlayerID=1630110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3" Type="http://schemas.openxmlformats.org/officeDocument/2006/relationships/hyperlink" Target="https://stats.wnba.com/events/?flag=3&amp;CFID=&amp;CFPARAMS=&amp;PlayerID=1629482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stats.wnba.com/events/?flag=3&amp;CFID=&amp;CFPARAMS=&amp;PlayerID=1630110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4" Type="http://schemas.openxmlformats.org/officeDocument/2006/relationships/hyperlink" Target="https://stats.wnba.com/events/?flag=3&amp;CFID=&amp;CFPARAMS=&amp;PlayerID=1629482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stats.wnba.com/events/?flag=3&amp;CFID=&amp;CFPARAMS=&amp;PlayerID=1630110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5" Type="http://schemas.openxmlformats.org/officeDocument/2006/relationships/hyperlink" Target="https://stats.wnba.com/events/?flag=3&amp;CFID=&amp;CFPARAMS=&amp;PlayerID=1629482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stats.wnba.com/team/1611661317/traditional/" TargetMode="External"/><Relationship Id="rId9656" Type="http://schemas.openxmlformats.org/officeDocument/2006/relationships/hyperlink" Target="https://stats.wnba.com/events/?flag=3&amp;CFID=&amp;CFPARAMS=&amp;PlayerID=1629482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stats.wnba.com/team/1611661323/traditional/" TargetMode="External"/><Relationship Id="rId9640" Type="http://schemas.openxmlformats.org/officeDocument/2006/relationships/hyperlink" Target="https://stats.wnba.com/events/?flag=3&amp;CFID=&amp;CFPARAMS=&amp;PlayerID=1627669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1" Type="http://schemas.openxmlformats.org/officeDocument/2006/relationships/hyperlink" Target="https://stats.wnba.com/events/?flag=3&amp;CFID=&amp;CFPARAMS=&amp;PlayerID=1627669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stats.wnba.com/events/?flag=3&amp;CFID=&amp;CFPARAMS=&amp;PlayerID=1630461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stats.wnba.com/events/?flag=1&amp;CFID=&amp;CFPARAMS=&amp;PlayerID=1630461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6" Type="http://schemas.openxmlformats.org/officeDocument/2006/relationships/hyperlink" Target="https://stats.wnba.com/events/?flag=1&amp;CFID=&amp;CFPARAMS=&amp;PlayerID=1627669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stats.wnba.com/events/?flag=1&amp;CFID=&amp;CFPARAMS=&amp;PlayerID=1630461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7" Type="http://schemas.openxmlformats.org/officeDocument/2006/relationships/hyperlink" Target="https://stats.wnba.com/events/?flag=1&amp;CFID=&amp;CFPARAMS=&amp;PlayerID=1627669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stats.wnba.com/events/?flag=1&amp;CFID=&amp;CFPARAMS=&amp;PlayerID=1630461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8" Type="http://schemas.openxmlformats.org/officeDocument/2006/relationships/hyperlink" Target="https://stats.wnba.com/events/?flag=1&amp;CFID=&amp;CFPARAMS=&amp;PlayerID=1627669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stats.wnba.com/events/?flag=3&amp;CFID=&amp;CFPARAMS=&amp;PlayerID=1630461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9" Type="http://schemas.openxmlformats.org/officeDocument/2006/relationships/hyperlink" Target="https://stats.wnba.com/events/?flag=1&amp;CFID=&amp;CFPARAMS=&amp;PlayerID=1627669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stats.wnba.com/player/1630453/" TargetMode="External"/><Relationship Id="rId9642" Type="http://schemas.openxmlformats.org/officeDocument/2006/relationships/hyperlink" Target="https://stats.wnba.com/events/?flag=3&amp;CFID=&amp;CFPARAMS=&amp;PlayerID=1627669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stats.wnba.com/events/?flag=1&amp;CFID=&amp;CFPARAMS=&amp;PlayerID=1630461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3" Type="http://schemas.openxmlformats.org/officeDocument/2006/relationships/hyperlink" Target="https://stats.wnba.com/events/?flag=1&amp;CFID=&amp;CFPARAMS=&amp;PlayerID=1627669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stats.wnba.com/events/?flag=1&amp;CFID=&amp;CFPARAMS=&amp;PlayerID=1630461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4" Type="http://schemas.openxmlformats.org/officeDocument/2006/relationships/hyperlink" Target="https://stats.wnba.com/events/?flag=1&amp;CFID=&amp;CFPARAMS=&amp;PlayerID=1627669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stats.wnba.com/events/?flag=1&amp;CFID=&amp;CFPARAMS=&amp;PlayerID=1630461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5" Type="http://schemas.openxmlformats.org/officeDocument/2006/relationships/hyperlink" Target="https://stats.wnba.com/events/?flag=1&amp;CFID=&amp;CFPARAMS=&amp;PlayerID=1627669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1" Type="http://schemas.openxmlformats.org/officeDocument/2006/relationships/hyperlink" Target="https://stats.wnba.com/events/?flag=1&amp;CFID=&amp;CFPARAMS=&amp;PlayerID=1627678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2" Type="http://schemas.openxmlformats.org/officeDocument/2006/relationships/hyperlink" Target="https://stats.wnba.com/events/?flag=1&amp;CFID=&amp;CFPARAMS=&amp;PlayerID=1627678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3" Type="http://schemas.openxmlformats.org/officeDocument/2006/relationships/hyperlink" Target="https://stats.wnba.com/events/?flag=1&amp;CFID=&amp;CFPARAMS=&amp;PlayerID=1627678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4" Type="http://schemas.openxmlformats.org/officeDocument/2006/relationships/hyperlink" Target="https://stats.wnba.com/events/?flag=1&amp;CFID=&amp;CFPARAMS=&amp;PlayerID=1627678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stats.wnba.com/events/?flag=1&amp;CFID=&amp;CFPARAMS=&amp;PlayerID=202658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stats.wnba.com/player/1627687/" TargetMode="External"/><Relationship Id="rId7011" Type="http://schemas.openxmlformats.org/officeDocument/2006/relationships/hyperlink" Target="https://stats.wnba.com/events/?flag=3&amp;CFID=&amp;CFPARAMS=&amp;PlayerID=202658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stats.wnba.com/events/?flag=1&amp;CFID=&amp;CFPARAMS=&amp;PlayerID=1630444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stats.wnba.com/events/?flag=3&amp;CFID=&amp;CFPARAMS=&amp;PlayerID=202658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stats.wnba.com/events/?flag=1&amp;CFID=&amp;CFPARAMS=&amp;PlayerID=1630444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stats.wnba.com/events/?flag=1&amp;CFID=&amp;CFPARAMS=&amp;PlayerID=1630444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0" Type="http://schemas.openxmlformats.org/officeDocument/2006/relationships/hyperlink" Target="https://stats.wnba.com/events/?flag=3&amp;CFID=&amp;CFPARAMS=&amp;PlayerID=1627678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stats.wnba.com/events/?flag=1&amp;CFID=&amp;CFPARAMS=&amp;PlayerID=202658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stats.wnba.com/events/?flag=1&amp;CFID=&amp;CFPARAMS=&amp;PlayerID=1627687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9" Type="http://schemas.openxmlformats.org/officeDocument/2006/relationships/hyperlink" Target="https://stats.wnba.com/player/1628927/" TargetMode="External"/><Relationship Id="rId7015" Type="http://schemas.openxmlformats.org/officeDocument/2006/relationships/hyperlink" Target="https://stats.wnba.com/events/?flag=1&amp;CFID=&amp;CFPARAMS=&amp;PlayerID=202658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stats.wnba.com/events/?flag=1&amp;CFID=&amp;CFPARAMS=&amp;PlayerID=1627687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stats.wnba.com/events/?flag=1&amp;CFID=&amp;CFPARAMS=&amp;PlayerID=202658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stats.wnba.com/events/?flag=3&amp;CFID=&amp;CFPARAMS=&amp;PlayerID=1627687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stats.wnba.com/events/?flag=1&amp;CFID=&amp;CFPARAMS=&amp;PlayerID=202658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stats.wnba.com/team/1611661324/traditional/" TargetMode="External"/><Relationship Id="rId9675" Type="http://schemas.openxmlformats.org/officeDocument/2006/relationships/hyperlink" Target="https://stats.wnba.com/events/?flag=1&amp;CFID=&amp;CFPARAMS=&amp;PlayerID=1627678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stats.wnba.com/events/?flag=1&amp;CFID=&amp;CFPARAMS=&amp;PlayerID=202658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6" Type="http://schemas.openxmlformats.org/officeDocument/2006/relationships/hyperlink" Target="https://stats.wnba.com/events/?flag=1&amp;CFID=&amp;CFPARAMS=&amp;PlayerID=1627678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stats.wnba.com/events/?flag=1&amp;CFID=&amp;CFPARAMS=&amp;PlayerID=202658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stats.wnba.com/events/?flag=1&amp;CFID=&amp;CFPARAMS=&amp;PlayerID=1627687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7" Type="http://schemas.openxmlformats.org/officeDocument/2006/relationships/hyperlink" Target="https://stats.wnba.com/events/?flag=1&amp;CFID=&amp;CFPARAMS=&amp;PlayerID=1627678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stats.wnba.com/events/?flag=1&amp;CFID=&amp;CFPARAMS=&amp;PlayerID=202658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stats.wnba.com/events/?flag=1&amp;CFID=&amp;CFPARAMS=&amp;PlayerID=1627687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8" Type="http://schemas.openxmlformats.org/officeDocument/2006/relationships/hyperlink" Target="https://stats.wnba.com/events/?flag=1&amp;CFID=&amp;CFPARAMS=&amp;PlayerID=1627678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0" Type="http://schemas.openxmlformats.org/officeDocument/2006/relationships/hyperlink" Target="https://stats.wnba.com/events/?flag=1&amp;CFID=&amp;CFPARAMS=&amp;PlayerID=1629482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1" Type="http://schemas.openxmlformats.org/officeDocument/2006/relationships/hyperlink" Target="https://stats.wnba.com/events/?flag=1&amp;CFID=&amp;CFPARAMS=&amp;PlayerID=1629482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2" Type="http://schemas.openxmlformats.org/officeDocument/2006/relationships/hyperlink" Target="https://stats.wnba.com/events/?flag=1&amp;CFID=&amp;CFPARAMS=&amp;PlayerID=1629482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3" Type="http://schemas.openxmlformats.org/officeDocument/2006/relationships/hyperlink" Target="https://stats.wnba.com/events/?flag=1&amp;CFID=&amp;CFPARAMS=&amp;PlayerID=1629482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stats.wnba.com/events/?flag=1&amp;CFID=&amp;CFPARAMS=&amp;PlayerID=203406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stats.wnba.com/player/1630444/" TargetMode="External"/><Relationship Id="rId7000" Type="http://schemas.openxmlformats.org/officeDocument/2006/relationships/hyperlink" Target="https://stats.wnba.com/events/?flag=1&amp;CFID=&amp;CFPARAMS=&amp;PlayerID=203406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stats.wnba.com/events/?flag=1&amp;CFID=&amp;CFPARAMS=&amp;PlayerID=1630110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stats.wnba.com/events/?flag=1&amp;CFID=&amp;CFPARAMS=&amp;PlayerID=1630110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stats.wnba.com/events/?flag=1&amp;CFID=&amp;CFPARAMS=&amp;PlayerID=203406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stats.wnba.com/events/?flag=1&amp;CFID=&amp;CFPARAMS=&amp;PlayerID=1630444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8" Type="http://schemas.openxmlformats.org/officeDocument/2006/relationships/hyperlink" Target="https://stats.wnba.com/events/?flag=3&amp;CFID=&amp;CFPARAMS=&amp;PlayerID=1627678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stats.wnba.com/events/?flag=1&amp;CFID=&amp;CFPARAMS=&amp;PlayerID=203406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stats.wnba.com/events/?flag=3&amp;CFID=&amp;CFPARAMS=&amp;PlayerID=1630444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9" Type="http://schemas.openxmlformats.org/officeDocument/2006/relationships/hyperlink" Target="https://stats.wnba.com/events/?flag=3&amp;CFID=&amp;CFPARAMS=&amp;PlayerID=1627678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stats.wnba.com/events/?flag=1&amp;CFID=&amp;CFPARAMS=&amp;PlayerID=203406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stats.wnba.com/events/?flag=3&amp;CFID=&amp;CFPARAMS=&amp;PlayerID=1630444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stats.wnba.com/events/?flag=1&amp;CFID=&amp;CFPARAMS=&amp;PlayerID=203406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stats.wnba.com/team/1611661320/traditional/" TargetMode="External"/><Relationship Id="rId7009" Type="http://schemas.openxmlformats.org/officeDocument/2006/relationships/hyperlink" Target="https://stats.wnba.com/events/?flag=3&amp;CFID=&amp;CFPARAMS=&amp;PlayerID=202658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4" Type="http://schemas.openxmlformats.org/officeDocument/2006/relationships/hyperlink" Target="https://stats.wnba.com/events/?flag=1&amp;CFID=&amp;CFPARAMS=&amp;PlayerID=1629482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stats.wnba.com/events/?flag=3&amp;CFID=&amp;CFPARAMS=&amp;PlayerID=202658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9" Type="http://schemas.openxmlformats.org/officeDocument/2006/relationships/hyperlink" Target="https://stats.wnba.com/events/?flag=1&amp;CFID=&amp;CFPARAMS=&amp;PlayerID=1630444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5" Type="http://schemas.openxmlformats.org/officeDocument/2006/relationships/hyperlink" Target="https://stats.wnba.com/player/1627678/" TargetMode="External"/><Relationship Id="rId7007" Type="http://schemas.openxmlformats.org/officeDocument/2006/relationships/hyperlink" Target="https://stats.wnba.com/team/1611661325/traditional/" TargetMode="External"/><Relationship Id="rId8338" Type="http://schemas.openxmlformats.org/officeDocument/2006/relationships/hyperlink" Target="https://stats.wnba.com/events/?flag=1&amp;CFID=&amp;CFPARAMS=&amp;PlayerID=1630444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6" Type="http://schemas.openxmlformats.org/officeDocument/2006/relationships/hyperlink" Target="https://stats.wnba.com/team/1611661323/traditional/" TargetMode="External"/><Relationship Id="rId7006" Type="http://schemas.openxmlformats.org/officeDocument/2006/relationships/hyperlink" Target="https://stats.wnba.com/player/202658/" TargetMode="External"/><Relationship Id="rId8337" Type="http://schemas.openxmlformats.org/officeDocument/2006/relationships/hyperlink" Target="https://stats.wnba.com/events/?flag=1&amp;CFID=&amp;CFPARAMS=&amp;PlayerID=1630444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7" Type="http://schemas.openxmlformats.org/officeDocument/2006/relationships/hyperlink" Target="https://stats.wnba.com/events/?flag=3&amp;CFID=&amp;CFPARAMS=&amp;PlayerID=1627678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9" Type="http://schemas.openxmlformats.org/officeDocument/2006/relationships/hyperlink" Target="https://stats.wnba.com/events/?flag=2&amp;CFID=&amp;CFPARAMS=&amp;PlayerID=201477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1" Type="http://schemas.openxmlformats.org/officeDocument/2006/relationships/hyperlink" Target="https://stats.wnba.com/events/?flag=3&amp;CFID=&amp;CFPARAMS=&amp;PlayerID=203389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0" Type="http://schemas.openxmlformats.org/officeDocument/2006/relationships/hyperlink" Target="https://stats.wnba.com/team/1611661317/traditional/" TargetMode="External"/><Relationship Id="rId23253" Type="http://schemas.openxmlformats.org/officeDocument/2006/relationships/hyperlink" Target="https://stats.wnba.com/events/?flag=2&amp;CFID=&amp;CFPARAMS=&amp;PlayerID=100072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4" Type="http://schemas.openxmlformats.org/officeDocument/2006/relationships/hyperlink" Target="https://stats.wnba.com/events/?flag=2&amp;CFID=&amp;CFPARAMS=&amp;PlayerID=100072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1" Type="http://schemas.openxmlformats.org/officeDocument/2006/relationships/hyperlink" Target="https://stats.wnba.com/player/100072/" TargetMode="External"/><Relationship Id="rId23252" Type="http://schemas.openxmlformats.org/officeDocument/2006/relationships/hyperlink" Target="https://stats.wnba.com/team/1611661321/traditional/" TargetMode="External"/><Relationship Id="rId23257" Type="http://schemas.openxmlformats.org/officeDocument/2006/relationships/hyperlink" Target="https://stats.wnba.com/player/201477/" TargetMode="External"/><Relationship Id="rId23258" Type="http://schemas.openxmlformats.org/officeDocument/2006/relationships/hyperlink" Target="https://stats.wnba.com/team/1611661329/traditional/" TargetMode="External"/><Relationship Id="rId23255" Type="http://schemas.openxmlformats.org/officeDocument/2006/relationships/hyperlink" Target="https://stats.wnba.com/events/?flag=2&amp;CFID=&amp;CFPARAMS=&amp;PlayerID=100072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6" Type="http://schemas.openxmlformats.org/officeDocument/2006/relationships/hyperlink" Target="https://stats.wnba.com/events/?flag=2&amp;CFID=&amp;CFPARAMS=&amp;PlayerID=100072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9" Type="http://schemas.openxmlformats.org/officeDocument/2006/relationships/hyperlink" Target="https://stats.wnba.com/player/203389/" TargetMode="External"/><Relationship Id="rId23260" Type="http://schemas.openxmlformats.org/officeDocument/2006/relationships/hyperlink" Target="https://stats.wnba.com/events/?flag=2&amp;CFID=&amp;CFPARAMS=&amp;PlayerID=201477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1" Type="http://schemas.openxmlformats.org/officeDocument/2006/relationships/hyperlink" Target="https://stats.wnba.com/events/?flag=2&amp;CFID=&amp;CFPARAMS=&amp;PlayerID=201477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4" Type="http://schemas.openxmlformats.org/officeDocument/2006/relationships/hyperlink" Target="https://stats.wnba.com/events/?flag=1&amp;CFID=&amp;CFPARAMS=&amp;PlayerID=201896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5" Type="http://schemas.openxmlformats.org/officeDocument/2006/relationships/hyperlink" Target="https://stats.wnba.com/events/?flag=1&amp;CFID=&amp;CFPARAMS=&amp;PlayerID=203833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3" Type="http://schemas.openxmlformats.org/officeDocument/2006/relationships/hyperlink" Target="https://stats.wnba.com/events/?flag=1&amp;CFID=&amp;CFPARAMS=&amp;PlayerID=201896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4" Type="http://schemas.openxmlformats.org/officeDocument/2006/relationships/hyperlink" Target="https://stats.wnba.com/events/?flag=1&amp;CFID=&amp;CFPARAMS=&amp;PlayerID=203833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2" Type="http://schemas.openxmlformats.org/officeDocument/2006/relationships/hyperlink" Target="https://stats.wnba.com/events/?flag=1&amp;CFID=&amp;CFPARAMS=&amp;PlayerID=201896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3" Type="http://schemas.openxmlformats.org/officeDocument/2006/relationships/hyperlink" Target="https://stats.wnba.com/events/?flag=1&amp;CFID=&amp;CFPARAMS=&amp;PlayerID=203833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1" Type="http://schemas.openxmlformats.org/officeDocument/2006/relationships/hyperlink" Target="https://stats.wnba.com/events/?flag=1&amp;CFID=&amp;CFPARAMS=&amp;PlayerID=201896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2" Type="http://schemas.openxmlformats.org/officeDocument/2006/relationships/hyperlink" Target="https://stats.wnba.com/events/?flag=1&amp;CFID=&amp;CFPARAMS=&amp;PlayerID=203833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8" Type="http://schemas.openxmlformats.org/officeDocument/2006/relationships/hyperlink" Target="https://stats.wnba.com/events/?flag=1&amp;CFID=&amp;CFPARAMS=&amp;PlayerID=201896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9" Type="http://schemas.openxmlformats.org/officeDocument/2006/relationships/hyperlink" Target="https://stats.wnba.com/events/?flag=3&amp;CFID=&amp;CFPARAMS=&amp;PlayerID=203823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7" Type="http://schemas.openxmlformats.org/officeDocument/2006/relationships/hyperlink" Target="https://stats.wnba.com/events/?flag=1&amp;CFID=&amp;CFPARAMS=&amp;PlayerID=201896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8" Type="http://schemas.openxmlformats.org/officeDocument/2006/relationships/hyperlink" Target="https://stats.wnba.com/team/1611661323/traditional/" TargetMode="External"/><Relationship Id="rId11266" Type="http://schemas.openxmlformats.org/officeDocument/2006/relationships/hyperlink" Target="https://stats.wnba.com/events/?flag=1&amp;CFID=&amp;CFPARAMS=&amp;PlayerID=201896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7" Type="http://schemas.openxmlformats.org/officeDocument/2006/relationships/hyperlink" Target="https://stats.wnba.com/player/203823/" TargetMode="External"/><Relationship Id="rId11265" Type="http://schemas.openxmlformats.org/officeDocument/2006/relationships/hyperlink" Target="https://stats.wnba.com/events/?flag=1&amp;CFID=&amp;CFPARAMS=&amp;PlayerID=201896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6" Type="http://schemas.openxmlformats.org/officeDocument/2006/relationships/hyperlink" Target="https://stats.wnba.com/events/?flag=1&amp;CFID=&amp;CFPARAMS=&amp;PlayerID=203833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8" Type="http://schemas.openxmlformats.org/officeDocument/2006/relationships/hyperlink" Target="https://stats.wnba.com/team/1611661319/traditional/" TargetMode="External"/><Relationship Id="rId23249" Type="http://schemas.openxmlformats.org/officeDocument/2006/relationships/hyperlink" Target="https://stats.wnba.com/events/?flag=2&amp;CFID=&amp;CFPARAMS=&amp;PlayerID=202658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2" Type="http://schemas.openxmlformats.org/officeDocument/2006/relationships/hyperlink" Target="https://stats.wnba.com/events/?flag=1&amp;CFID=&amp;CFPARAMS=&amp;PlayerID=203389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1" Type="http://schemas.openxmlformats.org/officeDocument/2006/relationships/hyperlink" Target="https://stats.wnba.com/events/?flag=1&amp;CFID=&amp;CFPARAMS=&amp;PlayerID=203389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0" Type="http://schemas.openxmlformats.org/officeDocument/2006/relationships/hyperlink" Target="https://stats.wnba.com/events/?flag=1&amp;CFID=&amp;CFPARAMS=&amp;PlayerID=203389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2" Type="http://schemas.openxmlformats.org/officeDocument/2006/relationships/hyperlink" Target="https://stats.wnba.com/team/1611661324/traditional/" TargetMode="External"/><Relationship Id="rId23243" Type="http://schemas.openxmlformats.org/officeDocument/2006/relationships/hyperlink" Target="https://stats.wnba.com/events/?flag=2&amp;CFID=&amp;CFPARAMS=&amp;PlayerID=100412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0" Type="http://schemas.openxmlformats.org/officeDocument/2006/relationships/hyperlink" Target="https://stats.wnba.com/events/?flag=2&amp;CFID=&amp;CFPARAMS=&amp;PlayerID=201048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1" Type="http://schemas.openxmlformats.org/officeDocument/2006/relationships/hyperlink" Target="https://stats.wnba.com/player/100412/" TargetMode="External"/><Relationship Id="rId23246" Type="http://schemas.openxmlformats.org/officeDocument/2006/relationships/hyperlink" Target="https://stats.wnba.com/events/?flag=2&amp;CFID=&amp;CFPARAMS=&amp;PlayerID=100412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7" Type="http://schemas.openxmlformats.org/officeDocument/2006/relationships/hyperlink" Target="https://stats.wnba.com/player/202658/" TargetMode="External"/><Relationship Id="rId23244" Type="http://schemas.openxmlformats.org/officeDocument/2006/relationships/hyperlink" Target="https://stats.wnba.com/events/?flag=2&amp;CFID=&amp;CFPARAMS=&amp;PlayerID=100412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5" Type="http://schemas.openxmlformats.org/officeDocument/2006/relationships/hyperlink" Target="https://stats.wnba.com/events/?flag=2&amp;CFID=&amp;CFPARAMS=&amp;PlayerID=100412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0" Type="http://schemas.openxmlformats.org/officeDocument/2006/relationships/hyperlink" Target="https://stats.wnba.com/events/?flag=2&amp;CFID=&amp;CFPARAMS=&amp;PlayerID=202658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5" Type="http://schemas.openxmlformats.org/officeDocument/2006/relationships/hyperlink" Target="https://stats.wnba.com/events/?flag=1&amp;CFID=&amp;CFPARAMS=&amp;PlayerID=203389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4" Type="http://schemas.openxmlformats.org/officeDocument/2006/relationships/hyperlink" Target="https://stats.wnba.com/events/?flag=3&amp;CFID=&amp;CFPARAMS=&amp;PlayerID=203389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3" Type="http://schemas.openxmlformats.org/officeDocument/2006/relationships/hyperlink" Target="https://stats.wnba.com/events/?flag=3&amp;CFID=&amp;CFPARAMS=&amp;PlayerID=203389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2" Type="http://schemas.openxmlformats.org/officeDocument/2006/relationships/hyperlink" Target="https://stats.wnba.com/events/?flag=3&amp;CFID=&amp;CFPARAMS=&amp;PlayerID=203389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9" Type="http://schemas.openxmlformats.org/officeDocument/2006/relationships/hyperlink" Target="https://stats.wnba.com/events/?flag=1&amp;CFID=&amp;CFPARAMS=&amp;PlayerID=203389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8" Type="http://schemas.openxmlformats.org/officeDocument/2006/relationships/hyperlink" Target="https://stats.wnba.com/events/?flag=1&amp;CFID=&amp;CFPARAMS=&amp;PlayerID=203389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7" Type="http://schemas.openxmlformats.org/officeDocument/2006/relationships/hyperlink" Target="https://stats.wnba.com/events/?flag=1&amp;CFID=&amp;CFPARAMS=&amp;PlayerID=203389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6" Type="http://schemas.openxmlformats.org/officeDocument/2006/relationships/hyperlink" Target="https://stats.wnba.com/events/?flag=1&amp;CFID=&amp;CFPARAMS=&amp;PlayerID=203389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9" Type="http://schemas.openxmlformats.org/officeDocument/2006/relationships/hyperlink" Target="https://stats.wnba.com/events/?flag=2&amp;CFID=&amp;CFPARAMS=&amp;PlayerID=201048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7" Type="http://schemas.openxmlformats.org/officeDocument/2006/relationships/hyperlink" Target="https://stats.wnba.com/team/1611661330/traditional/" TargetMode="External"/><Relationship Id="rId23238" Type="http://schemas.openxmlformats.org/officeDocument/2006/relationships/hyperlink" Target="https://stats.wnba.com/events/?flag=2&amp;CFID=&amp;CFPARAMS=&amp;PlayerID=201048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0" Type="http://schemas.openxmlformats.org/officeDocument/2006/relationships/hyperlink" Target="https://stats.wnba.com/events/?flag=1&amp;CFID=&amp;CFPARAMS=&amp;PlayerID=201516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1" Type="http://schemas.openxmlformats.org/officeDocument/2006/relationships/hyperlink" Target="https://stats.wnba.com/team/1611661322/traditional/" TargetMode="External"/><Relationship Id="rId23232" Type="http://schemas.openxmlformats.org/officeDocument/2006/relationships/hyperlink" Target="https://stats.wnba.com/events/?flag=2&amp;CFID=&amp;CFPARAMS=&amp;PlayerID=201889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0" Type="http://schemas.openxmlformats.org/officeDocument/2006/relationships/hyperlink" Target="https://stats.wnba.com/player/201889/" TargetMode="External"/><Relationship Id="rId23235" Type="http://schemas.openxmlformats.org/officeDocument/2006/relationships/hyperlink" Target="https://stats.wnba.com/events/?flag=2&amp;CFID=&amp;CFPARAMS=&amp;PlayerID=201889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6" Type="http://schemas.openxmlformats.org/officeDocument/2006/relationships/hyperlink" Target="https://stats.wnba.com/player/201048/" TargetMode="External"/><Relationship Id="rId23233" Type="http://schemas.openxmlformats.org/officeDocument/2006/relationships/hyperlink" Target="https://stats.wnba.com/events/?flag=2&amp;CFID=&amp;CFPARAMS=&amp;PlayerID=201889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4" Type="http://schemas.openxmlformats.org/officeDocument/2006/relationships/hyperlink" Target="https://stats.wnba.com/events/?flag=2&amp;CFID=&amp;CFPARAMS=&amp;PlayerID=201889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9" Type="http://schemas.openxmlformats.org/officeDocument/2006/relationships/hyperlink" Target="https://stats.wnba.com/events/?flag=1&amp;CFID=&amp;CFPARAMS=&amp;PlayerID=1629498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8" Type="http://schemas.openxmlformats.org/officeDocument/2006/relationships/hyperlink" Target="https://stats.wnba.com/events/?flag=1&amp;CFID=&amp;CFPARAMS=&amp;PlayerID=1629498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9" Type="http://schemas.openxmlformats.org/officeDocument/2006/relationships/hyperlink" Target="https://stats.wnba.com/events/?flag=1&amp;CFID=&amp;CFPARAMS=&amp;PlayerID=201516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7" Type="http://schemas.openxmlformats.org/officeDocument/2006/relationships/hyperlink" Target="https://stats.wnba.com/events/?flag=1&amp;CFID=&amp;CFPARAMS=&amp;PlayerID=1629498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8" Type="http://schemas.openxmlformats.org/officeDocument/2006/relationships/hyperlink" Target="https://stats.wnba.com/events/?flag=1&amp;CFID=&amp;CFPARAMS=&amp;PlayerID=201516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2" Type="http://schemas.openxmlformats.org/officeDocument/2006/relationships/hyperlink" Target="https://stats.wnba.com/team/1611661319/traditional/" TargetMode="External"/><Relationship Id="rId12573" Type="http://schemas.openxmlformats.org/officeDocument/2006/relationships/hyperlink" Target="https://stats.wnba.com/events/?flag=3&amp;CFID=&amp;CFPARAMS=&amp;PlayerID=201516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1" Type="http://schemas.openxmlformats.org/officeDocument/2006/relationships/hyperlink" Target="https://stats.wnba.com/player/1629498/" TargetMode="External"/><Relationship Id="rId12572" Type="http://schemas.openxmlformats.org/officeDocument/2006/relationships/hyperlink" Target="https://stats.wnba.com/events/?flag=3&amp;CFID=&amp;CFPARAMS=&amp;PlayerID=201516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0" Type="http://schemas.openxmlformats.org/officeDocument/2006/relationships/hyperlink" Target="https://stats.wnba.com/events/?flag=1&amp;CFID=&amp;CFPARAMS=&amp;PlayerID=1628278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1" Type="http://schemas.openxmlformats.org/officeDocument/2006/relationships/hyperlink" Target="https://stats.wnba.com/events/?flag=3&amp;CFID=&amp;CFPARAMS=&amp;PlayerID=201516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0" Type="http://schemas.openxmlformats.org/officeDocument/2006/relationships/hyperlink" Target="https://stats.wnba.com/team/1611661329/traditional/" TargetMode="External"/><Relationship Id="rId11246" Type="http://schemas.openxmlformats.org/officeDocument/2006/relationships/hyperlink" Target="https://stats.wnba.com/events/?flag=3&amp;CFID=&amp;CFPARAMS=&amp;PlayerID=1629498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7" Type="http://schemas.openxmlformats.org/officeDocument/2006/relationships/hyperlink" Target="https://stats.wnba.com/events/?flag=1&amp;CFID=&amp;CFPARAMS=&amp;PlayerID=201516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5" Type="http://schemas.openxmlformats.org/officeDocument/2006/relationships/hyperlink" Target="https://stats.wnba.com/events/?flag=3&amp;CFID=&amp;CFPARAMS=&amp;PlayerID=1629498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6" Type="http://schemas.openxmlformats.org/officeDocument/2006/relationships/hyperlink" Target="https://stats.wnba.com/events/?flag=1&amp;CFID=&amp;CFPARAMS=&amp;PlayerID=201516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4" Type="http://schemas.openxmlformats.org/officeDocument/2006/relationships/hyperlink" Target="https://stats.wnba.com/events/?flag=3&amp;CFID=&amp;CFPARAMS=&amp;PlayerID=1629498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5" Type="http://schemas.openxmlformats.org/officeDocument/2006/relationships/hyperlink" Target="https://stats.wnba.com/events/?flag=1&amp;CFID=&amp;CFPARAMS=&amp;PlayerID=201516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3" Type="http://schemas.openxmlformats.org/officeDocument/2006/relationships/hyperlink" Target="https://stats.wnba.com/events/?flag=3&amp;CFID=&amp;CFPARAMS=&amp;PlayerID=1629498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4" Type="http://schemas.openxmlformats.org/officeDocument/2006/relationships/hyperlink" Target="https://stats.wnba.com/events/?flag=3&amp;CFID=&amp;CFPARAMS=&amp;PlayerID=201516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8" Type="http://schemas.openxmlformats.org/officeDocument/2006/relationships/hyperlink" Target="https://stats.wnba.com/events/?flag=2&amp;CFID=&amp;CFPARAMS=&amp;PlayerID=201896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9" Type="http://schemas.openxmlformats.org/officeDocument/2006/relationships/hyperlink" Target="https://stats.wnba.com/events/?flag=2&amp;CFID=&amp;CFPARAMS=&amp;PlayerID=201896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6" Type="http://schemas.openxmlformats.org/officeDocument/2006/relationships/hyperlink" Target="https://stats.wnba.com/events/?flag=2&amp;CFID=&amp;CFPARAMS=&amp;PlayerID=201896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7" Type="http://schemas.openxmlformats.org/officeDocument/2006/relationships/hyperlink" Target="https://stats.wnba.com/events/?flag=2&amp;CFID=&amp;CFPARAMS=&amp;PlayerID=201896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0" Type="http://schemas.openxmlformats.org/officeDocument/2006/relationships/hyperlink" Target="https://stats.wnba.com/events/?flag=3&amp;CFID=&amp;CFPARAMS=&amp;PlayerID=201896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1" Type="http://schemas.openxmlformats.org/officeDocument/2006/relationships/hyperlink" Target="https://stats.wnba.com/events/?flag=1&amp;CFID=&amp;CFPARAMS=&amp;PlayerID=203833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0" Type="http://schemas.openxmlformats.org/officeDocument/2006/relationships/hyperlink" Target="https://stats.wnba.com/events/?flag=1&amp;CFID=&amp;CFPARAMS=&amp;PlayerID=203833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0" Type="http://schemas.openxmlformats.org/officeDocument/2006/relationships/hyperlink" Target="https://stats.wnba.com/events/?flag=2&amp;CFID=&amp;CFPARAMS=&amp;PlayerID=101039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1" Type="http://schemas.openxmlformats.org/officeDocument/2006/relationships/hyperlink" Target="https://stats.wnba.com/events/?flag=2&amp;CFID=&amp;CFPARAMS=&amp;PlayerID=101039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4" Type="http://schemas.openxmlformats.org/officeDocument/2006/relationships/hyperlink" Target="https://stats.wnba.com/player/201896/" TargetMode="External"/><Relationship Id="rId23225" Type="http://schemas.openxmlformats.org/officeDocument/2006/relationships/hyperlink" Target="https://stats.wnba.com/team/1611661325/traditional/" TargetMode="External"/><Relationship Id="rId23222" Type="http://schemas.openxmlformats.org/officeDocument/2006/relationships/hyperlink" Target="https://stats.wnba.com/events/?flag=2&amp;CFID=&amp;CFPARAMS=&amp;PlayerID=101039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3" Type="http://schemas.openxmlformats.org/officeDocument/2006/relationships/hyperlink" Target="https://stats.wnba.com/events/?flag=2&amp;CFID=&amp;CFPARAMS=&amp;PlayerID=101039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9" Type="http://schemas.openxmlformats.org/officeDocument/2006/relationships/hyperlink" Target="https://stats.wnba.com/events/?flag=3&amp;CFID=&amp;CFPARAMS=&amp;PlayerID=201896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8" Type="http://schemas.openxmlformats.org/officeDocument/2006/relationships/hyperlink" Target="https://stats.wnba.com/events/?flag=3&amp;CFID=&amp;CFPARAMS=&amp;PlayerID=201896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9" Type="http://schemas.openxmlformats.org/officeDocument/2006/relationships/hyperlink" Target="https://stats.wnba.com/events/?flag=1&amp;CFID=&amp;CFPARAMS=&amp;PlayerID=203833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3" Type="http://schemas.openxmlformats.org/officeDocument/2006/relationships/hyperlink" Target="https://stats.wnba.com/events/?flag=1&amp;CFID=&amp;CFPARAMS=&amp;PlayerID=1629498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4" Type="http://schemas.openxmlformats.org/officeDocument/2006/relationships/hyperlink" Target="https://stats.wnba.com/team/1611661320/traditional/" TargetMode="External"/><Relationship Id="rId11252" Type="http://schemas.openxmlformats.org/officeDocument/2006/relationships/hyperlink" Target="https://stats.wnba.com/events/?flag=1&amp;CFID=&amp;CFPARAMS=&amp;PlayerID=1629498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3" Type="http://schemas.openxmlformats.org/officeDocument/2006/relationships/hyperlink" Target="https://stats.wnba.com/player/203833/" TargetMode="External"/><Relationship Id="rId11251" Type="http://schemas.openxmlformats.org/officeDocument/2006/relationships/hyperlink" Target="https://stats.wnba.com/events/?flag=1&amp;CFID=&amp;CFPARAMS=&amp;PlayerID=1629498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2" Type="http://schemas.openxmlformats.org/officeDocument/2006/relationships/hyperlink" Target="https://stats.wnba.com/events/?flag=1&amp;CFID=&amp;CFPARAMS=&amp;PlayerID=201516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0" Type="http://schemas.openxmlformats.org/officeDocument/2006/relationships/hyperlink" Target="https://stats.wnba.com/events/?flag=1&amp;CFID=&amp;CFPARAMS=&amp;PlayerID=1629498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1" Type="http://schemas.openxmlformats.org/officeDocument/2006/relationships/hyperlink" Target="https://stats.wnba.com/events/?flag=1&amp;CFID=&amp;CFPARAMS=&amp;PlayerID=201516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7" Type="http://schemas.openxmlformats.org/officeDocument/2006/relationships/hyperlink" Target="https://stats.wnba.com/events/?flag=3&amp;CFID=&amp;CFPARAMS=&amp;PlayerID=201896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8" Type="http://schemas.openxmlformats.org/officeDocument/2006/relationships/hyperlink" Target="https://stats.wnba.com/events/?flag=3&amp;CFID=&amp;CFPARAMS=&amp;PlayerID=203833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6" Type="http://schemas.openxmlformats.org/officeDocument/2006/relationships/hyperlink" Target="https://stats.wnba.com/team/1611661317/traditional/" TargetMode="External"/><Relationship Id="rId12587" Type="http://schemas.openxmlformats.org/officeDocument/2006/relationships/hyperlink" Target="https://stats.wnba.com/events/?flag=3&amp;CFID=&amp;CFPARAMS=&amp;PlayerID=203833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5" Type="http://schemas.openxmlformats.org/officeDocument/2006/relationships/hyperlink" Target="https://stats.wnba.com/player/201896/" TargetMode="External"/><Relationship Id="rId12586" Type="http://schemas.openxmlformats.org/officeDocument/2006/relationships/hyperlink" Target="https://stats.wnba.com/events/?flag=3&amp;CFID=&amp;CFPARAMS=&amp;PlayerID=203833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4" Type="http://schemas.openxmlformats.org/officeDocument/2006/relationships/hyperlink" Target="https://stats.wnba.com/events/?flag=1&amp;CFID=&amp;CFPARAMS=&amp;PlayerID=1629498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5" Type="http://schemas.openxmlformats.org/officeDocument/2006/relationships/hyperlink" Target="https://stats.wnba.com/events/?flag=3&amp;CFID=&amp;CFPARAMS=&amp;PlayerID=203833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7" Type="http://schemas.openxmlformats.org/officeDocument/2006/relationships/hyperlink" Target="https://stats.wnba.com/events/?flag=2&amp;CFID=&amp;CFPARAMS=&amp;PlayerID=100690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8" Type="http://schemas.openxmlformats.org/officeDocument/2006/relationships/hyperlink" Target="https://stats.wnba.com/player/100236/" TargetMode="External"/><Relationship Id="rId23295" Type="http://schemas.openxmlformats.org/officeDocument/2006/relationships/hyperlink" Target="https://stats.wnba.com/events/?flag=2&amp;CFID=&amp;CFPARAMS=&amp;PlayerID=100690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6" Type="http://schemas.openxmlformats.org/officeDocument/2006/relationships/hyperlink" Target="https://stats.wnba.com/events/?flag=2&amp;CFID=&amp;CFPARAMS=&amp;PlayerID=100690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1" Type="http://schemas.openxmlformats.org/officeDocument/2006/relationships/hyperlink" Target="https://stats.wnba.com/events/?flag=1&amp;CFID=&amp;CFPARAMS=&amp;PlayerID=204296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stats.wnba.com/events/?flag=3&amp;CFID=&amp;CFPARAMS=&amp;PlayerID=204296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9" Type="http://schemas.openxmlformats.org/officeDocument/2006/relationships/hyperlink" Target="https://stats.wnba.com/team/1611661325/traditional/" TargetMode="External"/><Relationship Id="rId7074" Type="http://schemas.openxmlformats.org/officeDocument/2006/relationships/hyperlink" Target="https://stats.wnba.com/events/?flag=1&amp;CFID=&amp;CFPARAMS=&amp;PlayerID=204320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stats.wnba.com/events/?flag=1&amp;CFID=&amp;CFPARAMS=&amp;PlayerID=204320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stats.wnba.com/events/?flag=1&amp;CFID=&amp;CFPARAMS=&amp;PlayerID=204320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stats.wnba.com/events/?flag=1&amp;CFID=&amp;CFPARAMS=&amp;PlayerID=204320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stats.wnba.com/events/?flag=3&amp;CFID=&amp;CFPARAMS=&amp;PlayerID=204296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stats.wnba.com/events/?flag=3&amp;CFID=&amp;CFPARAMS=&amp;PlayerID=204296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6" Type="http://schemas.openxmlformats.org/officeDocument/2006/relationships/hyperlink" Target="https://stats.wnba.com/team/1611661313/traditional/" TargetMode="External"/><Relationship Id="rId7075" Type="http://schemas.openxmlformats.org/officeDocument/2006/relationships/hyperlink" Target="https://stats.wnba.com/player/204296/" TargetMode="External"/><Relationship Id="rId7079" Type="http://schemas.openxmlformats.org/officeDocument/2006/relationships/hyperlink" Target="https://stats.wnba.com/events/?flag=3&amp;CFID=&amp;CFPARAMS=&amp;PlayerID=204296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6" Type="http://schemas.openxmlformats.org/officeDocument/2006/relationships/hyperlink" Target="https://stats.wnba.com/player/100627/" TargetMode="External"/><Relationship Id="rId23287" Type="http://schemas.openxmlformats.org/officeDocument/2006/relationships/hyperlink" Target="https://stats.wnba.com/team/1611661322/traditional/" TargetMode="External"/><Relationship Id="rId23284" Type="http://schemas.openxmlformats.org/officeDocument/2006/relationships/hyperlink" Target="https://stats.wnba.com/events/?flag=2&amp;CFID=&amp;CFPARAMS=&amp;PlayerID=100404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5" Type="http://schemas.openxmlformats.org/officeDocument/2006/relationships/hyperlink" Target="https://stats.wnba.com/events/?flag=2&amp;CFID=&amp;CFPARAMS=&amp;PlayerID=100404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stats.wnba.com/events/?flag=1&amp;CFID=&amp;CFPARAMS=&amp;PlayerID=204320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8" Type="http://schemas.openxmlformats.org/officeDocument/2006/relationships/hyperlink" Target="https://stats.wnba.com/events/?flag=2&amp;CFID=&amp;CFPARAMS=&amp;PlayerID=100627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9" Type="http://schemas.openxmlformats.org/officeDocument/2006/relationships/hyperlink" Target="https://stats.wnba.com/events/?flag=2&amp;CFID=&amp;CFPARAMS=&amp;PlayerID=100627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stats.wnba.com/events/?flag=3&amp;CFID=&amp;CFPARAMS=&amp;PlayerID=204320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stats.wnba.com/events/?flag=1&amp;CFID=&amp;CFPARAMS=&amp;PlayerID=201886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stats.wnba.com/team/1611661320/traditional/" TargetMode="External"/><Relationship Id="rId8393" Type="http://schemas.openxmlformats.org/officeDocument/2006/relationships/hyperlink" Target="https://stats.wnba.com/events/?flag=1&amp;CFID=&amp;CFPARAMS=&amp;PlayerID=201886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0" Type="http://schemas.openxmlformats.org/officeDocument/2006/relationships/hyperlink" Target="https://stats.wnba.com/events/?flag=2&amp;CFID=&amp;CFPARAMS=&amp;PlayerID=100627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1" Type="http://schemas.openxmlformats.org/officeDocument/2006/relationships/hyperlink" Target="https://stats.wnba.com/player/204320/" TargetMode="External"/><Relationship Id="rId8392" Type="http://schemas.openxmlformats.org/officeDocument/2006/relationships/hyperlink" Target="https://stats.wnba.com/events/?flag=1&amp;CFID=&amp;CFPARAMS=&amp;PlayerID=201886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stats.wnba.com/events/?flag=1&amp;CFID=&amp;CFPARAMS=&amp;PlayerID=201911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stats.wnba.com/events/?flag=1&amp;CFID=&amp;CFPARAMS=&amp;PlayerID=201886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stats.wnba.com/events/?flag=1&amp;CFID=&amp;CFPARAMS=&amp;PlayerID=204320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stats.wnba.com/events/?flag=3&amp;CFID=&amp;CFPARAMS=&amp;PlayerID=1627668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3" Type="http://schemas.openxmlformats.org/officeDocument/2006/relationships/hyperlink" Target="https://stats.wnba.com/team/1611661330/traditional/" TargetMode="External"/><Relationship Id="rId7066" Type="http://schemas.openxmlformats.org/officeDocument/2006/relationships/hyperlink" Target="https://stats.wnba.com/events/?flag=3&amp;CFID=&amp;CFPARAMS=&amp;PlayerID=204320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stats.wnba.com/team/1611661328/traditional/" TargetMode="External"/><Relationship Id="rId23294" Type="http://schemas.openxmlformats.org/officeDocument/2006/relationships/hyperlink" Target="https://stats.wnba.com/events/?flag=2&amp;CFID=&amp;CFPARAMS=&amp;PlayerID=100690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stats.wnba.com/events/?flag=3&amp;CFID=&amp;CFPARAMS=&amp;PlayerID=204320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stats.wnba.com/player/1627668/" TargetMode="External"/><Relationship Id="rId23291" Type="http://schemas.openxmlformats.org/officeDocument/2006/relationships/hyperlink" Target="https://stats.wnba.com/events/?flag=2&amp;CFID=&amp;CFPARAMS=&amp;PlayerID=100627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stats.wnba.com/events/?flag=3&amp;CFID=&amp;CFPARAMS=&amp;PlayerID=204320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stats.wnba.com/events/?flag=1&amp;CFID=&amp;CFPARAMS=&amp;PlayerID=201886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2" Type="http://schemas.openxmlformats.org/officeDocument/2006/relationships/hyperlink" Target="https://stats.wnba.com/player/100690/" TargetMode="External"/><Relationship Id="rId7069" Type="http://schemas.openxmlformats.org/officeDocument/2006/relationships/hyperlink" Target="https://stats.wnba.com/events/?flag=1&amp;CFID=&amp;CFPARAMS=&amp;PlayerID=204320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stats.wnba.com/events/?flag=1&amp;CFID=&amp;CFPARAMS=&amp;PlayerID=204320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stats.wnba.com/events/?flag=3&amp;CFID=&amp;CFPARAMS=&amp;PlayerID=1627668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3" Type="http://schemas.openxmlformats.org/officeDocument/2006/relationships/hyperlink" Target="https://stats.wnba.com/events/?flag=1&amp;CFID=&amp;CFPARAMS=&amp;PlayerID=1627678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2" Type="http://schemas.openxmlformats.org/officeDocument/2006/relationships/hyperlink" Target="https://stats.wnba.com/events/?flag=1&amp;CFID=&amp;CFPARAMS=&amp;PlayerID=1627678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1" Type="http://schemas.openxmlformats.org/officeDocument/2006/relationships/hyperlink" Target="https://stats.wnba.com/events/?flag=1&amp;CFID=&amp;CFPARAMS=&amp;PlayerID=1627678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0" Type="http://schemas.openxmlformats.org/officeDocument/2006/relationships/hyperlink" Target="https://stats.wnba.com/events/?flag=1&amp;CFID=&amp;CFPARAMS=&amp;PlayerID=1627678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5" Type="http://schemas.openxmlformats.org/officeDocument/2006/relationships/hyperlink" Target="https://stats.wnba.com/team/1611661320/traditional/" TargetMode="External"/><Relationship Id="rId23276" Type="http://schemas.openxmlformats.org/officeDocument/2006/relationships/hyperlink" Target="https://stats.wnba.com/events/?flag=2&amp;CFID=&amp;CFPARAMS=&amp;PlayerID=100928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3" Type="http://schemas.openxmlformats.org/officeDocument/2006/relationships/hyperlink" Target="https://stats.wnba.com/events/?flag=2&amp;CFID=&amp;CFPARAMS=&amp;PlayerID=100796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4" Type="http://schemas.openxmlformats.org/officeDocument/2006/relationships/hyperlink" Target="https://stats.wnba.com/player/100928/" TargetMode="External"/><Relationship Id="rId23279" Type="http://schemas.openxmlformats.org/officeDocument/2006/relationships/hyperlink" Target="https://stats.wnba.com/events/?flag=2&amp;CFID=&amp;CFPARAMS=&amp;PlayerID=100928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7" Type="http://schemas.openxmlformats.org/officeDocument/2006/relationships/hyperlink" Target="https://stats.wnba.com/events/?flag=2&amp;CFID=&amp;CFPARAMS=&amp;PlayerID=100928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8" Type="http://schemas.openxmlformats.org/officeDocument/2006/relationships/hyperlink" Target="https://stats.wnba.com/events/?flag=2&amp;CFID=&amp;CFPARAMS=&amp;PlayerID=100928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6" Type="http://schemas.openxmlformats.org/officeDocument/2006/relationships/hyperlink" Target="https://stats.wnba.com/events/?flag=1&amp;CFID=&amp;CFPARAMS=&amp;PlayerID=1630099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stats.wnba.com/events/?flag=1&amp;CFID=&amp;CFPARAMS=&amp;PlayerID=1630099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stats.wnba.com/events/?flag=3&amp;CFID=&amp;CFPARAMS=&amp;PlayerID=1630099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stats.wnba.com/events/?flag=3&amp;CFID=&amp;CFPARAMS=&amp;PlayerID=1630099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2" Type="http://schemas.openxmlformats.org/officeDocument/2006/relationships/hyperlink" Target="https://stats.wnba.com/events/?flag=2&amp;CFID=&amp;CFPARAMS=&amp;PlayerID=100404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9" Type="http://schemas.openxmlformats.org/officeDocument/2006/relationships/hyperlink" Target="https://stats.wnba.com/events/?flag=1&amp;CFID=&amp;CFPARAMS=&amp;PlayerID=1630099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3" Type="http://schemas.openxmlformats.org/officeDocument/2006/relationships/hyperlink" Target="https://stats.wnba.com/events/?flag=2&amp;CFID=&amp;CFPARAMS=&amp;PlayerID=100404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stats.wnba.com/events/?flag=1&amp;CFID=&amp;CFPARAMS=&amp;PlayerID=1630099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0" Type="http://schemas.openxmlformats.org/officeDocument/2006/relationships/hyperlink" Target="https://stats.wnba.com/player/100404/" TargetMode="External"/><Relationship Id="rId7097" Type="http://schemas.openxmlformats.org/officeDocument/2006/relationships/hyperlink" Target="https://stats.wnba.com/events/?flag=1&amp;CFID=&amp;CFPARAMS=&amp;PlayerID=1630099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1" Type="http://schemas.openxmlformats.org/officeDocument/2006/relationships/hyperlink" Target="https://stats.wnba.com/team/1611661328/traditional/" TargetMode="External"/><Relationship Id="rId11286" Type="http://schemas.openxmlformats.org/officeDocument/2006/relationships/hyperlink" Target="https://stats.wnba.com/events/?flag=3&amp;CFID=&amp;CFPARAMS=&amp;PlayerID=1627678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5" Type="http://schemas.openxmlformats.org/officeDocument/2006/relationships/hyperlink" Target="https://stats.wnba.com/events/?flag=3&amp;CFID=&amp;CFPARAMS=&amp;PlayerID=1627678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4" Type="http://schemas.openxmlformats.org/officeDocument/2006/relationships/hyperlink" Target="https://stats.wnba.com/team/1611661323/traditional/" TargetMode="External"/><Relationship Id="rId11283" Type="http://schemas.openxmlformats.org/officeDocument/2006/relationships/hyperlink" Target="https://stats.wnba.com/player/1627678/" TargetMode="External"/><Relationship Id="rId11289" Type="http://schemas.openxmlformats.org/officeDocument/2006/relationships/hyperlink" Target="https://stats.wnba.com/events/?flag=1&amp;CFID=&amp;CFPARAMS=&amp;PlayerID=1627678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8" Type="http://schemas.openxmlformats.org/officeDocument/2006/relationships/hyperlink" Target="https://stats.wnba.com/events/?flag=3&amp;CFID=&amp;CFPARAMS=&amp;PlayerID=1627678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7" Type="http://schemas.openxmlformats.org/officeDocument/2006/relationships/hyperlink" Target="https://stats.wnba.com/events/?flag=3&amp;CFID=&amp;CFPARAMS=&amp;PlayerID=1627678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4" Type="http://schemas.openxmlformats.org/officeDocument/2006/relationships/hyperlink" Target="https://stats.wnba.com/events/?flag=2&amp;CFID=&amp;CFPARAMS=&amp;PlayerID=101025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5" Type="http://schemas.openxmlformats.org/officeDocument/2006/relationships/hyperlink" Target="https://stats.wnba.com/events/?flag=2&amp;CFID=&amp;CFPARAMS=&amp;PlayerID=101025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2" Type="http://schemas.openxmlformats.org/officeDocument/2006/relationships/hyperlink" Target="https://stats.wnba.com/player/101025/" TargetMode="External"/><Relationship Id="rId23263" Type="http://schemas.openxmlformats.org/officeDocument/2006/relationships/hyperlink" Target="https://stats.wnba.com/team/1611661313/traditional/" TargetMode="External"/><Relationship Id="rId7092" Type="http://schemas.openxmlformats.org/officeDocument/2006/relationships/hyperlink" Target="https://stats.wnba.com/events/?flag=3&amp;CFID=&amp;CFPARAMS=&amp;PlayerID=1630099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8" Type="http://schemas.openxmlformats.org/officeDocument/2006/relationships/hyperlink" Target="https://stats.wnba.com/player/100796/" TargetMode="External"/><Relationship Id="rId7091" Type="http://schemas.openxmlformats.org/officeDocument/2006/relationships/hyperlink" Target="https://stats.wnba.com/events/?flag=3&amp;CFID=&amp;CFPARAMS=&amp;PlayerID=1630099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9" Type="http://schemas.openxmlformats.org/officeDocument/2006/relationships/hyperlink" Target="https://stats.wnba.com/team/1611661330/traditional/" TargetMode="External"/><Relationship Id="rId7090" Type="http://schemas.openxmlformats.org/officeDocument/2006/relationships/hyperlink" Target="https://stats.wnba.com/team/1611661320/traditional/" TargetMode="External"/><Relationship Id="rId23266" Type="http://schemas.openxmlformats.org/officeDocument/2006/relationships/hyperlink" Target="https://stats.wnba.com/events/?flag=2&amp;CFID=&amp;CFPARAMS=&amp;PlayerID=101025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7" Type="http://schemas.openxmlformats.org/officeDocument/2006/relationships/hyperlink" Target="https://stats.wnba.com/events/?flag=2&amp;CFID=&amp;CFPARAMS=&amp;PlayerID=101025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stats.wnba.com/events/?flag=1&amp;CFID=&amp;CFPARAMS=&amp;PlayerID=204296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stats.wnba.com/events/?flag=1&amp;CFID=&amp;CFPARAMS=&amp;PlayerID=204296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stats.wnba.com/events/?flag=1&amp;CFID=&amp;CFPARAMS=&amp;PlayerID=204296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2" Type="http://schemas.openxmlformats.org/officeDocument/2006/relationships/hyperlink" Target="https://stats.wnba.com/events/?flag=1&amp;CFID=&amp;CFPARAMS=&amp;PlayerID=204296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9" Type="http://schemas.openxmlformats.org/officeDocument/2006/relationships/hyperlink" Target="https://stats.wnba.com/player/1630099/" TargetMode="External"/><Relationship Id="rId23271" Type="http://schemas.openxmlformats.org/officeDocument/2006/relationships/hyperlink" Target="https://stats.wnba.com/events/?flag=2&amp;CFID=&amp;CFPARAMS=&amp;PlayerID=100796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stats.wnba.com/events/?flag=1&amp;CFID=&amp;CFPARAMS=&amp;PlayerID=204296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2" Type="http://schemas.openxmlformats.org/officeDocument/2006/relationships/hyperlink" Target="https://stats.wnba.com/events/?flag=2&amp;CFID=&amp;CFPARAMS=&amp;PlayerID=100796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stats.wnba.com/events/?flag=1&amp;CFID=&amp;CFPARAMS=&amp;PlayerID=204296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6" Type="http://schemas.openxmlformats.org/officeDocument/2006/relationships/hyperlink" Target="https://stats.wnba.com/events/?flag=1&amp;CFID=&amp;CFPARAMS=&amp;PlayerID=204296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0" Type="http://schemas.openxmlformats.org/officeDocument/2006/relationships/hyperlink" Target="https://stats.wnba.com/events/?flag=2&amp;CFID=&amp;CFPARAMS=&amp;PlayerID=100796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7" Type="http://schemas.openxmlformats.org/officeDocument/2006/relationships/hyperlink" Target="https://stats.wnba.com/player/203406/" TargetMode="External"/><Relationship Id="rId11296" Type="http://schemas.openxmlformats.org/officeDocument/2006/relationships/hyperlink" Target="https://stats.wnba.com/events/?flag=1&amp;CFID=&amp;CFPARAMS=&amp;PlayerID=1627678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5" Type="http://schemas.openxmlformats.org/officeDocument/2006/relationships/hyperlink" Target="https://stats.wnba.com/events/?flag=1&amp;CFID=&amp;CFPARAMS=&amp;PlayerID=1627678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4" Type="http://schemas.openxmlformats.org/officeDocument/2006/relationships/hyperlink" Target="https://stats.wnba.com/events/?flag=1&amp;CFID=&amp;CFPARAMS=&amp;PlayerID=1627678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9" Type="http://schemas.openxmlformats.org/officeDocument/2006/relationships/hyperlink" Target="https://stats.wnba.com/events/?flag=3&amp;CFID=&amp;CFPARAMS=&amp;PlayerID=203406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8" Type="http://schemas.openxmlformats.org/officeDocument/2006/relationships/hyperlink" Target="https://stats.wnba.com/team/1611661323/traditional/" TargetMode="External"/><Relationship Id="rId24504" Type="http://schemas.openxmlformats.org/officeDocument/2006/relationships/hyperlink" Target="https://stats.wnba.com/events/?flag=2&amp;CFID=&amp;CFPARAMS=&amp;PlayerID=101029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5" Type="http://schemas.openxmlformats.org/officeDocument/2006/relationships/hyperlink" Target="https://stats.wnba.com/player/200699/" TargetMode="External"/><Relationship Id="rId24502" Type="http://schemas.openxmlformats.org/officeDocument/2006/relationships/hyperlink" Target="https://stats.wnba.com/events/?flag=2&amp;CFID=&amp;CFPARAMS=&amp;PlayerID=101029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3" Type="http://schemas.openxmlformats.org/officeDocument/2006/relationships/hyperlink" Target="https://stats.wnba.com/events/?flag=2&amp;CFID=&amp;CFPARAMS=&amp;PlayerID=101029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8" Type="http://schemas.openxmlformats.org/officeDocument/2006/relationships/hyperlink" Target="https://stats.wnba.com/events/?flag=2&amp;CFID=&amp;CFPARAMS=&amp;PlayerID=200699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9" Type="http://schemas.openxmlformats.org/officeDocument/2006/relationships/hyperlink" Target="https://stats.wnba.com/player/202276/" TargetMode="External"/><Relationship Id="rId24506" Type="http://schemas.openxmlformats.org/officeDocument/2006/relationships/hyperlink" Target="https://stats.wnba.com/team/1611661320/traditional/" TargetMode="External"/><Relationship Id="rId24507" Type="http://schemas.openxmlformats.org/officeDocument/2006/relationships/hyperlink" Target="https://stats.wnba.com/events/?flag=2&amp;CFID=&amp;CFPARAMS=&amp;PlayerID=200699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0" Type="http://schemas.openxmlformats.org/officeDocument/2006/relationships/hyperlink" Target="https://stats.wnba.com/team/1611661324/traditional/" TargetMode="External"/><Relationship Id="rId24501" Type="http://schemas.openxmlformats.org/officeDocument/2006/relationships/hyperlink" Target="https://stats.wnba.com/events/?flag=2&amp;CFID=&amp;CFPARAMS=&amp;PlayerID=101029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5" Type="http://schemas.openxmlformats.org/officeDocument/2006/relationships/hyperlink" Target="https://stats.wnba.com/events/?flag=3&amp;CFID=&amp;CFPARAMS=&amp;PlayerID=203026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7" Type="http://schemas.openxmlformats.org/officeDocument/2006/relationships/hyperlink" Target="https://stats.wnba.com/events/?flag=3&amp;CFID=&amp;CFPARAMS=&amp;PlayerID=1628283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4" Type="http://schemas.openxmlformats.org/officeDocument/2006/relationships/hyperlink" Target="https://stats.wnba.com/team/1611661330/traditional/" TargetMode="External"/><Relationship Id="rId13848" Type="http://schemas.openxmlformats.org/officeDocument/2006/relationships/hyperlink" Target="https://stats.wnba.com/events/?flag=1&amp;CFID=&amp;CFPARAMS=&amp;PlayerID=1628283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3" Type="http://schemas.openxmlformats.org/officeDocument/2006/relationships/hyperlink" Target="https://stats.wnba.com/player/203026/" TargetMode="External"/><Relationship Id="rId13849" Type="http://schemas.openxmlformats.org/officeDocument/2006/relationships/hyperlink" Target="https://stats.wnba.com/events/?flag=1&amp;CFID=&amp;CFPARAMS=&amp;PlayerID=1628283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2" Type="http://schemas.openxmlformats.org/officeDocument/2006/relationships/hyperlink" Target="https://stats.wnba.com/events/?flag=1&amp;CFID=&amp;CFPARAMS=&amp;PlayerID=201886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9" Type="http://schemas.openxmlformats.org/officeDocument/2006/relationships/hyperlink" Target="https://stats.wnba.com/events/?flag=1&amp;CFID=&amp;CFPARAMS=&amp;PlayerID=203026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3" Type="http://schemas.openxmlformats.org/officeDocument/2006/relationships/hyperlink" Target="https://stats.wnba.com/team/1611661324/traditional/" TargetMode="External"/><Relationship Id="rId12518" Type="http://schemas.openxmlformats.org/officeDocument/2006/relationships/hyperlink" Target="https://stats.wnba.com/events/?flag=3&amp;CFID=&amp;CFPARAMS=&amp;PlayerID=203026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4" Type="http://schemas.openxmlformats.org/officeDocument/2006/relationships/hyperlink" Target="https://stats.wnba.com/events/?flag=3&amp;CFID=&amp;CFPARAMS=&amp;PlayerID=1628283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7" Type="http://schemas.openxmlformats.org/officeDocument/2006/relationships/hyperlink" Target="https://stats.wnba.com/events/?flag=3&amp;CFID=&amp;CFPARAMS=&amp;PlayerID=203026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5" Type="http://schemas.openxmlformats.org/officeDocument/2006/relationships/hyperlink" Target="https://stats.wnba.com/events/?flag=3&amp;CFID=&amp;CFPARAMS=&amp;PlayerID=1628283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6" Type="http://schemas.openxmlformats.org/officeDocument/2006/relationships/hyperlink" Target="https://stats.wnba.com/events/?flag=3&amp;CFID=&amp;CFPARAMS=&amp;PlayerID=203026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6" Type="http://schemas.openxmlformats.org/officeDocument/2006/relationships/hyperlink" Target="https://stats.wnba.com/events/?flag=3&amp;CFID=&amp;CFPARAMS=&amp;PlayerID=1628283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0" Type="http://schemas.openxmlformats.org/officeDocument/2006/relationships/hyperlink" Target="https://stats.wnba.com/events/?flag=1&amp;CFID=&amp;CFPARAMS=&amp;PlayerID=1628881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1" Type="http://schemas.openxmlformats.org/officeDocument/2006/relationships/hyperlink" Target="https://stats.wnba.com/events/?flag=1&amp;CFID=&amp;CFPARAMS=&amp;PlayerID=1628881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2" Type="http://schemas.openxmlformats.org/officeDocument/2006/relationships/hyperlink" Target="https://stats.wnba.com/player/1628283/" TargetMode="External"/><Relationship Id="rId12511" Type="http://schemas.openxmlformats.org/officeDocument/2006/relationships/hyperlink" Target="https://stats.wnba.com/events/?flag=1&amp;CFID=&amp;CFPARAMS=&amp;PlayerID=201886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0" Type="http://schemas.openxmlformats.org/officeDocument/2006/relationships/hyperlink" Target="https://stats.wnba.com/events/?flag=1&amp;CFID=&amp;CFPARAMS=&amp;PlayerID=201886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6" Type="http://schemas.openxmlformats.org/officeDocument/2006/relationships/hyperlink" Target="https://stats.wnba.com/events/?flag=1&amp;CFID=&amp;CFPARAMS=&amp;PlayerID=203026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8" Type="http://schemas.openxmlformats.org/officeDocument/2006/relationships/hyperlink" Target="https://stats.wnba.com/events/?flag=3&amp;CFID=&amp;CFPARAMS=&amp;PlayerID=1627701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5" Type="http://schemas.openxmlformats.org/officeDocument/2006/relationships/hyperlink" Target="https://stats.wnba.com/events/?flag=1&amp;CFID=&amp;CFPARAMS=&amp;PlayerID=203026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9" Type="http://schemas.openxmlformats.org/officeDocument/2006/relationships/hyperlink" Target="https://stats.wnba.com/events/?flag=3&amp;CFID=&amp;CFPARAMS=&amp;PlayerID=1627701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4" Type="http://schemas.openxmlformats.org/officeDocument/2006/relationships/hyperlink" Target="https://stats.wnba.com/events/?flag=1&amp;CFID=&amp;CFPARAMS=&amp;PlayerID=203026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3" Type="http://schemas.openxmlformats.org/officeDocument/2006/relationships/hyperlink" Target="https://stats.wnba.com/events/?flag=1&amp;CFID=&amp;CFPARAMS=&amp;PlayerID=203026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4" Type="http://schemas.openxmlformats.org/officeDocument/2006/relationships/hyperlink" Target="https://stats.wnba.com/events/?flag=1&amp;CFID=&amp;CFPARAMS=&amp;PlayerID=1628283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9" Type="http://schemas.openxmlformats.org/officeDocument/2006/relationships/hyperlink" Target="https://stats.wnba.com/events/?flag=3&amp;CFID=&amp;CFPARAMS=&amp;PlayerID=201881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5" Type="http://schemas.openxmlformats.org/officeDocument/2006/relationships/hyperlink" Target="https://stats.wnba.com/events/?flag=1&amp;CFID=&amp;CFPARAMS=&amp;PlayerID=1628283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8" Type="http://schemas.openxmlformats.org/officeDocument/2006/relationships/hyperlink" Target="https://stats.wnba.com/team/1611661330/traditional/" TargetMode="External"/><Relationship Id="rId13856" Type="http://schemas.openxmlformats.org/officeDocument/2006/relationships/hyperlink" Target="https://stats.wnba.com/player/1627701/" TargetMode="External"/><Relationship Id="rId12527" Type="http://schemas.openxmlformats.org/officeDocument/2006/relationships/hyperlink" Target="https://stats.wnba.com/player/201881/" TargetMode="External"/><Relationship Id="rId13857" Type="http://schemas.openxmlformats.org/officeDocument/2006/relationships/hyperlink" Target="https://stats.wnba.com/team/1611661324/traditional/" TargetMode="External"/><Relationship Id="rId13850" Type="http://schemas.openxmlformats.org/officeDocument/2006/relationships/hyperlink" Target="https://stats.wnba.com/events/?flag=1&amp;CFID=&amp;CFPARAMS=&amp;PlayerID=1628283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1" Type="http://schemas.openxmlformats.org/officeDocument/2006/relationships/hyperlink" Target="https://stats.wnba.com/events/?flag=1&amp;CFID=&amp;CFPARAMS=&amp;PlayerID=1628283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2" Type="http://schemas.openxmlformats.org/officeDocument/2006/relationships/hyperlink" Target="https://stats.wnba.com/events/?flag=1&amp;CFID=&amp;CFPARAMS=&amp;PlayerID=1628283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3" Type="http://schemas.openxmlformats.org/officeDocument/2006/relationships/hyperlink" Target="https://stats.wnba.com/events/?flag=1&amp;CFID=&amp;CFPARAMS=&amp;PlayerID=1628283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2" Type="http://schemas.openxmlformats.org/officeDocument/2006/relationships/hyperlink" Target="https://stats.wnba.com/events/?flag=1&amp;CFID=&amp;CFPARAMS=&amp;PlayerID=203026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1" Type="http://schemas.openxmlformats.org/officeDocument/2006/relationships/hyperlink" Target="https://stats.wnba.com/events/?flag=1&amp;CFID=&amp;CFPARAMS=&amp;PlayerID=203026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0" Type="http://schemas.openxmlformats.org/officeDocument/2006/relationships/hyperlink" Target="https://stats.wnba.com/events/?flag=1&amp;CFID=&amp;CFPARAMS=&amp;PlayerID=203026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9" Type="http://schemas.openxmlformats.org/officeDocument/2006/relationships/hyperlink" Target="https://stats.wnba.com/events/?flag=1&amp;CFID=&amp;CFPARAMS=&amp;PlayerID=1628268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5" Type="http://schemas.openxmlformats.org/officeDocument/2006/relationships/hyperlink" Target="https://stats.wnba.com/events/?flag=1&amp;CFID=&amp;CFPARAMS=&amp;PlayerID=1628268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6" Type="http://schemas.openxmlformats.org/officeDocument/2006/relationships/hyperlink" Target="https://stats.wnba.com/events/?flag=1&amp;CFID=&amp;CFPARAMS=&amp;PlayerID=1628268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7" Type="http://schemas.openxmlformats.org/officeDocument/2006/relationships/hyperlink" Target="https://stats.wnba.com/events/?flag=1&amp;CFID=&amp;CFPARAMS=&amp;PlayerID=1628268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8" Type="http://schemas.openxmlformats.org/officeDocument/2006/relationships/hyperlink" Target="https://stats.wnba.com/events/?flag=1&amp;CFID=&amp;CFPARAMS=&amp;PlayerID=1628268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1" Type="http://schemas.openxmlformats.org/officeDocument/2006/relationships/hyperlink" Target="https://stats.wnba.com/events/?flag=3&amp;CFID=&amp;CFPARAMS=&amp;PlayerID=1628268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2" Type="http://schemas.openxmlformats.org/officeDocument/2006/relationships/hyperlink" Target="https://stats.wnba.com/events/?flag=3&amp;CFID=&amp;CFPARAMS=&amp;PlayerID=1628268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3" Type="http://schemas.openxmlformats.org/officeDocument/2006/relationships/hyperlink" Target="https://stats.wnba.com/events/?flag=1&amp;CFID=&amp;CFPARAMS=&amp;PlayerID=1628268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4" Type="http://schemas.openxmlformats.org/officeDocument/2006/relationships/hyperlink" Target="https://stats.wnba.com/events/?flag=1&amp;CFID=&amp;CFPARAMS=&amp;PlayerID=1628268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0" Type="http://schemas.openxmlformats.org/officeDocument/2006/relationships/hyperlink" Target="https://stats.wnba.com/team/1611661329/traditional/" TargetMode="External"/><Relationship Id="rId12509" Type="http://schemas.openxmlformats.org/officeDocument/2006/relationships/hyperlink" Target="https://stats.wnba.com/events/?flag=1&amp;CFID=&amp;CFPARAMS=&amp;PlayerID=201886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4" Type="http://schemas.openxmlformats.org/officeDocument/2006/relationships/hyperlink" Target="https://stats.wnba.com/events/?flag=3&amp;CFID=&amp;CFPARAMS=&amp;PlayerID=201886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6" Type="http://schemas.openxmlformats.org/officeDocument/2006/relationships/hyperlink" Target="https://stats.wnba.com/events/?flag=1&amp;CFID=&amp;CFPARAMS=&amp;PlayerID=1628881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3" Type="http://schemas.openxmlformats.org/officeDocument/2006/relationships/hyperlink" Target="https://stats.wnba.com/events/?flag=3&amp;CFID=&amp;CFPARAMS=&amp;PlayerID=201886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7" Type="http://schemas.openxmlformats.org/officeDocument/2006/relationships/hyperlink" Target="https://stats.wnba.com/events/?flag=1&amp;CFID=&amp;CFPARAMS=&amp;PlayerID=1628881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2" Type="http://schemas.openxmlformats.org/officeDocument/2006/relationships/hyperlink" Target="https://stats.wnba.com/events/?flag=3&amp;CFID=&amp;CFPARAMS=&amp;PlayerID=201886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8" Type="http://schemas.openxmlformats.org/officeDocument/2006/relationships/hyperlink" Target="https://stats.wnba.com/events/?flag=1&amp;CFID=&amp;CFPARAMS=&amp;PlayerID=1628881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1" Type="http://schemas.openxmlformats.org/officeDocument/2006/relationships/hyperlink" Target="https://stats.wnba.com/events/?flag=3&amp;CFID=&amp;CFPARAMS=&amp;PlayerID=201886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9" Type="http://schemas.openxmlformats.org/officeDocument/2006/relationships/hyperlink" Target="https://stats.wnba.com/events/?flag=1&amp;CFID=&amp;CFPARAMS=&amp;PlayerID=1628881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8" Type="http://schemas.openxmlformats.org/officeDocument/2006/relationships/hyperlink" Target="https://stats.wnba.com/events/?flag=1&amp;CFID=&amp;CFPARAMS=&amp;PlayerID=201886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2" Type="http://schemas.openxmlformats.org/officeDocument/2006/relationships/hyperlink" Target="https://stats.wnba.com/team/1611661330/traditional/" TargetMode="External"/><Relationship Id="rId12507" Type="http://schemas.openxmlformats.org/officeDocument/2006/relationships/hyperlink" Target="https://stats.wnba.com/events/?flag=1&amp;CFID=&amp;CFPARAMS=&amp;PlayerID=201886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3" Type="http://schemas.openxmlformats.org/officeDocument/2006/relationships/hyperlink" Target="https://stats.wnba.com/events/?flag=3&amp;CFID=&amp;CFPARAMS=&amp;PlayerID=1628881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6" Type="http://schemas.openxmlformats.org/officeDocument/2006/relationships/hyperlink" Target="https://stats.wnba.com/events/?flag=1&amp;CFID=&amp;CFPARAMS=&amp;PlayerID=201886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4" Type="http://schemas.openxmlformats.org/officeDocument/2006/relationships/hyperlink" Target="https://stats.wnba.com/events/?flag=3&amp;CFID=&amp;CFPARAMS=&amp;PlayerID=1628881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5" Type="http://schemas.openxmlformats.org/officeDocument/2006/relationships/hyperlink" Target="https://stats.wnba.com/events/?flag=1&amp;CFID=&amp;CFPARAMS=&amp;PlayerID=201886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5" Type="http://schemas.openxmlformats.org/officeDocument/2006/relationships/hyperlink" Target="https://stats.wnba.com/events/?flag=1&amp;CFID=&amp;CFPARAMS=&amp;PlayerID=1628881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0" Type="http://schemas.openxmlformats.org/officeDocument/2006/relationships/hyperlink" Target="https://stats.wnba.com/events/?flag=1&amp;CFID=&amp;CFPARAMS=&amp;PlayerID=1628268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1" Type="http://schemas.openxmlformats.org/officeDocument/2006/relationships/hyperlink" Target="https://stats.wnba.com/player/1628881/" TargetMode="External"/><Relationship Id="rId12500" Type="http://schemas.openxmlformats.org/officeDocument/2006/relationships/hyperlink" Target="https://stats.wnba.com/team/1611661317/traditional/" TargetMode="External"/><Relationship Id="rId23217" Type="http://schemas.openxmlformats.org/officeDocument/2006/relationships/hyperlink" Target="https://stats.wnba.com/events/?flag=2&amp;CFID=&amp;CFPARAMS=&amp;PlayerID=201067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8" Type="http://schemas.openxmlformats.org/officeDocument/2006/relationships/hyperlink" Target="https://stats.wnba.com/player/101039/" TargetMode="External"/><Relationship Id="rId23215" Type="http://schemas.openxmlformats.org/officeDocument/2006/relationships/hyperlink" Target="https://stats.wnba.com/events/?flag=2&amp;CFID=&amp;CFPARAMS=&amp;PlayerID=201067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6" Type="http://schemas.openxmlformats.org/officeDocument/2006/relationships/hyperlink" Target="https://stats.wnba.com/events/?flag=2&amp;CFID=&amp;CFPARAMS=&amp;PlayerID=201067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9" Type="http://schemas.openxmlformats.org/officeDocument/2006/relationships/hyperlink" Target="https://stats.wnba.com/team/1611661325/traditional/" TargetMode="External"/><Relationship Id="rId23210" Type="http://schemas.openxmlformats.org/officeDocument/2006/relationships/hyperlink" Target="https://stats.wnba.com/events/?flag=2&amp;CFID=&amp;CFPARAMS=&amp;PlayerID=100919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3" Type="http://schemas.openxmlformats.org/officeDocument/2006/relationships/hyperlink" Target="https://stats.wnba.com/team/1611661328/traditional/" TargetMode="External"/><Relationship Id="rId23214" Type="http://schemas.openxmlformats.org/officeDocument/2006/relationships/hyperlink" Target="https://stats.wnba.com/events/?flag=2&amp;CFID=&amp;CFPARAMS=&amp;PlayerID=201067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1" Type="http://schemas.openxmlformats.org/officeDocument/2006/relationships/hyperlink" Target="https://stats.wnba.com/events/?flag=2&amp;CFID=&amp;CFPARAMS=&amp;PlayerID=100919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2" Type="http://schemas.openxmlformats.org/officeDocument/2006/relationships/hyperlink" Target="https://stats.wnba.com/player/201067/" TargetMode="External"/><Relationship Id="rId11228" Type="http://schemas.openxmlformats.org/officeDocument/2006/relationships/hyperlink" Target="https://stats.wnba.com/team/1611661322/traditional/" TargetMode="External"/><Relationship Id="rId12559" Type="http://schemas.openxmlformats.org/officeDocument/2006/relationships/hyperlink" Target="https://stats.wnba.com/events/?flag=3&amp;CFID=&amp;CFPARAMS=&amp;PlayerID=203014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7" Type="http://schemas.openxmlformats.org/officeDocument/2006/relationships/hyperlink" Target="https://stats.wnba.com/player/1628278/" TargetMode="External"/><Relationship Id="rId12558" Type="http://schemas.openxmlformats.org/officeDocument/2006/relationships/hyperlink" Target="https://stats.wnba.com/events/?flag=3&amp;CFID=&amp;CFPARAMS=&amp;PlayerID=203014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6" Type="http://schemas.openxmlformats.org/officeDocument/2006/relationships/hyperlink" Target="https://stats.wnba.com/events/?flag=1&amp;CFID=&amp;CFPARAMS=&amp;PlayerID=1627674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7" Type="http://schemas.openxmlformats.org/officeDocument/2006/relationships/hyperlink" Target="https://stats.wnba.com/events/?flag=3&amp;CFID=&amp;CFPARAMS=&amp;PlayerID=203014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5" Type="http://schemas.openxmlformats.org/officeDocument/2006/relationships/hyperlink" Target="https://stats.wnba.com/events/?flag=1&amp;CFID=&amp;CFPARAMS=&amp;PlayerID=1627674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6" Type="http://schemas.openxmlformats.org/officeDocument/2006/relationships/hyperlink" Target="https://stats.wnba.com/team/1611661320/traditional/" TargetMode="External"/><Relationship Id="rId13887" Type="http://schemas.openxmlformats.org/officeDocument/2006/relationships/hyperlink" Target="https://stats.wnba.com/events/?flag=1&amp;CFID=&amp;CFPARAMS=&amp;PlayerID=1628263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8" Type="http://schemas.openxmlformats.org/officeDocument/2006/relationships/hyperlink" Target="https://stats.wnba.com/events/?flag=1&amp;CFID=&amp;CFPARAMS=&amp;PlayerID=1628263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9" Type="http://schemas.openxmlformats.org/officeDocument/2006/relationships/hyperlink" Target="https://stats.wnba.com/events/?flag=1&amp;CFID=&amp;CFPARAMS=&amp;PlayerID=1628263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9" Type="http://schemas.openxmlformats.org/officeDocument/2006/relationships/hyperlink" Target="https://stats.wnba.com/events/?flag=3&amp;CFID=&amp;CFPARAMS=&amp;PlayerID=1628278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0" Type="http://schemas.openxmlformats.org/officeDocument/2006/relationships/hyperlink" Target="https://stats.wnba.com/events/?flag=1&amp;CFID=&amp;CFPARAMS=&amp;PlayerID=1627674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1" Type="http://schemas.openxmlformats.org/officeDocument/2006/relationships/hyperlink" Target="https://stats.wnba.com/events/?flag=1&amp;CFID=&amp;CFPARAMS=&amp;PlayerID=204319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3" Type="http://schemas.openxmlformats.org/officeDocument/2006/relationships/hyperlink" Target="https://stats.wnba.com/events/?flag=3&amp;CFID=&amp;CFPARAMS=&amp;PlayerID=1628263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0" Type="http://schemas.openxmlformats.org/officeDocument/2006/relationships/hyperlink" Target="https://stats.wnba.com/events/?flag=1&amp;CFID=&amp;CFPARAMS=&amp;PlayerID=204319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4" Type="http://schemas.openxmlformats.org/officeDocument/2006/relationships/hyperlink" Target="https://stats.wnba.com/events/?flag=3&amp;CFID=&amp;CFPARAMS=&amp;PlayerID=1628263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5" Type="http://schemas.openxmlformats.org/officeDocument/2006/relationships/hyperlink" Target="https://stats.wnba.com/events/?flag=1&amp;CFID=&amp;CFPARAMS=&amp;PlayerID=1628263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6" Type="http://schemas.openxmlformats.org/officeDocument/2006/relationships/hyperlink" Target="https://stats.wnba.com/events/?flag=1&amp;CFID=&amp;CFPARAMS=&amp;PlayerID=1628263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4" Type="http://schemas.openxmlformats.org/officeDocument/2006/relationships/hyperlink" Target="https://stats.wnba.com/events/?flag=1&amp;CFID=&amp;CFPARAMS=&amp;PlayerID=1627674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5" Type="http://schemas.openxmlformats.org/officeDocument/2006/relationships/hyperlink" Target="https://stats.wnba.com/player/203014/" TargetMode="External"/><Relationship Id="rId11223" Type="http://schemas.openxmlformats.org/officeDocument/2006/relationships/hyperlink" Target="https://stats.wnba.com/events/?flag=1&amp;CFID=&amp;CFPARAMS=&amp;PlayerID=1627674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4" Type="http://schemas.openxmlformats.org/officeDocument/2006/relationships/hyperlink" Target="https://stats.wnba.com/events/?flag=1&amp;CFID=&amp;CFPARAMS=&amp;PlayerID=204319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0" Type="http://schemas.openxmlformats.org/officeDocument/2006/relationships/hyperlink" Target="https://stats.wnba.com/player/1628263/" TargetMode="External"/><Relationship Id="rId11222" Type="http://schemas.openxmlformats.org/officeDocument/2006/relationships/hyperlink" Target="https://stats.wnba.com/events/?flag=1&amp;CFID=&amp;CFPARAMS=&amp;PlayerID=1627674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3" Type="http://schemas.openxmlformats.org/officeDocument/2006/relationships/hyperlink" Target="https://stats.wnba.com/events/?flag=1&amp;CFID=&amp;CFPARAMS=&amp;PlayerID=204319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1" Type="http://schemas.openxmlformats.org/officeDocument/2006/relationships/hyperlink" Target="https://stats.wnba.com/team/1611661319/traditional/" TargetMode="External"/><Relationship Id="rId11221" Type="http://schemas.openxmlformats.org/officeDocument/2006/relationships/hyperlink" Target="https://stats.wnba.com/events/?flag=1&amp;CFID=&amp;CFPARAMS=&amp;PlayerID=1627674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2" Type="http://schemas.openxmlformats.org/officeDocument/2006/relationships/hyperlink" Target="https://stats.wnba.com/events/?flag=1&amp;CFID=&amp;CFPARAMS=&amp;PlayerID=204319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2" Type="http://schemas.openxmlformats.org/officeDocument/2006/relationships/hyperlink" Target="https://stats.wnba.com/events/?flag=3&amp;CFID=&amp;CFPARAMS=&amp;PlayerID=1628263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6" Type="http://schemas.openxmlformats.org/officeDocument/2006/relationships/hyperlink" Target="https://stats.wnba.com/player/100919/" TargetMode="External"/><Relationship Id="rId23207" Type="http://schemas.openxmlformats.org/officeDocument/2006/relationships/hyperlink" Target="https://stats.wnba.com/team/1611661313/traditional/" TargetMode="External"/><Relationship Id="rId23204" Type="http://schemas.openxmlformats.org/officeDocument/2006/relationships/hyperlink" Target="https://stats.wnba.com/events/?flag=2&amp;CFID=&amp;CFPARAMS=&amp;PlayerID=201062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5" Type="http://schemas.openxmlformats.org/officeDocument/2006/relationships/hyperlink" Target="https://stats.wnba.com/events/?flag=2&amp;CFID=&amp;CFPARAMS=&amp;PlayerID=201062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8" Type="http://schemas.openxmlformats.org/officeDocument/2006/relationships/hyperlink" Target="https://stats.wnba.com/events/?flag=2&amp;CFID=&amp;CFPARAMS=&amp;PlayerID=100919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9" Type="http://schemas.openxmlformats.org/officeDocument/2006/relationships/hyperlink" Target="https://stats.wnba.com/events/?flag=2&amp;CFID=&amp;CFPARAMS=&amp;PlayerID=100919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2" Type="http://schemas.openxmlformats.org/officeDocument/2006/relationships/hyperlink" Target="https://stats.wnba.com/events/?flag=2&amp;CFID=&amp;CFPARAMS=&amp;PlayerID=201062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3" Type="http://schemas.openxmlformats.org/officeDocument/2006/relationships/hyperlink" Target="https://stats.wnba.com/events/?flag=2&amp;CFID=&amp;CFPARAMS=&amp;PlayerID=201062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0" Type="http://schemas.openxmlformats.org/officeDocument/2006/relationships/hyperlink" Target="https://stats.wnba.com/player/201062/" TargetMode="External"/><Relationship Id="rId23201" Type="http://schemas.openxmlformats.org/officeDocument/2006/relationships/hyperlink" Target="https://stats.wnba.com/team/1611661329/traditional/" TargetMode="External"/><Relationship Id="rId11239" Type="http://schemas.openxmlformats.org/officeDocument/2006/relationships/hyperlink" Target="https://stats.wnba.com/events/?flag=1&amp;CFID=&amp;CFPARAMS=&amp;PlayerID=1628278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8" Type="http://schemas.openxmlformats.org/officeDocument/2006/relationships/hyperlink" Target="https://stats.wnba.com/events/?flag=1&amp;CFID=&amp;CFPARAMS=&amp;PlayerID=1628278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9" Type="http://schemas.openxmlformats.org/officeDocument/2006/relationships/hyperlink" Target="https://stats.wnba.com/player/201516/" TargetMode="External"/><Relationship Id="rId11237" Type="http://schemas.openxmlformats.org/officeDocument/2006/relationships/hyperlink" Target="https://stats.wnba.com/events/?flag=1&amp;CFID=&amp;CFPARAMS=&amp;PlayerID=1628278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8" Type="http://schemas.openxmlformats.org/officeDocument/2006/relationships/hyperlink" Target="https://stats.wnba.com/events/?flag=1&amp;CFID=&amp;CFPARAMS=&amp;PlayerID=203014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6" Type="http://schemas.openxmlformats.org/officeDocument/2006/relationships/hyperlink" Target="https://stats.wnba.com/events/?flag=1&amp;CFID=&amp;CFPARAMS=&amp;PlayerID=1628278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7" Type="http://schemas.openxmlformats.org/officeDocument/2006/relationships/hyperlink" Target="https://stats.wnba.com/events/?flag=1&amp;CFID=&amp;CFPARAMS=&amp;PlayerID=203014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8" Type="http://schemas.openxmlformats.org/officeDocument/2006/relationships/hyperlink" Target="https://stats.wnba.com/events/?flag=1&amp;CFID=&amp;CFPARAMS=&amp;PlayerID=204329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9" Type="http://schemas.openxmlformats.org/officeDocument/2006/relationships/hyperlink" Target="https://stats.wnba.com/events/?flag=1&amp;CFID=&amp;CFPARAMS=&amp;PlayerID=204329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1" Type="http://schemas.openxmlformats.org/officeDocument/2006/relationships/hyperlink" Target="https://stats.wnba.com/events/?flag=3&amp;CFID=&amp;CFPARAMS=&amp;PlayerID=1628278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2" Type="http://schemas.openxmlformats.org/officeDocument/2006/relationships/hyperlink" Target="https://stats.wnba.com/events/?flag=1&amp;CFID=&amp;CFPARAMS=&amp;PlayerID=203014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4" Type="http://schemas.openxmlformats.org/officeDocument/2006/relationships/hyperlink" Target="https://stats.wnba.com/events/?flag=3&amp;CFID=&amp;CFPARAMS=&amp;PlayerID=204329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0" Type="http://schemas.openxmlformats.org/officeDocument/2006/relationships/hyperlink" Target="https://stats.wnba.com/events/?flag=3&amp;CFID=&amp;CFPARAMS=&amp;PlayerID=1628278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1" Type="http://schemas.openxmlformats.org/officeDocument/2006/relationships/hyperlink" Target="https://stats.wnba.com/events/?flag=1&amp;CFID=&amp;CFPARAMS=&amp;PlayerID=203014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5" Type="http://schemas.openxmlformats.org/officeDocument/2006/relationships/hyperlink" Target="https://stats.wnba.com/events/?flag=3&amp;CFID=&amp;CFPARAMS=&amp;PlayerID=204329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0" Type="http://schemas.openxmlformats.org/officeDocument/2006/relationships/hyperlink" Target="https://stats.wnba.com/events/?flag=3&amp;CFID=&amp;CFPARAMS=&amp;PlayerID=203014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6" Type="http://schemas.openxmlformats.org/officeDocument/2006/relationships/hyperlink" Target="https://stats.wnba.com/events/?flag=1&amp;CFID=&amp;CFPARAMS=&amp;PlayerID=204329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7" Type="http://schemas.openxmlformats.org/officeDocument/2006/relationships/hyperlink" Target="https://stats.wnba.com/events/?flag=1&amp;CFID=&amp;CFPARAMS=&amp;PlayerID=204329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5" Type="http://schemas.openxmlformats.org/officeDocument/2006/relationships/hyperlink" Target="https://stats.wnba.com/events/?flag=1&amp;CFID=&amp;CFPARAMS=&amp;PlayerID=1628278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6" Type="http://schemas.openxmlformats.org/officeDocument/2006/relationships/hyperlink" Target="https://stats.wnba.com/events/?flag=1&amp;CFID=&amp;CFPARAMS=&amp;PlayerID=203014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0" Type="http://schemas.openxmlformats.org/officeDocument/2006/relationships/hyperlink" Target="https://stats.wnba.com/events/?flag=1&amp;CFID=&amp;CFPARAMS=&amp;PlayerID=1628263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4" Type="http://schemas.openxmlformats.org/officeDocument/2006/relationships/hyperlink" Target="https://stats.wnba.com/events/?flag=1&amp;CFID=&amp;CFPARAMS=&amp;PlayerID=1628278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5" Type="http://schemas.openxmlformats.org/officeDocument/2006/relationships/hyperlink" Target="https://stats.wnba.com/events/?flag=1&amp;CFID=&amp;CFPARAMS=&amp;PlayerID=203014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1" Type="http://schemas.openxmlformats.org/officeDocument/2006/relationships/hyperlink" Target="https://stats.wnba.com/events/?flag=1&amp;CFID=&amp;CFPARAMS=&amp;PlayerID=1628263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3" Type="http://schemas.openxmlformats.org/officeDocument/2006/relationships/hyperlink" Target="https://stats.wnba.com/events/?flag=1&amp;CFID=&amp;CFPARAMS=&amp;PlayerID=1628278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4" Type="http://schemas.openxmlformats.org/officeDocument/2006/relationships/hyperlink" Target="https://stats.wnba.com/events/?flag=1&amp;CFID=&amp;CFPARAMS=&amp;PlayerID=203014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2" Type="http://schemas.openxmlformats.org/officeDocument/2006/relationships/hyperlink" Target="https://stats.wnba.com/player/204329/" TargetMode="External"/><Relationship Id="rId11232" Type="http://schemas.openxmlformats.org/officeDocument/2006/relationships/hyperlink" Target="https://stats.wnba.com/events/?flag=3&amp;CFID=&amp;CFPARAMS=&amp;PlayerID=1628278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3" Type="http://schemas.openxmlformats.org/officeDocument/2006/relationships/hyperlink" Target="https://stats.wnba.com/events/?flag=1&amp;CFID=&amp;CFPARAMS=&amp;PlayerID=203014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3" Type="http://schemas.openxmlformats.org/officeDocument/2006/relationships/hyperlink" Target="https://stats.wnba.com/team/1611661313/traditional/" TargetMode="External"/><Relationship Id="rId24522" Type="http://schemas.openxmlformats.org/officeDocument/2006/relationships/drawing" Target="../drawings/drawing1.xml"/><Relationship Id="rId24520" Type="http://schemas.openxmlformats.org/officeDocument/2006/relationships/hyperlink" Target="https://stats.wnba.com/events/?flag=2&amp;CFID=&amp;CFPARAMS=&amp;PlayerID=201914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1" Type="http://schemas.openxmlformats.org/officeDocument/2006/relationships/hyperlink" Target="https://stats.wnba.com/events/?flag=2&amp;CFID=&amp;CFPARAMS=&amp;PlayerID=201914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6" Type="http://schemas.openxmlformats.org/officeDocument/2006/relationships/hyperlink" Target="https://stats.wnba.com/events/?flag=1&amp;CFID=&amp;CFPARAMS=&amp;PlayerID=203838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7" Type="http://schemas.openxmlformats.org/officeDocument/2006/relationships/hyperlink" Target="https://stats.wnba.com/events/?flag=1&amp;CFID=&amp;CFPARAMS=&amp;PlayerID=201881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9" Type="http://schemas.openxmlformats.org/officeDocument/2006/relationships/hyperlink" Target="https://stats.wnba.com/team/1611661323/traditional/" TargetMode="External"/><Relationship Id="rId11205" Type="http://schemas.openxmlformats.org/officeDocument/2006/relationships/hyperlink" Target="https://stats.wnba.com/events/?flag=1&amp;CFID=&amp;CFPARAMS=&amp;PlayerID=203838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6" Type="http://schemas.openxmlformats.org/officeDocument/2006/relationships/hyperlink" Target="https://stats.wnba.com/events/?flag=1&amp;CFID=&amp;CFPARAMS=&amp;PlayerID=201881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4" Type="http://schemas.openxmlformats.org/officeDocument/2006/relationships/hyperlink" Target="https://stats.wnba.com/events/?flag=3&amp;CFID=&amp;CFPARAMS=&amp;PlayerID=203838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5" Type="http://schemas.openxmlformats.org/officeDocument/2006/relationships/hyperlink" Target="https://stats.wnba.com/events/?flag=1&amp;CFID=&amp;CFPARAMS=&amp;PlayerID=201881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3" Type="http://schemas.openxmlformats.org/officeDocument/2006/relationships/hyperlink" Target="https://stats.wnba.com/events/?flag=3&amp;CFID=&amp;CFPARAMS=&amp;PlayerID=203838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4" Type="http://schemas.openxmlformats.org/officeDocument/2006/relationships/hyperlink" Target="https://stats.wnba.com/events/?flag=1&amp;CFID=&amp;CFPARAMS=&amp;PlayerID=201881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5" Type="http://schemas.openxmlformats.org/officeDocument/2006/relationships/hyperlink" Target="https://stats.wnba.com/events/?flag=1&amp;CFID=&amp;CFPARAMS=&amp;PlayerID=1627701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9" Type="http://schemas.openxmlformats.org/officeDocument/2006/relationships/hyperlink" Target="https://stats.wnba.com/events/?flag=1&amp;CFID=&amp;CFPARAMS=&amp;PlayerID=203838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6" Type="http://schemas.openxmlformats.org/officeDocument/2006/relationships/hyperlink" Target="https://stats.wnba.com/events/?flag=1&amp;CFID=&amp;CFPARAMS=&amp;PlayerID=1627701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8" Type="http://schemas.openxmlformats.org/officeDocument/2006/relationships/hyperlink" Target="https://stats.wnba.com/events/?flag=1&amp;CFID=&amp;CFPARAMS=&amp;PlayerID=203838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9" Type="http://schemas.openxmlformats.org/officeDocument/2006/relationships/hyperlink" Target="https://stats.wnba.com/events/?flag=1&amp;CFID=&amp;CFPARAMS=&amp;PlayerID=201881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7" Type="http://schemas.openxmlformats.org/officeDocument/2006/relationships/hyperlink" Target="https://stats.wnba.com/events/?flag=1&amp;CFID=&amp;CFPARAMS=&amp;PlayerID=1627701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7" Type="http://schemas.openxmlformats.org/officeDocument/2006/relationships/hyperlink" Target="https://stats.wnba.com/events/?flag=1&amp;CFID=&amp;CFPARAMS=&amp;PlayerID=203838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8" Type="http://schemas.openxmlformats.org/officeDocument/2006/relationships/hyperlink" Target="https://stats.wnba.com/events/?flag=1&amp;CFID=&amp;CFPARAMS=&amp;PlayerID=201881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8" Type="http://schemas.openxmlformats.org/officeDocument/2006/relationships/hyperlink" Target="https://stats.wnba.com/player/1628280/" TargetMode="External"/><Relationship Id="rId13861" Type="http://schemas.openxmlformats.org/officeDocument/2006/relationships/hyperlink" Target="https://stats.wnba.com/events/?flag=1&amp;CFID=&amp;CFPARAMS=&amp;PlayerID=1627701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2" Type="http://schemas.openxmlformats.org/officeDocument/2006/relationships/hyperlink" Target="https://stats.wnba.com/events/?flag=1&amp;CFID=&amp;CFPARAMS=&amp;PlayerID=1627701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3" Type="http://schemas.openxmlformats.org/officeDocument/2006/relationships/hyperlink" Target="https://stats.wnba.com/events/?flag=1&amp;CFID=&amp;CFPARAMS=&amp;PlayerID=1627701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4" Type="http://schemas.openxmlformats.org/officeDocument/2006/relationships/hyperlink" Target="https://stats.wnba.com/events/?flag=1&amp;CFID=&amp;CFPARAMS=&amp;PlayerID=1627701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2" Type="http://schemas.openxmlformats.org/officeDocument/2006/relationships/hyperlink" Target="https://stats.wnba.com/events/?flag=3&amp;CFID=&amp;CFPARAMS=&amp;PlayerID=203838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3" Type="http://schemas.openxmlformats.org/officeDocument/2006/relationships/hyperlink" Target="https://stats.wnba.com/events/?flag=1&amp;CFID=&amp;CFPARAMS=&amp;PlayerID=201881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1" Type="http://schemas.openxmlformats.org/officeDocument/2006/relationships/hyperlink" Target="https://stats.wnba.com/events/?flag=3&amp;CFID=&amp;CFPARAMS=&amp;PlayerID=203838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2" Type="http://schemas.openxmlformats.org/officeDocument/2006/relationships/hyperlink" Target="https://stats.wnba.com/events/?flag=3&amp;CFID=&amp;CFPARAMS=&amp;PlayerID=201881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0" Type="http://schemas.openxmlformats.org/officeDocument/2006/relationships/hyperlink" Target="https://stats.wnba.com/team/1611661329/traditional/" TargetMode="External"/><Relationship Id="rId12531" Type="http://schemas.openxmlformats.org/officeDocument/2006/relationships/hyperlink" Target="https://stats.wnba.com/events/?flag=3&amp;CFID=&amp;CFPARAMS=&amp;PlayerID=201881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0" Type="http://schemas.openxmlformats.org/officeDocument/2006/relationships/hyperlink" Target="https://stats.wnba.com/events/?flag=3&amp;CFID=&amp;CFPARAMS=&amp;PlayerID=201881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0" Type="http://schemas.openxmlformats.org/officeDocument/2006/relationships/hyperlink" Target="https://stats.wnba.com/events/?flag=1&amp;CFID=&amp;CFPARAMS=&amp;PlayerID=1627701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5" Type="http://schemas.openxmlformats.org/officeDocument/2006/relationships/hyperlink" Target="https://stats.wnba.com/events/?flag=2&amp;CFID=&amp;CFPARAMS=&amp;PlayerID=202264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6" Type="http://schemas.openxmlformats.org/officeDocument/2006/relationships/hyperlink" Target="https://stats.wnba.com/events/?flag=2&amp;CFID=&amp;CFPARAMS=&amp;PlayerID=202264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3" Type="http://schemas.openxmlformats.org/officeDocument/2006/relationships/hyperlink" Target="https://stats.wnba.com/player/202264/" TargetMode="External"/><Relationship Id="rId24514" Type="http://schemas.openxmlformats.org/officeDocument/2006/relationships/hyperlink" Target="https://stats.wnba.com/team/1611661320/traditional/" TargetMode="External"/><Relationship Id="rId24519" Type="http://schemas.openxmlformats.org/officeDocument/2006/relationships/hyperlink" Target="https://stats.wnba.com/team/1611661321/traditional/" TargetMode="External"/><Relationship Id="rId24517" Type="http://schemas.openxmlformats.org/officeDocument/2006/relationships/hyperlink" Target="https://stats.wnba.com/events/?flag=2&amp;CFID=&amp;CFPARAMS=&amp;PlayerID=202264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8" Type="http://schemas.openxmlformats.org/officeDocument/2006/relationships/hyperlink" Target="https://stats.wnba.com/player/201914/" TargetMode="External"/><Relationship Id="rId24511" Type="http://schemas.openxmlformats.org/officeDocument/2006/relationships/hyperlink" Target="https://stats.wnba.com/events/?flag=2&amp;CFID=&amp;CFPARAMS=&amp;PlayerID=202276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2" Type="http://schemas.openxmlformats.org/officeDocument/2006/relationships/hyperlink" Target="https://stats.wnba.com/events/?flag=2&amp;CFID=&amp;CFPARAMS=&amp;PlayerID=202276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0" Type="http://schemas.openxmlformats.org/officeDocument/2006/relationships/hyperlink" Target="https://stats.wnba.com/team/1611661324/traditional/" TargetMode="External"/><Relationship Id="rId11217" Type="http://schemas.openxmlformats.org/officeDocument/2006/relationships/hyperlink" Target="https://stats.wnba.com/events/?flag=3&amp;CFID=&amp;CFPARAMS=&amp;PlayerID=1627674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8" Type="http://schemas.openxmlformats.org/officeDocument/2006/relationships/hyperlink" Target="https://stats.wnba.com/events/?flag=1&amp;CFID=&amp;CFPARAMS=&amp;PlayerID=204319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6" Type="http://schemas.openxmlformats.org/officeDocument/2006/relationships/hyperlink" Target="https://stats.wnba.com/events/?flag=3&amp;CFID=&amp;CFPARAMS=&amp;PlayerID=1627674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7" Type="http://schemas.openxmlformats.org/officeDocument/2006/relationships/hyperlink" Target="https://stats.wnba.com/events/?flag=1&amp;CFID=&amp;CFPARAMS=&amp;PlayerID=204319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5" Type="http://schemas.openxmlformats.org/officeDocument/2006/relationships/hyperlink" Target="https://stats.wnba.com/events/?flag=3&amp;CFID=&amp;CFPARAMS=&amp;PlayerID=1627674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6" Type="http://schemas.openxmlformats.org/officeDocument/2006/relationships/hyperlink" Target="https://stats.wnba.com/events/?flag=3&amp;CFID=&amp;CFPARAMS=&amp;PlayerID=204319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4" Type="http://schemas.openxmlformats.org/officeDocument/2006/relationships/hyperlink" Target="https://stats.wnba.com/team/1611661329/traditional/" TargetMode="External"/><Relationship Id="rId12545" Type="http://schemas.openxmlformats.org/officeDocument/2006/relationships/hyperlink" Target="https://stats.wnba.com/events/?flag=3&amp;CFID=&amp;CFPARAMS=&amp;PlayerID=204319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6" Type="http://schemas.openxmlformats.org/officeDocument/2006/relationships/hyperlink" Target="https://stats.wnba.com/events/?flag=1&amp;CFID=&amp;CFPARAMS=&amp;PlayerID=1628280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7" Type="http://schemas.openxmlformats.org/officeDocument/2006/relationships/hyperlink" Target="https://stats.wnba.com/events/?flag=1&amp;CFID=&amp;CFPARAMS=&amp;PlayerID=1628280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9" Type="http://schemas.openxmlformats.org/officeDocument/2006/relationships/hyperlink" Target="https://stats.wnba.com/events/?flag=1&amp;CFID=&amp;CFPARAMS=&amp;PlayerID=1627674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8" Type="http://schemas.openxmlformats.org/officeDocument/2006/relationships/hyperlink" Target="https://stats.wnba.com/events/?flag=1&amp;CFID=&amp;CFPARAMS=&amp;PlayerID=1628280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8" Type="http://schemas.openxmlformats.org/officeDocument/2006/relationships/hyperlink" Target="https://stats.wnba.com/events/?flag=3&amp;CFID=&amp;CFPARAMS=&amp;PlayerID=1627674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9" Type="http://schemas.openxmlformats.org/officeDocument/2006/relationships/hyperlink" Target="https://stats.wnba.com/events/?flag=1&amp;CFID=&amp;CFPARAMS=&amp;PlayerID=204319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9" Type="http://schemas.openxmlformats.org/officeDocument/2006/relationships/hyperlink" Target="https://stats.wnba.com/events/?flag=1&amp;CFID=&amp;CFPARAMS=&amp;PlayerID=1628280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0" Type="http://schemas.openxmlformats.org/officeDocument/2006/relationships/hyperlink" Target="https://stats.wnba.com/events/?flag=1&amp;CFID=&amp;CFPARAMS=&amp;PlayerID=201881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2" Type="http://schemas.openxmlformats.org/officeDocument/2006/relationships/hyperlink" Target="https://stats.wnba.com/events/?flag=1&amp;CFID=&amp;CFPARAMS=&amp;PlayerID=1628280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3" Type="http://schemas.openxmlformats.org/officeDocument/2006/relationships/hyperlink" Target="https://stats.wnba.com/events/?flag=1&amp;CFID=&amp;CFPARAMS=&amp;PlayerID=1628280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4" Type="http://schemas.openxmlformats.org/officeDocument/2006/relationships/hyperlink" Target="https://stats.wnba.com/events/?flag=1&amp;CFID=&amp;CFPARAMS=&amp;PlayerID=1628280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5" Type="http://schemas.openxmlformats.org/officeDocument/2006/relationships/hyperlink" Target="https://stats.wnba.com/events/?flag=1&amp;CFID=&amp;CFPARAMS=&amp;PlayerID=1628280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3" Type="http://schemas.openxmlformats.org/officeDocument/2006/relationships/hyperlink" Target="https://stats.wnba.com/player/1627674/" TargetMode="External"/><Relationship Id="rId12544" Type="http://schemas.openxmlformats.org/officeDocument/2006/relationships/hyperlink" Target="https://stats.wnba.com/events/?flag=3&amp;CFID=&amp;CFPARAMS=&amp;PlayerID=204319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2" Type="http://schemas.openxmlformats.org/officeDocument/2006/relationships/hyperlink" Target="https://stats.wnba.com/events/?flag=1&amp;CFID=&amp;CFPARAMS=&amp;PlayerID=203838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3" Type="http://schemas.openxmlformats.org/officeDocument/2006/relationships/hyperlink" Target="https://stats.wnba.com/events/?flag=3&amp;CFID=&amp;CFPARAMS=&amp;PlayerID=204319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1" Type="http://schemas.openxmlformats.org/officeDocument/2006/relationships/hyperlink" Target="https://stats.wnba.com/events/?flag=1&amp;CFID=&amp;CFPARAMS=&amp;PlayerID=203838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2" Type="http://schemas.openxmlformats.org/officeDocument/2006/relationships/hyperlink" Target="https://stats.wnba.com/team/1611661328/traditional/" TargetMode="External"/><Relationship Id="rId13870" Type="http://schemas.openxmlformats.org/officeDocument/2006/relationships/hyperlink" Target="https://stats.wnba.com/events/?flag=3&amp;CFID=&amp;CFPARAMS=&amp;PlayerID=1628280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0" Type="http://schemas.openxmlformats.org/officeDocument/2006/relationships/hyperlink" Target="https://stats.wnba.com/events/?flag=1&amp;CFID=&amp;CFPARAMS=&amp;PlayerID=203838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1" Type="http://schemas.openxmlformats.org/officeDocument/2006/relationships/hyperlink" Target="https://stats.wnba.com/player/204319/" TargetMode="External"/><Relationship Id="rId13871" Type="http://schemas.openxmlformats.org/officeDocument/2006/relationships/hyperlink" Target="https://stats.wnba.com/events/?flag=3&amp;CFID=&amp;CFPARAMS=&amp;PlayerID=1628280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stats.wnba.com/events/?flag=1&amp;CFID=&amp;CFPARAMS=&amp;PlayerID=1627668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stats.wnba.com/events/?flag=1&amp;CFID=&amp;CFPARAMS=&amp;PlayerID=1627668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stats.wnba.com/events/?flag=1&amp;CFID=&amp;CFPARAMS=&amp;PlayerID=1627668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8" Type="http://schemas.openxmlformats.org/officeDocument/2006/relationships/hyperlink" Target="https://stats.wnba.com/events/?flag=1&amp;CFID=&amp;CFPARAMS=&amp;PlayerID=202259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9" Type="http://schemas.openxmlformats.org/officeDocument/2006/relationships/hyperlink" Target="https://stats.wnba.com/events/?flag=1&amp;CFID=&amp;CFPARAMS=&amp;PlayerID=202259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stats.wnba.com/events/?flag=1&amp;CFID=&amp;CFPARAMS=&amp;PlayerID=1627668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4" Type="http://schemas.openxmlformats.org/officeDocument/2006/relationships/hyperlink" Target="https://stats.wnba.com/events/?flag=3&amp;CFID=&amp;CFPARAMS=&amp;PlayerID=202259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stats.wnba.com/events/?flag=3&amp;CFID=&amp;CFPARAMS=&amp;PlayerID=1627668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5" Type="http://schemas.openxmlformats.org/officeDocument/2006/relationships/hyperlink" Target="https://stats.wnba.com/events/?flag=3&amp;CFID=&amp;CFPARAMS=&amp;PlayerID=202259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stats.wnba.com/events/?flag=3&amp;CFID=&amp;CFPARAMS=&amp;PlayerID=1627668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6" Type="http://schemas.openxmlformats.org/officeDocument/2006/relationships/hyperlink" Target="https://stats.wnba.com/events/?flag=3&amp;CFID=&amp;CFPARAMS=&amp;PlayerID=202259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7" Type="http://schemas.openxmlformats.org/officeDocument/2006/relationships/hyperlink" Target="https://stats.wnba.com/events/?flag=1&amp;CFID=&amp;CFPARAMS=&amp;PlayerID=202259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stats.wnba.com/events/?flag=1&amp;CFID=&amp;CFPARAMS=&amp;PlayerID=1627668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0" Type="http://schemas.openxmlformats.org/officeDocument/2006/relationships/hyperlink" Target="https://stats.wnba.com/events/?flag=1&amp;CFID=&amp;CFPARAMS=&amp;PlayerID=202640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stats.wnba.com/events/?flag=1&amp;CFID=&amp;CFPARAMS=&amp;PlayerID=1627668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1" Type="http://schemas.openxmlformats.org/officeDocument/2006/relationships/hyperlink" Target="https://stats.wnba.com/player/202259/" TargetMode="External"/><Relationship Id="rId8404" Type="http://schemas.openxmlformats.org/officeDocument/2006/relationships/hyperlink" Target="https://stats.wnba.com/events/?flag=1&amp;CFID=&amp;CFPARAMS=&amp;PlayerID=1627668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2" Type="http://schemas.openxmlformats.org/officeDocument/2006/relationships/hyperlink" Target="https://stats.wnba.com/team/1611661328/traditional/" TargetMode="External"/><Relationship Id="rId8403" Type="http://schemas.openxmlformats.org/officeDocument/2006/relationships/hyperlink" Target="https://stats.wnba.com/events/?flag=1&amp;CFID=&amp;CFPARAMS=&amp;PlayerID=1627668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3" Type="http://schemas.openxmlformats.org/officeDocument/2006/relationships/hyperlink" Target="https://stats.wnba.com/events/?flag=3&amp;CFID=&amp;CFPARAMS=&amp;PlayerID=202259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7" Type="http://schemas.openxmlformats.org/officeDocument/2006/relationships/hyperlink" Target="https://stats.wnba.com/events/?flag=1&amp;CFID=&amp;CFPARAMS=&amp;PlayerID=202640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8" Type="http://schemas.openxmlformats.org/officeDocument/2006/relationships/hyperlink" Target="https://stats.wnba.com/events/?flag=1&amp;CFID=&amp;CFPARAMS=&amp;PlayerID=202640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9" Type="http://schemas.openxmlformats.org/officeDocument/2006/relationships/hyperlink" Target="https://stats.wnba.com/events/?flag=1&amp;CFID=&amp;CFPARAMS=&amp;PlayerID=202640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3" Type="http://schemas.openxmlformats.org/officeDocument/2006/relationships/hyperlink" Target="https://stats.wnba.com/events/?flag=1&amp;CFID=&amp;CFPARAMS=&amp;PlayerID=202640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4" Type="http://schemas.openxmlformats.org/officeDocument/2006/relationships/hyperlink" Target="https://stats.wnba.com/events/?flag=1&amp;CFID=&amp;CFPARAMS=&amp;PlayerID=202640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5" Type="http://schemas.openxmlformats.org/officeDocument/2006/relationships/hyperlink" Target="https://stats.wnba.com/events/?flag=1&amp;CFID=&amp;CFPARAMS=&amp;PlayerID=202640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6" Type="http://schemas.openxmlformats.org/officeDocument/2006/relationships/hyperlink" Target="https://stats.wnba.com/events/?flag=1&amp;CFID=&amp;CFPARAMS=&amp;PlayerID=202640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0" Type="http://schemas.openxmlformats.org/officeDocument/2006/relationships/hyperlink" Target="https://stats.wnba.com/events/?flag=3&amp;CFID=&amp;CFPARAMS=&amp;PlayerID=202640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1" Type="http://schemas.openxmlformats.org/officeDocument/2006/relationships/hyperlink" Target="https://stats.wnba.com/events/?flag=3&amp;CFID=&amp;CFPARAMS=&amp;PlayerID=202640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2" Type="http://schemas.openxmlformats.org/officeDocument/2006/relationships/hyperlink" Target="https://stats.wnba.com/events/?flag=3&amp;CFID=&amp;CFPARAMS=&amp;PlayerID=202640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stats.wnba.com/events/?flag=3&amp;CFID=&amp;CFPARAMS=&amp;PlayerID=1629477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0" Type="http://schemas.openxmlformats.org/officeDocument/2006/relationships/hyperlink" Target="https://stats.wnba.com/events/?flag=3&amp;CFID=&amp;CFPARAMS=&amp;PlayerID=1630131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1" Type="http://schemas.openxmlformats.org/officeDocument/2006/relationships/hyperlink" Target="https://stats.wnba.com/events/?flag=1&amp;CFID=&amp;CFPARAMS=&amp;PlayerID=1630131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stats.wnba.com/events/?flag=1&amp;CFID=&amp;CFPARAMS=&amp;PlayerID=100940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stats.wnba.com/player/1629477/" TargetMode="External"/><Relationship Id="rId9756" Type="http://schemas.openxmlformats.org/officeDocument/2006/relationships/hyperlink" Target="https://stats.wnba.com/events/?flag=1&amp;CFID=&amp;CFPARAMS=&amp;PlayerID=1630131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stats.wnba.com/events/?flag=1&amp;CFID=&amp;CFPARAMS=&amp;PlayerID=100940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7" Type="http://schemas.openxmlformats.org/officeDocument/2006/relationships/hyperlink" Target="https://stats.wnba.com/events/?flag=1&amp;CFID=&amp;CFPARAMS=&amp;PlayerID=1630131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stats.wnba.com/events/?flag=1&amp;CFID=&amp;CFPARAMS=&amp;PlayerID=100940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8" Type="http://schemas.openxmlformats.org/officeDocument/2006/relationships/hyperlink" Target="https://stats.wnba.com/events/?flag=1&amp;CFID=&amp;CFPARAMS=&amp;PlayerID=1630131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stats.wnba.com/events/?flag=1&amp;CFID=&amp;CFPARAMS=&amp;PlayerID=100940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9" Type="http://schemas.openxmlformats.org/officeDocument/2006/relationships/hyperlink" Target="https://stats.wnba.com/player/1628283/" TargetMode="External"/><Relationship Id="rId8428" Type="http://schemas.openxmlformats.org/officeDocument/2006/relationships/hyperlink" Target="https://stats.wnba.com/events/?flag=3&amp;CFID=&amp;CFPARAMS=&amp;PlayerID=1629477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2" Type="http://schemas.openxmlformats.org/officeDocument/2006/relationships/hyperlink" Target="https://stats.wnba.com/events/?flag=1&amp;CFID=&amp;CFPARAMS=&amp;PlayerID=1630131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stats.wnba.com/events/?flag=3&amp;CFID=&amp;CFPARAMS=&amp;PlayerID=1629477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3" Type="http://schemas.openxmlformats.org/officeDocument/2006/relationships/hyperlink" Target="https://stats.wnba.com/events/?flag=1&amp;CFID=&amp;CFPARAMS=&amp;PlayerID=1630131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stats.wnba.com/events/?flag=3&amp;CFID=&amp;CFPARAMS=&amp;PlayerID=1629477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4" Type="http://schemas.openxmlformats.org/officeDocument/2006/relationships/hyperlink" Target="https://stats.wnba.com/events/?flag=1&amp;CFID=&amp;CFPARAMS=&amp;PlayerID=1630131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stats.wnba.com/team/1611661313/traditional/" TargetMode="External"/><Relationship Id="rId9755" Type="http://schemas.openxmlformats.org/officeDocument/2006/relationships/hyperlink" Target="https://stats.wnba.com/events/?flag=1&amp;CFID=&amp;CFPARAMS=&amp;PlayerID=1630131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stats.wnba.com/events/?flag=1&amp;CFID=&amp;CFPARAMS=&amp;PlayerID=100940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stats.wnba.com/events/?flag=1&amp;CFID=&amp;CFPARAMS=&amp;PlayerID=100940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9" Type="http://schemas.openxmlformats.org/officeDocument/2006/relationships/hyperlink" Target="https://stats.wnba.com/events/?flag=3&amp;CFID=&amp;CFPARAMS=&amp;PlayerID=1630131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0" Type="http://schemas.openxmlformats.org/officeDocument/2006/relationships/hyperlink" Target="https://stats.wnba.com/events/?flag=1&amp;CFID=&amp;CFPARAMS=&amp;PlayerID=202259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stats.wnba.com/events/?flag=3&amp;CFID=&amp;CFPARAMS=&amp;PlayerID=100940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5" Type="http://schemas.openxmlformats.org/officeDocument/2006/relationships/hyperlink" Target="https://stats.wnba.com/player/1630131/" TargetMode="External"/><Relationship Id="rId8412" Type="http://schemas.openxmlformats.org/officeDocument/2006/relationships/hyperlink" Target="https://stats.wnba.com/events/?flag=3&amp;CFID=&amp;CFPARAMS=&amp;PlayerID=100940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6" Type="http://schemas.openxmlformats.org/officeDocument/2006/relationships/hyperlink" Target="https://stats.wnba.com/team/1611661313/traditional/" TargetMode="External"/><Relationship Id="rId8411" Type="http://schemas.openxmlformats.org/officeDocument/2006/relationships/hyperlink" Target="https://stats.wnba.com/team/1611661317/traditional/" TargetMode="External"/><Relationship Id="rId9747" Type="http://schemas.openxmlformats.org/officeDocument/2006/relationships/hyperlink" Target="https://stats.wnba.com/events/?flag=3&amp;CFID=&amp;CFPARAMS=&amp;PlayerID=1630131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stats.wnba.com/player/100940/" TargetMode="External"/><Relationship Id="rId9748" Type="http://schemas.openxmlformats.org/officeDocument/2006/relationships/hyperlink" Target="https://stats.wnba.com/events/?flag=3&amp;CFID=&amp;CFPARAMS=&amp;PlayerID=1630131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stats.wnba.com/events/?flag=1&amp;CFID=&amp;CFPARAMS=&amp;PlayerID=100940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1" Type="http://schemas.openxmlformats.org/officeDocument/2006/relationships/hyperlink" Target="https://stats.wnba.com/events/?flag=1&amp;CFID=&amp;CFPARAMS=&amp;PlayerID=202259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stats.wnba.com/events/?flag=1&amp;CFID=&amp;CFPARAMS=&amp;PlayerID=100940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2" Type="http://schemas.openxmlformats.org/officeDocument/2006/relationships/hyperlink" Target="https://stats.wnba.com/events/?flag=1&amp;CFID=&amp;CFPARAMS=&amp;PlayerID=202259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stats.wnba.com/events/?flag=3&amp;CFID=&amp;CFPARAMS=&amp;PlayerID=100940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3" Type="http://schemas.openxmlformats.org/officeDocument/2006/relationships/hyperlink" Target="https://stats.wnba.com/events/?flag=1&amp;CFID=&amp;CFPARAMS=&amp;PlayerID=202259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stats.wnba.com/events/?flag=3&amp;CFID=&amp;CFPARAMS=&amp;PlayerID=100940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4" Type="http://schemas.openxmlformats.org/officeDocument/2006/relationships/hyperlink" Target="https://stats.wnba.com/events/?flag=1&amp;CFID=&amp;CFPARAMS=&amp;PlayerID=202259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6" Type="http://schemas.openxmlformats.org/officeDocument/2006/relationships/hyperlink" Target="https://stats.wnba.com/events/?flag=1&amp;CFID=&amp;CFPARAMS=&amp;PlayerID=1629485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7" Type="http://schemas.openxmlformats.org/officeDocument/2006/relationships/hyperlink" Target="https://stats.wnba.com/events/?flag=1&amp;CFID=&amp;CFPARAMS=&amp;PlayerID=1629485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8" Type="http://schemas.openxmlformats.org/officeDocument/2006/relationships/hyperlink" Target="https://stats.wnba.com/player/202640/" TargetMode="External"/><Relationship Id="rId9719" Type="http://schemas.openxmlformats.org/officeDocument/2006/relationships/hyperlink" Target="https://stats.wnba.com/team/1611661324/traditional/" TargetMode="External"/><Relationship Id="rId9712" Type="http://schemas.openxmlformats.org/officeDocument/2006/relationships/hyperlink" Target="https://stats.wnba.com/events/?flag=1&amp;CFID=&amp;CFPARAMS=&amp;PlayerID=1629485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3" Type="http://schemas.openxmlformats.org/officeDocument/2006/relationships/hyperlink" Target="https://stats.wnba.com/events/?flag=1&amp;CFID=&amp;CFPARAMS=&amp;PlayerID=1629485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4" Type="http://schemas.openxmlformats.org/officeDocument/2006/relationships/hyperlink" Target="https://stats.wnba.com/events/?flag=1&amp;CFID=&amp;CFPARAMS=&amp;PlayerID=1629485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5" Type="http://schemas.openxmlformats.org/officeDocument/2006/relationships/hyperlink" Target="https://stats.wnba.com/events/?flag=1&amp;CFID=&amp;CFPARAMS=&amp;PlayerID=1629485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0" Type="http://schemas.openxmlformats.org/officeDocument/2006/relationships/hyperlink" Target="https://stats.wnba.com/events/?flag=1&amp;CFID=&amp;CFPARAMS=&amp;PlayerID=1629485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1" Type="http://schemas.openxmlformats.org/officeDocument/2006/relationships/hyperlink" Target="https://stats.wnba.com/events/?flag=1&amp;CFID=&amp;CFPARAMS=&amp;PlayerID=1629485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9" Type="http://schemas.openxmlformats.org/officeDocument/2006/relationships/hyperlink" Target="https://stats.wnba.com/events/?flag=3&amp;CFID=&amp;CFPARAMS=&amp;PlayerID=1629485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5" Type="http://schemas.openxmlformats.org/officeDocument/2006/relationships/hyperlink" Target="https://stats.wnba.com/events/?flag=1&amp;CFID=&amp;CFPARAMS=&amp;PlayerID=203017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6" Type="http://schemas.openxmlformats.org/officeDocument/2006/relationships/hyperlink" Target="https://stats.wnba.com/player/1629485/" TargetMode="External"/><Relationship Id="rId9707" Type="http://schemas.openxmlformats.org/officeDocument/2006/relationships/hyperlink" Target="https://stats.wnba.com/team/1611661320/traditional/" TargetMode="External"/><Relationship Id="rId9708" Type="http://schemas.openxmlformats.org/officeDocument/2006/relationships/hyperlink" Target="https://stats.wnba.com/events/?flag=3&amp;CFID=&amp;CFPARAMS=&amp;PlayerID=1629485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1" Type="http://schemas.openxmlformats.org/officeDocument/2006/relationships/hyperlink" Target="https://stats.wnba.com/events/?flag=1&amp;CFID=&amp;CFPARAMS=&amp;PlayerID=203017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2" Type="http://schemas.openxmlformats.org/officeDocument/2006/relationships/hyperlink" Target="https://stats.wnba.com/events/?flag=1&amp;CFID=&amp;CFPARAMS=&amp;PlayerID=203017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3" Type="http://schemas.openxmlformats.org/officeDocument/2006/relationships/hyperlink" Target="https://stats.wnba.com/events/?flag=1&amp;CFID=&amp;CFPARAMS=&amp;PlayerID=203017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4" Type="http://schemas.openxmlformats.org/officeDocument/2006/relationships/hyperlink" Target="https://stats.wnba.com/events/?flag=1&amp;CFID=&amp;CFPARAMS=&amp;PlayerID=203017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0" Type="http://schemas.openxmlformats.org/officeDocument/2006/relationships/hyperlink" Target="https://stats.wnba.com/events/?flag=1&amp;CFID=&amp;CFPARAMS=&amp;PlayerID=203017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9" Type="http://schemas.openxmlformats.org/officeDocument/2006/relationships/hyperlink" Target="https://stats.wnba.com/events/?flag=2&amp;CFID=&amp;CFPARAMS=&amp;PlayerID=202634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7" Type="http://schemas.openxmlformats.org/officeDocument/2006/relationships/hyperlink" Target="https://stats.wnba.com/events/?flag=2&amp;CFID=&amp;CFPARAMS=&amp;PlayerID=202634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8" Type="http://schemas.openxmlformats.org/officeDocument/2006/relationships/hyperlink" Target="https://stats.wnba.com/events/?flag=2&amp;CFID=&amp;CFPARAMS=&amp;PlayerID=202634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stats.wnba.com/events/?flag=1&amp;CFID=&amp;CFPARAMS=&amp;PlayerID=1630446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2" Type="http://schemas.openxmlformats.org/officeDocument/2006/relationships/hyperlink" Target="https://stats.wnba.com/events/?flag=3&amp;CFID=&amp;CFPARAMS=&amp;PlayerID=1630150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stats.wnba.com/events/?flag=3&amp;CFID=&amp;CFPARAMS=&amp;PlayerID=1630446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1" Type="http://schemas.openxmlformats.org/officeDocument/2006/relationships/hyperlink" Target="https://stats.wnba.com/events/?flag=3&amp;CFID=&amp;CFPARAMS=&amp;PlayerID=1630150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0" Type="http://schemas.openxmlformats.org/officeDocument/2006/relationships/hyperlink" Target="https://stats.wnba.com/events/?flag=3&amp;CFID=&amp;CFPARAMS=&amp;PlayerID=1630150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stats.wnba.com/events/?flag=1&amp;CFID=&amp;CFPARAMS=&amp;PlayerID=1630446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6" Type="http://schemas.openxmlformats.org/officeDocument/2006/relationships/hyperlink" Target="https://stats.wnba.com/events/?flag=1&amp;CFID=&amp;CFPARAMS=&amp;PlayerID=1630150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stats.wnba.com/events/?flag=1&amp;CFID=&amp;CFPARAMS=&amp;PlayerID=1630446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5" Type="http://schemas.openxmlformats.org/officeDocument/2006/relationships/hyperlink" Target="https://stats.wnba.com/events/?flag=1&amp;CFID=&amp;CFPARAMS=&amp;PlayerID=1630150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stats.wnba.com/events/?flag=1&amp;CFID=&amp;CFPARAMS=&amp;PlayerID=1630446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4" Type="http://schemas.openxmlformats.org/officeDocument/2006/relationships/hyperlink" Target="https://stats.wnba.com/events/?flag=1&amp;CFID=&amp;CFPARAMS=&amp;PlayerID=1630150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stats.wnba.com/events/?flag=1&amp;CFID=&amp;CFPARAMS=&amp;PlayerID=1630446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3" Type="http://schemas.openxmlformats.org/officeDocument/2006/relationships/hyperlink" Target="https://stats.wnba.com/events/?flag=3&amp;CFID=&amp;CFPARAMS=&amp;PlayerID=1630150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stats.wnba.com/player/1628269/" TargetMode="External"/><Relationship Id="rId7158" Type="http://schemas.openxmlformats.org/officeDocument/2006/relationships/hyperlink" Target="https://stats.wnba.com/events/?flag=1&amp;CFID=&amp;CFPARAMS=&amp;PlayerID=1630446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9" Type="http://schemas.openxmlformats.org/officeDocument/2006/relationships/hyperlink" Target="https://stats.wnba.com/events/?flag=1&amp;CFID=&amp;CFPARAMS=&amp;PlayerID=1630150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stats.wnba.com/events/?flag=1&amp;CFID=&amp;CFPARAMS=&amp;PlayerID=1630446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8" Type="http://schemas.openxmlformats.org/officeDocument/2006/relationships/hyperlink" Target="https://stats.wnba.com/events/?flag=1&amp;CFID=&amp;CFPARAMS=&amp;PlayerID=1630150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stats.wnba.com/events/?flag=1&amp;CFID=&amp;CFPARAMS=&amp;PlayerID=1630446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7" Type="http://schemas.openxmlformats.org/officeDocument/2006/relationships/hyperlink" Target="https://stats.wnba.com/events/?flag=1&amp;CFID=&amp;CFPARAMS=&amp;PlayerID=1630150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8" Type="http://schemas.openxmlformats.org/officeDocument/2006/relationships/hyperlink" Target="https://stats.wnba.com/events/?flag=2&amp;CFID=&amp;CFPARAMS=&amp;PlayerID=100888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9" Type="http://schemas.openxmlformats.org/officeDocument/2006/relationships/hyperlink" Target="https://stats.wnba.com/events/?flag=2&amp;CFID=&amp;CFPARAMS=&amp;PlayerID=100888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6" Type="http://schemas.openxmlformats.org/officeDocument/2006/relationships/hyperlink" Target="https://stats.wnba.com/events/?flag=2&amp;CFID=&amp;CFPARAMS=&amp;PlayerID=100888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7" Type="http://schemas.openxmlformats.org/officeDocument/2006/relationships/hyperlink" Target="https://stats.wnba.com/events/?flag=2&amp;CFID=&amp;CFPARAMS=&amp;PlayerID=100888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stats.wnba.com/events/?flag=1&amp;CFID=&amp;CFPARAMS=&amp;PlayerID=204333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1" Type="http://schemas.openxmlformats.org/officeDocument/2006/relationships/hyperlink" Target="https://stats.wnba.com/events/?flag=1&amp;CFID=&amp;CFPARAMS=&amp;PlayerID=203398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1" Type="http://schemas.openxmlformats.org/officeDocument/2006/relationships/hyperlink" Target="https://stats.wnba.com/team/1611661321/traditional/" TargetMode="External"/><Relationship Id="rId8470" Type="http://schemas.openxmlformats.org/officeDocument/2006/relationships/hyperlink" Target="https://stats.wnba.com/events/?flag=1&amp;CFID=&amp;CFPARAMS=&amp;PlayerID=203398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2" Type="http://schemas.openxmlformats.org/officeDocument/2006/relationships/hyperlink" Target="https://stats.wnba.com/events/?flag=2&amp;CFID=&amp;CFPARAMS=&amp;PlayerID=201050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0" Type="http://schemas.openxmlformats.org/officeDocument/2006/relationships/hyperlink" Target="https://stats.wnba.com/player/201050/" TargetMode="External"/><Relationship Id="rId7144" Type="http://schemas.openxmlformats.org/officeDocument/2006/relationships/hyperlink" Target="https://stats.wnba.com/events/?flag=1&amp;CFID=&amp;CFPARAMS=&amp;PlayerID=204333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5" Type="http://schemas.openxmlformats.org/officeDocument/2006/relationships/hyperlink" Target="https://stats.wnba.com/events/?flag=1&amp;CFID=&amp;CFPARAMS=&amp;PlayerID=203398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5" Type="http://schemas.openxmlformats.org/officeDocument/2006/relationships/hyperlink" Target="https://stats.wnba.com/team/1611661319/traditional/" TargetMode="External"/><Relationship Id="rId7143" Type="http://schemas.openxmlformats.org/officeDocument/2006/relationships/hyperlink" Target="https://stats.wnba.com/events/?flag=1&amp;CFID=&amp;CFPARAMS=&amp;PlayerID=204333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4" Type="http://schemas.openxmlformats.org/officeDocument/2006/relationships/hyperlink" Target="https://stats.wnba.com/events/?flag=1&amp;CFID=&amp;CFPARAMS=&amp;PlayerID=203398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6" Type="http://schemas.openxmlformats.org/officeDocument/2006/relationships/hyperlink" Target="https://stats.wnba.com/events/?flag=2&amp;CFID=&amp;CFPARAMS=&amp;PlayerID=202634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stats.wnba.com/events/?flag=1&amp;CFID=&amp;CFPARAMS=&amp;PlayerID=204333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3" Type="http://schemas.openxmlformats.org/officeDocument/2006/relationships/hyperlink" Target="https://stats.wnba.com/events/?flag=1&amp;CFID=&amp;CFPARAMS=&amp;PlayerID=203398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3" Type="http://schemas.openxmlformats.org/officeDocument/2006/relationships/hyperlink" Target="https://stats.wnba.com/events/?flag=2&amp;CFID=&amp;CFPARAMS=&amp;PlayerID=201050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stats.wnba.com/events/?flag=1&amp;CFID=&amp;CFPARAMS=&amp;PlayerID=204333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2" Type="http://schemas.openxmlformats.org/officeDocument/2006/relationships/hyperlink" Target="https://stats.wnba.com/events/?flag=1&amp;CFID=&amp;CFPARAMS=&amp;PlayerID=203398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4" Type="http://schemas.openxmlformats.org/officeDocument/2006/relationships/hyperlink" Target="https://stats.wnba.com/player/202634/" TargetMode="External"/><Relationship Id="rId7148" Type="http://schemas.openxmlformats.org/officeDocument/2006/relationships/hyperlink" Target="https://stats.wnba.com/events/?flag=3&amp;CFID=&amp;CFPARAMS=&amp;PlayerID=1630446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9" Type="http://schemas.openxmlformats.org/officeDocument/2006/relationships/hyperlink" Target="https://stats.wnba.com/team/1611661330/traditional/" TargetMode="External"/><Relationship Id="rId7147" Type="http://schemas.openxmlformats.org/officeDocument/2006/relationships/hyperlink" Target="https://stats.wnba.com/events/?flag=3&amp;CFID=&amp;CFPARAMS=&amp;PlayerID=1630446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8" Type="http://schemas.openxmlformats.org/officeDocument/2006/relationships/hyperlink" Target="https://stats.wnba.com/player/1630150/" TargetMode="External"/><Relationship Id="rId7146" Type="http://schemas.openxmlformats.org/officeDocument/2006/relationships/hyperlink" Target="https://stats.wnba.com/team/1611661313/traditional/" TargetMode="External"/><Relationship Id="rId8477" Type="http://schemas.openxmlformats.org/officeDocument/2006/relationships/hyperlink" Target="https://stats.wnba.com/events/?flag=1&amp;CFID=&amp;CFPARAMS=&amp;PlayerID=203398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stats.wnba.com/player/1630446/" TargetMode="External"/><Relationship Id="rId8476" Type="http://schemas.openxmlformats.org/officeDocument/2006/relationships/hyperlink" Target="https://stats.wnba.com/events/?flag=1&amp;CFID=&amp;CFPARAMS=&amp;PlayerID=203398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stats.wnba.com/events/?flag=3&amp;CFID=&amp;CFPARAMS=&amp;PlayerID=1630446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1" Type="http://schemas.openxmlformats.org/officeDocument/2006/relationships/hyperlink" Target="https://stats.wnba.com/team/1611661320/traditional/" TargetMode="External"/><Relationship Id="rId11090" Type="http://schemas.openxmlformats.org/officeDocument/2006/relationships/hyperlink" Target="https://stats.wnba.com/player/1628926/" TargetMode="External"/><Relationship Id="rId11095" Type="http://schemas.openxmlformats.org/officeDocument/2006/relationships/hyperlink" Target="https://stats.wnba.com/events/?flag=3&amp;CFID=&amp;CFPARAMS=&amp;PlayerID=1628926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4" Type="http://schemas.openxmlformats.org/officeDocument/2006/relationships/hyperlink" Target="https://stats.wnba.com/events/?flag=3&amp;CFID=&amp;CFPARAMS=&amp;PlayerID=1628926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3" Type="http://schemas.openxmlformats.org/officeDocument/2006/relationships/hyperlink" Target="https://stats.wnba.com/events/?flag=3&amp;CFID=&amp;CFPARAMS=&amp;PlayerID=1628926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2" Type="http://schemas.openxmlformats.org/officeDocument/2006/relationships/hyperlink" Target="https://stats.wnba.com/events/?flag=3&amp;CFID=&amp;CFPARAMS=&amp;PlayerID=1628926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7" Type="http://schemas.openxmlformats.org/officeDocument/2006/relationships/hyperlink" Target="https://stats.wnba.com/events/?flag=2&amp;CFID=&amp;CFPARAMS=&amp;PlayerID=202632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8" Type="http://schemas.openxmlformats.org/officeDocument/2006/relationships/hyperlink" Target="https://stats.wnba.com/events/?flag=2&amp;CFID=&amp;CFPARAMS=&amp;PlayerID=202632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5" Type="http://schemas.openxmlformats.org/officeDocument/2006/relationships/hyperlink" Target="https://stats.wnba.com/events/?flag=2&amp;CFID=&amp;CFPARAMS=&amp;PlayerID=202632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6" Type="http://schemas.openxmlformats.org/officeDocument/2006/relationships/hyperlink" Target="https://stats.wnba.com/events/?flag=2&amp;CFID=&amp;CFPARAMS=&amp;PlayerID=202632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stats.wnba.com/events/?flag=1&amp;CFID=&amp;CFPARAMS=&amp;PlayerID=1628881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9" Type="http://schemas.openxmlformats.org/officeDocument/2006/relationships/hyperlink" Target="https://stats.wnba.com/player/200674/" TargetMode="External"/><Relationship Id="rId7173" Type="http://schemas.openxmlformats.org/officeDocument/2006/relationships/hyperlink" Target="https://stats.wnba.com/player/1628881/" TargetMode="External"/><Relationship Id="rId23080" Type="http://schemas.openxmlformats.org/officeDocument/2006/relationships/hyperlink" Target="https://stats.wnba.com/team/1611661319/traditional/" TargetMode="External"/><Relationship Id="rId7172" Type="http://schemas.openxmlformats.org/officeDocument/2006/relationships/hyperlink" Target="https://stats.wnba.com/events/?flag=1&amp;CFID=&amp;CFPARAMS=&amp;PlayerID=1628269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1" Type="http://schemas.openxmlformats.org/officeDocument/2006/relationships/hyperlink" Target="https://stats.wnba.com/events/?flag=2&amp;CFID=&amp;CFPARAMS=&amp;PlayerID=200674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1" Type="http://schemas.openxmlformats.org/officeDocument/2006/relationships/hyperlink" Target="https://stats.wnba.com/events/?flag=1&amp;CFID=&amp;CFPARAMS=&amp;PlayerID=1628269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stats.wnba.com/events/?flag=1&amp;CFID=&amp;CFPARAMS=&amp;PlayerID=1628269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stats.wnba.com/events/?flag=3&amp;CFID=&amp;CFPARAMS=&amp;PlayerID=1628881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4" Type="http://schemas.openxmlformats.org/officeDocument/2006/relationships/hyperlink" Target="https://stats.wnba.com/player/100888/" TargetMode="External"/><Relationship Id="rId7176" Type="http://schemas.openxmlformats.org/officeDocument/2006/relationships/hyperlink" Target="https://stats.wnba.com/events/?flag=3&amp;CFID=&amp;CFPARAMS=&amp;PlayerID=1628881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5" Type="http://schemas.openxmlformats.org/officeDocument/2006/relationships/hyperlink" Target="https://stats.wnba.com/team/1611661313/traditional/" TargetMode="External"/><Relationship Id="rId7175" Type="http://schemas.openxmlformats.org/officeDocument/2006/relationships/hyperlink" Target="https://stats.wnba.com/events/?flag=3&amp;CFID=&amp;CFPARAMS=&amp;PlayerID=1628881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2" Type="http://schemas.openxmlformats.org/officeDocument/2006/relationships/hyperlink" Target="https://stats.wnba.com/events/?flag=2&amp;CFID=&amp;CFPARAMS=&amp;PlayerID=200674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stats.wnba.com/team/1611661330/traditional/" TargetMode="External"/><Relationship Id="rId23083" Type="http://schemas.openxmlformats.org/officeDocument/2006/relationships/hyperlink" Target="https://stats.wnba.com/events/?flag=2&amp;CFID=&amp;CFPARAMS=&amp;PlayerID=200674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8" Type="http://schemas.openxmlformats.org/officeDocument/2006/relationships/hyperlink" Target="https://stats.wnba.com/events/?flag=1&amp;CFID=&amp;CFPARAMS=&amp;PlayerID=1628276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7" Type="http://schemas.openxmlformats.org/officeDocument/2006/relationships/hyperlink" Target="https://stats.wnba.com/events/?flag=1&amp;CFID=&amp;CFPARAMS=&amp;PlayerID=1628276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stats.wnba.com/events/?flag=1&amp;CFID=&amp;CFPARAMS=&amp;PlayerID=1628881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6" Type="http://schemas.openxmlformats.org/officeDocument/2006/relationships/hyperlink" Target="https://stats.wnba.com/events/?flag=1&amp;CFID=&amp;CFPARAMS=&amp;PlayerID=1628276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stats.wnba.com/events/?flag=1&amp;CFID=&amp;CFPARAMS=&amp;PlayerID=1628881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5" Type="http://schemas.openxmlformats.org/officeDocument/2006/relationships/hyperlink" Target="https://stats.wnba.com/events/?flag=1&amp;CFID=&amp;CFPARAMS=&amp;PlayerID=1628276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9" Type="http://schemas.openxmlformats.org/officeDocument/2006/relationships/hyperlink" Target="https://stats.wnba.com/events/?flag=1&amp;CFID=&amp;CFPARAMS=&amp;PlayerID=1628276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6" Type="http://schemas.openxmlformats.org/officeDocument/2006/relationships/hyperlink" Target="https://stats.wnba.com/events/?flag=2&amp;CFID=&amp;CFPARAMS=&amp;PlayerID=100723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7" Type="http://schemas.openxmlformats.org/officeDocument/2006/relationships/hyperlink" Target="https://stats.wnba.com/team/1611661313/traditional/" TargetMode="External"/><Relationship Id="rId23067" Type="http://schemas.openxmlformats.org/officeDocument/2006/relationships/hyperlink" Target="https://stats.wnba.com/player/100721/" TargetMode="External"/><Relationship Id="rId24398" Type="http://schemas.openxmlformats.org/officeDocument/2006/relationships/hyperlink" Target="https://stats.wnba.com/events/?flag=2&amp;CFID=&amp;CFPARAMS=&amp;PlayerID=201086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4" Type="http://schemas.openxmlformats.org/officeDocument/2006/relationships/hyperlink" Target="https://stats.wnba.com/events/?flag=2&amp;CFID=&amp;CFPARAMS=&amp;PlayerID=100723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5" Type="http://schemas.openxmlformats.org/officeDocument/2006/relationships/hyperlink" Target="https://stats.wnba.com/events/?flag=2&amp;CFID=&amp;CFPARAMS=&amp;PlayerID=202255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5" Type="http://schemas.openxmlformats.org/officeDocument/2006/relationships/hyperlink" Target="https://stats.wnba.com/events/?flag=2&amp;CFID=&amp;CFPARAMS=&amp;PlayerID=100723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6" Type="http://schemas.openxmlformats.org/officeDocument/2006/relationships/hyperlink" Target="https://stats.wnba.com/player/201086/" TargetMode="External"/><Relationship Id="rId23068" Type="http://schemas.openxmlformats.org/officeDocument/2006/relationships/hyperlink" Target="https://stats.wnba.com/team/1611661328/traditional/" TargetMode="External"/><Relationship Id="rId24399" Type="http://schemas.openxmlformats.org/officeDocument/2006/relationships/hyperlink" Target="https://stats.wnba.com/events/?flag=2&amp;CFID=&amp;CFPARAMS=&amp;PlayerID=201086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9" Type="http://schemas.openxmlformats.org/officeDocument/2006/relationships/hyperlink" Target="https://stats.wnba.com/events/?flag=2&amp;CFID=&amp;CFPARAMS=&amp;PlayerID=100721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stats.wnba.com/events/?flag=3&amp;CFID=&amp;CFPARAMS=&amp;PlayerID=1628269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3" Type="http://schemas.openxmlformats.org/officeDocument/2006/relationships/hyperlink" Target="https://stats.wnba.com/team/1611661330/traditional/" TargetMode="External"/><Relationship Id="rId7161" Type="http://schemas.openxmlformats.org/officeDocument/2006/relationships/hyperlink" Target="https://stats.wnba.com/events/?flag=3&amp;CFID=&amp;CFPARAMS=&amp;PlayerID=1628269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2" Type="http://schemas.openxmlformats.org/officeDocument/2006/relationships/hyperlink" Target="https://stats.wnba.com/player/204335/" TargetMode="External"/><Relationship Id="rId23070" Type="http://schemas.openxmlformats.org/officeDocument/2006/relationships/hyperlink" Target="https://stats.wnba.com/events/?flag=2&amp;CFID=&amp;CFPARAMS=&amp;PlayerID=100721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stats.wnba.com/team/1611661320/traditional/" TargetMode="External"/><Relationship Id="rId8491" Type="http://schemas.openxmlformats.org/officeDocument/2006/relationships/hyperlink" Target="https://stats.wnba.com/events/?flag=1&amp;CFID=&amp;CFPARAMS=&amp;PlayerID=1630150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0" Type="http://schemas.openxmlformats.org/officeDocument/2006/relationships/hyperlink" Target="https://stats.wnba.com/events/?flag=1&amp;CFID=&amp;CFPARAMS=&amp;PlayerID=1630150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stats.wnba.com/events/?flag=1&amp;CFID=&amp;CFPARAMS=&amp;PlayerID=1628269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7" Type="http://schemas.openxmlformats.org/officeDocument/2006/relationships/hyperlink" Target="https://stats.wnba.com/events/?flag=3&amp;CFID=&amp;CFPARAMS=&amp;PlayerID=204335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3" Type="http://schemas.openxmlformats.org/officeDocument/2006/relationships/hyperlink" Target="https://stats.wnba.com/player/202632/" TargetMode="External"/><Relationship Id="rId7165" Type="http://schemas.openxmlformats.org/officeDocument/2006/relationships/hyperlink" Target="https://stats.wnba.com/events/?flag=1&amp;CFID=&amp;CFPARAMS=&amp;PlayerID=1628269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6" Type="http://schemas.openxmlformats.org/officeDocument/2006/relationships/hyperlink" Target="https://stats.wnba.com/events/?flag=3&amp;CFID=&amp;CFPARAMS=&amp;PlayerID=204335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4" Type="http://schemas.openxmlformats.org/officeDocument/2006/relationships/hyperlink" Target="https://stats.wnba.com/team/1611661324/traditional/" TargetMode="External"/><Relationship Id="rId7164" Type="http://schemas.openxmlformats.org/officeDocument/2006/relationships/hyperlink" Target="https://stats.wnba.com/events/?flag=3&amp;CFID=&amp;CFPARAMS=&amp;PlayerID=1628269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5" Type="http://schemas.openxmlformats.org/officeDocument/2006/relationships/hyperlink" Target="https://stats.wnba.com/events/?flag=3&amp;CFID=&amp;CFPARAMS=&amp;PlayerID=204335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1" Type="http://schemas.openxmlformats.org/officeDocument/2006/relationships/hyperlink" Target="https://stats.wnba.com/events/?flag=2&amp;CFID=&amp;CFPARAMS=&amp;PlayerID=100721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stats.wnba.com/events/?flag=3&amp;CFID=&amp;CFPARAMS=&amp;PlayerID=1628269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4" Type="http://schemas.openxmlformats.org/officeDocument/2006/relationships/hyperlink" Target="https://stats.wnba.com/events/?flag=3&amp;CFID=&amp;CFPARAMS=&amp;PlayerID=204335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2" Type="http://schemas.openxmlformats.org/officeDocument/2006/relationships/hyperlink" Target="https://stats.wnba.com/events/?flag=2&amp;CFID=&amp;CFPARAMS=&amp;PlayerID=100721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9" Type="http://schemas.openxmlformats.org/officeDocument/2006/relationships/hyperlink" Target="https://stats.wnba.com/events/?flag=1&amp;CFID=&amp;CFPARAMS=&amp;PlayerID=1628926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stats.wnba.com/events/?flag=1&amp;CFID=&amp;CFPARAMS=&amp;PlayerID=1628269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8" Type="http://schemas.openxmlformats.org/officeDocument/2006/relationships/hyperlink" Target="https://stats.wnba.com/events/?flag=1&amp;CFID=&amp;CFPARAMS=&amp;PlayerID=1628926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stats.wnba.com/events/?flag=1&amp;CFID=&amp;CFPARAMS=&amp;PlayerID=1628269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9" Type="http://schemas.openxmlformats.org/officeDocument/2006/relationships/hyperlink" Target="https://stats.wnba.com/events/?flag=1&amp;CFID=&amp;CFPARAMS=&amp;PlayerID=204335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7" Type="http://schemas.openxmlformats.org/officeDocument/2006/relationships/hyperlink" Target="https://stats.wnba.com/events/?flag=1&amp;CFID=&amp;CFPARAMS=&amp;PlayerID=1628926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stats.wnba.com/events/?flag=1&amp;CFID=&amp;CFPARAMS=&amp;PlayerID=1628269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8" Type="http://schemas.openxmlformats.org/officeDocument/2006/relationships/hyperlink" Target="https://stats.wnba.com/events/?flag=1&amp;CFID=&amp;CFPARAMS=&amp;PlayerID=204335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6" Type="http://schemas.openxmlformats.org/officeDocument/2006/relationships/hyperlink" Target="https://stats.wnba.com/events/?flag=1&amp;CFID=&amp;CFPARAMS=&amp;PlayerID=1628926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0" Type="http://schemas.openxmlformats.org/officeDocument/2006/relationships/hyperlink" Target="https://stats.wnba.com/team/1611661329/traditional/" TargetMode="External"/><Relationship Id="rId9771" Type="http://schemas.openxmlformats.org/officeDocument/2006/relationships/hyperlink" Target="https://stats.wnba.com/events/?flag=3&amp;CFID=&amp;CFPARAMS=&amp;PlayerID=1628297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2" Type="http://schemas.openxmlformats.org/officeDocument/2006/relationships/hyperlink" Target="https://stats.wnba.com/events/?flag=3&amp;CFID=&amp;CFPARAMS=&amp;PlayerID=1628297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3" Type="http://schemas.openxmlformats.org/officeDocument/2006/relationships/hyperlink" Target="https://stats.wnba.com/events/?flag=3&amp;CFID=&amp;CFPARAMS=&amp;PlayerID=1628297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stats.wnba.com/events/?flag=1&amp;CFID=&amp;CFPARAMS=&amp;PlayerID=204325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stats.wnba.com/events/?flag=3&amp;CFID=&amp;CFPARAMS=&amp;PlayerID=1628909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stats.wnba.com/events/?flag=1&amp;CFID=&amp;CFPARAMS=&amp;PlayerID=204325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stats.wnba.com/events/?flag=3&amp;CFID=&amp;CFPARAMS=&amp;PlayerID=1628909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stats.wnba.com/events/?flag=3&amp;CFID=&amp;CFPARAMS=&amp;PlayerID=1628909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stats.wnba.com/events/?flag=1&amp;CFID=&amp;CFPARAMS=&amp;PlayerID=204325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stats.wnba.com/events/?flag=1&amp;CFID=&amp;CFPARAMS=&amp;PlayerID=1628909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8" Type="http://schemas.openxmlformats.org/officeDocument/2006/relationships/hyperlink" Target="https://stats.wnba.com/events/?flag=1&amp;CFID=&amp;CFPARAMS=&amp;PlayerID=1628297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stats.wnba.com/events/?flag=1&amp;CFID=&amp;CFPARAMS=&amp;PlayerID=204325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stats.wnba.com/events/?flag=1&amp;CFID=&amp;CFPARAMS=&amp;PlayerID=1628909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9" Type="http://schemas.openxmlformats.org/officeDocument/2006/relationships/hyperlink" Target="https://stats.wnba.com/events/?flag=1&amp;CFID=&amp;CFPARAMS=&amp;PlayerID=1628297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stats.wnba.com/events/?flag=1&amp;CFID=&amp;CFPARAMS=&amp;PlayerID=204325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stats.wnba.com/events/?flag=1&amp;CFID=&amp;CFPARAMS=&amp;PlayerID=1628909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stats.wnba.com/events/?flag=1&amp;CFID=&amp;CFPARAMS=&amp;PlayerID=204325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stats.wnba.com/events/?flag=1&amp;CFID=&amp;CFPARAMS=&amp;PlayerID=1628909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stats.wnba.com/events/?flag=3&amp;CFID=&amp;CFPARAMS=&amp;PlayerID=203824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4" Type="http://schemas.openxmlformats.org/officeDocument/2006/relationships/hyperlink" Target="https://stats.wnba.com/events/?flag=3&amp;CFID=&amp;CFPARAMS=&amp;PlayerID=1628297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stats.wnba.com/team/1611661330/traditional/" TargetMode="External"/><Relationship Id="rId8449" Type="http://schemas.openxmlformats.org/officeDocument/2006/relationships/hyperlink" Target="https://stats.wnba.com/events/?flag=1&amp;CFID=&amp;CFPARAMS=&amp;PlayerID=1628909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5" Type="http://schemas.openxmlformats.org/officeDocument/2006/relationships/hyperlink" Target="https://stats.wnba.com/events/?flag=1&amp;CFID=&amp;CFPARAMS=&amp;PlayerID=1628297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stats.wnba.com/player/203824/" TargetMode="External"/><Relationship Id="rId8448" Type="http://schemas.openxmlformats.org/officeDocument/2006/relationships/hyperlink" Target="https://stats.wnba.com/events/?flag=1&amp;CFID=&amp;CFPARAMS=&amp;PlayerID=1628909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6" Type="http://schemas.openxmlformats.org/officeDocument/2006/relationships/hyperlink" Target="https://stats.wnba.com/events/?flag=1&amp;CFID=&amp;CFPARAMS=&amp;PlayerID=1628297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stats.wnba.com/events/?flag=1&amp;CFID=&amp;CFPARAMS=&amp;PlayerID=204325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stats.wnba.com/events/?flag=1&amp;CFID=&amp;CFPARAMS=&amp;PlayerID=1628909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7" Type="http://schemas.openxmlformats.org/officeDocument/2006/relationships/hyperlink" Target="https://stats.wnba.com/events/?flag=1&amp;CFID=&amp;CFPARAMS=&amp;PlayerID=1628297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stats.wnba.com/events/?flag=1&amp;CFID=&amp;CFPARAMS=&amp;PlayerID=204325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0" Type="http://schemas.openxmlformats.org/officeDocument/2006/relationships/hyperlink" Target="https://stats.wnba.com/team/1611661330/traditional/" TargetMode="External"/><Relationship Id="rId9761" Type="http://schemas.openxmlformats.org/officeDocument/2006/relationships/hyperlink" Target="https://stats.wnba.com/events/?flag=3&amp;CFID=&amp;CFPARAMS=&amp;PlayerID=1628283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2" Type="http://schemas.openxmlformats.org/officeDocument/2006/relationships/hyperlink" Target="https://stats.wnba.com/events/?flag=3&amp;CFID=&amp;CFPARAMS=&amp;PlayerID=1628283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stats.wnba.com/events/?flag=1&amp;CFID=&amp;CFPARAMS=&amp;PlayerID=1630099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stats.wnba.com/events/?flag=1&amp;CFID=&amp;CFPARAMS=&amp;PlayerID=1629477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stats.wnba.com/events/?flag=1&amp;CFID=&amp;CFPARAMS=&amp;PlayerID=1629477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stats.wnba.com/team/1611661330/traditional/" TargetMode="External"/><Relationship Id="rId8435" Type="http://schemas.openxmlformats.org/officeDocument/2006/relationships/hyperlink" Target="https://stats.wnba.com/events/?flag=1&amp;CFID=&amp;CFPARAMS=&amp;PlayerID=1629477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7" Type="http://schemas.openxmlformats.org/officeDocument/2006/relationships/hyperlink" Target="https://stats.wnba.com/events/?flag=1&amp;CFID=&amp;CFPARAMS=&amp;PlayerID=1628283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stats.wnba.com/player/204325/" TargetMode="External"/><Relationship Id="rId8434" Type="http://schemas.openxmlformats.org/officeDocument/2006/relationships/hyperlink" Target="https://stats.wnba.com/events/?flag=1&amp;CFID=&amp;CFPARAMS=&amp;PlayerID=1629477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8" Type="http://schemas.openxmlformats.org/officeDocument/2006/relationships/hyperlink" Target="https://stats.wnba.com/events/?flag=1&amp;CFID=&amp;CFPARAMS=&amp;PlayerID=1628283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stats.wnba.com/events/?flag=1&amp;CFID=&amp;CFPARAMS=&amp;PlayerID=1630099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stats.wnba.com/events/?flag=1&amp;CFID=&amp;CFPARAMS=&amp;PlayerID=1629477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9" Type="http://schemas.openxmlformats.org/officeDocument/2006/relationships/hyperlink" Target="https://stats.wnba.com/player/1628297/" TargetMode="External"/><Relationship Id="rId7101" Type="http://schemas.openxmlformats.org/officeDocument/2006/relationships/hyperlink" Target="https://stats.wnba.com/events/?flag=1&amp;CFID=&amp;CFPARAMS=&amp;PlayerID=1630099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stats.wnba.com/events/?flag=1&amp;CFID=&amp;CFPARAMS=&amp;PlayerID=1629477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stats.wnba.com/events/?flag=3&amp;CFID=&amp;CFPARAMS=&amp;PlayerID=204325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stats.wnba.com/events/?flag=3&amp;CFID=&amp;CFPARAMS=&amp;PlayerID=1628909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3" Type="http://schemas.openxmlformats.org/officeDocument/2006/relationships/hyperlink" Target="https://stats.wnba.com/events/?flag=3&amp;CFID=&amp;CFPARAMS=&amp;PlayerID=1628283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stats.wnba.com/events/?flag=3&amp;CFID=&amp;CFPARAMS=&amp;PlayerID=204325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stats.wnba.com/team/1611661325/traditional/" TargetMode="External"/><Relationship Id="rId9764" Type="http://schemas.openxmlformats.org/officeDocument/2006/relationships/hyperlink" Target="https://stats.wnba.com/events/?flag=3&amp;CFID=&amp;CFPARAMS=&amp;PlayerID=1628283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stats.wnba.com/events/?flag=3&amp;CFID=&amp;CFPARAMS=&amp;PlayerID=204325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stats.wnba.com/player/1628909/" TargetMode="External"/><Relationship Id="rId9765" Type="http://schemas.openxmlformats.org/officeDocument/2006/relationships/hyperlink" Target="https://stats.wnba.com/events/?flag=1&amp;CFID=&amp;CFPARAMS=&amp;PlayerID=1628283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stats.wnba.com/events/?flag=3&amp;CFID=&amp;CFPARAMS=&amp;PlayerID=204325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stats.wnba.com/events/?flag=1&amp;CFID=&amp;CFPARAMS=&amp;PlayerID=1629477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6" Type="http://schemas.openxmlformats.org/officeDocument/2006/relationships/hyperlink" Target="https://stats.wnba.com/events/?flag=1&amp;CFID=&amp;CFPARAMS=&amp;PlayerID=1628283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stats.wnba.com/events/?flag=1&amp;CFID=&amp;CFPARAMS=&amp;PlayerID=203400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2" Type="http://schemas.openxmlformats.org/officeDocument/2006/relationships/hyperlink" Target="https://stats.wnba.com/events/?flag=1&amp;CFID=&amp;CFPARAMS=&amp;PlayerID=1630154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3" Type="http://schemas.openxmlformats.org/officeDocument/2006/relationships/hyperlink" Target="https://stats.wnba.com/events/?flag=1&amp;CFID=&amp;CFPARAMS=&amp;PlayerID=1630154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4" Type="http://schemas.openxmlformats.org/officeDocument/2006/relationships/hyperlink" Target="https://stats.wnba.com/player/203035/" TargetMode="External"/><Relationship Id="rId9795" Type="http://schemas.openxmlformats.org/officeDocument/2006/relationships/hyperlink" Target="https://stats.wnba.com/team/1611661317/traditional/" TargetMode="External"/><Relationship Id="rId7133" Type="http://schemas.openxmlformats.org/officeDocument/2006/relationships/hyperlink" Target="https://stats.wnba.com/events/?flag=3&amp;CFID=&amp;CFPARAMS=&amp;PlayerID=204333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4" Type="http://schemas.openxmlformats.org/officeDocument/2006/relationships/hyperlink" Target="https://stats.wnba.com/events/?flag=1&amp;CFID=&amp;CFPARAMS=&amp;PlayerID=203400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stats.wnba.com/team/1611661322/traditional/" TargetMode="External"/><Relationship Id="rId8463" Type="http://schemas.openxmlformats.org/officeDocument/2006/relationships/hyperlink" Target="https://stats.wnba.com/events/?flag=1&amp;CFID=&amp;CFPARAMS=&amp;PlayerID=203400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stats.wnba.com/player/204333/" TargetMode="External"/><Relationship Id="rId8462" Type="http://schemas.openxmlformats.org/officeDocument/2006/relationships/hyperlink" Target="https://stats.wnba.com/events/?flag=1&amp;CFID=&amp;CFPARAMS=&amp;PlayerID=203400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0" Type="http://schemas.openxmlformats.org/officeDocument/2006/relationships/hyperlink" Target="https://stats.wnba.com/events/?flag=1&amp;CFID=&amp;CFPARAMS=&amp;PlayerID=1630154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stats.wnba.com/events/?flag=1&amp;CFID=&amp;CFPARAMS=&amp;PlayerID=203824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stats.wnba.com/events/?flag=1&amp;CFID=&amp;CFPARAMS=&amp;PlayerID=203400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1" Type="http://schemas.openxmlformats.org/officeDocument/2006/relationships/hyperlink" Target="https://stats.wnba.com/events/?flag=1&amp;CFID=&amp;CFPARAMS=&amp;PlayerID=1630154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stats.wnba.com/events/?flag=1&amp;CFID=&amp;CFPARAMS=&amp;PlayerID=204333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8" Type="http://schemas.openxmlformats.org/officeDocument/2006/relationships/hyperlink" Target="https://stats.wnba.com/events/?flag=3&amp;CFID=&amp;CFPARAMS=&amp;PlayerID=203398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stats.wnba.com/events/?flag=3&amp;CFID=&amp;CFPARAMS=&amp;PlayerID=204333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7" Type="http://schemas.openxmlformats.org/officeDocument/2006/relationships/hyperlink" Target="https://stats.wnba.com/events/?flag=3&amp;CFID=&amp;CFPARAMS=&amp;PlayerID=203398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stats.wnba.com/events/?flag=3&amp;CFID=&amp;CFPARAMS=&amp;PlayerID=204333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6" Type="http://schemas.openxmlformats.org/officeDocument/2006/relationships/hyperlink" Target="https://stats.wnba.com/team/1611661317/traditional/" TargetMode="External"/><Relationship Id="rId7134" Type="http://schemas.openxmlformats.org/officeDocument/2006/relationships/hyperlink" Target="https://stats.wnba.com/events/?flag=3&amp;CFID=&amp;CFPARAMS=&amp;PlayerID=204333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5" Type="http://schemas.openxmlformats.org/officeDocument/2006/relationships/hyperlink" Target="https://stats.wnba.com/player/203398/" TargetMode="External"/><Relationship Id="rId9796" Type="http://schemas.openxmlformats.org/officeDocument/2006/relationships/hyperlink" Target="https://stats.wnba.com/events/?flag=3&amp;CFID=&amp;CFPARAMS=&amp;PlayerID=203035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7" Type="http://schemas.openxmlformats.org/officeDocument/2006/relationships/hyperlink" Target="https://stats.wnba.com/events/?flag=3&amp;CFID=&amp;CFPARAMS=&amp;PlayerID=203035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stats.wnba.com/events/?flag=1&amp;CFID=&amp;CFPARAMS=&amp;PlayerID=204333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8" Type="http://schemas.openxmlformats.org/officeDocument/2006/relationships/hyperlink" Target="https://stats.wnba.com/events/?flag=3&amp;CFID=&amp;CFPARAMS=&amp;PlayerID=203035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stats.wnba.com/events/?flag=1&amp;CFID=&amp;CFPARAMS=&amp;PlayerID=204333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9" Type="http://schemas.openxmlformats.org/officeDocument/2006/relationships/hyperlink" Target="https://stats.wnba.com/events/?flag=3&amp;CFID=&amp;CFPARAMS=&amp;PlayerID=203398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9" Type="http://schemas.openxmlformats.org/officeDocument/2006/relationships/hyperlink" Target="https://stats.wnba.com/events/?flag=3&amp;CFID=&amp;CFPARAMS=&amp;PlayerID=203035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1" Type="http://schemas.openxmlformats.org/officeDocument/2006/relationships/hyperlink" Target="https://stats.wnba.com/team/1611661325/traditional/" TargetMode="External"/><Relationship Id="rId9782" Type="http://schemas.openxmlformats.org/officeDocument/2006/relationships/hyperlink" Target="https://stats.wnba.com/events/?flag=3&amp;CFID=&amp;CFPARAMS=&amp;PlayerID=1630154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3" Type="http://schemas.openxmlformats.org/officeDocument/2006/relationships/hyperlink" Target="https://stats.wnba.com/events/?flag=3&amp;CFID=&amp;CFPARAMS=&amp;PlayerID=1630154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4" Type="http://schemas.openxmlformats.org/officeDocument/2006/relationships/hyperlink" Target="https://stats.wnba.com/events/?flag=3&amp;CFID=&amp;CFPARAMS=&amp;PlayerID=1630154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stats.wnba.com/events/?flag=3&amp;CFID=&amp;CFPARAMS=&amp;PlayerID=203824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stats.wnba.com/events/?flag=3&amp;CFID=&amp;CFPARAMS=&amp;PlayerID=203400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stats.wnba.com/events/?flag=3&amp;CFID=&amp;CFPARAMS=&amp;PlayerID=203824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2" Type="http://schemas.openxmlformats.org/officeDocument/2006/relationships/hyperlink" Target="https://stats.wnba.com/team/1611661317/traditional/" TargetMode="External"/><Relationship Id="rId7120" Type="http://schemas.openxmlformats.org/officeDocument/2006/relationships/hyperlink" Target="https://stats.wnba.com/events/?flag=3&amp;CFID=&amp;CFPARAMS=&amp;PlayerID=203824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stats.wnba.com/player/203400/" TargetMode="External"/><Relationship Id="rId8450" Type="http://schemas.openxmlformats.org/officeDocument/2006/relationships/hyperlink" Target="https://stats.wnba.com/events/?flag=1&amp;CFID=&amp;CFPARAMS=&amp;PlayerID=1628909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0" Type="http://schemas.openxmlformats.org/officeDocument/2006/relationships/hyperlink" Target="https://stats.wnba.com/player/1630154/" TargetMode="External"/><Relationship Id="rId7126" Type="http://schemas.openxmlformats.org/officeDocument/2006/relationships/hyperlink" Target="https://stats.wnba.com/events/?flag=1&amp;CFID=&amp;CFPARAMS=&amp;PlayerID=203824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stats.wnba.com/events/?flag=1&amp;CFID=&amp;CFPARAMS=&amp;PlayerID=203400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9" Type="http://schemas.openxmlformats.org/officeDocument/2006/relationships/hyperlink" Target="https://stats.wnba.com/events/?flag=1&amp;CFID=&amp;CFPARAMS=&amp;PlayerID=1630154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stats.wnba.com/events/?flag=1&amp;CFID=&amp;CFPARAMS=&amp;PlayerID=203824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stats.wnba.com/events/?flag=3&amp;CFID=&amp;CFPARAMS=&amp;PlayerID=203400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stats.wnba.com/events/?flag=1&amp;CFID=&amp;CFPARAMS=&amp;PlayerID=203824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5" Type="http://schemas.openxmlformats.org/officeDocument/2006/relationships/hyperlink" Target="https://stats.wnba.com/events/?flag=3&amp;CFID=&amp;CFPARAMS=&amp;PlayerID=203400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stats.wnba.com/events/?flag=1&amp;CFID=&amp;CFPARAMS=&amp;PlayerID=203824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stats.wnba.com/events/?flag=3&amp;CFID=&amp;CFPARAMS=&amp;PlayerID=203400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5" Type="http://schemas.openxmlformats.org/officeDocument/2006/relationships/hyperlink" Target="https://stats.wnba.com/events/?flag=3&amp;CFID=&amp;CFPARAMS=&amp;PlayerID=1630154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stats.wnba.com/events/?flag=1&amp;CFID=&amp;CFPARAMS=&amp;PlayerID=203824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6" Type="http://schemas.openxmlformats.org/officeDocument/2006/relationships/hyperlink" Target="https://stats.wnba.com/events/?flag=1&amp;CFID=&amp;CFPARAMS=&amp;PlayerID=1630154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stats.wnba.com/events/?flag=1&amp;CFID=&amp;CFPARAMS=&amp;PlayerID=203824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stats.wnba.com/events/?flag=1&amp;CFID=&amp;CFPARAMS=&amp;PlayerID=203400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7" Type="http://schemas.openxmlformats.org/officeDocument/2006/relationships/hyperlink" Target="https://stats.wnba.com/events/?flag=1&amp;CFID=&amp;CFPARAMS=&amp;PlayerID=1630154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stats.wnba.com/events/?flag=1&amp;CFID=&amp;CFPARAMS=&amp;PlayerID=203824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stats.wnba.com/events/?flag=1&amp;CFID=&amp;CFPARAMS=&amp;PlayerID=203400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8" Type="http://schemas.openxmlformats.org/officeDocument/2006/relationships/hyperlink" Target="https://stats.wnba.com/events/?flag=1&amp;CFID=&amp;CFPARAMS=&amp;PlayerID=1630154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8" Type="http://schemas.openxmlformats.org/officeDocument/2006/relationships/hyperlink" Target="https://stats.wnba.com/events/?flag=2&amp;CFID=&amp;CFPARAMS=&amp;PlayerID=202633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9" Type="http://schemas.openxmlformats.org/officeDocument/2006/relationships/hyperlink" Target="https://stats.wnba.com/events/?flag=2&amp;CFID=&amp;CFPARAMS=&amp;PlayerID=100930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9" Type="http://schemas.openxmlformats.org/officeDocument/2006/relationships/hyperlink" Target="https://stats.wnba.com/player/201502/" TargetMode="External"/><Relationship Id="rId11150" Type="http://schemas.openxmlformats.org/officeDocument/2006/relationships/hyperlink" Target="https://stats.wnba.com/events/?flag=1&amp;CFID=&amp;CFPARAMS=&amp;PlayerID=203017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1" Type="http://schemas.openxmlformats.org/officeDocument/2006/relationships/hyperlink" Target="https://stats.wnba.com/events/?flag=1&amp;CFID=&amp;CFPARAMS=&amp;PlayerID=201496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0" Type="http://schemas.openxmlformats.org/officeDocument/2006/relationships/hyperlink" Target="https://stats.wnba.com/events/?flag=1&amp;CFID=&amp;CFPARAMS=&amp;PlayerID=201496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2" Type="http://schemas.openxmlformats.org/officeDocument/2006/relationships/hyperlink" Target="https://stats.wnba.com/events/?flag=2&amp;CFID=&amp;CFPARAMS=&amp;PlayerID=100396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3" Type="http://schemas.openxmlformats.org/officeDocument/2006/relationships/hyperlink" Target="https://stats.wnba.com/player/100942/" TargetMode="External"/><Relationship Id="rId23133" Type="http://schemas.openxmlformats.org/officeDocument/2006/relationships/hyperlink" Target="https://stats.wnba.com/events/?flag=2&amp;CFID=&amp;CFPARAMS=&amp;PlayerID=100396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4" Type="http://schemas.openxmlformats.org/officeDocument/2006/relationships/hyperlink" Target="https://stats.wnba.com/team/1611661328/traditional/" TargetMode="External"/><Relationship Id="rId23130" Type="http://schemas.openxmlformats.org/officeDocument/2006/relationships/hyperlink" Target="https://stats.wnba.com/events/?flag=2&amp;CFID=&amp;CFPARAMS=&amp;PlayerID=100396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1" Type="http://schemas.openxmlformats.org/officeDocument/2006/relationships/hyperlink" Target="https://stats.wnba.com/events/?flag=2&amp;CFID=&amp;CFPARAMS=&amp;PlayerID=202283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1" Type="http://schemas.openxmlformats.org/officeDocument/2006/relationships/hyperlink" Target="https://stats.wnba.com/events/?flag=2&amp;CFID=&amp;CFPARAMS=&amp;PlayerID=100396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2" Type="http://schemas.openxmlformats.org/officeDocument/2006/relationships/hyperlink" Target="https://stats.wnba.com/events/?flag=2&amp;CFID=&amp;CFPARAMS=&amp;PlayerID=202283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6" Type="http://schemas.openxmlformats.org/officeDocument/2006/relationships/hyperlink" Target="https://stats.wnba.com/events/?flag=2&amp;CFID=&amp;CFPARAMS=&amp;PlayerID=202633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7" Type="http://schemas.openxmlformats.org/officeDocument/2006/relationships/hyperlink" Target="https://stats.wnba.com/player/100930/" TargetMode="External"/><Relationship Id="rId23137" Type="http://schemas.openxmlformats.org/officeDocument/2006/relationships/hyperlink" Target="https://stats.wnba.com/events/?flag=2&amp;CFID=&amp;CFPARAMS=&amp;PlayerID=202633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8" Type="http://schemas.openxmlformats.org/officeDocument/2006/relationships/hyperlink" Target="https://stats.wnba.com/team/1611661329/traditional/" TargetMode="External"/><Relationship Id="rId23134" Type="http://schemas.openxmlformats.org/officeDocument/2006/relationships/hyperlink" Target="https://stats.wnba.com/player/202633/" TargetMode="External"/><Relationship Id="rId24465" Type="http://schemas.openxmlformats.org/officeDocument/2006/relationships/hyperlink" Target="https://stats.wnba.com/events/?flag=2&amp;CFID=&amp;CFPARAMS=&amp;PlayerID=100942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5" Type="http://schemas.openxmlformats.org/officeDocument/2006/relationships/hyperlink" Target="https://stats.wnba.com/team/1611661321/traditional/" TargetMode="External"/><Relationship Id="rId24466" Type="http://schemas.openxmlformats.org/officeDocument/2006/relationships/hyperlink" Target="https://stats.wnba.com/events/?flag=2&amp;CFID=&amp;CFPARAMS=&amp;PlayerID=100942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9" Type="http://schemas.openxmlformats.org/officeDocument/2006/relationships/hyperlink" Target="https://stats.wnba.com/events/?flag=1&amp;CFID=&amp;CFPARAMS=&amp;PlayerID=203017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8" Type="http://schemas.openxmlformats.org/officeDocument/2006/relationships/hyperlink" Target="https://stats.wnba.com/events/?flag=3&amp;CFID=&amp;CFPARAMS=&amp;PlayerID=203017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9" Type="http://schemas.openxmlformats.org/officeDocument/2006/relationships/hyperlink" Target="https://stats.wnba.com/events/?flag=1&amp;CFID=&amp;CFPARAMS=&amp;PlayerID=201496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0" Type="http://schemas.openxmlformats.org/officeDocument/2006/relationships/hyperlink" Target="https://stats.wnba.com/events/?flag=2&amp;CFID=&amp;CFPARAMS=&amp;PlayerID=100930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0" Type="http://schemas.openxmlformats.org/officeDocument/2006/relationships/hyperlink" Target="https://stats.wnba.com/team/1611661313/traditional/" TargetMode="External"/><Relationship Id="rId24471" Type="http://schemas.openxmlformats.org/officeDocument/2006/relationships/hyperlink" Target="https://stats.wnba.com/events/?flag=2&amp;CFID=&amp;CFPARAMS=&amp;PlayerID=100930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3" Type="http://schemas.openxmlformats.org/officeDocument/2006/relationships/hyperlink" Target="https://stats.wnba.com/player/203017/" TargetMode="External"/><Relationship Id="rId12474" Type="http://schemas.openxmlformats.org/officeDocument/2006/relationships/hyperlink" Target="https://stats.wnba.com/team/1611661320/traditional/" TargetMode="External"/><Relationship Id="rId11142" Type="http://schemas.openxmlformats.org/officeDocument/2006/relationships/hyperlink" Target="https://stats.wnba.com/events/?flag=1&amp;CFID=&amp;CFPARAMS=&amp;PlayerID=202638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3" Type="http://schemas.openxmlformats.org/officeDocument/2006/relationships/hyperlink" Target="https://stats.wnba.com/player/201496/" TargetMode="External"/><Relationship Id="rId11141" Type="http://schemas.openxmlformats.org/officeDocument/2006/relationships/hyperlink" Target="https://stats.wnba.com/events/?flag=1&amp;CFID=&amp;CFPARAMS=&amp;PlayerID=202638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2" Type="http://schemas.openxmlformats.org/officeDocument/2006/relationships/hyperlink" Target="https://stats.wnba.com/events/?flag=1&amp;CFID=&amp;CFPARAMS=&amp;PlayerID=203400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0" Type="http://schemas.openxmlformats.org/officeDocument/2006/relationships/hyperlink" Target="https://stats.wnba.com/events/?flag=1&amp;CFID=&amp;CFPARAMS=&amp;PlayerID=202638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1" Type="http://schemas.openxmlformats.org/officeDocument/2006/relationships/hyperlink" Target="https://stats.wnba.com/events/?flag=1&amp;CFID=&amp;CFPARAMS=&amp;PlayerID=203400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7" Type="http://schemas.openxmlformats.org/officeDocument/2006/relationships/hyperlink" Target="https://stats.wnba.com/events/?flag=3&amp;CFID=&amp;CFPARAMS=&amp;PlayerID=203017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8" Type="http://schemas.openxmlformats.org/officeDocument/2006/relationships/hyperlink" Target="https://stats.wnba.com/events/?flag=3&amp;CFID=&amp;CFPARAMS=&amp;PlayerID=201496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6" Type="http://schemas.openxmlformats.org/officeDocument/2006/relationships/hyperlink" Target="https://stats.wnba.com/events/?flag=3&amp;CFID=&amp;CFPARAMS=&amp;PlayerID=203017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7" Type="http://schemas.openxmlformats.org/officeDocument/2006/relationships/hyperlink" Target="https://stats.wnba.com/events/?flag=3&amp;CFID=&amp;CFPARAMS=&amp;PlayerID=201496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5" Type="http://schemas.openxmlformats.org/officeDocument/2006/relationships/hyperlink" Target="https://stats.wnba.com/events/?flag=3&amp;CFID=&amp;CFPARAMS=&amp;PlayerID=203017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6" Type="http://schemas.openxmlformats.org/officeDocument/2006/relationships/hyperlink" Target="https://stats.wnba.com/events/?flag=3&amp;CFID=&amp;CFPARAMS=&amp;PlayerID=201496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4" Type="http://schemas.openxmlformats.org/officeDocument/2006/relationships/hyperlink" Target="https://stats.wnba.com/team/1611661321/traditional/" TargetMode="External"/><Relationship Id="rId12475" Type="http://schemas.openxmlformats.org/officeDocument/2006/relationships/hyperlink" Target="https://stats.wnba.com/events/?flag=3&amp;CFID=&amp;CFPARAMS=&amp;PlayerID=201496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9" Type="http://schemas.openxmlformats.org/officeDocument/2006/relationships/hyperlink" Target="https://stats.wnba.com/team/1611661320/traditional/" TargetMode="External"/><Relationship Id="rId23127" Type="http://schemas.openxmlformats.org/officeDocument/2006/relationships/hyperlink" Target="https://stats.wnba.com/events/?flag=2&amp;CFID=&amp;CFPARAMS=&amp;PlayerID=200673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8" Type="http://schemas.openxmlformats.org/officeDocument/2006/relationships/hyperlink" Target="https://stats.wnba.com/team/1611661330/traditional/" TargetMode="External"/><Relationship Id="rId23128" Type="http://schemas.openxmlformats.org/officeDocument/2006/relationships/hyperlink" Target="https://stats.wnba.com/player/100396/" TargetMode="External"/><Relationship Id="rId24459" Type="http://schemas.openxmlformats.org/officeDocument/2006/relationships/hyperlink" Target="https://stats.wnba.com/events/?flag=2&amp;CFID=&amp;CFPARAMS=&amp;PlayerID=202283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1" Type="http://schemas.openxmlformats.org/officeDocument/2006/relationships/hyperlink" Target="https://stats.wnba.com/events/?flag=3&amp;CFID=&amp;CFPARAMS=&amp;PlayerID=1628244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2" Type="http://schemas.openxmlformats.org/officeDocument/2006/relationships/hyperlink" Target="https://stats.wnba.com/events/?flag=1&amp;CFID=&amp;CFPARAMS=&amp;PlayerID=201480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0" Type="http://schemas.openxmlformats.org/officeDocument/2006/relationships/hyperlink" Target="https://stats.wnba.com/events/?flag=3&amp;CFID=&amp;CFPARAMS=&amp;PlayerID=1628244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1" Type="http://schemas.openxmlformats.org/officeDocument/2006/relationships/hyperlink" Target="https://stats.wnba.com/events/?flag=1&amp;CFID=&amp;CFPARAMS=&amp;PlayerID=201480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0" Type="http://schemas.openxmlformats.org/officeDocument/2006/relationships/hyperlink" Target="https://stats.wnba.com/events/?flag=3&amp;CFID=&amp;CFPARAMS=&amp;PlayerID=201480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1" Type="http://schemas.openxmlformats.org/officeDocument/2006/relationships/hyperlink" Target="https://stats.wnba.com/events/?flag=2&amp;CFID=&amp;CFPARAMS=&amp;PlayerID=100812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2" Type="http://schemas.openxmlformats.org/officeDocument/2006/relationships/hyperlink" Target="https://stats.wnba.com/events/?flag=2&amp;CFID=&amp;CFPARAMS=&amp;PlayerID=101047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2" Type="http://schemas.openxmlformats.org/officeDocument/2006/relationships/hyperlink" Target="https://stats.wnba.com/player/200673/" TargetMode="External"/><Relationship Id="rId24453" Type="http://schemas.openxmlformats.org/officeDocument/2006/relationships/hyperlink" Target="https://stats.wnba.com/player/202269/" TargetMode="External"/><Relationship Id="rId24450" Type="http://schemas.openxmlformats.org/officeDocument/2006/relationships/hyperlink" Target="https://stats.wnba.com/events/?flag=2&amp;CFID=&amp;CFPARAMS=&amp;PlayerID=101047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0" Type="http://schemas.openxmlformats.org/officeDocument/2006/relationships/hyperlink" Target="https://stats.wnba.com/events/?flag=2&amp;CFID=&amp;CFPARAMS=&amp;PlayerID=100812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1" Type="http://schemas.openxmlformats.org/officeDocument/2006/relationships/hyperlink" Target="https://stats.wnba.com/events/?flag=2&amp;CFID=&amp;CFPARAMS=&amp;PlayerID=101047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5" Type="http://schemas.openxmlformats.org/officeDocument/2006/relationships/hyperlink" Target="https://stats.wnba.com/events/?flag=2&amp;CFID=&amp;CFPARAMS=&amp;PlayerID=200673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6" Type="http://schemas.openxmlformats.org/officeDocument/2006/relationships/hyperlink" Target="https://stats.wnba.com/events/?flag=2&amp;CFID=&amp;CFPARAMS=&amp;PlayerID=202269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6" Type="http://schemas.openxmlformats.org/officeDocument/2006/relationships/hyperlink" Target="https://stats.wnba.com/events/?flag=2&amp;CFID=&amp;CFPARAMS=&amp;PlayerID=200673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7" Type="http://schemas.openxmlformats.org/officeDocument/2006/relationships/hyperlink" Target="https://stats.wnba.com/player/202283/" TargetMode="External"/><Relationship Id="rId23123" Type="http://schemas.openxmlformats.org/officeDocument/2006/relationships/hyperlink" Target="https://stats.wnba.com/team/1611661322/traditional/" TargetMode="External"/><Relationship Id="rId24454" Type="http://schemas.openxmlformats.org/officeDocument/2006/relationships/hyperlink" Target="https://stats.wnba.com/team/1611661321/traditional/" TargetMode="External"/><Relationship Id="rId23124" Type="http://schemas.openxmlformats.org/officeDocument/2006/relationships/hyperlink" Target="https://stats.wnba.com/events/?flag=2&amp;CFID=&amp;CFPARAMS=&amp;PlayerID=200673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5" Type="http://schemas.openxmlformats.org/officeDocument/2006/relationships/hyperlink" Target="https://stats.wnba.com/events/?flag=2&amp;CFID=&amp;CFPARAMS=&amp;PlayerID=202269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9" Type="http://schemas.openxmlformats.org/officeDocument/2006/relationships/hyperlink" Target="https://stats.wnba.com/events/?flag=3&amp;CFID=&amp;CFPARAMS=&amp;PlayerID=1628244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0" Type="http://schemas.openxmlformats.org/officeDocument/2006/relationships/hyperlink" Target="https://stats.wnba.com/events/?flag=2&amp;CFID=&amp;CFPARAMS=&amp;PlayerID=202283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4" Type="http://schemas.openxmlformats.org/officeDocument/2006/relationships/hyperlink" Target="https://stats.wnba.com/events/?flag=1&amp;CFID=&amp;CFPARAMS=&amp;PlayerID=203017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5" Type="http://schemas.openxmlformats.org/officeDocument/2006/relationships/hyperlink" Target="https://stats.wnba.com/events/?flag=1&amp;CFID=&amp;CFPARAMS=&amp;PlayerID=201496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3" Type="http://schemas.openxmlformats.org/officeDocument/2006/relationships/hyperlink" Target="https://stats.wnba.com/events/?flag=1&amp;CFID=&amp;CFPARAMS=&amp;PlayerID=203017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4" Type="http://schemas.openxmlformats.org/officeDocument/2006/relationships/hyperlink" Target="https://stats.wnba.com/events/?flag=1&amp;CFID=&amp;CFPARAMS=&amp;PlayerID=201496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2" Type="http://schemas.openxmlformats.org/officeDocument/2006/relationships/hyperlink" Target="https://stats.wnba.com/events/?flag=1&amp;CFID=&amp;CFPARAMS=&amp;PlayerID=203017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3" Type="http://schemas.openxmlformats.org/officeDocument/2006/relationships/hyperlink" Target="https://stats.wnba.com/events/?flag=1&amp;CFID=&amp;CFPARAMS=&amp;PlayerID=201496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1" Type="http://schemas.openxmlformats.org/officeDocument/2006/relationships/hyperlink" Target="https://stats.wnba.com/events/?flag=1&amp;CFID=&amp;CFPARAMS=&amp;PlayerID=203017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2" Type="http://schemas.openxmlformats.org/officeDocument/2006/relationships/hyperlink" Target="https://stats.wnba.com/events/?flag=1&amp;CFID=&amp;CFPARAMS=&amp;PlayerID=201496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8" Type="http://schemas.openxmlformats.org/officeDocument/2006/relationships/hyperlink" Target="https://stats.wnba.com/team/1611661328/traditional/" TargetMode="External"/><Relationship Id="rId12489" Type="http://schemas.openxmlformats.org/officeDocument/2006/relationships/hyperlink" Target="https://stats.wnba.com/events/?flag=3&amp;CFID=&amp;CFPARAMS=&amp;PlayerID=201480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7" Type="http://schemas.openxmlformats.org/officeDocument/2006/relationships/hyperlink" Target="https://stats.wnba.com/player/1628244/" TargetMode="External"/><Relationship Id="rId12488" Type="http://schemas.openxmlformats.org/officeDocument/2006/relationships/hyperlink" Target="https://stats.wnba.com/team/1611661324/traditional/" TargetMode="External"/><Relationship Id="rId11156" Type="http://schemas.openxmlformats.org/officeDocument/2006/relationships/hyperlink" Target="https://stats.wnba.com/events/?flag=1&amp;CFID=&amp;CFPARAMS=&amp;PlayerID=203017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7" Type="http://schemas.openxmlformats.org/officeDocument/2006/relationships/hyperlink" Target="https://stats.wnba.com/player/201480/" TargetMode="External"/><Relationship Id="rId11155" Type="http://schemas.openxmlformats.org/officeDocument/2006/relationships/hyperlink" Target="https://stats.wnba.com/events/?flag=1&amp;CFID=&amp;CFPARAMS=&amp;PlayerID=203017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6" Type="http://schemas.openxmlformats.org/officeDocument/2006/relationships/hyperlink" Target="https://stats.wnba.com/events/?flag=1&amp;CFID=&amp;CFPARAMS=&amp;PlayerID=201496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8" Type="http://schemas.openxmlformats.org/officeDocument/2006/relationships/hyperlink" Target="https://stats.wnba.com/player/100812/" TargetMode="External"/><Relationship Id="rId24449" Type="http://schemas.openxmlformats.org/officeDocument/2006/relationships/hyperlink" Target="https://stats.wnba.com/team/1611661319/traditional/" TargetMode="External"/><Relationship Id="rId23119" Type="http://schemas.openxmlformats.org/officeDocument/2006/relationships/hyperlink" Target="https://stats.wnba.com/team/1611661330/traditional/" TargetMode="External"/><Relationship Id="rId23116" Type="http://schemas.openxmlformats.org/officeDocument/2006/relationships/hyperlink" Target="https://stats.wnba.com/events/?flag=2&amp;CFID=&amp;CFPARAMS=&amp;PlayerID=100952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7" Type="http://schemas.openxmlformats.org/officeDocument/2006/relationships/hyperlink" Target="https://stats.wnba.com/events/?flag=2&amp;CFID=&amp;CFPARAMS=&amp;PlayerID=201895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0" Type="http://schemas.openxmlformats.org/officeDocument/2006/relationships/hyperlink" Target="https://stats.wnba.com/events/?flag=1&amp;CFID=&amp;CFPARAMS=&amp;PlayerID=1628278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7" Type="http://schemas.openxmlformats.org/officeDocument/2006/relationships/hyperlink" Target="https://stats.wnba.com/events/?flag=2&amp;CFID=&amp;CFPARAMS=&amp;PlayerID=100952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8" Type="http://schemas.openxmlformats.org/officeDocument/2006/relationships/hyperlink" Target="https://stats.wnba.com/player/101047/" TargetMode="External"/><Relationship Id="rId23110" Type="http://schemas.openxmlformats.org/officeDocument/2006/relationships/hyperlink" Target="https://stats.wnba.com/events/?flag=2&amp;CFID=&amp;CFPARAMS=&amp;PlayerID=100682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1" Type="http://schemas.openxmlformats.org/officeDocument/2006/relationships/hyperlink" Target="https://stats.wnba.com/events/?flag=2&amp;CFID=&amp;CFPARAMS=&amp;PlayerID=201530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1" Type="http://schemas.openxmlformats.org/officeDocument/2006/relationships/hyperlink" Target="https://stats.wnba.com/events/?flag=2&amp;CFID=&amp;CFPARAMS=&amp;PlayerID=100682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2" Type="http://schemas.openxmlformats.org/officeDocument/2006/relationships/hyperlink" Target="https://stats.wnba.com/events/?flag=2&amp;CFID=&amp;CFPARAMS=&amp;PlayerID=201530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0" Type="http://schemas.openxmlformats.org/officeDocument/2006/relationships/hyperlink" Target="https://stats.wnba.com/team/1611661317/traditional/" TargetMode="External"/><Relationship Id="rId23114" Type="http://schemas.openxmlformats.org/officeDocument/2006/relationships/hyperlink" Target="https://stats.wnba.com/events/?flag=2&amp;CFID=&amp;CFPARAMS=&amp;PlayerID=100952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5" Type="http://schemas.openxmlformats.org/officeDocument/2006/relationships/hyperlink" Target="https://stats.wnba.com/team/1611661324/traditional/" TargetMode="External"/><Relationship Id="rId23115" Type="http://schemas.openxmlformats.org/officeDocument/2006/relationships/hyperlink" Target="https://stats.wnba.com/events/?flag=2&amp;CFID=&amp;CFPARAMS=&amp;PlayerID=100952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6" Type="http://schemas.openxmlformats.org/officeDocument/2006/relationships/hyperlink" Target="https://stats.wnba.com/events/?flag=2&amp;CFID=&amp;CFPARAMS=&amp;PlayerID=201895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2" Type="http://schemas.openxmlformats.org/officeDocument/2006/relationships/hyperlink" Target="https://stats.wnba.com/player/100952/" TargetMode="External"/><Relationship Id="rId24443" Type="http://schemas.openxmlformats.org/officeDocument/2006/relationships/hyperlink" Target="https://stats.wnba.com/events/?flag=2&amp;CFID=&amp;CFPARAMS=&amp;PlayerID=201530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3" Type="http://schemas.openxmlformats.org/officeDocument/2006/relationships/hyperlink" Target="https://stats.wnba.com/team/1611661319/traditional/" TargetMode="External"/><Relationship Id="rId24444" Type="http://schemas.openxmlformats.org/officeDocument/2006/relationships/hyperlink" Target="https://stats.wnba.com/player/201895/" TargetMode="External"/><Relationship Id="rId11129" Type="http://schemas.openxmlformats.org/officeDocument/2006/relationships/hyperlink" Target="https://stats.wnba.com/player/202638/" TargetMode="External"/><Relationship Id="rId11128" Type="http://schemas.openxmlformats.org/officeDocument/2006/relationships/hyperlink" Target="https://stats.wnba.com/events/?flag=1&amp;CFID=&amp;CFPARAMS=&amp;PlayerID=1628920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9" Type="http://schemas.openxmlformats.org/officeDocument/2006/relationships/hyperlink" Target="https://stats.wnba.com/player/203400/" TargetMode="External"/><Relationship Id="rId11127" Type="http://schemas.openxmlformats.org/officeDocument/2006/relationships/hyperlink" Target="https://stats.wnba.com/events/?flag=1&amp;CFID=&amp;CFPARAMS=&amp;PlayerID=1628920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8" Type="http://schemas.openxmlformats.org/officeDocument/2006/relationships/hyperlink" Target="https://stats.wnba.com/events/?flag=1&amp;CFID=&amp;CFPARAMS=&amp;PlayerID=202632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6" Type="http://schemas.openxmlformats.org/officeDocument/2006/relationships/hyperlink" Target="https://stats.wnba.com/events/?flag=1&amp;CFID=&amp;CFPARAMS=&amp;PlayerID=1628920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7" Type="http://schemas.openxmlformats.org/officeDocument/2006/relationships/hyperlink" Target="https://stats.wnba.com/events/?flag=1&amp;CFID=&amp;CFPARAMS=&amp;PlayerID=202632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8" Type="http://schemas.openxmlformats.org/officeDocument/2006/relationships/hyperlink" Target="https://stats.wnba.com/events/?flag=3&amp;CFID=&amp;CFPARAMS=&amp;PlayerID=1628278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9" Type="http://schemas.openxmlformats.org/officeDocument/2006/relationships/hyperlink" Target="https://stats.wnba.com/events/?flag=1&amp;CFID=&amp;CFPARAMS=&amp;PlayerID=1628278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1" Type="http://schemas.openxmlformats.org/officeDocument/2006/relationships/hyperlink" Target="https://stats.wnba.com/events/?flag=1&amp;CFID=&amp;CFPARAMS=&amp;PlayerID=1628920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2" Type="http://schemas.openxmlformats.org/officeDocument/2006/relationships/hyperlink" Target="https://stats.wnba.com/events/?flag=1&amp;CFID=&amp;CFPARAMS=&amp;PlayerID=202632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4" Type="http://schemas.openxmlformats.org/officeDocument/2006/relationships/hyperlink" Target="https://stats.wnba.com/team/1611661322/traditional/" TargetMode="External"/><Relationship Id="rId11120" Type="http://schemas.openxmlformats.org/officeDocument/2006/relationships/hyperlink" Target="https://stats.wnba.com/events/?flag=3&amp;CFID=&amp;CFPARAMS=&amp;PlayerID=1628920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1" Type="http://schemas.openxmlformats.org/officeDocument/2006/relationships/hyperlink" Target="https://stats.wnba.com/events/?flag=1&amp;CFID=&amp;CFPARAMS=&amp;PlayerID=202632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5" Type="http://schemas.openxmlformats.org/officeDocument/2006/relationships/hyperlink" Target="https://stats.wnba.com/events/?flag=3&amp;CFID=&amp;CFPARAMS=&amp;PlayerID=1628278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0" Type="http://schemas.openxmlformats.org/officeDocument/2006/relationships/hyperlink" Target="https://stats.wnba.com/events/?flag=3&amp;CFID=&amp;CFPARAMS=&amp;PlayerID=202632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6" Type="http://schemas.openxmlformats.org/officeDocument/2006/relationships/hyperlink" Target="https://stats.wnba.com/events/?flag=3&amp;CFID=&amp;CFPARAMS=&amp;PlayerID=1628278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7" Type="http://schemas.openxmlformats.org/officeDocument/2006/relationships/hyperlink" Target="https://stats.wnba.com/events/?flag=3&amp;CFID=&amp;CFPARAMS=&amp;PlayerID=1628278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5" Type="http://schemas.openxmlformats.org/officeDocument/2006/relationships/hyperlink" Target="https://stats.wnba.com/events/?flag=1&amp;CFID=&amp;CFPARAMS=&amp;PlayerID=1628920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6" Type="http://schemas.openxmlformats.org/officeDocument/2006/relationships/hyperlink" Target="https://stats.wnba.com/events/?flag=1&amp;CFID=&amp;CFPARAMS=&amp;PlayerID=202632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0" Type="http://schemas.openxmlformats.org/officeDocument/2006/relationships/hyperlink" Target="https://stats.wnba.com/events/?flag=1&amp;CFID=&amp;CFPARAMS=&amp;PlayerID=204297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4" Type="http://schemas.openxmlformats.org/officeDocument/2006/relationships/hyperlink" Target="https://stats.wnba.com/events/?flag=1&amp;CFID=&amp;CFPARAMS=&amp;PlayerID=1628920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5" Type="http://schemas.openxmlformats.org/officeDocument/2006/relationships/hyperlink" Target="https://stats.wnba.com/events/?flag=1&amp;CFID=&amp;CFPARAMS=&amp;PlayerID=202632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1" Type="http://schemas.openxmlformats.org/officeDocument/2006/relationships/hyperlink" Target="https://stats.wnba.com/events/?flag=1&amp;CFID=&amp;CFPARAMS=&amp;PlayerID=204297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3" Type="http://schemas.openxmlformats.org/officeDocument/2006/relationships/hyperlink" Target="https://stats.wnba.com/events/?flag=1&amp;CFID=&amp;CFPARAMS=&amp;PlayerID=1628920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4" Type="http://schemas.openxmlformats.org/officeDocument/2006/relationships/hyperlink" Target="https://stats.wnba.com/events/?flag=1&amp;CFID=&amp;CFPARAMS=&amp;PlayerID=202632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2" Type="http://schemas.openxmlformats.org/officeDocument/2006/relationships/hyperlink" Target="https://stats.wnba.com/events/?flag=1&amp;CFID=&amp;CFPARAMS=&amp;PlayerID=204297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2" Type="http://schemas.openxmlformats.org/officeDocument/2006/relationships/hyperlink" Target="https://stats.wnba.com/events/?flag=1&amp;CFID=&amp;CFPARAMS=&amp;PlayerID=1628920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3" Type="http://schemas.openxmlformats.org/officeDocument/2006/relationships/hyperlink" Target="https://stats.wnba.com/events/?flag=1&amp;CFID=&amp;CFPARAMS=&amp;PlayerID=202632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3" Type="http://schemas.openxmlformats.org/officeDocument/2006/relationships/hyperlink" Target="https://stats.wnba.com/player/1628278/" TargetMode="External"/><Relationship Id="rId23107" Type="http://schemas.openxmlformats.org/officeDocument/2006/relationships/hyperlink" Target="https://stats.wnba.com/team/1611661328/traditional/" TargetMode="External"/><Relationship Id="rId24438" Type="http://schemas.openxmlformats.org/officeDocument/2006/relationships/hyperlink" Target="https://stats.wnba.com/events/?flag=2&amp;CFID=&amp;CFPARAMS=&amp;PlayerID=100945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8" Type="http://schemas.openxmlformats.org/officeDocument/2006/relationships/hyperlink" Target="https://stats.wnba.com/events/?flag=2&amp;CFID=&amp;CFPARAMS=&amp;PlayerID=100682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9" Type="http://schemas.openxmlformats.org/officeDocument/2006/relationships/hyperlink" Target="https://stats.wnba.com/player/201530/" TargetMode="External"/><Relationship Id="rId23105" Type="http://schemas.openxmlformats.org/officeDocument/2006/relationships/hyperlink" Target="https://stats.wnba.com/events/?flag=2&amp;CFID=&amp;CFPARAMS=&amp;PlayerID=201056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6" Type="http://schemas.openxmlformats.org/officeDocument/2006/relationships/hyperlink" Target="https://stats.wnba.com/events/?flag=2&amp;CFID=&amp;CFPARAMS=&amp;PlayerID=100945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6" Type="http://schemas.openxmlformats.org/officeDocument/2006/relationships/hyperlink" Target="https://stats.wnba.com/player/100682/" TargetMode="External"/><Relationship Id="rId24437" Type="http://schemas.openxmlformats.org/officeDocument/2006/relationships/hyperlink" Target="https://stats.wnba.com/events/?flag=2&amp;CFID=&amp;CFPARAMS=&amp;PlayerID=100945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0" Type="http://schemas.openxmlformats.org/officeDocument/2006/relationships/hyperlink" Target="https://stats.wnba.com/events/?flag=1&amp;CFID=&amp;CFPARAMS=&amp;PlayerID=203400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9" Type="http://schemas.openxmlformats.org/officeDocument/2006/relationships/hyperlink" Target="https://stats.wnba.com/events/?flag=2&amp;CFID=&amp;CFPARAMS=&amp;PlayerID=100682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0" Type="http://schemas.openxmlformats.org/officeDocument/2006/relationships/hyperlink" Target="https://stats.wnba.com/events/?flag=2&amp;CFID=&amp;CFPARAMS=&amp;PlayerID=100457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0" Type="http://schemas.openxmlformats.org/officeDocument/2006/relationships/hyperlink" Target="https://stats.wnba.com/player/201056/" TargetMode="External"/><Relationship Id="rId24431" Type="http://schemas.openxmlformats.org/officeDocument/2006/relationships/hyperlink" Target="https://stats.wnba.com/events/?flag=2&amp;CFID=&amp;CFPARAMS=&amp;PlayerID=100457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3" Type="http://schemas.openxmlformats.org/officeDocument/2006/relationships/hyperlink" Target="https://stats.wnba.com/events/?flag=2&amp;CFID=&amp;CFPARAMS=&amp;PlayerID=201056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4" Type="http://schemas.openxmlformats.org/officeDocument/2006/relationships/hyperlink" Target="https://stats.wnba.com/team/1611661324/traditional/" TargetMode="External"/><Relationship Id="rId23104" Type="http://schemas.openxmlformats.org/officeDocument/2006/relationships/hyperlink" Target="https://stats.wnba.com/events/?flag=2&amp;CFID=&amp;CFPARAMS=&amp;PlayerID=201056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5" Type="http://schemas.openxmlformats.org/officeDocument/2006/relationships/hyperlink" Target="https://stats.wnba.com/events/?flag=2&amp;CFID=&amp;CFPARAMS=&amp;PlayerID=100945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1" Type="http://schemas.openxmlformats.org/officeDocument/2006/relationships/hyperlink" Target="https://stats.wnba.com/team/1611661321/traditional/" TargetMode="External"/><Relationship Id="rId24432" Type="http://schemas.openxmlformats.org/officeDocument/2006/relationships/hyperlink" Target="https://stats.wnba.com/events/?flag=2&amp;CFID=&amp;CFPARAMS=&amp;PlayerID=100457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2" Type="http://schemas.openxmlformats.org/officeDocument/2006/relationships/hyperlink" Target="https://stats.wnba.com/events/?flag=2&amp;CFID=&amp;CFPARAMS=&amp;PlayerID=201056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3" Type="http://schemas.openxmlformats.org/officeDocument/2006/relationships/hyperlink" Target="https://stats.wnba.com/player/100945/" TargetMode="External"/><Relationship Id="rId11139" Type="http://schemas.openxmlformats.org/officeDocument/2006/relationships/hyperlink" Target="https://stats.wnba.com/events/?flag=1&amp;CFID=&amp;CFPARAMS=&amp;PlayerID=202638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8" Type="http://schemas.openxmlformats.org/officeDocument/2006/relationships/hyperlink" Target="https://stats.wnba.com/events/?flag=1&amp;CFID=&amp;CFPARAMS=&amp;PlayerID=202638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9" Type="http://schemas.openxmlformats.org/officeDocument/2006/relationships/hyperlink" Target="https://stats.wnba.com/events/?flag=1&amp;CFID=&amp;CFPARAMS=&amp;PlayerID=203400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7" Type="http://schemas.openxmlformats.org/officeDocument/2006/relationships/hyperlink" Target="https://stats.wnba.com/events/?flag=1&amp;CFID=&amp;CFPARAMS=&amp;PlayerID=202638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8" Type="http://schemas.openxmlformats.org/officeDocument/2006/relationships/hyperlink" Target="https://stats.wnba.com/events/?flag=1&amp;CFID=&amp;CFPARAMS=&amp;PlayerID=203400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9" Type="http://schemas.openxmlformats.org/officeDocument/2006/relationships/hyperlink" Target="https://stats.wnba.com/events/?flag=3&amp;CFID=&amp;CFPARAMS=&amp;PlayerID=1628297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2" Type="http://schemas.openxmlformats.org/officeDocument/2006/relationships/hyperlink" Target="https://stats.wnba.com/events/?flag=3&amp;CFID=&amp;CFPARAMS=&amp;PlayerID=202638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3" Type="http://schemas.openxmlformats.org/officeDocument/2006/relationships/hyperlink" Target="https://stats.wnba.com/events/?flag=3&amp;CFID=&amp;CFPARAMS=&amp;PlayerID=203400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5" Type="http://schemas.openxmlformats.org/officeDocument/2006/relationships/hyperlink" Target="https://stats.wnba.com/events/?flag=1&amp;CFID=&amp;CFPARAMS=&amp;PlayerID=1628278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1" Type="http://schemas.openxmlformats.org/officeDocument/2006/relationships/hyperlink" Target="https://stats.wnba.com/events/?flag=3&amp;CFID=&amp;CFPARAMS=&amp;PlayerID=202638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2" Type="http://schemas.openxmlformats.org/officeDocument/2006/relationships/hyperlink" Target="https://stats.wnba.com/events/?flag=3&amp;CFID=&amp;CFPARAMS=&amp;PlayerID=203400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6" Type="http://schemas.openxmlformats.org/officeDocument/2006/relationships/hyperlink" Target="https://stats.wnba.com/events/?flag=1&amp;CFID=&amp;CFPARAMS=&amp;PlayerID=1628278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0" Type="http://schemas.openxmlformats.org/officeDocument/2006/relationships/hyperlink" Target="https://stats.wnba.com/team/1611661330/traditional/" TargetMode="External"/><Relationship Id="rId12461" Type="http://schemas.openxmlformats.org/officeDocument/2006/relationships/hyperlink" Target="https://stats.wnba.com/events/?flag=3&amp;CFID=&amp;CFPARAMS=&amp;PlayerID=203400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7" Type="http://schemas.openxmlformats.org/officeDocument/2006/relationships/hyperlink" Target="https://stats.wnba.com/player/1628297/" TargetMode="External"/><Relationship Id="rId12460" Type="http://schemas.openxmlformats.org/officeDocument/2006/relationships/hyperlink" Target="https://stats.wnba.com/team/1611661321/traditional/" TargetMode="External"/><Relationship Id="rId13798" Type="http://schemas.openxmlformats.org/officeDocument/2006/relationships/hyperlink" Target="https://stats.wnba.com/team/1611661330/traditional/" TargetMode="External"/><Relationship Id="rId11136" Type="http://schemas.openxmlformats.org/officeDocument/2006/relationships/hyperlink" Target="https://stats.wnba.com/events/?flag=1&amp;CFID=&amp;CFPARAMS=&amp;PlayerID=202638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7" Type="http://schemas.openxmlformats.org/officeDocument/2006/relationships/hyperlink" Target="https://stats.wnba.com/events/?flag=1&amp;CFID=&amp;CFPARAMS=&amp;PlayerID=203400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1" Type="http://schemas.openxmlformats.org/officeDocument/2006/relationships/hyperlink" Target="https://stats.wnba.com/events/?flag=1&amp;CFID=&amp;CFPARAMS=&amp;PlayerID=1628278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5" Type="http://schemas.openxmlformats.org/officeDocument/2006/relationships/hyperlink" Target="https://stats.wnba.com/events/?flag=1&amp;CFID=&amp;CFPARAMS=&amp;PlayerID=202638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6" Type="http://schemas.openxmlformats.org/officeDocument/2006/relationships/hyperlink" Target="https://stats.wnba.com/events/?flag=1&amp;CFID=&amp;CFPARAMS=&amp;PlayerID=203400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2" Type="http://schemas.openxmlformats.org/officeDocument/2006/relationships/hyperlink" Target="https://stats.wnba.com/events/?flag=1&amp;CFID=&amp;CFPARAMS=&amp;PlayerID=1628278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4" Type="http://schemas.openxmlformats.org/officeDocument/2006/relationships/hyperlink" Target="https://stats.wnba.com/events/?flag=3&amp;CFID=&amp;CFPARAMS=&amp;PlayerID=202638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5" Type="http://schemas.openxmlformats.org/officeDocument/2006/relationships/hyperlink" Target="https://stats.wnba.com/events/?flag=1&amp;CFID=&amp;CFPARAMS=&amp;PlayerID=203400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3" Type="http://schemas.openxmlformats.org/officeDocument/2006/relationships/hyperlink" Target="https://stats.wnba.com/events/?flag=1&amp;CFID=&amp;CFPARAMS=&amp;PlayerID=1628278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3" Type="http://schemas.openxmlformats.org/officeDocument/2006/relationships/hyperlink" Target="https://stats.wnba.com/events/?flag=3&amp;CFID=&amp;CFPARAMS=&amp;PlayerID=202638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4" Type="http://schemas.openxmlformats.org/officeDocument/2006/relationships/hyperlink" Target="https://stats.wnba.com/events/?flag=3&amp;CFID=&amp;CFPARAMS=&amp;PlayerID=203400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4" Type="http://schemas.openxmlformats.org/officeDocument/2006/relationships/hyperlink" Target="https://stats.wnba.com/events/?flag=1&amp;CFID=&amp;CFPARAMS=&amp;PlayerID=1628278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0" Type="http://schemas.openxmlformats.org/officeDocument/2006/relationships/hyperlink" Target="https://stats.wnba.com/events/?flag=3&amp;CFID=&amp;CFPARAMS=&amp;PlayerID=1629546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4" Type="http://schemas.openxmlformats.org/officeDocument/2006/relationships/hyperlink" Target="https://stats.wnba.com/events/?flag=1&amp;CFID=&amp;CFPARAMS=&amp;PlayerID=1629546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3" Type="http://schemas.openxmlformats.org/officeDocument/2006/relationships/hyperlink" Target="https://stats.wnba.com/events/?flag=1&amp;CFID=&amp;CFPARAMS=&amp;PlayerID=1629546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2" Type="http://schemas.openxmlformats.org/officeDocument/2006/relationships/hyperlink" Target="https://stats.wnba.com/events/?flag=1&amp;CFID=&amp;CFPARAMS=&amp;PlayerID=1629546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1" Type="http://schemas.openxmlformats.org/officeDocument/2006/relationships/hyperlink" Target="https://stats.wnba.com/events/?flag=1&amp;CFID=&amp;CFPARAMS=&amp;PlayerID=1629546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6" Type="http://schemas.openxmlformats.org/officeDocument/2006/relationships/hyperlink" Target="https://stats.wnba.com/events/?flag=2&amp;CFID=&amp;CFPARAMS=&amp;PlayerID=100944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7" Type="http://schemas.openxmlformats.org/officeDocument/2006/relationships/hyperlink" Target="https://stats.wnba.com/events/?flag=2&amp;CFID=&amp;CFPARAMS=&amp;PlayerID=100944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4" Type="http://schemas.openxmlformats.org/officeDocument/2006/relationships/hyperlink" Target="https://stats.wnba.com/player/100944/" TargetMode="External"/><Relationship Id="rId23175" Type="http://schemas.openxmlformats.org/officeDocument/2006/relationships/hyperlink" Target="https://stats.wnba.com/team/1611661324/traditional/" TargetMode="External"/><Relationship Id="rId23178" Type="http://schemas.openxmlformats.org/officeDocument/2006/relationships/hyperlink" Target="https://stats.wnba.com/player/101030/" TargetMode="External"/><Relationship Id="rId23179" Type="http://schemas.openxmlformats.org/officeDocument/2006/relationships/hyperlink" Target="https://stats.wnba.com/team/1611661328/traditional/" TargetMode="External"/><Relationship Id="rId7195" Type="http://schemas.openxmlformats.org/officeDocument/2006/relationships/hyperlink" Target="https://stats.wnba.com/events/?flag=1&amp;CFID=&amp;CFPARAMS=&amp;PlayerID=1629488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4" Type="http://schemas.openxmlformats.org/officeDocument/2006/relationships/hyperlink" Target="https://stats.wnba.com/events/?flag=1&amp;CFID=&amp;CFPARAMS=&amp;PlayerID=1629488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0" Type="http://schemas.openxmlformats.org/officeDocument/2006/relationships/hyperlink" Target="https://stats.wnba.com/events/?flag=2&amp;CFID=&amp;CFPARAMS=&amp;PlayerID=101030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stats.wnba.com/events/?flag=1&amp;CFID=&amp;CFPARAMS=&amp;PlayerID=1629488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2" Type="http://schemas.openxmlformats.org/officeDocument/2006/relationships/hyperlink" Target="https://stats.wnba.com/events/?flag=1&amp;CFID=&amp;CFPARAMS=&amp;PlayerID=1629488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stats.wnba.com/team/1611661324/traditional/" TargetMode="External"/><Relationship Id="rId23183" Type="http://schemas.openxmlformats.org/officeDocument/2006/relationships/hyperlink" Target="https://stats.wnba.com/events/?flag=2&amp;CFID=&amp;CFPARAMS=&amp;PlayerID=101030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stats.wnba.com/player/1630101/" TargetMode="External"/><Relationship Id="rId23184" Type="http://schemas.openxmlformats.org/officeDocument/2006/relationships/hyperlink" Target="https://stats.wnba.com/player/201913/" TargetMode="External"/><Relationship Id="rId7197" Type="http://schemas.openxmlformats.org/officeDocument/2006/relationships/hyperlink" Target="https://stats.wnba.com/events/?flag=1&amp;CFID=&amp;CFPARAMS=&amp;PlayerID=1629488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1" Type="http://schemas.openxmlformats.org/officeDocument/2006/relationships/hyperlink" Target="https://stats.wnba.com/events/?flag=2&amp;CFID=&amp;CFPARAMS=&amp;PlayerID=101030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stats.wnba.com/events/?flag=1&amp;CFID=&amp;CFPARAMS=&amp;PlayerID=1629488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2" Type="http://schemas.openxmlformats.org/officeDocument/2006/relationships/hyperlink" Target="https://stats.wnba.com/events/?flag=2&amp;CFID=&amp;CFPARAMS=&amp;PlayerID=101030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7" Type="http://schemas.openxmlformats.org/officeDocument/2006/relationships/hyperlink" Target="https://stats.wnba.com/events/?flag=3&amp;CFID=&amp;CFPARAMS=&amp;PlayerID=1629546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6" Type="http://schemas.openxmlformats.org/officeDocument/2006/relationships/hyperlink" Target="https://stats.wnba.com/team/1611661313/traditional/" TargetMode="External"/><Relationship Id="rId11185" Type="http://schemas.openxmlformats.org/officeDocument/2006/relationships/hyperlink" Target="https://stats.wnba.com/player/1629546/" TargetMode="External"/><Relationship Id="rId11184" Type="http://schemas.openxmlformats.org/officeDocument/2006/relationships/hyperlink" Target="https://stats.wnba.com/events/?flag=1&amp;CFID=&amp;CFPARAMS=&amp;PlayerID=204296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9" Type="http://schemas.openxmlformats.org/officeDocument/2006/relationships/hyperlink" Target="https://stats.wnba.com/events/?flag=3&amp;CFID=&amp;CFPARAMS=&amp;PlayerID=1629546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8" Type="http://schemas.openxmlformats.org/officeDocument/2006/relationships/hyperlink" Target="https://stats.wnba.com/events/?flag=3&amp;CFID=&amp;CFPARAMS=&amp;PlayerID=1629546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5" Type="http://schemas.openxmlformats.org/officeDocument/2006/relationships/hyperlink" Target="https://stats.wnba.com/events/?flag=2&amp;CFID=&amp;CFPARAMS=&amp;PlayerID=201046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6" Type="http://schemas.openxmlformats.org/officeDocument/2006/relationships/hyperlink" Target="https://stats.wnba.com/events/?flag=2&amp;CFID=&amp;CFPARAMS=&amp;PlayerID=202256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6" Type="http://schemas.openxmlformats.org/officeDocument/2006/relationships/hyperlink" Target="https://stats.wnba.com/events/?flag=2&amp;CFID=&amp;CFPARAMS=&amp;PlayerID=201046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7" Type="http://schemas.openxmlformats.org/officeDocument/2006/relationships/hyperlink" Target="https://stats.wnba.com/events/?flag=2&amp;CFID=&amp;CFPARAMS=&amp;PlayerID=202256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3" Type="http://schemas.openxmlformats.org/officeDocument/2006/relationships/hyperlink" Target="https://stats.wnba.com/team/1611661330/traditional/" TargetMode="External"/><Relationship Id="rId24494" Type="http://schemas.openxmlformats.org/officeDocument/2006/relationships/hyperlink" Target="https://stats.wnba.com/team/1611661328/traditional/" TargetMode="External"/><Relationship Id="rId23164" Type="http://schemas.openxmlformats.org/officeDocument/2006/relationships/hyperlink" Target="https://stats.wnba.com/events/?flag=2&amp;CFID=&amp;CFPARAMS=&amp;PlayerID=201046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5" Type="http://schemas.openxmlformats.org/officeDocument/2006/relationships/hyperlink" Target="https://stats.wnba.com/events/?flag=2&amp;CFID=&amp;CFPARAMS=&amp;PlayerID=202256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1" Type="http://schemas.openxmlformats.org/officeDocument/2006/relationships/hyperlink" Target="https://stats.wnba.com/events/?flag=1&amp;CFID=&amp;CFPARAMS=&amp;PlayerID=1629488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9" Type="http://schemas.openxmlformats.org/officeDocument/2006/relationships/hyperlink" Target="https://stats.wnba.com/team/1611661323/traditional/" TargetMode="External"/><Relationship Id="rId7190" Type="http://schemas.openxmlformats.org/officeDocument/2006/relationships/hyperlink" Target="https://stats.wnba.com/events/?flag=1&amp;CFID=&amp;CFPARAMS=&amp;PlayerID=1629488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7" Type="http://schemas.openxmlformats.org/officeDocument/2006/relationships/hyperlink" Target="https://stats.wnba.com/events/?flag=2&amp;CFID=&amp;CFPARAMS=&amp;PlayerID=201046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8" Type="http://schemas.openxmlformats.org/officeDocument/2006/relationships/hyperlink" Target="https://stats.wnba.com/events/?flag=2&amp;CFID=&amp;CFPARAMS=&amp;PlayerID=202256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8" Type="http://schemas.openxmlformats.org/officeDocument/2006/relationships/hyperlink" Target="https://stats.wnba.com/player/100874/" TargetMode="External"/><Relationship Id="rId24499" Type="http://schemas.openxmlformats.org/officeDocument/2006/relationships/hyperlink" Target="https://stats.wnba.com/player/101029/" TargetMode="External"/><Relationship Id="rId7184" Type="http://schemas.openxmlformats.org/officeDocument/2006/relationships/hyperlink" Target="https://stats.wnba.com/events/?flag=1&amp;CFID=&amp;CFPARAMS=&amp;PlayerID=1628881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stats.wnba.com/events/?flag=1&amp;CFID=&amp;CFPARAMS=&amp;PlayerID=1628881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stats.wnba.com/events/?flag=1&amp;CFID=&amp;CFPARAMS=&amp;PlayerID=1628881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1" Type="http://schemas.openxmlformats.org/officeDocument/2006/relationships/hyperlink" Target="https://stats.wnba.com/events/?flag=1&amp;CFID=&amp;CFPARAMS=&amp;PlayerID=1628881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8" Type="http://schemas.openxmlformats.org/officeDocument/2006/relationships/hyperlink" Target="https://stats.wnba.com/events/?flag=3&amp;CFID=&amp;CFPARAMS=&amp;PlayerID=1629488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2" Type="http://schemas.openxmlformats.org/officeDocument/2006/relationships/hyperlink" Target="https://stats.wnba.com/events/?flag=2&amp;CFID=&amp;CFPARAMS=&amp;PlayerID=100874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stats.wnba.com/team/1611661317/traditional/" TargetMode="External"/><Relationship Id="rId23173" Type="http://schemas.openxmlformats.org/officeDocument/2006/relationships/hyperlink" Target="https://stats.wnba.com/events/?flag=2&amp;CFID=&amp;CFPARAMS=&amp;PlayerID=100874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stats.wnba.com/player/1629488/" TargetMode="External"/><Relationship Id="rId23170" Type="http://schemas.openxmlformats.org/officeDocument/2006/relationships/hyperlink" Target="https://stats.wnba.com/events/?flag=2&amp;CFID=&amp;CFPARAMS=&amp;PlayerID=100874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5" Type="http://schemas.openxmlformats.org/officeDocument/2006/relationships/hyperlink" Target="https://stats.wnba.com/events/?flag=1&amp;CFID=&amp;CFPARAMS=&amp;PlayerID=1628881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1" Type="http://schemas.openxmlformats.org/officeDocument/2006/relationships/hyperlink" Target="https://stats.wnba.com/events/?flag=2&amp;CFID=&amp;CFPARAMS=&amp;PlayerID=100874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8" Type="http://schemas.openxmlformats.org/officeDocument/2006/relationships/hyperlink" Target="https://stats.wnba.com/events/?flag=1&amp;CFID=&amp;CFPARAMS=&amp;PlayerID=1629546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7" Type="http://schemas.openxmlformats.org/officeDocument/2006/relationships/hyperlink" Target="https://stats.wnba.com/events/?flag=1&amp;CFID=&amp;CFPARAMS=&amp;PlayerID=1629546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6" Type="http://schemas.openxmlformats.org/officeDocument/2006/relationships/hyperlink" Target="https://stats.wnba.com/events/?flag=1&amp;CFID=&amp;CFPARAMS=&amp;PlayerID=1629546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stats.wnba.com/events/?flag=3&amp;CFID=&amp;CFPARAMS=&amp;PlayerID=1629488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5" Type="http://schemas.openxmlformats.org/officeDocument/2006/relationships/hyperlink" Target="https://stats.wnba.com/events/?flag=1&amp;CFID=&amp;CFPARAMS=&amp;PlayerID=1629546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9" Type="http://schemas.openxmlformats.org/officeDocument/2006/relationships/hyperlink" Target="https://stats.wnba.com/player/203838/" TargetMode="External"/><Relationship Id="rId11172" Type="http://schemas.openxmlformats.org/officeDocument/2006/relationships/hyperlink" Target="https://stats.wnba.com/team/1611661313/traditional/" TargetMode="External"/><Relationship Id="rId11171" Type="http://schemas.openxmlformats.org/officeDocument/2006/relationships/hyperlink" Target="https://stats.wnba.com/player/204296/" TargetMode="External"/><Relationship Id="rId11170" Type="http://schemas.openxmlformats.org/officeDocument/2006/relationships/hyperlink" Target="https://stats.wnba.com/events/?flag=1&amp;CFID=&amp;CFPARAMS=&amp;PlayerID=1628244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4" Type="http://schemas.openxmlformats.org/officeDocument/2006/relationships/hyperlink" Target="https://stats.wnba.com/events/?flag=2&amp;CFID=&amp;CFPARAMS=&amp;PlayerID=201886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5" Type="http://schemas.openxmlformats.org/officeDocument/2006/relationships/hyperlink" Target="https://stats.wnba.com/events/?flag=2&amp;CFID=&amp;CFPARAMS=&amp;PlayerID=202278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5" Type="http://schemas.openxmlformats.org/officeDocument/2006/relationships/hyperlink" Target="https://stats.wnba.com/events/?flag=2&amp;CFID=&amp;CFPARAMS=&amp;PlayerID=201886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6" Type="http://schemas.openxmlformats.org/officeDocument/2006/relationships/hyperlink" Target="https://stats.wnba.com/events/?flag=2&amp;CFID=&amp;CFPARAMS=&amp;PlayerID=202278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2" Type="http://schemas.openxmlformats.org/officeDocument/2006/relationships/hyperlink" Target="https://stats.wnba.com/team/1611661317/traditional/" TargetMode="External"/><Relationship Id="rId24483" Type="http://schemas.openxmlformats.org/officeDocument/2006/relationships/hyperlink" Target="https://stats.wnba.com/player/202278/" TargetMode="External"/><Relationship Id="rId23153" Type="http://schemas.openxmlformats.org/officeDocument/2006/relationships/hyperlink" Target="https://stats.wnba.com/events/?flag=2&amp;CFID=&amp;CFPARAMS=&amp;PlayerID=201886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4" Type="http://schemas.openxmlformats.org/officeDocument/2006/relationships/hyperlink" Target="https://stats.wnba.com/team/1611661329/traditional/" TargetMode="External"/><Relationship Id="rId23158" Type="http://schemas.openxmlformats.org/officeDocument/2006/relationships/hyperlink" Target="https://stats.wnba.com/team/1611661325/traditional/" TargetMode="External"/><Relationship Id="rId24489" Type="http://schemas.openxmlformats.org/officeDocument/2006/relationships/hyperlink" Target="https://stats.wnba.com/events/?flag=2&amp;CFID=&amp;CFPARAMS=&amp;PlayerID=202262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9" Type="http://schemas.openxmlformats.org/officeDocument/2006/relationships/hyperlink" Target="https://stats.wnba.com/events/?flag=2&amp;CFID=&amp;CFPARAMS=&amp;PlayerID=201047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6" Type="http://schemas.openxmlformats.org/officeDocument/2006/relationships/hyperlink" Target="https://stats.wnba.com/events/?flag=2&amp;CFID=&amp;CFPARAMS=&amp;PlayerID=201886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7" Type="http://schemas.openxmlformats.org/officeDocument/2006/relationships/hyperlink" Target="https://stats.wnba.com/player/202262/" TargetMode="External"/><Relationship Id="rId23157" Type="http://schemas.openxmlformats.org/officeDocument/2006/relationships/hyperlink" Target="https://stats.wnba.com/player/201047/" TargetMode="External"/><Relationship Id="rId24488" Type="http://schemas.openxmlformats.org/officeDocument/2006/relationships/hyperlink" Target="https://stats.wnba.com/team/1611661322/traditional/" TargetMode="External"/><Relationship Id="rId23161" Type="http://schemas.openxmlformats.org/officeDocument/2006/relationships/hyperlink" Target="https://stats.wnba.com/events/?flag=2&amp;CFID=&amp;CFPARAMS=&amp;PlayerID=201047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2" Type="http://schemas.openxmlformats.org/officeDocument/2006/relationships/hyperlink" Target="https://stats.wnba.com/events/?flag=2&amp;CFID=&amp;CFPARAMS=&amp;PlayerID=202262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2" Type="http://schemas.openxmlformats.org/officeDocument/2006/relationships/hyperlink" Target="https://stats.wnba.com/player/201046/" TargetMode="External"/><Relationship Id="rId24493" Type="http://schemas.openxmlformats.org/officeDocument/2006/relationships/hyperlink" Target="https://stats.wnba.com/player/202256/" TargetMode="External"/><Relationship Id="rId24490" Type="http://schemas.openxmlformats.org/officeDocument/2006/relationships/hyperlink" Target="https://stats.wnba.com/events/?flag=2&amp;CFID=&amp;CFPARAMS=&amp;PlayerID=202262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0" Type="http://schemas.openxmlformats.org/officeDocument/2006/relationships/hyperlink" Target="https://stats.wnba.com/events/?flag=2&amp;CFID=&amp;CFPARAMS=&amp;PlayerID=201047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1" Type="http://schemas.openxmlformats.org/officeDocument/2006/relationships/hyperlink" Target="https://stats.wnba.com/events/?flag=2&amp;CFID=&amp;CFPARAMS=&amp;PlayerID=202262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5" Type="http://schemas.openxmlformats.org/officeDocument/2006/relationships/hyperlink" Target="https://stats.wnba.com/events/?flag=1&amp;CFID=&amp;CFPARAMS=&amp;PlayerID=1628244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6" Type="http://schemas.openxmlformats.org/officeDocument/2006/relationships/hyperlink" Target="https://stats.wnba.com/events/?flag=1&amp;CFID=&amp;CFPARAMS=&amp;PlayerID=201480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4" Type="http://schemas.openxmlformats.org/officeDocument/2006/relationships/hyperlink" Target="https://stats.wnba.com/events/?flag=1&amp;CFID=&amp;CFPARAMS=&amp;PlayerID=1628244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5" Type="http://schemas.openxmlformats.org/officeDocument/2006/relationships/hyperlink" Target="https://stats.wnba.com/events/?flag=1&amp;CFID=&amp;CFPARAMS=&amp;PlayerID=201480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3" Type="http://schemas.openxmlformats.org/officeDocument/2006/relationships/hyperlink" Target="https://stats.wnba.com/events/?flag=1&amp;CFID=&amp;CFPARAMS=&amp;PlayerID=1628244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4" Type="http://schemas.openxmlformats.org/officeDocument/2006/relationships/hyperlink" Target="https://stats.wnba.com/events/?flag=1&amp;CFID=&amp;CFPARAMS=&amp;PlayerID=201480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2" Type="http://schemas.openxmlformats.org/officeDocument/2006/relationships/hyperlink" Target="https://stats.wnba.com/events/?flag=3&amp;CFID=&amp;CFPARAMS=&amp;PlayerID=1628244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3" Type="http://schemas.openxmlformats.org/officeDocument/2006/relationships/hyperlink" Target="https://stats.wnba.com/events/?flag=1&amp;CFID=&amp;CFPARAMS=&amp;PlayerID=201480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9" Type="http://schemas.openxmlformats.org/officeDocument/2006/relationships/hyperlink" Target="https://stats.wnba.com/events/?flag=1&amp;CFID=&amp;CFPARAMS=&amp;PlayerID=1628244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8" Type="http://schemas.openxmlformats.org/officeDocument/2006/relationships/hyperlink" Target="https://stats.wnba.com/events/?flag=1&amp;CFID=&amp;CFPARAMS=&amp;PlayerID=1628244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9" Type="http://schemas.openxmlformats.org/officeDocument/2006/relationships/hyperlink" Target="https://stats.wnba.com/player/201886/" TargetMode="External"/><Relationship Id="rId11167" Type="http://schemas.openxmlformats.org/officeDocument/2006/relationships/hyperlink" Target="https://stats.wnba.com/events/?flag=1&amp;CFID=&amp;CFPARAMS=&amp;PlayerID=1628244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8" Type="http://schemas.openxmlformats.org/officeDocument/2006/relationships/hyperlink" Target="https://stats.wnba.com/events/?flag=1&amp;CFID=&amp;CFPARAMS=&amp;PlayerID=201480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6" Type="http://schemas.openxmlformats.org/officeDocument/2006/relationships/hyperlink" Target="https://stats.wnba.com/events/?flag=1&amp;CFID=&amp;CFPARAMS=&amp;PlayerID=1628244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7" Type="http://schemas.openxmlformats.org/officeDocument/2006/relationships/hyperlink" Target="https://stats.wnba.com/events/?flag=1&amp;CFID=&amp;CFPARAMS=&amp;PlayerID=201480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9" Type="http://schemas.openxmlformats.org/officeDocument/2006/relationships/hyperlink" Target="https://stats.wnba.com/events/?flag=2&amp;CFID=&amp;CFPARAMS=&amp;PlayerID=201911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3" Type="http://schemas.openxmlformats.org/officeDocument/2006/relationships/hyperlink" Target="https://stats.wnba.com/events/?flag=1&amp;CFID=&amp;CFPARAMS=&amp;PlayerID=204296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2" Type="http://schemas.openxmlformats.org/officeDocument/2006/relationships/hyperlink" Target="https://stats.wnba.com/events/?flag=1&amp;CFID=&amp;CFPARAMS=&amp;PlayerID=204296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1" Type="http://schemas.openxmlformats.org/officeDocument/2006/relationships/hyperlink" Target="https://stats.wnba.com/events/?flag=1&amp;CFID=&amp;CFPARAMS=&amp;PlayerID=204296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0" Type="http://schemas.openxmlformats.org/officeDocument/2006/relationships/hyperlink" Target="https://stats.wnba.com/events/?flag=1&amp;CFID=&amp;CFPARAMS=&amp;PlayerID=204296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3" Type="http://schemas.openxmlformats.org/officeDocument/2006/relationships/hyperlink" Target="https://stats.wnba.com/events/?flag=2&amp;CFID=&amp;CFPARAMS=&amp;PlayerID=201502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4" Type="http://schemas.openxmlformats.org/officeDocument/2006/relationships/hyperlink" Target="https://stats.wnba.com/events/?flag=2&amp;CFID=&amp;CFPARAMS=&amp;PlayerID=200689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4" Type="http://schemas.openxmlformats.org/officeDocument/2006/relationships/hyperlink" Target="https://stats.wnba.com/events/?flag=2&amp;CFID=&amp;CFPARAMS=&amp;PlayerID=201502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5" Type="http://schemas.openxmlformats.org/officeDocument/2006/relationships/hyperlink" Target="https://stats.wnba.com/events/?flag=2&amp;CFID=&amp;CFPARAMS=&amp;PlayerID=200689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1" Type="http://schemas.openxmlformats.org/officeDocument/2006/relationships/hyperlink" Target="https://stats.wnba.com/events/?flag=2&amp;CFID=&amp;CFPARAMS=&amp;PlayerID=201502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2" Type="http://schemas.openxmlformats.org/officeDocument/2006/relationships/hyperlink" Target="https://stats.wnba.com/player/200689/" TargetMode="External"/><Relationship Id="rId23142" Type="http://schemas.openxmlformats.org/officeDocument/2006/relationships/hyperlink" Target="https://stats.wnba.com/events/?flag=2&amp;CFID=&amp;CFPARAMS=&amp;PlayerID=201502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3" Type="http://schemas.openxmlformats.org/officeDocument/2006/relationships/hyperlink" Target="https://stats.wnba.com/team/1611661313/traditional/" TargetMode="External"/><Relationship Id="rId23147" Type="http://schemas.openxmlformats.org/officeDocument/2006/relationships/hyperlink" Target="https://stats.wnba.com/events/?flag=2&amp;CFID=&amp;CFPARAMS=&amp;PlayerID=201911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8" Type="http://schemas.openxmlformats.org/officeDocument/2006/relationships/hyperlink" Target="https://stats.wnba.com/player/200704/" TargetMode="External"/><Relationship Id="rId23148" Type="http://schemas.openxmlformats.org/officeDocument/2006/relationships/hyperlink" Target="https://stats.wnba.com/events/?flag=2&amp;CFID=&amp;CFPARAMS=&amp;PlayerID=201911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9" Type="http://schemas.openxmlformats.org/officeDocument/2006/relationships/hyperlink" Target="https://stats.wnba.com/team/1611661323/traditional/" TargetMode="External"/><Relationship Id="rId23145" Type="http://schemas.openxmlformats.org/officeDocument/2006/relationships/hyperlink" Target="https://stats.wnba.com/player/201911/" TargetMode="External"/><Relationship Id="rId24476" Type="http://schemas.openxmlformats.org/officeDocument/2006/relationships/hyperlink" Target="https://stats.wnba.com/events/?flag=2&amp;CFID=&amp;CFPARAMS=&amp;PlayerID=200689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6" Type="http://schemas.openxmlformats.org/officeDocument/2006/relationships/hyperlink" Target="https://stats.wnba.com/team/1611661320/traditional/" TargetMode="External"/><Relationship Id="rId24477" Type="http://schemas.openxmlformats.org/officeDocument/2006/relationships/hyperlink" Target="https://stats.wnba.com/events/?flag=2&amp;CFID=&amp;CFPARAMS=&amp;PlayerID=200689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0" Type="http://schemas.openxmlformats.org/officeDocument/2006/relationships/hyperlink" Target="https://stats.wnba.com/events/?flag=2&amp;CFID=&amp;CFPARAMS=&amp;PlayerID=201911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1" Type="http://schemas.openxmlformats.org/officeDocument/2006/relationships/hyperlink" Target="https://stats.wnba.com/events/?flag=2&amp;CFID=&amp;CFPARAMS=&amp;PlayerID=200704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1" Type="http://schemas.openxmlformats.org/officeDocument/2006/relationships/hyperlink" Target="https://stats.wnba.com/player/201886/" TargetMode="External"/><Relationship Id="rId24482" Type="http://schemas.openxmlformats.org/officeDocument/2006/relationships/hyperlink" Target="https://stats.wnba.com/events/?flag=2&amp;CFID=&amp;CFPARAMS=&amp;PlayerID=200704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0" Type="http://schemas.openxmlformats.org/officeDocument/2006/relationships/hyperlink" Target="https://stats.wnba.com/events/?flag=2&amp;CFID=&amp;CFPARAMS=&amp;PlayerID=200704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6" Type="http://schemas.openxmlformats.org/officeDocument/2006/relationships/hyperlink" Target="https://stats.wnba.com/events/?flag=3&amp;CFID=&amp;CFPARAMS=&amp;PlayerID=204296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5" Type="http://schemas.openxmlformats.org/officeDocument/2006/relationships/hyperlink" Target="https://stats.wnba.com/events/?flag=3&amp;CFID=&amp;CFPARAMS=&amp;PlayerID=204296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4" Type="http://schemas.openxmlformats.org/officeDocument/2006/relationships/hyperlink" Target="https://stats.wnba.com/events/?flag=3&amp;CFID=&amp;CFPARAMS=&amp;PlayerID=204296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3" Type="http://schemas.openxmlformats.org/officeDocument/2006/relationships/hyperlink" Target="https://stats.wnba.com/events/?flag=3&amp;CFID=&amp;CFPARAMS=&amp;PlayerID=204296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9" Type="http://schemas.openxmlformats.org/officeDocument/2006/relationships/hyperlink" Target="https://stats.wnba.com/events/?flag=1&amp;CFID=&amp;CFPARAMS=&amp;PlayerID=204296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8" Type="http://schemas.openxmlformats.org/officeDocument/2006/relationships/hyperlink" Target="https://stats.wnba.com/events/?flag=1&amp;CFID=&amp;CFPARAMS=&amp;PlayerID=204296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7" Type="http://schemas.openxmlformats.org/officeDocument/2006/relationships/hyperlink" Target="https://stats.wnba.com/events/?flag=1&amp;CFID=&amp;CFPARAMS=&amp;PlayerID=204296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6" Type="http://schemas.openxmlformats.org/officeDocument/2006/relationships/hyperlink" Target="https://stats.wnba.com/events/?flag=1&amp;CFID=&amp;CFPARAMS=&amp;PlayerID=1628899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7" Type="http://schemas.openxmlformats.org/officeDocument/2006/relationships/hyperlink" Target="https://stats.wnba.com/player/203401/" TargetMode="External"/><Relationship Id="rId13728" Type="http://schemas.openxmlformats.org/officeDocument/2006/relationships/hyperlink" Target="https://stats.wnba.com/team/1611661321/traditional/" TargetMode="External"/><Relationship Id="rId13729" Type="http://schemas.openxmlformats.org/officeDocument/2006/relationships/hyperlink" Target="https://stats.wnba.com/events/?flag=3&amp;CFID=&amp;CFPARAMS=&amp;PlayerID=203401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2" Type="http://schemas.openxmlformats.org/officeDocument/2006/relationships/hyperlink" Target="https://stats.wnba.com/events/?flag=1&amp;CFID=&amp;CFPARAMS=&amp;PlayerID=1628899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3" Type="http://schemas.openxmlformats.org/officeDocument/2006/relationships/hyperlink" Target="https://stats.wnba.com/events/?flag=1&amp;CFID=&amp;CFPARAMS=&amp;PlayerID=1628899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4" Type="http://schemas.openxmlformats.org/officeDocument/2006/relationships/hyperlink" Target="https://stats.wnba.com/events/?flag=1&amp;CFID=&amp;CFPARAMS=&amp;PlayerID=1628899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5" Type="http://schemas.openxmlformats.org/officeDocument/2006/relationships/hyperlink" Target="https://stats.wnba.com/events/?flag=1&amp;CFID=&amp;CFPARAMS=&amp;PlayerID=1628899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0" Type="http://schemas.openxmlformats.org/officeDocument/2006/relationships/hyperlink" Target="https://stats.wnba.com/events/?flag=1&amp;CFID=&amp;CFPARAMS=&amp;PlayerID=1628899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1" Type="http://schemas.openxmlformats.org/officeDocument/2006/relationships/hyperlink" Target="https://stats.wnba.com/events/?flag=1&amp;CFID=&amp;CFPARAMS=&amp;PlayerID=1628899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5" Type="http://schemas.openxmlformats.org/officeDocument/2006/relationships/hyperlink" Target="https://stats.wnba.com/team/1611661317/traditional/" TargetMode="External"/><Relationship Id="rId13737" Type="http://schemas.openxmlformats.org/officeDocument/2006/relationships/hyperlink" Target="https://stats.wnba.com/events/?flag=1&amp;CFID=&amp;CFPARAMS=&amp;PlayerID=203401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4" Type="http://schemas.openxmlformats.org/officeDocument/2006/relationships/hyperlink" Target="https://stats.wnba.com/player/203398/" TargetMode="External"/><Relationship Id="rId13738" Type="http://schemas.openxmlformats.org/officeDocument/2006/relationships/hyperlink" Target="https://stats.wnba.com/events/?flag=1&amp;CFID=&amp;CFPARAMS=&amp;PlayerID=203401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3" Type="http://schemas.openxmlformats.org/officeDocument/2006/relationships/hyperlink" Target="https://stats.wnba.com/events/?flag=1&amp;CFID=&amp;CFPARAMS=&amp;PlayerID=203399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9" Type="http://schemas.openxmlformats.org/officeDocument/2006/relationships/hyperlink" Target="https://stats.wnba.com/events/?flag=1&amp;CFID=&amp;CFPARAMS=&amp;PlayerID=203401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2" Type="http://schemas.openxmlformats.org/officeDocument/2006/relationships/hyperlink" Target="https://stats.wnba.com/events/?flag=1&amp;CFID=&amp;CFPARAMS=&amp;PlayerID=203399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9" Type="http://schemas.openxmlformats.org/officeDocument/2006/relationships/hyperlink" Target="https://stats.wnba.com/events/?flag=1&amp;CFID=&amp;CFPARAMS=&amp;PlayerID=203398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3" Type="http://schemas.openxmlformats.org/officeDocument/2006/relationships/hyperlink" Target="https://stats.wnba.com/events/?flag=1&amp;CFID=&amp;CFPARAMS=&amp;PlayerID=203401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8" Type="http://schemas.openxmlformats.org/officeDocument/2006/relationships/hyperlink" Target="https://stats.wnba.com/events/?flag=3&amp;CFID=&amp;CFPARAMS=&amp;PlayerID=203398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4" Type="http://schemas.openxmlformats.org/officeDocument/2006/relationships/hyperlink" Target="https://stats.wnba.com/events/?flag=1&amp;CFID=&amp;CFPARAMS=&amp;PlayerID=203401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7" Type="http://schemas.openxmlformats.org/officeDocument/2006/relationships/hyperlink" Target="https://stats.wnba.com/events/?flag=3&amp;CFID=&amp;CFPARAMS=&amp;PlayerID=203398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5" Type="http://schemas.openxmlformats.org/officeDocument/2006/relationships/hyperlink" Target="https://stats.wnba.com/events/?flag=1&amp;CFID=&amp;CFPARAMS=&amp;PlayerID=203401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6" Type="http://schemas.openxmlformats.org/officeDocument/2006/relationships/hyperlink" Target="https://stats.wnba.com/events/?flag=3&amp;CFID=&amp;CFPARAMS=&amp;PlayerID=203398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6" Type="http://schemas.openxmlformats.org/officeDocument/2006/relationships/hyperlink" Target="https://stats.wnba.com/events/?flag=1&amp;CFID=&amp;CFPARAMS=&amp;PlayerID=203401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0" Type="http://schemas.openxmlformats.org/officeDocument/2006/relationships/hyperlink" Target="https://stats.wnba.com/events/?flag=3&amp;CFID=&amp;CFPARAMS=&amp;PlayerID=203401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1" Type="http://schemas.openxmlformats.org/officeDocument/2006/relationships/hyperlink" Target="https://stats.wnba.com/events/?flag=3&amp;CFID=&amp;CFPARAMS=&amp;PlayerID=203401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2" Type="http://schemas.openxmlformats.org/officeDocument/2006/relationships/hyperlink" Target="https://stats.wnba.com/events/?flag=3&amp;CFID=&amp;CFPARAMS=&amp;PlayerID=203401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1" Type="http://schemas.openxmlformats.org/officeDocument/2006/relationships/hyperlink" Target="https://stats.wnba.com/events/?flag=1&amp;CFID=&amp;CFPARAMS=&amp;PlayerID=203399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0" Type="http://schemas.openxmlformats.org/officeDocument/2006/relationships/hyperlink" Target="https://stats.wnba.com/events/?flag=1&amp;CFID=&amp;CFPARAMS=&amp;PlayerID=203399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8" Type="http://schemas.openxmlformats.org/officeDocument/2006/relationships/hyperlink" Target="https://stats.wnba.com/events/?flag=1&amp;CFID=&amp;CFPARAMS=&amp;PlayerID=204296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9" Type="http://schemas.openxmlformats.org/officeDocument/2006/relationships/hyperlink" Target="https://stats.wnba.com/events/?flag=1&amp;CFID=&amp;CFPARAMS=&amp;PlayerID=204296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4" Type="http://schemas.openxmlformats.org/officeDocument/2006/relationships/hyperlink" Target="https://stats.wnba.com/events/?flag=3&amp;CFID=&amp;CFPARAMS=&amp;PlayerID=204296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5" Type="http://schemas.openxmlformats.org/officeDocument/2006/relationships/hyperlink" Target="https://stats.wnba.com/events/?flag=3&amp;CFID=&amp;CFPARAMS=&amp;PlayerID=204296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6" Type="http://schemas.openxmlformats.org/officeDocument/2006/relationships/hyperlink" Target="https://stats.wnba.com/events/?flag=1&amp;CFID=&amp;CFPARAMS=&amp;PlayerID=204296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7" Type="http://schemas.openxmlformats.org/officeDocument/2006/relationships/hyperlink" Target="https://stats.wnba.com/events/?flag=1&amp;CFID=&amp;CFPARAMS=&amp;PlayerID=204296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0" Type="http://schemas.openxmlformats.org/officeDocument/2006/relationships/hyperlink" Target="https://stats.wnba.com/player/204296/" TargetMode="External"/><Relationship Id="rId13701" Type="http://schemas.openxmlformats.org/officeDocument/2006/relationships/hyperlink" Target="https://stats.wnba.com/team/1611661313/traditional/" TargetMode="External"/><Relationship Id="rId13702" Type="http://schemas.openxmlformats.org/officeDocument/2006/relationships/hyperlink" Target="https://stats.wnba.com/events/?flag=3&amp;CFID=&amp;CFPARAMS=&amp;PlayerID=204296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3" Type="http://schemas.openxmlformats.org/officeDocument/2006/relationships/hyperlink" Target="https://stats.wnba.com/events/?flag=3&amp;CFID=&amp;CFPARAMS=&amp;PlayerID=204296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9" Type="http://schemas.openxmlformats.org/officeDocument/2006/relationships/hyperlink" Target="https://stats.wnba.com/events/?flag=1&amp;CFID=&amp;CFPARAMS=&amp;PlayerID=1628899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5" Type="http://schemas.openxmlformats.org/officeDocument/2006/relationships/hyperlink" Target="https://stats.wnba.com/team/1611661322/traditional/" TargetMode="External"/><Relationship Id="rId13716" Type="http://schemas.openxmlformats.org/officeDocument/2006/relationships/hyperlink" Target="https://stats.wnba.com/events/?flag=3&amp;CFID=&amp;CFPARAMS=&amp;PlayerID=1628899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7" Type="http://schemas.openxmlformats.org/officeDocument/2006/relationships/hyperlink" Target="https://stats.wnba.com/events/?flag=3&amp;CFID=&amp;CFPARAMS=&amp;PlayerID=1628899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8" Type="http://schemas.openxmlformats.org/officeDocument/2006/relationships/hyperlink" Target="https://stats.wnba.com/events/?flag=3&amp;CFID=&amp;CFPARAMS=&amp;PlayerID=1628899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1" Type="http://schemas.openxmlformats.org/officeDocument/2006/relationships/hyperlink" Target="https://stats.wnba.com/events/?flag=1&amp;CFID=&amp;CFPARAMS=&amp;PlayerID=204296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2" Type="http://schemas.openxmlformats.org/officeDocument/2006/relationships/hyperlink" Target="https://stats.wnba.com/events/?flag=1&amp;CFID=&amp;CFPARAMS=&amp;PlayerID=204296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3" Type="http://schemas.openxmlformats.org/officeDocument/2006/relationships/hyperlink" Target="https://stats.wnba.com/events/?flag=1&amp;CFID=&amp;CFPARAMS=&amp;PlayerID=204296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4" Type="http://schemas.openxmlformats.org/officeDocument/2006/relationships/hyperlink" Target="https://stats.wnba.com/player/1628899/" TargetMode="External"/><Relationship Id="rId13710" Type="http://schemas.openxmlformats.org/officeDocument/2006/relationships/hyperlink" Target="https://stats.wnba.com/events/?flag=1&amp;CFID=&amp;CFPARAMS=&amp;PlayerID=204296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7" Type="http://schemas.openxmlformats.org/officeDocument/2006/relationships/hyperlink" Target="https://stats.wnba.com/player/100457/" TargetMode="External"/><Relationship Id="rId24428" Type="http://schemas.openxmlformats.org/officeDocument/2006/relationships/hyperlink" Target="https://stats.wnba.com/team/1611661319/traditional/" TargetMode="External"/><Relationship Id="rId24425" Type="http://schemas.openxmlformats.org/officeDocument/2006/relationships/hyperlink" Target="https://stats.wnba.com/events/?flag=2&amp;CFID=&amp;CFPARAMS=&amp;PlayerID=101021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6" Type="http://schemas.openxmlformats.org/officeDocument/2006/relationships/hyperlink" Target="https://stats.wnba.com/events/?flag=2&amp;CFID=&amp;CFPARAMS=&amp;PlayerID=101021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9" Type="http://schemas.openxmlformats.org/officeDocument/2006/relationships/hyperlink" Target="https://stats.wnba.com/events/?flag=2&amp;CFID=&amp;CFPARAMS=&amp;PlayerID=100457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0" Type="http://schemas.openxmlformats.org/officeDocument/2006/relationships/hyperlink" Target="https://stats.wnba.com/events/?flag=2&amp;CFID=&amp;CFPARAMS=&amp;PlayerID=201913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3" Type="http://schemas.openxmlformats.org/officeDocument/2006/relationships/hyperlink" Target="https://stats.wnba.com/events/?flag=2&amp;CFID=&amp;CFPARAMS=&amp;PlayerID=101021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4" Type="http://schemas.openxmlformats.org/officeDocument/2006/relationships/hyperlink" Target="https://stats.wnba.com/events/?flag=2&amp;CFID=&amp;CFPARAMS=&amp;PlayerID=101021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1" Type="http://schemas.openxmlformats.org/officeDocument/2006/relationships/hyperlink" Target="https://stats.wnba.com/player/101021/" TargetMode="External"/><Relationship Id="rId24422" Type="http://schemas.openxmlformats.org/officeDocument/2006/relationships/hyperlink" Target="https://stats.wnba.com/team/1611661329/traditional/" TargetMode="External"/><Relationship Id="rId11107" Type="http://schemas.openxmlformats.org/officeDocument/2006/relationships/hyperlink" Target="https://stats.wnba.com/events/?flag=3&amp;CFID=&amp;CFPARAMS=&amp;PlayerID=1628882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8" Type="http://schemas.openxmlformats.org/officeDocument/2006/relationships/hyperlink" Target="https://stats.wnba.com/events/?flag=1&amp;CFID=&amp;CFPARAMS=&amp;PlayerID=203825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6" Type="http://schemas.openxmlformats.org/officeDocument/2006/relationships/hyperlink" Target="https://stats.wnba.com/events/?flag=3&amp;CFID=&amp;CFPARAMS=&amp;PlayerID=1628882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7" Type="http://schemas.openxmlformats.org/officeDocument/2006/relationships/hyperlink" Target="https://stats.wnba.com/events/?flag=1&amp;CFID=&amp;CFPARAMS=&amp;PlayerID=203825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5" Type="http://schemas.openxmlformats.org/officeDocument/2006/relationships/hyperlink" Target="https://stats.wnba.com/team/1611661324/traditional/" TargetMode="External"/><Relationship Id="rId12436" Type="http://schemas.openxmlformats.org/officeDocument/2006/relationships/hyperlink" Target="https://stats.wnba.com/events/?flag=3&amp;CFID=&amp;CFPARAMS=&amp;PlayerID=203825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4" Type="http://schemas.openxmlformats.org/officeDocument/2006/relationships/hyperlink" Target="https://stats.wnba.com/player/1628882/" TargetMode="External"/><Relationship Id="rId12435" Type="http://schemas.openxmlformats.org/officeDocument/2006/relationships/hyperlink" Target="https://stats.wnba.com/events/?flag=3&amp;CFID=&amp;CFPARAMS=&amp;PlayerID=203825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6" Type="http://schemas.openxmlformats.org/officeDocument/2006/relationships/hyperlink" Target="https://stats.wnba.com/events/?flag=1&amp;CFID=&amp;CFPARAMS=&amp;PlayerID=1628926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7" Type="http://schemas.openxmlformats.org/officeDocument/2006/relationships/hyperlink" Target="https://stats.wnba.com/events/?flag=1&amp;CFID=&amp;CFPARAMS=&amp;PlayerID=1628926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9" Type="http://schemas.openxmlformats.org/officeDocument/2006/relationships/hyperlink" Target="https://stats.wnba.com/events/?flag=3&amp;CFID=&amp;CFPARAMS=&amp;PlayerID=1628882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8" Type="http://schemas.openxmlformats.org/officeDocument/2006/relationships/hyperlink" Target="https://stats.wnba.com/events/?flag=1&amp;CFID=&amp;CFPARAMS=&amp;PlayerID=1628926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8" Type="http://schemas.openxmlformats.org/officeDocument/2006/relationships/hyperlink" Target="https://stats.wnba.com/events/?flag=3&amp;CFID=&amp;CFPARAMS=&amp;PlayerID=1628882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9" Type="http://schemas.openxmlformats.org/officeDocument/2006/relationships/hyperlink" Target="https://stats.wnba.com/events/?flag=1&amp;CFID=&amp;CFPARAMS=&amp;PlayerID=203825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9" Type="http://schemas.openxmlformats.org/officeDocument/2006/relationships/hyperlink" Target="https://stats.wnba.com/player/204297/" TargetMode="External"/><Relationship Id="rId12430" Type="http://schemas.openxmlformats.org/officeDocument/2006/relationships/hyperlink" Target="https://stats.wnba.com/events/?flag=1&amp;CFID=&amp;CFPARAMS=&amp;PlayerID=202250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2" Type="http://schemas.openxmlformats.org/officeDocument/2006/relationships/hyperlink" Target="https://stats.wnba.com/events/?flag=1&amp;CFID=&amp;CFPARAMS=&amp;PlayerID=1628926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3" Type="http://schemas.openxmlformats.org/officeDocument/2006/relationships/hyperlink" Target="https://stats.wnba.com/events/?flag=1&amp;CFID=&amp;CFPARAMS=&amp;PlayerID=1628926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4" Type="http://schemas.openxmlformats.org/officeDocument/2006/relationships/hyperlink" Target="https://stats.wnba.com/events/?flag=1&amp;CFID=&amp;CFPARAMS=&amp;PlayerID=1628926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5" Type="http://schemas.openxmlformats.org/officeDocument/2006/relationships/hyperlink" Target="https://stats.wnba.com/events/?flag=1&amp;CFID=&amp;CFPARAMS=&amp;PlayerID=1628926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3" Type="http://schemas.openxmlformats.org/officeDocument/2006/relationships/hyperlink" Target="https://stats.wnba.com/events/?flag=1&amp;CFID=&amp;CFPARAMS=&amp;PlayerID=1628926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4" Type="http://schemas.openxmlformats.org/officeDocument/2006/relationships/hyperlink" Target="https://stats.wnba.com/events/?flag=3&amp;CFID=&amp;CFPARAMS=&amp;PlayerID=203825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2" Type="http://schemas.openxmlformats.org/officeDocument/2006/relationships/hyperlink" Target="https://stats.wnba.com/events/?flag=1&amp;CFID=&amp;CFPARAMS=&amp;PlayerID=1628926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3" Type="http://schemas.openxmlformats.org/officeDocument/2006/relationships/hyperlink" Target="https://stats.wnba.com/events/?flag=3&amp;CFID=&amp;CFPARAMS=&amp;PlayerID=203825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1" Type="http://schemas.openxmlformats.org/officeDocument/2006/relationships/hyperlink" Target="https://stats.wnba.com/events/?flag=1&amp;CFID=&amp;CFPARAMS=&amp;PlayerID=1628926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2" Type="http://schemas.openxmlformats.org/officeDocument/2006/relationships/hyperlink" Target="https://stats.wnba.com/team/1611661319/traditional/" TargetMode="External"/><Relationship Id="rId13760" Type="http://schemas.openxmlformats.org/officeDocument/2006/relationships/hyperlink" Target="https://stats.wnba.com/events/?flag=3&amp;CFID=&amp;CFPARAMS=&amp;PlayerID=1628926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0" Type="http://schemas.openxmlformats.org/officeDocument/2006/relationships/hyperlink" Target="https://stats.wnba.com/events/?flag=1&amp;CFID=&amp;CFPARAMS=&amp;PlayerID=1628926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1" Type="http://schemas.openxmlformats.org/officeDocument/2006/relationships/hyperlink" Target="https://stats.wnba.com/player/203825/" TargetMode="External"/><Relationship Id="rId13761" Type="http://schemas.openxmlformats.org/officeDocument/2006/relationships/hyperlink" Target="https://stats.wnba.com/events/?flag=1&amp;CFID=&amp;CFPARAMS=&amp;PlayerID=1628926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6" Type="http://schemas.openxmlformats.org/officeDocument/2006/relationships/hyperlink" Target="https://stats.wnba.com/events/?flag=2&amp;CFID=&amp;CFPARAMS=&amp;PlayerID=202261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7" Type="http://schemas.openxmlformats.org/officeDocument/2006/relationships/hyperlink" Target="https://stats.wnba.com/player/201913/" TargetMode="External"/><Relationship Id="rId24414" Type="http://schemas.openxmlformats.org/officeDocument/2006/relationships/hyperlink" Target="https://stats.wnba.com/events/?flag=2&amp;CFID=&amp;CFPARAMS=&amp;PlayerID=202261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5" Type="http://schemas.openxmlformats.org/officeDocument/2006/relationships/hyperlink" Target="https://stats.wnba.com/events/?flag=2&amp;CFID=&amp;CFPARAMS=&amp;PlayerID=202261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8" Type="http://schemas.openxmlformats.org/officeDocument/2006/relationships/hyperlink" Target="https://stats.wnba.com/team/1611661313/traditional/" TargetMode="External"/><Relationship Id="rId24419" Type="http://schemas.openxmlformats.org/officeDocument/2006/relationships/hyperlink" Target="https://stats.wnba.com/events/?flag=2&amp;CFID=&amp;CFPARAMS=&amp;PlayerID=201913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2" Type="http://schemas.openxmlformats.org/officeDocument/2006/relationships/hyperlink" Target="https://stats.wnba.com/player/202261/" TargetMode="External"/><Relationship Id="rId24413" Type="http://schemas.openxmlformats.org/officeDocument/2006/relationships/hyperlink" Target="https://stats.wnba.com/team/1611661322/traditional/" TargetMode="External"/><Relationship Id="rId24410" Type="http://schemas.openxmlformats.org/officeDocument/2006/relationships/hyperlink" Target="https://stats.wnba.com/events/?flag=2&amp;CFID=&amp;CFPARAMS=&amp;PlayerID=202285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1" Type="http://schemas.openxmlformats.org/officeDocument/2006/relationships/hyperlink" Target="https://stats.wnba.com/events/?flag=2&amp;CFID=&amp;CFPARAMS=&amp;PlayerID=202285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8" Type="http://schemas.openxmlformats.org/officeDocument/2006/relationships/hyperlink" Target="https://stats.wnba.com/team/1611661328/traditional/" TargetMode="External"/><Relationship Id="rId12449" Type="http://schemas.openxmlformats.org/officeDocument/2006/relationships/hyperlink" Target="https://stats.wnba.com/events/?flag=3&amp;CFID=&amp;CFPARAMS=&amp;PlayerID=202632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7" Type="http://schemas.openxmlformats.org/officeDocument/2006/relationships/hyperlink" Target="https://stats.wnba.com/player/1628920/" TargetMode="External"/><Relationship Id="rId12448" Type="http://schemas.openxmlformats.org/officeDocument/2006/relationships/hyperlink" Target="https://stats.wnba.com/events/?flag=3&amp;CFID=&amp;CFPARAMS=&amp;PlayerID=202632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6" Type="http://schemas.openxmlformats.org/officeDocument/2006/relationships/hyperlink" Target="https://stats.wnba.com/events/?flag=1&amp;CFID=&amp;CFPARAMS=&amp;PlayerID=1628882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7" Type="http://schemas.openxmlformats.org/officeDocument/2006/relationships/hyperlink" Target="https://stats.wnba.com/events/?flag=3&amp;CFID=&amp;CFPARAMS=&amp;PlayerID=202632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5" Type="http://schemas.openxmlformats.org/officeDocument/2006/relationships/hyperlink" Target="https://stats.wnba.com/events/?flag=1&amp;CFID=&amp;CFPARAMS=&amp;PlayerID=1628882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6" Type="http://schemas.openxmlformats.org/officeDocument/2006/relationships/hyperlink" Target="https://stats.wnba.com/team/1611661324/traditional/" TargetMode="External"/><Relationship Id="rId13777" Type="http://schemas.openxmlformats.org/officeDocument/2006/relationships/hyperlink" Target="https://stats.wnba.com/events/?flag=1&amp;CFID=&amp;CFPARAMS=&amp;PlayerID=204297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8" Type="http://schemas.openxmlformats.org/officeDocument/2006/relationships/hyperlink" Target="https://stats.wnba.com/events/?flag=1&amp;CFID=&amp;CFPARAMS=&amp;PlayerID=204297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9" Type="http://schemas.openxmlformats.org/officeDocument/2006/relationships/hyperlink" Target="https://stats.wnba.com/events/?flag=1&amp;CFID=&amp;CFPARAMS=&amp;PlayerID=204297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9" Type="http://schemas.openxmlformats.org/officeDocument/2006/relationships/hyperlink" Target="https://stats.wnba.com/events/?flag=3&amp;CFID=&amp;CFPARAMS=&amp;PlayerID=1628920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0" Type="http://schemas.openxmlformats.org/officeDocument/2006/relationships/hyperlink" Target="https://stats.wnba.com/events/?flag=1&amp;CFID=&amp;CFPARAMS=&amp;PlayerID=1628882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1" Type="http://schemas.openxmlformats.org/officeDocument/2006/relationships/hyperlink" Target="https://stats.wnba.com/events/?flag=1&amp;CFID=&amp;CFPARAMS=&amp;PlayerID=203825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3" Type="http://schemas.openxmlformats.org/officeDocument/2006/relationships/hyperlink" Target="https://stats.wnba.com/events/?flag=3&amp;CFID=&amp;CFPARAMS=&amp;PlayerID=204297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0" Type="http://schemas.openxmlformats.org/officeDocument/2006/relationships/hyperlink" Target="https://stats.wnba.com/events/?flag=1&amp;CFID=&amp;CFPARAMS=&amp;PlayerID=203825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4" Type="http://schemas.openxmlformats.org/officeDocument/2006/relationships/hyperlink" Target="https://stats.wnba.com/events/?flag=3&amp;CFID=&amp;CFPARAMS=&amp;PlayerID=204297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5" Type="http://schemas.openxmlformats.org/officeDocument/2006/relationships/hyperlink" Target="https://stats.wnba.com/events/?flag=1&amp;CFID=&amp;CFPARAMS=&amp;PlayerID=204297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6" Type="http://schemas.openxmlformats.org/officeDocument/2006/relationships/hyperlink" Target="https://stats.wnba.com/events/?flag=1&amp;CFID=&amp;CFPARAMS=&amp;PlayerID=204297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4" Type="http://schemas.openxmlformats.org/officeDocument/2006/relationships/hyperlink" Target="https://stats.wnba.com/events/?flag=1&amp;CFID=&amp;CFPARAMS=&amp;PlayerID=1628882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5" Type="http://schemas.openxmlformats.org/officeDocument/2006/relationships/hyperlink" Target="https://stats.wnba.com/player/202632/" TargetMode="External"/><Relationship Id="rId11113" Type="http://schemas.openxmlformats.org/officeDocument/2006/relationships/hyperlink" Target="https://stats.wnba.com/events/?flag=1&amp;CFID=&amp;CFPARAMS=&amp;PlayerID=1628882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4" Type="http://schemas.openxmlformats.org/officeDocument/2006/relationships/hyperlink" Target="https://stats.wnba.com/events/?flag=1&amp;CFID=&amp;CFPARAMS=&amp;PlayerID=203825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0" Type="http://schemas.openxmlformats.org/officeDocument/2006/relationships/hyperlink" Target="https://stats.wnba.com/team/1611661321/traditional/" TargetMode="External"/><Relationship Id="rId11112" Type="http://schemas.openxmlformats.org/officeDocument/2006/relationships/hyperlink" Target="https://stats.wnba.com/events/?flag=1&amp;CFID=&amp;CFPARAMS=&amp;PlayerID=1628882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3" Type="http://schemas.openxmlformats.org/officeDocument/2006/relationships/hyperlink" Target="https://stats.wnba.com/events/?flag=1&amp;CFID=&amp;CFPARAMS=&amp;PlayerID=203825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1" Type="http://schemas.openxmlformats.org/officeDocument/2006/relationships/hyperlink" Target="https://stats.wnba.com/events/?flag=3&amp;CFID=&amp;CFPARAMS=&amp;PlayerID=204297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1" Type="http://schemas.openxmlformats.org/officeDocument/2006/relationships/hyperlink" Target="https://stats.wnba.com/events/?flag=1&amp;CFID=&amp;CFPARAMS=&amp;PlayerID=1628882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2" Type="http://schemas.openxmlformats.org/officeDocument/2006/relationships/hyperlink" Target="https://stats.wnba.com/events/?flag=1&amp;CFID=&amp;CFPARAMS=&amp;PlayerID=203825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2" Type="http://schemas.openxmlformats.org/officeDocument/2006/relationships/hyperlink" Target="https://stats.wnba.com/events/?flag=3&amp;CFID=&amp;CFPARAMS=&amp;PlayerID=204297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5" Type="http://schemas.openxmlformats.org/officeDocument/2006/relationships/hyperlink" Target="https://stats.wnba.com/events/?flag=2&amp;CFID=&amp;CFPARAMS=&amp;PlayerID=201084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6" Type="http://schemas.openxmlformats.org/officeDocument/2006/relationships/hyperlink" Target="https://stats.wnba.com/player/202285/" TargetMode="External"/><Relationship Id="rId24403" Type="http://schemas.openxmlformats.org/officeDocument/2006/relationships/hyperlink" Target="https://stats.wnba.com/team/1611661317/traditional/" TargetMode="External"/><Relationship Id="rId24404" Type="http://schemas.openxmlformats.org/officeDocument/2006/relationships/hyperlink" Target="https://stats.wnba.com/events/?flag=2&amp;CFID=&amp;CFPARAMS=&amp;PlayerID=201084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9" Type="http://schemas.openxmlformats.org/officeDocument/2006/relationships/hyperlink" Target="https://stats.wnba.com/events/?flag=2&amp;CFID=&amp;CFPARAMS=&amp;PlayerID=202285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7" Type="http://schemas.openxmlformats.org/officeDocument/2006/relationships/hyperlink" Target="https://stats.wnba.com/team/1611661325/traditional/" TargetMode="External"/><Relationship Id="rId24408" Type="http://schemas.openxmlformats.org/officeDocument/2006/relationships/hyperlink" Target="https://stats.wnba.com/events/?flag=2&amp;CFID=&amp;CFPARAMS=&amp;PlayerID=202285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1" Type="http://schemas.openxmlformats.org/officeDocument/2006/relationships/hyperlink" Target="https://stats.wnba.com/events/?flag=2&amp;CFID=&amp;CFPARAMS=&amp;PlayerID=201086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2" Type="http://schemas.openxmlformats.org/officeDocument/2006/relationships/hyperlink" Target="https://stats.wnba.com/player/201084/" TargetMode="External"/><Relationship Id="rId24400" Type="http://schemas.openxmlformats.org/officeDocument/2006/relationships/hyperlink" Target="https://stats.wnba.com/events/?flag=2&amp;CFID=&amp;CFPARAMS=&amp;PlayerID=201086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6" Type="http://schemas.openxmlformats.org/officeDocument/2006/relationships/hyperlink" Target="https://stats.wnba.com/events/?flag=1&amp;CFID=&amp;CFPARAMS=&amp;PlayerID=203398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8" Type="http://schemas.openxmlformats.org/officeDocument/2006/relationships/hyperlink" Target="https://stats.wnba.com/events/?flag=1&amp;CFID=&amp;CFPARAMS=&amp;PlayerID=203855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5" Type="http://schemas.openxmlformats.org/officeDocument/2006/relationships/hyperlink" Target="https://stats.wnba.com/events/?flag=1&amp;CFID=&amp;CFPARAMS=&amp;PlayerID=203398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9" Type="http://schemas.openxmlformats.org/officeDocument/2006/relationships/hyperlink" Target="https://stats.wnba.com/events/?flag=1&amp;CFID=&amp;CFPARAMS=&amp;PlayerID=203855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4" Type="http://schemas.openxmlformats.org/officeDocument/2006/relationships/hyperlink" Target="https://stats.wnba.com/events/?flag=1&amp;CFID=&amp;CFPARAMS=&amp;PlayerID=203398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3" Type="http://schemas.openxmlformats.org/officeDocument/2006/relationships/hyperlink" Target="https://stats.wnba.com/events/?flag=1&amp;CFID=&amp;CFPARAMS=&amp;PlayerID=203398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4" Type="http://schemas.openxmlformats.org/officeDocument/2006/relationships/hyperlink" Target="https://stats.wnba.com/events/?flag=3&amp;CFID=&amp;CFPARAMS=&amp;PlayerID=203855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9" Type="http://schemas.openxmlformats.org/officeDocument/2006/relationships/hyperlink" Target="https://stats.wnba.com/events/?flag=3&amp;CFID=&amp;CFPARAMS=&amp;PlayerID=202250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5" Type="http://schemas.openxmlformats.org/officeDocument/2006/relationships/hyperlink" Target="https://stats.wnba.com/events/?flag=3&amp;CFID=&amp;CFPARAMS=&amp;PlayerID=203855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8" Type="http://schemas.openxmlformats.org/officeDocument/2006/relationships/hyperlink" Target="https://stats.wnba.com/team/1611661313/traditional/" TargetMode="External"/><Relationship Id="rId13746" Type="http://schemas.openxmlformats.org/officeDocument/2006/relationships/hyperlink" Target="https://stats.wnba.com/events/?flag=3&amp;CFID=&amp;CFPARAMS=&amp;PlayerID=203855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7" Type="http://schemas.openxmlformats.org/officeDocument/2006/relationships/hyperlink" Target="https://stats.wnba.com/player/202250/" TargetMode="External"/><Relationship Id="rId13747" Type="http://schemas.openxmlformats.org/officeDocument/2006/relationships/hyperlink" Target="https://stats.wnba.com/events/?flag=1&amp;CFID=&amp;CFPARAMS=&amp;PlayerID=203855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0" Type="http://schemas.openxmlformats.org/officeDocument/2006/relationships/hyperlink" Target="https://stats.wnba.com/events/?flag=1&amp;CFID=&amp;CFPARAMS=&amp;PlayerID=203401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1" Type="http://schemas.openxmlformats.org/officeDocument/2006/relationships/hyperlink" Target="https://stats.wnba.com/player/203855/" TargetMode="External"/><Relationship Id="rId13742" Type="http://schemas.openxmlformats.org/officeDocument/2006/relationships/hyperlink" Target="https://stats.wnba.com/team/1611661317/traditional/" TargetMode="External"/><Relationship Id="rId13743" Type="http://schemas.openxmlformats.org/officeDocument/2006/relationships/hyperlink" Target="https://stats.wnba.com/events/?flag=3&amp;CFID=&amp;CFPARAMS=&amp;PlayerID=203855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2" Type="http://schemas.openxmlformats.org/officeDocument/2006/relationships/hyperlink" Target="https://stats.wnba.com/events/?flag=1&amp;CFID=&amp;CFPARAMS=&amp;PlayerID=203398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1" Type="http://schemas.openxmlformats.org/officeDocument/2006/relationships/hyperlink" Target="https://stats.wnba.com/events/?flag=1&amp;CFID=&amp;CFPARAMS=&amp;PlayerID=203398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0" Type="http://schemas.openxmlformats.org/officeDocument/2006/relationships/hyperlink" Target="https://stats.wnba.com/events/?flag=1&amp;CFID=&amp;CFPARAMS=&amp;PlayerID=203398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7" Type="http://schemas.openxmlformats.org/officeDocument/2006/relationships/hyperlink" Target="https://stats.wnba.com/events/?flag=1&amp;CFID=&amp;CFPARAMS=&amp;PlayerID=202250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9" Type="http://schemas.openxmlformats.org/officeDocument/2006/relationships/hyperlink" Target="https://stats.wnba.com/events/?flag=3&amp;CFID=&amp;CFPARAMS=&amp;PlayerID=1628926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6" Type="http://schemas.openxmlformats.org/officeDocument/2006/relationships/hyperlink" Target="https://stats.wnba.com/events/?flag=1&amp;CFID=&amp;CFPARAMS=&amp;PlayerID=202250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5" Type="http://schemas.openxmlformats.org/officeDocument/2006/relationships/hyperlink" Target="https://stats.wnba.com/events/?flag=1&amp;CFID=&amp;CFPARAMS=&amp;PlayerID=202250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4" Type="http://schemas.openxmlformats.org/officeDocument/2006/relationships/hyperlink" Target="https://stats.wnba.com/events/?flag=1&amp;CFID=&amp;CFPARAMS=&amp;PlayerID=202250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5" Type="http://schemas.openxmlformats.org/officeDocument/2006/relationships/hyperlink" Target="https://stats.wnba.com/player/1628926/" TargetMode="External"/><Relationship Id="rId13756" Type="http://schemas.openxmlformats.org/officeDocument/2006/relationships/hyperlink" Target="https://stats.wnba.com/team/1611661320/traditional/" TargetMode="External"/><Relationship Id="rId12429" Type="http://schemas.openxmlformats.org/officeDocument/2006/relationships/hyperlink" Target="https://stats.wnba.com/events/?flag=1&amp;CFID=&amp;CFPARAMS=&amp;PlayerID=202250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7" Type="http://schemas.openxmlformats.org/officeDocument/2006/relationships/hyperlink" Target="https://stats.wnba.com/events/?flag=3&amp;CFID=&amp;CFPARAMS=&amp;PlayerID=1628926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8" Type="http://schemas.openxmlformats.org/officeDocument/2006/relationships/hyperlink" Target="https://stats.wnba.com/events/?flag=1&amp;CFID=&amp;CFPARAMS=&amp;PlayerID=202250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8" Type="http://schemas.openxmlformats.org/officeDocument/2006/relationships/hyperlink" Target="https://stats.wnba.com/events/?flag=3&amp;CFID=&amp;CFPARAMS=&amp;PlayerID=1628926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1" Type="http://schemas.openxmlformats.org/officeDocument/2006/relationships/hyperlink" Target="https://stats.wnba.com/events/?flag=1&amp;CFID=&amp;CFPARAMS=&amp;PlayerID=203855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2" Type="http://schemas.openxmlformats.org/officeDocument/2006/relationships/hyperlink" Target="https://stats.wnba.com/events/?flag=1&amp;CFID=&amp;CFPARAMS=&amp;PlayerID=203855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3" Type="http://schemas.openxmlformats.org/officeDocument/2006/relationships/hyperlink" Target="https://stats.wnba.com/events/?flag=1&amp;CFID=&amp;CFPARAMS=&amp;PlayerID=203855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4" Type="http://schemas.openxmlformats.org/officeDocument/2006/relationships/hyperlink" Target="https://stats.wnba.com/events/?flag=1&amp;CFID=&amp;CFPARAMS=&amp;PlayerID=203855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3" Type="http://schemas.openxmlformats.org/officeDocument/2006/relationships/hyperlink" Target="https://stats.wnba.com/events/?flag=1&amp;CFID=&amp;CFPARAMS=&amp;PlayerID=202250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2" Type="http://schemas.openxmlformats.org/officeDocument/2006/relationships/hyperlink" Target="https://stats.wnba.com/events/?flag=3&amp;CFID=&amp;CFPARAMS=&amp;PlayerID=202250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1" Type="http://schemas.openxmlformats.org/officeDocument/2006/relationships/hyperlink" Target="https://stats.wnba.com/events/?flag=3&amp;CFID=&amp;CFPARAMS=&amp;PlayerID=202250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0" Type="http://schemas.openxmlformats.org/officeDocument/2006/relationships/hyperlink" Target="https://stats.wnba.com/events/?flag=3&amp;CFID=&amp;CFPARAMS=&amp;PlayerID=202250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0" Type="http://schemas.openxmlformats.org/officeDocument/2006/relationships/hyperlink" Target="https://stats.wnba.com/events/?flag=1&amp;CFID=&amp;CFPARAMS=&amp;PlayerID=203855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9" Type="http://schemas.openxmlformats.org/officeDocument/2006/relationships/hyperlink" Target="https://stats.wnba.com/events/?flag=1&amp;CFID=&amp;CFPARAMS=&amp;PlayerID=1627672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8" Type="http://schemas.openxmlformats.org/officeDocument/2006/relationships/hyperlink" Target="https://stats.wnba.com/events/?flag=1&amp;CFID=&amp;CFPARAMS=&amp;PlayerID=1627672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9" Type="http://schemas.openxmlformats.org/officeDocument/2006/relationships/hyperlink" Target="https://stats.wnba.com/events/?flag=1&amp;CFID=&amp;CFPARAMS=&amp;PlayerID=1628920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0" Type="http://schemas.openxmlformats.org/officeDocument/2006/relationships/hyperlink" Target="https://stats.wnba.com/player/1628920/" TargetMode="External"/><Relationship Id="rId8523" Type="http://schemas.openxmlformats.org/officeDocument/2006/relationships/hyperlink" Target="https://stats.wnba.com/events/?flag=3&amp;CFID=&amp;CFPARAMS=&amp;PlayerID=1627672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5" Type="http://schemas.openxmlformats.org/officeDocument/2006/relationships/hyperlink" Target="https://stats.wnba.com/events/?flag=1&amp;CFID=&amp;CFPARAMS=&amp;PlayerID=1628920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2" Type="http://schemas.openxmlformats.org/officeDocument/2006/relationships/hyperlink" Target="https://stats.wnba.com/events/?flag=3&amp;CFID=&amp;CFPARAMS=&amp;PlayerID=1627672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6" Type="http://schemas.openxmlformats.org/officeDocument/2006/relationships/hyperlink" Target="https://stats.wnba.com/events/?flag=1&amp;CFID=&amp;CFPARAMS=&amp;PlayerID=1628920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1" Type="http://schemas.openxmlformats.org/officeDocument/2006/relationships/hyperlink" Target="https://stats.wnba.com/team/1611661322/traditional/" TargetMode="External"/><Relationship Id="rId9857" Type="http://schemas.openxmlformats.org/officeDocument/2006/relationships/hyperlink" Target="https://stats.wnba.com/events/?flag=1&amp;CFID=&amp;CFPARAMS=&amp;PlayerID=1628920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0" Type="http://schemas.openxmlformats.org/officeDocument/2006/relationships/hyperlink" Target="https://stats.wnba.com/player/1627672/" TargetMode="External"/><Relationship Id="rId9858" Type="http://schemas.openxmlformats.org/officeDocument/2006/relationships/hyperlink" Target="https://stats.wnba.com/events/?flag=1&amp;CFID=&amp;CFPARAMS=&amp;PlayerID=1628920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7" Type="http://schemas.openxmlformats.org/officeDocument/2006/relationships/hyperlink" Target="https://stats.wnba.com/events/?flag=1&amp;CFID=&amp;CFPARAMS=&amp;PlayerID=1627672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1" Type="http://schemas.openxmlformats.org/officeDocument/2006/relationships/hyperlink" Target="https://stats.wnba.com/team/1611661328/traditional/" TargetMode="External"/><Relationship Id="rId8526" Type="http://schemas.openxmlformats.org/officeDocument/2006/relationships/hyperlink" Target="https://stats.wnba.com/events/?flag=1&amp;CFID=&amp;CFPARAMS=&amp;PlayerID=1627672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2" Type="http://schemas.openxmlformats.org/officeDocument/2006/relationships/hyperlink" Target="https://stats.wnba.com/events/?flag=3&amp;CFID=&amp;CFPARAMS=&amp;PlayerID=1628920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5" Type="http://schemas.openxmlformats.org/officeDocument/2006/relationships/hyperlink" Target="https://stats.wnba.com/events/?flag=3&amp;CFID=&amp;CFPARAMS=&amp;PlayerID=1627672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3" Type="http://schemas.openxmlformats.org/officeDocument/2006/relationships/hyperlink" Target="https://stats.wnba.com/events/?flag=3&amp;CFID=&amp;CFPARAMS=&amp;PlayerID=1628920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4" Type="http://schemas.openxmlformats.org/officeDocument/2006/relationships/hyperlink" Target="https://stats.wnba.com/events/?flag=3&amp;CFID=&amp;CFPARAMS=&amp;PlayerID=1627672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4" Type="http://schemas.openxmlformats.org/officeDocument/2006/relationships/hyperlink" Target="https://stats.wnba.com/events/?flag=1&amp;CFID=&amp;CFPARAMS=&amp;PlayerID=1628920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9" Type="http://schemas.openxmlformats.org/officeDocument/2006/relationships/hyperlink" Target="https://stats.wnba.com/events/?flag=1&amp;CFID=&amp;CFPARAMS=&amp;PlayerID=1628899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8" Type="http://schemas.openxmlformats.org/officeDocument/2006/relationships/hyperlink" Target="https://stats.wnba.com/events/?flag=1&amp;CFID=&amp;CFPARAMS=&amp;PlayerID=1628899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7" Type="http://schemas.openxmlformats.org/officeDocument/2006/relationships/hyperlink" Target="https://stats.wnba.com/events/?flag=1&amp;CFID=&amp;CFPARAMS=&amp;PlayerID=1628899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8" Type="http://schemas.openxmlformats.org/officeDocument/2006/relationships/hyperlink" Target="https://stats.wnba.com/events/?flag=1&amp;CFID=&amp;CFPARAMS=&amp;PlayerID=1630100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9" Type="http://schemas.openxmlformats.org/officeDocument/2006/relationships/hyperlink" Target="https://stats.wnba.com/events/?flag=1&amp;CFID=&amp;CFPARAMS=&amp;PlayerID=1630100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2" Type="http://schemas.openxmlformats.org/officeDocument/2006/relationships/hyperlink" Target="https://stats.wnba.com/events/?flag=1&amp;CFID=&amp;CFPARAMS=&amp;PlayerID=1628899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4" Type="http://schemas.openxmlformats.org/officeDocument/2006/relationships/hyperlink" Target="https://stats.wnba.com/events/?flag=1&amp;CFID=&amp;CFPARAMS=&amp;PlayerID=1630100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1" Type="http://schemas.openxmlformats.org/officeDocument/2006/relationships/hyperlink" Target="https://stats.wnba.com/events/?flag=3&amp;CFID=&amp;CFPARAMS=&amp;PlayerID=1628899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5" Type="http://schemas.openxmlformats.org/officeDocument/2006/relationships/hyperlink" Target="https://stats.wnba.com/events/?flag=1&amp;CFID=&amp;CFPARAMS=&amp;PlayerID=1630100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0" Type="http://schemas.openxmlformats.org/officeDocument/2006/relationships/hyperlink" Target="https://stats.wnba.com/events/?flag=3&amp;CFID=&amp;CFPARAMS=&amp;PlayerID=1628899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6" Type="http://schemas.openxmlformats.org/officeDocument/2006/relationships/hyperlink" Target="https://stats.wnba.com/events/?flag=1&amp;CFID=&amp;CFPARAMS=&amp;PlayerID=1630100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7" Type="http://schemas.openxmlformats.org/officeDocument/2006/relationships/hyperlink" Target="https://stats.wnba.com/events/?flag=1&amp;CFID=&amp;CFPARAMS=&amp;PlayerID=1630100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6" Type="http://schemas.openxmlformats.org/officeDocument/2006/relationships/hyperlink" Target="https://stats.wnba.com/events/?flag=1&amp;CFID=&amp;CFPARAMS=&amp;PlayerID=1628899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0" Type="http://schemas.openxmlformats.org/officeDocument/2006/relationships/hyperlink" Target="https://stats.wnba.com/events/?flag=3&amp;CFID=&amp;CFPARAMS=&amp;PlayerID=1630100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5" Type="http://schemas.openxmlformats.org/officeDocument/2006/relationships/hyperlink" Target="https://stats.wnba.com/events/?flag=1&amp;CFID=&amp;CFPARAMS=&amp;PlayerID=1628899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1" Type="http://schemas.openxmlformats.org/officeDocument/2006/relationships/hyperlink" Target="https://stats.wnba.com/events/?flag=3&amp;CFID=&amp;CFPARAMS=&amp;PlayerID=1630100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4" Type="http://schemas.openxmlformats.org/officeDocument/2006/relationships/hyperlink" Target="https://stats.wnba.com/events/?flag=1&amp;CFID=&amp;CFPARAMS=&amp;PlayerID=1628899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2" Type="http://schemas.openxmlformats.org/officeDocument/2006/relationships/hyperlink" Target="https://stats.wnba.com/events/?flag=1&amp;CFID=&amp;CFPARAMS=&amp;PlayerID=1630100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3" Type="http://schemas.openxmlformats.org/officeDocument/2006/relationships/hyperlink" Target="https://stats.wnba.com/events/?flag=1&amp;CFID=&amp;CFPARAMS=&amp;PlayerID=1628899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3" Type="http://schemas.openxmlformats.org/officeDocument/2006/relationships/hyperlink" Target="https://stats.wnba.com/events/?flag=1&amp;CFID=&amp;CFPARAMS=&amp;PlayerID=1630100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stats.wnba.com/events/?flag=1&amp;CFID=&amp;CFPARAMS=&amp;PlayerID=203024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0" Type="http://schemas.openxmlformats.org/officeDocument/2006/relationships/hyperlink" Target="https://stats.wnba.com/events/?flag=1&amp;CFID=&amp;CFPARAMS=&amp;PlayerID=203838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1" Type="http://schemas.openxmlformats.org/officeDocument/2006/relationships/hyperlink" Target="https://stats.wnba.com/events/?flag=1&amp;CFID=&amp;CFPARAMS=&amp;PlayerID=203838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2" Type="http://schemas.openxmlformats.org/officeDocument/2006/relationships/hyperlink" Target="https://stats.wnba.com/events/?flag=1&amp;CFID=&amp;CFPARAMS=&amp;PlayerID=203838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stats.wnba.com/events/?flag=1&amp;CFID=&amp;CFPARAMS=&amp;PlayerID=1630101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1" Type="http://schemas.openxmlformats.org/officeDocument/2006/relationships/hyperlink" Target="https://stats.wnba.com/events/?flag=1&amp;CFID=&amp;CFPARAMS=&amp;PlayerID=1630101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0" Type="http://schemas.openxmlformats.org/officeDocument/2006/relationships/hyperlink" Target="https://stats.wnba.com/events/?flag=1&amp;CFID=&amp;CFPARAMS=&amp;PlayerID=1630101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stats.wnba.com/events/?flag=3&amp;CFID=&amp;CFPARAMS=&amp;PlayerID=203024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5" Type="http://schemas.openxmlformats.org/officeDocument/2006/relationships/hyperlink" Target="https://stats.wnba.com/events/?flag=1&amp;CFID=&amp;CFPARAMS=&amp;PlayerID=1630101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7" Type="http://schemas.openxmlformats.org/officeDocument/2006/relationships/hyperlink" Target="https://stats.wnba.com/team/1611661329/traditional/" TargetMode="External"/><Relationship Id="rId7213" Type="http://schemas.openxmlformats.org/officeDocument/2006/relationships/hyperlink" Target="https://stats.wnba.com/team/1611661324/traditional/" TargetMode="External"/><Relationship Id="rId8544" Type="http://schemas.openxmlformats.org/officeDocument/2006/relationships/hyperlink" Target="https://stats.wnba.com/events/?flag=1&amp;CFID=&amp;CFPARAMS=&amp;PlayerID=1630101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8" Type="http://schemas.openxmlformats.org/officeDocument/2006/relationships/hyperlink" Target="https://stats.wnba.com/events/?flag=3&amp;CFID=&amp;CFPARAMS=&amp;PlayerID=1628906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stats.wnba.com/player/203024/" TargetMode="External"/><Relationship Id="rId8543" Type="http://schemas.openxmlformats.org/officeDocument/2006/relationships/hyperlink" Target="https://stats.wnba.com/events/?flag=1&amp;CFID=&amp;CFPARAMS=&amp;PlayerID=1630101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9" Type="http://schemas.openxmlformats.org/officeDocument/2006/relationships/hyperlink" Target="https://stats.wnba.com/events/?flag=3&amp;CFID=&amp;CFPARAMS=&amp;PlayerID=1628906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stats.wnba.com/events/?flag=1&amp;CFID=&amp;CFPARAMS=&amp;PlayerID=1630101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2" Type="http://schemas.openxmlformats.org/officeDocument/2006/relationships/hyperlink" Target="https://stats.wnba.com/events/?flag=1&amp;CFID=&amp;CFPARAMS=&amp;PlayerID=1630101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stats.wnba.com/events/?flag=1&amp;CFID=&amp;CFPARAMS=&amp;PlayerID=203024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9" Type="http://schemas.openxmlformats.org/officeDocument/2006/relationships/hyperlink" Target="https://stats.wnba.com/events/?flag=3&amp;CFID=&amp;CFPARAMS=&amp;PlayerID=1629483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3" Type="http://schemas.openxmlformats.org/officeDocument/2006/relationships/hyperlink" Target="https://stats.wnba.com/events/?flag=1&amp;CFID=&amp;CFPARAMS=&amp;PlayerID=203838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stats.wnba.com/events/?flag=3&amp;CFID=&amp;CFPARAMS=&amp;PlayerID=203024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8" Type="http://schemas.openxmlformats.org/officeDocument/2006/relationships/hyperlink" Target="https://stats.wnba.com/events/?flag=3&amp;CFID=&amp;CFPARAMS=&amp;PlayerID=1629483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4" Type="http://schemas.openxmlformats.org/officeDocument/2006/relationships/hyperlink" Target="https://stats.wnba.com/events/?flag=1&amp;CFID=&amp;CFPARAMS=&amp;PlayerID=203838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stats.wnba.com/events/?flag=3&amp;CFID=&amp;CFPARAMS=&amp;PlayerID=203024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7" Type="http://schemas.openxmlformats.org/officeDocument/2006/relationships/hyperlink" Target="https://stats.wnba.com/team/1611661324/traditional/" TargetMode="External"/><Relationship Id="rId9875" Type="http://schemas.openxmlformats.org/officeDocument/2006/relationships/hyperlink" Target="https://stats.wnba.com/events/?flag=1&amp;CFID=&amp;CFPARAMS=&amp;PlayerID=203838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stats.wnba.com/events/?flag=3&amp;CFID=&amp;CFPARAMS=&amp;PlayerID=203024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6" Type="http://schemas.openxmlformats.org/officeDocument/2006/relationships/hyperlink" Target="https://stats.wnba.com/player/1629483/" TargetMode="External"/><Relationship Id="rId9876" Type="http://schemas.openxmlformats.org/officeDocument/2006/relationships/hyperlink" Target="https://stats.wnba.com/player/1628906/" TargetMode="External"/><Relationship Id="rId7209" Type="http://schemas.openxmlformats.org/officeDocument/2006/relationships/hyperlink" Target="https://stats.wnba.com/events/?flag=1&amp;CFID=&amp;CFPARAMS=&amp;PlayerID=1630101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stats.wnba.com/events/?flag=1&amp;CFID=&amp;CFPARAMS=&amp;PlayerID=1630101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9" Type="http://schemas.openxmlformats.org/officeDocument/2006/relationships/hyperlink" Target="https://stats.wnba.com/events/?flag=1&amp;CFID=&amp;CFPARAMS=&amp;PlayerID=1630101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0" Type="http://schemas.openxmlformats.org/officeDocument/2006/relationships/hyperlink" Target="https://stats.wnba.com/events/?flag=1&amp;CFID=&amp;CFPARAMS=&amp;PlayerID=1628920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1" Type="http://schemas.openxmlformats.org/officeDocument/2006/relationships/hyperlink" Target="https://stats.wnba.com/events/?flag=1&amp;CFID=&amp;CFPARAMS=&amp;PlayerID=1628920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0" Type="http://schemas.openxmlformats.org/officeDocument/2006/relationships/hyperlink" Target="https://stats.wnba.com/events/?flag=1&amp;CFID=&amp;CFPARAMS=&amp;PlayerID=1627672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stats.wnba.com/events/?flag=3&amp;CFID=&amp;CFPARAMS=&amp;PlayerID=1630101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4" Type="http://schemas.openxmlformats.org/officeDocument/2006/relationships/hyperlink" Target="https://stats.wnba.com/team/1611661324/traditional/" TargetMode="External"/><Relationship Id="rId9866" Type="http://schemas.openxmlformats.org/officeDocument/2006/relationships/hyperlink" Target="https://stats.wnba.com/events/?flag=3&amp;CFID=&amp;CFPARAMS=&amp;PlayerID=203838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stats.wnba.com/events/?flag=3&amp;CFID=&amp;CFPARAMS=&amp;PlayerID=1630101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3" Type="http://schemas.openxmlformats.org/officeDocument/2006/relationships/hyperlink" Target="https://stats.wnba.com/player/1630101/" TargetMode="External"/><Relationship Id="rId9867" Type="http://schemas.openxmlformats.org/officeDocument/2006/relationships/hyperlink" Target="https://stats.wnba.com/events/?flag=3&amp;CFID=&amp;CFPARAMS=&amp;PlayerID=203838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stats.wnba.com/events/?flag=3&amp;CFID=&amp;CFPARAMS=&amp;PlayerID=1630101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2" Type="http://schemas.openxmlformats.org/officeDocument/2006/relationships/hyperlink" Target="https://stats.wnba.com/events/?flag=1&amp;CFID=&amp;CFPARAMS=&amp;PlayerID=1627672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8" Type="http://schemas.openxmlformats.org/officeDocument/2006/relationships/hyperlink" Target="https://stats.wnba.com/events/?flag=1&amp;CFID=&amp;CFPARAMS=&amp;PlayerID=203838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stats.wnba.com/events/?flag=3&amp;CFID=&amp;CFPARAMS=&amp;PlayerID=1630101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1" Type="http://schemas.openxmlformats.org/officeDocument/2006/relationships/hyperlink" Target="https://stats.wnba.com/events/?flag=1&amp;CFID=&amp;CFPARAMS=&amp;PlayerID=1627672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9" Type="http://schemas.openxmlformats.org/officeDocument/2006/relationships/hyperlink" Target="https://stats.wnba.com/events/?flag=1&amp;CFID=&amp;CFPARAMS=&amp;PlayerID=203838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stats.wnba.com/events/?flag=1&amp;CFID=&amp;CFPARAMS=&amp;PlayerID=1630101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8" Type="http://schemas.openxmlformats.org/officeDocument/2006/relationships/hyperlink" Target="https://stats.wnba.com/events/?flag=3&amp;CFID=&amp;CFPARAMS=&amp;PlayerID=1630101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2" Type="http://schemas.openxmlformats.org/officeDocument/2006/relationships/hyperlink" Target="https://stats.wnba.com/player/203838/" TargetMode="External"/><Relationship Id="rId7206" Type="http://schemas.openxmlformats.org/officeDocument/2006/relationships/hyperlink" Target="https://stats.wnba.com/events/?flag=1&amp;CFID=&amp;CFPARAMS=&amp;PlayerID=1630101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7" Type="http://schemas.openxmlformats.org/officeDocument/2006/relationships/hyperlink" Target="https://stats.wnba.com/events/?flag=3&amp;CFID=&amp;CFPARAMS=&amp;PlayerID=1630101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3" Type="http://schemas.openxmlformats.org/officeDocument/2006/relationships/hyperlink" Target="https://stats.wnba.com/team/1611661321/traditional/" TargetMode="External"/><Relationship Id="rId7205" Type="http://schemas.openxmlformats.org/officeDocument/2006/relationships/hyperlink" Target="https://stats.wnba.com/events/?flag=1&amp;CFID=&amp;CFPARAMS=&amp;PlayerID=1630101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6" Type="http://schemas.openxmlformats.org/officeDocument/2006/relationships/hyperlink" Target="https://stats.wnba.com/events/?flag=3&amp;CFID=&amp;CFPARAMS=&amp;PlayerID=1630101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4" Type="http://schemas.openxmlformats.org/officeDocument/2006/relationships/hyperlink" Target="https://stats.wnba.com/events/?flag=3&amp;CFID=&amp;CFPARAMS=&amp;PlayerID=203838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stats.wnba.com/events/?flag=1&amp;CFID=&amp;CFPARAMS=&amp;PlayerID=1630101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5" Type="http://schemas.openxmlformats.org/officeDocument/2006/relationships/hyperlink" Target="https://stats.wnba.com/events/?flag=3&amp;CFID=&amp;CFPARAMS=&amp;PlayerID=1630101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5" Type="http://schemas.openxmlformats.org/officeDocument/2006/relationships/hyperlink" Target="https://stats.wnba.com/events/?flag=3&amp;CFID=&amp;CFPARAMS=&amp;PlayerID=203838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9" Type="http://schemas.openxmlformats.org/officeDocument/2006/relationships/hyperlink" Target="https://stats.wnba.com/events/?flag=1&amp;CFID=&amp;CFPARAMS=&amp;PlayerID=1630114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5" Type="http://schemas.openxmlformats.org/officeDocument/2006/relationships/hyperlink" Target="https://stats.wnba.com/events/?flag=1&amp;CFID=&amp;CFPARAMS=&amp;PlayerID=1630114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6" Type="http://schemas.openxmlformats.org/officeDocument/2006/relationships/hyperlink" Target="https://stats.wnba.com/events/?flag=1&amp;CFID=&amp;CFPARAMS=&amp;PlayerID=1630114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7" Type="http://schemas.openxmlformats.org/officeDocument/2006/relationships/hyperlink" Target="https://stats.wnba.com/events/?flag=1&amp;CFID=&amp;CFPARAMS=&amp;PlayerID=1630114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8" Type="http://schemas.openxmlformats.org/officeDocument/2006/relationships/hyperlink" Target="https://stats.wnba.com/events/?flag=1&amp;CFID=&amp;CFPARAMS=&amp;PlayerID=1630114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9" Type="http://schemas.openxmlformats.org/officeDocument/2006/relationships/hyperlink" Target="https://stats.wnba.com/player/1627673/" TargetMode="External"/><Relationship Id="rId12718" Type="http://schemas.openxmlformats.org/officeDocument/2006/relationships/hyperlink" Target="https://stats.wnba.com/events/?flag=1&amp;CFID=&amp;CFPARAMS=&amp;PlayerID=202664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3" Type="http://schemas.openxmlformats.org/officeDocument/2006/relationships/hyperlink" Target="https://stats.wnba.com/events/?flag=1&amp;CFID=&amp;CFPARAMS=&amp;PlayerID=202664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2" Type="http://schemas.openxmlformats.org/officeDocument/2006/relationships/hyperlink" Target="https://stats.wnba.com/events/?flag=1&amp;CFID=&amp;CFPARAMS=&amp;PlayerID=202664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1" Type="http://schemas.openxmlformats.org/officeDocument/2006/relationships/hyperlink" Target="https://stats.wnba.com/events/?flag=1&amp;CFID=&amp;CFPARAMS=&amp;PlayerID=202664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0" Type="http://schemas.openxmlformats.org/officeDocument/2006/relationships/hyperlink" Target="https://stats.wnba.com/events/?flag=3&amp;CFID=&amp;CFPARAMS=&amp;PlayerID=202664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7" Type="http://schemas.openxmlformats.org/officeDocument/2006/relationships/hyperlink" Target="https://stats.wnba.com/events/?flag=1&amp;CFID=&amp;CFPARAMS=&amp;PlayerID=202664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6" Type="http://schemas.openxmlformats.org/officeDocument/2006/relationships/hyperlink" Target="https://stats.wnba.com/events/?flag=1&amp;CFID=&amp;CFPARAMS=&amp;PlayerID=202664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5" Type="http://schemas.openxmlformats.org/officeDocument/2006/relationships/hyperlink" Target="https://stats.wnba.com/events/?flag=1&amp;CFID=&amp;CFPARAMS=&amp;PlayerID=202664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4" Type="http://schemas.openxmlformats.org/officeDocument/2006/relationships/hyperlink" Target="https://stats.wnba.com/events/?flag=1&amp;CFID=&amp;CFPARAMS=&amp;PlayerID=202664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1" Type="http://schemas.openxmlformats.org/officeDocument/2006/relationships/hyperlink" Target="https://stats.wnba.com/events/?flag=3&amp;CFID=&amp;CFPARAMS=&amp;PlayerID=1630114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2" Type="http://schemas.openxmlformats.org/officeDocument/2006/relationships/hyperlink" Target="https://stats.wnba.com/events/?flag=3&amp;CFID=&amp;CFPARAMS=&amp;PlayerID=1630114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3" Type="http://schemas.openxmlformats.org/officeDocument/2006/relationships/hyperlink" Target="https://stats.wnba.com/events/?flag=3&amp;CFID=&amp;CFPARAMS=&amp;PlayerID=1630114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4" Type="http://schemas.openxmlformats.org/officeDocument/2006/relationships/hyperlink" Target="https://stats.wnba.com/events/?flag=1&amp;CFID=&amp;CFPARAMS=&amp;PlayerID=1630114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0" Type="http://schemas.openxmlformats.org/officeDocument/2006/relationships/hyperlink" Target="https://stats.wnba.com/events/?flag=3&amp;CFID=&amp;CFPARAMS=&amp;PlayerID=1630114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8" Type="http://schemas.openxmlformats.org/officeDocument/2006/relationships/hyperlink" Target="https://stats.wnba.com/player/1630114/" TargetMode="External"/><Relationship Id="rId9809" Type="http://schemas.openxmlformats.org/officeDocument/2006/relationships/hyperlink" Target="https://stats.wnba.com/team/1611661324/traditional/" TargetMode="External"/><Relationship Id="rId9804" Type="http://schemas.openxmlformats.org/officeDocument/2006/relationships/hyperlink" Target="https://stats.wnba.com/events/?flag=1&amp;CFID=&amp;CFPARAMS=&amp;PlayerID=203035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5" Type="http://schemas.openxmlformats.org/officeDocument/2006/relationships/hyperlink" Target="https://stats.wnba.com/events/?flag=1&amp;CFID=&amp;CFPARAMS=&amp;PlayerID=203035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6" Type="http://schemas.openxmlformats.org/officeDocument/2006/relationships/hyperlink" Target="https://stats.wnba.com/events/?flag=1&amp;CFID=&amp;CFPARAMS=&amp;PlayerID=203035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7" Type="http://schemas.openxmlformats.org/officeDocument/2006/relationships/hyperlink" Target="https://stats.wnba.com/events/?flag=1&amp;CFID=&amp;CFPARAMS=&amp;PlayerID=203035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9" Type="http://schemas.openxmlformats.org/officeDocument/2006/relationships/hyperlink" Target="https://stats.wnba.com/events/?flag=1&amp;CFID=&amp;CFPARAMS=&amp;PlayerID=1627673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4" Type="http://schemas.openxmlformats.org/officeDocument/2006/relationships/hyperlink" Target="https://stats.wnba.com/events/?flag=3&amp;CFID=&amp;CFPARAMS=&amp;PlayerID=1627673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3" Type="http://schemas.openxmlformats.org/officeDocument/2006/relationships/hyperlink" Target="https://stats.wnba.com/events/?flag=3&amp;CFID=&amp;CFPARAMS=&amp;PlayerID=1627673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2" Type="http://schemas.openxmlformats.org/officeDocument/2006/relationships/hyperlink" Target="https://stats.wnba.com/events/?flag=3&amp;CFID=&amp;CFPARAMS=&amp;PlayerID=1627673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1" Type="http://schemas.openxmlformats.org/officeDocument/2006/relationships/hyperlink" Target="https://stats.wnba.com/events/?flag=3&amp;CFID=&amp;CFPARAMS=&amp;PlayerID=1627673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8" Type="http://schemas.openxmlformats.org/officeDocument/2006/relationships/hyperlink" Target="https://stats.wnba.com/events/?flag=1&amp;CFID=&amp;CFPARAMS=&amp;PlayerID=1627673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7" Type="http://schemas.openxmlformats.org/officeDocument/2006/relationships/hyperlink" Target="https://stats.wnba.com/events/?flag=1&amp;CFID=&amp;CFPARAMS=&amp;PlayerID=1627673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6" Type="http://schemas.openxmlformats.org/officeDocument/2006/relationships/hyperlink" Target="https://stats.wnba.com/events/?flag=1&amp;CFID=&amp;CFPARAMS=&amp;PlayerID=1627673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5" Type="http://schemas.openxmlformats.org/officeDocument/2006/relationships/hyperlink" Target="https://stats.wnba.com/events/?flag=1&amp;CFID=&amp;CFPARAMS=&amp;PlayerID=1627673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0" Type="http://schemas.openxmlformats.org/officeDocument/2006/relationships/hyperlink" Target="https://stats.wnba.com/events/?flag=1&amp;CFID=&amp;CFPARAMS=&amp;PlayerID=203035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1" Type="http://schemas.openxmlformats.org/officeDocument/2006/relationships/hyperlink" Target="https://stats.wnba.com/events/?flag=1&amp;CFID=&amp;CFPARAMS=&amp;PlayerID=203035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2" Type="http://schemas.openxmlformats.org/officeDocument/2006/relationships/hyperlink" Target="https://stats.wnba.com/events/?flag=1&amp;CFID=&amp;CFPARAMS=&amp;PlayerID=203035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3" Type="http://schemas.openxmlformats.org/officeDocument/2006/relationships/hyperlink" Target="https://stats.wnba.com/events/?flag=1&amp;CFID=&amp;CFPARAMS=&amp;PlayerID=203035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0" Type="http://schemas.openxmlformats.org/officeDocument/2006/relationships/hyperlink" Target="https://stats.wnba.com/team/1611661323/traditional/" TargetMode="External"/><Relationship Id="rId8509" Type="http://schemas.openxmlformats.org/officeDocument/2006/relationships/hyperlink" Target="https://stats.wnba.com/events/?flag=3&amp;CFID=&amp;CFPARAMS=&amp;PlayerID=1628899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8" Type="http://schemas.openxmlformats.org/officeDocument/2006/relationships/hyperlink" Target="https://stats.wnba.com/events/?flag=3&amp;CFID=&amp;CFPARAMS=&amp;PlayerID=1628899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7" Type="http://schemas.openxmlformats.org/officeDocument/2006/relationships/hyperlink" Target="https://stats.wnba.com/team/1611661322/traditional/" TargetMode="External"/><Relationship Id="rId8506" Type="http://schemas.openxmlformats.org/officeDocument/2006/relationships/hyperlink" Target="https://stats.wnba.com/player/1628899/" TargetMode="External"/><Relationship Id="rId9837" Type="http://schemas.openxmlformats.org/officeDocument/2006/relationships/hyperlink" Target="https://stats.wnba.com/team/1611661325/traditional/" TargetMode="External"/><Relationship Id="rId9838" Type="http://schemas.openxmlformats.org/officeDocument/2006/relationships/hyperlink" Target="https://stats.wnba.com/events/?flag=3&amp;CFID=&amp;CFPARAMS=&amp;PlayerID=1630100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9" Type="http://schemas.openxmlformats.org/officeDocument/2006/relationships/hyperlink" Target="https://stats.wnba.com/events/?flag=3&amp;CFID=&amp;CFPARAMS=&amp;PlayerID=1630100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1" Type="http://schemas.openxmlformats.org/officeDocument/2006/relationships/hyperlink" Target="https://stats.wnba.com/events/?flag=1&amp;CFID=&amp;CFPARAMS=&amp;PlayerID=204335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3" Type="http://schemas.openxmlformats.org/officeDocument/2006/relationships/hyperlink" Target="https://stats.wnba.com/events/?flag=1&amp;CFID=&amp;CFPARAMS=&amp;PlayerID=201502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0" Type="http://schemas.openxmlformats.org/officeDocument/2006/relationships/hyperlink" Target="https://stats.wnba.com/events/?flag=1&amp;CFID=&amp;CFPARAMS=&amp;PlayerID=204335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4" Type="http://schemas.openxmlformats.org/officeDocument/2006/relationships/hyperlink" Target="https://stats.wnba.com/events/?flag=1&amp;CFID=&amp;CFPARAMS=&amp;PlayerID=201502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5" Type="http://schemas.openxmlformats.org/officeDocument/2006/relationships/hyperlink" Target="https://stats.wnba.com/events/?flag=1&amp;CFID=&amp;CFPARAMS=&amp;PlayerID=201502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6" Type="http://schemas.openxmlformats.org/officeDocument/2006/relationships/hyperlink" Target="https://stats.wnba.com/player/1630100/" TargetMode="External"/><Relationship Id="rId8505" Type="http://schemas.openxmlformats.org/officeDocument/2006/relationships/hyperlink" Target="https://stats.wnba.com/events/?flag=1&amp;CFID=&amp;CFPARAMS=&amp;PlayerID=204335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4" Type="http://schemas.openxmlformats.org/officeDocument/2006/relationships/hyperlink" Target="https://stats.wnba.com/events/?flag=1&amp;CFID=&amp;CFPARAMS=&amp;PlayerID=204335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0" Type="http://schemas.openxmlformats.org/officeDocument/2006/relationships/hyperlink" Target="https://stats.wnba.com/events/?flag=1&amp;CFID=&amp;CFPARAMS=&amp;PlayerID=201502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3" Type="http://schemas.openxmlformats.org/officeDocument/2006/relationships/hyperlink" Target="https://stats.wnba.com/events/?flag=1&amp;CFID=&amp;CFPARAMS=&amp;PlayerID=204335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1" Type="http://schemas.openxmlformats.org/officeDocument/2006/relationships/hyperlink" Target="https://stats.wnba.com/events/?flag=1&amp;CFID=&amp;CFPARAMS=&amp;PlayerID=201502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2" Type="http://schemas.openxmlformats.org/officeDocument/2006/relationships/hyperlink" Target="https://stats.wnba.com/events/?flag=1&amp;CFID=&amp;CFPARAMS=&amp;PlayerID=204335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2" Type="http://schemas.openxmlformats.org/officeDocument/2006/relationships/hyperlink" Target="https://stats.wnba.com/events/?flag=1&amp;CFID=&amp;CFPARAMS=&amp;PlayerID=201502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6" Type="http://schemas.openxmlformats.org/officeDocument/2006/relationships/hyperlink" Target="https://stats.wnba.com/events/?flag=3&amp;CFID=&amp;CFPARAMS=&amp;PlayerID=201502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7" Type="http://schemas.openxmlformats.org/officeDocument/2006/relationships/hyperlink" Target="https://stats.wnba.com/events/?flag=3&amp;CFID=&amp;CFPARAMS=&amp;PlayerID=201502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8" Type="http://schemas.openxmlformats.org/officeDocument/2006/relationships/hyperlink" Target="https://stats.wnba.com/events/?flag=1&amp;CFID=&amp;CFPARAMS=&amp;PlayerID=201502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9" Type="http://schemas.openxmlformats.org/officeDocument/2006/relationships/hyperlink" Target="https://stats.wnba.com/events/?flag=1&amp;CFID=&amp;CFPARAMS=&amp;PlayerID=201502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9" Type="http://schemas.openxmlformats.org/officeDocument/2006/relationships/hyperlink" Target="https://stats.wnba.com/events/?flag=3&amp;CFID=&amp;CFPARAMS=&amp;PlayerID=202664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8" Type="http://schemas.openxmlformats.org/officeDocument/2006/relationships/hyperlink" Target="https://stats.wnba.com/events/?flag=3&amp;CFID=&amp;CFPARAMS=&amp;PlayerID=202664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7" Type="http://schemas.openxmlformats.org/officeDocument/2006/relationships/hyperlink" Target="https://stats.wnba.com/events/?flag=3&amp;CFID=&amp;CFPARAMS=&amp;PlayerID=202664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2" Type="http://schemas.openxmlformats.org/officeDocument/2006/relationships/hyperlink" Target="https://stats.wnba.com/events/?flag=1&amp;CFID=&amp;CFPARAMS=&amp;PlayerID=1627675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1" Type="http://schemas.openxmlformats.org/officeDocument/2006/relationships/hyperlink" Target="https://stats.wnba.com/events/?flag=1&amp;CFID=&amp;CFPARAMS=&amp;PlayerID=1627675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0" Type="http://schemas.openxmlformats.org/officeDocument/2006/relationships/hyperlink" Target="https://stats.wnba.com/events/?flag=1&amp;CFID=&amp;CFPARAMS=&amp;PlayerID=1627675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6" Type="http://schemas.openxmlformats.org/officeDocument/2006/relationships/hyperlink" Target="https://stats.wnba.com/team/1611661329/traditional/" TargetMode="External"/><Relationship Id="rId12705" Type="http://schemas.openxmlformats.org/officeDocument/2006/relationships/hyperlink" Target="https://stats.wnba.com/player/202664/" TargetMode="External"/><Relationship Id="rId12704" Type="http://schemas.openxmlformats.org/officeDocument/2006/relationships/hyperlink" Target="https://stats.wnba.com/events/?flag=1&amp;CFID=&amp;CFPARAMS=&amp;PlayerID=1627675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3" Type="http://schemas.openxmlformats.org/officeDocument/2006/relationships/hyperlink" Target="https://stats.wnba.com/events/?flag=1&amp;CFID=&amp;CFPARAMS=&amp;PlayerID=1627675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2" Type="http://schemas.openxmlformats.org/officeDocument/2006/relationships/hyperlink" Target="https://stats.wnba.com/player/201502/" TargetMode="External"/><Relationship Id="rId9823" Type="http://schemas.openxmlformats.org/officeDocument/2006/relationships/hyperlink" Target="https://stats.wnba.com/team/1611661323/traditional/" TargetMode="External"/><Relationship Id="rId9824" Type="http://schemas.openxmlformats.org/officeDocument/2006/relationships/hyperlink" Target="https://stats.wnba.com/events/?flag=3&amp;CFID=&amp;CFPARAMS=&amp;PlayerID=201502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5" Type="http://schemas.openxmlformats.org/officeDocument/2006/relationships/hyperlink" Target="https://stats.wnba.com/events/?flag=3&amp;CFID=&amp;CFPARAMS=&amp;PlayerID=201502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0" Type="http://schemas.openxmlformats.org/officeDocument/2006/relationships/hyperlink" Target="https://stats.wnba.com/events/?flag=1&amp;CFID=&amp;CFPARAMS=&amp;PlayerID=1630114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1" Type="http://schemas.openxmlformats.org/officeDocument/2006/relationships/hyperlink" Target="https://stats.wnba.com/events/?flag=1&amp;CFID=&amp;CFPARAMS=&amp;PlayerID=1630114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stats.wnba.com/events/?flag=3&amp;CFID=&amp;CFPARAMS=&amp;PlayerID=1628922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stats.wnba.com/events/?flag=3&amp;CFID=&amp;CFPARAMS=&amp;PlayerID=1628922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stats.wnba.com/events/?flag=3&amp;CFID=&amp;CFPARAMS=&amp;PlayerID=1628922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stats.wnba.com/events/?flag=1&amp;CFID=&amp;CFPARAMS=&amp;PlayerID=1628922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stats.wnba.com/events/?flag=1&amp;CFID=&amp;CFPARAMS=&amp;PlayerID=1628922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stats.wnba.com/events/?flag=1&amp;CFID=&amp;CFPARAMS=&amp;PlayerID=1628922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stats.wnba.com/events/?flag=3&amp;CFID=&amp;CFPARAMS=&amp;PlayerID=1628922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stats.wnba.com/events/?flag=1&amp;CFID=&amp;CFPARAMS=&amp;PlayerID=1628922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stats.wnba.com/events/?flag=1&amp;CFID=&amp;CFPARAMS=&amp;PlayerID=1628922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stats.wnba.com/events/?flag=1&amp;CFID=&amp;CFPARAMS=&amp;PlayerID=1628922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stats.wnba.com/events/?flag=1&amp;CFID=&amp;CFPARAMS=&amp;PlayerID=203828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2" Type="http://schemas.openxmlformats.org/officeDocument/2006/relationships/hyperlink" Target="https://stats.wnba.com/events/?flag=1&amp;CFID=&amp;CFPARAMS=&amp;PlayerID=201516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stats.wnba.com/events/?flag=1&amp;CFID=&amp;CFPARAMS=&amp;PlayerID=203828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1" Type="http://schemas.openxmlformats.org/officeDocument/2006/relationships/hyperlink" Target="https://stats.wnba.com/events/?flag=3&amp;CFID=&amp;CFPARAMS=&amp;PlayerID=201516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0" Type="http://schemas.openxmlformats.org/officeDocument/2006/relationships/hyperlink" Target="https://stats.wnba.com/events/?flag=3&amp;CFID=&amp;CFPARAMS=&amp;PlayerID=201516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stats.wnba.com/events/?flag=1&amp;CFID=&amp;CFPARAMS=&amp;PlayerID=203828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6" Type="http://schemas.openxmlformats.org/officeDocument/2006/relationships/hyperlink" Target="https://stats.wnba.com/events/?flag=1&amp;CFID=&amp;CFPARAMS=&amp;PlayerID=201516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stats.wnba.com/events/?flag=1&amp;CFID=&amp;CFPARAMS=&amp;PlayerID=203828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5" Type="http://schemas.openxmlformats.org/officeDocument/2006/relationships/hyperlink" Target="https://stats.wnba.com/events/?flag=1&amp;CFID=&amp;CFPARAMS=&amp;PlayerID=201516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stats.wnba.com/events/?flag=1&amp;CFID=&amp;CFPARAMS=&amp;PlayerID=203828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4" Type="http://schemas.openxmlformats.org/officeDocument/2006/relationships/hyperlink" Target="https://stats.wnba.com/events/?flag=1&amp;CFID=&amp;CFPARAMS=&amp;PlayerID=201516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stats.wnba.com/events/?flag=1&amp;CFID=&amp;CFPARAMS=&amp;PlayerID=203828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3" Type="http://schemas.openxmlformats.org/officeDocument/2006/relationships/hyperlink" Target="https://stats.wnba.com/events/?flag=1&amp;CFID=&amp;CFPARAMS=&amp;PlayerID=201516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stats.wnba.com/team/1611661329/traditional/" TargetMode="External"/><Relationship Id="rId7268" Type="http://schemas.openxmlformats.org/officeDocument/2006/relationships/hyperlink" Target="https://stats.wnba.com/player/1628922/" TargetMode="External"/><Relationship Id="rId8599" Type="http://schemas.openxmlformats.org/officeDocument/2006/relationships/hyperlink" Target="https://stats.wnba.com/events/?flag=1&amp;CFID=&amp;CFPARAMS=&amp;PlayerID=201516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stats.wnba.com/events/?flag=1&amp;CFID=&amp;CFPARAMS=&amp;PlayerID=203828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8" Type="http://schemas.openxmlformats.org/officeDocument/2006/relationships/hyperlink" Target="https://stats.wnba.com/events/?flag=1&amp;CFID=&amp;CFPARAMS=&amp;PlayerID=201516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stats.wnba.com/events/?flag=1&amp;CFID=&amp;CFPARAMS=&amp;PlayerID=203828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7" Type="http://schemas.openxmlformats.org/officeDocument/2006/relationships/hyperlink" Target="https://stats.wnba.com/events/?flag=1&amp;CFID=&amp;CFPARAMS=&amp;PlayerID=201516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4" Type="http://schemas.openxmlformats.org/officeDocument/2006/relationships/hyperlink" Target="https://stats.wnba.com/player/203823/" TargetMode="External"/><Relationship Id="rId7293" Type="http://schemas.openxmlformats.org/officeDocument/2006/relationships/hyperlink" Target="https://stats.wnba.com/events/?flag=1&amp;CFID=&amp;CFPARAMS=&amp;PlayerID=1628920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stats.wnba.com/events/?flag=1&amp;CFID=&amp;CFPARAMS=&amp;PlayerID=1628920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1" Type="http://schemas.openxmlformats.org/officeDocument/2006/relationships/hyperlink" Target="https://stats.wnba.com/events/?flag=1&amp;CFID=&amp;CFPARAMS=&amp;PlayerID=1628920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stats.wnba.com/events/?flag=3&amp;CFID=&amp;CFPARAMS=&amp;PlayerID=203823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stats.wnba.com/events/?flag=3&amp;CFID=&amp;CFPARAMS=&amp;PlayerID=203823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stats.wnba.com/events/?flag=3&amp;CFID=&amp;CFPARAMS=&amp;PlayerID=203823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5" Type="http://schemas.openxmlformats.org/officeDocument/2006/relationships/hyperlink" Target="https://stats.wnba.com/team/1611661320/traditional/" TargetMode="External"/><Relationship Id="rId7299" Type="http://schemas.openxmlformats.org/officeDocument/2006/relationships/hyperlink" Target="https://stats.wnba.com/events/?flag=3&amp;CFID=&amp;CFPARAMS=&amp;PlayerID=203823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7" Type="http://schemas.openxmlformats.org/officeDocument/2006/relationships/hyperlink" Target="https://stats.wnba.com/events/?flag=2&amp;CFID=&amp;CFPARAMS=&amp;PlayerID=203418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6" Type="http://schemas.openxmlformats.org/officeDocument/2006/relationships/hyperlink" Target="https://stats.wnba.com/team/1611661325/traditional/" TargetMode="External"/><Relationship Id="rId22099" Type="http://schemas.openxmlformats.org/officeDocument/2006/relationships/hyperlink" Target="https://stats.wnba.com/player/100942/" TargetMode="External"/><Relationship Id="rId22098" Type="http://schemas.openxmlformats.org/officeDocument/2006/relationships/hyperlink" Target="https://stats.wnba.com/events/?flag=2&amp;CFID=&amp;CFPARAMS=&amp;PlayerID=203418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stats.wnba.com/events/?flag=1&amp;CFID=&amp;CFPARAMS=&amp;PlayerID=1628920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stats.wnba.com/team/1611661328/traditional/" TargetMode="External"/><Relationship Id="rId7282" Type="http://schemas.openxmlformats.org/officeDocument/2006/relationships/hyperlink" Target="https://stats.wnba.com/player/1628920/" TargetMode="External"/><Relationship Id="rId7281" Type="http://schemas.openxmlformats.org/officeDocument/2006/relationships/hyperlink" Target="https://stats.wnba.com/events/?flag=1&amp;CFID=&amp;CFPARAMS=&amp;PlayerID=1628922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stats.wnba.com/events/?flag=1&amp;CFID=&amp;CFPARAMS=&amp;PlayerID=1628922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stats.wnba.com/events/?flag=1&amp;CFID=&amp;CFPARAMS=&amp;PlayerID=1628920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stats.wnba.com/events/?flag=1&amp;CFID=&amp;CFPARAMS=&amp;PlayerID=1628920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stats.wnba.com/events/?flag=3&amp;CFID=&amp;CFPARAMS=&amp;PlayerID=1628920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stats.wnba.com/events/?flag=3&amp;CFID=&amp;CFPARAMS=&amp;PlayerID=1628920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stats.wnba.com/events/?flag=1&amp;CFID=&amp;CFPARAMS=&amp;PlayerID=1628920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stats.wnba.com/events/?flag=1&amp;CFID=&amp;CFPARAMS=&amp;PlayerID=1628920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1" Type="http://schemas.openxmlformats.org/officeDocument/2006/relationships/hyperlink" Target="https://stats.wnba.com/events/?flag=3&amp;CFID=&amp;CFPARAMS=&amp;PlayerID=203411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2" Type="http://schemas.openxmlformats.org/officeDocument/2006/relationships/hyperlink" Target="https://stats.wnba.com/events/?flag=3&amp;CFID=&amp;CFPARAMS=&amp;PlayerID=203411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3" Type="http://schemas.openxmlformats.org/officeDocument/2006/relationships/hyperlink" Target="https://stats.wnba.com/events/?flag=3&amp;CFID=&amp;CFPARAMS=&amp;PlayerID=203411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4" Type="http://schemas.openxmlformats.org/officeDocument/2006/relationships/hyperlink" Target="https://stats.wnba.com/events/?flag=3&amp;CFID=&amp;CFPARAMS=&amp;PlayerID=203411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stats.wnba.com/events/?flag=1&amp;CFID=&amp;CFPARAMS=&amp;PlayerID=1629567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3" Type="http://schemas.openxmlformats.org/officeDocument/2006/relationships/hyperlink" Target="https://stats.wnba.com/events/?flag=3&amp;CFID=&amp;CFPARAMS=&amp;PlayerID=203826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stats.wnba.com/events/?flag=3&amp;CFID=&amp;CFPARAMS=&amp;PlayerID=1629567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2" Type="http://schemas.openxmlformats.org/officeDocument/2006/relationships/hyperlink" Target="https://stats.wnba.com/events/?flag=3&amp;CFID=&amp;CFPARAMS=&amp;PlayerID=203826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stats.wnba.com/events/?flag=3&amp;CFID=&amp;CFPARAMS=&amp;PlayerID=1629567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1" Type="http://schemas.openxmlformats.org/officeDocument/2006/relationships/hyperlink" Target="https://stats.wnba.com/team/1611661323/traditional/" TargetMode="External"/><Relationship Id="rId8560" Type="http://schemas.openxmlformats.org/officeDocument/2006/relationships/hyperlink" Target="https://stats.wnba.com/player/203826/" TargetMode="External"/><Relationship Id="rId9890" Type="http://schemas.openxmlformats.org/officeDocument/2006/relationships/hyperlink" Target="https://stats.wnba.com/team/1611661319/traditional/" TargetMode="External"/><Relationship Id="rId7236" Type="http://schemas.openxmlformats.org/officeDocument/2006/relationships/hyperlink" Target="https://stats.wnba.com/events/?flag=1&amp;CFID=&amp;CFPARAMS=&amp;PlayerID=1629567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7" Type="http://schemas.openxmlformats.org/officeDocument/2006/relationships/hyperlink" Target="https://stats.wnba.com/events/?flag=1&amp;CFID=&amp;CFPARAMS=&amp;PlayerID=203826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9" Type="http://schemas.openxmlformats.org/officeDocument/2006/relationships/hyperlink" Target="https://stats.wnba.com/events/?flag=1&amp;CFID=&amp;CFPARAMS=&amp;PlayerID=203411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stats.wnba.com/events/?flag=1&amp;CFID=&amp;CFPARAMS=&amp;PlayerID=1629567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6" Type="http://schemas.openxmlformats.org/officeDocument/2006/relationships/hyperlink" Target="https://stats.wnba.com/events/?flag=1&amp;CFID=&amp;CFPARAMS=&amp;PlayerID=203826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stats.wnba.com/events/?flag=1&amp;CFID=&amp;CFPARAMS=&amp;PlayerID=1629567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5" Type="http://schemas.openxmlformats.org/officeDocument/2006/relationships/hyperlink" Target="https://stats.wnba.com/events/?flag=1&amp;CFID=&amp;CFPARAMS=&amp;PlayerID=203826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stats.wnba.com/events/?flag=1&amp;CFID=&amp;CFPARAMS=&amp;PlayerID=1629567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4" Type="http://schemas.openxmlformats.org/officeDocument/2006/relationships/hyperlink" Target="https://stats.wnba.com/events/?flag=1&amp;CFID=&amp;CFPARAMS=&amp;PlayerID=203826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5" Type="http://schemas.openxmlformats.org/officeDocument/2006/relationships/hyperlink" Target="https://stats.wnba.com/events/?flag=1&amp;CFID=&amp;CFPARAMS=&amp;PlayerID=203411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stats.wnba.com/events/?flag=1&amp;CFID=&amp;CFPARAMS=&amp;PlayerID=1629567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6" Type="http://schemas.openxmlformats.org/officeDocument/2006/relationships/hyperlink" Target="https://stats.wnba.com/events/?flag=1&amp;CFID=&amp;CFPARAMS=&amp;PlayerID=203411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stats.wnba.com/events/?flag=1&amp;CFID=&amp;CFPARAMS=&amp;PlayerID=1629567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9" Type="http://schemas.openxmlformats.org/officeDocument/2006/relationships/hyperlink" Target="https://stats.wnba.com/events/?flag=1&amp;CFID=&amp;CFPARAMS=&amp;PlayerID=203826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7" Type="http://schemas.openxmlformats.org/officeDocument/2006/relationships/hyperlink" Target="https://stats.wnba.com/events/?flag=1&amp;CFID=&amp;CFPARAMS=&amp;PlayerID=203411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stats.wnba.com/events/?flag=1&amp;CFID=&amp;CFPARAMS=&amp;PlayerID=1629567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8" Type="http://schemas.openxmlformats.org/officeDocument/2006/relationships/hyperlink" Target="https://stats.wnba.com/events/?flag=1&amp;CFID=&amp;CFPARAMS=&amp;PlayerID=203826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8" Type="http://schemas.openxmlformats.org/officeDocument/2006/relationships/hyperlink" Target="https://stats.wnba.com/events/?flag=1&amp;CFID=&amp;CFPARAMS=&amp;PlayerID=203411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0" Type="http://schemas.openxmlformats.org/officeDocument/2006/relationships/hyperlink" Target="https://stats.wnba.com/events/?flag=3&amp;CFID=&amp;CFPARAMS=&amp;PlayerID=1628906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1" Type="http://schemas.openxmlformats.org/officeDocument/2006/relationships/hyperlink" Target="https://stats.wnba.com/events/?flag=1&amp;CFID=&amp;CFPARAMS=&amp;PlayerID=1628906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2" Type="http://schemas.openxmlformats.org/officeDocument/2006/relationships/hyperlink" Target="https://stats.wnba.com/events/?flag=1&amp;CFID=&amp;CFPARAMS=&amp;PlayerID=1628906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3" Type="http://schemas.openxmlformats.org/officeDocument/2006/relationships/hyperlink" Target="https://stats.wnba.com/events/?flag=1&amp;CFID=&amp;CFPARAMS=&amp;PlayerID=1628906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stats.wnba.com/events/?flag=1&amp;CFID=&amp;CFPARAMS=&amp;PlayerID=203024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2" Type="http://schemas.openxmlformats.org/officeDocument/2006/relationships/hyperlink" Target="https://stats.wnba.com/events/?flag=1&amp;CFID=&amp;CFPARAMS=&amp;PlayerID=1629483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stats.wnba.com/events/?flag=1&amp;CFID=&amp;CFPARAMS=&amp;PlayerID=203024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1" Type="http://schemas.openxmlformats.org/officeDocument/2006/relationships/hyperlink" Target="https://stats.wnba.com/events/?flag=3&amp;CFID=&amp;CFPARAMS=&amp;PlayerID=1629483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0" Type="http://schemas.openxmlformats.org/officeDocument/2006/relationships/hyperlink" Target="https://stats.wnba.com/events/?flag=3&amp;CFID=&amp;CFPARAMS=&amp;PlayerID=1629483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stats.wnba.com/events/?flag=1&amp;CFID=&amp;CFPARAMS=&amp;PlayerID=203024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6" Type="http://schemas.openxmlformats.org/officeDocument/2006/relationships/hyperlink" Target="https://stats.wnba.com/events/?flag=1&amp;CFID=&amp;CFPARAMS=&amp;PlayerID=1629483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8" Type="http://schemas.openxmlformats.org/officeDocument/2006/relationships/hyperlink" Target="https://stats.wnba.com/events/?flag=1&amp;CFID=&amp;CFPARAMS=&amp;PlayerID=1628906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stats.wnba.com/events/?flag=1&amp;CFID=&amp;CFPARAMS=&amp;PlayerID=203024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5" Type="http://schemas.openxmlformats.org/officeDocument/2006/relationships/hyperlink" Target="https://stats.wnba.com/events/?flag=1&amp;CFID=&amp;CFPARAMS=&amp;PlayerID=1629483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9" Type="http://schemas.openxmlformats.org/officeDocument/2006/relationships/hyperlink" Target="https://stats.wnba.com/player/203411/" TargetMode="External"/><Relationship Id="rId7223" Type="http://schemas.openxmlformats.org/officeDocument/2006/relationships/hyperlink" Target="https://stats.wnba.com/events/?flag=1&amp;CFID=&amp;CFPARAMS=&amp;PlayerID=203024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4" Type="http://schemas.openxmlformats.org/officeDocument/2006/relationships/hyperlink" Target="https://stats.wnba.com/events/?flag=1&amp;CFID=&amp;CFPARAMS=&amp;PlayerID=1629483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stats.wnba.com/events/?flag=1&amp;CFID=&amp;CFPARAMS=&amp;PlayerID=203024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3" Type="http://schemas.openxmlformats.org/officeDocument/2006/relationships/hyperlink" Target="https://stats.wnba.com/events/?flag=1&amp;CFID=&amp;CFPARAMS=&amp;PlayerID=1629483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stats.wnba.com/events/?flag=3&amp;CFID=&amp;CFPARAMS=&amp;PlayerID=1629567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4" Type="http://schemas.openxmlformats.org/officeDocument/2006/relationships/hyperlink" Target="https://stats.wnba.com/events/?flag=1&amp;CFID=&amp;CFPARAMS=&amp;PlayerID=1628906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stats.wnba.com/events/?flag=3&amp;CFID=&amp;CFPARAMS=&amp;PlayerID=1629567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9" Type="http://schemas.openxmlformats.org/officeDocument/2006/relationships/hyperlink" Target="https://stats.wnba.com/events/?flag=1&amp;CFID=&amp;CFPARAMS=&amp;PlayerID=1629483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5" Type="http://schemas.openxmlformats.org/officeDocument/2006/relationships/hyperlink" Target="https://stats.wnba.com/events/?flag=1&amp;CFID=&amp;CFPARAMS=&amp;PlayerID=1628906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stats.wnba.com/team/1611661323/traditional/" TargetMode="External"/><Relationship Id="rId8558" Type="http://schemas.openxmlformats.org/officeDocument/2006/relationships/hyperlink" Target="https://stats.wnba.com/events/?flag=1&amp;CFID=&amp;CFPARAMS=&amp;PlayerID=1629483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6" Type="http://schemas.openxmlformats.org/officeDocument/2006/relationships/hyperlink" Target="https://stats.wnba.com/events/?flag=1&amp;CFID=&amp;CFPARAMS=&amp;PlayerID=1628906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stats.wnba.com/player/1629567/" TargetMode="External"/><Relationship Id="rId8557" Type="http://schemas.openxmlformats.org/officeDocument/2006/relationships/hyperlink" Target="https://stats.wnba.com/events/?flag=1&amp;CFID=&amp;CFPARAMS=&amp;PlayerID=1629483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7" Type="http://schemas.openxmlformats.org/officeDocument/2006/relationships/hyperlink" Target="https://stats.wnba.com/events/?flag=1&amp;CFID=&amp;CFPARAMS=&amp;PlayerID=1628906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stats.wnba.com/events/?flag=1&amp;CFID=&amp;CFPARAMS=&amp;PlayerID=203866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1" Type="http://schemas.openxmlformats.org/officeDocument/2006/relationships/hyperlink" Target="https://stats.wnba.com/events/?flag=1&amp;CFID=&amp;CFPARAMS=&amp;PlayerID=204319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0" Type="http://schemas.openxmlformats.org/officeDocument/2006/relationships/hyperlink" Target="https://stats.wnba.com/events/?flag=1&amp;CFID=&amp;CFPARAMS=&amp;PlayerID=204319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4" Type="http://schemas.openxmlformats.org/officeDocument/2006/relationships/hyperlink" Target="https://stats.wnba.com/player/203828/" TargetMode="External"/><Relationship Id="rId8585" Type="http://schemas.openxmlformats.org/officeDocument/2006/relationships/hyperlink" Target="https://stats.wnba.com/events/?flag=1&amp;CFID=&amp;CFPARAMS=&amp;PlayerID=204319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stats.wnba.com/events/?flag=1&amp;CFID=&amp;CFPARAMS=&amp;PlayerID=203866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4" Type="http://schemas.openxmlformats.org/officeDocument/2006/relationships/hyperlink" Target="https://stats.wnba.com/events/?flag=1&amp;CFID=&amp;CFPARAMS=&amp;PlayerID=204319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stats.wnba.com/events/?flag=1&amp;CFID=&amp;CFPARAMS=&amp;PlayerID=203866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3" Type="http://schemas.openxmlformats.org/officeDocument/2006/relationships/hyperlink" Target="https://stats.wnba.com/events/?flag=1&amp;CFID=&amp;CFPARAMS=&amp;PlayerID=204319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stats.wnba.com/events/?flag=1&amp;CFID=&amp;CFPARAMS=&amp;PlayerID=203866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2" Type="http://schemas.openxmlformats.org/officeDocument/2006/relationships/hyperlink" Target="https://stats.wnba.com/events/?flag=1&amp;CFID=&amp;CFPARAMS=&amp;PlayerID=204319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stats.wnba.com/events/?flag=3&amp;CFID=&amp;CFPARAMS=&amp;PlayerID=203828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9" Type="http://schemas.openxmlformats.org/officeDocument/2006/relationships/hyperlink" Target="https://stats.wnba.com/events/?flag=3&amp;CFID=&amp;CFPARAMS=&amp;PlayerID=201516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stats.wnba.com/events/?flag=3&amp;CFID=&amp;CFPARAMS=&amp;PlayerID=203828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8" Type="http://schemas.openxmlformats.org/officeDocument/2006/relationships/hyperlink" Target="https://stats.wnba.com/events/?flag=3&amp;CFID=&amp;CFPARAMS=&amp;PlayerID=201516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stats.wnba.com/events/?flag=3&amp;CFID=&amp;CFPARAMS=&amp;PlayerID=203828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7" Type="http://schemas.openxmlformats.org/officeDocument/2006/relationships/hyperlink" Target="https://stats.wnba.com/team/1611661329/traditional/" TargetMode="External"/><Relationship Id="rId7255" Type="http://schemas.openxmlformats.org/officeDocument/2006/relationships/hyperlink" Target="https://stats.wnba.com/team/1611661329/traditional/" TargetMode="External"/><Relationship Id="rId8586" Type="http://schemas.openxmlformats.org/officeDocument/2006/relationships/hyperlink" Target="https://stats.wnba.com/player/201516/" TargetMode="External"/><Relationship Id="rId7259" Type="http://schemas.openxmlformats.org/officeDocument/2006/relationships/hyperlink" Target="https://stats.wnba.com/events/?flag=3&amp;CFID=&amp;CFPARAMS=&amp;PlayerID=203828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0" Type="http://schemas.openxmlformats.org/officeDocument/2006/relationships/hyperlink" Target="https://stats.wnba.com/events/?flag=1&amp;CFID=&amp;CFPARAMS=&amp;PlayerID=203826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stats.wnba.com/events/?flag=3&amp;CFID=&amp;CFPARAMS=&amp;PlayerID=203866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4" Type="http://schemas.openxmlformats.org/officeDocument/2006/relationships/hyperlink" Target="https://stats.wnba.com/events/?flag=3&amp;CFID=&amp;CFPARAMS=&amp;PlayerID=204319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stats.wnba.com/events/?flag=3&amp;CFID=&amp;CFPARAMS=&amp;PlayerID=203866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3" Type="http://schemas.openxmlformats.org/officeDocument/2006/relationships/hyperlink" Target="https://stats.wnba.com/team/1611661328/traditional/" TargetMode="External"/><Relationship Id="rId7241" Type="http://schemas.openxmlformats.org/officeDocument/2006/relationships/hyperlink" Target="https://stats.wnba.com/team/1611661321/traditional/" TargetMode="External"/><Relationship Id="rId8572" Type="http://schemas.openxmlformats.org/officeDocument/2006/relationships/hyperlink" Target="https://stats.wnba.com/player/204319/" TargetMode="External"/><Relationship Id="rId7240" Type="http://schemas.openxmlformats.org/officeDocument/2006/relationships/hyperlink" Target="https://stats.wnba.com/player/203866/" TargetMode="External"/><Relationship Id="rId8571" Type="http://schemas.openxmlformats.org/officeDocument/2006/relationships/hyperlink" Target="https://stats.wnba.com/events/?flag=1&amp;CFID=&amp;CFPARAMS=&amp;PlayerID=203826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stats.wnba.com/events/?flag=1&amp;CFID=&amp;CFPARAMS=&amp;PlayerID=203866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8" Type="http://schemas.openxmlformats.org/officeDocument/2006/relationships/hyperlink" Target="https://stats.wnba.com/events/?flag=1&amp;CFID=&amp;CFPARAMS=&amp;PlayerID=204319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stats.wnba.com/events/?flag=1&amp;CFID=&amp;CFPARAMS=&amp;PlayerID=203866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7" Type="http://schemas.openxmlformats.org/officeDocument/2006/relationships/hyperlink" Target="https://stats.wnba.com/events/?flag=3&amp;CFID=&amp;CFPARAMS=&amp;PlayerID=204319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stats.wnba.com/events/?flag=3&amp;CFID=&amp;CFPARAMS=&amp;PlayerID=203866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6" Type="http://schemas.openxmlformats.org/officeDocument/2006/relationships/hyperlink" Target="https://stats.wnba.com/events/?flag=3&amp;CFID=&amp;CFPARAMS=&amp;PlayerID=204319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stats.wnba.com/events/?flag=3&amp;CFID=&amp;CFPARAMS=&amp;PlayerID=203866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5" Type="http://schemas.openxmlformats.org/officeDocument/2006/relationships/hyperlink" Target="https://stats.wnba.com/events/?flag=3&amp;CFID=&amp;CFPARAMS=&amp;PlayerID=204319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stats.wnba.com/events/?flag=1&amp;CFID=&amp;CFPARAMS=&amp;PlayerID=203866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stats.wnba.com/events/?flag=1&amp;CFID=&amp;CFPARAMS=&amp;PlayerID=203866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9" Type="http://schemas.openxmlformats.org/officeDocument/2006/relationships/hyperlink" Target="https://stats.wnba.com/events/?flag=1&amp;CFID=&amp;CFPARAMS=&amp;PlayerID=204319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1" Type="http://schemas.openxmlformats.org/officeDocument/2006/relationships/hyperlink" Target="https://stats.wnba.com/player/1630104/" TargetMode="External"/><Relationship Id="rId10182" Type="http://schemas.openxmlformats.org/officeDocument/2006/relationships/hyperlink" Target="https://stats.wnba.com/team/1611661325/traditional/" TargetMode="External"/><Relationship Id="rId10180" Type="http://schemas.openxmlformats.org/officeDocument/2006/relationships/hyperlink" Target="https://stats.wnba.com/events/?flag=1&amp;CFID=&amp;CFPARAMS=&amp;PlayerID=1629484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3" Type="http://schemas.openxmlformats.org/officeDocument/2006/relationships/hyperlink" Target="https://stats.wnba.com/events/?flag=2&amp;CFID=&amp;CFPARAMS=&amp;PlayerID=201881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5" Type="http://schemas.openxmlformats.org/officeDocument/2006/relationships/hyperlink" Target="https://stats.wnba.com/player/100384/" TargetMode="External"/><Relationship Id="rId22162" Type="http://schemas.openxmlformats.org/officeDocument/2006/relationships/hyperlink" Target="https://stats.wnba.com/events/?flag=2&amp;CFID=&amp;CFPARAMS=&amp;PlayerID=201881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6" Type="http://schemas.openxmlformats.org/officeDocument/2006/relationships/hyperlink" Target="https://stats.wnba.com/team/1611661329/traditional/" TargetMode="External"/><Relationship Id="rId22165" Type="http://schemas.openxmlformats.org/officeDocument/2006/relationships/hyperlink" Target="https://stats.wnba.com/player/201886/" TargetMode="External"/><Relationship Id="rId23493" Type="http://schemas.openxmlformats.org/officeDocument/2006/relationships/hyperlink" Target="https://stats.wnba.com/events/?flag=2&amp;CFID=&amp;CFPARAMS=&amp;PlayerID=100556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4" Type="http://schemas.openxmlformats.org/officeDocument/2006/relationships/hyperlink" Target="https://stats.wnba.com/events/?flag=2&amp;CFID=&amp;CFPARAMS=&amp;PlayerID=201881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4" Type="http://schemas.openxmlformats.org/officeDocument/2006/relationships/hyperlink" Target="https://stats.wnba.com/events/?flag=2&amp;CFID=&amp;CFPARAMS=&amp;PlayerID=100556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7" Type="http://schemas.openxmlformats.org/officeDocument/2006/relationships/hyperlink" Target="https://stats.wnba.com/events/?flag=2&amp;CFID=&amp;CFPARAMS=&amp;PlayerID=201886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9" Type="http://schemas.openxmlformats.org/officeDocument/2006/relationships/hyperlink" Target="https://stats.wnba.com/events/?flag=2&amp;CFID=&amp;CFPARAMS=&amp;PlayerID=100384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6" Type="http://schemas.openxmlformats.org/officeDocument/2006/relationships/hyperlink" Target="https://stats.wnba.com/team/1611661317/traditional/" TargetMode="External"/><Relationship Id="rId22169" Type="http://schemas.openxmlformats.org/officeDocument/2006/relationships/hyperlink" Target="https://stats.wnba.com/events/?flag=2&amp;CFID=&amp;CFPARAMS=&amp;PlayerID=201886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7" Type="http://schemas.openxmlformats.org/officeDocument/2006/relationships/hyperlink" Target="https://stats.wnba.com/events/?flag=2&amp;CFID=&amp;CFPARAMS=&amp;PlayerID=100384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8" Type="http://schemas.openxmlformats.org/officeDocument/2006/relationships/hyperlink" Target="https://stats.wnba.com/events/?flag=2&amp;CFID=&amp;CFPARAMS=&amp;PlayerID=201886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8" Type="http://schemas.openxmlformats.org/officeDocument/2006/relationships/hyperlink" Target="https://stats.wnba.com/events/?flag=2&amp;CFID=&amp;CFPARAMS=&amp;PlayerID=100384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0" Type="http://schemas.openxmlformats.org/officeDocument/2006/relationships/hyperlink" Target="https://stats.wnba.com/events/?flag=2&amp;CFID=&amp;CFPARAMS=&amp;PlayerID=201886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2" Type="http://schemas.openxmlformats.org/officeDocument/2006/relationships/hyperlink" Target="https://stats.wnba.com/team/1611661313/traditional/" TargetMode="External"/><Relationship Id="rId22171" Type="http://schemas.openxmlformats.org/officeDocument/2006/relationships/hyperlink" Target="https://stats.wnba.com/player/200665/" TargetMode="External"/><Relationship Id="rId10174" Type="http://schemas.openxmlformats.org/officeDocument/2006/relationships/hyperlink" Target="https://stats.wnba.com/events/?flag=1&amp;CFID=&amp;CFPARAMS=&amp;PlayerID=1629484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5" Type="http://schemas.openxmlformats.org/officeDocument/2006/relationships/hyperlink" Target="https://stats.wnba.com/events/?flag=1&amp;CFID=&amp;CFPARAMS=&amp;PlayerID=1629484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2" Type="http://schemas.openxmlformats.org/officeDocument/2006/relationships/hyperlink" Target="https://stats.wnba.com/events/?flag=3&amp;CFID=&amp;CFPARAMS=&amp;PlayerID=1629484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3" Type="http://schemas.openxmlformats.org/officeDocument/2006/relationships/hyperlink" Target="https://stats.wnba.com/events/?flag=3&amp;CFID=&amp;CFPARAMS=&amp;PlayerID=1629484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8" Type="http://schemas.openxmlformats.org/officeDocument/2006/relationships/hyperlink" Target="https://stats.wnba.com/events/?flag=1&amp;CFID=&amp;CFPARAMS=&amp;PlayerID=1629484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9" Type="http://schemas.openxmlformats.org/officeDocument/2006/relationships/hyperlink" Target="https://stats.wnba.com/events/?flag=1&amp;CFID=&amp;CFPARAMS=&amp;PlayerID=1629484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6" Type="http://schemas.openxmlformats.org/officeDocument/2006/relationships/hyperlink" Target="https://stats.wnba.com/events/?flag=1&amp;CFID=&amp;CFPARAMS=&amp;PlayerID=1629484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7" Type="http://schemas.openxmlformats.org/officeDocument/2006/relationships/hyperlink" Target="https://stats.wnba.com/events/?flag=1&amp;CFID=&amp;CFPARAMS=&amp;PlayerID=1629484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9" Type="http://schemas.openxmlformats.org/officeDocument/2006/relationships/hyperlink" Target="https://stats.wnba.com/player/201881/" TargetMode="External"/><Relationship Id="rId10192" Type="http://schemas.openxmlformats.org/officeDocument/2006/relationships/hyperlink" Target="https://stats.wnba.com/events/?flag=1&amp;CFID=&amp;CFPARAMS=&amp;PlayerID=1630104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3" Type="http://schemas.openxmlformats.org/officeDocument/2006/relationships/hyperlink" Target="https://stats.wnba.com/events/?flag=1&amp;CFID=&amp;CFPARAMS=&amp;PlayerID=1630104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0" Type="http://schemas.openxmlformats.org/officeDocument/2006/relationships/hyperlink" Target="https://stats.wnba.com/events/?flag=1&amp;CFID=&amp;CFPARAMS=&amp;PlayerID=1630104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1" Type="http://schemas.openxmlformats.org/officeDocument/2006/relationships/hyperlink" Target="https://stats.wnba.com/events/?flag=1&amp;CFID=&amp;CFPARAMS=&amp;PlayerID=1630104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2" Type="http://schemas.openxmlformats.org/officeDocument/2006/relationships/hyperlink" Target="https://stats.wnba.com/player/101042/" TargetMode="External"/><Relationship Id="rId23484" Type="http://schemas.openxmlformats.org/officeDocument/2006/relationships/hyperlink" Target="https://stats.wnba.com/team/1611661313/traditional/" TargetMode="External"/><Relationship Id="rId22151" Type="http://schemas.openxmlformats.org/officeDocument/2006/relationships/hyperlink" Target="https://stats.wnba.com/events/?flag=2&amp;CFID=&amp;CFPARAMS=&amp;PlayerID=203070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5" Type="http://schemas.openxmlformats.org/officeDocument/2006/relationships/hyperlink" Target="https://stats.wnba.com/events/?flag=2&amp;CFID=&amp;CFPARAMS=&amp;PlayerID=201895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4" Type="http://schemas.openxmlformats.org/officeDocument/2006/relationships/hyperlink" Target="https://stats.wnba.com/events/?flag=2&amp;CFID=&amp;CFPARAMS=&amp;PlayerID=101042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2" Type="http://schemas.openxmlformats.org/officeDocument/2006/relationships/hyperlink" Target="https://stats.wnba.com/events/?flag=2&amp;CFID=&amp;CFPARAMS=&amp;PlayerID=202626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3" Type="http://schemas.openxmlformats.org/officeDocument/2006/relationships/hyperlink" Target="https://stats.wnba.com/team/1611661322/traditional/" TargetMode="External"/><Relationship Id="rId23483" Type="http://schemas.openxmlformats.org/officeDocument/2006/relationships/hyperlink" Target="https://stats.wnba.com/player/201895/" TargetMode="External"/><Relationship Id="rId22156" Type="http://schemas.openxmlformats.org/officeDocument/2006/relationships/hyperlink" Target="https://stats.wnba.com/team/1611661328/traditional/" TargetMode="External"/><Relationship Id="rId23488" Type="http://schemas.openxmlformats.org/officeDocument/2006/relationships/hyperlink" Target="https://stats.wnba.com/team/1611661324/traditional/" TargetMode="External"/><Relationship Id="rId22155" Type="http://schemas.openxmlformats.org/officeDocument/2006/relationships/hyperlink" Target="https://stats.wnba.com/player/203555/" TargetMode="External"/><Relationship Id="rId23489" Type="http://schemas.openxmlformats.org/officeDocument/2006/relationships/hyperlink" Target="https://stats.wnba.com/events/?flag=2&amp;CFID=&amp;CFPARAMS=&amp;PlayerID=201882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8" Type="http://schemas.openxmlformats.org/officeDocument/2006/relationships/hyperlink" Target="https://stats.wnba.com/events/?flag=2&amp;CFID=&amp;CFPARAMS=&amp;PlayerID=203555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6" Type="http://schemas.openxmlformats.org/officeDocument/2006/relationships/hyperlink" Target="https://stats.wnba.com/events/?flag=2&amp;CFID=&amp;CFPARAMS=&amp;PlayerID=201895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7" Type="http://schemas.openxmlformats.org/officeDocument/2006/relationships/hyperlink" Target="https://stats.wnba.com/events/?flag=2&amp;CFID=&amp;CFPARAMS=&amp;PlayerID=203555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7" Type="http://schemas.openxmlformats.org/officeDocument/2006/relationships/hyperlink" Target="https://stats.wnba.com/player/201882/" TargetMode="External"/><Relationship Id="rId23491" Type="http://schemas.openxmlformats.org/officeDocument/2006/relationships/hyperlink" Target="https://stats.wnba.com/player/100556/" TargetMode="External"/><Relationship Id="rId23492" Type="http://schemas.openxmlformats.org/officeDocument/2006/relationships/hyperlink" Target="https://stats.wnba.com/team/1611661317/traditional/" TargetMode="External"/><Relationship Id="rId22161" Type="http://schemas.openxmlformats.org/officeDocument/2006/relationships/hyperlink" Target="https://stats.wnba.com/events/?flag=2&amp;CFID=&amp;CFPARAMS=&amp;PlayerID=201881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0" Type="http://schemas.openxmlformats.org/officeDocument/2006/relationships/hyperlink" Target="https://stats.wnba.com/team/1611661330/traditional/" TargetMode="External"/><Relationship Id="rId23490" Type="http://schemas.openxmlformats.org/officeDocument/2006/relationships/hyperlink" Target="https://stats.wnba.com/events/?flag=2&amp;CFID=&amp;CFPARAMS=&amp;PlayerID=201882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5" Type="http://schemas.openxmlformats.org/officeDocument/2006/relationships/hyperlink" Target="https://stats.wnba.com/events/?flag=3&amp;CFID=&amp;CFPARAMS=&amp;PlayerID=1630104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6" Type="http://schemas.openxmlformats.org/officeDocument/2006/relationships/hyperlink" Target="https://stats.wnba.com/events/?flag=3&amp;CFID=&amp;CFPARAMS=&amp;PlayerID=1630104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3" Type="http://schemas.openxmlformats.org/officeDocument/2006/relationships/hyperlink" Target="https://stats.wnba.com/events/?flag=3&amp;CFID=&amp;CFPARAMS=&amp;PlayerID=1630104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4" Type="http://schemas.openxmlformats.org/officeDocument/2006/relationships/hyperlink" Target="https://stats.wnba.com/events/?flag=3&amp;CFID=&amp;CFPARAMS=&amp;PlayerID=1630104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9" Type="http://schemas.openxmlformats.org/officeDocument/2006/relationships/hyperlink" Target="https://stats.wnba.com/events/?flag=1&amp;CFID=&amp;CFPARAMS=&amp;PlayerID=1630104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7" Type="http://schemas.openxmlformats.org/officeDocument/2006/relationships/hyperlink" Target="https://stats.wnba.com/events/?flag=1&amp;CFID=&amp;CFPARAMS=&amp;PlayerID=1630104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8" Type="http://schemas.openxmlformats.org/officeDocument/2006/relationships/hyperlink" Target="https://stats.wnba.com/events/?flag=1&amp;CFID=&amp;CFPARAMS=&amp;PlayerID=1630104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9" Type="http://schemas.openxmlformats.org/officeDocument/2006/relationships/hyperlink" Target="https://stats.wnba.com/events/?flag=2&amp;CFID=&amp;CFPARAMS=&amp;PlayerID=203070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8" Type="http://schemas.openxmlformats.org/officeDocument/2006/relationships/hyperlink" Target="https://stats.wnba.com/events/?flag=2&amp;CFID=&amp;CFPARAMS=&amp;PlayerID=203070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9" Type="http://schemas.openxmlformats.org/officeDocument/2006/relationships/hyperlink" Target="https://stats.wnba.com/events/?flag=2&amp;CFID=&amp;CFPARAMS=&amp;PlayerID=202626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1" Type="http://schemas.openxmlformats.org/officeDocument/2006/relationships/hyperlink" Target="https://stats.wnba.com/events/?flag=3&amp;CFID=&amp;CFPARAMS=&amp;PlayerID=203855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0" Type="http://schemas.openxmlformats.org/officeDocument/2006/relationships/hyperlink" Target="https://stats.wnba.com/player/1627704/" TargetMode="External"/><Relationship Id="rId11490" Type="http://schemas.openxmlformats.org/officeDocument/2006/relationships/hyperlink" Target="https://stats.wnba.com/events/?flag=3&amp;CFID=&amp;CFPARAMS=&amp;PlayerID=203855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1" Type="http://schemas.openxmlformats.org/officeDocument/2006/relationships/hyperlink" Target="https://stats.wnba.com/team/1611661330/traditional/" TargetMode="External"/><Relationship Id="rId23473" Type="http://schemas.openxmlformats.org/officeDocument/2006/relationships/hyperlink" Target="https://stats.wnba.com/events/?flag=2&amp;CFID=&amp;CFPARAMS=&amp;PlayerID=200684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0" Type="http://schemas.openxmlformats.org/officeDocument/2006/relationships/hyperlink" Target="https://stats.wnba.com/player/203428/" TargetMode="External"/><Relationship Id="rId23474" Type="http://schemas.openxmlformats.org/officeDocument/2006/relationships/hyperlink" Target="https://stats.wnba.com/events/?flag=2&amp;CFID=&amp;CFPARAMS=&amp;PlayerID=200684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3" Type="http://schemas.openxmlformats.org/officeDocument/2006/relationships/hyperlink" Target="https://stats.wnba.com/events/?flag=2&amp;CFID=&amp;CFPARAMS=&amp;PlayerID=203428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1" Type="http://schemas.openxmlformats.org/officeDocument/2006/relationships/hyperlink" Target="https://stats.wnba.com/player/200684/" TargetMode="External"/><Relationship Id="rId22142" Type="http://schemas.openxmlformats.org/officeDocument/2006/relationships/hyperlink" Target="https://stats.wnba.com/events/?flag=2&amp;CFID=&amp;CFPARAMS=&amp;PlayerID=203428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2" Type="http://schemas.openxmlformats.org/officeDocument/2006/relationships/hyperlink" Target="https://stats.wnba.com/team/1611661319/traditional/" TargetMode="External"/><Relationship Id="rId22145" Type="http://schemas.openxmlformats.org/officeDocument/2006/relationships/hyperlink" Target="https://stats.wnba.com/events/?flag=2&amp;CFID=&amp;CFPARAMS=&amp;PlayerID=203428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7" Type="http://schemas.openxmlformats.org/officeDocument/2006/relationships/hyperlink" Target="https://stats.wnba.com/player/202626/" TargetMode="External"/><Relationship Id="rId22144" Type="http://schemas.openxmlformats.org/officeDocument/2006/relationships/hyperlink" Target="https://stats.wnba.com/events/?flag=2&amp;CFID=&amp;CFPARAMS=&amp;PlayerID=203428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8" Type="http://schemas.openxmlformats.org/officeDocument/2006/relationships/hyperlink" Target="https://stats.wnba.com/team/1611661320/traditional/" TargetMode="External"/><Relationship Id="rId22147" Type="http://schemas.openxmlformats.org/officeDocument/2006/relationships/hyperlink" Target="https://stats.wnba.com/team/1611661328/traditional/" TargetMode="External"/><Relationship Id="rId23475" Type="http://schemas.openxmlformats.org/officeDocument/2006/relationships/hyperlink" Target="https://stats.wnba.com/events/?flag=2&amp;CFID=&amp;CFPARAMS=&amp;PlayerID=200684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6" Type="http://schemas.openxmlformats.org/officeDocument/2006/relationships/hyperlink" Target="https://stats.wnba.com/player/203070/" TargetMode="External"/><Relationship Id="rId23476" Type="http://schemas.openxmlformats.org/officeDocument/2006/relationships/hyperlink" Target="https://stats.wnba.com/events/?flag=2&amp;CFID=&amp;CFPARAMS=&amp;PlayerID=200684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8" Type="http://schemas.openxmlformats.org/officeDocument/2006/relationships/hyperlink" Target="https://stats.wnba.com/events/?flag=1&amp;CFID=&amp;CFPARAMS=&amp;PlayerID=202641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9" Type="http://schemas.openxmlformats.org/officeDocument/2006/relationships/hyperlink" Target="https://stats.wnba.com/events/?flag=1&amp;CFID=&amp;CFPARAMS=&amp;PlayerID=202641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9" Type="http://schemas.openxmlformats.org/officeDocument/2006/relationships/hyperlink" Target="https://stats.wnba.com/events/?flag=3&amp;CFID=&amp;CFPARAMS=&amp;PlayerID=203855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0" Type="http://schemas.openxmlformats.org/officeDocument/2006/relationships/hyperlink" Target="https://stats.wnba.com/events/?flag=2&amp;CFID=&amp;CFPARAMS=&amp;PlayerID=202626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1" Type="http://schemas.openxmlformats.org/officeDocument/2006/relationships/hyperlink" Target="https://stats.wnba.com/events/?flag=2&amp;CFID=&amp;CFPARAMS=&amp;PlayerID=202626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0" Type="http://schemas.openxmlformats.org/officeDocument/2006/relationships/hyperlink" Target="https://stats.wnba.com/events/?flag=2&amp;CFID=&amp;CFPARAMS=&amp;PlayerID=203070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2" Type="http://schemas.openxmlformats.org/officeDocument/2006/relationships/hyperlink" Target="https://stats.wnba.com/events/?flag=3&amp;CFID=&amp;CFPARAMS=&amp;PlayerID=202641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4" Type="http://schemas.openxmlformats.org/officeDocument/2006/relationships/hyperlink" Target="https://stats.wnba.com/events/?flag=1&amp;CFID=&amp;CFPARAMS=&amp;PlayerID=204334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3" Type="http://schemas.openxmlformats.org/officeDocument/2006/relationships/hyperlink" Target="https://stats.wnba.com/events/?flag=1&amp;CFID=&amp;CFPARAMS=&amp;PlayerID=202641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3" Type="http://schemas.openxmlformats.org/officeDocument/2006/relationships/hyperlink" Target="https://stats.wnba.com/events/?flag=1&amp;CFID=&amp;CFPARAMS=&amp;PlayerID=204334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0" Type="http://schemas.openxmlformats.org/officeDocument/2006/relationships/hyperlink" Target="https://stats.wnba.com/events/?flag=3&amp;CFID=&amp;CFPARAMS=&amp;PlayerID=202641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2" Type="http://schemas.openxmlformats.org/officeDocument/2006/relationships/hyperlink" Target="https://stats.wnba.com/events/?flag=1&amp;CFID=&amp;CFPARAMS=&amp;PlayerID=204334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1" Type="http://schemas.openxmlformats.org/officeDocument/2006/relationships/hyperlink" Target="https://stats.wnba.com/events/?flag=3&amp;CFID=&amp;CFPARAMS=&amp;PlayerID=202641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1" Type="http://schemas.openxmlformats.org/officeDocument/2006/relationships/hyperlink" Target="https://stats.wnba.com/events/?flag=1&amp;CFID=&amp;CFPARAMS=&amp;PlayerID=204334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6" Type="http://schemas.openxmlformats.org/officeDocument/2006/relationships/hyperlink" Target="https://stats.wnba.com/events/?flag=1&amp;CFID=&amp;CFPARAMS=&amp;PlayerID=202641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8" Type="http://schemas.openxmlformats.org/officeDocument/2006/relationships/hyperlink" Target="https://stats.wnba.com/team/1611661324/traditional/" TargetMode="External"/><Relationship Id="rId10157" Type="http://schemas.openxmlformats.org/officeDocument/2006/relationships/hyperlink" Target="https://stats.wnba.com/events/?flag=1&amp;CFID=&amp;CFPARAMS=&amp;PlayerID=202641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7" Type="http://schemas.openxmlformats.org/officeDocument/2006/relationships/hyperlink" Target="https://stats.wnba.com/player/203855/" TargetMode="External"/><Relationship Id="rId10154" Type="http://schemas.openxmlformats.org/officeDocument/2006/relationships/hyperlink" Target="https://stats.wnba.com/events/?flag=1&amp;CFID=&amp;CFPARAMS=&amp;PlayerID=202641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6" Type="http://schemas.openxmlformats.org/officeDocument/2006/relationships/hyperlink" Target="https://stats.wnba.com/events/?flag=1&amp;CFID=&amp;CFPARAMS=&amp;PlayerID=204334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5" Type="http://schemas.openxmlformats.org/officeDocument/2006/relationships/hyperlink" Target="https://stats.wnba.com/events/?flag=1&amp;CFID=&amp;CFPARAMS=&amp;PlayerID=202641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5" Type="http://schemas.openxmlformats.org/officeDocument/2006/relationships/hyperlink" Target="https://stats.wnba.com/events/?flag=1&amp;CFID=&amp;CFPARAMS=&amp;PlayerID=204334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8" Type="http://schemas.openxmlformats.org/officeDocument/2006/relationships/hyperlink" Target="https://stats.wnba.com/events/?flag=2&amp;CFID=&amp;CFPARAMS=&amp;PlayerID=201498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7" Type="http://schemas.openxmlformats.org/officeDocument/2006/relationships/hyperlink" Target="https://stats.wnba.com/events/?flag=2&amp;CFID=&amp;CFPARAMS=&amp;PlayerID=201498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8" Type="http://schemas.openxmlformats.org/officeDocument/2006/relationships/hyperlink" Target="https://stats.wnba.com/events/?flag=2&amp;CFID=&amp;CFPARAMS=&amp;PlayerID=201490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9" Type="http://schemas.openxmlformats.org/officeDocument/2006/relationships/hyperlink" Target="https://stats.wnba.com/events/?flag=2&amp;CFID=&amp;CFPARAMS=&amp;PlayerID=201498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9" Type="http://schemas.openxmlformats.org/officeDocument/2006/relationships/hyperlink" Target="https://stats.wnba.com/events/?flag=2&amp;CFID=&amp;CFPARAMS=&amp;PlayerID=201490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0" Type="http://schemas.openxmlformats.org/officeDocument/2006/relationships/hyperlink" Target="https://stats.wnba.com/team/1611661321/traditional/" TargetMode="External"/><Relationship Id="rId10171" Type="http://schemas.openxmlformats.org/officeDocument/2006/relationships/hyperlink" Target="https://stats.wnba.com/events/?flag=3&amp;CFID=&amp;CFPARAMS=&amp;PlayerID=1629484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0" Type="http://schemas.openxmlformats.org/officeDocument/2006/relationships/hyperlink" Target="https://stats.wnba.com/team/1611661324/traditional/" TargetMode="External"/><Relationship Id="rId23462" Type="http://schemas.openxmlformats.org/officeDocument/2006/relationships/hyperlink" Target="https://stats.wnba.com/events/?flag=2&amp;CFID=&amp;CFPARAMS=&amp;PlayerID=100533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3" Type="http://schemas.openxmlformats.org/officeDocument/2006/relationships/hyperlink" Target="https://stats.wnba.com/events/?flag=2&amp;CFID=&amp;CFPARAMS=&amp;PlayerID=100533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2" Type="http://schemas.openxmlformats.org/officeDocument/2006/relationships/hyperlink" Target="https://stats.wnba.com/events/?flag=2&amp;CFID=&amp;CFPARAMS=&amp;PlayerID=203409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0" Type="http://schemas.openxmlformats.org/officeDocument/2006/relationships/hyperlink" Target="https://stats.wnba.com/player/100533/" TargetMode="External"/><Relationship Id="rId22131" Type="http://schemas.openxmlformats.org/officeDocument/2006/relationships/hyperlink" Target="https://stats.wnba.com/events/?flag=2&amp;CFID=&amp;CFPARAMS=&amp;PlayerID=203409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1" Type="http://schemas.openxmlformats.org/officeDocument/2006/relationships/hyperlink" Target="https://stats.wnba.com/team/1611661322/traditional/" TargetMode="External"/><Relationship Id="rId22134" Type="http://schemas.openxmlformats.org/officeDocument/2006/relationships/hyperlink" Target="https://stats.wnba.com/events/?flag=2&amp;CFID=&amp;CFPARAMS=&amp;PlayerID=203409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6" Type="http://schemas.openxmlformats.org/officeDocument/2006/relationships/hyperlink" Target="https://stats.wnba.com/team/1611661320/traditional/" TargetMode="External"/><Relationship Id="rId22133" Type="http://schemas.openxmlformats.org/officeDocument/2006/relationships/hyperlink" Target="https://stats.wnba.com/events/?flag=2&amp;CFID=&amp;CFPARAMS=&amp;PlayerID=203409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7" Type="http://schemas.openxmlformats.org/officeDocument/2006/relationships/hyperlink" Target="https://stats.wnba.com/events/?flag=2&amp;CFID=&amp;CFPARAMS=&amp;PlayerID=201490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6" Type="http://schemas.openxmlformats.org/officeDocument/2006/relationships/hyperlink" Target="https://stats.wnba.com/team/1611661329/traditional/" TargetMode="External"/><Relationship Id="rId23464" Type="http://schemas.openxmlformats.org/officeDocument/2006/relationships/hyperlink" Target="https://stats.wnba.com/events/?flag=2&amp;CFID=&amp;CFPARAMS=&amp;PlayerID=100533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5" Type="http://schemas.openxmlformats.org/officeDocument/2006/relationships/hyperlink" Target="https://stats.wnba.com/player/201498/" TargetMode="External"/><Relationship Id="rId23465" Type="http://schemas.openxmlformats.org/officeDocument/2006/relationships/hyperlink" Target="https://stats.wnba.com/player/201490/" TargetMode="External"/><Relationship Id="rId10169" Type="http://schemas.openxmlformats.org/officeDocument/2006/relationships/hyperlink" Target="https://stats.wnba.com/player/1629484/" TargetMode="External"/><Relationship Id="rId23470" Type="http://schemas.openxmlformats.org/officeDocument/2006/relationships/hyperlink" Target="https://stats.wnba.com/events/?flag=2&amp;CFID=&amp;CFPARAMS=&amp;PlayerID=201490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3" Type="http://schemas.openxmlformats.org/officeDocument/2006/relationships/hyperlink" Target="https://stats.wnba.com/events/?flag=3&amp;CFID=&amp;CFPARAMS=&amp;PlayerID=1627704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5" Type="http://schemas.openxmlformats.org/officeDocument/2006/relationships/hyperlink" Target="https://stats.wnba.com/events/?flag=1&amp;CFID=&amp;CFPARAMS=&amp;PlayerID=203855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4" Type="http://schemas.openxmlformats.org/officeDocument/2006/relationships/hyperlink" Target="https://stats.wnba.com/events/?flag=3&amp;CFID=&amp;CFPARAMS=&amp;PlayerID=1627704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4" Type="http://schemas.openxmlformats.org/officeDocument/2006/relationships/hyperlink" Target="https://stats.wnba.com/events/?flag=1&amp;CFID=&amp;CFPARAMS=&amp;PlayerID=203855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1" Type="http://schemas.openxmlformats.org/officeDocument/2006/relationships/hyperlink" Target="https://stats.wnba.com/team/1611661317/traditional/" TargetMode="External"/><Relationship Id="rId11493" Type="http://schemas.openxmlformats.org/officeDocument/2006/relationships/hyperlink" Target="https://stats.wnba.com/events/?flag=1&amp;CFID=&amp;CFPARAMS=&amp;PlayerID=203855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2" Type="http://schemas.openxmlformats.org/officeDocument/2006/relationships/hyperlink" Target="https://stats.wnba.com/events/?flag=3&amp;CFID=&amp;CFPARAMS=&amp;PlayerID=1627704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2" Type="http://schemas.openxmlformats.org/officeDocument/2006/relationships/hyperlink" Target="https://stats.wnba.com/events/?flag=3&amp;CFID=&amp;CFPARAMS=&amp;PlayerID=203855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7" Type="http://schemas.openxmlformats.org/officeDocument/2006/relationships/hyperlink" Target="https://stats.wnba.com/events/?flag=1&amp;CFID=&amp;CFPARAMS=&amp;PlayerID=1627704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9" Type="http://schemas.openxmlformats.org/officeDocument/2006/relationships/hyperlink" Target="https://stats.wnba.com/events/?flag=1&amp;CFID=&amp;CFPARAMS=&amp;PlayerID=203855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8" Type="http://schemas.openxmlformats.org/officeDocument/2006/relationships/hyperlink" Target="https://stats.wnba.com/events/?flag=1&amp;CFID=&amp;CFPARAMS=&amp;PlayerID=1627704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8" Type="http://schemas.openxmlformats.org/officeDocument/2006/relationships/hyperlink" Target="https://stats.wnba.com/events/?flag=1&amp;CFID=&amp;CFPARAMS=&amp;PlayerID=203855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5" Type="http://schemas.openxmlformats.org/officeDocument/2006/relationships/hyperlink" Target="https://stats.wnba.com/events/?flag=1&amp;CFID=&amp;CFPARAMS=&amp;PlayerID=1627704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7" Type="http://schemas.openxmlformats.org/officeDocument/2006/relationships/hyperlink" Target="https://stats.wnba.com/events/?flag=1&amp;CFID=&amp;CFPARAMS=&amp;PlayerID=203855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6" Type="http://schemas.openxmlformats.org/officeDocument/2006/relationships/hyperlink" Target="https://stats.wnba.com/events/?flag=1&amp;CFID=&amp;CFPARAMS=&amp;PlayerID=1627704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6" Type="http://schemas.openxmlformats.org/officeDocument/2006/relationships/hyperlink" Target="https://stats.wnba.com/events/?flag=1&amp;CFID=&amp;CFPARAMS=&amp;PlayerID=203855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6" Type="http://schemas.openxmlformats.org/officeDocument/2006/relationships/hyperlink" Target="https://stats.wnba.com/events/?flag=2&amp;CFID=&amp;CFPARAMS=&amp;PlayerID=201496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5" Type="http://schemas.openxmlformats.org/officeDocument/2006/relationships/hyperlink" Target="https://stats.wnba.com/team/1611661320/traditional/" TargetMode="External"/><Relationship Id="rId22198" Type="http://schemas.openxmlformats.org/officeDocument/2006/relationships/hyperlink" Target="https://stats.wnba.com/events/?flag=2&amp;CFID=&amp;CFPARAMS=&amp;PlayerID=201496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7" Type="http://schemas.openxmlformats.org/officeDocument/2006/relationships/hyperlink" Target="https://stats.wnba.com/events/?flag=2&amp;CFID=&amp;CFPARAMS=&amp;PlayerID=201496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9" Type="http://schemas.openxmlformats.org/officeDocument/2006/relationships/hyperlink" Target="https://stats.wnba.com/events/?flag=2&amp;CFID=&amp;CFPARAMS=&amp;PlayerID=201496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5" Type="http://schemas.openxmlformats.org/officeDocument/2006/relationships/hyperlink" Target="https://stats.wnba.com/events/?flag=2&amp;CFID=&amp;CFPARAMS=&amp;PlayerID=202250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4" Type="http://schemas.openxmlformats.org/officeDocument/2006/relationships/hyperlink" Target="https://stats.wnba.com/team/1611661323/traditional/" TargetMode="External"/><Relationship Id="rId22187" Type="http://schemas.openxmlformats.org/officeDocument/2006/relationships/hyperlink" Target="https://stats.wnba.com/events/?flag=2&amp;CFID=&amp;CFPARAMS=&amp;PlayerID=202250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6" Type="http://schemas.openxmlformats.org/officeDocument/2006/relationships/hyperlink" Target="https://stats.wnba.com/events/?flag=2&amp;CFID=&amp;CFPARAMS=&amp;PlayerID=202250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9" Type="http://schemas.openxmlformats.org/officeDocument/2006/relationships/hyperlink" Target="https://stats.wnba.com/team/1611661320/traditional/" TargetMode="External"/><Relationship Id="rId22188" Type="http://schemas.openxmlformats.org/officeDocument/2006/relationships/hyperlink" Target="https://stats.wnba.com/player/201911/" TargetMode="External"/><Relationship Id="rId22190" Type="http://schemas.openxmlformats.org/officeDocument/2006/relationships/hyperlink" Target="https://stats.wnba.com/events/?flag=2&amp;CFID=&amp;CFPARAMS=&amp;PlayerID=201911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2" Type="http://schemas.openxmlformats.org/officeDocument/2006/relationships/hyperlink" Target="https://stats.wnba.com/events/?flag=2&amp;CFID=&amp;CFPARAMS=&amp;PlayerID=201911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1" Type="http://schemas.openxmlformats.org/officeDocument/2006/relationships/hyperlink" Target="https://stats.wnba.com/events/?flag=2&amp;CFID=&amp;CFPARAMS=&amp;PlayerID=201911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4" Type="http://schemas.openxmlformats.org/officeDocument/2006/relationships/hyperlink" Target="https://stats.wnba.com/player/201496/" TargetMode="External"/><Relationship Id="rId22193" Type="http://schemas.openxmlformats.org/officeDocument/2006/relationships/hyperlink" Target="https://stats.wnba.com/events/?flag=2&amp;CFID=&amp;CFPARAMS=&amp;PlayerID=201911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6" Type="http://schemas.openxmlformats.org/officeDocument/2006/relationships/hyperlink" Target="https://stats.wnba.com/events/?flag=3&amp;CFID=&amp;CFPARAMS=&amp;PlayerID=204334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7" Type="http://schemas.openxmlformats.org/officeDocument/2006/relationships/hyperlink" Target="https://stats.wnba.com/events/?flag=3&amp;CFID=&amp;CFPARAMS=&amp;PlayerID=204334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4" Type="http://schemas.openxmlformats.org/officeDocument/2006/relationships/hyperlink" Target="https://stats.wnba.com/player/204334/" TargetMode="External"/><Relationship Id="rId10195" Type="http://schemas.openxmlformats.org/officeDocument/2006/relationships/hyperlink" Target="https://stats.wnba.com/team/1611661320/traditional/" TargetMode="External"/><Relationship Id="rId10198" Type="http://schemas.openxmlformats.org/officeDocument/2006/relationships/hyperlink" Target="https://stats.wnba.com/events/?flag=1&amp;CFID=&amp;CFPARAMS=&amp;PlayerID=204334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9" Type="http://schemas.openxmlformats.org/officeDocument/2006/relationships/hyperlink" Target="https://stats.wnba.com/events/?flag=1&amp;CFID=&amp;CFPARAMS=&amp;PlayerID=204334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4" Type="http://schemas.openxmlformats.org/officeDocument/2006/relationships/hyperlink" Target="https://stats.wnba.com/events/?flag=2&amp;CFID=&amp;CFPARAMS=&amp;PlayerID=200665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3" Type="http://schemas.openxmlformats.org/officeDocument/2006/relationships/hyperlink" Target="https://stats.wnba.com/events/?flag=2&amp;CFID=&amp;CFPARAMS=&amp;PlayerID=200665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6" Type="http://schemas.openxmlformats.org/officeDocument/2006/relationships/hyperlink" Target="https://stats.wnba.com/events/?flag=2&amp;CFID=&amp;CFPARAMS=&amp;PlayerID=200665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5" Type="http://schemas.openxmlformats.org/officeDocument/2006/relationships/hyperlink" Target="https://stats.wnba.com/events/?flag=2&amp;CFID=&amp;CFPARAMS=&amp;PlayerID=200665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8" Type="http://schemas.openxmlformats.org/officeDocument/2006/relationships/hyperlink" Target="https://stats.wnba.com/team/1611661329/traditional/" TargetMode="External"/><Relationship Id="rId22177" Type="http://schemas.openxmlformats.org/officeDocument/2006/relationships/hyperlink" Target="https://stats.wnba.com/player/202259/" TargetMode="External"/><Relationship Id="rId22179" Type="http://schemas.openxmlformats.org/officeDocument/2006/relationships/hyperlink" Target="https://stats.wnba.com/events/?flag=2&amp;CFID=&amp;CFPARAMS=&amp;PlayerID=202259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1" Type="http://schemas.openxmlformats.org/officeDocument/2006/relationships/hyperlink" Target="https://stats.wnba.com/events/?flag=2&amp;CFID=&amp;CFPARAMS=&amp;PlayerID=202259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0" Type="http://schemas.openxmlformats.org/officeDocument/2006/relationships/hyperlink" Target="https://stats.wnba.com/events/?flag=2&amp;CFID=&amp;CFPARAMS=&amp;PlayerID=202259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3" Type="http://schemas.openxmlformats.org/officeDocument/2006/relationships/hyperlink" Target="https://stats.wnba.com/player/202250/" TargetMode="External"/><Relationship Id="rId22182" Type="http://schemas.openxmlformats.org/officeDocument/2006/relationships/hyperlink" Target="https://stats.wnba.com/events/?flag=2&amp;CFID=&amp;CFPARAMS=&amp;PlayerID=202259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5" Type="http://schemas.openxmlformats.org/officeDocument/2006/relationships/hyperlink" Target="https://stats.wnba.com/events/?flag=2&amp;CFID=&amp;CFPARAMS=&amp;PlayerID=100656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6" Type="http://schemas.openxmlformats.org/officeDocument/2006/relationships/hyperlink" Target="https://stats.wnba.com/events/?flag=2&amp;CFID=&amp;CFPARAMS=&amp;PlayerID=100656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3" Type="http://schemas.openxmlformats.org/officeDocument/2006/relationships/hyperlink" Target="https://stats.wnba.com/player/100656/" TargetMode="External"/><Relationship Id="rId23414" Type="http://schemas.openxmlformats.org/officeDocument/2006/relationships/hyperlink" Target="https://stats.wnba.com/team/1611661319/traditional/" TargetMode="External"/><Relationship Id="rId23419" Type="http://schemas.openxmlformats.org/officeDocument/2006/relationships/hyperlink" Target="https://stats.wnba.com/player/201507/" TargetMode="External"/><Relationship Id="rId23417" Type="http://schemas.openxmlformats.org/officeDocument/2006/relationships/hyperlink" Target="https://stats.wnba.com/events/?flag=2&amp;CFID=&amp;CFPARAMS=&amp;PlayerID=100656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8" Type="http://schemas.openxmlformats.org/officeDocument/2006/relationships/hyperlink" Target="https://stats.wnba.com/events/?flag=2&amp;CFID=&amp;CFPARAMS=&amp;PlayerID=100656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1" Type="http://schemas.openxmlformats.org/officeDocument/2006/relationships/hyperlink" Target="https://stats.wnba.com/events/?flag=2&amp;CFID=&amp;CFPARAMS=&amp;PlayerID=202253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2" Type="http://schemas.openxmlformats.org/officeDocument/2006/relationships/hyperlink" Target="https://stats.wnba.com/events/?flag=2&amp;CFID=&amp;CFPARAMS=&amp;PlayerID=202253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0" Type="http://schemas.openxmlformats.org/officeDocument/2006/relationships/hyperlink" Target="https://stats.wnba.com/events/?flag=2&amp;CFID=&amp;CFPARAMS=&amp;PlayerID=202253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6" Type="http://schemas.openxmlformats.org/officeDocument/2006/relationships/hyperlink" Target="https://stats.wnba.com/events/?flag=1&amp;CFID=&amp;CFPARAMS=&amp;PlayerID=1628881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7" Type="http://schemas.openxmlformats.org/officeDocument/2006/relationships/hyperlink" Target="https://stats.wnba.com/events/?flag=1&amp;CFID=&amp;CFPARAMS=&amp;PlayerID=200671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5" Type="http://schemas.openxmlformats.org/officeDocument/2006/relationships/hyperlink" Target="https://stats.wnba.com/events/?flag=1&amp;CFID=&amp;CFPARAMS=&amp;PlayerID=1628881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6" Type="http://schemas.openxmlformats.org/officeDocument/2006/relationships/hyperlink" Target="https://stats.wnba.com/events/?flag=1&amp;CFID=&amp;CFPARAMS=&amp;PlayerID=200671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4" Type="http://schemas.openxmlformats.org/officeDocument/2006/relationships/hyperlink" Target="https://stats.wnba.com/events/?flag=1&amp;CFID=&amp;CFPARAMS=&amp;PlayerID=1628881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5" Type="http://schemas.openxmlformats.org/officeDocument/2006/relationships/hyperlink" Target="https://stats.wnba.com/events/?flag=1&amp;CFID=&amp;CFPARAMS=&amp;PlayerID=200671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3" Type="http://schemas.openxmlformats.org/officeDocument/2006/relationships/hyperlink" Target="https://stats.wnba.com/events/?flag=3&amp;CFID=&amp;CFPARAMS=&amp;PlayerID=1628881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4" Type="http://schemas.openxmlformats.org/officeDocument/2006/relationships/hyperlink" Target="https://stats.wnba.com/events/?flag=1&amp;CFID=&amp;CFPARAMS=&amp;PlayerID=200671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9" Type="http://schemas.openxmlformats.org/officeDocument/2006/relationships/hyperlink" Target="https://stats.wnba.com/events/?flag=1&amp;CFID=&amp;CFPARAMS=&amp;PlayerID=1628881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8" Type="http://schemas.openxmlformats.org/officeDocument/2006/relationships/hyperlink" Target="https://stats.wnba.com/events/?flag=1&amp;CFID=&amp;CFPARAMS=&amp;PlayerID=1628881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9" Type="http://schemas.openxmlformats.org/officeDocument/2006/relationships/hyperlink" Target="https://stats.wnba.com/events/?flag=1&amp;CFID=&amp;CFPARAMS=&amp;PlayerID=200671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7" Type="http://schemas.openxmlformats.org/officeDocument/2006/relationships/hyperlink" Target="https://stats.wnba.com/events/?flag=1&amp;CFID=&amp;CFPARAMS=&amp;PlayerID=1628881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8" Type="http://schemas.openxmlformats.org/officeDocument/2006/relationships/hyperlink" Target="https://stats.wnba.com/events/?flag=1&amp;CFID=&amp;CFPARAMS=&amp;PlayerID=200671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2" Type="http://schemas.openxmlformats.org/officeDocument/2006/relationships/hyperlink" Target="https://stats.wnba.com/events/?flag=3&amp;CFID=&amp;CFPARAMS=&amp;PlayerID=1628881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3" Type="http://schemas.openxmlformats.org/officeDocument/2006/relationships/hyperlink" Target="https://stats.wnba.com/events/?flag=1&amp;CFID=&amp;CFPARAMS=&amp;PlayerID=200671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1" Type="http://schemas.openxmlformats.org/officeDocument/2006/relationships/hyperlink" Target="https://stats.wnba.com/team/1611661330/traditional/" TargetMode="External"/><Relationship Id="rId12752" Type="http://schemas.openxmlformats.org/officeDocument/2006/relationships/hyperlink" Target="https://stats.wnba.com/events/?flag=3&amp;CFID=&amp;CFPARAMS=&amp;PlayerID=200671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0" Type="http://schemas.openxmlformats.org/officeDocument/2006/relationships/hyperlink" Target="https://stats.wnba.com/player/1628881/" TargetMode="External"/><Relationship Id="rId12751" Type="http://schemas.openxmlformats.org/officeDocument/2006/relationships/hyperlink" Target="https://stats.wnba.com/events/?flag=3&amp;CFID=&amp;CFPARAMS=&amp;PlayerID=200671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0" Type="http://schemas.openxmlformats.org/officeDocument/2006/relationships/hyperlink" Target="https://stats.wnba.com/events/?flag=3&amp;CFID=&amp;CFPARAMS=&amp;PlayerID=200671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4" Type="http://schemas.openxmlformats.org/officeDocument/2006/relationships/hyperlink" Target="https://stats.wnba.com/events/?flag=2&amp;CFID=&amp;CFPARAMS=&amp;PlayerID=202263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5" Type="http://schemas.openxmlformats.org/officeDocument/2006/relationships/hyperlink" Target="https://stats.wnba.com/events/?flag=2&amp;CFID=&amp;CFPARAMS=&amp;PlayerID=202263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2" Type="http://schemas.openxmlformats.org/officeDocument/2006/relationships/hyperlink" Target="https://stats.wnba.com/team/1611661323/traditional/" TargetMode="External"/><Relationship Id="rId23403" Type="http://schemas.openxmlformats.org/officeDocument/2006/relationships/hyperlink" Target="https://stats.wnba.com/events/?flag=2&amp;CFID=&amp;CFPARAMS=&amp;PlayerID=202263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8" Type="http://schemas.openxmlformats.org/officeDocument/2006/relationships/hyperlink" Target="https://stats.wnba.com/team/1611661323/traditional/" TargetMode="External"/><Relationship Id="rId23409" Type="http://schemas.openxmlformats.org/officeDocument/2006/relationships/hyperlink" Target="https://stats.wnba.com/events/?flag=2&amp;CFID=&amp;CFPARAMS=&amp;PlayerID=202253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6" Type="http://schemas.openxmlformats.org/officeDocument/2006/relationships/hyperlink" Target="https://stats.wnba.com/events/?flag=2&amp;CFID=&amp;CFPARAMS=&amp;PlayerID=202263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7" Type="http://schemas.openxmlformats.org/officeDocument/2006/relationships/hyperlink" Target="https://stats.wnba.com/player/202253/" TargetMode="External"/><Relationship Id="rId23400" Type="http://schemas.openxmlformats.org/officeDocument/2006/relationships/hyperlink" Target="https://stats.wnba.com/events/?flag=2&amp;CFID=&amp;CFPARAMS=&amp;PlayerID=201499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1" Type="http://schemas.openxmlformats.org/officeDocument/2006/relationships/hyperlink" Target="https://stats.wnba.com/player/202263/" TargetMode="External"/><Relationship Id="rId10105" Type="http://schemas.openxmlformats.org/officeDocument/2006/relationships/hyperlink" Target="https://stats.wnba.com/events/?flag=1&amp;CFID=&amp;CFPARAMS=&amp;PlayerID=1628895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7" Type="http://schemas.openxmlformats.org/officeDocument/2006/relationships/hyperlink" Target="https://stats.wnba.com/events/?flag=3&amp;CFID=&amp;CFPARAMS=&amp;PlayerID=1627701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8" Type="http://schemas.openxmlformats.org/officeDocument/2006/relationships/hyperlink" Target="https://stats.wnba.com/events/?flag=1&amp;CFID=&amp;CFPARAMS=&amp;PlayerID=203826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6" Type="http://schemas.openxmlformats.org/officeDocument/2006/relationships/hyperlink" Target="https://stats.wnba.com/events/?flag=1&amp;CFID=&amp;CFPARAMS=&amp;PlayerID=1628895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6" Type="http://schemas.openxmlformats.org/officeDocument/2006/relationships/hyperlink" Target="https://stats.wnba.com/events/?flag=3&amp;CFID=&amp;CFPARAMS=&amp;PlayerID=1627701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7" Type="http://schemas.openxmlformats.org/officeDocument/2006/relationships/hyperlink" Target="https://stats.wnba.com/events/?flag=1&amp;CFID=&amp;CFPARAMS=&amp;PlayerID=203826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3" Type="http://schemas.openxmlformats.org/officeDocument/2006/relationships/hyperlink" Target="https://stats.wnba.com/events/?flag=1&amp;CFID=&amp;CFPARAMS=&amp;PlayerID=1628895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5" Type="http://schemas.openxmlformats.org/officeDocument/2006/relationships/hyperlink" Target="https://stats.wnba.com/events/?flag=3&amp;CFID=&amp;CFPARAMS=&amp;PlayerID=1627701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6" Type="http://schemas.openxmlformats.org/officeDocument/2006/relationships/hyperlink" Target="https://stats.wnba.com/events/?flag=1&amp;CFID=&amp;CFPARAMS=&amp;PlayerID=203826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4" Type="http://schemas.openxmlformats.org/officeDocument/2006/relationships/hyperlink" Target="https://stats.wnba.com/events/?flag=1&amp;CFID=&amp;CFPARAMS=&amp;PlayerID=1628895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4" Type="http://schemas.openxmlformats.org/officeDocument/2006/relationships/hyperlink" Target="https://stats.wnba.com/events/?flag=3&amp;CFID=&amp;CFPARAMS=&amp;PlayerID=1627701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5" Type="http://schemas.openxmlformats.org/officeDocument/2006/relationships/hyperlink" Target="https://stats.wnba.com/events/?flag=1&amp;CFID=&amp;CFPARAMS=&amp;PlayerID=203826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9" Type="http://schemas.openxmlformats.org/officeDocument/2006/relationships/hyperlink" Target="https://stats.wnba.com/events/?flag=1&amp;CFID=&amp;CFPARAMS=&amp;PlayerID=1628895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7" Type="http://schemas.openxmlformats.org/officeDocument/2006/relationships/hyperlink" Target="https://stats.wnba.com/events/?flag=1&amp;CFID=&amp;CFPARAMS=&amp;PlayerID=1628895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9" Type="http://schemas.openxmlformats.org/officeDocument/2006/relationships/hyperlink" Target="https://stats.wnba.com/events/?flag=1&amp;CFID=&amp;CFPARAMS=&amp;PlayerID=1627701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8" Type="http://schemas.openxmlformats.org/officeDocument/2006/relationships/hyperlink" Target="https://stats.wnba.com/events/?flag=1&amp;CFID=&amp;CFPARAMS=&amp;PlayerID=1628895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8" Type="http://schemas.openxmlformats.org/officeDocument/2006/relationships/hyperlink" Target="https://stats.wnba.com/events/?flag=1&amp;CFID=&amp;CFPARAMS=&amp;PlayerID=1627701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9" Type="http://schemas.openxmlformats.org/officeDocument/2006/relationships/hyperlink" Target="https://stats.wnba.com/events/?flag=1&amp;CFID=&amp;CFPARAMS=&amp;PlayerID=203826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0" Type="http://schemas.openxmlformats.org/officeDocument/2006/relationships/hyperlink" Target="https://stats.wnba.com/events/?flag=1&amp;CFID=&amp;CFPARAMS=&amp;PlayerID=200671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1" Type="http://schemas.openxmlformats.org/officeDocument/2006/relationships/hyperlink" Target="https://stats.wnba.com/events/?flag=3&amp;CFID=&amp;CFPARAMS=&amp;PlayerID=1628895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3" Type="http://schemas.openxmlformats.org/officeDocument/2006/relationships/hyperlink" Target="https://stats.wnba.com/team/1611661324/traditional/" TargetMode="External"/><Relationship Id="rId12764" Type="http://schemas.openxmlformats.org/officeDocument/2006/relationships/hyperlink" Target="https://stats.wnba.com/events/?flag=3&amp;CFID=&amp;CFPARAMS=&amp;PlayerID=203826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2" Type="http://schemas.openxmlformats.org/officeDocument/2006/relationships/hyperlink" Target="https://stats.wnba.com/events/?flag=1&amp;CFID=&amp;CFPARAMS=&amp;PlayerID=1628895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2" Type="http://schemas.openxmlformats.org/officeDocument/2006/relationships/hyperlink" Target="https://stats.wnba.com/player/1627701/" TargetMode="External"/><Relationship Id="rId12763" Type="http://schemas.openxmlformats.org/officeDocument/2006/relationships/hyperlink" Target="https://stats.wnba.com/events/?flag=3&amp;CFID=&amp;CFPARAMS=&amp;PlayerID=203826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1" Type="http://schemas.openxmlformats.org/officeDocument/2006/relationships/hyperlink" Target="https://stats.wnba.com/events/?flag=1&amp;CFID=&amp;CFPARAMS=&amp;PlayerID=1628881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2" Type="http://schemas.openxmlformats.org/officeDocument/2006/relationships/hyperlink" Target="https://stats.wnba.com/team/1611661323/traditional/" TargetMode="External"/><Relationship Id="rId10100" Type="http://schemas.openxmlformats.org/officeDocument/2006/relationships/hyperlink" Target="https://stats.wnba.com/events/?flag=3&amp;CFID=&amp;CFPARAMS=&amp;PlayerID=1628895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0" Type="http://schemas.openxmlformats.org/officeDocument/2006/relationships/hyperlink" Target="https://stats.wnba.com/events/?flag=1&amp;CFID=&amp;CFPARAMS=&amp;PlayerID=1628881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1" Type="http://schemas.openxmlformats.org/officeDocument/2006/relationships/hyperlink" Target="https://stats.wnba.com/player/203826/" TargetMode="External"/><Relationship Id="rId9918" Type="http://schemas.openxmlformats.org/officeDocument/2006/relationships/hyperlink" Target="https://stats.wnba.com/team/1611661319/traditional/" TargetMode="External"/><Relationship Id="rId9919" Type="http://schemas.openxmlformats.org/officeDocument/2006/relationships/hyperlink" Target="https://stats.wnba.com/events/?flag=3&amp;CFID=&amp;CFPARAMS=&amp;PlayerID=1628263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4" Type="http://schemas.openxmlformats.org/officeDocument/2006/relationships/hyperlink" Target="https://stats.wnba.com/events/?flag=1&amp;CFID=&amp;CFPARAMS=&amp;PlayerID=204321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5" Type="http://schemas.openxmlformats.org/officeDocument/2006/relationships/hyperlink" Target="https://stats.wnba.com/events/?flag=1&amp;CFID=&amp;CFPARAMS=&amp;PlayerID=204321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6" Type="http://schemas.openxmlformats.org/officeDocument/2006/relationships/hyperlink" Target="https://stats.wnba.com/events/?flag=1&amp;CFID=&amp;CFPARAMS=&amp;PlayerID=204321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7" Type="http://schemas.openxmlformats.org/officeDocument/2006/relationships/hyperlink" Target="https://stats.wnba.com/player/1628263/" TargetMode="External"/><Relationship Id="rId11409" Type="http://schemas.openxmlformats.org/officeDocument/2006/relationships/hyperlink" Target="https://stats.wnba.com/events/?flag=3&amp;CFID=&amp;CFPARAMS=&amp;PlayerID=204321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4" Type="http://schemas.openxmlformats.org/officeDocument/2006/relationships/hyperlink" Target="https://stats.wnba.com/events/?flag=1&amp;CFID=&amp;CFPARAMS=&amp;PlayerID=201518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5" Type="http://schemas.openxmlformats.org/officeDocument/2006/relationships/hyperlink" Target="https://stats.wnba.com/events/?flag=3&amp;CFID=&amp;CFPARAMS=&amp;PlayerID=1628878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3" Type="http://schemas.openxmlformats.org/officeDocument/2006/relationships/hyperlink" Target="https://stats.wnba.com/events/?flag=1&amp;CFID=&amp;CFPARAMS=&amp;PlayerID=201518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4" Type="http://schemas.openxmlformats.org/officeDocument/2006/relationships/hyperlink" Target="https://stats.wnba.com/team/1611661322/traditional/" TargetMode="External"/><Relationship Id="rId11402" Type="http://schemas.openxmlformats.org/officeDocument/2006/relationships/hyperlink" Target="https://stats.wnba.com/events/?flag=1&amp;CFID=&amp;CFPARAMS=&amp;PlayerID=201518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3" Type="http://schemas.openxmlformats.org/officeDocument/2006/relationships/hyperlink" Target="https://stats.wnba.com/player/1628878/" TargetMode="External"/><Relationship Id="rId11401" Type="http://schemas.openxmlformats.org/officeDocument/2006/relationships/hyperlink" Target="https://stats.wnba.com/events/?flag=1&amp;CFID=&amp;CFPARAMS=&amp;PlayerID=201518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2" Type="http://schemas.openxmlformats.org/officeDocument/2006/relationships/hyperlink" Target="https://stats.wnba.com/events/?flag=1&amp;CFID=&amp;CFPARAMS=&amp;PlayerID=1627673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8" Type="http://schemas.openxmlformats.org/officeDocument/2006/relationships/hyperlink" Target="https://stats.wnba.com/events/?flag=3&amp;CFID=&amp;CFPARAMS=&amp;PlayerID=204321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9" Type="http://schemas.openxmlformats.org/officeDocument/2006/relationships/hyperlink" Target="https://stats.wnba.com/events/?flag=1&amp;CFID=&amp;CFPARAMS=&amp;PlayerID=1628878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7" Type="http://schemas.openxmlformats.org/officeDocument/2006/relationships/hyperlink" Target="https://stats.wnba.com/team/1611661328/traditional/" TargetMode="External"/><Relationship Id="rId12738" Type="http://schemas.openxmlformats.org/officeDocument/2006/relationships/hyperlink" Target="https://stats.wnba.com/events/?flag=3&amp;CFID=&amp;CFPARAMS=&amp;PlayerID=1628878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6" Type="http://schemas.openxmlformats.org/officeDocument/2006/relationships/hyperlink" Target="https://stats.wnba.com/player/204321/" TargetMode="External"/><Relationship Id="rId12737" Type="http://schemas.openxmlformats.org/officeDocument/2006/relationships/hyperlink" Target="https://stats.wnba.com/events/?flag=3&amp;CFID=&amp;CFPARAMS=&amp;PlayerID=1628878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5" Type="http://schemas.openxmlformats.org/officeDocument/2006/relationships/hyperlink" Target="https://stats.wnba.com/events/?flag=1&amp;CFID=&amp;CFPARAMS=&amp;PlayerID=201518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6" Type="http://schemas.openxmlformats.org/officeDocument/2006/relationships/hyperlink" Target="https://stats.wnba.com/events/?flag=3&amp;CFID=&amp;CFPARAMS=&amp;PlayerID=1628878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0" Type="http://schemas.openxmlformats.org/officeDocument/2006/relationships/hyperlink" Target="https://stats.wnba.com/events/?flag=1&amp;CFID=&amp;CFPARAMS=&amp;PlayerID=204321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1" Type="http://schemas.openxmlformats.org/officeDocument/2006/relationships/hyperlink" Target="https://stats.wnba.com/events/?flag=1&amp;CFID=&amp;CFPARAMS=&amp;PlayerID=204321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2" Type="http://schemas.openxmlformats.org/officeDocument/2006/relationships/hyperlink" Target="https://stats.wnba.com/events/?flag=1&amp;CFID=&amp;CFPARAMS=&amp;PlayerID=204321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3" Type="http://schemas.openxmlformats.org/officeDocument/2006/relationships/hyperlink" Target="https://stats.wnba.com/events/?flag=1&amp;CFID=&amp;CFPARAMS=&amp;PlayerID=204321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0" Type="http://schemas.openxmlformats.org/officeDocument/2006/relationships/hyperlink" Target="https://stats.wnba.com/events/?flag=1&amp;CFID=&amp;CFPARAMS=&amp;PlayerID=201518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1" Type="http://schemas.openxmlformats.org/officeDocument/2006/relationships/hyperlink" Target="https://stats.wnba.com/events/?flag=1&amp;CFID=&amp;CFPARAMS=&amp;PlayerID=1627673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0" Type="http://schemas.openxmlformats.org/officeDocument/2006/relationships/hyperlink" Target="https://stats.wnba.com/events/?flag=1&amp;CFID=&amp;CFPARAMS=&amp;PlayerID=1627673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7" Type="http://schemas.openxmlformats.org/officeDocument/2006/relationships/hyperlink" Target="https://stats.wnba.com/events/?flag=3&amp;CFID=&amp;CFPARAMS=&amp;PlayerID=204321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8" Type="http://schemas.openxmlformats.org/officeDocument/2006/relationships/hyperlink" Target="https://stats.wnba.com/events/?flag=3&amp;CFID=&amp;CFPARAMS=&amp;PlayerID=204321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9" Type="http://schemas.openxmlformats.org/officeDocument/2006/relationships/hyperlink" Target="https://stats.wnba.com/events/?flag=1&amp;CFID=&amp;CFPARAMS=&amp;PlayerID=204321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3" Type="http://schemas.openxmlformats.org/officeDocument/2006/relationships/hyperlink" Target="https://stats.wnba.com/player/204321/" TargetMode="External"/><Relationship Id="rId9904" Type="http://schemas.openxmlformats.org/officeDocument/2006/relationships/hyperlink" Target="https://stats.wnba.com/team/1611661323/traditional/" TargetMode="External"/><Relationship Id="rId9905" Type="http://schemas.openxmlformats.org/officeDocument/2006/relationships/hyperlink" Target="https://stats.wnba.com/events/?flag=3&amp;CFID=&amp;CFPARAMS=&amp;PlayerID=204321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6" Type="http://schemas.openxmlformats.org/officeDocument/2006/relationships/hyperlink" Target="https://stats.wnba.com/events/?flag=3&amp;CFID=&amp;CFPARAMS=&amp;PlayerID=204321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5" Type="http://schemas.openxmlformats.org/officeDocument/2006/relationships/hyperlink" Target="https://stats.wnba.com/events/?flag=1&amp;CFID=&amp;CFPARAMS=&amp;PlayerID=204321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6" Type="http://schemas.openxmlformats.org/officeDocument/2006/relationships/hyperlink" Target="https://stats.wnba.com/events/?flag=1&amp;CFID=&amp;CFPARAMS=&amp;PlayerID=1628878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4" Type="http://schemas.openxmlformats.org/officeDocument/2006/relationships/hyperlink" Target="https://stats.wnba.com/events/?flag=1&amp;CFID=&amp;CFPARAMS=&amp;PlayerID=204321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5" Type="http://schemas.openxmlformats.org/officeDocument/2006/relationships/hyperlink" Target="https://stats.wnba.com/events/?flag=1&amp;CFID=&amp;CFPARAMS=&amp;PlayerID=1628878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3" Type="http://schemas.openxmlformats.org/officeDocument/2006/relationships/hyperlink" Target="https://stats.wnba.com/events/?flag=1&amp;CFID=&amp;CFPARAMS=&amp;PlayerID=204321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4" Type="http://schemas.openxmlformats.org/officeDocument/2006/relationships/hyperlink" Target="https://stats.wnba.com/events/?flag=1&amp;CFID=&amp;CFPARAMS=&amp;PlayerID=1628878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2" Type="http://schemas.openxmlformats.org/officeDocument/2006/relationships/hyperlink" Target="https://stats.wnba.com/events/?flag=1&amp;CFID=&amp;CFPARAMS=&amp;PlayerID=204321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3" Type="http://schemas.openxmlformats.org/officeDocument/2006/relationships/hyperlink" Target="https://stats.wnba.com/events/?flag=1&amp;CFID=&amp;CFPARAMS=&amp;PlayerID=1628878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9" Type="http://schemas.openxmlformats.org/officeDocument/2006/relationships/hyperlink" Target="https://stats.wnba.com/events/?flag=1&amp;CFID=&amp;CFPARAMS=&amp;PlayerID=204321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8" Type="http://schemas.openxmlformats.org/officeDocument/2006/relationships/hyperlink" Target="https://stats.wnba.com/events/?flag=1&amp;CFID=&amp;CFPARAMS=&amp;PlayerID=204321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9" Type="http://schemas.openxmlformats.org/officeDocument/2006/relationships/hyperlink" Target="https://stats.wnba.com/events/?flag=3&amp;CFID=&amp;CFPARAMS=&amp;PlayerID=200671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7" Type="http://schemas.openxmlformats.org/officeDocument/2006/relationships/hyperlink" Target="https://stats.wnba.com/events/?flag=1&amp;CFID=&amp;CFPARAMS=&amp;PlayerID=204321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8" Type="http://schemas.openxmlformats.org/officeDocument/2006/relationships/hyperlink" Target="https://stats.wnba.com/team/1611661324/traditional/" TargetMode="External"/><Relationship Id="rId11416" Type="http://schemas.openxmlformats.org/officeDocument/2006/relationships/hyperlink" Target="https://stats.wnba.com/events/?flag=1&amp;CFID=&amp;CFPARAMS=&amp;PlayerID=204321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7" Type="http://schemas.openxmlformats.org/officeDocument/2006/relationships/hyperlink" Target="https://stats.wnba.com/player/200671/" TargetMode="External"/><Relationship Id="rId9900" Type="http://schemas.openxmlformats.org/officeDocument/2006/relationships/hyperlink" Target="https://stats.wnba.com/events/?flag=1&amp;CFID=&amp;CFPARAMS=&amp;PlayerID=203411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1" Type="http://schemas.openxmlformats.org/officeDocument/2006/relationships/hyperlink" Target="https://stats.wnba.com/events/?flag=1&amp;CFID=&amp;CFPARAMS=&amp;PlayerID=203411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2" Type="http://schemas.openxmlformats.org/officeDocument/2006/relationships/hyperlink" Target="https://stats.wnba.com/events/?flag=1&amp;CFID=&amp;CFPARAMS=&amp;PlayerID=203411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1" Type="http://schemas.openxmlformats.org/officeDocument/2006/relationships/hyperlink" Target="https://stats.wnba.com/events/?flag=3&amp;CFID=&amp;CFPARAMS=&amp;PlayerID=204321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2" Type="http://schemas.openxmlformats.org/officeDocument/2006/relationships/hyperlink" Target="https://stats.wnba.com/events/?flag=1&amp;CFID=&amp;CFPARAMS=&amp;PlayerID=1628878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0" Type="http://schemas.openxmlformats.org/officeDocument/2006/relationships/hyperlink" Target="https://stats.wnba.com/events/?flag=3&amp;CFID=&amp;CFPARAMS=&amp;PlayerID=204321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1" Type="http://schemas.openxmlformats.org/officeDocument/2006/relationships/hyperlink" Target="https://stats.wnba.com/events/?flag=1&amp;CFID=&amp;CFPARAMS=&amp;PlayerID=1628878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0" Type="http://schemas.openxmlformats.org/officeDocument/2006/relationships/hyperlink" Target="https://stats.wnba.com/events/?flag=1&amp;CFID=&amp;CFPARAMS=&amp;PlayerID=1628878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7" Type="http://schemas.openxmlformats.org/officeDocument/2006/relationships/hyperlink" Target="https://stats.wnba.com/events/?flag=2&amp;CFID=&amp;CFPARAMS=&amp;PlayerID=203421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9" Type="http://schemas.openxmlformats.org/officeDocument/2006/relationships/hyperlink" Target="https://stats.wnba.com/events/?flag=2&amp;CFID=&amp;CFPARAMS=&amp;PlayerID=201054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6" Type="http://schemas.openxmlformats.org/officeDocument/2006/relationships/hyperlink" Target="https://stats.wnba.com/team/1611661313/traditional/" TargetMode="External"/><Relationship Id="rId22129" Type="http://schemas.openxmlformats.org/officeDocument/2006/relationships/hyperlink" Target="https://stats.wnba.com/player/203409/" TargetMode="External"/><Relationship Id="rId23457" Type="http://schemas.openxmlformats.org/officeDocument/2006/relationships/hyperlink" Target="https://stats.wnba.com/events/?flag=2&amp;CFID=&amp;CFPARAMS=&amp;PlayerID=201054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8" Type="http://schemas.openxmlformats.org/officeDocument/2006/relationships/hyperlink" Target="https://stats.wnba.com/events/?flag=2&amp;CFID=&amp;CFPARAMS=&amp;PlayerID=203421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8" Type="http://schemas.openxmlformats.org/officeDocument/2006/relationships/hyperlink" Target="https://stats.wnba.com/events/?flag=2&amp;CFID=&amp;CFPARAMS=&amp;PlayerID=201054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1" Type="http://schemas.openxmlformats.org/officeDocument/2006/relationships/hyperlink" Target="https://stats.wnba.com/events/?flag=2&amp;CFID=&amp;CFPARAMS=&amp;PlayerID=201049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2" Type="http://schemas.openxmlformats.org/officeDocument/2006/relationships/hyperlink" Target="https://stats.wnba.com/events/?flag=2&amp;CFID=&amp;CFPARAMS=&amp;PlayerID=201049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1" Type="http://schemas.openxmlformats.org/officeDocument/2006/relationships/hyperlink" Target="https://stats.wnba.com/events/?flag=2&amp;CFID=&amp;CFPARAMS=&amp;PlayerID=100656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0" Type="http://schemas.openxmlformats.org/officeDocument/2006/relationships/hyperlink" Target="https://stats.wnba.com/team/1611661330/traditional/" TargetMode="External"/><Relationship Id="rId23450" Type="http://schemas.openxmlformats.org/officeDocument/2006/relationships/hyperlink" Target="https://stats.wnba.com/events/?flag=2&amp;CFID=&amp;CFPARAMS=&amp;PlayerID=201049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3" Type="http://schemas.openxmlformats.org/officeDocument/2006/relationships/hyperlink" Target="https://stats.wnba.com/events/?flag=2&amp;CFID=&amp;CFPARAMS=&amp;PlayerID=100656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5" Type="http://schemas.openxmlformats.org/officeDocument/2006/relationships/hyperlink" Target="https://stats.wnba.com/team/1611661330/traditional/" TargetMode="External"/><Relationship Id="rId22122" Type="http://schemas.openxmlformats.org/officeDocument/2006/relationships/hyperlink" Target="https://stats.wnba.com/events/?flag=2&amp;CFID=&amp;CFPARAMS=&amp;PlayerID=100656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6" Type="http://schemas.openxmlformats.org/officeDocument/2006/relationships/hyperlink" Target="https://stats.wnba.com/events/?flag=2&amp;CFID=&amp;CFPARAMS=&amp;PlayerID=201054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5" Type="http://schemas.openxmlformats.org/officeDocument/2006/relationships/hyperlink" Target="https://stats.wnba.com/player/203421/" TargetMode="External"/><Relationship Id="rId23453" Type="http://schemas.openxmlformats.org/officeDocument/2006/relationships/hyperlink" Target="https://stats.wnba.com/events/?flag=2&amp;CFID=&amp;CFPARAMS=&amp;PlayerID=201049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4" Type="http://schemas.openxmlformats.org/officeDocument/2006/relationships/hyperlink" Target="https://stats.wnba.com/events/?flag=2&amp;CFID=&amp;CFPARAMS=&amp;PlayerID=100656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4" Type="http://schemas.openxmlformats.org/officeDocument/2006/relationships/hyperlink" Target="https://stats.wnba.com/player/201054/" TargetMode="External"/><Relationship Id="rId10138" Type="http://schemas.openxmlformats.org/officeDocument/2006/relationships/hyperlink" Target="https://stats.wnba.com/events/?flag=3&amp;CFID=&amp;CFPARAMS=&amp;PlayerID=1627670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9" Type="http://schemas.openxmlformats.org/officeDocument/2006/relationships/hyperlink" Target="https://stats.wnba.com/events/?flag=3&amp;CFID=&amp;CFPARAMS=&amp;PlayerID=1627670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9" Type="http://schemas.openxmlformats.org/officeDocument/2006/relationships/hyperlink" Target="https://stats.wnba.com/events/?flag=1&amp;CFID=&amp;CFPARAMS=&amp;PlayerID=201477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6" Type="http://schemas.openxmlformats.org/officeDocument/2006/relationships/hyperlink" Target="https://stats.wnba.com/events/?flag=3&amp;CFID=&amp;CFPARAMS=&amp;PlayerID=1627670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8" Type="http://schemas.openxmlformats.org/officeDocument/2006/relationships/hyperlink" Target="https://stats.wnba.com/events/?flag=1&amp;CFID=&amp;CFPARAMS=&amp;PlayerID=201477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9" Type="http://schemas.openxmlformats.org/officeDocument/2006/relationships/hyperlink" Target="https://stats.wnba.com/player/201506/" TargetMode="External"/><Relationship Id="rId10137" Type="http://schemas.openxmlformats.org/officeDocument/2006/relationships/hyperlink" Target="https://stats.wnba.com/events/?flag=3&amp;CFID=&amp;CFPARAMS=&amp;PlayerID=1627670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7" Type="http://schemas.openxmlformats.org/officeDocument/2006/relationships/hyperlink" Target="https://stats.wnba.com/events/?flag=1&amp;CFID=&amp;CFPARAMS=&amp;PlayerID=201477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8" Type="http://schemas.openxmlformats.org/officeDocument/2006/relationships/hyperlink" Target="https://stats.wnba.com/events/?flag=1&amp;CFID=&amp;CFPARAMS=&amp;PlayerID=203831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0" Type="http://schemas.openxmlformats.org/officeDocument/2006/relationships/hyperlink" Target="https://stats.wnba.com/events/?flag=1&amp;CFID=&amp;CFPARAMS=&amp;PlayerID=1629492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2" Type="http://schemas.openxmlformats.org/officeDocument/2006/relationships/hyperlink" Target="https://stats.wnba.com/events/?flag=3&amp;CFID=&amp;CFPARAMS=&amp;PlayerID=201477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3" Type="http://schemas.openxmlformats.org/officeDocument/2006/relationships/hyperlink" Target="https://stats.wnba.com/events/?flag=1&amp;CFID=&amp;CFPARAMS=&amp;PlayerID=203831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1" Type="http://schemas.openxmlformats.org/officeDocument/2006/relationships/hyperlink" Target="https://stats.wnba.com/events/?flag=1&amp;CFID=&amp;CFPARAMS=&amp;PlayerID=1629492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1" Type="http://schemas.openxmlformats.org/officeDocument/2006/relationships/hyperlink" Target="https://stats.wnba.com/team/1611661319/traditional/" TargetMode="External"/><Relationship Id="rId12792" Type="http://schemas.openxmlformats.org/officeDocument/2006/relationships/hyperlink" Target="https://stats.wnba.com/events/?flag=1&amp;CFID=&amp;CFPARAMS=&amp;PlayerID=203831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0" Type="http://schemas.openxmlformats.org/officeDocument/2006/relationships/hyperlink" Target="https://stats.wnba.com/player/201477/" TargetMode="External"/><Relationship Id="rId12791" Type="http://schemas.openxmlformats.org/officeDocument/2006/relationships/hyperlink" Target="https://stats.wnba.com/events/?flag=1&amp;CFID=&amp;CFPARAMS=&amp;PlayerID=203831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0" Type="http://schemas.openxmlformats.org/officeDocument/2006/relationships/hyperlink" Target="https://stats.wnba.com/events/?flag=3&amp;CFID=&amp;CFPARAMS=&amp;PlayerID=203831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4" Type="http://schemas.openxmlformats.org/officeDocument/2006/relationships/hyperlink" Target="https://stats.wnba.com/player/1627670/" TargetMode="External"/><Relationship Id="rId11466" Type="http://schemas.openxmlformats.org/officeDocument/2006/relationships/hyperlink" Target="https://stats.wnba.com/events/?flag=1&amp;CFID=&amp;CFPARAMS=&amp;PlayerID=201477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7" Type="http://schemas.openxmlformats.org/officeDocument/2006/relationships/hyperlink" Target="https://stats.wnba.com/events/?flag=1&amp;CFID=&amp;CFPARAMS=&amp;PlayerID=203831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5" Type="http://schemas.openxmlformats.org/officeDocument/2006/relationships/hyperlink" Target="https://stats.wnba.com/team/1611661328/traditional/" TargetMode="External"/><Relationship Id="rId11465" Type="http://schemas.openxmlformats.org/officeDocument/2006/relationships/hyperlink" Target="https://stats.wnba.com/events/?flag=3&amp;CFID=&amp;CFPARAMS=&amp;PlayerID=201477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6" Type="http://schemas.openxmlformats.org/officeDocument/2006/relationships/hyperlink" Target="https://stats.wnba.com/events/?flag=1&amp;CFID=&amp;CFPARAMS=&amp;PlayerID=203831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2" Type="http://schemas.openxmlformats.org/officeDocument/2006/relationships/hyperlink" Target="https://stats.wnba.com/events/?flag=1&amp;CFID=&amp;CFPARAMS=&amp;PlayerID=1629492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4" Type="http://schemas.openxmlformats.org/officeDocument/2006/relationships/hyperlink" Target="https://stats.wnba.com/events/?flag=3&amp;CFID=&amp;CFPARAMS=&amp;PlayerID=201477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5" Type="http://schemas.openxmlformats.org/officeDocument/2006/relationships/hyperlink" Target="https://stats.wnba.com/events/?flag=1&amp;CFID=&amp;CFPARAMS=&amp;PlayerID=203831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3" Type="http://schemas.openxmlformats.org/officeDocument/2006/relationships/hyperlink" Target="https://stats.wnba.com/events/?flag=1&amp;CFID=&amp;CFPARAMS=&amp;PlayerID=1629492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3" Type="http://schemas.openxmlformats.org/officeDocument/2006/relationships/hyperlink" Target="https://stats.wnba.com/events/?flag=3&amp;CFID=&amp;CFPARAMS=&amp;PlayerID=201477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4" Type="http://schemas.openxmlformats.org/officeDocument/2006/relationships/hyperlink" Target="https://stats.wnba.com/events/?flag=1&amp;CFID=&amp;CFPARAMS=&amp;PlayerID=203831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6" Type="http://schemas.openxmlformats.org/officeDocument/2006/relationships/hyperlink" Target="https://stats.wnba.com/team/1611661319/traditional/" TargetMode="External"/><Relationship Id="rId23448" Type="http://schemas.openxmlformats.org/officeDocument/2006/relationships/hyperlink" Target="https://stats.wnba.com/player/201049/" TargetMode="External"/><Relationship Id="rId22115" Type="http://schemas.openxmlformats.org/officeDocument/2006/relationships/hyperlink" Target="https://stats.wnba.com/player/203415/" TargetMode="External"/><Relationship Id="rId23449" Type="http://schemas.openxmlformats.org/officeDocument/2006/relationships/hyperlink" Target="https://stats.wnba.com/team/1611661320/traditional/" TargetMode="External"/><Relationship Id="rId22118" Type="http://schemas.openxmlformats.org/officeDocument/2006/relationships/hyperlink" Target="https://stats.wnba.com/events/?flag=2&amp;CFID=&amp;CFPARAMS=&amp;PlayerID=203415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6" Type="http://schemas.openxmlformats.org/officeDocument/2006/relationships/hyperlink" Target="https://stats.wnba.com/events/?flag=2&amp;CFID=&amp;CFPARAMS=&amp;PlayerID=202257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7" Type="http://schemas.openxmlformats.org/officeDocument/2006/relationships/hyperlink" Target="https://stats.wnba.com/events/?flag=2&amp;CFID=&amp;CFPARAMS=&amp;PlayerID=203415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7" Type="http://schemas.openxmlformats.org/officeDocument/2006/relationships/hyperlink" Target="https://stats.wnba.com/events/?flag=2&amp;CFID=&amp;CFPARAMS=&amp;PlayerID=202257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0" Type="http://schemas.openxmlformats.org/officeDocument/2006/relationships/hyperlink" Target="https://stats.wnba.com/events/?flag=1&amp;CFID=&amp;CFPARAMS=&amp;PlayerID=204334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9" Type="http://schemas.openxmlformats.org/officeDocument/2006/relationships/hyperlink" Target="https://stats.wnba.com/player/100656/" TargetMode="External"/><Relationship Id="rId23440" Type="http://schemas.openxmlformats.org/officeDocument/2006/relationships/hyperlink" Target="https://stats.wnba.com/events/?flag=2&amp;CFID=&amp;CFPARAMS=&amp;PlayerID=100835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1" Type="http://schemas.openxmlformats.org/officeDocument/2006/relationships/hyperlink" Target="https://stats.wnba.com/events/?flag=2&amp;CFID=&amp;CFPARAMS=&amp;PlayerID=100835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0" Type="http://schemas.openxmlformats.org/officeDocument/2006/relationships/hyperlink" Target="https://stats.wnba.com/team/1611661325/traditional/" TargetMode="External"/><Relationship Id="rId22112" Type="http://schemas.openxmlformats.org/officeDocument/2006/relationships/hyperlink" Target="https://stats.wnba.com/events/?flag=2&amp;CFID=&amp;CFPARAMS=&amp;PlayerID=100835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4" Type="http://schemas.openxmlformats.org/officeDocument/2006/relationships/hyperlink" Target="https://stats.wnba.com/events/?flag=2&amp;CFID=&amp;CFPARAMS=&amp;PlayerID=202257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1" Type="http://schemas.openxmlformats.org/officeDocument/2006/relationships/hyperlink" Target="https://stats.wnba.com/events/?flag=2&amp;CFID=&amp;CFPARAMS=&amp;PlayerID=100835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5" Type="http://schemas.openxmlformats.org/officeDocument/2006/relationships/hyperlink" Target="https://stats.wnba.com/events/?flag=2&amp;CFID=&amp;CFPARAMS=&amp;PlayerID=202257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4" Type="http://schemas.openxmlformats.org/officeDocument/2006/relationships/hyperlink" Target="https://stats.wnba.com/events/?flag=2&amp;CFID=&amp;CFPARAMS=&amp;PlayerID=100835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2" Type="http://schemas.openxmlformats.org/officeDocument/2006/relationships/hyperlink" Target="https://stats.wnba.com/player/202257/" TargetMode="External"/><Relationship Id="rId22113" Type="http://schemas.openxmlformats.org/officeDocument/2006/relationships/hyperlink" Target="https://stats.wnba.com/events/?flag=2&amp;CFID=&amp;CFPARAMS=&amp;PlayerID=100835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3" Type="http://schemas.openxmlformats.org/officeDocument/2006/relationships/hyperlink" Target="https://stats.wnba.com/team/1611661324/traditional/" TargetMode="External"/><Relationship Id="rId10149" Type="http://schemas.openxmlformats.org/officeDocument/2006/relationships/hyperlink" Target="https://stats.wnba.com/events/?flag=3&amp;CFID=&amp;CFPARAMS=&amp;PlayerID=202641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7" Type="http://schemas.openxmlformats.org/officeDocument/2006/relationships/hyperlink" Target="https://stats.wnba.com/player/202641/" TargetMode="External"/><Relationship Id="rId11479" Type="http://schemas.openxmlformats.org/officeDocument/2006/relationships/hyperlink" Target="https://stats.wnba.com/events/?flag=1&amp;CFID=&amp;CFPARAMS=&amp;PlayerID=204334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8" Type="http://schemas.openxmlformats.org/officeDocument/2006/relationships/hyperlink" Target="https://stats.wnba.com/team/1611661329/traditional/" TargetMode="External"/><Relationship Id="rId11478" Type="http://schemas.openxmlformats.org/officeDocument/2006/relationships/hyperlink" Target="https://stats.wnba.com/events/?flag=3&amp;CFID=&amp;CFPARAMS=&amp;PlayerID=204334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1" Type="http://schemas.openxmlformats.org/officeDocument/2006/relationships/hyperlink" Target="https://stats.wnba.com/events/?flag=1&amp;CFID=&amp;CFPARAMS=&amp;PlayerID=1627670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3" Type="http://schemas.openxmlformats.org/officeDocument/2006/relationships/hyperlink" Target="https://stats.wnba.com/events/?flag=1&amp;CFID=&amp;CFPARAMS=&amp;PlayerID=201477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2" Type="http://schemas.openxmlformats.org/officeDocument/2006/relationships/hyperlink" Target="https://stats.wnba.com/events/?flag=1&amp;CFID=&amp;CFPARAMS=&amp;PlayerID=1627670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2" Type="http://schemas.openxmlformats.org/officeDocument/2006/relationships/hyperlink" Target="https://stats.wnba.com/events/?flag=1&amp;CFID=&amp;CFPARAMS=&amp;PlayerID=201477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1" Type="http://schemas.openxmlformats.org/officeDocument/2006/relationships/hyperlink" Target="https://stats.wnba.com/events/?flag=1&amp;CFID=&amp;CFPARAMS=&amp;PlayerID=201477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0" Type="http://schemas.openxmlformats.org/officeDocument/2006/relationships/hyperlink" Target="https://stats.wnba.com/events/?flag=1&amp;CFID=&amp;CFPARAMS=&amp;PlayerID=1627670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0" Type="http://schemas.openxmlformats.org/officeDocument/2006/relationships/hyperlink" Target="https://stats.wnba.com/events/?flag=1&amp;CFID=&amp;CFPARAMS=&amp;PlayerID=201477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5" Type="http://schemas.openxmlformats.org/officeDocument/2006/relationships/hyperlink" Target="https://stats.wnba.com/events/?flag=1&amp;CFID=&amp;CFPARAMS=&amp;PlayerID=1627670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7" Type="http://schemas.openxmlformats.org/officeDocument/2006/relationships/hyperlink" Target="https://stats.wnba.com/events/?flag=3&amp;CFID=&amp;CFPARAMS=&amp;PlayerID=204334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6" Type="http://schemas.openxmlformats.org/officeDocument/2006/relationships/hyperlink" Target="https://stats.wnba.com/events/?flag=1&amp;CFID=&amp;CFPARAMS=&amp;PlayerID=1627670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6" Type="http://schemas.openxmlformats.org/officeDocument/2006/relationships/hyperlink" Target="https://stats.wnba.com/events/?flag=3&amp;CFID=&amp;CFPARAMS=&amp;PlayerID=204334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3" Type="http://schemas.openxmlformats.org/officeDocument/2006/relationships/hyperlink" Target="https://stats.wnba.com/events/?flag=1&amp;CFID=&amp;CFPARAMS=&amp;PlayerID=1627670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5" Type="http://schemas.openxmlformats.org/officeDocument/2006/relationships/hyperlink" Target="https://stats.wnba.com/team/1611661313/traditional/" TargetMode="External"/><Relationship Id="rId10144" Type="http://schemas.openxmlformats.org/officeDocument/2006/relationships/hyperlink" Target="https://stats.wnba.com/events/?flag=1&amp;CFID=&amp;CFPARAMS=&amp;PlayerID=1627670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4" Type="http://schemas.openxmlformats.org/officeDocument/2006/relationships/hyperlink" Target="https://stats.wnba.com/player/204334/" TargetMode="External"/><Relationship Id="rId22105" Type="http://schemas.openxmlformats.org/officeDocument/2006/relationships/hyperlink" Target="https://stats.wnba.com/events/?flag=2&amp;CFID=&amp;CFPARAMS=&amp;PlayerID=203563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7" Type="http://schemas.openxmlformats.org/officeDocument/2006/relationships/hyperlink" Target="https://stats.wnba.com/team/1611661329/traditional/" TargetMode="External"/><Relationship Id="rId22104" Type="http://schemas.openxmlformats.org/officeDocument/2006/relationships/hyperlink" Target="https://stats.wnba.com/team/1611661319/traditional/" TargetMode="External"/><Relationship Id="rId23438" Type="http://schemas.openxmlformats.org/officeDocument/2006/relationships/hyperlink" Target="https://stats.wnba.com/events/?flag=2&amp;CFID=&amp;CFPARAMS=&amp;PlayerID=100835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7" Type="http://schemas.openxmlformats.org/officeDocument/2006/relationships/hyperlink" Target="https://stats.wnba.com/events/?flag=2&amp;CFID=&amp;CFPARAMS=&amp;PlayerID=203563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5" Type="http://schemas.openxmlformats.org/officeDocument/2006/relationships/hyperlink" Target="https://stats.wnba.com/events/?flag=2&amp;CFID=&amp;CFPARAMS=&amp;PlayerID=201919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6" Type="http://schemas.openxmlformats.org/officeDocument/2006/relationships/hyperlink" Target="https://stats.wnba.com/events/?flag=2&amp;CFID=&amp;CFPARAMS=&amp;PlayerID=203563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6" Type="http://schemas.openxmlformats.org/officeDocument/2006/relationships/hyperlink" Target="https://stats.wnba.com/player/100835/" TargetMode="External"/><Relationship Id="rId22109" Type="http://schemas.openxmlformats.org/officeDocument/2006/relationships/hyperlink" Target="https://stats.wnba.com/player/100835/" TargetMode="External"/><Relationship Id="rId22108" Type="http://schemas.openxmlformats.org/officeDocument/2006/relationships/hyperlink" Target="https://stats.wnba.com/events/?flag=2&amp;CFID=&amp;CFPARAMS=&amp;PlayerID=203563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9" Type="http://schemas.openxmlformats.org/officeDocument/2006/relationships/hyperlink" Target="https://stats.wnba.com/events/?flag=2&amp;CFID=&amp;CFPARAMS=&amp;PlayerID=100835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0" Type="http://schemas.openxmlformats.org/officeDocument/2006/relationships/hyperlink" Target="https://stats.wnba.com/player/201919/" TargetMode="External"/><Relationship Id="rId22101" Type="http://schemas.openxmlformats.org/officeDocument/2006/relationships/hyperlink" Target="https://stats.wnba.com/events/?flag=2&amp;CFID=&amp;CFPARAMS=&amp;PlayerID=100942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3" Type="http://schemas.openxmlformats.org/officeDocument/2006/relationships/hyperlink" Target="https://stats.wnba.com/events/?flag=2&amp;CFID=&amp;CFPARAMS=&amp;PlayerID=201919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0" Type="http://schemas.openxmlformats.org/officeDocument/2006/relationships/hyperlink" Target="https://stats.wnba.com/team/1611661328/traditional/" TargetMode="External"/><Relationship Id="rId23434" Type="http://schemas.openxmlformats.org/officeDocument/2006/relationships/hyperlink" Target="https://stats.wnba.com/events/?flag=2&amp;CFID=&amp;CFPARAMS=&amp;PlayerID=201919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3" Type="http://schemas.openxmlformats.org/officeDocument/2006/relationships/hyperlink" Target="https://stats.wnba.com/player/203563/" TargetMode="External"/><Relationship Id="rId23431" Type="http://schemas.openxmlformats.org/officeDocument/2006/relationships/hyperlink" Target="https://stats.wnba.com/team/1611661325/traditional/" TargetMode="External"/><Relationship Id="rId22102" Type="http://schemas.openxmlformats.org/officeDocument/2006/relationships/hyperlink" Target="https://stats.wnba.com/events/?flag=2&amp;CFID=&amp;CFPARAMS=&amp;PlayerID=100942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2" Type="http://schemas.openxmlformats.org/officeDocument/2006/relationships/hyperlink" Target="https://stats.wnba.com/events/?flag=2&amp;CFID=&amp;CFPARAMS=&amp;PlayerID=201919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6" Type="http://schemas.openxmlformats.org/officeDocument/2006/relationships/hyperlink" Target="https://stats.wnba.com/events/?flag=1&amp;CFID=&amp;CFPARAMS=&amp;PlayerID=203405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8" Type="http://schemas.openxmlformats.org/officeDocument/2006/relationships/hyperlink" Target="https://stats.wnba.com/events/?flag=3&amp;CFID=&amp;CFPARAMS=&amp;PlayerID=204327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9" Type="http://schemas.openxmlformats.org/officeDocument/2006/relationships/hyperlink" Target="https://stats.wnba.com/events/?flag=1&amp;CFID=&amp;CFPARAMS=&amp;PlayerID=201904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7" Type="http://schemas.openxmlformats.org/officeDocument/2006/relationships/hyperlink" Target="https://stats.wnba.com/events/?flag=1&amp;CFID=&amp;CFPARAMS=&amp;PlayerID=203405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7" Type="http://schemas.openxmlformats.org/officeDocument/2006/relationships/hyperlink" Target="https://stats.wnba.com/team/1611661313/traditional/" TargetMode="External"/><Relationship Id="rId12778" Type="http://schemas.openxmlformats.org/officeDocument/2006/relationships/hyperlink" Target="https://stats.wnba.com/events/?flag=3&amp;CFID=&amp;CFPARAMS=&amp;PlayerID=201904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4" Type="http://schemas.openxmlformats.org/officeDocument/2006/relationships/hyperlink" Target="https://stats.wnba.com/events/?flag=1&amp;CFID=&amp;CFPARAMS=&amp;PlayerID=203405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6" Type="http://schemas.openxmlformats.org/officeDocument/2006/relationships/hyperlink" Target="https://stats.wnba.com/player/204327/" TargetMode="External"/><Relationship Id="rId12777" Type="http://schemas.openxmlformats.org/officeDocument/2006/relationships/hyperlink" Target="https://stats.wnba.com/events/?flag=3&amp;CFID=&amp;CFPARAMS=&amp;PlayerID=201904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5" Type="http://schemas.openxmlformats.org/officeDocument/2006/relationships/hyperlink" Target="https://stats.wnba.com/events/?flag=1&amp;CFID=&amp;CFPARAMS=&amp;PlayerID=203405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5" Type="http://schemas.openxmlformats.org/officeDocument/2006/relationships/hyperlink" Target="https://stats.wnba.com/events/?flag=1&amp;CFID=&amp;CFPARAMS=&amp;PlayerID=1627701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6" Type="http://schemas.openxmlformats.org/officeDocument/2006/relationships/hyperlink" Target="https://stats.wnba.com/events/?flag=3&amp;CFID=&amp;CFPARAMS=&amp;PlayerID=201904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8" Type="http://schemas.openxmlformats.org/officeDocument/2006/relationships/hyperlink" Target="https://stats.wnba.com/events/?flag=1&amp;CFID=&amp;CFPARAMS=&amp;PlayerID=203405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9" Type="http://schemas.openxmlformats.org/officeDocument/2006/relationships/hyperlink" Target="https://stats.wnba.com/events/?flag=1&amp;CFID=&amp;CFPARAMS=&amp;PlayerID=203405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9" Type="http://schemas.openxmlformats.org/officeDocument/2006/relationships/hyperlink" Target="https://stats.wnba.com/events/?flag=3&amp;CFID=&amp;CFPARAMS=&amp;PlayerID=204327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0" Type="http://schemas.openxmlformats.org/officeDocument/2006/relationships/hyperlink" Target="https://stats.wnba.com/events/?flag=1&amp;CFID=&amp;CFPARAMS=&amp;PlayerID=1627701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1" Type="http://schemas.openxmlformats.org/officeDocument/2006/relationships/hyperlink" Target="https://stats.wnba.com/events/?flag=1&amp;CFID=&amp;CFPARAMS=&amp;PlayerID=203826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0" Type="http://schemas.openxmlformats.org/officeDocument/2006/relationships/hyperlink" Target="https://stats.wnba.com/events/?flag=1&amp;CFID=&amp;CFPARAMS=&amp;PlayerID=203826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2" Type="http://schemas.openxmlformats.org/officeDocument/2006/relationships/hyperlink" Target="https://stats.wnba.com/events/?flag=3&amp;CFID=&amp;CFPARAMS=&amp;PlayerID=203405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4" Type="http://schemas.openxmlformats.org/officeDocument/2006/relationships/hyperlink" Target="https://stats.wnba.com/events/?flag=1&amp;CFID=&amp;CFPARAMS=&amp;PlayerID=1627701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5" Type="http://schemas.openxmlformats.org/officeDocument/2006/relationships/hyperlink" Target="https://stats.wnba.com/events/?flag=3&amp;CFID=&amp;CFPARAMS=&amp;PlayerID=201904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3" Type="http://schemas.openxmlformats.org/officeDocument/2006/relationships/hyperlink" Target="https://stats.wnba.com/events/?flag=3&amp;CFID=&amp;CFPARAMS=&amp;PlayerID=203405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3" Type="http://schemas.openxmlformats.org/officeDocument/2006/relationships/hyperlink" Target="https://stats.wnba.com/events/?flag=1&amp;CFID=&amp;CFPARAMS=&amp;PlayerID=1627701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4" Type="http://schemas.openxmlformats.org/officeDocument/2006/relationships/hyperlink" Target="https://stats.wnba.com/team/1611661330/traditional/" TargetMode="External"/><Relationship Id="rId10110" Type="http://schemas.openxmlformats.org/officeDocument/2006/relationships/hyperlink" Target="https://stats.wnba.com/player/203405/" TargetMode="External"/><Relationship Id="rId11442" Type="http://schemas.openxmlformats.org/officeDocument/2006/relationships/hyperlink" Target="https://stats.wnba.com/events/?flag=1&amp;CFID=&amp;CFPARAMS=&amp;PlayerID=1627701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3" Type="http://schemas.openxmlformats.org/officeDocument/2006/relationships/hyperlink" Target="https://stats.wnba.com/player/201904/" TargetMode="External"/><Relationship Id="rId10111" Type="http://schemas.openxmlformats.org/officeDocument/2006/relationships/hyperlink" Target="https://stats.wnba.com/team/1611661324/traditional/" TargetMode="External"/><Relationship Id="rId11441" Type="http://schemas.openxmlformats.org/officeDocument/2006/relationships/hyperlink" Target="https://stats.wnba.com/events/?flag=1&amp;CFID=&amp;CFPARAMS=&amp;PlayerID=1627701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2" Type="http://schemas.openxmlformats.org/officeDocument/2006/relationships/hyperlink" Target="https://stats.wnba.com/events/?flag=1&amp;CFID=&amp;CFPARAMS=&amp;PlayerID=203826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6" Type="http://schemas.openxmlformats.org/officeDocument/2006/relationships/hyperlink" Target="https://stats.wnba.com/team/1611661325/traditional/" TargetMode="External"/><Relationship Id="rId23427" Type="http://schemas.openxmlformats.org/officeDocument/2006/relationships/hyperlink" Target="https://stats.wnba.com/events/?flag=2&amp;CFID=&amp;CFPARAMS=&amp;PlayerID=100628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4" Type="http://schemas.openxmlformats.org/officeDocument/2006/relationships/hyperlink" Target="https://stats.wnba.com/events/?flag=2&amp;CFID=&amp;CFPARAMS=&amp;PlayerID=201507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5" Type="http://schemas.openxmlformats.org/officeDocument/2006/relationships/hyperlink" Target="https://stats.wnba.com/player/100628/" TargetMode="External"/><Relationship Id="rId23428" Type="http://schemas.openxmlformats.org/officeDocument/2006/relationships/hyperlink" Target="https://stats.wnba.com/events/?flag=2&amp;CFID=&amp;CFPARAMS=&amp;PlayerID=100628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9" Type="http://schemas.openxmlformats.org/officeDocument/2006/relationships/hyperlink" Target="https://stats.wnba.com/events/?flag=2&amp;CFID=&amp;CFPARAMS=&amp;PlayerID=100628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2" Type="http://schemas.openxmlformats.org/officeDocument/2006/relationships/hyperlink" Target="https://stats.wnba.com/events/?flag=2&amp;CFID=&amp;CFPARAMS=&amp;PlayerID=201507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3" Type="http://schemas.openxmlformats.org/officeDocument/2006/relationships/hyperlink" Target="https://stats.wnba.com/events/?flag=2&amp;CFID=&amp;CFPARAMS=&amp;PlayerID=201507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0" Type="http://schemas.openxmlformats.org/officeDocument/2006/relationships/hyperlink" Target="https://stats.wnba.com/team/1611661313/traditional/" TargetMode="External"/><Relationship Id="rId23421" Type="http://schemas.openxmlformats.org/officeDocument/2006/relationships/hyperlink" Target="https://stats.wnba.com/events/?flag=2&amp;CFID=&amp;CFPARAMS=&amp;PlayerID=201507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7" Type="http://schemas.openxmlformats.org/officeDocument/2006/relationships/hyperlink" Target="https://stats.wnba.com/events/?flag=1&amp;CFID=&amp;CFPARAMS=&amp;PlayerID=1629492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9" Type="http://schemas.openxmlformats.org/officeDocument/2006/relationships/hyperlink" Target="https://stats.wnba.com/events/?flag=1&amp;CFID=&amp;CFPARAMS=&amp;PlayerID=204327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8" Type="http://schemas.openxmlformats.org/officeDocument/2006/relationships/hyperlink" Target="https://stats.wnba.com/events/?flag=1&amp;CFID=&amp;CFPARAMS=&amp;PlayerID=1629492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8" Type="http://schemas.openxmlformats.org/officeDocument/2006/relationships/hyperlink" Target="https://stats.wnba.com/events/?flag=1&amp;CFID=&amp;CFPARAMS=&amp;PlayerID=204327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9" Type="http://schemas.openxmlformats.org/officeDocument/2006/relationships/hyperlink" Target="https://stats.wnba.com/events/?flag=3&amp;CFID=&amp;CFPARAMS=&amp;PlayerID=203831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5" Type="http://schemas.openxmlformats.org/officeDocument/2006/relationships/hyperlink" Target="https://stats.wnba.com/events/?flag=3&amp;CFID=&amp;CFPARAMS=&amp;PlayerID=1629492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7" Type="http://schemas.openxmlformats.org/officeDocument/2006/relationships/hyperlink" Target="https://stats.wnba.com/events/?flag=1&amp;CFID=&amp;CFPARAMS=&amp;PlayerID=204327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8" Type="http://schemas.openxmlformats.org/officeDocument/2006/relationships/hyperlink" Target="https://stats.wnba.com/team/1611661325/traditional/" TargetMode="External"/><Relationship Id="rId10126" Type="http://schemas.openxmlformats.org/officeDocument/2006/relationships/hyperlink" Target="https://stats.wnba.com/events/?flag=1&amp;CFID=&amp;CFPARAMS=&amp;PlayerID=1629492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6" Type="http://schemas.openxmlformats.org/officeDocument/2006/relationships/hyperlink" Target="https://stats.wnba.com/events/?flag=1&amp;CFID=&amp;CFPARAMS=&amp;PlayerID=204327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7" Type="http://schemas.openxmlformats.org/officeDocument/2006/relationships/hyperlink" Target="https://stats.wnba.com/player/203831/" TargetMode="External"/><Relationship Id="rId10129" Type="http://schemas.openxmlformats.org/officeDocument/2006/relationships/hyperlink" Target="https://stats.wnba.com/events/?flag=1&amp;CFID=&amp;CFPARAMS=&amp;PlayerID=1629492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1" Type="http://schemas.openxmlformats.org/officeDocument/2006/relationships/hyperlink" Target="https://stats.wnba.com/events/?flag=3&amp;CFID=&amp;CFPARAMS=&amp;PlayerID=204327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2" Type="http://schemas.openxmlformats.org/officeDocument/2006/relationships/hyperlink" Target="https://stats.wnba.com/events/?flag=1&amp;CFID=&amp;CFPARAMS=&amp;PlayerID=201904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0" Type="http://schemas.openxmlformats.org/officeDocument/2006/relationships/hyperlink" Target="https://stats.wnba.com/events/?flag=1&amp;CFID=&amp;CFPARAMS=&amp;PlayerID=203405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0" Type="http://schemas.openxmlformats.org/officeDocument/2006/relationships/hyperlink" Target="https://stats.wnba.com/events/?flag=3&amp;CFID=&amp;CFPARAMS=&amp;PlayerID=204327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1" Type="http://schemas.openxmlformats.org/officeDocument/2006/relationships/hyperlink" Target="https://stats.wnba.com/events/?flag=1&amp;CFID=&amp;CFPARAMS=&amp;PlayerID=201904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0" Type="http://schemas.openxmlformats.org/officeDocument/2006/relationships/hyperlink" Target="https://stats.wnba.com/events/?flag=1&amp;CFID=&amp;CFPARAMS=&amp;PlayerID=201904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3" Type="http://schemas.openxmlformats.org/officeDocument/2006/relationships/hyperlink" Target="https://stats.wnba.com/team/1611661323/traditional/" TargetMode="External"/><Relationship Id="rId11455" Type="http://schemas.openxmlformats.org/officeDocument/2006/relationships/hyperlink" Target="https://stats.wnba.com/events/?flag=1&amp;CFID=&amp;CFPARAMS=&amp;PlayerID=204327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6" Type="http://schemas.openxmlformats.org/officeDocument/2006/relationships/hyperlink" Target="https://stats.wnba.com/events/?flag=1&amp;CFID=&amp;CFPARAMS=&amp;PlayerID=201904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4" Type="http://schemas.openxmlformats.org/officeDocument/2006/relationships/hyperlink" Target="https://stats.wnba.com/events/?flag=3&amp;CFID=&amp;CFPARAMS=&amp;PlayerID=1629492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4" Type="http://schemas.openxmlformats.org/officeDocument/2006/relationships/hyperlink" Target="https://stats.wnba.com/events/?flag=1&amp;CFID=&amp;CFPARAMS=&amp;PlayerID=204327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5" Type="http://schemas.openxmlformats.org/officeDocument/2006/relationships/hyperlink" Target="https://stats.wnba.com/events/?flag=1&amp;CFID=&amp;CFPARAMS=&amp;PlayerID=201904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1" Type="http://schemas.openxmlformats.org/officeDocument/2006/relationships/hyperlink" Target="https://stats.wnba.com/events/?flag=1&amp;CFID=&amp;CFPARAMS=&amp;PlayerID=203405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3" Type="http://schemas.openxmlformats.org/officeDocument/2006/relationships/hyperlink" Target="https://stats.wnba.com/events/?flag=1&amp;CFID=&amp;CFPARAMS=&amp;PlayerID=204327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4" Type="http://schemas.openxmlformats.org/officeDocument/2006/relationships/hyperlink" Target="https://stats.wnba.com/events/?flag=1&amp;CFID=&amp;CFPARAMS=&amp;PlayerID=201904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2" Type="http://schemas.openxmlformats.org/officeDocument/2006/relationships/hyperlink" Target="https://stats.wnba.com/player/1629492/" TargetMode="External"/><Relationship Id="rId11452" Type="http://schemas.openxmlformats.org/officeDocument/2006/relationships/hyperlink" Target="https://stats.wnba.com/events/?flag=1&amp;CFID=&amp;CFPARAMS=&amp;PlayerID=204327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3" Type="http://schemas.openxmlformats.org/officeDocument/2006/relationships/hyperlink" Target="https://stats.wnba.com/events/?flag=1&amp;CFID=&amp;CFPARAMS=&amp;PlayerID=201904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stats.wnba.com/events/?flag=1&amp;CFID=&amp;CFPARAMS=&amp;PlayerID=1629478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stats.wnba.com/events/?flag=1&amp;CFID=&amp;CFPARAMS=&amp;PlayerID=1629478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9" Type="http://schemas.openxmlformats.org/officeDocument/2006/relationships/hyperlink" Target="https://stats.wnba.com/events/?flag=1&amp;CFID=&amp;CFPARAMS=&amp;PlayerID=203829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0" Type="http://schemas.openxmlformats.org/officeDocument/2006/relationships/hyperlink" Target="https://stats.wnba.com/events/?flag=3&amp;CFID=&amp;CFPARAMS=&amp;PlayerID=203437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1" Type="http://schemas.openxmlformats.org/officeDocument/2006/relationships/hyperlink" Target="https://stats.wnba.com/events/?flag=3&amp;CFID=&amp;CFPARAMS=&amp;PlayerID=203437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0" Type="http://schemas.openxmlformats.org/officeDocument/2006/relationships/hyperlink" Target="https://stats.wnba.com/events/?flag=1&amp;CFID=&amp;CFPARAMS=&amp;PlayerID=201496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stats.wnba.com/events/?flag=3&amp;CFID=&amp;CFPARAMS=&amp;PlayerID=1629478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4" Type="http://schemas.openxmlformats.org/officeDocument/2006/relationships/hyperlink" Target="https://stats.wnba.com/events/?flag=3&amp;CFID=&amp;CFPARAMS=&amp;PlayerID=203829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6" Type="http://schemas.openxmlformats.org/officeDocument/2006/relationships/hyperlink" Target="https://stats.wnba.com/events/?flag=1&amp;CFID=&amp;CFPARAMS=&amp;PlayerID=203437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stats.wnba.com/events/?flag=3&amp;CFID=&amp;CFPARAMS=&amp;PlayerID=1629478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3" Type="http://schemas.openxmlformats.org/officeDocument/2006/relationships/hyperlink" Target="https://stats.wnba.com/team/1611661317/traditional/" TargetMode="External"/><Relationship Id="rId9977" Type="http://schemas.openxmlformats.org/officeDocument/2006/relationships/hyperlink" Target="https://stats.wnba.com/events/?flag=1&amp;CFID=&amp;CFPARAMS=&amp;PlayerID=203437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stats.wnba.com/events/?flag=3&amp;CFID=&amp;CFPARAMS=&amp;PlayerID=1629478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2" Type="http://schemas.openxmlformats.org/officeDocument/2006/relationships/hyperlink" Target="https://stats.wnba.com/player/203829/" TargetMode="External"/><Relationship Id="rId9978" Type="http://schemas.openxmlformats.org/officeDocument/2006/relationships/hyperlink" Target="https://stats.wnba.com/events/?flag=1&amp;CFID=&amp;CFPARAMS=&amp;PlayerID=203437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stats.wnba.com/events/?flag=3&amp;CFID=&amp;CFPARAMS=&amp;PlayerID=1629478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1" Type="http://schemas.openxmlformats.org/officeDocument/2006/relationships/hyperlink" Target="https://stats.wnba.com/events/?flag=1&amp;CFID=&amp;CFPARAMS=&amp;PlayerID=201496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9" Type="http://schemas.openxmlformats.org/officeDocument/2006/relationships/hyperlink" Target="https://stats.wnba.com/events/?flag=1&amp;CFID=&amp;CFPARAMS=&amp;PlayerID=203437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stats.wnba.com/events/?flag=1&amp;CFID=&amp;CFPARAMS=&amp;PlayerID=1629478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8" Type="http://schemas.openxmlformats.org/officeDocument/2006/relationships/hyperlink" Target="https://stats.wnba.com/events/?flag=1&amp;CFID=&amp;CFPARAMS=&amp;PlayerID=203829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2" Type="http://schemas.openxmlformats.org/officeDocument/2006/relationships/hyperlink" Target="https://stats.wnba.com/events/?flag=3&amp;CFID=&amp;CFPARAMS=&amp;PlayerID=203437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stats.wnba.com/events/?flag=1&amp;CFID=&amp;CFPARAMS=&amp;PlayerID=1629478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7" Type="http://schemas.openxmlformats.org/officeDocument/2006/relationships/hyperlink" Target="https://stats.wnba.com/events/?flag=3&amp;CFID=&amp;CFPARAMS=&amp;PlayerID=203829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3" Type="http://schemas.openxmlformats.org/officeDocument/2006/relationships/hyperlink" Target="https://stats.wnba.com/events/?flag=3&amp;CFID=&amp;CFPARAMS=&amp;PlayerID=203437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stats.wnba.com/events/?flag=1&amp;CFID=&amp;CFPARAMS=&amp;PlayerID=1629478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6" Type="http://schemas.openxmlformats.org/officeDocument/2006/relationships/hyperlink" Target="https://stats.wnba.com/events/?flag=3&amp;CFID=&amp;CFPARAMS=&amp;PlayerID=203829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4" Type="http://schemas.openxmlformats.org/officeDocument/2006/relationships/hyperlink" Target="https://stats.wnba.com/events/?flag=1&amp;CFID=&amp;CFPARAMS=&amp;PlayerID=203437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stats.wnba.com/events/?flag=1&amp;CFID=&amp;CFPARAMS=&amp;PlayerID=1629478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5" Type="http://schemas.openxmlformats.org/officeDocument/2006/relationships/hyperlink" Target="https://stats.wnba.com/events/?flag=3&amp;CFID=&amp;CFPARAMS=&amp;PlayerID=203829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5" Type="http://schemas.openxmlformats.org/officeDocument/2006/relationships/hyperlink" Target="https://stats.wnba.com/events/?flag=1&amp;CFID=&amp;CFPARAMS=&amp;PlayerID=203437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stats.wnba.com/team/1611661328/traditional/" TargetMode="External"/><Relationship Id="rId7308" Type="http://schemas.openxmlformats.org/officeDocument/2006/relationships/hyperlink" Target="https://stats.wnba.com/player/1629478/" TargetMode="External"/><Relationship Id="rId8639" Type="http://schemas.openxmlformats.org/officeDocument/2006/relationships/hyperlink" Target="https://stats.wnba.com/events/?flag=1&amp;CFID=&amp;CFPARAMS=&amp;PlayerID=201496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stats.wnba.com/events/?flag=1&amp;CFID=&amp;CFPARAMS=&amp;PlayerID=203823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8" Type="http://schemas.openxmlformats.org/officeDocument/2006/relationships/hyperlink" Target="https://stats.wnba.com/events/?flag=1&amp;CFID=&amp;CFPARAMS=&amp;PlayerID=201496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9" Type="http://schemas.openxmlformats.org/officeDocument/2006/relationships/hyperlink" Target="https://stats.wnba.com/team/1611661320/traditional/" TargetMode="External"/><Relationship Id="rId9960" Type="http://schemas.openxmlformats.org/officeDocument/2006/relationships/hyperlink" Target="https://stats.wnba.com/events/?flag=1&amp;CFID=&amp;CFPARAMS=&amp;PlayerID=1630115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stats.wnba.com/events/?flag=1&amp;CFID=&amp;CFPARAMS=&amp;PlayerID=203823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3" Type="http://schemas.openxmlformats.org/officeDocument/2006/relationships/hyperlink" Target="https://stats.wnba.com/events/?flag=3&amp;CFID=&amp;CFPARAMS=&amp;PlayerID=201496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5" Type="http://schemas.openxmlformats.org/officeDocument/2006/relationships/hyperlink" Target="https://stats.wnba.com/events/?flag=1&amp;CFID=&amp;CFPARAMS=&amp;PlayerID=1630115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stats.wnba.com/events/?flag=1&amp;CFID=&amp;CFPARAMS=&amp;PlayerID=203823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2" Type="http://schemas.openxmlformats.org/officeDocument/2006/relationships/hyperlink" Target="https://stats.wnba.com/events/?flag=3&amp;CFID=&amp;CFPARAMS=&amp;PlayerID=201496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6" Type="http://schemas.openxmlformats.org/officeDocument/2006/relationships/hyperlink" Target="https://stats.wnba.com/events/?flag=1&amp;CFID=&amp;CFPARAMS=&amp;PlayerID=1630115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stats.wnba.com/events/?flag=1&amp;CFID=&amp;CFPARAMS=&amp;PlayerID=203823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1" Type="http://schemas.openxmlformats.org/officeDocument/2006/relationships/hyperlink" Target="https://stats.wnba.com/events/?flag=3&amp;CFID=&amp;CFPARAMS=&amp;PlayerID=201496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7" Type="http://schemas.openxmlformats.org/officeDocument/2006/relationships/hyperlink" Target="https://stats.wnba.com/events/?flag=1&amp;CFID=&amp;CFPARAMS=&amp;PlayerID=1630115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0" Type="http://schemas.openxmlformats.org/officeDocument/2006/relationships/hyperlink" Target="https://stats.wnba.com/events/?flag=3&amp;CFID=&amp;CFPARAMS=&amp;PlayerID=201496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8" Type="http://schemas.openxmlformats.org/officeDocument/2006/relationships/hyperlink" Target="https://stats.wnba.com/player/203437/" TargetMode="External"/><Relationship Id="rId7306" Type="http://schemas.openxmlformats.org/officeDocument/2006/relationships/hyperlink" Target="https://stats.wnba.com/events/?flag=1&amp;CFID=&amp;CFPARAMS=&amp;PlayerID=203823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7" Type="http://schemas.openxmlformats.org/officeDocument/2006/relationships/hyperlink" Target="https://stats.wnba.com/events/?flag=1&amp;CFID=&amp;CFPARAMS=&amp;PlayerID=201496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1" Type="http://schemas.openxmlformats.org/officeDocument/2006/relationships/hyperlink" Target="https://stats.wnba.com/events/?flag=1&amp;CFID=&amp;CFPARAMS=&amp;PlayerID=1630115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stats.wnba.com/events/?flag=1&amp;CFID=&amp;CFPARAMS=&amp;PlayerID=203823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6" Type="http://schemas.openxmlformats.org/officeDocument/2006/relationships/hyperlink" Target="https://stats.wnba.com/events/?flag=1&amp;CFID=&amp;CFPARAMS=&amp;PlayerID=201496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2" Type="http://schemas.openxmlformats.org/officeDocument/2006/relationships/hyperlink" Target="https://stats.wnba.com/events/?flag=1&amp;CFID=&amp;CFPARAMS=&amp;PlayerID=1630115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stats.wnba.com/events/?flag=1&amp;CFID=&amp;CFPARAMS=&amp;PlayerID=203823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5" Type="http://schemas.openxmlformats.org/officeDocument/2006/relationships/hyperlink" Target="https://stats.wnba.com/events/?flag=1&amp;CFID=&amp;CFPARAMS=&amp;PlayerID=201496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3" Type="http://schemas.openxmlformats.org/officeDocument/2006/relationships/hyperlink" Target="https://stats.wnba.com/events/?flag=1&amp;CFID=&amp;CFPARAMS=&amp;PlayerID=1630115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stats.wnba.com/events/?flag=1&amp;CFID=&amp;CFPARAMS=&amp;PlayerID=203823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4" Type="http://schemas.openxmlformats.org/officeDocument/2006/relationships/hyperlink" Target="https://stats.wnba.com/events/?flag=1&amp;CFID=&amp;CFPARAMS=&amp;PlayerID=201496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4" Type="http://schemas.openxmlformats.org/officeDocument/2006/relationships/hyperlink" Target="https://stats.wnba.com/events/?flag=1&amp;CFID=&amp;CFPARAMS=&amp;PlayerID=1630115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stats.wnba.com/events/?flag=3&amp;CFID=&amp;CFPARAMS=&amp;PlayerID=204334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0" Type="http://schemas.openxmlformats.org/officeDocument/2006/relationships/hyperlink" Target="https://stats.wnba.com/events/?flag=1&amp;CFID=&amp;CFPARAMS=&amp;PlayerID=202670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1" Type="http://schemas.openxmlformats.org/officeDocument/2006/relationships/hyperlink" Target="https://stats.wnba.com/events/?flag=1&amp;CFID=&amp;CFPARAMS=&amp;PlayerID=202670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2" Type="http://schemas.openxmlformats.org/officeDocument/2006/relationships/hyperlink" Target="https://stats.wnba.com/events/?flag=1&amp;CFID=&amp;CFPARAMS=&amp;PlayerID=202670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3" Type="http://schemas.openxmlformats.org/officeDocument/2006/relationships/hyperlink" Target="https://stats.wnba.com/events/?flag=1&amp;CFID=&amp;CFPARAMS=&amp;PlayerID=202670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stats.wnba.com/events/?flag=1&amp;CFID=&amp;CFPARAMS=&amp;PlayerID=201896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2" Type="http://schemas.openxmlformats.org/officeDocument/2006/relationships/hyperlink" Target="https://stats.wnba.com/events/?flag=1&amp;CFID=&amp;CFPARAMS=&amp;PlayerID=1627675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stats.wnba.com/events/?flag=1&amp;CFID=&amp;CFPARAMS=&amp;PlayerID=1631062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stats.wnba.com/events/?flag=1&amp;CFID=&amp;CFPARAMS=&amp;PlayerID=201896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1" Type="http://schemas.openxmlformats.org/officeDocument/2006/relationships/hyperlink" Target="https://stats.wnba.com/events/?flag=1&amp;CFID=&amp;CFPARAMS=&amp;PlayerID=1627675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0" Type="http://schemas.openxmlformats.org/officeDocument/2006/relationships/hyperlink" Target="https://stats.wnba.com/events/?flag=3&amp;CFID=&amp;CFPARAMS=&amp;PlayerID=1627675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wnba.com/events/?flag=1&amp;CFID=&amp;CFPARAMS=&amp;PlayerID=1631062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stats.wnba.com/events/?flag=1&amp;CFID=&amp;CFPARAMS=&amp;PlayerID=201896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6" Type="http://schemas.openxmlformats.org/officeDocument/2006/relationships/hyperlink" Target="https://stats.wnba.com/events/?flag=1&amp;CFID=&amp;CFPARAMS=&amp;PlayerID=1627675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8" Type="http://schemas.openxmlformats.org/officeDocument/2006/relationships/hyperlink" Target="https://stats.wnba.com/events/?flag=3&amp;CFID=&amp;CFPARAMS=&amp;PlayerID=1630134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wnba.com/events/?flag=1&amp;CFID=&amp;CFPARAMS=&amp;PlayerID=1631062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stats.wnba.com/events/?flag=1&amp;CFID=&amp;CFPARAMS=&amp;PlayerID=201896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5" Type="http://schemas.openxmlformats.org/officeDocument/2006/relationships/hyperlink" Target="https://stats.wnba.com/events/?flag=1&amp;CFID=&amp;CFPARAMS=&amp;PlayerID=1627675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9" Type="http://schemas.openxmlformats.org/officeDocument/2006/relationships/hyperlink" Target="https://stats.wnba.com/events/?flag=3&amp;CFID=&amp;CFPARAMS=&amp;PlayerID=1630134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wnba.com/events/?flag=1&amp;CFID=&amp;CFPARAMS=&amp;PlayerID=1631062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stats.wnba.com/events/?flag=1&amp;CFID=&amp;CFPARAMS=&amp;PlayerID=201896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4" Type="http://schemas.openxmlformats.org/officeDocument/2006/relationships/hyperlink" Target="https://stats.wnba.com/events/?flag=1&amp;CFID=&amp;CFPARAMS=&amp;PlayerID=1627675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wnba.com/events/?flag=1&amp;CFID=&amp;CFPARAMS=&amp;PlayerID=1631062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stats.wnba.com/events/?flag=1&amp;CFID=&amp;CFPARAMS=&amp;PlayerID=201896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3" Type="http://schemas.openxmlformats.org/officeDocument/2006/relationships/hyperlink" Target="https://stats.wnba.com/events/?flag=1&amp;CFID=&amp;CFPARAMS=&amp;PlayerID=1627675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wnba.com/team/1611661317/traditional/" TargetMode="External"/><Relationship Id="rId7339" Type="http://schemas.openxmlformats.org/officeDocument/2006/relationships/hyperlink" Target="https://stats.wnba.com/events/?flag=3&amp;CFID=&amp;CFPARAMS=&amp;PlayerID=1628278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4" Type="http://schemas.openxmlformats.org/officeDocument/2006/relationships/hyperlink" Target="https://stats.wnba.com/player/1630134/" TargetMode="External"/><Relationship Id="rId6008" Type="http://schemas.openxmlformats.org/officeDocument/2006/relationships/hyperlink" Target="https://stats.wnba.com/events/?flag=3&amp;CFID=&amp;CFPARAMS=&amp;PlayerID=204334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stats.wnba.com/events/?flag=3&amp;CFID=&amp;CFPARAMS=&amp;PlayerID=1628278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9" Type="http://schemas.openxmlformats.org/officeDocument/2006/relationships/hyperlink" Target="https://stats.wnba.com/player/201480/" TargetMode="External"/><Relationship Id="rId9995" Type="http://schemas.openxmlformats.org/officeDocument/2006/relationships/hyperlink" Target="https://stats.wnba.com/team/1611661322/traditional/" TargetMode="External"/><Relationship Id="rId6005" Type="http://schemas.openxmlformats.org/officeDocument/2006/relationships/hyperlink" Target="https://stats.wnba.com/events/?flag=1&amp;CFID=&amp;CFPARAMS=&amp;PlayerID=1631062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stats.wnba.com/team/1611661322/traditional/" TargetMode="External"/><Relationship Id="rId8668" Type="http://schemas.openxmlformats.org/officeDocument/2006/relationships/hyperlink" Target="https://stats.wnba.com/events/?flag=1&amp;CFID=&amp;CFPARAMS=&amp;PlayerID=1627675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6" Type="http://schemas.openxmlformats.org/officeDocument/2006/relationships/hyperlink" Target="https://stats.wnba.com/events/?flag=3&amp;CFID=&amp;CFPARAMS=&amp;PlayerID=1630134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stats.wnba.com/player/204334/" TargetMode="External"/><Relationship Id="rId7336" Type="http://schemas.openxmlformats.org/officeDocument/2006/relationships/hyperlink" Target="https://stats.wnba.com/player/1628278/" TargetMode="External"/><Relationship Id="rId8667" Type="http://schemas.openxmlformats.org/officeDocument/2006/relationships/hyperlink" Target="https://stats.wnba.com/events/?flag=1&amp;CFID=&amp;CFPARAMS=&amp;PlayerID=1627675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7" Type="http://schemas.openxmlformats.org/officeDocument/2006/relationships/hyperlink" Target="https://stats.wnba.com/events/?flag=3&amp;CFID=&amp;CFPARAMS=&amp;PlayerID=1630134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stats.wnba.com/events/?flag=1&amp;CFID=&amp;CFPARAMS=&amp;PlayerID=201896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0" Type="http://schemas.openxmlformats.org/officeDocument/2006/relationships/hyperlink" Target="https://stats.wnba.com/events/?flag=1&amp;CFID=&amp;CFPARAMS=&amp;PlayerID=203437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1" Type="http://schemas.openxmlformats.org/officeDocument/2006/relationships/hyperlink" Target="https://stats.wnba.com/events/?flag=1&amp;CFID=&amp;CFPARAMS=&amp;PlayerID=203437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2" Type="http://schemas.openxmlformats.org/officeDocument/2006/relationships/hyperlink" Target="https://stats.wnba.com/player/202670/" TargetMode="External"/><Relationship Id="rId7320" Type="http://schemas.openxmlformats.org/officeDocument/2006/relationships/hyperlink" Target="https://stats.wnba.com/events/?flag=1&amp;CFID=&amp;CFPARAMS=&amp;PlayerID=1629478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1" Type="http://schemas.openxmlformats.org/officeDocument/2006/relationships/hyperlink" Target="https://stats.wnba.com/events/?flag=1&amp;CFID=&amp;CFPARAMS=&amp;PlayerID=203829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0" Type="http://schemas.openxmlformats.org/officeDocument/2006/relationships/hyperlink" Target="https://stats.wnba.com/events/?flag=1&amp;CFID=&amp;CFPARAMS=&amp;PlayerID=203829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stats.wnba.com/events/?flag=3&amp;CFID=&amp;CFPARAMS=&amp;PlayerID=201896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5" Type="http://schemas.openxmlformats.org/officeDocument/2006/relationships/hyperlink" Target="https://stats.wnba.com/player/1627675/" TargetMode="External"/><Relationship Id="rId9987" Type="http://schemas.openxmlformats.org/officeDocument/2006/relationships/hyperlink" Target="https://stats.wnba.com/events/?flag=1&amp;CFID=&amp;CFPARAMS=&amp;PlayerID=202670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stats.wnba.com/team/1611661323/traditional/" TargetMode="External"/><Relationship Id="rId8654" Type="http://schemas.openxmlformats.org/officeDocument/2006/relationships/hyperlink" Target="https://stats.wnba.com/events/?flag=1&amp;CFID=&amp;CFPARAMS=&amp;PlayerID=203829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8" Type="http://schemas.openxmlformats.org/officeDocument/2006/relationships/hyperlink" Target="https://stats.wnba.com/events/?flag=1&amp;CFID=&amp;CFPARAMS=&amp;PlayerID=202670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stats.wnba.com/player/201896/" TargetMode="External"/><Relationship Id="rId8653" Type="http://schemas.openxmlformats.org/officeDocument/2006/relationships/hyperlink" Target="https://stats.wnba.com/events/?flag=1&amp;CFID=&amp;CFPARAMS=&amp;PlayerID=203829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9" Type="http://schemas.openxmlformats.org/officeDocument/2006/relationships/hyperlink" Target="https://stats.wnba.com/events/?flag=1&amp;CFID=&amp;CFPARAMS=&amp;PlayerID=202670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stats.wnba.com/events/?flag=1&amp;CFID=&amp;CFPARAMS=&amp;PlayerID=1629478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2" Type="http://schemas.openxmlformats.org/officeDocument/2006/relationships/hyperlink" Target="https://stats.wnba.com/events/?flag=1&amp;CFID=&amp;CFPARAMS=&amp;PlayerID=203829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stats.wnba.com/events/?flag=1&amp;CFID=&amp;CFPARAMS=&amp;PlayerID=201896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9" Type="http://schemas.openxmlformats.org/officeDocument/2006/relationships/hyperlink" Target="https://stats.wnba.com/events/?flag=3&amp;CFID=&amp;CFPARAMS=&amp;PlayerID=1627675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3" Type="http://schemas.openxmlformats.org/officeDocument/2006/relationships/hyperlink" Target="https://stats.wnba.com/team/1611661319/traditional/" TargetMode="External"/><Relationship Id="rId7327" Type="http://schemas.openxmlformats.org/officeDocument/2006/relationships/hyperlink" Target="https://stats.wnba.com/events/?flag=3&amp;CFID=&amp;CFPARAMS=&amp;PlayerID=201896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8" Type="http://schemas.openxmlformats.org/officeDocument/2006/relationships/hyperlink" Target="https://stats.wnba.com/events/?flag=3&amp;CFID=&amp;CFPARAMS=&amp;PlayerID=1627675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4" Type="http://schemas.openxmlformats.org/officeDocument/2006/relationships/hyperlink" Target="https://stats.wnba.com/events/?flag=3&amp;CFID=&amp;CFPARAMS=&amp;PlayerID=202670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stats.wnba.com/events/?flag=3&amp;CFID=&amp;CFPARAMS=&amp;PlayerID=201896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7" Type="http://schemas.openxmlformats.org/officeDocument/2006/relationships/hyperlink" Target="https://stats.wnba.com/events/?flag=3&amp;CFID=&amp;CFPARAMS=&amp;PlayerID=1627675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5" Type="http://schemas.openxmlformats.org/officeDocument/2006/relationships/hyperlink" Target="https://stats.wnba.com/events/?flag=3&amp;CFID=&amp;CFPARAMS=&amp;PlayerID=202670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stats.wnba.com/events/?flag=3&amp;CFID=&amp;CFPARAMS=&amp;PlayerID=201896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6" Type="http://schemas.openxmlformats.org/officeDocument/2006/relationships/hyperlink" Target="https://stats.wnba.com/team/1611661330/traditional/" TargetMode="External"/><Relationship Id="rId9986" Type="http://schemas.openxmlformats.org/officeDocument/2006/relationships/hyperlink" Target="https://stats.wnba.com/events/?flag=1&amp;CFID=&amp;CFPARAMS=&amp;PlayerID=202670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8" Type="http://schemas.openxmlformats.org/officeDocument/2006/relationships/hyperlink" Target="https://stats.wnba.com/events/?flag=1&amp;CFID=&amp;CFPARAMS=&amp;PlayerID=1628878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7" Type="http://schemas.openxmlformats.org/officeDocument/2006/relationships/hyperlink" Target="https://stats.wnba.com/events/?flag=1&amp;CFID=&amp;CFPARAMS=&amp;PlayerID=1628878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6" Type="http://schemas.openxmlformats.org/officeDocument/2006/relationships/hyperlink" Target="https://stats.wnba.com/events/?flag=1&amp;CFID=&amp;CFPARAMS=&amp;PlayerID=1628878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5" Type="http://schemas.openxmlformats.org/officeDocument/2006/relationships/hyperlink" Target="https://stats.wnba.com/events/?flag=3&amp;CFID=&amp;CFPARAMS=&amp;PlayerID=1628878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6" Type="http://schemas.openxmlformats.org/officeDocument/2006/relationships/hyperlink" Target="https://stats.wnba.com/events/?flag=1&amp;CFID=&amp;CFPARAMS=&amp;PlayerID=1630136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7" Type="http://schemas.openxmlformats.org/officeDocument/2006/relationships/hyperlink" Target="https://stats.wnba.com/events/?flag=1&amp;CFID=&amp;CFPARAMS=&amp;PlayerID=1630136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8" Type="http://schemas.openxmlformats.org/officeDocument/2006/relationships/hyperlink" Target="https://stats.wnba.com/events/?flag=1&amp;CFID=&amp;CFPARAMS=&amp;PlayerID=1630136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9" Type="http://schemas.openxmlformats.org/officeDocument/2006/relationships/hyperlink" Target="https://stats.wnba.com/events/?flag=1&amp;CFID=&amp;CFPARAMS=&amp;PlayerID=1628878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9" Type="http://schemas.openxmlformats.org/officeDocument/2006/relationships/hyperlink" Target="https://stats.wnba.com/events/?flag=1&amp;CFID=&amp;CFPARAMS=&amp;PlayerID=1630136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8" Type="http://schemas.openxmlformats.org/officeDocument/2006/relationships/hyperlink" Target="https://stats.wnba.com/events/?flag=1&amp;CFID=&amp;CFPARAMS=&amp;PlayerID=201067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9" Type="http://schemas.openxmlformats.org/officeDocument/2006/relationships/hyperlink" Target="https://stats.wnba.com/events/?flag=1&amp;CFID=&amp;CFPARAMS=&amp;PlayerID=201067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4" Type="http://schemas.openxmlformats.org/officeDocument/2006/relationships/hyperlink" Target="https://stats.wnba.com/events/?flag=1&amp;CFID=&amp;CFPARAMS=&amp;PlayerID=201067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5" Type="http://schemas.openxmlformats.org/officeDocument/2006/relationships/hyperlink" Target="https://stats.wnba.com/events/?flag=1&amp;CFID=&amp;CFPARAMS=&amp;PlayerID=201067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6" Type="http://schemas.openxmlformats.org/officeDocument/2006/relationships/hyperlink" Target="https://stats.wnba.com/events/?flag=1&amp;CFID=&amp;CFPARAMS=&amp;PlayerID=201067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7" Type="http://schemas.openxmlformats.org/officeDocument/2006/relationships/hyperlink" Target="https://stats.wnba.com/events/?flag=1&amp;CFID=&amp;CFPARAMS=&amp;PlayerID=201067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0" Type="http://schemas.openxmlformats.org/officeDocument/2006/relationships/hyperlink" Target="https://stats.wnba.com/events/?flag=3&amp;CFID=&amp;CFPARAMS=&amp;PlayerID=201067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1" Type="http://schemas.openxmlformats.org/officeDocument/2006/relationships/hyperlink" Target="https://stats.wnba.com/events/?flag=3&amp;CFID=&amp;CFPARAMS=&amp;PlayerID=201067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2" Type="http://schemas.openxmlformats.org/officeDocument/2006/relationships/hyperlink" Target="https://stats.wnba.com/events/?flag=1&amp;CFID=&amp;CFPARAMS=&amp;PlayerID=201067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3" Type="http://schemas.openxmlformats.org/officeDocument/2006/relationships/hyperlink" Target="https://stats.wnba.com/events/?flag=1&amp;CFID=&amp;CFPARAMS=&amp;PlayerID=201067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0" Type="http://schemas.openxmlformats.org/officeDocument/2006/relationships/hyperlink" Target="https://stats.wnba.com/player/1628878/" TargetMode="External"/><Relationship Id="rId9932" Type="http://schemas.openxmlformats.org/officeDocument/2006/relationships/hyperlink" Target="https://stats.wnba.com/events/?flag=3&amp;CFID=&amp;CFPARAMS=&amp;PlayerID=1630136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3" Type="http://schemas.openxmlformats.org/officeDocument/2006/relationships/hyperlink" Target="https://stats.wnba.com/events/?flag=3&amp;CFID=&amp;CFPARAMS=&amp;PlayerID=1630136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4" Type="http://schemas.openxmlformats.org/officeDocument/2006/relationships/hyperlink" Target="https://stats.wnba.com/events/?flag=3&amp;CFID=&amp;CFPARAMS=&amp;PlayerID=1630136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5" Type="http://schemas.openxmlformats.org/officeDocument/2006/relationships/hyperlink" Target="https://stats.wnba.com/events/?flag=3&amp;CFID=&amp;CFPARAMS=&amp;PlayerID=1630136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4" Type="http://schemas.openxmlformats.org/officeDocument/2006/relationships/hyperlink" Target="https://stats.wnba.com/events/?flag=3&amp;CFID=&amp;CFPARAMS=&amp;PlayerID=1628878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3" Type="http://schemas.openxmlformats.org/officeDocument/2006/relationships/hyperlink" Target="https://stats.wnba.com/events/?flag=3&amp;CFID=&amp;CFPARAMS=&amp;PlayerID=1628878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2" Type="http://schemas.openxmlformats.org/officeDocument/2006/relationships/hyperlink" Target="https://stats.wnba.com/events/?flag=3&amp;CFID=&amp;CFPARAMS=&amp;PlayerID=1628878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0" Type="http://schemas.openxmlformats.org/officeDocument/2006/relationships/hyperlink" Target="https://stats.wnba.com/player/1630136/" TargetMode="External"/><Relationship Id="rId8601" Type="http://schemas.openxmlformats.org/officeDocument/2006/relationships/hyperlink" Target="https://stats.wnba.com/team/1611661322/traditional/" TargetMode="External"/><Relationship Id="rId9931" Type="http://schemas.openxmlformats.org/officeDocument/2006/relationships/hyperlink" Target="https://stats.wnba.com/team/1611661313/traditional/" TargetMode="External"/><Relationship Id="rId9929" Type="http://schemas.openxmlformats.org/officeDocument/2006/relationships/hyperlink" Target="https://stats.wnba.com/events/?flag=1&amp;CFID=&amp;CFPARAMS=&amp;PlayerID=1628263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5" Type="http://schemas.openxmlformats.org/officeDocument/2006/relationships/hyperlink" Target="https://stats.wnba.com/events/?flag=1&amp;CFID=&amp;CFPARAMS=&amp;PlayerID=1628263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6" Type="http://schemas.openxmlformats.org/officeDocument/2006/relationships/hyperlink" Target="https://stats.wnba.com/events/?flag=1&amp;CFID=&amp;CFPARAMS=&amp;PlayerID=1628263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7" Type="http://schemas.openxmlformats.org/officeDocument/2006/relationships/hyperlink" Target="https://stats.wnba.com/events/?flag=1&amp;CFID=&amp;CFPARAMS=&amp;PlayerID=1628263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8" Type="http://schemas.openxmlformats.org/officeDocument/2006/relationships/hyperlink" Target="https://stats.wnba.com/events/?flag=1&amp;CFID=&amp;CFPARAMS=&amp;PlayerID=1628263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9" Type="http://schemas.openxmlformats.org/officeDocument/2006/relationships/hyperlink" Target="https://stats.wnba.com/events/?flag=1&amp;CFID=&amp;CFPARAMS=&amp;PlayerID=203823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8" Type="http://schemas.openxmlformats.org/officeDocument/2006/relationships/hyperlink" Target="https://stats.wnba.com/events/?flag=1&amp;CFID=&amp;CFPARAMS=&amp;PlayerID=203823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9" Type="http://schemas.openxmlformats.org/officeDocument/2006/relationships/hyperlink" Target="https://stats.wnba.com/events/?flag=1&amp;CFID=&amp;CFPARAMS=&amp;PlayerID=1628244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3" Type="http://schemas.openxmlformats.org/officeDocument/2006/relationships/hyperlink" Target="https://stats.wnba.com/events/?flag=1&amp;CFID=&amp;CFPARAMS=&amp;PlayerID=203823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5" Type="http://schemas.openxmlformats.org/officeDocument/2006/relationships/hyperlink" Target="https://stats.wnba.com/events/?flag=3&amp;CFID=&amp;CFPARAMS=&amp;PlayerID=1628244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2" Type="http://schemas.openxmlformats.org/officeDocument/2006/relationships/hyperlink" Target="https://stats.wnba.com/events/?flag=1&amp;CFID=&amp;CFPARAMS=&amp;PlayerID=203823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6" Type="http://schemas.openxmlformats.org/officeDocument/2006/relationships/hyperlink" Target="https://stats.wnba.com/events/?flag=1&amp;CFID=&amp;CFPARAMS=&amp;PlayerID=1628244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1" Type="http://schemas.openxmlformats.org/officeDocument/2006/relationships/hyperlink" Target="https://stats.wnba.com/events/?flag=3&amp;CFID=&amp;CFPARAMS=&amp;PlayerID=203823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7" Type="http://schemas.openxmlformats.org/officeDocument/2006/relationships/hyperlink" Target="https://stats.wnba.com/events/?flag=1&amp;CFID=&amp;CFPARAMS=&amp;PlayerID=1628244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0" Type="http://schemas.openxmlformats.org/officeDocument/2006/relationships/hyperlink" Target="https://stats.wnba.com/events/?flag=3&amp;CFID=&amp;CFPARAMS=&amp;PlayerID=203823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8" Type="http://schemas.openxmlformats.org/officeDocument/2006/relationships/hyperlink" Target="https://stats.wnba.com/events/?flag=1&amp;CFID=&amp;CFPARAMS=&amp;PlayerID=1628244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7" Type="http://schemas.openxmlformats.org/officeDocument/2006/relationships/hyperlink" Target="https://stats.wnba.com/events/?flag=1&amp;CFID=&amp;CFPARAMS=&amp;PlayerID=203823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1" Type="http://schemas.openxmlformats.org/officeDocument/2006/relationships/hyperlink" Target="https://stats.wnba.com/team/1611661328/traditional/" TargetMode="External"/><Relationship Id="rId12606" Type="http://schemas.openxmlformats.org/officeDocument/2006/relationships/hyperlink" Target="https://stats.wnba.com/events/?flag=1&amp;CFID=&amp;CFPARAMS=&amp;PlayerID=203823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2" Type="http://schemas.openxmlformats.org/officeDocument/2006/relationships/hyperlink" Target="https://stats.wnba.com/events/?flag=3&amp;CFID=&amp;CFPARAMS=&amp;PlayerID=1628244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5" Type="http://schemas.openxmlformats.org/officeDocument/2006/relationships/hyperlink" Target="https://stats.wnba.com/events/?flag=1&amp;CFID=&amp;CFPARAMS=&amp;PlayerID=203823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3" Type="http://schemas.openxmlformats.org/officeDocument/2006/relationships/hyperlink" Target="https://stats.wnba.com/events/?flag=3&amp;CFID=&amp;CFPARAMS=&amp;PlayerID=1628244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4" Type="http://schemas.openxmlformats.org/officeDocument/2006/relationships/hyperlink" Target="https://stats.wnba.com/events/?flag=1&amp;CFID=&amp;CFPARAMS=&amp;PlayerID=203823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4" Type="http://schemas.openxmlformats.org/officeDocument/2006/relationships/hyperlink" Target="https://stats.wnba.com/events/?flag=3&amp;CFID=&amp;CFPARAMS=&amp;PlayerID=1628244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1" Type="http://schemas.openxmlformats.org/officeDocument/2006/relationships/hyperlink" Target="https://stats.wnba.com/events/?flag=3&amp;CFID=&amp;CFPARAMS=&amp;PlayerID=1628263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2" Type="http://schemas.openxmlformats.org/officeDocument/2006/relationships/hyperlink" Target="https://stats.wnba.com/events/?flag=3&amp;CFID=&amp;CFPARAMS=&amp;PlayerID=1628263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3" Type="http://schemas.openxmlformats.org/officeDocument/2006/relationships/hyperlink" Target="https://stats.wnba.com/events/?flag=1&amp;CFID=&amp;CFPARAMS=&amp;PlayerID=1628263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4" Type="http://schemas.openxmlformats.org/officeDocument/2006/relationships/hyperlink" Target="https://stats.wnba.com/events/?flag=1&amp;CFID=&amp;CFPARAMS=&amp;PlayerID=1628263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0" Type="http://schemas.openxmlformats.org/officeDocument/2006/relationships/hyperlink" Target="https://stats.wnba.com/player/1628244/" TargetMode="External"/><Relationship Id="rId9920" Type="http://schemas.openxmlformats.org/officeDocument/2006/relationships/hyperlink" Target="https://stats.wnba.com/events/?flag=3&amp;CFID=&amp;CFPARAMS=&amp;PlayerID=1628263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9" Type="http://schemas.openxmlformats.org/officeDocument/2006/relationships/hyperlink" Target="https://stats.wnba.com/team/1611661320/traditional/" TargetMode="External"/><Relationship Id="rId8628" Type="http://schemas.openxmlformats.org/officeDocument/2006/relationships/hyperlink" Target="https://stats.wnba.com/player/201496/" TargetMode="External"/><Relationship Id="rId8627" Type="http://schemas.openxmlformats.org/officeDocument/2006/relationships/hyperlink" Target="https://stats.wnba.com/events/?flag=1&amp;CFID=&amp;CFPARAMS=&amp;PlayerID=1627674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8" Type="http://schemas.openxmlformats.org/officeDocument/2006/relationships/hyperlink" Target="https://stats.wnba.com/events/?flag=3&amp;CFID=&amp;CFPARAMS=&amp;PlayerID=1630115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9" Type="http://schemas.openxmlformats.org/officeDocument/2006/relationships/hyperlink" Target="https://stats.wnba.com/events/?flag=3&amp;CFID=&amp;CFPARAMS=&amp;PlayerID=1630115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6" Type="http://schemas.openxmlformats.org/officeDocument/2006/relationships/hyperlink" Target="https://stats.wnba.com/events/?flag=3&amp;CFID=&amp;CFPARAMS=&amp;PlayerID=1628905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7" Type="http://schemas.openxmlformats.org/officeDocument/2006/relationships/hyperlink" Target="https://stats.wnba.com/events/?flag=3&amp;CFID=&amp;CFPARAMS=&amp;PlayerID=1628905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8" Type="http://schemas.openxmlformats.org/officeDocument/2006/relationships/hyperlink" Target="https://stats.wnba.com/events/?flag=3&amp;CFID=&amp;CFPARAMS=&amp;PlayerID=1628905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9" Type="http://schemas.openxmlformats.org/officeDocument/2006/relationships/hyperlink" Target="https://stats.wnba.com/events/?flag=1&amp;CFID=&amp;CFPARAMS=&amp;PlayerID=1628905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2" Type="http://schemas.openxmlformats.org/officeDocument/2006/relationships/hyperlink" Target="https://stats.wnba.com/events/?flag=1&amp;CFID=&amp;CFPARAMS=&amp;PlayerID=204329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3" Type="http://schemas.openxmlformats.org/officeDocument/2006/relationships/hyperlink" Target="https://stats.wnba.com/events/?flag=1&amp;CFID=&amp;CFPARAMS=&amp;PlayerID=204329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4" Type="http://schemas.openxmlformats.org/officeDocument/2006/relationships/hyperlink" Target="https://stats.wnba.com/player/1628905/" TargetMode="External"/><Relationship Id="rId13905" Type="http://schemas.openxmlformats.org/officeDocument/2006/relationships/hyperlink" Target="https://stats.wnba.com/team/1611661319/traditional/" TargetMode="External"/><Relationship Id="rId13900" Type="http://schemas.openxmlformats.org/officeDocument/2006/relationships/hyperlink" Target="https://stats.wnba.com/events/?flag=1&amp;CFID=&amp;CFPARAMS=&amp;PlayerID=204329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1" Type="http://schemas.openxmlformats.org/officeDocument/2006/relationships/hyperlink" Target="https://stats.wnba.com/events/?flag=1&amp;CFID=&amp;CFPARAMS=&amp;PlayerID=204329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2" Type="http://schemas.openxmlformats.org/officeDocument/2006/relationships/hyperlink" Target="https://stats.wnba.com/events/?flag=1&amp;CFID=&amp;CFPARAMS=&amp;PlayerID=1627674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4" Type="http://schemas.openxmlformats.org/officeDocument/2006/relationships/hyperlink" Target="https://stats.wnba.com/player/1630115/" TargetMode="External"/><Relationship Id="rId8621" Type="http://schemas.openxmlformats.org/officeDocument/2006/relationships/hyperlink" Target="https://stats.wnba.com/events/?flag=1&amp;CFID=&amp;CFPARAMS=&amp;PlayerID=1627674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5" Type="http://schemas.openxmlformats.org/officeDocument/2006/relationships/hyperlink" Target="https://stats.wnba.com/team/1611661313/traditional/" TargetMode="External"/><Relationship Id="rId8620" Type="http://schemas.openxmlformats.org/officeDocument/2006/relationships/hyperlink" Target="https://stats.wnba.com/events/?flag=1&amp;CFID=&amp;CFPARAMS=&amp;PlayerID=1627674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6" Type="http://schemas.openxmlformats.org/officeDocument/2006/relationships/hyperlink" Target="https://stats.wnba.com/events/?flag=3&amp;CFID=&amp;CFPARAMS=&amp;PlayerID=1630115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7" Type="http://schemas.openxmlformats.org/officeDocument/2006/relationships/hyperlink" Target="https://stats.wnba.com/events/?flag=3&amp;CFID=&amp;CFPARAMS=&amp;PlayerID=1630115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6" Type="http://schemas.openxmlformats.org/officeDocument/2006/relationships/hyperlink" Target="https://stats.wnba.com/events/?flag=1&amp;CFID=&amp;CFPARAMS=&amp;PlayerID=1627674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0" Type="http://schemas.openxmlformats.org/officeDocument/2006/relationships/hyperlink" Target="https://stats.wnba.com/events/?flag=1&amp;CFID=&amp;CFPARAMS=&amp;PlayerID=1629480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5" Type="http://schemas.openxmlformats.org/officeDocument/2006/relationships/hyperlink" Target="https://stats.wnba.com/events/?flag=1&amp;CFID=&amp;CFPARAMS=&amp;PlayerID=1627674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1" Type="http://schemas.openxmlformats.org/officeDocument/2006/relationships/hyperlink" Target="https://stats.wnba.com/events/?flag=1&amp;CFID=&amp;CFPARAMS=&amp;PlayerID=1629480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4" Type="http://schemas.openxmlformats.org/officeDocument/2006/relationships/hyperlink" Target="https://stats.wnba.com/events/?flag=1&amp;CFID=&amp;CFPARAMS=&amp;PlayerID=1627674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2" Type="http://schemas.openxmlformats.org/officeDocument/2006/relationships/hyperlink" Target="https://stats.wnba.com/events/?flag=1&amp;CFID=&amp;CFPARAMS=&amp;PlayerID=1629480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3" Type="http://schemas.openxmlformats.org/officeDocument/2006/relationships/hyperlink" Target="https://stats.wnba.com/events/?flag=1&amp;CFID=&amp;CFPARAMS=&amp;PlayerID=1627674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3" Type="http://schemas.openxmlformats.org/officeDocument/2006/relationships/hyperlink" Target="https://stats.wnba.com/events/?flag=1&amp;CFID=&amp;CFPARAMS=&amp;PlayerID=1629480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9" Type="http://schemas.openxmlformats.org/officeDocument/2006/relationships/hyperlink" Target="https://stats.wnba.com/events/?flag=3&amp;CFID=&amp;CFPARAMS=&amp;PlayerID=1627674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8" Type="http://schemas.openxmlformats.org/officeDocument/2006/relationships/hyperlink" Target="https://stats.wnba.com/events/?flag=3&amp;CFID=&amp;CFPARAMS=&amp;PlayerID=1627674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7" Type="http://schemas.openxmlformats.org/officeDocument/2006/relationships/hyperlink" Target="https://stats.wnba.com/events/?flag=3&amp;CFID=&amp;CFPARAMS=&amp;PlayerID=1627674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6" Type="http://schemas.openxmlformats.org/officeDocument/2006/relationships/hyperlink" Target="https://stats.wnba.com/events/?flag=3&amp;CFID=&amp;CFPARAMS=&amp;PlayerID=1627674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7" Type="http://schemas.openxmlformats.org/officeDocument/2006/relationships/hyperlink" Target="https://stats.wnba.com/events/?flag=1&amp;CFID=&amp;CFPARAMS=&amp;PlayerID=1629480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8" Type="http://schemas.openxmlformats.org/officeDocument/2006/relationships/hyperlink" Target="https://stats.wnba.com/events/?flag=1&amp;CFID=&amp;CFPARAMS=&amp;PlayerID=1629480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9" Type="http://schemas.openxmlformats.org/officeDocument/2006/relationships/hyperlink" Target="https://stats.wnba.com/events/?flag=1&amp;CFID=&amp;CFPARAMS=&amp;PlayerID=1629480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7" Type="http://schemas.openxmlformats.org/officeDocument/2006/relationships/hyperlink" Target="https://stats.wnba.com/team/1611661317/traditional/" TargetMode="External"/><Relationship Id="rId13918" Type="http://schemas.openxmlformats.org/officeDocument/2006/relationships/hyperlink" Target="https://stats.wnba.com/events/?flag=3&amp;CFID=&amp;CFPARAMS=&amp;PlayerID=201067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9" Type="http://schemas.openxmlformats.org/officeDocument/2006/relationships/hyperlink" Target="https://stats.wnba.com/events/?flag=3&amp;CFID=&amp;CFPARAMS=&amp;PlayerID=201067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3" Type="http://schemas.openxmlformats.org/officeDocument/2006/relationships/hyperlink" Target="https://stats.wnba.com/events/?flag=1&amp;CFID=&amp;CFPARAMS=&amp;PlayerID=1628905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4" Type="http://schemas.openxmlformats.org/officeDocument/2006/relationships/hyperlink" Target="https://stats.wnba.com/events/?flag=1&amp;CFID=&amp;CFPARAMS=&amp;PlayerID=1628905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5" Type="http://schemas.openxmlformats.org/officeDocument/2006/relationships/hyperlink" Target="https://stats.wnba.com/events/?flag=1&amp;CFID=&amp;CFPARAMS=&amp;PlayerID=1628905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6" Type="http://schemas.openxmlformats.org/officeDocument/2006/relationships/hyperlink" Target="https://stats.wnba.com/player/201067/" TargetMode="External"/><Relationship Id="rId13910" Type="http://schemas.openxmlformats.org/officeDocument/2006/relationships/hyperlink" Target="https://stats.wnba.com/events/?flag=1&amp;CFID=&amp;CFPARAMS=&amp;PlayerID=1628905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1" Type="http://schemas.openxmlformats.org/officeDocument/2006/relationships/hyperlink" Target="https://stats.wnba.com/events/?flag=1&amp;CFID=&amp;CFPARAMS=&amp;PlayerID=1628905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2" Type="http://schemas.openxmlformats.org/officeDocument/2006/relationships/hyperlink" Target="https://stats.wnba.com/events/?flag=1&amp;CFID=&amp;CFPARAMS=&amp;PlayerID=1628905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1" Type="http://schemas.openxmlformats.org/officeDocument/2006/relationships/hyperlink" Target="https://stats.wnba.com/events/?flag=1&amp;CFID=&amp;CFPARAMS=&amp;PlayerID=1628878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3" Type="http://schemas.openxmlformats.org/officeDocument/2006/relationships/hyperlink" Target="https://stats.wnba.com/player/1629480/" TargetMode="External"/><Relationship Id="rId8610" Type="http://schemas.openxmlformats.org/officeDocument/2006/relationships/hyperlink" Target="https://stats.wnba.com/events/?flag=1&amp;CFID=&amp;CFPARAMS=&amp;PlayerID=1628878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4" Type="http://schemas.openxmlformats.org/officeDocument/2006/relationships/hyperlink" Target="https://stats.wnba.com/team/1611661330/traditional/" TargetMode="External"/><Relationship Id="rId9945" Type="http://schemas.openxmlformats.org/officeDocument/2006/relationships/hyperlink" Target="https://stats.wnba.com/events/?flag=3&amp;CFID=&amp;CFPARAMS=&amp;PlayerID=1629480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6" Type="http://schemas.openxmlformats.org/officeDocument/2006/relationships/hyperlink" Target="https://stats.wnba.com/events/?flag=3&amp;CFID=&amp;CFPARAMS=&amp;PlayerID=1629480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5" Type="http://schemas.openxmlformats.org/officeDocument/2006/relationships/hyperlink" Target="https://stats.wnba.com/team/1611661329/traditional/" TargetMode="External"/><Relationship Id="rId8614" Type="http://schemas.openxmlformats.org/officeDocument/2006/relationships/hyperlink" Target="https://stats.wnba.com/player/1627674/" TargetMode="External"/><Relationship Id="rId9940" Type="http://schemas.openxmlformats.org/officeDocument/2006/relationships/hyperlink" Target="https://stats.wnba.com/events/?flag=1&amp;CFID=&amp;CFPARAMS=&amp;PlayerID=1630136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3" Type="http://schemas.openxmlformats.org/officeDocument/2006/relationships/hyperlink" Target="https://stats.wnba.com/events/?flag=1&amp;CFID=&amp;CFPARAMS=&amp;PlayerID=1628878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1" Type="http://schemas.openxmlformats.org/officeDocument/2006/relationships/hyperlink" Target="https://stats.wnba.com/events/?flag=1&amp;CFID=&amp;CFPARAMS=&amp;PlayerID=1630136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2" Type="http://schemas.openxmlformats.org/officeDocument/2006/relationships/hyperlink" Target="https://stats.wnba.com/events/?flag=1&amp;CFID=&amp;CFPARAMS=&amp;PlayerID=1628878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2" Type="http://schemas.openxmlformats.org/officeDocument/2006/relationships/hyperlink" Target="https://stats.wnba.com/events/?flag=1&amp;CFID=&amp;CFPARAMS=&amp;PlayerID=1630136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stats.wnba.com/events/?flag=3&amp;CFID=&amp;CFPARAMS=&amp;PlayerID=1630993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stats.wnba.com/team/1611661325/traditional/" TargetMode="External"/><Relationship Id="rId6062" Type="http://schemas.openxmlformats.org/officeDocument/2006/relationships/hyperlink" Target="https://stats.wnba.com/events/?flag=3&amp;CFID=&amp;CFPARAMS=&amp;PlayerID=1630993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stats.wnba.com/player/202650/" TargetMode="External"/><Relationship Id="rId7391" Type="http://schemas.openxmlformats.org/officeDocument/2006/relationships/hyperlink" Target="https://stats.wnba.com/events/?flag=1&amp;CFID=&amp;CFPARAMS=&amp;PlayerID=203838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stats.wnba.com/team/1611661329/traditional/" TargetMode="External"/><Relationship Id="rId7390" Type="http://schemas.openxmlformats.org/officeDocument/2006/relationships/hyperlink" Target="https://stats.wnba.com/events/?flag=1&amp;CFID=&amp;CFPARAMS=&amp;PlayerID=203838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wnba.com/events/?flag=1&amp;CFID=&amp;CFPARAMS=&amp;PlayerID=1630993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stats.wnba.com/events/?flag=3&amp;CFID=&amp;CFPARAMS=&amp;PlayerID=202650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wnba.com/events/?flag=1&amp;CFID=&amp;CFPARAMS=&amp;PlayerID=1630993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stats.wnba.com/events/?flag=3&amp;CFID=&amp;CFPARAMS=&amp;PlayerID=202650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stats.wnba.com/events/?flag=3&amp;CFID=&amp;CFPARAMS=&amp;PlayerID=1630993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stats.wnba.com/events/?flag=3&amp;CFID=&amp;CFPARAMS=&amp;PlayerID=202650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wnba.com/events/?flag=3&amp;CFID=&amp;CFPARAMS=&amp;PlayerID=1630993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4" Type="http://schemas.openxmlformats.org/officeDocument/2006/relationships/hyperlink" Target="https://stats.wnba.com/events/?flag=3&amp;CFID=&amp;CFPARAMS=&amp;PlayerID=202650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wnba.com/events/?flag=1&amp;CFID=&amp;CFPARAMS=&amp;PlayerID=1630993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stats.wnba.com/events/?flag=1&amp;CFID=&amp;CFPARAMS=&amp;PlayerID=1630993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stats.wnba.com/events/?flag=1&amp;CFID=&amp;CFPARAMS=&amp;PlayerID=202650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stats.wnba.com/events/?flag=1&amp;CFID=&amp;CFPARAMS=&amp;PlayerID=1630993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stats.wnba.com/events/?flag=1&amp;CFID=&amp;CFPARAMS=&amp;PlayerID=202650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stats.wnba.com/events/?flag=3&amp;CFID=&amp;CFPARAMS=&amp;PlayerID=1630115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stats.wnba.com/events/?flag=3&amp;CFID=&amp;CFPARAMS=&amp;PlayerID=203838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stats.wnba.com/events/?flag=1&amp;CFID=&amp;CFPARAMS=&amp;PlayerID=1630115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stats.wnba.com/events/?flag=3&amp;CFID=&amp;CFPARAMS=&amp;PlayerID=203838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0" Type="http://schemas.openxmlformats.org/officeDocument/2006/relationships/hyperlink" Target="https://stats.wnba.com/events/?flag=3&amp;CFID=&amp;CFPARAMS=&amp;PlayerID=203838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stats.wnba.com/events/?flag=1&amp;CFID=&amp;CFPARAMS=&amp;PlayerID=1630115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stats.wnba.com/events/?flag=1&amp;CFID=&amp;CFPARAMS=&amp;PlayerID=203838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stats.wnba.com/events/?flag=1&amp;CFID=&amp;CFPARAMS=&amp;PlayerID=1630115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stats.wnba.com/events/?flag=1&amp;CFID=&amp;CFPARAMS=&amp;PlayerID=203838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stats.wnba.com/events/?flag=1&amp;CFID=&amp;CFPARAMS=&amp;PlayerID=1630115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4" Type="http://schemas.openxmlformats.org/officeDocument/2006/relationships/hyperlink" Target="https://stats.wnba.com/events/?flag=1&amp;CFID=&amp;CFPARAMS=&amp;PlayerID=203838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wnba.com/events/?flag=1&amp;CFID=&amp;CFPARAMS=&amp;PlayerID=1630115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stats.wnba.com/events/?flag=3&amp;CFID=&amp;CFPARAMS=&amp;PlayerID=203838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stats.wnba.com/events/?flag=1&amp;CFID=&amp;CFPARAMS=&amp;PlayerID=1630115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stats.wnba.com/player/1630993/" TargetMode="External"/><Relationship Id="rId7389" Type="http://schemas.openxmlformats.org/officeDocument/2006/relationships/hyperlink" Target="https://stats.wnba.com/events/?flag=1&amp;CFID=&amp;CFPARAMS=&amp;PlayerID=203838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stats.wnba.com/events/?flag=1&amp;CFID=&amp;CFPARAMS=&amp;PlayerID=1630115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stats.wnba.com/events/?flag=1&amp;CFID=&amp;CFPARAMS=&amp;PlayerID=203838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stats.wnba.com/events/?flag=1&amp;CFID=&amp;CFPARAMS=&amp;PlayerID=1630115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stats.wnba.com/events/?flag=1&amp;CFID=&amp;CFPARAMS=&amp;PlayerID=203838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stats.wnba.com/events/?flag=1&amp;CFID=&amp;CFPARAMS=&amp;PlayerID=1628920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wnba.com/events/?flag=1&amp;CFID=&amp;CFPARAMS=&amp;PlayerID=1628920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3" Type="http://schemas.openxmlformats.org/officeDocument/2006/relationships/hyperlink" Target="https://stats.wnba.com/events/?flag=1&amp;CFID=&amp;CFPARAMS=&amp;PlayerID=1630454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stats.wnba.com/events/?flag=1&amp;CFID=&amp;CFPARAMS=&amp;PlayerID=1630454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stats.wnba.com/events/?flag=1&amp;CFID=&amp;CFPARAMS=&amp;PlayerID=1630454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wnba.com/events/?flag=1&amp;CFID=&amp;CFPARAMS=&amp;PlayerID=1630454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wnba.com/events/?flag=3&amp;CFID=&amp;CFPARAMS=&amp;PlayerID=1628920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wnba.com/events/?flag=3&amp;CFID=&amp;CFPARAMS=&amp;PlayerID=1628920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stats.wnba.com/player/1628920/" TargetMode="External"/><Relationship Id="rId6086" Type="http://schemas.openxmlformats.org/officeDocument/2006/relationships/hyperlink" Target="https://stats.wnba.com/team/1611661328/traditional/" TargetMode="External"/><Relationship Id="rId6089" Type="http://schemas.openxmlformats.org/officeDocument/2006/relationships/hyperlink" Target="https://stats.wnba.com/events/?flag=1&amp;CFID=&amp;CFPARAMS=&amp;PlayerID=1628920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stats.wnba.com/events/?flag=1&amp;CFID=&amp;CFPARAMS=&amp;PlayerID=1630454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wnba.com/events/?flag=1&amp;CFID=&amp;CFPARAMS=&amp;PlayerID=1630993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wnba.com/player/1630454/" TargetMode="External"/><Relationship Id="rId6070" Type="http://schemas.openxmlformats.org/officeDocument/2006/relationships/hyperlink" Target="https://stats.wnba.com/events/?flag=1&amp;CFID=&amp;CFPARAMS=&amp;PlayerID=1630993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stats.wnba.com/events/?flag=1&amp;CFID=&amp;CFPARAMS=&amp;PlayerID=1630993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wnba.com/events/?flag=3&amp;CFID=&amp;CFPARAMS=&amp;PlayerID=1630454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wnba.com/events/?flag=3&amp;CFID=&amp;CFPARAMS=&amp;PlayerID=1630454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wnba.com/team/1611661321/traditional/" TargetMode="External"/><Relationship Id="rId6075" Type="http://schemas.openxmlformats.org/officeDocument/2006/relationships/hyperlink" Target="https://stats.wnba.com/events/?flag=3&amp;CFID=&amp;CFPARAMS=&amp;PlayerID=1630454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wnba.com/events/?flag=1&amp;CFID=&amp;CFPARAMS=&amp;PlayerID=1630454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wnba.com/events/?flag=1&amp;CFID=&amp;CFPARAMS=&amp;PlayerID=1630454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0" Type="http://schemas.openxmlformats.org/officeDocument/2006/relationships/hyperlink" Target="https://stats.wnba.com/events/?flag=1&amp;CFID=&amp;CFPARAMS=&amp;PlayerID=201480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stats.wnba.com/team/1611661330/traditional/" TargetMode="External"/><Relationship Id="rId7353" Type="http://schemas.openxmlformats.org/officeDocument/2006/relationships/hyperlink" Target="https://stats.wnba.com/events/?flag=3&amp;CFID=&amp;CFPARAMS=&amp;PlayerID=1628927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4" Type="http://schemas.openxmlformats.org/officeDocument/2006/relationships/hyperlink" Target="https://stats.wnba.com/events/?flag=3&amp;CFID=&amp;CFPARAMS=&amp;PlayerID=201881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stats.wnba.com/events/?flag=3&amp;CFID=&amp;CFPARAMS=&amp;PlayerID=1629492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stats.wnba.com/events/?flag=3&amp;CFID=&amp;CFPARAMS=&amp;PlayerID=1628927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3" Type="http://schemas.openxmlformats.org/officeDocument/2006/relationships/hyperlink" Target="https://stats.wnba.com/events/?flag=3&amp;CFID=&amp;CFPARAMS=&amp;PlayerID=201881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stats.wnba.com/team/1611661325/traditional/" TargetMode="External"/><Relationship Id="rId8682" Type="http://schemas.openxmlformats.org/officeDocument/2006/relationships/hyperlink" Target="https://stats.wnba.com/team/1611661319/traditional/" TargetMode="External"/><Relationship Id="rId6020" Type="http://schemas.openxmlformats.org/officeDocument/2006/relationships/hyperlink" Target="https://stats.wnba.com/player/1629492/" TargetMode="External"/><Relationship Id="rId7350" Type="http://schemas.openxmlformats.org/officeDocument/2006/relationships/hyperlink" Target="https://stats.wnba.com/player/1628927/" TargetMode="External"/><Relationship Id="rId8681" Type="http://schemas.openxmlformats.org/officeDocument/2006/relationships/hyperlink" Target="https://stats.wnba.com/player/201881/" TargetMode="External"/><Relationship Id="rId6025" Type="http://schemas.openxmlformats.org/officeDocument/2006/relationships/hyperlink" Target="https://stats.wnba.com/events/?flag=1&amp;CFID=&amp;CFPARAMS=&amp;PlayerID=1629492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stats.wnba.com/events/?flag=1&amp;CFID=&amp;CFPARAMS=&amp;PlayerID=1628927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8" Type="http://schemas.openxmlformats.org/officeDocument/2006/relationships/hyperlink" Target="https://stats.wnba.com/events/?flag=1&amp;CFID=&amp;CFPARAMS=&amp;PlayerID=201881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stats.wnba.com/events/?flag=1&amp;CFID=&amp;CFPARAMS=&amp;PlayerID=1629492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stats.wnba.com/events/?flag=1&amp;CFID=&amp;CFPARAMS=&amp;PlayerID=1628927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7" Type="http://schemas.openxmlformats.org/officeDocument/2006/relationships/hyperlink" Target="https://stats.wnba.com/events/?flag=1&amp;CFID=&amp;CFPARAMS=&amp;PlayerID=201881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stats.wnba.com/events/?flag=3&amp;CFID=&amp;CFPARAMS=&amp;PlayerID=1629492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stats.wnba.com/events/?flag=3&amp;CFID=&amp;CFPARAMS=&amp;PlayerID=1628927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6" Type="http://schemas.openxmlformats.org/officeDocument/2006/relationships/hyperlink" Target="https://stats.wnba.com/events/?flag=3&amp;CFID=&amp;CFPARAMS=&amp;PlayerID=201881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stats.wnba.com/events/?flag=1&amp;CFID=&amp;CFPARAMS=&amp;PlayerID=1629492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4" Type="http://schemas.openxmlformats.org/officeDocument/2006/relationships/hyperlink" Target="https://stats.wnba.com/events/?flag=3&amp;CFID=&amp;CFPARAMS=&amp;PlayerID=1628927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5" Type="http://schemas.openxmlformats.org/officeDocument/2006/relationships/hyperlink" Target="https://stats.wnba.com/events/?flag=3&amp;CFID=&amp;CFPARAMS=&amp;PlayerID=201881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stats.wnba.com/events/?flag=1&amp;CFID=&amp;CFPARAMS=&amp;PlayerID=1629492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stats.wnba.com/events/?flag=1&amp;CFID=&amp;CFPARAMS=&amp;PlayerID=1629492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stats.wnba.com/events/?flag=1&amp;CFID=&amp;CFPARAMS=&amp;PlayerID=1628927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stats.wnba.com/events/?flag=1&amp;CFID=&amp;CFPARAMS=&amp;PlayerID=1629492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stats.wnba.com/events/?flag=1&amp;CFID=&amp;CFPARAMS=&amp;PlayerID=1628927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9" Type="http://schemas.openxmlformats.org/officeDocument/2006/relationships/hyperlink" Target="https://stats.wnba.com/events/?flag=1&amp;CFID=&amp;CFPARAMS=&amp;PlayerID=201881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stats.wnba.com/events/?flag=3&amp;CFID=&amp;CFPARAMS=&amp;PlayerID=204334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stats.wnba.com/events/?flag=1&amp;CFID=&amp;CFPARAMS=&amp;PlayerID=1628278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3" Type="http://schemas.openxmlformats.org/officeDocument/2006/relationships/hyperlink" Target="https://stats.wnba.com/events/?flag=1&amp;CFID=&amp;CFPARAMS=&amp;PlayerID=201480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wnba.com/events/?flag=3&amp;CFID=&amp;CFPARAMS=&amp;PlayerID=204334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stats.wnba.com/events/?flag=3&amp;CFID=&amp;CFPARAMS=&amp;PlayerID=1628278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2" Type="http://schemas.openxmlformats.org/officeDocument/2006/relationships/hyperlink" Target="https://stats.wnba.com/events/?flag=3&amp;CFID=&amp;CFPARAMS=&amp;PlayerID=201480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stats.wnba.com/events/?flag=3&amp;CFID=&amp;CFPARAMS=&amp;PlayerID=1628278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1" Type="http://schemas.openxmlformats.org/officeDocument/2006/relationships/hyperlink" Target="https://stats.wnba.com/events/?flag=3&amp;CFID=&amp;CFPARAMS=&amp;PlayerID=201480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0" Type="http://schemas.openxmlformats.org/officeDocument/2006/relationships/hyperlink" Target="https://stats.wnba.com/team/1611661324/traditional/" TargetMode="External"/><Relationship Id="rId6014" Type="http://schemas.openxmlformats.org/officeDocument/2006/relationships/hyperlink" Target="https://stats.wnba.com/events/?flag=1&amp;CFID=&amp;CFPARAMS=&amp;PlayerID=204334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stats.wnba.com/events/?flag=1&amp;CFID=&amp;CFPARAMS=&amp;PlayerID=1628278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7" Type="http://schemas.openxmlformats.org/officeDocument/2006/relationships/hyperlink" Target="https://stats.wnba.com/events/?flag=1&amp;CFID=&amp;CFPARAMS=&amp;PlayerID=201480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wnba.com/events/?flag=1&amp;CFID=&amp;CFPARAMS=&amp;PlayerID=204334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stats.wnba.com/events/?flag=1&amp;CFID=&amp;CFPARAMS=&amp;PlayerID=1628278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6" Type="http://schemas.openxmlformats.org/officeDocument/2006/relationships/hyperlink" Target="https://stats.wnba.com/events/?flag=1&amp;CFID=&amp;CFPARAMS=&amp;PlayerID=201480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wnba.com/events/?flag=1&amp;CFID=&amp;CFPARAMS=&amp;PlayerID=204334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stats.wnba.com/events/?flag=1&amp;CFID=&amp;CFPARAMS=&amp;PlayerID=1628278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5" Type="http://schemas.openxmlformats.org/officeDocument/2006/relationships/hyperlink" Target="https://stats.wnba.com/events/?flag=1&amp;CFID=&amp;CFPARAMS=&amp;PlayerID=201480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stats.wnba.com/events/?flag=1&amp;CFID=&amp;CFPARAMS=&amp;PlayerID=204334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stats.wnba.com/events/?flag=1&amp;CFID=&amp;CFPARAMS=&amp;PlayerID=1628278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4" Type="http://schemas.openxmlformats.org/officeDocument/2006/relationships/hyperlink" Target="https://stats.wnba.com/events/?flag=1&amp;CFID=&amp;CFPARAMS=&amp;PlayerID=201480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wnba.com/events/?flag=1&amp;CFID=&amp;CFPARAMS=&amp;PlayerID=204334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wnba.com/events/?flag=1&amp;CFID=&amp;CFPARAMS=&amp;PlayerID=204334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stats.wnba.com/events/?flag=1&amp;CFID=&amp;CFPARAMS=&amp;PlayerID=1628278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stats.wnba.com/events/?flag=1&amp;CFID=&amp;CFPARAMS=&amp;PlayerID=204334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stats.wnba.com/events/?flag=1&amp;CFID=&amp;CFPARAMS=&amp;PlayerID=1628278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9" Type="http://schemas.openxmlformats.org/officeDocument/2006/relationships/hyperlink" Target="https://stats.wnba.com/events/?flag=1&amp;CFID=&amp;CFPARAMS=&amp;PlayerID=201480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stats.wnba.com/events/?flag=1&amp;CFID=&amp;CFPARAMS=&amp;PlayerID=204334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stats.wnba.com/events/?flag=1&amp;CFID=&amp;CFPARAMS=&amp;PlayerID=1628278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8" Type="http://schemas.openxmlformats.org/officeDocument/2006/relationships/hyperlink" Target="https://stats.wnba.com/events/?flag=1&amp;CFID=&amp;CFPARAMS=&amp;PlayerID=201480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stats.wnba.com/events/?flag=1&amp;CFID=&amp;CFPARAMS=&amp;PlayerID=1629496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stats.wnba.com/events/?flag=1&amp;CFID=&amp;CFPARAMS=&amp;PlayerID=1631002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stats.wnba.com/events/?flag=1&amp;CFID=&amp;CFPARAMS=&amp;PlayerID=1629496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stats.wnba.com/events/?flag=1&amp;CFID=&amp;CFPARAMS=&amp;PlayerID=1631002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stats.wnba.com/events/?flag=1&amp;CFID=&amp;CFPARAMS=&amp;PlayerID=1629496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wnba.com/events/?flag=1&amp;CFID=&amp;CFPARAMS=&amp;PlayerID=1631002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4" Type="http://schemas.openxmlformats.org/officeDocument/2006/relationships/hyperlink" Target="https://stats.wnba.com/events/?flag=1&amp;CFID=&amp;CFPARAMS=&amp;PlayerID=1629496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stats.wnba.com/events/?flag=1&amp;CFID=&amp;CFPARAMS=&amp;PlayerID=1631002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stats.wnba.com/events/?flag=1&amp;CFID=&amp;CFPARAMS=&amp;PlayerID=1629496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stats.wnba.com/events/?flag=1&amp;CFID=&amp;CFPARAMS=&amp;PlayerID=1631002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stats.wnba.com/events/?flag=1&amp;CFID=&amp;CFPARAMS=&amp;PlayerID=1629496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wnba.com/events/?flag=3&amp;CFID=&amp;CFPARAMS=&amp;PlayerID=1630115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stats.wnba.com/team/1611661329/traditional/" TargetMode="External"/><Relationship Id="rId6048" Type="http://schemas.openxmlformats.org/officeDocument/2006/relationships/hyperlink" Target="https://stats.wnba.com/events/?flag=3&amp;CFID=&amp;CFPARAMS=&amp;PlayerID=1630115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stats.wnba.com/player/203838/" TargetMode="External"/><Relationship Id="rId6045" Type="http://schemas.openxmlformats.org/officeDocument/2006/relationships/hyperlink" Target="https://stats.wnba.com/player/1630115/" TargetMode="External"/><Relationship Id="rId7377" Type="http://schemas.openxmlformats.org/officeDocument/2006/relationships/hyperlink" Target="https://stats.wnba.com/events/?flag=1&amp;CFID=&amp;CFPARAMS=&amp;PlayerID=1629496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stats.wnba.com/team/1611661323/traditional/" TargetMode="External"/><Relationship Id="rId7376" Type="http://schemas.openxmlformats.org/officeDocument/2006/relationships/hyperlink" Target="https://stats.wnba.com/events/?flag=1&amp;CFID=&amp;CFPARAMS=&amp;PlayerID=1629496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stats.wnba.com/events/?flag=3&amp;CFID=&amp;CFPARAMS=&amp;PlayerID=1630115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stats.wnba.com/events/?flag=1&amp;CFID=&amp;CFPARAMS=&amp;PlayerID=1628927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1" Type="http://schemas.openxmlformats.org/officeDocument/2006/relationships/hyperlink" Target="https://stats.wnba.com/events/?flag=1&amp;CFID=&amp;CFPARAMS=&amp;PlayerID=201881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0" Type="http://schemas.openxmlformats.org/officeDocument/2006/relationships/hyperlink" Target="https://stats.wnba.com/events/?flag=1&amp;CFID=&amp;CFPARAMS=&amp;PlayerID=201881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stats.wnba.com/player/1631002/" TargetMode="External"/><Relationship Id="rId7364" Type="http://schemas.openxmlformats.org/officeDocument/2006/relationships/hyperlink" Target="https://stats.wnba.com/player/1629496/" TargetMode="External"/><Relationship Id="rId8695" Type="http://schemas.openxmlformats.org/officeDocument/2006/relationships/hyperlink" Target="https://stats.wnba.com/player/203833/" TargetMode="External"/><Relationship Id="rId6033" Type="http://schemas.openxmlformats.org/officeDocument/2006/relationships/hyperlink" Target="https://stats.wnba.com/team/1611661323/traditional/" TargetMode="External"/><Relationship Id="rId7363" Type="http://schemas.openxmlformats.org/officeDocument/2006/relationships/hyperlink" Target="https://stats.wnba.com/events/?flag=1&amp;CFID=&amp;CFPARAMS=&amp;PlayerID=1628927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4" Type="http://schemas.openxmlformats.org/officeDocument/2006/relationships/hyperlink" Target="https://stats.wnba.com/events/?flag=1&amp;CFID=&amp;CFPARAMS=&amp;PlayerID=201881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wnba.com/events/?flag=1&amp;CFID=&amp;CFPARAMS=&amp;PlayerID=1629492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stats.wnba.com/events/?flag=1&amp;CFID=&amp;CFPARAMS=&amp;PlayerID=1628927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3" Type="http://schemas.openxmlformats.org/officeDocument/2006/relationships/hyperlink" Target="https://stats.wnba.com/events/?flag=1&amp;CFID=&amp;CFPARAMS=&amp;PlayerID=201881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wnba.com/events/?flag=1&amp;CFID=&amp;CFPARAMS=&amp;PlayerID=1629492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stats.wnba.com/events/?flag=1&amp;CFID=&amp;CFPARAMS=&amp;PlayerID=1628927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2" Type="http://schemas.openxmlformats.org/officeDocument/2006/relationships/hyperlink" Target="https://stats.wnba.com/events/?flag=1&amp;CFID=&amp;CFPARAMS=&amp;PlayerID=201881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stats.wnba.com/events/?flag=3&amp;CFID=&amp;CFPARAMS=&amp;PlayerID=1631002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stats.wnba.com/events/?flag=3&amp;CFID=&amp;CFPARAMS=&amp;PlayerID=1629496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9" Type="http://schemas.openxmlformats.org/officeDocument/2006/relationships/hyperlink" Target="https://stats.wnba.com/events/?flag=3&amp;CFID=&amp;CFPARAMS=&amp;PlayerID=203833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7" Type="http://schemas.openxmlformats.org/officeDocument/2006/relationships/hyperlink" Target="https://stats.wnba.com/events/?flag=3&amp;CFID=&amp;CFPARAMS=&amp;PlayerID=1631002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stats.wnba.com/events/?flag=3&amp;CFID=&amp;CFPARAMS=&amp;PlayerID=1629496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8" Type="http://schemas.openxmlformats.org/officeDocument/2006/relationships/hyperlink" Target="https://stats.wnba.com/events/?flag=3&amp;CFID=&amp;CFPARAMS=&amp;PlayerID=203833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wnba.com/events/?flag=3&amp;CFID=&amp;CFPARAMS=&amp;PlayerID=1631002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stats.wnba.com/events/?flag=3&amp;CFID=&amp;CFPARAMS=&amp;PlayerID=1629496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7" Type="http://schemas.openxmlformats.org/officeDocument/2006/relationships/hyperlink" Target="https://stats.wnba.com/events/?flag=3&amp;CFID=&amp;CFPARAMS=&amp;PlayerID=203833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wnba.com/events/?flag=3&amp;CFID=&amp;CFPARAMS=&amp;PlayerID=1631002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stats.wnba.com/team/1611661328/traditional/" TargetMode="External"/><Relationship Id="rId8696" Type="http://schemas.openxmlformats.org/officeDocument/2006/relationships/hyperlink" Target="https://stats.wnba.com/team/1611661320/traditional/" TargetMode="External"/><Relationship Id="rId6038" Type="http://schemas.openxmlformats.org/officeDocument/2006/relationships/hyperlink" Target="https://stats.wnba.com/events/?flag=1&amp;CFID=&amp;CFPARAMS=&amp;PlayerID=1631002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wnba.com/events/?flag=1&amp;CFID=&amp;CFPARAMS=&amp;PlayerID=1631002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stats.wnba.com/events/?flag=3&amp;CFID=&amp;CFPARAMS=&amp;PlayerID=1629496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9" Type="http://schemas.openxmlformats.org/officeDocument/2006/relationships/hyperlink" Target="https://stats.wnba.com/team/1611661319/traditional/" TargetMode="External"/><Relationship Id="rId10060" Type="http://schemas.openxmlformats.org/officeDocument/2006/relationships/hyperlink" Target="https://stats.wnba.com/events/?flag=3&amp;CFID=&amp;CFPARAMS=&amp;PlayerID=1628286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2" Type="http://schemas.openxmlformats.org/officeDocument/2006/relationships/hyperlink" Target="https://stats.wnba.com/player/201518/" TargetMode="External"/><Relationship Id="rId10061" Type="http://schemas.openxmlformats.org/officeDocument/2006/relationships/hyperlink" Target="https://stats.wnba.com/events/?flag=3&amp;CFID=&amp;CFPARAMS=&amp;PlayerID=1628286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1" Type="http://schemas.openxmlformats.org/officeDocument/2006/relationships/hyperlink" Target="https://stats.wnba.com/events/?flag=1&amp;CFID=&amp;CFPARAMS=&amp;PlayerID=1628931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0" Type="http://schemas.openxmlformats.org/officeDocument/2006/relationships/hyperlink" Target="https://stats.wnba.com/events/?flag=1&amp;CFID=&amp;CFPARAMS=&amp;PlayerID=1628931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2" Type="http://schemas.openxmlformats.org/officeDocument/2006/relationships/hyperlink" Target="https://stats.wnba.com/events/?flag=2&amp;CFID=&amp;CFPARAMS=&amp;PlayerID=100342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4" Type="http://schemas.openxmlformats.org/officeDocument/2006/relationships/hyperlink" Target="https://stats.wnba.com/events/?flag=2&amp;CFID=&amp;CFPARAMS=&amp;PlayerID=100234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1" Type="http://schemas.openxmlformats.org/officeDocument/2006/relationships/hyperlink" Target="https://stats.wnba.com/events/?flag=2&amp;CFID=&amp;CFPARAMS=&amp;PlayerID=100342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5" Type="http://schemas.openxmlformats.org/officeDocument/2006/relationships/hyperlink" Target="https://stats.wnba.com/events/?flag=2&amp;CFID=&amp;CFPARAMS=&amp;PlayerID=100234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4" Type="http://schemas.openxmlformats.org/officeDocument/2006/relationships/hyperlink" Target="https://stats.wnba.com/player/201884/" TargetMode="External"/><Relationship Id="rId23372" Type="http://schemas.openxmlformats.org/officeDocument/2006/relationships/hyperlink" Target="https://stats.wnba.com/player/100234/" TargetMode="External"/><Relationship Id="rId22043" Type="http://schemas.openxmlformats.org/officeDocument/2006/relationships/hyperlink" Target="https://stats.wnba.com/events/?flag=2&amp;CFID=&amp;CFPARAMS=&amp;PlayerID=100342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3" Type="http://schemas.openxmlformats.org/officeDocument/2006/relationships/hyperlink" Target="https://stats.wnba.com/team/1611661320/traditional/" TargetMode="External"/><Relationship Id="rId22046" Type="http://schemas.openxmlformats.org/officeDocument/2006/relationships/hyperlink" Target="https://stats.wnba.com/events/?flag=2&amp;CFID=&amp;CFPARAMS=&amp;PlayerID=201884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8" Type="http://schemas.openxmlformats.org/officeDocument/2006/relationships/hyperlink" Target="https://stats.wnba.com/player/100729/" TargetMode="External"/><Relationship Id="rId22045" Type="http://schemas.openxmlformats.org/officeDocument/2006/relationships/hyperlink" Target="https://stats.wnba.com/team/1611661319/traditional/" TargetMode="External"/><Relationship Id="rId23379" Type="http://schemas.openxmlformats.org/officeDocument/2006/relationships/hyperlink" Target="https://stats.wnba.com/team/1611661329/traditional/" TargetMode="External"/><Relationship Id="rId22048" Type="http://schemas.openxmlformats.org/officeDocument/2006/relationships/hyperlink" Target="https://stats.wnba.com/player/203030/" TargetMode="External"/><Relationship Id="rId23376" Type="http://schemas.openxmlformats.org/officeDocument/2006/relationships/hyperlink" Target="https://stats.wnba.com/events/?flag=2&amp;CFID=&amp;CFPARAMS=&amp;PlayerID=100234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7" Type="http://schemas.openxmlformats.org/officeDocument/2006/relationships/hyperlink" Target="https://stats.wnba.com/events/?flag=2&amp;CFID=&amp;CFPARAMS=&amp;PlayerID=201884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7" Type="http://schemas.openxmlformats.org/officeDocument/2006/relationships/hyperlink" Target="https://stats.wnba.com/events/?flag=2&amp;CFID=&amp;CFPARAMS=&amp;PlayerID=100234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9" Type="http://schemas.openxmlformats.org/officeDocument/2006/relationships/hyperlink" Target="https://stats.wnba.com/events/?flag=3&amp;CFID=&amp;CFPARAMS=&amp;PlayerID=1628286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1" Type="http://schemas.openxmlformats.org/officeDocument/2006/relationships/hyperlink" Target="https://stats.wnba.com/events/?flag=2&amp;CFID=&amp;CFPARAMS=&amp;PlayerID=100729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2" Type="http://schemas.openxmlformats.org/officeDocument/2006/relationships/hyperlink" Target="https://stats.wnba.com/events/?flag=2&amp;CFID=&amp;CFPARAMS=&amp;PlayerID=100729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1" Type="http://schemas.openxmlformats.org/officeDocument/2006/relationships/hyperlink" Target="https://stats.wnba.com/events/?flag=2&amp;CFID=&amp;CFPARAMS=&amp;PlayerID=203030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0" Type="http://schemas.openxmlformats.org/officeDocument/2006/relationships/hyperlink" Target="https://stats.wnba.com/events/?flag=2&amp;CFID=&amp;CFPARAMS=&amp;PlayerID=203030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0" Type="http://schemas.openxmlformats.org/officeDocument/2006/relationships/hyperlink" Target="https://stats.wnba.com/events/?flag=2&amp;CFID=&amp;CFPARAMS=&amp;PlayerID=100729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3" Type="http://schemas.openxmlformats.org/officeDocument/2006/relationships/hyperlink" Target="https://stats.wnba.com/events/?flag=1&amp;CFID=&amp;CFPARAMS=&amp;PlayerID=1628269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5" Type="http://schemas.openxmlformats.org/officeDocument/2006/relationships/hyperlink" Target="https://stats.wnba.com/events/?flag=1&amp;CFID=&amp;CFPARAMS=&amp;PlayerID=1628931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4" Type="http://schemas.openxmlformats.org/officeDocument/2006/relationships/hyperlink" Target="https://stats.wnba.com/events/?flag=1&amp;CFID=&amp;CFPARAMS=&amp;PlayerID=1628269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4" Type="http://schemas.openxmlformats.org/officeDocument/2006/relationships/hyperlink" Target="https://stats.wnba.com/events/?flag=1&amp;CFID=&amp;CFPARAMS=&amp;PlayerID=1628931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1" Type="http://schemas.openxmlformats.org/officeDocument/2006/relationships/hyperlink" Target="https://stats.wnba.com/events/?flag=1&amp;CFID=&amp;CFPARAMS=&amp;PlayerID=1628269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3" Type="http://schemas.openxmlformats.org/officeDocument/2006/relationships/hyperlink" Target="https://stats.wnba.com/events/?flag=3&amp;CFID=&amp;CFPARAMS=&amp;PlayerID=1628931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2" Type="http://schemas.openxmlformats.org/officeDocument/2006/relationships/hyperlink" Target="https://stats.wnba.com/events/?flag=1&amp;CFID=&amp;CFPARAMS=&amp;PlayerID=1628269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2" Type="http://schemas.openxmlformats.org/officeDocument/2006/relationships/hyperlink" Target="https://stats.wnba.com/events/?flag=3&amp;CFID=&amp;CFPARAMS=&amp;PlayerID=1628931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7" Type="http://schemas.openxmlformats.org/officeDocument/2006/relationships/hyperlink" Target="https://stats.wnba.com/player/1628286/" TargetMode="External"/><Relationship Id="rId11389" Type="http://schemas.openxmlformats.org/officeDocument/2006/relationships/hyperlink" Target="https://stats.wnba.com/events/?flag=1&amp;CFID=&amp;CFPARAMS=&amp;PlayerID=1628931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8" Type="http://schemas.openxmlformats.org/officeDocument/2006/relationships/hyperlink" Target="https://stats.wnba.com/team/1611661324/traditional/" TargetMode="External"/><Relationship Id="rId11388" Type="http://schemas.openxmlformats.org/officeDocument/2006/relationships/hyperlink" Target="https://stats.wnba.com/events/?flag=1&amp;CFID=&amp;CFPARAMS=&amp;PlayerID=1628931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5" Type="http://schemas.openxmlformats.org/officeDocument/2006/relationships/hyperlink" Target="https://stats.wnba.com/events/?flag=1&amp;CFID=&amp;CFPARAMS=&amp;PlayerID=1628269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7" Type="http://schemas.openxmlformats.org/officeDocument/2006/relationships/hyperlink" Target="https://stats.wnba.com/events/?flag=1&amp;CFID=&amp;CFPARAMS=&amp;PlayerID=1628931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6" Type="http://schemas.openxmlformats.org/officeDocument/2006/relationships/hyperlink" Target="https://stats.wnba.com/events/?flag=1&amp;CFID=&amp;CFPARAMS=&amp;PlayerID=1628269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6" Type="http://schemas.openxmlformats.org/officeDocument/2006/relationships/hyperlink" Target="https://stats.wnba.com/events/?flag=1&amp;CFID=&amp;CFPARAMS=&amp;PlayerID=1628931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9" Type="http://schemas.openxmlformats.org/officeDocument/2006/relationships/hyperlink" Target="https://stats.wnba.com/player/100342/" TargetMode="External"/><Relationship Id="rId22038" Type="http://schemas.openxmlformats.org/officeDocument/2006/relationships/hyperlink" Target="https://stats.wnba.com/events/?flag=2&amp;CFID=&amp;CFPARAMS=&amp;PlayerID=203408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9" Type="http://schemas.openxmlformats.org/officeDocument/2006/relationships/hyperlink" Target="https://stats.wnba.com/events/?flag=2&amp;CFID=&amp;CFPARAMS=&amp;PlayerID=202315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1" Type="http://schemas.openxmlformats.org/officeDocument/2006/relationships/hyperlink" Target="https://stats.wnba.com/player/1628268/" TargetMode="External"/><Relationship Id="rId10072" Type="http://schemas.openxmlformats.org/officeDocument/2006/relationships/hyperlink" Target="https://stats.wnba.com/team/1611661322/traditional/" TargetMode="External"/><Relationship Id="rId10070" Type="http://schemas.openxmlformats.org/officeDocument/2006/relationships/hyperlink" Target="https://stats.wnba.com/events/?flag=1&amp;CFID=&amp;CFPARAMS=&amp;PlayerID=1628286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1" Type="http://schemas.openxmlformats.org/officeDocument/2006/relationships/hyperlink" Target="https://stats.wnba.com/events/?flag=2&amp;CFID=&amp;CFPARAMS=&amp;PlayerID=101049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3" Type="http://schemas.openxmlformats.org/officeDocument/2006/relationships/hyperlink" Target="https://stats.wnba.com/events/?flag=2&amp;CFID=&amp;CFPARAMS=&amp;PlayerID=100931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0" Type="http://schemas.openxmlformats.org/officeDocument/2006/relationships/hyperlink" Target="https://stats.wnba.com/events/?flag=2&amp;CFID=&amp;CFPARAMS=&amp;PlayerID=101049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4" Type="http://schemas.openxmlformats.org/officeDocument/2006/relationships/hyperlink" Target="https://stats.wnba.com/events/?flag=2&amp;CFID=&amp;CFPARAMS=&amp;PlayerID=100931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3" Type="http://schemas.openxmlformats.org/officeDocument/2006/relationships/hyperlink" Target="https://stats.wnba.com/player/203408/" TargetMode="External"/><Relationship Id="rId23361" Type="http://schemas.openxmlformats.org/officeDocument/2006/relationships/hyperlink" Target="https://stats.wnba.com/team/1611661321/traditional/" TargetMode="External"/><Relationship Id="rId22032" Type="http://schemas.openxmlformats.org/officeDocument/2006/relationships/hyperlink" Target="https://stats.wnba.com/events/?flag=2&amp;CFID=&amp;CFPARAMS=&amp;PlayerID=101049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2" Type="http://schemas.openxmlformats.org/officeDocument/2006/relationships/hyperlink" Target="https://stats.wnba.com/events/?flag=2&amp;CFID=&amp;CFPARAMS=&amp;PlayerID=100931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5" Type="http://schemas.openxmlformats.org/officeDocument/2006/relationships/hyperlink" Target="https://stats.wnba.com/events/?flag=2&amp;CFID=&amp;CFPARAMS=&amp;PlayerID=203408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7" Type="http://schemas.openxmlformats.org/officeDocument/2006/relationships/hyperlink" Target="https://stats.wnba.com/team/1611661321/traditional/" TargetMode="External"/><Relationship Id="rId22034" Type="http://schemas.openxmlformats.org/officeDocument/2006/relationships/hyperlink" Target="https://stats.wnba.com/team/1611661323/traditional/" TargetMode="External"/><Relationship Id="rId23368" Type="http://schemas.openxmlformats.org/officeDocument/2006/relationships/hyperlink" Target="https://stats.wnba.com/events/?flag=2&amp;CFID=&amp;CFPARAMS=&amp;PlayerID=202315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7" Type="http://schemas.openxmlformats.org/officeDocument/2006/relationships/hyperlink" Target="https://stats.wnba.com/events/?flag=2&amp;CFID=&amp;CFPARAMS=&amp;PlayerID=203408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5" Type="http://schemas.openxmlformats.org/officeDocument/2006/relationships/hyperlink" Target="https://stats.wnba.com/events/?flag=2&amp;CFID=&amp;CFPARAMS=&amp;PlayerID=100931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6" Type="http://schemas.openxmlformats.org/officeDocument/2006/relationships/hyperlink" Target="https://stats.wnba.com/events/?flag=2&amp;CFID=&amp;CFPARAMS=&amp;PlayerID=203408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6" Type="http://schemas.openxmlformats.org/officeDocument/2006/relationships/hyperlink" Target="https://stats.wnba.com/player/202315/" TargetMode="External"/><Relationship Id="rId23370" Type="http://schemas.openxmlformats.org/officeDocument/2006/relationships/hyperlink" Target="https://stats.wnba.com/events/?flag=2&amp;CFID=&amp;CFPARAMS=&amp;PlayerID=202315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1" Type="http://schemas.openxmlformats.org/officeDocument/2006/relationships/hyperlink" Target="https://stats.wnba.com/events/?flag=2&amp;CFID=&amp;CFPARAMS=&amp;PlayerID=202315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0" Type="http://schemas.openxmlformats.org/officeDocument/2006/relationships/hyperlink" Target="https://stats.wnba.com/team/1611661319/traditional/" TargetMode="External"/><Relationship Id="rId10064" Type="http://schemas.openxmlformats.org/officeDocument/2006/relationships/hyperlink" Target="https://stats.wnba.com/events/?flag=1&amp;CFID=&amp;CFPARAMS=&amp;PlayerID=1628286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6" Type="http://schemas.openxmlformats.org/officeDocument/2006/relationships/hyperlink" Target="https://stats.wnba.com/events/?flag=3&amp;CFID=&amp;CFPARAMS=&amp;PlayerID=201518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5" Type="http://schemas.openxmlformats.org/officeDocument/2006/relationships/hyperlink" Target="https://stats.wnba.com/events/?flag=1&amp;CFID=&amp;CFPARAMS=&amp;PlayerID=1628286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5" Type="http://schemas.openxmlformats.org/officeDocument/2006/relationships/hyperlink" Target="https://stats.wnba.com/events/?flag=3&amp;CFID=&amp;CFPARAMS=&amp;PlayerID=201518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2" Type="http://schemas.openxmlformats.org/officeDocument/2006/relationships/hyperlink" Target="https://stats.wnba.com/events/?flag=3&amp;CFID=&amp;CFPARAMS=&amp;PlayerID=1628286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4" Type="http://schemas.openxmlformats.org/officeDocument/2006/relationships/hyperlink" Target="https://stats.wnba.com/events/?flag=3&amp;CFID=&amp;CFPARAMS=&amp;PlayerID=201518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3" Type="http://schemas.openxmlformats.org/officeDocument/2006/relationships/hyperlink" Target="https://stats.wnba.com/events/?flag=1&amp;CFID=&amp;CFPARAMS=&amp;PlayerID=1628286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3" Type="http://schemas.openxmlformats.org/officeDocument/2006/relationships/hyperlink" Target="https://stats.wnba.com/team/1611661328/traditional/" TargetMode="External"/><Relationship Id="rId10068" Type="http://schemas.openxmlformats.org/officeDocument/2006/relationships/hyperlink" Target="https://stats.wnba.com/events/?flag=1&amp;CFID=&amp;CFPARAMS=&amp;PlayerID=1628286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9" Type="http://schemas.openxmlformats.org/officeDocument/2006/relationships/hyperlink" Target="https://stats.wnba.com/events/?flag=1&amp;CFID=&amp;CFPARAMS=&amp;PlayerID=1628286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9" Type="http://schemas.openxmlformats.org/officeDocument/2006/relationships/hyperlink" Target="https://stats.wnba.com/events/?flag=1&amp;CFID=&amp;CFPARAMS=&amp;PlayerID=201518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6" Type="http://schemas.openxmlformats.org/officeDocument/2006/relationships/hyperlink" Target="https://stats.wnba.com/events/?flag=1&amp;CFID=&amp;CFPARAMS=&amp;PlayerID=1628286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8" Type="http://schemas.openxmlformats.org/officeDocument/2006/relationships/hyperlink" Target="https://stats.wnba.com/events/?flag=1&amp;CFID=&amp;CFPARAMS=&amp;PlayerID=201518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7" Type="http://schemas.openxmlformats.org/officeDocument/2006/relationships/hyperlink" Target="https://stats.wnba.com/events/?flag=1&amp;CFID=&amp;CFPARAMS=&amp;PlayerID=1628286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7" Type="http://schemas.openxmlformats.org/officeDocument/2006/relationships/hyperlink" Target="https://stats.wnba.com/events/?flag=3&amp;CFID=&amp;CFPARAMS=&amp;PlayerID=201518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8" Type="http://schemas.openxmlformats.org/officeDocument/2006/relationships/hyperlink" Target="https://stats.wnba.com/team/1611661319/traditional/" TargetMode="External"/><Relationship Id="rId22027" Type="http://schemas.openxmlformats.org/officeDocument/2006/relationships/hyperlink" Target="https://stats.wnba.com/player/101049/" TargetMode="External"/><Relationship Id="rId23358" Type="http://schemas.openxmlformats.org/officeDocument/2006/relationships/hyperlink" Target="https://stats.wnba.com/events/?flag=2&amp;CFID=&amp;CFPARAMS=&amp;PlayerID=101080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9" Type="http://schemas.openxmlformats.org/officeDocument/2006/relationships/hyperlink" Target="https://stats.wnba.com/events/?flag=2&amp;CFID=&amp;CFPARAMS=&amp;PlayerID=101049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9" Type="http://schemas.openxmlformats.org/officeDocument/2006/relationships/hyperlink" Target="https://stats.wnba.com/events/?flag=2&amp;CFID=&amp;CFPARAMS=&amp;PlayerID=101080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0" Type="http://schemas.openxmlformats.org/officeDocument/2006/relationships/hyperlink" Target="https://stats.wnba.com/events/?flag=1&amp;CFID=&amp;CFPARAMS=&amp;PlayerID=204335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0" Type="http://schemas.openxmlformats.org/officeDocument/2006/relationships/hyperlink" Target="https://stats.wnba.com/events/?flag=2&amp;CFID=&amp;CFPARAMS=&amp;PlayerID=203025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2" Type="http://schemas.openxmlformats.org/officeDocument/2006/relationships/hyperlink" Target="https://stats.wnba.com/events/?flag=2&amp;CFID=&amp;CFPARAMS=&amp;PlayerID=101024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3" Type="http://schemas.openxmlformats.org/officeDocument/2006/relationships/hyperlink" Target="https://stats.wnba.com/events/?flag=2&amp;CFID=&amp;CFPARAMS=&amp;PlayerID=101024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2" Type="http://schemas.openxmlformats.org/officeDocument/2006/relationships/hyperlink" Target="https://stats.wnba.com/team/1611661330/traditional/" TargetMode="External"/><Relationship Id="rId23350" Type="http://schemas.openxmlformats.org/officeDocument/2006/relationships/hyperlink" Target="https://stats.wnba.com/events/?flag=2&amp;CFID=&amp;CFPARAMS=&amp;PlayerID=101024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1" Type="http://schemas.openxmlformats.org/officeDocument/2006/relationships/hyperlink" Target="https://stats.wnba.com/player/203451/" TargetMode="External"/><Relationship Id="rId23351" Type="http://schemas.openxmlformats.org/officeDocument/2006/relationships/hyperlink" Target="https://stats.wnba.com/events/?flag=2&amp;CFID=&amp;CFPARAMS=&amp;PlayerID=101024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4" Type="http://schemas.openxmlformats.org/officeDocument/2006/relationships/hyperlink" Target="https://stats.wnba.com/events/?flag=2&amp;CFID=&amp;CFPARAMS=&amp;PlayerID=203451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6" Type="http://schemas.openxmlformats.org/officeDocument/2006/relationships/hyperlink" Target="https://stats.wnba.com/events/?flag=2&amp;CFID=&amp;CFPARAMS=&amp;PlayerID=101080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3" Type="http://schemas.openxmlformats.org/officeDocument/2006/relationships/hyperlink" Target="https://stats.wnba.com/events/?flag=2&amp;CFID=&amp;CFPARAMS=&amp;PlayerID=203451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7" Type="http://schemas.openxmlformats.org/officeDocument/2006/relationships/hyperlink" Target="https://stats.wnba.com/events/?flag=2&amp;CFID=&amp;CFPARAMS=&amp;PlayerID=101080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6" Type="http://schemas.openxmlformats.org/officeDocument/2006/relationships/hyperlink" Target="https://stats.wnba.com/events/?flag=2&amp;CFID=&amp;CFPARAMS=&amp;PlayerID=203451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4" Type="http://schemas.openxmlformats.org/officeDocument/2006/relationships/hyperlink" Target="https://stats.wnba.com/player/101080/" TargetMode="External"/><Relationship Id="rId22025" Type="http://schemas.openxmlformats.org/officeDocument/2006/relationships/hyperlink" Target="https://stats.wnba.com/events/?flag=2&amp;CFID=&amp;CFPARAMS=&amp;PlayerID=203451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5" Type="http://schemas.openxmlformats.org/officeDocument/2006/relationships/hyperlink" Target="https://stats.wnba.com/team/1611661321/traditional/" TargetMode="External"/><Relationship Id="rId10039" Type="http://schemas.openxmlformats.org/officeDocument/2006/relationships/hyperlink" Target="https://stats.wnba.com/events/?flag=1&amp;CFID=&amp;CFPARAMS=&amp;PlayerID=203069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7" Type="http://schemas.openxmlformats.org/officeDocument/2006/relationships/hyperlink" Target="https://stats.wnba.com/events/?flag=1&amp;CFID=&amp;CFPARAMS=&amp;PlayerID=203069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9" Type="http://schemas.openxmlformats.org/officeDocument/2006/relationships/hyperlink" Target="https://stats.wnba.com/events/?flag=3&amp;CFID=&amp;CFPARAMS=&amp;PlayerID=204335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8" Type="http://schemas.openxmlformats.org/officeDocument/2006/relationships/hyperlink" Target="https://stats.wnba.com/events/?flag=1&amp;CFID=&amp;CFPARAMS=&amp;PlayerID=203069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8" Type="http://schemas.openxmlformats.org/officeDocument/2006/relationships/hyperlink" Target="https://stats.wnba.com/events/?flag=3&amp;CFID=&amp;CFPARAMS=&amp;PlayerID=204335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9" Type="http://schemas.openxmlformats.org/officeDocument/2006/relationships/hyperlink" Target="https://stats.wnba.com/events/?flag=1&amp;CFID=&amp;CFPARAMS=&amp;PlayerID=1627675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0" Type="http://schemas.openxmlformats.org/officeDocument/2006/relationships/hyperlink" Target="https://stats.wnba.com/player/100931/" TargetMode="External"/><Relationship Id="rId10031" Type="http://schemas.openxmlformats.org/officeDocument/2006/relationships/hyperlink" Target="https://stats.wnba.com/events/?flag=1&amp;CFID=&amp;CFPARAMS=&amp;PlayerID=1630093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3" Type="http://schemas.openxmlformats.org/officeDocument/2006/relationships/hyperlink" Target="https://stats.wnba.com/events/?flag=1&amp;CFID=&amp;CFPARAMS=&amp;PlayerID=201502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4" Type="http://schemas.openxmlformats.org/officeDocument/2006/relationships/hyperlink" Target="https://stats.wnba.com/events/?flag=3&amp;CFID=&amp;CFPARAMS=&amp;PlayerID=1627675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2" Type="http://schemas.openxmlformats.org/officeDocument/2006/relationships/hyperlink" Target="https://stats.wnba.com/events/?flag=1&amp;CFID=&amp;CFPARAMS=&amp;PlayerID=1630093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2" Type="http://schemas.openxmlformats.org/officeDocument/2006/relationships/hyperlink" Target="https://stats.wnba.com/events/?flag=1&amp;CFID=&amp;CFPARAMS=&amp;PlayerID=201502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3" Type="http://schemas.openxmlformats.org/officeDocument/2006/relationships/hyperlink" Target="https://stats.wnba.com/events/?flag=3&amp;CFID=&amp;CFPARAMS=&amp;PlayerID=1627675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1" Type="http://schemas.openxmlformats.org/officeDocument/2006/relationships/hyperlink" Target="https://stats.wnba.com/events/?flag=1&amp;CFID=&amp;CFPARAMS=&amp;PlayerID=201502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2" Type="http://schemas.openxmlformats.org/officeDocument/2006/relationships/hyperlink" Target="https://stats.wnba.com/team/1611661323/traditional/" TargetMode="External"/><Relationship Id="rId10030" Type="http://schemas.openxmlformats.org/officeDocument/2006/relationships/hyperlink" Target="https://stats.wnba.com/events/?flag=1&amp;CFID=&amp;CFPARAMS=&amp;PlayerID=1630093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0" Type="http://schemas.openxmlformats.org/officeDocument/2006/relationships/hyperlink" Target="https://stats.wnba.com/events/?flag=1&amp;CFID=&amp;CFPARAMS=&amp;PlayerID=201502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1" Type="http://schemas.openxmlformats.org/officeDocument/2006/relationships/hyperlink" Target="https://stats.wnba.com/player/1627675/" TargetMode="External"/><Relationship Id="rId10035" Type="http://schemas.openxmlformats.org/officeDocument/2006/relationships/hyperlink" Target="https://stats.wnba.com/events/?flag=3&amp;CFID=&amp;CFPARAMS=&amp;PlayerID=203069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7" Type="http://schemas.openxmlformats.org/officeDocument/2006/relationships/hyperlink" Target="https://stats.wnba.com/events/?flag=3&amp;CFID=&amp;CFPARAMS=&amp;PlayerID=204335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8" Type="http://schemas.openxmlformats.org/officeDocument/2006/relationships/hyperlink" Target="https://stats.wnba.com/events/?flag=1&amp;CFID=&amp;CFPARAMS=&amp;PlayerID=1627675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6" Type="http://schemas.openxmlformats.org/officeDocument/2006/relationships/hyperlink" Target="https://stats.wnba.com/events/?flag=3&amp;CFID=&amp;CFPARAMS=&amp;PlayerID=203069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6" Type="http://schemas.openxmlformats.org/officeDocument/2006/relationships/hyperlink" Target="https://stats.wnba.com/events/?flag=3&amp;CFID=&amp;CFPARAMS=&amp;PlayerID=204335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7" Type="http://schemas.openxmlformats.org/officeDocument/2006/relationships/hyperlink" Target="https://stats.wnba.com/events/?flag=1&amp;CFID=&amp;CFPARAMS=&amp;PlayerID=1627675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3" Type="http://schemas.openxmlformats.org/officeDocument/2006/relationships/hyperlink" Target="https://stats.wnba.com/player/203069/" TargetMode="External"/><Relationship Id="rId11365" Type="http://schemas.openxmlformats.org/officeDocument/2006/relationships/hyperlink" Target="https://stats.wnba.com/team/1611661325/traditional/" TargetMode="External"/><Relationship Id="rId12696" Type="http://schemas.openxmlformats.org/officeDocument/2006/relationships/hyperlink" Target="https://stats.wnba.com/events/?flag=3&amp;CFID=&amp;CFPARAMS=&amp;PlayerID=1627675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4" Type="http://schemas.openxmlformats.org/officeDocument/2006/relationships/hyperlink" Target="https://stats.wnba.com/team/1611661319/traditional/" TargetMode="External"/><Relationship Id="rId11364" Type="http://schemas.openxmlformats.org/officeDocument/2006/relationships/hyperlink" Target="https://stats.wnba.com/player/204335/" TargetMode="External"/><Relationship Id="rId12695" Type="http://schemas.openxmlformats.org/officeDocument/2006/relationships/hyperlink" Target="https://stats.wnba.com/events/?flag=3&amp;CFID=&amp;CFPARAMS=&amp;PlayerID=1627675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7" Type="http://schemas.openxmlformats.org/officeDocument/2006/relationships/hyperlink" Target="https://stats.wnba.com/player/203025/" TargetMode="External"/><Relationship Id="rId23349" Type="http://schemas.openxmlformats.org/officeDocument/2006/relationships/hyperlink" Target="https://stats.wnba.com/team/1611661317/traditional/" TargetMode="External"/><Relationship Id="rId22016" Type="http://schemas.openxmlformats.org/officeDocument/2006/relationships/hyperlink" Target="https://stats.wnba.com/events/?flag=2&amp;CFID=&amp;CFPARAMS=&amp;PlayerID=203407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9" Type="http://schemas.openxmlformats.org/officeDocument/2006/relationships/hyperlink" Target="https://stats.wnba.com/events/?flag=2&amp;CFID=&amp;CFPARAMS=&amp;PlayerID=203025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7" Type="http://schemas.openxmlformats.org/officeDocument/2006/relationships/hyperlink" Target="https://stats.wnba.com/events/?flag=2&amp;CFID=&amp;CFPARAMS=&amp;PlayerID=202662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8" Type="http://schemas.openxmlformats.org/officeDocument/2006/relationships/hyperlink" Target="https://stats.wnba.com/team/1611661320/traditional/" TargetMode="External"/><Relationship Id="rId23348" Type="http://schemas.openxmlformats.org/officeDocument/2006/relationships/hyperlink" Target="https://stats.wnba.com/player/101024/" TargetMode="External"/><Relationship Id="rId11381" Type="http://schemas.openxmlformats.org/officeDocument/2006/relationships/hyperlink" Target="https://stats.wnba.com/events/?flag=3&amp;CFID=&amp;CFPARAMS=&amp;PlayerID=1628931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0" Type="http://schemas.openxmlformats.org/officeDocument/2006/relationships/hyperlink" Target="https://stats.wnba.com/events/?flag=1&amp;CFID=&amp;CFPARAMS=&amp;PlayerID=1628269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0" Type="http://schemas.openxmlformats.org/officeDocument/2006/relationships/hyperlink" Target="https://stats.wnba.com/events/?flag=3&amp;CFID=&amp;CFPARAMS=&amp;PlayerID=1628931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1" Type="http://schemas.openxmlformats.org/officeDocument/2006/relationships/hyperlink" Target="https://stats.wnba.com/events/?flag=2&amp;CFID=&amp;CFPARAMS=&amp;PlayerID=100973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2" Type="http://schemas.openxmlformats.org/officeDocument/2006/relationships/hyperlink" Target="https://stats.wnba.com/player/202662/" TargetMode="External"/><Relationship Id="rId22011" Type="http://schemas.openxmlformats.org/officeDocument/2006/relationships/hyperlink" Target="https://stats.wnba.com/player/203407/" TargetMode="External"/><Relationship Id="rId22010" Type="http://schemas.openxmlformats.org/officeDocument/2006/relationships/hyperlink" Target="https://stats.wnba.com/events/?flag=2&amp;CFID=&amp;CFPARAMS=&amp;PlayerID=202663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0" Type="http://schemas.openxmlformats.org/officeDocument/2006/relationships/hyperlink" Target="https://stats.wnba.com/events/?flag=2&amp;CFID=&amp;CFPARAMS=&amp;PlayerID=100973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3" Type="http://schemas.openxmlformats.org/officeDocument/2006/relationships/hyperlink" Target="https://stats.wnba.com/events/?flag=2&amp;CFID=&amp;CFPARAMS=&amp;PlayerID=203407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5" Type="http://schemas.openxmlformats.org/officeDocument/2006/relationships/hyperlink" Target="https://stats.wnba.com/events/?flag=2&amp;CFID=&amp;CFPARAMS=&amp;PlayerID=202662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2" Type="http://schemas.openxmlformats.org/officeDocument/2006/relationships/hyperlink" Target="https://stats.wnba.com/team/1611661320/traditional/" TargetMode="External"/><Relationship Id="rId23346" Type="http://schemas.openxmlformats.org/officeDocument/2006/relationships/hyperlink" Target="https://stats.wnba.com/events/?flag=2&amp;CFID=&amp;CFPARAMS=&amp;PlayerID=202662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5" Type="http://schemas.openxmlformats.org/officeDocument/2006/relationships/hyperlink" Target="https://stats.wnba.com/events/?flag=2&amp;CFID=&amp;CFPARAMS=&amp;PlayerID=203407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3" Type="http://schemas.openxmlformats.org/officeDocument/2006/relationships/hyperlink" Target="https://stats.wnba.com/team/1611661322/traditional/" TargetMode="External"/><Relationship Id="rId22014" Type="http://schemas.openxmlformats.org/officeDocument/2006/relationships/hyperlink" Target="https://stats.wnba.com/events/?flag=2&amp;CFID=&amp;CFPARAMS=&amp;PlayerID=203407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4" Type="http://schemas.openxmlformats.org/officeDocument/2006/relationships/hyperlink" Target="https://stats.wnba.com/events/?flag=2&amp;CFID=&amp;CFPARAMS=&amp;PlayerID=202662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8" Type="http://schemas.openxmlformats.org/officeDocument/2006/relationships/hyperlink" Target="https://stats.wnba.com/events/?flag=3&amp;CFID=&amp;CFPARAMS=&amp;PlayerID=1628269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9" Type="http://schemas.openxmlformats.org/officeDocument/2006/relationships/hyperlink" Target="https://stats.wnba.com/events/?flag=1&amp;CFID=&amp;CFPARAMS=&amp;PlayerID=1628269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9" Type="http://schemas.openxmlformats.org/officeDocument/2006/relationships/hyperlink" Target="https://stats.wnba.com/team/1611661329/traditional/" TargetMode="External"/><Relationship Id="rId10042" Type="http://schemas.openxmlformats.org/officeDocument/2006/relationships/hyperlink" Target="https://stats.wnba.com/events/?flag=1&amp;CFID=&amp;CFPARAMS=&amp;PlayerID=203069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4" Type="http://schemas.openxmlformats.org/officeDocument/2006/relationships/hyperlink" Target="https://stats.wnba.com/events/?flag=1&amp;CFID=&amp;CFPARAMS=&amp;PlayerID=204335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3" Type="http://schemas.openxmlformats.org/officeDocument/2006/relationships/hyperlink" Target="https://stats.wnba.com/player/1628269/" TargetMode="External"/><Relationship Id="rId11373" Type="http://schemas.openxmlformats.org/officeDocument/2006/relationships/hyperlink" Target="https://stats.wnba.com/events/?flag=1&amp;CFID=&amp;CFPARAMS=&amp;PlayerID=204335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0" Type="http://schemas.openxmlformats.org/officeDocument/2006/relationships/hyperlink" Target="https://stats.wnba.com/events/?flag=1&amp;CFID=&amp;CFPARAMS=&amp;PlayerID=203069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2" Type="http://schemas.openxmlformats.org/officeDocument/2006/relationships/hyperlink" Target="https://stats.wnba.com/events/?flag=1&amp;CFID=&amp;CFPARAMS=&amp;PlayerID=204335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1" Type="http://schemas.openxmlformats.org/officeDocument/2006/relationships/hyperlink" Target="https://stats.wnba.com/events/?flag=1&amp;CFID=&amp;CFPARAMS=&amp;PlayerID=203069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1" Type="http://schemas.openxmlformats.org/officeDocument/2006/relationships/hyperlink" Target="https://stats.wnba.com/events/?flag=1&amp;CFID=&amp;CFPARAMS=&amp;PlayerID=204335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6" Type="http://schemas.openxmlformats.org/officeDocument/2006/relationships/hyperlink" Target="https://stats.wnba.com/events/?flag=3&amp;CFID=&amp;CFPARAMS=&amp;PlayerID=1628269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8" Type="http://schemas.openxmlformats.org/officeDocument/2006/relationships/hyperlink" Target="https://stats.wnba.com/player/1628931/" TargetMode="External"/><Relationship Id="rId10047" Type="http://schemas.openxmlformats.org/officeDocument/2006/relationships/hyperlink" Target="https://stats.wnba.com/events/?flag=3&amp;CFID=&amp;CFPARAMS=&amp;PlayerID=1628269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7" Type="http://schemas.openxmlformats.org/officeDocument/2006/relationships/hyperlink" Target="https://stats.wnba.com/events/?flag=1&amp;CFID=&amp;CFPARAMS=&amp;PlayerID=204335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4" Type="http://schemas.openxmlformats.org/officeDocument/2006/relationships/hyperlink" Target="https://stats.wnba.com/team/1611661317/traditional/" TargetMode="External"/><Relationship Id="rId11376" Type="http://schemas.openxmlformats.org/officeDocument/2006/relationships/hyperlink" Target="https://stats.wnba.com/events/?flag=1&amp;CFID=&amp;CFPARAMS=&amp;PlayerID=204335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5" Type="http://schemas.openxmlformats.org/officeDocument/2006/relationships/hyperlink" Target="https://stats.wnba.com/events/?flag=3&amp;CFID=&amp;CFPARAMS=&amp;PlayerID=1628269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5" Type="http://schemas.openxmlformats.org/officeDocument/2006/relationships/hyperlink" Target="https://stats.wnba.com/events/?flag=1&amp;CFID=&amp;CFPARAMS=&amp;PlayerID=204335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6" Type="http://schemas.openxmlformats.org/officeDocument/2006/relationships/hyperlink" Target="https://stats.wnba.com/events/?flag=2&amp;CFID=&amp;CFPARAMS=&amp;PlayerID=202647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5" Type="http://schemas.openxmlformats.org/officeDocument/2006/relationships/hyperlink" Target="https://stats.wnba.com/team/1611661324/traditional/" TargetMode="External"/><Relationship Id="rId22088" Type="http://schemas.openxmlformats.org/officeDocument/2006/relationships/hyperlink" Target="https://stats.wnba.com/events/?flag=2&amp;CFID=&amp;CFPARAMS=&amp;PlayerID=202647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7" Type="http://schemas.openxmlformats.org/officeDocument/2006/relationships/hyperlink" Target="https://stats.wnba.com/events/?flag=2&amp;CFID=&amp;CFPARAMS=&amp;PlayerID=202647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9" Type="http://schemas.openxmlformats.org/officeDocument/2006/relationships/hyperlink" Target="https://stats.wnba.com/events/?flag=2&amp;CFID=&amp;CFPARAMS=&amp;PlayerID=202647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1" Type="http://schemas.openxmlformats.org/officeDocument/2006/relationships/hyperlink" Target="https://stats.wnba.com/team/1611661313/traditional/" TargetMode="External"/><Relationship Id="rId22090" Type="http://schemas.openxmlformats.org/officeDocument/2006/relationships/hyperlink" Target="https://stats.wnba.com/player/203019/" TargetMode="External"/><Relationship Id="rId22093" Type="http://schemas.openxmlformats.org/officeDocument/2006/relationships/hyperlink" Target="https://stats.wnba.com/events/?flag=2&amp;CFID=&amp;CFPARAMS=&amp;PlayerID=203019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2" Type="http://schemas.openxmlformats.org/officeDocument/2006/relationships/hyperlink" Target="https://stats.wnba.com/events/?flag=2&amp;CFID=&amp;CFPARAMS=&amp;PlayerID=203019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5" Type="http://schemas.openxmlformats.org/officeDocument/2006/relationships/hyperlink" Target="https://stats.wnba.com/player/203418/" TargetMode="External"/><Relationship Id="rId22094" Type="http://schemas.openxmlformats.org/officeDocument/2006/relationships/hyperlink" Target="https://stats.wnba.com/events/?flag=2&amp;CFID=&amp;CFPARAMS=&amp;PlayerID=203019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7" Type="http://schemas.openxmlformats.org/officeDocument/2006/relationships/hyperlink" Target="https://stats.wnba.com/player/1628895/" TargetMode="External"/><Relationship Id="rId10098" Type="http://schemas.openxmlformats.org/officeDocument/2006/relationships/hyperlink" Target="https://stats.wnba.com/team/1611661320/traditional/" TargetMode="External"/><Relationship Id="rId10095" Type="http://schemas.openxmlformats.org/officeDocument/2006/relationships/hyperlink" Target="https://stats.wnba.com/events/?flag=1&amp;CFID=&amp;CFPARAMS=&amp;PlayerID=203849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6" Type="http://schemas.openxmlformats.org/officeDocument/2006/relationships/hyperlink" Target="https://stats.wnba.com/events/?flag=1&amp;CFID=&amp;CFPARAMS=&amp;PlayerID=203849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9" Type="http://schemas.openxmlformats.org/officeDocument/2006/relationships/hyperlink" Target="https://stats.wnba.com/events/?flag=3&amp;CFID=&amp;CFPARAMS=&amp;PlayerID=1628895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5" Type="http://schemas.openxmlformats.org/officeDocument/2006/relationships/hyperlink" Target="https://stats.wnba.com/events/?flag=2&amp;CFID=&amp;CFPARAMS=&amp;PlayerID=202314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4" Type="http://schemas.openxmlformats.org/officeDocument/2006/relationships/hyperlink" Target="https://stats.wnba.com/events/?flag=2&amp;CFID=&amp;CFPARAMS=&amp;PlayerID=202314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7" Type="http://schemas.openxmlformats.org/officeDocument/2006/relationships/hyperlink" Target="https://stats.wnba.com/team/1611661322/traditional/" TargetMode="External"/><Relationship Id="rId22076" Type="http://schemas.openxmlformats.org/officeDocument/2006/relationships/hyperlink" Target="https://stats.wnba.com/player/201895/" TargetMode="External"/><Relationship Id="rId22079" Type="http://schemas.openxmlformats.org/officeDocument/2006/relationships/hyperlink" Target="https://stats.wnba.com/events/?flag=2&amp;CFID=&amp;CFPARAMS=&amp;PlayerID=201895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8" Type="http://schemas.openxmlformats.org/officeDocument/2006/relationships/hyperlink" Target="https://stats.wnba.com/events/?flag=2&amp;CFID=&amp;CFPARAMS=&amp;PlayerID=201895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stats.wnba.com/events/?flag=1&amp;CFID=&amp;CFPARAMS=&amp;PlayerID=1628920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stats.wnba.com/player/1630957/" TargetMode="External"/><Relationship Id="rId6092" Type="http://schemas.openxmlformats.org/officeDocument/2006/relationships/hyperlink" Target="https://stats.wnba.com/events/?flag=1&amp;CFID=&amp;CFPARAMS=&amp;PlayerID=1628920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0" Type="http://schemas.openxmlformats.org/officeDocument/2006/relationships/hyperlink" Target="https://stats.wnba.com/player/100556/" TargetMode="External"/><Relationship Id="rId6093" Type="http://schemas.openxmlformats.org/officeDocument/2006/relationships/hyperlink" Target="https://stats.wnba.com/events/?flag=1&amp;CFID=&amp;CFPARAMS=&amp;PlayerID=1628920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wnba.com/events/?flag=3&amp;CFID=&amp;CFPARAMS=&amp;PlayerID=1630957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2" Type="http://schemas.openxmlformats.org/officeDocument/2006/relationships/hyperlink" Target="https://stats.wnba.com/events/?flag=2&amp;CFID=&amp;CFPARAMS=&amp;PlayerID=100556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wnba.com/events/?flag=3&amp;CFID=&amp;CFPARAMS=&amp;PlayerID=1630957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1" Type="http://schemas.openxmlformats.org/officeDocument/2006/relationships/hyperlink" Target="https://stats.wnba.com/team/1611661328/traditional/" TargetMode="External"/><Relationship Id="rId6096" Type="http://schemas.openxmlformats.org/officeDocument/2006/relationships/hyperlink" Target="https://stats.wnba.com/team/1611661322/traditional/" TargetMode="External"/><Relationship Id="rId22084" Type="http://schemas.openxmlformats.org/officeDocument/2006/relationships/hyperlink" Target="https://stats.wnba.com/player/202647/" TargetMode="External"/><Relationship Id="rId6097" Type="http://schemas.openxmlformats.org/officeDocument/2006/relationships/hyperlink" Target="https://stats.wnba.com/events/?flag=3&amp;CFID=&amp;CFPARAMS=&amp;PlayerID=1630957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3" Type="http://schemas.openxmlformats.org/officeDocument/2006/relationships/hyperlink" Target="https://stats.wnba.com/events/?flag=2&amp;CFID=&amp;CFPARAMS=&amp;PlayerID=100556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2" Type="http://schemas.openxmlformats.org/officeDocument/2006/relationships/hyperlink" Target="https://stats.wnba.com/events/?flag=1&amp;CFID=&amp;CFPARAMS=&amp;PlayerID=1628268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3" Type="http://schemas.openxmlformats.org/officeDocument/2006/relationships/hyperlink" Target="https://stats.wnba.com/player/203849/" TargetMode="External"/><Relationship Id="rId10080" Type="http://schemas.openxmlformats.org/officeDocument/2006/relationships/hyperlink" Target="https://stats.wnba.com/events/?flag=1&amp;CFID=&amp;CFPARAMS=&amp;PlayerID=1628268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1" Type="http://schemas.openxmlformats.org/officeDocument/2006/relationships/hyperlink" Target="https://stats.wnba.com/events/?flag=1&amp;CFID=&amp;CFPARAMS=&amp;PlayerID=1628268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4" Type="http://schemas.openxmlformats.org/officeDocument/2006/relationships/hyperlink" Target="https://stats.wnba.com/events/?flag=2&amp;CFID=&amp;CFPARAMS=&amp;PlayerID=203411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6" Type="http://schemas.openxmlformats.org/officeDocument/2006/relationships/hyperlink" Target="https://stats.wnba.com/team/1611661324/traditional/" TargetMode="External"/><Relationship Id="rId22063" Type="http://schemas.openxmlformats.org/officeDocument/2006/relationships/hyperlink" Target="https://stats.wnba.com/team/1611661324/traditional/" TargetMode="External"/><Relationship Id="rId23397" Type="http://schemas.openxmlformats.org/officeDocument/2006/relationships/hyperlink" Target="https://stats.wnba.com/events/?flag=2&amp;CFID=&amp;CFPARAMS=&amp;PlayerID=201499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6" Type="http://schemas.openxmlformats.org/officeDocument/2006/relationships/hyperlink" Target="https://stats.wnba.com/events/?flag=2&amp;CFID=&amp;CFPARAMS=&amp;PlayerID=203411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4" Type="http://schemas.openxmlformats.org/officeDocument/2006/relationships/hyperlink" Target="https://stats.wnba.com/events/?flag=2&amp;CFID=&amp;CFPARAMS=&amp;PlayerID=101049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5" Type="http://schemas.openxmlformats.org/officeDocument/2006/relationships/hyperlink" Target="https://stats.wnba.com/events/?flag=2&amp;CFID=&amp;CFPARAMS=&amp;PlayerID=203411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5" Type="http://schemas.openxmlformats.org/officeDocument/2006/relationships/hyperlink" Target="https://stats.wnba.com/player/201499/" TargetMode="External"/><Relationship Id="rId22068" Type="http://schemas.openxmlformats.org/officeDocument/2006/relationships/hyperlink" Target="https://stats.wnba.com/player/203067/" TargetMode="External"/><Relationship Id="rId22067" Type="http://schemas.openxmlformats.org/officeDocument/2006/relationships/hyperlink" Target="https://stats.wnba.com/events/?flag=2&amp;CFID=&amp;CFPARAMS=&amp;PlayerID=203411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8" Type="http://schemas.openxmlformats.org/officeDocument/2006/relationships/hyperlink" Target="https://stats.wnba.com/events/?flag=2&amp;CFID=&amp;CFPARAMS=&amp;PlayerID=201499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9" Type="http://schemas.openxmlformats.org/officeDocument/2006/relationships/hyperlink" Target="https://stats.wnba.com/team/1611661325/traditional/" TargetMode="External"/><Relationship Id="rId23399" Type="http://schemas.openxmlformats.org/officeDocument/2006/relationships/hyperlink" Target="https://stats.wnba.com/events/?flag=2&amp;CFID=&amp;CFPARAMS=&amp;PlayerID=201499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1" Type="http://schemas.openxmlformats.org/officeDocument/2006/relationships/hyperlink" Target="https://stats.wnba.com/events/?flag=2&amp;CFID=&amp;CFPARAMS=&amp;PlayerID=203067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0" Type="http://schemas.openxmlformats.org/officeDocument/2006/relationships/hyperlink" Target="https://stats.wnba.com/events/?flag=2&amp;CFID=&amp;CFPARAMS=&amp;PlayerID=203067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3" Type="http://schemas.openxmlformats.org/officeDocument/2006/relationships/hyperlink" Target="https://stats.wnba.com/team/1611661329/traditional/" TargetMode="External"/><Relationship Id="rId22072" Type="http://schemas.openxmlformats.org/officeDocument/2006/relationships/hyperlink" Target="https://stats.wnba.com/player/202314/" TargetMode="External"/><Relationship Id="rId10075" Type="http://schemas.openxmlformats.org/officeDocument/2006/relationships/hyperlink" Target="https://stats.wnba.com/events/?flag=1&amp;CFID=&amp;CFPARAMS=&amp;PlayerID=1628268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6" Type="http://schemas.openxmlformats.org/officeDocument/2006/relationships/hyperlink" Target="https://stats.wnba.com/events/?flag=1&amp;CFID=&amp;CFPARAMS=&amp;PlayerID=1628268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3" Type="http://schemas.openxmlformats.org/officeDocument/2006/relationships/hyperlink" Target="https://stats.wnba.com/events/?flag=3&amp;CFID=&amp;CFPARAMS=&amp;PlayerID=1628268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4" Type="http://schemas.openxmlformats.org/officeDocument/2006/relationships/hyperlink" Target="https://stats.wnba.com/events/?flag=3&amp;CFID=&amp;CFPARAMS=&amp;PlayerID=1628268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9" Type="http://schemas.openxmlformats.org/officeDocument/2006/relationships/hyperlink" Target="https://stats.wnba.com/events/?flag=1&amp;CFID=&amp;CFPARAMS=&amp;PlayerID=1628268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7" Type="http://schemas.openxmlformats.org/officeDocument/2006/relationships/hyperlink" Target="https://stats.wnba.com/events/?flag=1&amp;CFID=&amp;CFPARAMS=&amp;PlayerID=1628268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8" Type="http://schemas.openxmlformats.org/officeDocument/2006/relationships/hyperlink" Target="https://stats.wnba.com/events/?flag=1&amp;CFID=&amp;CFPARAMS=&amp;PlayerID=1628268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0" Type="http://schemas.openxmlformats.org/officeDocument/2006/relationships/hyperlink" Target="https://stats.wnba.com/events/?flag=1&amp;CFID=&amp;CFPARAMS=&amp;PlayerID=203849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3" Type="http://schemas.openxmlformats.org/officeDocument/2006/relationships/hyperlink" Target="https://stats.wnba.com/events/?flag=1&amp;CFID=&amp;CFPARAMS=&amp;PlayerID=203849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4" Type="http://schemas.openxmlformats.org/officeDocument/2006/relationships/hyperlink" Target="https://stats.wnba.com/events/?flag=1&amp;CFID=&amp;CFPARAMS=&amp;PlayerID=203849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1" Type="http://schemas.openxmlformats.org/officeDocument/2006/relationships/hyperlink" Target="https://stats.wnba.com/events/?flag=1&amp;CFID=&amp;CFPARAMS=&amp;PlayerID=203849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2" Type="http://schemas.openxmlformats.org/officeDocument/2006/relationships/hyperlink" Target="https://stats.wnba.com/events/?flag=1&amp;CFID=&amp;CFPARAMS=&amp;PlayerID=203849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3" Type="http://schemas.openxmlformats.org/officeDocument/2006/relationships/hyperlink" Target="https://stats.wnba.com/team/1611661329/traditional/" TargetMode="External"/><Relationship Id="rId23385" Type="http://schemas.openxmlformats.org/officeDocument/2006/relationships/hyperlink" Target="https://stats.wnba.com/events/?flag=2&amp;CFID=&amp;CFPARAMS=&amp;PlayerID=101020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2" Type="http://schemas.openxmlformats.org/officeDocument/2006/relationships/hyperlink" Target="https://stats.wnba.com/player/203069/" TargetMode="External"/><Relationship Id="rId23386" Type="http://schemas.openxmlformats.org/officeDocument/2006/relationships/hyperlink" Target="https://stats.wnba.com/events/?flag=2&amp;CFID=&amp;CFPARAMS=&amp;PlayerID=101020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5" Type="http://schemas.openxmlformats.org/officeDocument/2006/relationships/hyperlink" Target="https://stats.wnba.com/events/?flag=2&amp;CFID=&amp;CFPARAMS=&amp;PlayerID=203069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3" Type="http://schemas.openxmlformats.org/officeDocument/2006/relationships/hyperlink" Target="https://stats.wnba.com/player/101020/" TargetMode="External"/><Relationship Id="rId22054" Type="http://schemas.openxmlformats.org/officeDocument/2006/relationships/hyperlink" Target="https://stats.wnba.com/events/?flag=2&amp;CFID=&amp;CFPARAMS=&amp;PlayerID=203069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4" Type="http://schemas.openxmlformats.org/officeDocument/2006/relationships/hyperlink" Target="https://stats.wnba.com/team/1611661323/traditional/" TargetMode="External"/><Relationship Id="rId22057" Type="http://schemas.openxmlformats.org/officeDocument/2006/relationships/hyperlink" Target="https://stats.wnba.com/team/1611661323/traditional/" TargetMode="External"/><Relationship Id="rId23389" Type="http://schemas.openxmlformats.org/officeDocument/2006/relationships/hyperlink" Target="https://stats.wnba.com/player/101049/" TargetMode="External"/><Relationship Id="rId22056" Type="http://schemas.openxmlformats.org/officeDocument/2006/relationships/hyperlink" Target="https://stats.wnba.com/player/201914/" TargetMode="External"/><Relationship Id="rId22059" Type="http://schemas.openxmlformats.org/officeDocument/2006/relationships/hyperlink" Target="https://stats.wnba.com/events/?flag=2&amp;CFID=&amp;CFPARAMS=&amp;PlayerID=201914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7" Type="http://schemas.openxmlformats.org/officeDocument/2006/relationships/hyperlink" Target="https://stats.wnba.com/events/?flag=2&amp;CFID=&amp;CFPARAMS=&amp;PlayerID=101020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8" Type="http://schemas.openxmlformats.org/officeDocument/2006/relationships/hyperlink" Target="https://stats.wnba.com/events/?flag=2&amp;CFID=&amp;CFPARAMS=&amp;PlayerID=201914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8" Type="http://schemas.openxmlformats.org/officeDocument/2006/relationships/hyperlink" Target="https://stats.wnba.com/events/?flag=2&amp;CFID=&amp;CFPARAMS=&amp;PlayerID=101020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0" Type="http://schemas.openxmlformats.org/officeDocument/2006/relationships/hyperlink" Target="https://stats.wnba.com/events/?flag=2&amp;CFID=&amp;CFPARAMS=&amp;PlayerID=201914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2" Type="http://schemas.openxmlformats.org/officeDocument/2006/relationships/hyperlink" Target="https://stats.wnba.com/events/?flag=2&amp;CFID=&amp;CFPARAMS=&amp;PlayerID=101049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3" Type="http://schemas.openxmlformats.org/officeDocument/2006/relationships/hyperlink" Target="https://stats.wnba.com/events/?flag=2&amp;CFID=&amp;CFPARAMS=&amp;PlayerID=101049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2" Type="http://schemas.openxmlformats.org/officeDocument/2006/relationships/hyperlink" Target="https://stats.wnba.com/player/203411/" TargetMode="External"/><Relationship Id="rId23390" Type="http://schemas.openxmlformats.org/officeDocument/2006/relationships/hyperlink" Target="https://stats.wnba.com/team/1611661329/traditional/" TargetMode="External"/><Relationship Id="rId22061" Type="http://schemas.openxmlformats.org/officeDocument/2006/relationships/hyperlink" Target="https://stats.wnba.com/events/?flag=2&amp;CFID=&amp;CFPARAMS=&amp;PlayerID=201914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1" Type="http://schemas.openxmlformats.org/officeDocument/2006/relationships/hyperlink" Target="https://stats.wnba.com/events/?flag=2&amp;CFID=&amp;CFPARAMS=&amp;PlayerID=101049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6" Type="http://schemas.openxmlformats.org/officeDocument/2006/relationships/hyperlink" Target="https://stats.wnba.com/events/?flag=3&amp;CFID=&amp;CFPARAMS=&amp;PlayerID=203849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7" Type="http://schemas.openxmlformats.org/officeDocument/2006/relationships/hyperlink" Target="https://stats.wnba.com/events/?flag=3&amp;CFID=&amp;CFPARAMS=&amp;PlayerID=203849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4" Type="http://schemas.openxmlformats.org/officeDocument/2006/relationships/hyperlink" Target="https://stats.wnba.com/team/1611661323/traditional/" TargetMode="External"/><Relationship Id="rId10085" Type="http://schemas.openxmlformats.org/officeDocument/2006/relationships/hyperlink" Target="https://stats.wnba.com/events/?flag=3&amp;CFID=&amp;CFPARAMS=&amp;PlayerID=203849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8" Type="http://schemas.openxmlformats.org/officeDocument/2006/relationships/hyperlink" Target="https://stats.wnba.com/events/?flag=3&amp;CFID=&amp;CFPARAMS=&amp;PlayerID=203849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9" Type="http://schemas.openxmlformats.org/officeDocument/2006/relationships/hyperlink" Target="https://stats.wnba.com/events/?flag=1&amp;CFID=&amp;CFPARAMS=&amp;PlayerID=203849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5" Type="http://schemas.openxmlformats.org/officeDocument/2006/relationships/hyperlink" Target="https://stats.wnba.com/events/?flag=1&amp;CFID=&amp;CFPARAMS=&amp;PlayerID=203406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6" Type="http://schemas.openxmlformats.org/officeDocument/2006/relationships/hyperlink" Target="https://stats.wnba.com/player/201911/" TargetMode="External"/><Relationship Id="rId13968" Type="http://schemas.openxmlformats.org/officeDocument/2006/relationships/hyperlink" Target="https://stats.wnba.com/events/?flag=1&amp;CFID=&amp;CFPARAMS=&amp;PlayerID=1628286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4" Type="http://schemas.openxmlformats.org/officeDocument/2006/relationships/hyperlink" Target="https://stats.wnba.com/events/?flag=1&amp;CFID=&amp;CFPARAMS=&amp;PlayerID=203406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5" Type="http://schemas.openxmlformats.org/officeDocument/2006/relationships/hyperlink" Target="https://stats.wnba.com/events/?flag=1&amp;CFID=&amp;CFPARAMS=&amp;PlayerID=200676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9" Type="http://schemas.openxmlformats.org/officeDocument/2006/relationships/hyperlink" Target="https://stats.wnba.com/player/1628917/" TargetMode="External"/><Relationship Id="rId11303" Type="http://schemas.openxmlformats.org/officeDocument/2006/relationships/hyperlink" Target="https://stats.wnba.com/events/?flag=1&amp;CFID=&amp;CFPARAMS=&amp;PlayerID=203406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4" Type="http://schemas.openxmlformats.org/officeDocument/2006/relationships/hyperlink" Target="https://stats.wnba.com/events/?flag=1&amp;CFID=&amp;CFPARAMS=&amp;PlayerID=200676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2" Type="http://schemas.openxmlformats.org/officeDocument/2006/relationships/hyperlink" Target="https://stats.wnba.com/events/?flag=3&amp;CFID=&amp;CFPARAMS=&amp;PlayerID=203406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3" Type="http://schemas.openxmlformats.org/officeDocument/2006/relationships/hyperlink" Target="https://stats.wnba.com/events/?flag=1&amp;CFID=&amp;CFPARAMS=&amp;PlayerID=200676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9" Type="http://schemas.openxmlformats.org/officeDocument/2006/relationships/hyperlink" Target="https://stats.wnba.com/events/?flag=1&amp;CFID=&amp;CFPARAMS=&amp;PlayerID=203406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4" Type="http://schemas.openxmlformats.org/officeDocument/2006/relationships/hyperlink" Target="https://stats.wnba.com/events/?flag=1&amp;CFID=&amp;CFPARAMS=&amp;PlayerID=1628286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8" Type="http://schemas.openxmlformats.org/officeDocument/2006/relationships/hyperlink" Target="https://stats.wnba.com/events/?flag=1&amp;CFID=&amp;CFPARAMS=&amp;PlayerID=203406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9" Type="http://schemas.openxmlformats.org/officeDocument/2006/relationships/hyperlink" Target="https://stats.wnba.com/events/?flag=3&amp;CFID=&amp;CFPARAMS=&amp;PlayerID=201911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5" Type="http://schemas.openxmlformats.org/officeDocument/2006/relationships/hyperlink" Target="https://stats.wnba.com/events/?flag=1&amp;CFID=&amp;CFPARAMS=&amp;PlayerID=1628286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7" Type="http://schemas.openxmlformats.org/officeDocument/2006/relationships/hyperlink" Target="https://stats.wnba.com/events/?flag=1&amp;CFID=&amp;CFPARAMS=&amp;PlayerID=203406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8" Type="http://schemas.openxmlformats.org/officeDocument/2006/relationships/hyperlink" Target="https://stats.wnba.com/events/?flag=3&amp;CFID=&amp;CFPARAMS=&amp;PlayerID=201911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6" Type="http://schemas.openxmlformats.org/officeDocument/2006/relationships/hyperlink" Target="https://stats.wnba.com/events/?flag=1&amp;CFID=&amp;CFPARAMS=&amp;PlayerID=1628286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6" Type="http://schemas.openxmlformats.org/officeDocument/2006/relationships/hyperlink" Target="https://stats.wnba.com/events/?flag=1&amp;CFID=&amp;CFPARAMS=&amp;PlayerID=203406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7" Type="http://schemas.openxmlformats.org/officeDocument/2006/relationships/hyperlink" Target="https://stats.wnba.com/team/1611661322/traditional/" TargetMode="External"/><Relationship Id="rId13967" Type="http://schemas.openxmlformats.org/officeDocument/2006/relationships/hyperlink" Target="https://stats.wnba.com/events/?flag=1&amp;CFID=&amp;CFPARAMS=&amp;PlayerID=1628286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0" Type="http://schemas.openxmlformats.org/officeDocument/2006/relationships/hyperlink" Target="https://stats.wnba.com/events/?flag=3&amp;CFID=&amp;CFPARAMS=&amp;PlayerID=1628286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1" Type="http://schemas.openxmlformats.org/officeDocument/2006/relationships/hyperlink" Target="https://stats.wnba.com/events/?flag=1&amp;CFID=&amp;CFPARAMS=&amp;PlayerID=1628286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2" Type="http://schemas.openxmlformats.org/officeDocument/2006/relationships/hyperlink" Target="https://stats.wnba.com/events/?flag=1&amp;CFID=&amp;CFPARAMS=&amp;PlayerID=1628286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3" Type="http://schemas.openxmlformats.org/officeDocument/2006/relationships/hyperlink" Target="https://stats.wnba.com/events/?flag=1&amp;CFID=&amp;CFPARAMS=&amp;PlayerID=1628286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1" Type="http://schemas.openxmlformats.org/officeDocument/2006/relationships/hyperlink" Target="https://stats.wnba.com/events/?flag=3&amp;CFID=&amp;CFPARAMS=&amp;PlayerID=203406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2" Type="http://schemas.openxmlformats.org/officeDocument/2006/relationships/hyperlink" Target="https://stats.wnba.com/events/?flag=1&amp;CFID=&amp;CFPARAMS=&amp;PlayerID=200676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0" Type="http://schemas.openxmlformats.org/officeDocument/2006/relationships/hyperlink" Target="https://stats.wnba.com/events/?flag=3&amp;CFID=&amp;CFPARAMS=&amp;PlayerID=203406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1" Type="http://schemas.openxmlformats.org/officeDocument/2006/relationships/hyperlink" Target="https://stats.wnba.com/events/?flag=1&amp;CFID=&amp;CFPARAMS=&amp;PlayerID=200676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0" Type="http://schemas.openxmlformats.org/officeDocument/2006/relationships/hyperlink" Target="https://stats.wnba.com/events/?flag=1&amp;CFID=&amp;CFPARAMS=&amp;PlayerID=200676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6" Type="http://schemas.openxmlformats.org/officeDocument/2006/relationships/hyperlink" Target="https://stats.wnba.com/events/?flag=1&amp;CFID=&amp;CFPARAMS=&amp;PlayerID=201506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7" Type="http://schemas.openxmlformats.org/officeDocument/2006/relationships/hyperlink" Target="https://stats.wnba.com/events/?flag=1&amp;CFID=&amp;CFPARAMS=&amp;PlayerID=201911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9" Type="http://schemas.openxmlformats.org/officeDocument/2006/relationships/hyperlink" Target="https://stats.wnba.com/events/?flag=1&amp;CFID=&amp;CFPARAMS=&amp;PlayerID=1628917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5" Type="http://schemas.openxmlformats.org/officeDocument/2006/relationships/hyperlink" Target="https://stats.wnba.com/events/?flag=1&amp;CFID=&amp;CFPARAMS=&amp;PlayerID=201506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6" Type="http://schemas.openxmlformats.org/officeDocument/2006/relationships/hyperlink" Target="https://stats.wnba.com/events/?flag=1&amp;CFID=&amp;CFPARAMS=&amp;PlayerID=201911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4" Type="http://schemas.openxmlformats.org/officeDocument/2006/relationships/hyperlink" Target="https://stats.wnba.com/events/?flag=1&amp;CFID=&amp;CFPARAMS=&amp;PlayerID=201506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5" Type="http://schemas.openxmlformats.org/officeDocument/2006/relationships/hyperlink" Target="https://stats.wnba.com/events/?flag=1&amp;CFID=&amp;CFPARAMS=&amp;PlayerID=201911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3" Type="http://schemas.openxmlformats.org/officeDocument/2006/relationships/hyperlink" Target="https://stats.wnba.com/events/?flag=3&amp;CFID=&amp;CFPARAMS=&amp;PlayerID=201506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4" Type="http://schemas.openxmlformats.org/officeDocument/2006/relationships/hyperlink" Target="https://stats.wnba.com/events/?flag=1&amp;CFID=&amp;CFPARAMS=&amp;PlayerID=201911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5" Type="http://schemas.openxmlformats.org/officeDocument/2006/relationships/hyperlink" Target="https://stats.wnba.com/events/?flag=1&amp;CFID=&amp;CFPARAMS=&amp;PlayerID=1628917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9" Type="http://schemas.openxmlformats.org/officeDocument/2006/relationships/hyperlink" Target="https://stats.wnba.com/events/?flag=1&amp;CFID=&amp;CFPARAMS=&amp;PlayerID=201506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6" Type="http://schemas.openxmlformats.org/officeDocument/2006/relationships/hyperlink" Target="https://stats.wnba.com/events/?flag=1&amp;CFID=&amp;CFPARAMS=&amp;PlayerID=1628917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8" Type="http://schemas.openxmlformats.org/officeDocument/2006/relationships/hyperlink" Target="https://stats.wnba.com/events/?flag=1&amp;CFID=&amp;CFPARAMS=&amp;PlayerID=201506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9" Type="http://schemas.openxmlformats.org/officeDocument/2006/relationships/hyperlink" Target="https://stats.wnba.com/player/203827/" TargetMode="External"/><Relationship Id="rId13977" Type="http://schemas.openxmlformats.org/officeDocument/2006/relationships/hyperlink" Target="https://stats.wnba.com/events/?flag=1&amp;CFID=&amp;CFPARAMS=&amp;PlayerID=1628917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7" Type="http://schemas.openxmlformats.org/officeDocument/2006/relationships/hyperlink" Target="https://stats.wnba.com/events/?flag=1&amp;CFID=&amp;CFPARAMS=&amp;PlayerID=201506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8" Type="http://schemas.openxmlformats.org/officeDocument/2006/relationships/hyperlink" Target="https://stats.wnba.com/events/?flag=1&amp;CFID=&amp;CFPARAMS=&amp;PlayerID=201911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8" Type="http://schemas.openxmlformats.org/officeDocument/2006/relationships/hyperlink" Target="https://stats.wnba.com/events/?flag=1&amp;CFID=&amp;CFPARAMS=&amp;PlayerID=1628917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1" Type="http://schemas.openxmlformats.org/officeDocument/2006/relationships/hyperlink" Target="https://stats.wnba.com/events/?flag=3&amp;CFID=&amp;CFPARAMS=&amp;PlayerID=1628917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2" Type="http://schemas.openxmlformats.org/officeDocument/2006/relationships/hyperlink" Target="https://stats.wnba.com/events/?flag=3&amp;CFID=&amp;CFPARAMS=&amp;PlayerID=1628917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3" Type="http://schemas.openxmlformats.org/officeDocument/2006/relationships/hyperlink" Target="https://stats.wnba.com/events/?flag=3&amp;CFID=&amp;CFPARAMS=&amp;PlayerID=1628917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4" Type="http://schemas.openxmlformats.org/officeDocument/2006/relationships/hyperlink" Target="https://stats.wnba.com/events/?flag=1&amp;CFID=&amp;CFPARAMS=&amp;PlayerID=1628917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2" Type="http://schemas.openxmlformats.org/officeDocument/2006/relationships/hyperlink" Target="https://stats.wnba.com/events/?flag=3&amp;CFID=&amp;CFPARAMS=&amp;PlayerID=201506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3" Type="http://schemas.openxmlformats.org/officeDocument/2006/relationships/hyperlink" Target="https://stats.wnba.com/events/?flag=1&amp;CFID=&amp;CFPARAMS=&amp;PlayerID=201911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1" Type="http://schemas.openxmlformats.org/officeDocument/2006/relationships/hyperlink" Target="https://stats.wnba.com/team/1611661322/traditional/" TargetMode="External"/><Relationship Id="rId12642" Type="http://schemas.openxmlformats.org/officeDocument/2006/relationships/hyperlink" Target="https://stats.wnba.com/events/?flag=1&amp;CFID=&amp;CFPARAMS=&amp;PlayerID=201911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0" Type="http://schemas.openxmlformats.org/officeDocument/2006/relationships/hyperlink" Target="https://stats.wnba.com/player/201506/" TargetMode="External"/><Relationship Id="rId12641" Type="http://schemas.openxmlformats.org/officeDocument/2006/relationships/hyperlink" Target="https://stats.wnba.com/events/?flag=3&amp;CFID=&amp;CFPARAMS=&amp;PlayerID=201911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0" Type="http://schemas.openxmlformats.org/officeDocument/2006/relationships/hyperlink" Target="https://stats.wnba.com/events/?flag=3&amp;CFID=&amp;CFPARAMS=&amp;PlayerID=201911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0" Type="http://schemas.openxmlformats.org/officeDocument/2006/relationships/hyperlink" Target="https://stats.wnba.com/team/1611661319/traditional/" TargetMode="External"/><Relationship Id="rId8707" Type="http://schemas.openxmlformats.org/officeDocument/2006/relationships/hyperlink" Target="https://stats.wnba.com/events/?flag=1&amp;CFID=&amp;CFPARAMS=&amp;PlayerID=203833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6" Type="http://schemas.openxmlformats.org/officeDocument/2006/relationships/hyperlink" Target="https://stats.wnba.com/events/?flag=1&amp;CFID=&amp;CFPARAMS=&amp;PlayerID=203833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5" Type="http://schemas.openxmlformats.org/officeDocument/2006/relationships/hyperlink" Target="https://stats.wnba.com/events/?flag=1&amp;CFID=&amp;CFPARAMS=&amp;PlayerID=203833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4" Type="http://schemas.openxmlformats.org/officeDocument/2006/relationships/hyperlink" Target="https://stats.wnba.com/events/?flag=1&amp;CFID=&amp;CFPARAMS=&amp;PlayerID=203833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9" Type="http://schemas.openxmlformats.org/officeDocument/2006/relationships/hyperlink" Target="https://stats.wnba.com/player/1630149/" TargetMode="External"/><Relationship Id="rId8708" Type="http://schemas.openxmlformats.org/officeDocument/2006/relationships/hyperlink" Target="https://stats.wnba.com/events/?flag=1&amp;CFID=&amp;CFPARAMS=&amp;PlayerID=203833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9" Type="http://schemas.openxmlformats.org/officeDocument/2006/relationships/hyperlink" Target="https://stats.wnba.com/events/?flag=1&amp;CFID=&amp;CFPARAMS=&amp;PlayerID=1628890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4" Type="http://schemas.openxmlformats.org/officeDocument/2006/relationships/hyperlink" Target="https://stats.wnba.com/events/?flag=3&amp;CFID=&amp;CFPARAMS=&amp;PlayerID=1628890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6" Type="http://schemas.openxmlformats.org/officeDocument/2006/relationships/hyperlink" Target="https://stats.wnba.com/events/?flag=3&amp;CFID=&amp;CFPARAMS=&amp;PlayerID=1627677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3" Type="http://schemas.openxmlformats.org/officeDocument/2006/relationships/hyperlink" Target="https://stats.wnba.com/events/?flag=3&amp;CFID=&amp;CFPARAMS=&amp;PlayerID=1628890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7" Type="http://schemas.openxmlformats.org/officeDocument/2006/relationships/hyperlink" Target="https://stats.wnba.com/events/?flag=3&amp;CFID=&amp;CFPARAMS=&amp;PlayerID=1627677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2" Type="http://schemas.openxmlformats.org/officeDocument/2006/relationships/hyperlink" Target="https://stats.wnba.com/events/?flag=3&amp;CFID=&amp;CFPARAMS=&amp;PlayerID=1628890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8" Type="http://schemas.openxmlformats.org/officeDocument/2006/relationships/hyperlink" Target="https://stats.wnba.com/events/?flag=1&amp;CFID=&amp;CFPARAMS=&amp;PlayerID=1627677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1" Type="http://schemas.openxmlformats.org/officeDocument/2006/relationships/hyperlink" Target="https://stats.wnba.com/team/1611661329/traditional/" TargetMode="External"/><Relationship Id="rId13949" Type="http://schemas.openxmlformats.org/officeDocument/2006/relationships/hyperlink" Target="https://stats.wnba.com/events/?flag=1&amp;CFID=&amp;CFPARAMS=&amp;PlayerID=1627677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8" Type="http://schemas.openxmlformats.org/officeDocument/2006/relationships/hyperlink" Target="https://stats.wnba.com/events/?flag=1&amp;CFID=&amp;CFPARAMS=&amp;PlayerID=1628890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2" Type="http://schemas.openxmlformats.org/officeDocument/2006/relationships/hyperlink" Target="https://stats.wnba.com/events/?flag=1&amp;CFID=&amp;CFPARAMS=&amp;PlayerID=1628244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7" Type="http://schemas.openxmlformats.org/officeDocument/2006/relationships/hyperlink" Target="https://stats.wnba.com/events/?flag=1&amp;CFID=&amp;CFPARAMS=&amp;PlayerID=1628890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3" Type="http://schemas.openxmlformats.org/officeDocument/2006/relationships/hyperlink" Target="https://stats.wnba.com/events/?flag=1&amp;CFID=&amp;CFPARAMS=&amp;PlayerID=1628244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6" Type="http://schemas.openxmlformats.org/officeDocument/2006/relationships/hyperlink" Target="https://stats.wnba.com/events/?flag=1&amp;CFID=&amp;CFPARAMS=&amp;PlayerID=1628890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4" Type="http://schemas.openxmlformats.org/officeDocument/2006/relationships/hyperlink" Target="https://stats.wnba.com/player/1627677/" TargetMode="External"/><Relationship Id="rId12615" Type="http://schemas.openxmlformats.org/officeDocument/2006/relationships/hyperlink" Target="https://stats.wnba.com/events/?flag=3&amp;CFID=&amp;CFPARAMS=&amp;PlayerID=1628890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5" Type="http://schemas.openxmlformats.org/officeDocument/2006/relationships/hyperlink" Target="https://stats.wnba.com/team/1611661330/traditional/" TargetMode="External"/><Relationship Id="rId13940" Type="http://schemas.openxmlformats.org/officeDocument/2006/relationships/hyperlink" Target="https://stats.wnba.com/events/?flag=1&amp;CFID=&amp;CFPARAMS=&amp;PlayerID=1628244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1" Type="http://schemas.openxmlformats.org/officeDocument/2006/relationships/hyperlink" Target="https://stats.wnba.com/events/?flag=1&amp;CFID=&amp;CFPARAMS=&amp;PlayerID=1628244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3" Type="http://schemas.openxmlformats.org/officeDocument/2006/relationships/hyperlink" Target="https://stats.wnba.com/events/?flag=1&amp;CFID=&amp;CFPARAMS=&amp;PlayerID=203833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0" Type="http://schemas.openxmlformats.org/officeDocument/2006/relationships/hyperlink" Target="https://stats.wnba.com/player/1628890/" TargetMode="External"/><Relationship Id="rId8702" Type="http://schemas.openxmlformats.org/officeDocument/2006/relationships/hyperlink" Target="https://stats.wnba.com/events/?flag=1&amp;CFID=&amp;CFPARAMS=&amp;PlayerID=203833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1" Type="http://schemas.openxmlformats.org/officeDocument/2006/relationships/hyperlink" Target="https://stats.wnba.com/events/?flag=1&amp;CFID=&amp;CFPARAMS=&amp;PlayerID=203833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0" Type="http://schemas.openxmlformats.org/officeDocument/2006/relationships/hyperlink" Target="https://stats.wnba.com/events/?flag=3&amp;CFID=&amp;CFPARAMS=&amp;PlayerID=203833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5" Type="http://schemas.openxmlformats.org/officeDocument/2006/relationships/hyperlink" Target="https://stats.wnba.com/team/1611661325/traditional/" TargetMode="External"/><Relationship Id="rId13957" Type="http://schemas.openxmlformats.org/officeDocument/2006/relationships/hyperlink" Target="https://stats.wnba.com/team/1611661325/traditional/" TargetMode="External"/><Relationship Id="rId12624" Type="http://schemas.openxmlformats.org/officeDocument/2006/relationships/hyperlink" Target="https://stats.wnba.com/player/200676/" TargetMode="External"/><Relationship Id="rId13958" Type="http://schemas.openxmlformats.org/officeDocument/2006/relationships/hyperlink" Target="https://stats.wnba.com/events/?flag=3&amp;CFID=&amp;CFPARAMS=&amp;PlayerID=1628286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3" Type="http://schemas.openxmlformats.org/officeDocument/2006/relationships/hyperlink" Target="https://stats.wnba.com/events/?flag=1&amp;CFID=&amp;CFPARAMS=&amp;PlayerID=1628890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9" Type="http://schemas.openxmlformats.org/officeDocument/2006/relationships/hyperlink" Target="https://stats.wnba.com/events/?flag=3&amp;CFID=&amp;CFPARAMS=&amp;PlayerID=1628286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2" Type="http://schemas.openxmlformats.org/officeDocument/2006/relationships/hyperlink" Target="https://stats.wnba.com/events/?flag=1&amp;CFID=&amp;CFPARAMS=&amp;PlayerID=1628890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9" Type="http://schemas.openxmlformats.org/officeDocument/2006/relationships/hyperlink" Target="https://stats.wnba.com/events/?flag=1&amp;CFID=&amp;CFPARAMS=&amp;PlayerID=200676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3" Type="http://schemas.openxmlformats.org/officeDocument/2006/relationships/hyperlink" Target="https://stats.wnba.com/events/?flag=1&amp;CFID=&amp;CFPARAMS=&amp;PlayerID=1627677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8" Type="http://schemas.openxmlformats.org/officeDocument/2006/relationships/hyperlink" Target="https://stats.wnba.com/events/?flag=1&amp;CFID=&amp;CFPARAMS=&amp;PlayerID=200676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4" Type="http://schemas.openxmlformats.org/officeDocument/2006/relationships/hyperlink" Target="https://stats.wnba.com/events/?flag=1&amp;CFID=&amp;CFPARAMS=&amp;PlayerID=1627677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7" Type="http://schemas.openxmlformats.org/officeDocument/2006/relationships/hyperlink" Target="https://stats.wnba.com/events/?flag=3&amp;CFID=&amp;CFPARAMS=&amp;PlayerID=200676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5" Type="http://schemas.openxmlformats.org/officeDocument/2006/relationships/hyperlink" Target="https://stats.wnba.com/events/?flag=1&amp;CFID=&amp;CFPARAMS=&amp;PlayerID=1627677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6" Type="http://schemas.openxmlformats.org/officeDocument/2006/relationships/hyperlink" Target="https://stats.wnba.com/events/?flag=3&amp;CFID=&amp;CFPARAMS=&amp;PlayerID=200676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6" Type="http://schemas.openxmlformats.org/officeDocument/2006/relationships/hyperlink" Target="https://stats.wnba.com/player/1628286/" TargetMode="External"/><Relationship Id="rId13950" Type="http://schemas.openxmlformats.org/officeDocument/2006/relationships/hyperlink" Target="https://stats.wnba.com/events/?flag=1&amp;CFID=&amp;CFPARAMS=&amp;PlayerID=1627677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1" Type="http://schemas.openxmlformats.org/officeDocument/2006/relationships/hyperlink" Target="https://stats.wnba.com/events/?flag=1&amp;CFID=&amp;CFPARAMS=&amp;PlayerID=1627677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2" Type="http://schemas.openxmlformats.org/officeDocument/2006/relationships/hyperlink" Target="https://stats.wnba.com/events/?flag=1&amp;CFID=&amp;CFPARAMS=&amp;PlayerID=1627677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1" Type="http://schemas.openxmlformats.org/officeDocument/2006/relationships/hyperlink" Target="https://stats.wnba.com/events/?flag=1&amp;CFID=&amp;CFPARAMS=&amp;PlayerID=1628890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0" Type="http://schemas.openxmlformats.org/officeDocument/2006/relationships/hyperlink" Target="https://stats.wnba.com/events/?flag=1&amp;CFID=&amp;CFPARAMS=&amp;PlayerID=1628890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6" Type="http://schemas.openxmlformats.org/officeDocument/2006/relationships/hyperlink" Target="https://stats.wnba.com/events/?flag=2&amp;CFID=&amp;CFPARAMS=&amp;PlayerID=201490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8" Type="http://schemas.openxmlformats.org/officeDocument/2006/relationships/hyperlink" Target="https://stats.wnba.com/events/?flag=2&amp;CFID=&amp;CFPARAMS=&amp;PlayerID=100973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5" Type="http://schemas.openxmlformats.org/officeDocument/2006/relationships/hyperlink" Target="https://stats.wnba.com/events/?flag=2&amp;CFID=&amp;CFPARAMS=&amp;PlayerID=201490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9" Type="http://schemas.openxmlformats.org/officeDocument/2006/relationships/hyperlink" Target="https://stats.wnba.com/events/?flag=2&amp;CFID=&amp;CFPARAMS=&amp;PlayerID=100973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8" Type="http://schemas.openxmlformats.org/officeDocument/2006/relationships/hyperlink" Target="https://stats.wnba.com/team/1611661317/traditional/" TargetMode="External"/><Relationship Id="rId23336" Type="http://schemas.openxmlformats.org/officeDocument/2006/relationships/hyperlink" Target="https://stats.wnba.com/player/100973/" TargetMode="External"/><Relationship Id="rId22007" Type="http://schemas.openxmlformats.org/officeDocument/2006/relationships/hyperlink" Target="https://stats.wnba.com/player/202663/" TargetMode="External"/><Relationship Id="rId23337" Type="http://schemas.openxmlformats.org/officeDocument/2006/relationships/hyperlink" Target="https://stats.wnba.com/team/1611661328/traditional/" TargetMode="External"/><Relationship Id="rId22009" Type="http://schemas.openxmlformats.org/officeDocument/2006/relationships/hyperlink" Target="https://stats.wnba.com/events/?flag=2&amp;CFID=&amp;CFPARAMS=&amp;PlayerID=202663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0" Type="http://schemas.openxmlformats.org/officeDocument/2006/relationships/hyperlink" Target="https://stats.wnba.com/player/202664/" TargetMode="External"/><Relationship Id="rId23331" Type="http://schemas.openxmlformats.org/officeDocument/2006/relationships/hyperlink" Target="https://stats.wnba.com/team/1611661329/traditional/" TargetMode="External"/><Relationship Id="rId22000" Type="http://schemas.openxmlformats.org/officeDocument/2006/relationships/hyperlink" Target="https://stats.wnba.com/events/?flag=2&amp;CFID=&amp;CFPARAMS=&amp;PlayerID=202644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2" Type="http://schemas.openxmlformats.org/officeDocument/2006/relationships/hyperlink" Target="https://stats.wnba.com/player/201490/" TargetMode="External"/><Relationship Id="rId23334" Type="http://schemas.openxmlformats.org/officeDocument/2006/relationships/hyperlink" Target="https://stats.wnba.com/events/?flag=2&amp;CFID=&amp;CFPARAMS=&amp;PlayerID=202664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1" Type="http://schemas.openxmlformats.org/officeDocument/2006/relationships/hyperlink" Target="https://stats.wnba.com/events/?flag=2&amp;CFID=&amp;CFPARAMS=&amp;PlayerID=202644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5" Type="http://schemas.openxmlformats.org/officeDocument/2006/relationships/hyperlink" Target="https://stats.wnba.com/events/?flag=2&amp;CFID=&amp;CFPARAMS=&amp;PlayerID=202664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4" Type="http://schemas.openxmlformats.org/officeDocument/2006/relationships/hyperlink" Target="https://stats.wnba.com/events/?flag=2&amp;CFID=&amp;CFPARAMS=&amp;PlayerID=201490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2" Type="http://schemas.openxmlformats.org/officeDocument/2006/relationships/hyperlink" Target="https://stats.wnba.com/events/?flag=2&amp;CFID=&amp;CFPARAMS=&amp;PlayerID=202664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3" Type="http://schemas.openxmlformats.org/officeDocument/2006/relationships/hyperlink" Target="https://stats.wnba.com/team/1611661323/traditional/" TargetMode="External"/><Relationship Id="rId23333" Type="http://schemas.openxmlformats.org/officeDocument/2006/relationships/hyperlink" Target="https://stats.wnba.com/events/?flag=2&amp;CFID=&amp;CFPARAMS=&amp;PlayerID=202664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7" Type="http://schemas.openxmlformats.org/officeDocument/2006/relationships/hyperlink" Target="https://stats.wnba.com/events/?flag=1&amp;CFID=&amp;CFPARAMS=&amp;PlayerID=203043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9" Type="http://schemas.openxmlformats.org/officeDocument/2006/relationships/hyperlink" Target="https://stats.wnba.com/events/?flag=1&amp;CFID=&amp;CFPARAMS=&amp;PlayerID=1628273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8" Type="http://schemas.openxmlformats.org/officeDocument/2006/relationships/hyperlink" Target="https://stats.wnba.com/events/?flag=1&amp;CFID=&amp;CFPARAMS=&amp;PlayerID=203043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8" Type="http://schemas.openxmlformats.org/officeDocument/2006/relationships/hyperlink" Target="https://stats.wnba.com/events/?flag=1&amp;CFID=&amp;CFPARAMS=&amp;PlayerID=1628273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9" Type="http://schemas.openxmlformats.org/officeDocument/2006/relationships/hyperlink" Target="https://stats.wnba.com/events/?flag=3&amp;CFID=&amp;CFPARAMS=&amp;PlayerID=1628909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5" Type="http://schemas.openxmlformats.org/officeDocument/2006/relationships/hyperlink" Target="https://stats.wnba.com/events/?flag=1&amp;CFID=&amp;CFPARAMS=&amp;PlayerID=203043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7" Type="http://schemas.openxmlformats.org/officeDocument/2006/relationships/hyperlink" Target="https://stats.wnba.com/events/?flag=1&amp;CFID=&amp;CFPARAMS=&amp;PlayerID=1628273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8" Type="http://schemas.openxmlformats.org/officeDocument/2006/relationships/hyperlink" Target="https://stats.wnba.com/team/1611661325/traditional/" TargetMode="External"/><Relationship Id="rId10016" Type="http://schemas.openxmlformats.org/officeDocument/2006/relationships/hyperlink" Target="https://stats.wnba.com/events/?flag=1&amp;CFID=&amp;CFPARAMS=&amp;PlayerID=203043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6" Type="http://schemas.openxmlformats.org/officeDocument/2006/relationships/hyperlink" Target="https://stats.wnba.com/events/?flag=1&amp;CFID=&amp;CFPARAMS=&amp;PlayerID=1628273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7" Type="http://schemas.openxmlformats.org/officeDocument/2006/relationships/hyperlink" Target="https://stats.wnba.com/player/1628909/" TargetMode="External"/><Relationship Id="rId10019" Type="http://schemas.openxmlformats.org/officeDocument/2006/relationships/hyperlink" Target="https://stats.wnba.com/events/?flag=1&amp;CFID=&amp;CFPARAMS=&amp;PlayerID=203043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1" Type="http://schemas.openxmlformats.org/officeDocument/2006/relationships/hyperlink" Target="https://stats.wnba.com/events/?flag=3&amp;CFID=&amp;CFPARAMS=&amp;PlayerID=1628273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2" Type="http://schemas.openxmlformats.org/officeDocument/2006/relationships/hyperlink" Target="https://stats.wnba.com/events/?flag=1&amp;CFID=&amp;CFPARAMS=&amp;PlayerID=202662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0" Type="http://schemas.openxmlformats.org/officeDocument/2006/relationships/hyperlink" Target="https://stats.wnba.com/events/?flag=3&amp;CFID=&amp;CFPARAMS=&amp;PlayerID=203043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0" Type="http://schemas.openxmlformats.org/officeDocument/2006/relationships/hyperlink" Target="https://stats.wnba.com/events/?flag=3&amp;CFID=&amp;CFPARAMS=&amp;PlayerID=1628273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1" Type="http://schemas.openxmlformats.org/officeDocument/2006/relationships/hyperlink" Target="https://stats.wnba.com/events/?flag=1&amp;CFID=&amp;CFPARAMS=&amp;PlayerID=202662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0" Type="http://schemas.openxmlformats.org/officeDocument/2006/relationships/hyperlink" Target="https://stats.wnba.com/events/?flag=1&amp;CFID=&amp;CFPARAMS=&amp;PlayerID=202662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3" Type="http://schemas.openxmlformats.org/officeDocument/2006/relationships/hyperlink" Target="https://stats.wnba.com/events/?flag=1&amp;CFID=&amp;CFPARAMS=&amp;PlayerID=203043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5" Type="http://schemas.openxmlformats.org/officeDocument/2006/relationships/hyperlink" Target="https://stats.wnba.com/events/?flag=1&amp;CFID=&amp;CFPARAMS=&amp;PlayerID=1628273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6" Type="http://schemas.openxmlformats.org/officeDocument/2006/relationships/hyperlink" Target="https://stats.wnba.com/events/?flag=1&amp;CFID=&amp;CFPARAMS=&amp;PlayerID=202662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4" Type="http://schemas.openxmlformats.org/officeDocument/2006/relationships/hyperlink" Target="https://stats.wnba.com/events/?flag=1&amp;CFID=&amp;CFPARAMS=&amp;PlayerID=203043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4" Type="http://schemas.openxmlformats.org/officeDocument/2006/relationships/hyperlink" Target="https://stats.wnba.com/events/?flag=1&amp;CFID=&amp;CFPARAMS=&amp;PlayerID=1628273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5" Type="http://schemas.openxmlformats.org/officeDocument/2006/relationships/hyperlink" Target="https://stats.wnba.com/events/?flag=1&amp;CFID=&amp;CFPARAMS=&amp;PlayerID=202662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1" Type="http://schemas.openxmlformats.org/officeDocument/2006/relationships/hyperlink" Target="https://stats.wnba.com/events/?flag=3&amp;CFID=&amp;CFPARAMS=&amp;PlayerID=203043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3" Type="http://schemas.openxmlformats.org/officeDocument/2006/relationships/hyperlink" Target="https://stats.wnba.com/events/?flag=1&amp;CFID=&amp;CFPARAMS=&amp;PlayerID=1628273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4" Type="http://schemas.openxmlformats.org/officeDocument/2006/relationships/hyperlink" Target="https://stats.wnba.com/events/?flag=1&amp;CFID=&amp;CFPARAMS=&amp;PlayerID=202662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2" Type="http://schemas.openxmlformats.org/officeDocument/2006/relationships/hyperlink" Target="https://stats.wnba.com/events/?flag=1&amp;CFID=&amp;CFPARAMS=&amp;PlayerID=203043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2" Type="http://schemas.openxmlformats.org/officeDocument/2006/relationships/hyperlink" Target="https://stats.wnba.com/events/?flag=1&amp;CFID=&amp;CFPARAMS=&amp;PlayerID=1628273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3" Type="http://schemas.openxmlformats.org/officeDocument/2006/relationships/hyperlink" Target="https://stats.wnba.com/events/?flag=1&amp;CFID=&amp;CFPARAMS=&amp;PlayerID=202662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7" Type="http://schemas.openxmlformats.org/officeDocument/2006/relationships/hyperlink" Target="https://stats.wnba.com/team/1611661320/traditional/" TargetMode="External"/><Relationship Id="rId23328" Type="http://schemas.openxmlformats.org/officeDocument/2006/relationships/hyperlink" Target="https://stats.wnba.com/events/?flag=2&amp;CFID=&amp;CFPARAMS=&amp;PlayerID=202650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5" Type="http://schemas.openxmlformats.org/officeDocument/2006/relationships/hyperlink" Target="https://stats.wnba.com/events/?flag=2&amp;CFID=&amp;CFPARAMS=&amp;PlayerID=201483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6" Type="http://schemas.openxmlformats.org/officeDocument/2006/relationships/hyperlink" Target="https://stats.wnba.com/player/202650/" TargetMode="External"/><Relationship Id="rId12690" Type="http://schemas.openxmlformats.org/officeDocument/2006/relationships/hyperlink" Target="https://stats.wnba.com/events/?flag=1&amp;CFID=&amp;CFPARAMS=&amp;PlayerID=1628909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9" Type="http://schemas.openxmlformats.org/officeDocument/2006/relationships/hyperlink" Target="https://stats.wnba.com/events/?flag=2&amp;CFID=&amp;CFPARAMS=&amp;PlayerID=202650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0" Type="http://schemas.openxmlformats.org/officeDocument/2006/relationships/hyperlink" Target="https://stats.wnba.com/player/201483/" TargetMode="External"/><Relationship Id="rId23323" Type="http://schemas.openxmlformats.org/officeDocument/2006/relationships/hyperlink" Target="https://stats.wnba.com/events/?flag=2&amp;CFID=&amp;CFPARAMS=&amp;PlayerID=201483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4" Type="http://schemas.openxmlformats.org/officeDocument/2006/relationships/hyperlink" Target="https://stats.wnba.com/events/?flag=2&amp;CFID=&amp;CFPARAMS=&amp;PlayerID=201483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1" Type="http://schemas.openxmlformats.org/officeDocument/2006/relationships/hyperlink" Target="https://stats.wnba.com/team/1611661321/traditional/" TargetMode="External"/><Relationship Id="rId23322" Type="http://schemas.openxmlformats.org/officeDocument/2006/relationships/hyperlink" Target="https://stats.wnba.com/events/?flag=2&amp;CFID=&amp;CFPARAMS=&amp;PlayerID=201483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8" Type="http://schemas.openxmlformats.org/officeDocument/2006/relationships/hyperlink" Target="https://stats.wnba.com/events/?flag=1&amp;CFID=&amp;CFPARAMS=&amp;PlayerID=1630093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9" Type="http://schemas.openxmlformats.org/officeDocument/2006/relationships/hyperlink" Target="https://stats.wnba.com/events/?flag=1&amp;CFID=&amp;CFPARAMS=&amp;PlayerID=1630093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9" Type="http://schemas.openxmlformats.org/officeDocument/2006/relationships/hyperlink" Target="https://stats.wnba.com/events/?flag=1&amp;CFID=&amp;CFPARAMS=&amp;PlayerID=201502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6" Type="http://schemas.openxmlformats.org/officeDocument/2006/relationships/hyperlink" Target="https://stats.wnba.com/events/?flag=1&amp;CFID=&amp;CFPARAMS=&amp;PlayerID=1630093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8" Type="http://schemas.openxmlformats.org/officeDocument/2006/relationships/hyperlink" Target="https://stats.wnba.com/events/?flag=1&amp;CFID=&amp;CFPARAMS=&amp;PlayerID=201502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9" Type="http://schemas.openxmlformats.org/officeDocument/2006/relationships/hyperlink" Target="https://stats.wnba.com/events/?flag=1&amp;CFID=&amp;CFPARAMS=&amp;PlayerID=1628909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7" Type="http://schemas.openxmlformats.org/officeDocument/2006/relationships/hyperlink" Target="https://stats.wnba.com/events/?flag=1&amp;CFID=&amp;CFPARAMS=&amp;PlayerID=1630093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7" Type="http://schemas.openxmlformats.org/officeDocument/2006/relationships/hyperlink" Target="https://stats.wnba.com/events/?flag=1&amp;CFID=&amp;CFPARAMS=&amp;PlayerID=201502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8" Type="http://schemas.openxmlformats.org/officeDocument/2006/relationships/hyperlink" Target="https://stats.wnba.com/events/?flag=1&amp;CFID=&amp;CFPARAMS=&amp;PlayerID=1628909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0" Type="http://schemas.openxmlformats.org/officeDocument/2006/relationships/hyperlink" Target="https://stats.wnba.com/player/1630093/" TargetMode="External"/><Relationship Id="rId11352" Type="http://schemas.openxmlformats.org/officeDocument/2006/relationships/hyperlink" Target="https://stats.wnba.com/events/?flag=3&amp;CFID=&amp;CFPARAMS=&amp;PlayerID=201502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3" Type="http://schemas.openxmlformats.org/officeDocument/2006/relationships/hyperlink" Target="https://stats.wnba.com/events/?flag=1&amp;CFID=&amp;CFPARAMS=&amp;PlayerID=1628909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1" Type="http://schemas.openxmlformats.org/officeDocument/2006/relationships/hyperlink" Target="https://stats.wnba.com/team/1611661321/traditional/" TargetMode="External"/><Relationship Id="rId11351" Type="http://schemas.openxmlformats.org/officeDocument/2006/relationships/hyperlink" Target="https://stats.wnba.com/team/1611661317/traditional/" TargetMode="External"/><Relationship Id="rId12682" Type="http://schemas.openxmlformats.org/officeDocument/2006/relationships/hyperlink" Target="https://stats.wnba.com/events/?flag=3&amp;CFID=&amp;CFPARAMS=&amp;PlayerID=1628909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0" Type="http://schemas.openxmlformats.org/officeDocument/2006/relationships/hyperlink" Target="https://stats.wnba.com/player/201502/" TargetMode="External"/><Relationship Id="rId12681" Type="http://schemas.openxmlformats.org/officeDocument/2006/relationships/hyperlink" Target="https://stats.wnba.com/events/?flag=3&amp;CFID=&amp;CFPARAMS=&amp;PlayerID=1628909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0" Type="http://schemas.openxmlformats.org/officeDocument/2006/relationships/hyperlink" Target="https://stats.wnba.com/events/?flag=3&amp;CFID=&amp;CFPARAMS=&amp;PlayerID=1628909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4" Type="http://schemas.openxmlformats.org/officeDocument/2006/relationships/hyperlink" Target="https://stats.wnba.com/events/?flag=3&amp;CFID=&amp;CFPARAMS=&amp;PlayerID=1630093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6" Type="http://schemas.openxmlformats.org/officeDocument/2006/relationships/hyperlink" Target="https://stats.wnba.com/events/?flag=1&amp;CFID=&amp;CFPARAMS=&amp;PlayerID=201502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7" Type="http://schemas.openxmlformats.org/officeDocument/2006/relationships/hyperlink" Target="https://stats.wnba.com/events/?flag=1&amp;CFID=&amp;CFPARAMS=&amp;PlayerID=1628909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5" Type="http://schemas.openxmlformats.org/officeDocument/2006/relationships/hyperlink" Target="https://stats.wnba.com/events/?flag=1&amp;CFID=&amp;CFPARAMS=&amp;PlayerID=1630093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5" Type="http://schemas.openxmlformats.org/officeDocument/2006/relationships/hyperlink" Target="https://stats.wnba.com/events/?flag=3&amp;CFID=&amp;CFPARAMS=&amp;PlayerID=201502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6" Type="http://schemas.openxmlformats.org/officeDocument/2006/relationships/hyperlink" Target="https://stats.wnba.com/events/?flag=1&amp;CFID=&amp;CFPARAMS=&amp;PlayerID=1628909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2" Type="http://schemas.openxmlformats.org/officeDocument/2006/relationships/hyperlink" Target="https://stats.wnba.com/events/?flag=3&amp;CFID=&amp;CFPARAMS=&amp;PlayerID=1630093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4" Type="http://schemas.openxmlformats.org/officeDocument/2006/relationships/hyperlink" Target="https://stats.wnba.com/events/?flag=3&amp;CFID=&amp;CFPARAMS=&amp;PlayerID=201502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5" Type="http://schemas.openxmlformats.org/officeDocument/2006/relationships/hyperlink" Target="https://stats.wnba.com/events/?flag=1&amp;CFID=&amp;CFPARAMS=&amp;PlayerID=1628909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3" Type="http://schemas.openxmlformats.org/officeDocument/2006/relationships/hyperlink" Target="https://stats.wnba.com/events/?flag=3&amp;CFID=&amp;CFPARAMS=&amp;PlayerID=1630093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3" Type="http://schemas.openxmlformats.org/officeDocument/2006/relationships/hyperlink" Target="https://stats.wnba.com/events/?flag=3&amp;CFID=&amp;CFPARAMS=&amp;PlayerID=201502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4" Type="http://schemas.openxmlformats.org/officeDocument/2006/relationships/hyperlink" Target="https://stats.wnba.com/events/?flag=1&amp;CFID=&amp;CFPARAMS=&amp;PlayerID=1628909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6" Type="http://schemas.openxmlformats.org/officeDocument/2006/relationships/hyperlink" Target="https://stats.wnba.com/events/?flag=2&amp;CFID=&amp;CFPARAMS=&amp;PlayerID=100685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7" Type="http://schemas.openxmlformats.org/officeDocument/2006/relationships/hyperlink" Target="https://stats.wnba.com/events/?flag=2&amp;CFID=&amp;CFPARAMS=&amp;PlayerID=100685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4" Type="http://schemas.openxmlformats.org/officeDocument/2006/relationships/hyperlink" Target="https://stats.wnba.com/player/100685/" TargetMode="External"/><Relationship Id="rId23315" Type="http://schemas.openxmlformats.org/officeDocument/2006/relationships/hyperlink" Target="https://stats.wnba.com/team/1611661317/traditional/" TargetMode="External"/><Relationship Id="rId23318" Type="http://schemas.openxmlformats.org/officeDocument/2006/relationships/hyperlink" Target="https://stats.wnba.com/events/?flag=2&amp;CFID=&amp;CFPARAMS=&amp;PlayerID=100685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9" Type="http://schemas.openxmlformats.org/officeDocument/2006/relationships/hyperlink" Target="https://stats.wnba.com/events/?flag=2&amp;CFID=&amp;CFPARAMS=&amp;PlayerID=100685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2" Type="http://schemas.openxmlformats.org/officeDocument/2006/relationships/hyperlink" Target="https://stats.wnba.com/events/?flag=2&amp;CFID=&amp;CFPARAMS=&amp;PlayerID=202653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3" Type="http://schemas.openxmlformats.org/officeDocument/2006/relationships/hyperlink" Target="https://stats.wnba.com/events/?flag=2&amp;CFID=&amp;CFPARAMS=&amp;PlayerID=202653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0" Type="http://schemas.openxmlformats.org/officeDocument/2006/relationships/hyperlink" Target="https://stats.wnba.com/events/?flag=2&amp;CFID=&amp;CFPARAMS=&amp;PlayerID=202653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1" Type="http://schemas.openxmlformats.org/officeDocument/2006/relationships/hyperlink" Target="https://stats.wnba.com/events/?flag=2&amp;CFID=&amp;CFPARAMS=&amp;PlayerID=202653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7" Type="http://schemas.openxmlformats.org/officeDocument/2006/relationships/hyperlink" Target="https://stats.wnba.com/events/?flag=3&amp;CFID=&amp;CFPARAMS=&amp;PlayerID=203437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8" Type="http://schemas.openxmlformats.org/officeDocument/2006/relationships/hyperlink" Target="https://stats.wnba.com/events/?flag=1&amp;CFID=&amp;CFPARAMS=&amp;PlayerID=203827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6" Type="http://schemas.openxmlformats.org/officeDocument/2006/relationships/hyperlink" Target="https://stats.wnba.com/events/?flag=3&amp;CFID=&amp;CFPARAMS=&amp;PlayerID=203437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7" Type="http://schemas.openxmlformats.org/officeDocument/2006/relationships/hyperlink" Target="https://stats.wnba.com/events/?flag=1&amp;CFID=&amp;CFPARAMS=&amp;PlayerID=203827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5" Type="http://schemas.openxmlformats.org/officeDocument/2006/relationships/hyperlink" Target="https://stats.wnba.com/events/?flag=3&amp;CFID=&amp;CFPARAMS=&amp;PlayerID=203437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6" Type="http://schemas.openxmlformats.org/officeDocument/2006/relationships/hyperlink" Target="https://stats.wnba.com/events/?flag=1&amp;CFID=&amp;CFPARAMS=&amp;PlayerID=203827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4" Type="http://schemas.openxmlformats.org/officeDocument/2006/relationships/hyperlink" Target="https://stats.wnba.com/events/?flag=3&amp;CFID=&amp;CFPARAMS=&amp;PlayerID=203437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5" Type="http://schemas.openxmlformats.org/officeDocument/2006/relationships/hyperlink" Target="https://stats.wnba.com/events/?flag=1&amp;CFID=&amp;CFPARAMS=&amp;PlayerID=203827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6" Type="http://schemas.openxmlformats.org/officeDocument/2006/relationships/hyperlink" Target="https://stats.wnba.com/events/?flag=1&amp;CFID=&amp;CFPARAMS=&amp;PlayerID=203402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7" Type="http://schemas.openxmlformats.org/officeDocument/2006/relationships/hyperlink" Target="https://stats.wnba.com/events/?flag=1&amp;CFID=&amp;CFPARAMS=&amp;PlayerID=203402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9" Type="http://schemas.openxmlformats.org/officeDocument/2006/relationships/hyperlink" Target="https://stats.wnba.com/events/?flag=1&amp;CFID=&amp;CFPARAMS=&amp;PlayerID=203437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8" Type="http://schemas.openxmlformats.org/officeDocument/2006/relationships/hyperlink" Target="https://stats.wnba.com/events/?flag=1&amp;CFID=&amp;CFPARAMS=&amp;PlayerID=203402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8" Type="http://schemas.openxmlformats.org/officeDocument/2006/relationships/hyperlink" Target="https://stats.wnba.com/events/?flag=1&amp;CFID=&amp;CFPARAMS=&amp;PlayerID=203437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9" Type="http://schemas.openxmlformats.org/officeDocument/2006/relationships/hyperlink" Target="https://stats.wnba.com/events/?flag=1&amp;CFID=&amp;CFPARAMS=&amp;PlayerID=203827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9" Type="http://schemas.openxmlformats.org/officeDocument/2006/relationships/hyperlink" Target="https://stats.wnba.com/events/?flag=1&amp;CFID=&amp;CFPARAMS=&amp;PlayerID=203402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0" Type="http://schemas.openxmlformats.org/officeDocument/2006/relationships/hyperlink" Target="https://stats.wnba.com/team/1611661328/traditional/" TargetMode="External"/><Relationship Id="rId13982" Type="http://schemas.openxmlformats.org/officeDocument/2006/relationships/hyperlink" Target="https://stats.wnba.com/player/203402/" TargetMode="External"/><Relationship Id="rId13983" Type="http://schemas.openxmlformats.org/officeDocument/2006/relationships/hyperlink" Target="https://stats.wnba.com/team/1611661319/traditional/" TargetMode="External"/><Relationship Id="rId13984" Type="http://schemas.openxmlformats.org/officeDocument/2006/relationships/hyperlink" Target="https://stats.wnba.com/events/?flag=3&amp;CFID=&amp;CFPARAMS=&amp;PlayerID=203402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5" Type="http://schemas.openxmlformats.org/officeDocument/2006/relationships/hyperlink" Target="https://stats.wnba.com/events/?flag=3&amp;CFID=&amp;CFPARAMS=&amp;PlayerID=203402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3" Type="http://schemas.openxmlformats.org/officeDocument/2006/relationships/hyperlink" Target="https://stats.wnba.com/team/1611661320/traditional/" TargetMode="External"/><Relationship Id="rId12654" Type="http://schemas.openxmlformats.org/officeDocument/2006/relationships/hyperlink" Target="https://stats.wnba.com/events/?flag=3&amp;CFID=&amp;CFPARAMS=&amp;PlayerID=203827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2" Type="http://schemas.openxmlformats.org/officeDocument/2006/relationships/hyperlink" Target="https://stats.wnba.com/player/203437/" TargetMode="External"/><Relationship Id="rId12653" Type="http://schemas.openxmlformats.org/officeDocument/2006/relationships/hyperlink" Target="https://stats.wnba.com/events/?flag=3&amp;CFID=&amp;CFPARAMS=&amp;PlayerID=203827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1" Type="http://schemas.openxmlformats.org/officeDocument/2006/relationships/hyperlink" Target="https://stats.wnba.com/events/?flag=1&amp;CFID=&amp;CFPARAMS=&amp;PlayerID=201506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2" Type="http://schemas.openxmlformats.org/officeDocument/2006/relationships/hyperlink" Target="https://stats.wnba.com/events/?flag=3&amp;CFID=&amp;CFPARAMS=&amp;PlayerID=203827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0" Type="http://schemas.openxmlformats.org/officeDocument/2006/relationships/hyperlink" Target="https://stats.wnba.com/events/?flag=1&amp;CFID=&amp;CFPARAMS=&amp;PlayerID=1628917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0" Type="http://schemas.openxmlformats.org/officeDocument/2006/relationships/hyperlink" Target="https://stats.wnba.com/events/?flag=1&amp;CFID=&amp;CFPARAMS=&amp;PlayerID=201506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1" Type="http://schemas.openxmlformats.org/officeDocument/2006/relationships/hyperlink" Target="https://stats.wnba.com/events/?flag=3&amp;CFID=&amp;CFPARAMS=&amp;PlayerID=203827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1" Type="http://schemas.openxmlformats.org/officeDocument/2006/relationships/hyperlink" Target="https://stats.wnba.com/events/?flag=1&amp;CFID=&amp;CFPARAMS=&amp;PlayerID=1628917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5" Type="http://schemas.openxmlformats.org/officeDocument/2006/relationships/hyperlink" Target="https://stats.wnba.com/team/1611661322/traditional/" TargetMode="External"/><Relationship Id="rId23306" Type="http://schemas.openxmlformats.org/officeDocument/2006/relationships/hyperlink" Target="https://stats.wnba.com/events/?flag=2&amp;CFID=&amp;CFPARAMS=&amp;PlayerID=201500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3" Type="http://schemas.openxmlformats.org/officeDocument/2006/relationships/hyperlink" Target="https://stats.wnba.com/events/?flag=2&amp;CFID=&amp;CFPARAMS=&amp;PlayerID=100236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4" Type="http://schemas.openxmlformats.org/officeDocument/2006/relationships/hyperlink" Target="https://stats.wnba.com/player/201500/" TargetMode="External"/><Relationship Id="rId23309" Type="http://schemas.openxmlformats.org/officeDocument/2006/relationships/hyperlink" Target="https://stats.wnba.com/team/1611661321/traditional/" TargetMode="External"/><Relationship Id="rId23307" Type="http://schemas.openxmlformats.org/officeDocument/2006/relationships/hyperlink" Target="https://stats.wnba.com/events/?flag=2&amp;CFID=&amp;CFPARAMS=&amp;PlayerID=201500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8" Type="http://schemas.openxmlformats.org/officeDocument/2006/relationships/hyperlink" Target="https://stats.wnba.com/player/202653/" TargetMode="External"/><Relationship Id="rId23301" Type="http://schemas.openxmlformats.org/officeDocument/2006/relationships/hyperlink" Target="https://stats.wnba.com/events/?flag=2&amp;CFID=&amp;CFPARAMS=&amp;PlayerID=100236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2" Type="http://schemas.openxmlformats.org/officeDocument/2006/relationships/hyperlink" Target="https://stats.wnba.com/events/?flag=2&amp;CFID=&amp;CFPARAMS=&amp;PlayerID=100236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0" Type="http://schemas.openxmlformats.org/officeDocument/2006/relationships/hyperlink" Target="https://stats.wnba.com/events/?flag=2&amp;CFID=&amp;CFPARAMS=&amp;PlayerID=100236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6" Type="http://schemas.openxmlformats.org/officeDocument/2006/relationships/hyperlink" Target="https://stats.wnba.com/player/203043/" TargetMode="External"/><Relationship Id="rId11338" Type="http://schemas.openxmlformats.org/officeDocument/2006/relationships/hyperlink" Target="https://stats.wnba.com/events/?flag=3&amp;CFID=&amp;CFPARAMS=&amp;PlayerID=1628273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9" Type="http://schemas.openxmlformats.org/officeDocument/2006/relationships/hyperlink" Target="https://stats.wnba.com/events/?flag=1&amp;CFID=&amp;CFPARAMS=&amp;PlayerID=202662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7" Type="http://schemas.openxmlformats.org/officeDocument/2006/relationships/hyperlink" Target="https://stats.wnba.com/team/1611661322/traditional/" TargetMode="External"/><Relationship Id="rId11337" Type="http://schemas.openxmlformats.org/officeDocument/2006/relationships/hyperlink" Target="https://stats.wnba.com/team/1611661321/traditional/" TargetMode="External"/><Relationship Id="rId12668" Type="http://schemas.openxmlformats.org/officeDocument/2006/relationships/hyperlink" Target="https://stats.wnba.com/events/?flag=3&amp;CFID=&amp;CFPARAMS=&amp;PlayerID=202662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4" Type="http://schemas.openxmlformats.org/officeDocument/2006/relationships/hyperlink" Target="https://stats.wnba.com/events/?flag=1&amp;CFID=&amp;CFPARAMS=&amp;PlayerID=1630134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6" Type="http://schemas.openxmlformats.org/officeDocument/2006/relationships/hyperlink" Target="https://stats.wnba.com/player/1628273/" TargetMode="External"/><Relationship Id="rId12667" Type="http://schemas.openxmlformats.org/officeDocument/2006/relationships/hyperlink" Target="https://stats.wnba.com/events/?flag=3&amp;CFID=&amp;CFPARAMS=&amp;PlayerID=202662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5" Type="http://schemas.openxmlformats.org/officeDocument/2006/relationships/hyperlink" Target="https://stats.wnba.com/events/?flag=1&amp;CFID=&amp;CFPARAMS=&amp;PlayerID=1630134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5" Type="http://schemas.openxmlformats.org/officeDocument/2006/relationships/hyperlink" Target="https://stats.wnba.com/events/?flag=1&amp;CFID=&amp;CFPARAMS=&amp;PlayerID=203437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6" Type="http://schemas.openxmlformats.org/officeDocument/2006/relationships/hyperlink" Target="https://stats.wnba.com/events/?flag=3&amp;CFID=&amp;CFPARAMS=&amp;PlayerID=202662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7" Type="http://schemas.openxmlformats.org/officeDocument/2006/relationships/hyperlink" Target="https://stats.wnba.com/events/?flag=3&amp;CFID=&amp;CFPARAMS=&amp;PlayerID=203405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8" Type="http://schemas.openxmlformats.org/officeDocument/2006/relationships/hyperlink" Target="https://stats.wnba.com/events/?flag=1&amp;CFID=&amp;CFPARAMS=&amp;PlayerID=203405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8" Type="http://schemas.openxmlformats.org/officeDocument/2006/relationships/hyperlink" Target="https://stats.wnba.com/events/?flag=3&amp;CFID=&amp;CFPARAMS=&amp;PlayerID=203043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9" Type="http://schemas.openxmlformats.org/officeDocument/2006/relationships/hyperlink" Target="https://stats.wnba.com/events/?flag=1&amp;CFID=&amp;CFPARAMS=&amp;PlayerID=203405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9" Type="http://schemas.openxmlformats.org/officeDocument/2006/relationships/hyperlink" Target="https://stats.wnba.com/events/?flag=3&amp;CFID=&amp;CFPARAMS=&amp;PlayerID=203043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9" Type="http://schemas.openxmlformats.org/officeDocument/2006/relationships/hyperlink" Target="https://stats.wnba.com/events/?flag=3&amp;CFID=&amp;CFPARAMS=&amp;PlayerID=1628273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0" Type="http://schemas.openxmlformats.org/officeDocument/2006/relationships/hyperlink" Target="https://stats.wnba.com/events/?flag=1&amp;CFID=&amp;CFPARAMS=&amp;PlayerID=203437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1" Type="http://schemas.openxmlformats.org/officeDocument/2006/relationships/hyperlink" Target="https://stats.wnba.com/events/?flag=1&amp;CFID=&amp;CFPARAMS=&amp;PlayerID=203827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3" Type="http://schemas.openxmlformats.org/officeDocument/2006/relationships/hyperlink" Target="https://stats.wnba.com/events/?flag=1&amp;CFID=&amp;CFPARAMS=&amp;PlayerID=203402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0" Type="http://schemas.openxmlformats.org/officeDocument/2006/relationships/hyperlink" Target="https://stats.wnba.com/events/?flag=1&amp;CFID=&amp;CFPARAMS=&amp;PlayerID=203827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4" Type="http://schemas.openxmlformats.org/officeDocument/2006/relationships/hyperlink" Target="https://stats.wnba.com/player/203405/" TargetMode="External"/><Relationship Id="rId13995" Type="http://schemas.openxmlformats.org/officeDocument/2006/relationships/hyperlink" Target="https://stats.wnba.com/team/1611661325/traditional/" TargetMode="External"/><Relationship Id="rId13996" Type="http://schemas.openxmlformats.org/officeDocument/2006/relationships/hyperlink" Target="https://stats.wnba.com/events/?flag=3&amp;CFID=&amp;CFPARAMS=&amp;PlayerID=203405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2" Type="http://schemas.openxmlformats.org/officeDocument/2006/relationships/hyperlink" Target="https://stats.wnba.com/events/?flag=1&amp;CFID=&amp;CFPARAMS=&amp;PlayerID=1630134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4" Type="http://schemas.openxmlformats.org/officeDocument/2006/relationships/hyperlink" Target="https://stats.wnba.com/events/?flag=1&amp;CFID=&amp;CFPARAMS=&amp;PlayerID=203437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5" Type="http://schemas.openxmlformats.org/officeDocument/2006/relationships/hyperlink" Target="https://stats.wnba.com/events/?flag=3&amp;CFID=&amp;CFPARAMS=&amp;PlayerID=202662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3" Type="http://schemas.openxmlformats.org/officeDocument/2006/relationships/hyperlink" Target="https://stats.wnba.com/events/?flag=1&amp;CFID=&amp;CFPARAMS=&amp;PlayerID=1630134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3" Type="http://schemas.openxmlformats.org/officeDocument/2006/relationships/hyperlink" Target="https://stats.wnba.com/events/?flag=1&amp;CFID=&amp;CFPARAMS=&amp;PlayerID=203437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4" Type="http://schemas.openxmlformats.org/officeDocument/2006/relationships/hyperlink" Target="https://stats.wnba.com/team/1611661323/traditional/" TargetMode="External"/><Relationship Id="rId13990" Type="http://schemas.openxmlformats.org/officeDocument/2006/relationships/hyperlink" Target="https://stats.wnba.com/events/?flag=1&amp;CFID=&amp;CFPARAMS=&amp;PlayerID=203402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0" Type="http://schemas.openxmlformats.org/officeDocument/2006/relationships/hyperlink" Target="https://stats.wnba.com/events/?flag=1&amp;CFID=&amp;CFPARAMS=&amp;PlayerID=1630134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2" Type="http://schemas.openxmlformats.org/officeDocument/2006/relationships/hyperlink" Target="https://stats.wnba.com/events/?flag=1&amp;CFID=&amp;CFPARAMS=&amp;PlayerID=203437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3" Type="http://schemas.openxmlformats.org/officeDocument/2006/relationships/hyperlink" Target="https://stats.wnba.com/player/202662/" TargetMode="External"/><Relationship Id="rId13991" Type="http://schemas.openxmlformats.org/officeDocument/2006/relationships/hyperlink" Target="https://stats.wnba.com/events/?flag=1&amp;CFID=&amp;CFPARAMS=&amp;PlayerID=203402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1" Type="http://schemas.openxmlformats.org/officeDocument/2006/relationships/hyperlink" Target="https://stats.wnba.com/events/?flag=1&amp;CFID=&amp;CFPARAMS=&amp;PlayerID=1630134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1" Type="http://schemas.openxmlformats.org/officeDocument/2006/relationships/hyperlink" Target="https://stats.wnba.com/events/?flag=1&amp;CFID=&amp;CFPARAMS=&amp;PlayerID=203437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2" Type="http://schemas.openxmlformats.org/officeDocument/2006/relationships/hyperlink" Target="https://stats.wnba.com/events/?flag=1&amp;CFID=&amp;CFPARAMS=&amp;PlayerID=203827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2" Type="http://schemas.openxmlformats.org/officeDocument/2006/relationships/hyperlink" Target="https://stats.wnba.com/events/?flag=1&amp;CFID=&amp;CFPARAMS=&amp;PlayerID=203402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9" Type="http://schemas.openxmlformats.org/officeDocument/2006/relationships/hyperlink" Target="https://stats.wnba.com/events/?flag=1&amp;CFID=&amp;CFPARAMS=&amp;PlayerID=202640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8" Type="http://schemas.openxmlformats.org/officeDocument/2006/relationships/hyperlink" Target="https://stats.wnba.com/events/?flag=1&amp;CFID=&amp;CFPARAMS=&amp;PlayerID=202640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7" Type="http://schemas.openxmlformats.org/officeDocument/2006/relationships/hyperlink" Target="https://stats.wnba.com/events/?flag=1&amp;CFID=&amp;CFPARAMS=&amp;PlayerID=202640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6" Type="http://schemas.openxmlformats.org/officeDocument/2006/relationships/hyperlink" Target="https://stats.wnba.com/events/?flag=1&amp;CFID=&amp;CFPARAMS=&amp;PlayerID=202640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1" Type="http://schemas.openxmlformats.org/officeDocument/2006/relationships/hyperlink" Target="https://stats.wnba.com/events/?flag=3&amp;CFID=&amp;CFPARAMS=&amp;PlayerID=202640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0" Type="http://schemas.openxmlformats.org/officeDocument/2006/relationships/hyperlink" Target="https://stats.wnba.com/team/1611661321/traditional/" TargetMode="External"/><Relationship Id="rId12915" Type="http://schemas.openxmlformats.org/officeDocument/2006/relationships/hyperlink" Target="https://stats.wnba.com/events/?flag=1&amp;CFID=&amp;CFPARAMS=&amp;PlayerID=202640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4" Type="http://schemas.openxmlformats.org/officeDocument/2006/relationships/hyperlink" Target="https://stats.wnba.com/events/?flag=3&amp;CFID=&amp;CFPARAMS=&amp;PlayerID=202640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3" Type="http://schemas.openxmlformats.org/officeDocument/2006/relationships/hyperlink" Target="https://stats.wnba.com/events/?flag=3&amp;CFID=&amp;CFPARAMS=&amp;PlayerID=202640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2" Type="http://schemas.openxmlformats.org/officeDocument/2006/relationships/hyperlink" Target="https://stats.wnba.com/events/?flag=3&amp;CFID=&amp;CFPARAMS=&amp;PlayerID=202640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9" Type="http://schemas.openxmlformats.org/officeDocument/2006/relationships/hyperlink" Target="https://stats.wnba.com/events/?flag=1&amp;CFID=&amp;CFPARAMS=&amp;PlayerID=203866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8" Type="http://schemas.openxmlformats.org/officeDocument/2006/relationships/hyperlink" Target="https://stats.wnba.com/events/?flag=3&amp;CFID=&amp;CFPARAMS=&amp;PlayerID=203866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7" Type="http://schemas.openxmlformats.org/officeDocument/2006/relationships/hyperlink" Target="https://stats.wnba.com/events/?flag=3&amp;CFID=&amp;CFPARAMS=&amp;PlayerID=203866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2" Type="http://schemas.openxmlformats.org/officeDocument/2006/relationships/hyperlink" Target="https://stats.wnba.com/events/?flag=1&amp;CFID=&amp;CFPARAMS=&amp;PlayerID=202640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1" Type="http://schemas.openxmlformats.org/officeDocument/2006/relationships/hyperlink" Target="https://stats.wnba.com/events/?flag=1&amp;CFID=&amp;CFPARAMS=&amp;PlayerID=202640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0" Type="http://schemas.openxmlformats.org/officeDocument/2006/relationships/hyperlink" Target="https://stats.wnba.com/events/?flag=1&amp;CFID=&amp;CFPARAMS=&amp;PlayerID=202640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6" Type="http://schemas.openxmlformats.org/officeDocument/2006/relationships/hyperlink" Target="https://stats.wnba.com/events/?flag=3&amp;CFID=&amp;CFPARAMS=&amp;PlayerID=203866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5" Type="http://schemas.openxmlformats.org/officeDocument/2006/relationships/hyperlink" Target="https://stats.wnba.com/events/?flag=3&amp;CFID=&amp;CFPARAMS=&amp;PlayerID=203866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4" Type="http://schemas.openxmlformats.org/officeDocument/2006/relationships/hyperlink" Target="https://stats.wnba.com/team/1611661321/traditional/" TargetMode="External"/><Relationship Id="rId12923" Type="http://schemas.openxmlformats.org/officeDocument/2006/relationships/hyperlink" Target="https://stats.wnba.com/player/203866/" TargetMode="External"/><Relationship Id="rId12908" Type="http://schemas.openxmlformats.org/officeDocument/2006/relationships/hyperlink" Target="https://stats.wnba.com/events/?flag=1&amp;CFID=&amp;CFPARAMS=&amp;PlayerID=203410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7" Type="http://schemas.openxmlformats.org/officeDocument/2006/relationships/hyperlink" Target="https://stats.wnba.com/events/?flag=1&amp;CFID=&amp;CFPARAMS=&amp;PlayerID=203410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6" Type="http://schemas.openxmlformats.org/officeDocument/2006/relationships/hyperlink" Target="https://stats.wnba.com/events/?flag=1&amp;CFID=&amp;CFPARAMS=&amp;PlayerID=203410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5" Type="http://schemas.openxmlformats.org/officeDocument/2006/relationships/hyperlink" Target="https://stats.wnba.com/events/?flag=1&amp;CFID=&amp;CFPARAMS=&amp;PlayerID=203410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9" Type="http://schemas.openxmlformats.org/officeDocument/2006/relationships/hyperlink" Target="https://stats.wnba.com/player/202640/" TargetMode="External"/><Relationship Id="rId12900" Type="http://schemas.openxmlformats.org/officeDocument/2006/relationships/hyperlink" Target="https://stats.wnba.com/events/?flag=3&amp;CFID=&amp;CFPARAMS=&amp;PlayerID=203410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4" Type="http://schemas.openxmlformats.org/officeDocument/2006/relationships/hyperlink" Target="https://stats.wnba.com/events/?flag=1&amp;CFID=&amp;CFPARAMS=&amp;PlayerID=203410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3" Type="http://schemas.openxmlformats.org/officeDocument/2006/relationships/hyperlink" Target="https://stats.wnba.com/events/?flag=1&amp;CFID=&amp;CFPARAMS=&amp;PlayerID=203410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2" Type="http://schemas.openxmlformats.org/officeDocument/2006/relationships/hyperlink" Target="https://stats.wnba.com/events/?flag=1&amp;CFID=&amp;CFPARAMS=&amp;PlayerID=203410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1" Type="http://schemas.openxmlformats.org/officeDocument/2006/relationships/hyperlink" Target="https://stats.wnba.com/events/?flag=1&amp;CFID=&amp;CFPARAMS=&amp;PlayerID=203410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3" Type="http://schemas.openxmlformats.org/officeDocument/2006/relationships/hyperlink" Target="https://stats.wnba.com/player/201898/" TargetMode="External"/><Relationship Id="rId23614" Type="http://schemas.openxmlformats.org/officeDocument/2006/relationships/hyperlink" Target="https://stats.wnba.com/team/1611661330/traditional/" TargetMode="External"/><Relationship Id="rId23611" Type="http://schemas.openxmlformats.org/officeDocument/2006/relationships/hyperlink" Target="https://stats.wnba.com/events/?flag=2&amp;CFID=&amp;CFPARAMS=&amp;PlayerID=202643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2" Type="http://schemas.openxmlformats.org/officeDocument/2006/relationships/hyperlink" Target="https://stats.wnba.com/events/?flag=2&amp;CFID=&amp;CFPARAMS=&amp;PlayerID=202643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7" Type="http://schemas.openxmlformats.org/officeDocument/2006/relationships/hyperlink" Target="https://stats.wnba.com/events/?flag=2&amp;CFID=&amp;CFPARAMS=&amp;PlayerID=201898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8" Type="http://schemas.openxmlformats.org/officeDocument/2006/relationships/hyperlink" Target="https://stats.wnba.com/events/?flag=2&amp;CFID=&amp;CFPARAMS=&amp;PlayerID=201898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5" Type="http://schemas.openxmlformats.org/officeDocument/2006/relationships/hyperlink" Target="https://stats.wnba.com/events/?flag=2&amp;CFID=&amp;CFPARAMS=&amp;PlayerID=201898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6" Type="http://schemas.openxmlformats.org/officeDocument/2006/relationships/hyperlink" Target="https://stats.wnba.com/events/?flag=2&amp;CFID=&amp;CFPARAMS=&amp;PlayerID=201898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9" Type="http://schemas.openxmlformats.org/officeDocument/2006/relationships/hyperlink" Target="https://stats.wnba.com/events/?flag=3&amp;CFID=&amp;CFPARAMS=&amp;PlayerID=100940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0" Type="http://schemas.openxmlformats.org/officeDocument/2006/relationships/hyperlink" Target="https://stats.wnba.com/events/?flag=2&amp;CFID=&amp;CFPARAMS=&amp;PlayerID=202643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4" Type="http://schemas.openxmlformats.org/officeDocument/2006/relationships/hyperlink" Target="https://stats.wnba.com/events/?flag=1&amp;CFID=&amp;CFPARAMS=&amp;PlayerID=1629568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5" Type="http://schemas.openxmlformats.org/officeDocument/2006/relationships/hyperlink" Target="https://stats.wnba.com/events/?flag=3&amp;CFID=&amp;CFPARAMS=&amp;PlayerID=1628915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3" Type="http://schemas.openxmlformats.org/officeDocument/2006/relationships/hyperlink" Target="https://stats.wnba.com/events/?flag=1&amp;CFID=&amp;CFPARAMS=&amp;PlayerID=1629568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4" Type="http://schemas.openxmlformats.org/officeDocument/2006/relationships/hyperlink" Target="https://stats.wnba.com/events/?flag=3&amp;CFID=&amp;CFPARAMS=&amp;PlayerID=1628915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2" Type="http://schemas.openxmlformats.org/officeDocument/2006/relationships/hyperlink" Target="https://stats.wnba.com/events/?flag=1&amp;CFID=&amp;CFPARAMS=&amp;PlayerID=1629568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3" Type="http://schemas.openxmlformats.org/officeDocument/2006/relationships/hyperlink" Target="https://stats.wnba.com/events/?flag=3&amp;CFID=&amp;CFPARAMS=&amp;PlayerID=1628915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1" Type="http://schemas.openxmlformats.org/officeDocument/2006/relationships/hyperlink" Target="https://stats.wnba.com/events/?flag=1&amp;CFID=&amp;CFPARAMS=&amp;PlayerID=1629568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2" Type="http://schemas.openxmlformats.org/officeDocument/2006/relationships/hyperlink" Target="https://stats.wnba.com/team/1611661313/traditional/" TargetMode="External"/><Relationship Id="rId11628" Type="http://schemas.openxmlformats.org/officeDocument/2006/relationships/hyperlink" Target="https://stats.wnba.com/events/?flag=3&amp;CFID=&amp;CFPARAMS=&amp;PlayerID=100940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9" Type="http://schemas.openxmlformats.org/officeDocument/2006/relationships/hyperlink" Target="https://stats.wnba.com/events/?flag=1&amp;CFID=&amp;CFPARAMS=&amp;PlayerID=1628915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7" Type="http://schemas.openxmlformats.org/officeDocument/2006/relationships/hyperlink" Target="https://stats.wnba.com/events/?flag=3&amp;CFID=&amp;CFPARAMS=&amp;PlayerID=100940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8" Type="http://schemas.openxmlformats.org/officeDocument/2006/relationships/hyperlink" Target="https://stats.wnba.com/events/?flag=1&amp;CFID=&amp;CFPARAMS=&amp;PlayerID=1628915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6" Type="http://schemas.openxmlformats.org/officeDocument/2006/relationships/hyperlink" Target="https://stats.wnba.com/team/1611661317/traditional/" TargetMode="External"/><Relationship Id="rId12957" Type="http://schemas.openxmlformats.org/officeDocument/2006/relationships/hyperlink" Target="https://stats.wnba.com/events/?flag=1&amp;CFID=&amp;CFPARAMS=&amp;PlayerID=1628915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5" Type="http://schemas.openxmlformats.org/officeDocument/2006/relationships/hyperlink" Target="https://stats.wnba.com/player/100940/" TargetMode="External"/><Relationship Id="rId12956" Type="http://schemas.openxmlformats.org/officeDocument/2006/relationships/hyperlink" Target="https://stats.wnba.com/events/?flag=3&amp;CFID=&amp;CFPARAMS=&amp;PlayerID=1628915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9" Type="http://schemas.openxmlformats.org/officeDocument/2006/relationships/hyperlink" Target="https://stats.wnba.com/player/202255/" TargetMode="External"/><Relationship Id="rId11620" Type="http://schemas.openxmlformats.org/officeDocument/2006/relationships/hyperlink" Target="https://stats.wnba.com/events/?flag=1&amp;CFID=&amp;CFPARAMS=&amp;PlayerID=1629568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1" Type="http://schemas.openxmlformats.org/officeDocument/2006/relationships/hyperlink" Target="https://stats.wnba.com/player/1628915/" TargetMode="External"/><Relationship Id="rId12950" Type="http://schemas.openxmlformats.org/officeDocument/2006/relationships/hyperlink" Target="https://stats.wnba.com/events/?flag=1&amp;CFID=&amp;CFPARAMS=&amp;PlayerID=1628277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2" Type="http://schemas.openxmlformats.org/officeDocument/2006/relationships/hyperlink" Target="https://stats.wnba.com/player/201086/" TargetMode="External"/><Relationship Id="rId23603" Type="http://schemas.openxmlformats.org/officeDocument/2006/relationships/hyperlink" Target="https://stats.wnba.com/team/1611661317/traditional/" TargetMode="External"/><Relationship Id="rId23600" Type="http://schemas.openxmlformats.org/officeDocument/2006/relationships/hyperlink" Target="https://stats.wnba.com/events/?flag=2&amp;CFID=&amp;CFPARAMS=&amp;PlayerID=202652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1" Type="http://schemas.openxmlformats.org/officeDocument/2006/relationships/hyperlink" Target="https://stats.wnba.com/events/?flag=2&amp;CFID=&amp;CFPARAMS=&amp;PlayerID=202652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6" Type="http://schemas.openxmlformats.org/officeDocument/2006/relationships/hyperlink" Target="https://stats.wnba.com/events/?flag=2&amp;CFID=&amp;CFPARAMS=&amp;PlayerID=201086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7" Type="http://schemas.openxmlformats.org/officeDocument/2006/relationships/hyperlink" Target="https://stats.wnba.com/events/?flag=2&amp;CFID=&amp;CFPARAMS=&amp;PlayerID=201086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4" Type="http://schemas.openxmlformats.org/officeDocument/2006/relationships/hyperlink" Target="https://stats.wnba.com/events/?flag=2&amp;CFID=&amp;CFPARAMS=&amp;PlayerID=201086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5" Type="http://schemas.openxmlformats.org/officeDocument/2006/relationships/hyperlink" Target="https://stats.wnba.com/events/?flag=2&amp;CFID=&amp;CFPARAMS=&amp;PlayerID=201086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9" Type="http://schemas.openxmlformats.org/officeDocument/2006/relationships/hyperlink" Target="https://stats.wnba.com/events/?flag=3&amp;CFID=&amp;CFPARAMS=&amp;PlayerID=203827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3" Type="http://schemas.openxmlformats.org/officeDocument/2006/relationships/hyperlink" Target="https://stats.wnba.com/events/?flag=1&amp;CFID=&amp;CFPARAMS=&amp;PlayerID=1629481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5" Type="http://schemas.openxmlformats.org/officeDocument/2006/relationships/hyperlink" Target="https://stats.wnba.com/events/?flag=1&amp;CFID=&amp;CFPARAMS=&amp;PlayerID=100940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6" Type="http://schemas.openxmlformats.org/officeDocument/2006/relationships/hyperlink" Target="https://stats.wnba.com/team/1611661330/traditional/" TargetMode="External"/><Relationship Id="rId10304" Type="http://schemas.openxmlformats.org/officeDocument/2006/relationships/hyperlink" Target="https://stats.wnba.com/events/?flag=1&amp;CFID=&amp;CFPARAMS=&amp;PlayerID=1629481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4" Type="http://schemas.openxmlformats.org/officeDocument/2006/relationships/hyperlink" Target="https://stats.wnba.com/events/?flag=1&amp;CFID=&amp;CFPARAMS=&amp;PlayerID=100940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5" Type="http://schemas.openxmlformats.org/officeDocument/2006/relationships/hyperlink" Target="https://stats.wnba.com/player/204322/" TargetMode="External"/><Relationship Id="rId10301" Type="http://schemas.openxmlformats.org/officeDocument/2006/relationships/hyperlink" Target="https://stats.wnba.com/events/?flag=1&amp;CFID=&amp;CFPARAMS=&amp;PlayerID=1629481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3" Type="http://schemas.openxmlformats.org/officeDocument/2006/relationships/hyperlink" Target="https://stats.wnba.com/events/?flag=1&amp;CFID=&amp;CFPARAMS=&amp;PlayerID=100940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4" Type="http://schemas.openxmlformats.org/officeDocument/2006/relationships/hyperlink" Target="https://stats.wnba.com/events/?flag=1&amp;CFID=&amp;CFPARAMS=&amp;PlayerID=1628915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2" Type="http://schemas.openxmlformats.org/officeDocument/2006/relationships/hyperlink" Target="https://stats.wnba.com/events/?flag=1&amp;CFID=&amp;CFPARAMS=&amp;PlayerID=1629481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2" Type="http://schemas.openxmlformats.org/officeDocument/2006/relationships/hyperlink" Target="https://stats.wnba.com/events/?flag=1&amp;CFID=&amp;CFPARAMS=&amp;PlayerID=100940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3" Type="http://schemas.openxmlformats.org/officeDocument/2006/relationships/hyperlink" Target="https://stats.wnba.com/events/?flag=1&amp;CFID=&amp;CFPARAMS=&amp;PlayerID=1628915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7" Type="http://schemas.openxmlformats.org/officeDocument/2006/relationships/hyperlink" Target="https://stats.wnba.com/team/1611661328/traditional/" TargetMode="External"/><Relationship Id="rId11639" Type="http://schemas.openxmlformats.org/officeDocument/2006/relationships/hyperlink" Target="https://stats.wnba.com/player/202259/" TargetMode="External"/><Relationship Id="rId10308" Type="http://schemas.openxmlformats.org/officeDocument/2006/relationships/hyperlink" Target="https://stats.wnba.com/events/?flag=3&amp;CFID=&amp;CFPARAMS=&amp;PlayerID=203827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8" Type="http://schemas.openxmlformats.org/officeDocument/2006/relationships/hyperlink" Target="https://stats.wnba.com/events/?flag=1&amp;CFID=&amp;CFPARAMS=&amp;PlayerID=100940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9" Type="http://schemas.openxmlformats.org/officeDocument/2006/relationships/hyperlink" Target="https://stats.wnba.com/events/?flag=1&amp;CFID=&amp;CFPARAMS=&amp;PlayerID=204322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5" Type="http://schemas.openxmlformats.org/officeDocument/2006/relationships/hyperlink" Target="https://stats.wnba.com/events/?flag=1&amp;CFID=&amp;CFPARAMS=&amp;PlayerID=1629481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7" Type="http://schemas.openxmlformats.org/officeDocument/2006/relationships/hyperlink" Target="https://stats.wnba.com/events/?flag=1&amp;CFID=&amp;CFPARAMS=&amp;PlayerID=100940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8" Type="http://schemas.openxmlformats.org/officeDocument/2006/relationships/hyperlink" Target="https://stats.wnba.com/events/?flag=3&amp;CFID=&amp;CFPARAMS=&amp;PlayerID=204322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6" Type="http://schemas.openxmlformats.org/officeDocument/2006/relationships/hyperlink" Target="https://stats.wnba.com/player/203827/" TargetMode="External"/><Relationship Id="rId11636" Type="http://schemas.openxmlformats.org/officeDocument/2006/relationships/hyperlink" Target="https://stats.wnba.com/events/?flag=1&amp;CFID=&amp;CFPARAMS=&amp;PlayerID=100940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7" Type="http://schemas.openxmlformats.org/officeDocument/2006/relationships/hyperlink" Target="https://stats.wnba.com/events/?flag=3&amp;CFID=&amp;CFPARAMS=&amp;PlayerID=204322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8" Type="http://schemas.openxmlformats.org/officeDocument/2006/relationships/hyperlink" Target="https://stats.wnba.com/player/202643/" TargetMode="External"/><Relationship Id="rId23609" Type="http://schemas.openxmlformats.org/officeDocument/2006/relationships/hyperlink" Target="https://stats.wnba.com/team/1611661322/traditional/" TargetMode="External"/><Relationship Id="rId11631" Type="http://schemas.openxmlformats.org/officeDocument/2006/relationships/hyperlink" Target="https://stats.wnba.com/events/?flag=1&amp;CFID=&amp;CFPARAMS=&amp;PlayerID=100940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2" Type="http://schemas.openxmlformats.org/officeDocument/2006/relationships/hyperlink" Target="https://stats.wnba.com/events/?flag=1&amp;CFID=&amp;CFPARAMS=&amp;PlayerID=1628915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0" Type="http://schemas.openxmlformats.org/officeDocument/2006/relationships/hyperlink" Target="https://stats.wnba.com/events/?flag=1&amp;CFID=&amp;CFPARAMS=&amp;PlayerID=1629481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0" Type="http://schemas.openxmlformats.org/officeDocument/2006/relationships/hyperlink" Target="https://stats.wnba.com/events/?flag=3&amp;CFID=&amp;CFPARAMS=&amp;PlayerID=100940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1" Type="http://schemas.openxmlformats.org/officeDocument/2006/relationships/hyperlink" Target="https://stats.wnba.com/events/?flag=1&amp;CFID=&amp;CFPARAMS=&amp;PlayerID=1628915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0" Type="http://schemas.openxmlformats.org/officeDocument/2006/relationships/hyperlink" Target="https://stats.wnba.com/events/?flag=1&amp;CFID=&amp;CFPARAMS=&amp;PlayerID=1628915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9" Type="http://schemas.openxmlformats.org/officeDocument/2006/relationships/hyperlink" Target="https://stats.wnba.com/events/?flag=1&amp;CFID=&amp;CFPARAMS=&amp;PlayerID=101030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8" Type="http://schemas.openxmlformats.org/officeDocument/2006/relationships/hyperlink" Target="https://stats.wnba.com/events/?flag=1&amp;CFID=&amp;CFPARAMS=&amp;PlayerID=101030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9" Type="http://schemas.openxmlformats.org/officeDocument/2006/relationships/hyperlink" Target="https://stats.wnba.com/events/?flag=3&amp;CFID=&amp;CFPARAMS=&amp;PlayerID=1628277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7" Type="http://schemas.openxmlformats.org/officeDocument/2006/relationships/hyperlink" Target="https://stats.wnba.com/events/?flag=1&amp;CFID=&amp;CFPARAMS=&amp;PlayerID=101030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8" Type="http://schemas.openxmlformats.org/officeDocument/2006/relationships/hyperlink" Target="https://stats.wnba.com/team/1611661321/traditional/" TargetMode="External"/><Relationship Id="rId11602" Type="http://schemas.openxmlformats.org/officeDocument/2006/relationships/hyperlink" Target="https://stats.wnba.com/events/?flag=3&amp;CFID=&amp;CFPARAMS=&amp;PlayerID=101030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3" Type="http://schemas.openxmlformats.org/officeDocument/2006/relationships/hyperlink" Target="https://stats.wnba.com/events/?flag=1&amp;CFID=&amp;CFPARAMS=&amp;PlayerID=203866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1" Type="http://schemas.openxmlformats.org/officeDocument/2006/relationships/hyperlink" Target="https://stats.wnba.com/events/?flag=3&amp;CFID=&amp;CFPARAMS=&amp;PlayerID=101030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2" Type="http://schemas.openxmlformats.org/officeDocument/2006/relationships/hyperlink" Target="https://stats.wnba.com/events/?flag=1&amp;CFID=&amp;CFPARAMS=&amp;PlayerID=203866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0" Type="http://schemas.openxmlformats.org/officeDocument/2006/relationships/hyperlink" Target="https://stats.wnba.com/events/?flag=3&amp;CFID=&amp;CFPARAMS=&amp;PlayerID=101030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1" Type="http://schemas.openxmlformats.org/officeDocument/2006/relationships/hyperlink" Target="https://stats.wnba.com/events/?flag=1&amp;CFID=&amp;CFPARAMS=&amp;PlayerID=203866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0" Type="http://schemas.openxmlformats.org/officeDocument/2006/relationships/hyperlink" Target="https://stats.wnba.com/events/?flag=1&amp;CFID=&amp;CFPARAMS=&amp;PlayerID=203866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6" Type="http://schemas.openxmlformats.org/officeDocument/2006/relationships/hyperlink" Target="https://stats.wnba.com/events/?flag=1&amp;CFID=&amp;CFPARAMS=&amp;PlayerID=101030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7" Type="http://schemas.openxmlformats.org/officeDocument/2006/relationships/hyperlink" Target="https://stats.wnba.com/player/1628277/" TargetMode="External"/><Relationship Id="rId11605" Type="http://schemas.openxmlformats.org/officeDocument/2006/relationships/hyperlink" Target="https://stats.wnba.com/events/?flag=1&amp;CFID=&amp;CFPARAMS=&amp;PlayerID=101030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6" Type="http://schemas.openxmlformats.org/officeDocument/2006/relationships/hyperlink" Target="https://stats.wnba.com/events/?flag=1&amp;CFID=&amp;CFPARAMS=&amp;PlayerID=203866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4" Type="http://schemas.openxmlformats.org/officeDocument/2006/relationships/hyperlink" Target="https://stats.wnba.com/events/?flag=1&amp;CFID=&amp;CFPARAMS=&amp;PlayerID=101030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5" Type="http://schemas.openxmlformats.org/officeDocument/2006/relationships/hyperlink" Target="https://stats.wnba.com/events/?flag=1&amp;CFID=&amp;CFPARAMS=&amp;PlayerID=203866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3" Type="http://schemas.openxmlformats.org/officeDocument/2006/relationships/hyperlink" Target="https://stats.wnba.com/events/?flag=1&amp;CFID=&amp;CFPARAMS=&amp;PlayerID=101030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4" Type="http://schemas.openxmlformats.org/officeDocument/2006/relationships/hyperlink" Target="https://stats.wnba.com/events/?flag=1&amp;CFID=&amp;CFPARAMS=&amp;PlayerID=203866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9" Type="http://schemas.openxmlformats.org/officeDocument/2006/relationships/hyperlink" Target="https://stats.wnba.com/events/?flag=1&amp;CFID=&amp;CFPARAMS=&amp;PlayerID=1629568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8" Type="http://schemas.openxmlformats.org/officeDocument/2006/relationships/hyperlink" Target="https://stats.wnba.com/events/?flag=1&amp;CFID=&amp;CFPARAMS=&amp;PlayerID=1629568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9" Type="http://schemas.openxmlformats.org/officeDocument/2006/relationships/hyperlink" Target="https://stats.wnba.com/events/?flag=1&amp;CFID=&amp;CFPARAMS=&amp;PlayerID=1628277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3" Type="http://schemas.openxmlformats.org/officeDocument/2006/relationships/hyperlink" Target="https://stats.wnba.com/events/?flag=3&amp;CFID=&amp;CFPARAMS=&amp;PlayerID=1629568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4" Type="http://schemas.openxmlformats.org/officeDocument/2006/relationships/hyperlink" Target="https://stats.wnba.com/events/?flag=1&amp;CFID=&amp;CFPARAMS=&amp;PlayerID=1628277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2" Type="http://schemas.openxmlformats.org/officeDocument/2006/relationships/hyperlink" Target="https://stats.wnba.com/team/1611661325/traditional/" TargetMode="External"/><Relationship Id="rId12943" Type="http://schemas.openxmlformats.org/officeDocument/2006/relationships/hyperlink" Target="https://stats.wnba.com/events/?flag=1&amp;CFID=&amp;CFPARAMS=&amp;PlayerID=1628277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1" Type="http://schemas.openxmlformats.org/officeDocument/2006/relationships/hyperlink" Target="https://stats.wnba.com/player/1629568/" TargetMode="External"/><Relationship Id="rId12942" Type="http://schemas.openxmlformats.org/officeDocument/2006/relationships/hyperlink" Target="https://stats.wnba.com/events/?flag=3&amp;CFID=&amp;CFPARAMS=&amp;PlayerID=1628277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0" Type="http://schemas.openxmlformats.org/officeDocument/2006/relationships/hyperlink" Target="https://stats.wnba.com/events/?flag=1&amp;CFID=&amp;CFPARAMS=&amp;PlayerID=101030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1" Type="http://schemas.openxmlformats.org/officeDocument/2006/relationships/hyperlink" Target="https://stats.wnba.com/events/?flag=3&amp;CFID=&amp;CFPARAMS=&amp;PlayerID=1628277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7" Type="http://schemas.openxmlformats.org/officeDocument/2006/relationships/hyperlink" Target="https://stats.wnba.com/events/?flag=1&amp;CFID=&amp;CFPARAMS=&amp;PlayerID=1629568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8" Type="http://schemas.openxmlformats.org/officeDocument/2006/relationships/hyperlink" Target="https://stats.wnba.com/events/?flag=1&amp;CFID=&amp;CFPARAMS=&amp;PlayerID=1628277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6" Type="http://schemas.openxmlformats.org/officeDocument/2006/relationships/hyperlink" Target="https://stats.wnba.com/events/?flag=3&amp;CFID=&amp;CFPARAMS=&amp;PlayerID=1629568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7" Type="http://schemas.openxmlformats.org/officeDocument/2006/relationships/hyperlink" Target="https://stats.wnba.com/events/?flag=1&amp;CFID=&amp;CFPARAMS=&amp;PlayerID=1628277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5" Type="http://schemas.openxmlformats.org/officeDocument/2006/relationships/hyperlink" Target="https://stats.wnba.com/events/?flag=3&amp;CFID=&amp;CFPARAMS=&amp;PlayerID=1629568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6" Type="http://schemas.openxmlformats.org/officeDocument/2006/relationships/hyperlink" Target="https://stats.wnba.com/events/?flag=1&amp;CFID=&amp;CFPARAMS=&amp;PlayerID=1628277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4" Type="http://schemas.openxmlformats.org/officeDocument/2006/relationships/hyperlink" Target="https://stats.wnba.com/events/?flag=3&amp;CFID=&amp;CFPARAMS=&amp;PlayerID=1629568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5" Type="http://schemas.openxmlformats.org/officeDocument/2006/relationships/hyperlink" Target="https://stats.wnba.com/events/?flag=1&amp;CFID=&amp;CFPARAMS=&amp;PlayerID=1628277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0" Type="http://schemas.openxmlformats.org/officeDocument/2006/relationships/hyperlink" Target="https://stats.wnba.com/events/?flag=3&amp;CFID=&amp;CFPARAMS=&amp;PlayerID=1628277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0" Type="http://schemas.openxmlformats.org/officeDocument/2006/relationships/hyperlink" Target="https://stats.wnba.com/events/?flag=1&amp;CFID=&amp;CFPARAMS=&amp;PlayerID=202658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1" Type="http://schemas.openxmlformats.org/officeDocument/2006/relationships/hyperlink" Target="https://stats.wnba.com/events/?flag=1&amp;CFID=&amp;CFPARAMS=&amp;PlayerID=202658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2" Type="http://schemas.openxmlformats.org/officeDocument/2006/relationships/hyperlink" Target="https://stats.wnba.com/events/?flag=1&amp;CFID=&amp;CFPARAMS=&amp;PlayerID=202658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7" Type="http://schemas.openxmlformats.org/officeDocument/2006/relationships/hyperlink" Target="https://stats.wnba.com/team/1611661321/traditional/" TargetMode="External"/><Relationship Id="rId9218" Type="http://schemas.openxmlformats.org/officeDocument/2006/relationships/hyperlink" Target="https://stats.wnba.com/events/?flag=3&amp;CFID=&amp;CFPARAMS=&amp;PlayerID=203866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9" Type="http://schemas.openxmlformats.org/officeDocument/2006/relationships/hyperlink" Target="https://stats.wnba.com/events/?flag=3&amp;CFID=&amp;CFPARAMS=&amp;PlayerID=203866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3" Type="http://schemas.openxmlformats.org/officeDocument/2006/relationships/hyperlink" Target="https://stats.wnba.com/events/?flag=1&amp;CFID=&amp;CFPARAMS=&amp;PlayerID=202658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4" Type="http://schemas.openxmlformats.org/officeDocument/2006/relationships/hyperlink" Target="https://stats.wnba.com/events/?flag=1&amp;CFID=&amp;CFPARAMS=&amp;PlayerID=202658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5" Type="http://schemas.openxmlformats.org/officeDocument/2006/relationships/hyperlink" Target="https://stats.wnba.com/events/?flag=1&amp;CFID=&amp;CFPARAMS=&amp;PlayerID=202658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6" Type="http://schemas.openxmlformats.org/officeDocument/2006/relationships/hyperlink" Target="https://stats.wnba.com/player/203866/" TargetMode="External"/><Relationship Id="rId9200" Type="http://schemas.openxmlformats.org/officeDocument/2006/relationships/hyperlink" Target="https://stats.wnba.com/events/?flag=1&amp;CFID=&amp;CFPARAMS=&amp;PlayerID=1628931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1" Type="http://schemas.openxmlformats.org/officeDocument/2006/relationships/hyperlink" Target="https://stats.wnba.com/events/?flag=1&amp;CFID=&amp;CFPARAMS=&amp;PlayerID=1628931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6" Type="http://schemas.openxmlformats.org/officeDocument/2006/relationships/hyperlink" Target="https://stats.wnba.com/events/?flag=3&amp;CFID=&amp;CFPARAMS=&amp;PlayerID=202658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7" Type="http://schemas.openxmlformats.org/officeDocument/2006/relationships/hyperlink" Target="https://stats.wnba.com/events/?flag=3&amp;CFID=&amp;CFPARAMS=&amp;PlayerID=202658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8" Type="http://schemas.openxmlformats.org/officeDocument/2006/relationships/hyperlink" Target="https://stats.wnba.com/events/?flag=1&amp;CFID=&amp;CFPARAMS=&amp;PlayerID=202658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9" Type="http://schemas.openxmlformats.org/officeDocument/2006/relationships/hyperlink" Target="https://stats.wnba.com/events/?flag=1&amp;CFID=&amp;CFPARAMS=&amp;PlayerID=202658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2" Type="http://schemas.openxmlformats.org/officeDocument/2006/relationships/hyperlink" Target="https://stats.wnba.com/player/202658/" TargetMode="External"/><Relationship Id="rId9203" Type="http://schemas.openxmlformats.org/officeDocument/2006/relationships/hyperlink" Target="https://stats.wnba.com/team/1611661319/traditional/" TargetMode="External"/><Relationship Id="rId9204" Type="http://schemas.openxmlformats.org/officeDocument/2006/relationships/hyperlink" Target="https://stats.wnba.com/events/?flag=3&amp;CFID=&amp;CFPARAMS=&amp;PlayerID=202658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5" Type="http://schemas.openxmlformats.org/officeDocument/2006/relationships/hyperlink" Target="https://stats.wnba.com/events/?flag=3&amp;CFID=&amp;CFPARAMS=&amp;PlayerID=202658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1" Type="http://schemas.openxmlformats.org/officeDocument/2006/relationships/hyperlink" Target="https://stats.wnba.com/team/1611661317/traditional/" TargetMode="External"/><Relationship Id="rId9232" Type="http://schemas.openxmlformats.org/officeDocument/2006/relationships/hyperlink" Target="https://stats.wnba.com/events/?flag=3&amp;CFID=&amp;CFPARAMS=&amp;PlayerID=1628278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3" Type="http://schemas.openxmlformats.org/officeDocument/2006/relationships/hyperlink" Target="https://stats.wnba.com/events/?flag=3&amp;CFID=&amp;CFPARAMS=&amp;PlayerID=1628278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4" Type="http://schemas.openxmlformats.org/officeDocument/2006/relationships/hyperlink" Target="https://stats.wnba.com/events/?flag=3&amp;CFID=&amp;CFPARAMS=&amp;PlayerID=1628278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0" Type="http://schemas.openxmlformats.org/officeDocument/2006/relationships/hyperlink" Target="https://stats.wnba.com/player/1628278/" TargetMode="External"/><Relationship Id="rId9239" Type="http://schemas.openxmlformats.org/officeDocument/2006/relationships/hyperlink" Target="https://stats.wnba.com/events/?flag=1&amp;CFID=&amp;CFPARAMS=&amp;PlayerID=1628278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5" Type="http://schemas.openxmlformats.org/officeDocument/2006/relationships/hyperlink" Target="https://stats.wnba.com/events/?flag=3&amp;CFID=&amp;CFPARAMS=&amp;PlayerID=1628278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6" Type="http://schemas.openxmlformats.org/officeDocument/2006/relationships/hyperlink" Target="https://stats.wnba.com/events/?flag=1&amp;CFID=&amp;CFPARAMS=&amp;PlayerID=1628278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7" Type="http://schemas.openxmlformats.org/officeDocument/2006/relationships/hyperlink" Target="https://stats.wnba.com/events/?flag=1&amp;CFID=&amp;CFPARAMS=&amp;PlayerID=1628278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8" Type="http://schemas.openxmlformats.org/officeDocument/2006/relationships/hyperlink" Target="https://stats.wnba.com/events/?flag=1&amp;CFID=&amp;CFPARAMS=&amp;PlayerID=1628278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0" Type="http://schemas.openxmlformats.org/officeDocument/2006/relationships/hyperlink" Target="https://stats.wnba.com/events/?flag=3&amp;CFID=&amp;CFPARAMS=&amp;PlayerID=203866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1" Type="http://schemas.openxmlformats.org/officeDocument/2006/relationships/hyperlink" Target="https://stats.wnba.com/events/?flag=3&amp;CFID=&amp;CFPARAMS=&amp;PlayerID=203866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2" Type="http://schemas.openxmlformats.org/officeDocument/2006/relationships/hyperlink" Target="https://stats.wnba.com/events/?flag=1&amp;CFID=&amp;CFPARAMS=&amp;PlayerID=203866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3" Type="http://schemas.openxmlformats.org/officeDocument/2006/relationships/hyperlink" Target="https://stats.wnba.com/events/?flag=1&amp;CFID=&amp;CFPARAMS=&amp;PlayerID=203866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8" Type="http://schemas.openxmlformats.org/officeDocument/2006/relationships/hyperlink" Target="https://stats.wnba.com/events/?flag=1&amp;CFID=&amp;CFPARAMS=&amp;PlayerID=203866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9" Type="http://schemas.openxmlformats.org/officeDocument/2006/relationships/hyperlink" Target="https://stats.wnba.com/events/?flag=1&amp;CFID=&amp;CFPARAMS=&amp;PlayerID=203866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4" Type="http://schemas.openxmlformats.org/officeDocument/2006/relationships/hyperlink" Target="https://stats.wnba.com/events/?flag=1&amp;CFID=&amp;CFPARAMS=&amp;PlayerID=203866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5" Type="http://schemas.openxmlformats.org/officeDocument/2006/relationships/hyperlink" Target="https://stats.wnba.com/events/?flag=1&amp;CFID=&amp;CFPARAMS=&amp;PlayerID=203866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6" Type="http://schemas.openxmlformats.org/officeDocument/2006/relationships/hyperlink" Target="https://stats.wnba.com/events/?flag=1&amp;CFID=&amp;CFPARAMS=&amp;PlayerID=203866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7" Type="http://schemas.openxmlformats.org/officeDocument/2006/relationships/hyperlink" Target="https://stats.wnba.com/events/?flag=1&amp;CFID=&amp;CFPARAMS=&amp;PlayerID=203866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4" Type="http://schemas.openxmlformats.org/officeDocument/2006/relationships/hyperlink" Target="https://stats.wnba.com/events/?flag=2&amp;CFID=&amp;CFPARAMS=&amp;PlayerID=203403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3" Type="http://schemas.openxmlformats.org/officeDocument/2006/relationships/hyperlink" Target="https://stats.wnba.com/team/1611661322/traditional/" TargetMode="External"/><Relationship Id="rId21076" Type="http://schemas.openxmlformats.org/officeDocument/2006/relationships/hyperlink" Target="https://stats.wnba.com/events/?flag=2&amp;CFID=&amp;CFPARAMS=&amp;PlayerID=203403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5" Type="http://schemas.openxmlformats.org/officeDocument/2006/relationships/hyperlink" Target="https://stats.wnba.com/events/?flag=2&amp;CFID=&amp;CFPARAMS=&amp;PlayerID=203403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8" Type="http://schemas.openxmlformats.org/officeDocument/2006/relationships/hyperlink" Target="https://stats.wnba.com/player/203406/" TargetMode="External"/><Relationship Id="rId21077" Type="http://schemas.openxmlformats.org/officeDocument/2006/relationships/hyperlink" Target="https://stats.wnba.com/events/?flag=2&amp;CFID=&amp;CFPARAMS=&amp;PlayerID=203403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9" Type="http://schemas.openxmlformats.org/officeDocument/2006/relationships/hyperlink" Target="https://stats.wnba.com/team/1611661325/traditional/" TargetMode="External"/><Relationship Id="rId9297" Type="http://schemas.openxmlformats.org/officeDocument/2006/relationships/hyperlink" Target="https://stats.wnba.com/player/1627671/" TargetMode="External"/><Relationship Id="rId9298" Type="http://schemas.openxmlformats.org/officeDocument/2006/relationships/hyperlink" Target="https://stats.wnba.com/team/1611661324/traditional/" TargetMode="External"/><Relationship Id="rId9299" Type="http://schemas.openxmlformats.org/officeDocument/2006/relationships/hyperlink" Target="https://stats.wnba.com/events/?flag=3&amp;CFID=&amp;CFPARAMS=&amp;PlayerID=1627671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3" Type="http://schemas.openxmlformats.org/officeDocument/2006/relationships/hyperlink" Target="https://stats.wnba.com/events/?flag=1&amp;CFID=&amp;CFPARAMS=&amp;PlayerID=1629502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1" Type="http://schemas.openxmlformats.org/officeDocument/2006/relationships/hyperlink" Target="https://stats.wnba.com/events/?flag=2&amp;CFID=&amp;CFPARAMS=&amp;PlayerID=203406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4" Type="http://schemas.openxmlformats.org/officeDocument/2006/relationships/hyperlink" Target="https://stats.wnba.com/events/?flag=1&amp;CFID=&amp;CFPARAMS=&amp;PlayerID=1629502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0" Type="http://schemas.openxmlformats.org/officeDocument/2006/relationships/hyperlink" Target="https://stats.wnba.com/events/?flag=2&amp;CFID=&amp;CFPARAMS=&amp;PlayerID=203406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5" Type="http://schemas.openxmlformats.org/officeDocument/2006/relationships/hyperlink" Target="https://stats.wnba.com/events/?flag=1&amp;CFID=&amp;CFPARAMS=&amp;PlayerID=1629502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3" Type="http://schemas.openxmlformats.org/officeDocument/2006/relationships/hyperlink" Target="https://stats.wnba.com/events/?flag=2&amp;CFID=&amp;CFPARAMS=&amp;PlayerID=203406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6" Type="http://schemas.openxmlformats.org/officeDocument/2006/relationships/hyperlink" Target="https://stats.wnba.com/events/?flag=1&amp;CFID=&amp;CFPARAMS=&amp;PlayerID=1629502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2" Type="http://schemas.openxmlformats.org/officeDocument/2006/relationships/hyperlink" Target="https://stats.wnba.com/events/?flag=2&amp;CFID=&amp;CFPARAMS=&amp;PlayerID=203406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3" Type="http://schemas.openxmlformats.org/officeDocument/2006/relationships/hyperlink" Target="https://stats.wnba.com/team/1611661313/traditional/" TargetMode="External"/><Relationship Id="rId22394" Type="http://schemas.openxmlformats.org/officeDocument/2006/relationships/hyperlink" Target="https://stats.wnba.com/events/?flag=2&amp;CFID=&amp;CFPARAMS=&amp;PlayerID=201896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0" Type="http://schemas.openxmlformats.org/officeDocument/2006/relationships/hyperlink" Target="https://stats.wnba.com/events/?flag=1&amp;CFID=&amp;CFPARAMS=&amp;PlayerID=1629502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2" Type="http://schemas.openxmlformats.org/officeDocument/2006/relationships/hyperlink" Target="https://stats.wnba.com/player/203069/" TargetMode="External"/><Relationship Id="rId22393" Type="http://schemas.openxmlformats.org/officeDocument/2006/relationships/hyperlink" Target="https://stats.wnba.com/team/1611661325/traditional/" TargetMode="External"/><Relationship Id="rId9291" Type="http://schemas.openxmlformats.org/officeDocument/2006/relationships/hyperlink" Target="https://stats.wnba.com/events/?flag=1&amp;CFID=&amp;CFPARAMS=&amp;PlayerID=1629502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5" Type="http://schemas.openxmlformats.org/officeDocument/2006/relationships/hyperlink" Target="https://stats.wnba.com/events/?flag=2&amp;CFID=&amp;CFPARAMS=&amp;PlayerID=203069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6" Type="http://schemas.openxmlformats.org/officeDocument/2006/relationships/hyperlink" Target="https://stats.wnba.com/events/?flag=2&amp;CFID=&amp;CFPARAMS=&amp;PlayerID=201896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2" Type="http://schemas.openxmlformats.org/officeDocument/2006/relationships/hyperlink" Target="https://stats.wnba.com/events/?flag=1&amp;CFID=&amp;CFPARAMS=&amp;PlayerID=1629502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4" Type="http://schemas.openxmlformats.org/officeDocument/2006/relationships/hyperlink" Target="https://stats.wnba.com/events/?flag=2&amp;CFID=&amp;CFPARAMS=&amp;PlayerID=203069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5" Type="http://schemas.openxmlformats.org/officeDocument/2006/relationships/hyperlink" Target="https://stats.wnba.com/events/?flag=2&amp;CFID=&amp;CFPARAMS=&amp;PlayerID=201896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7" Type="http://schemas.openxmlformats.org/officeDocument/2006/relationships/hyperlink" Target="https://stats.wnba.com/team/1611661328/traditional/" TargetMode="External"/><Relationship Id="rId22398" Type="http://schemas.openxmlformats.org/officeDocument/2006/relationships/hyperlink" Target="https://stats.wnba.com/player/100682/" TargetMode="External"/><Relationship Id="rId21066" Type="http://schemas.openxmlformats.org/officeDocument/2006/relationships/hyperlink" Target="https://stats.wnba.com/player/202252/" TargetMode="External"/><Relationship Id="rId22397" Type="http://schemas.openxmlformats.org/officeDocument/2006/relationships/hyperlink" Target="https://stats.wnba.com/events/?flag=2&amp;CFID=&amp;CFPARAMS=&amp;PlayerID=201896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9" Type="http://schemas.openxmlformats.org/officeDocument/2006/relationships/hyperlink" Target="https://stats.wnba.com/events/?flag=2&amp;CFID=&amp;CFPARAMS=&amp;PlayerID=202252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8" Type="http://schemas.openxmlformats.org/officeDocument/2006/relationships/hyperlink" Target="https://stats.wnba.com/events/?flag=2&amp;CFID=&amp;CFPARAMS=&amp;PlayerID=202252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9" Type="http://schemas.openxmlformats.org/officeDocument/2006/relationships/hyperlink" Target="https://stats.wnba.com/team/1611661328/traditional/" TargetMode="External"/><Relationship Id="rId9286" Type="http://schemas.openxmlformats.org/officeDocument/2006/relationships/hyperlink" Target="https://stats.wnba.com/events/?flag=3&amp;CFID=&amp;CFPARAMS=&amp;PlayerID=1629502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7" Type="http://schemas.openxmlformats.org/officeDocument/2006/relationships/hyperlink" Target="https://stats.wnba.com/events/?flag=3&amp;CFID=&amp;CFPARAMS=&amp;PlayerID=1629502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8" Type="http://schemas.openxmlformats.org/officeDocument/2006/relationships/hyperlink" Target="https://stats.wnba.com/events/?flag=3&amp;CFID=&amp;CFPARAMS=&amp;PlayerID=1629502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9" Type="http://schemas.openxmlformats.org/officeDocument/2006/relationships/hyperlink" Target="https://stats.wnba.com/events/?flag=1&amp;CFID=&amp;CFPARAMS=&amp;PlayerID=1629502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2" Type="http://schemas.openxmlformats.org/officeDocument/2006/relationships/hyperlink" Target="https://stats.wnba.com/events/?flag=1&amp;CFID=&amp;CFPARAMS=&amp;PlayerID=1630099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0" Type="http://schemas.openxmlformats.org/officeDocument/2006/relationships/hyperlink" Target="https://stats.wnba.com/events/?flag=2&amp;CFID=&amp;CFPARAMS=&amp;PlayerID=202252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3" Type="http://schemas.openxmlformats.org/officeDocument/2006/relationships/hyperlink" Target="https://stats.wnba.com/player/1629502/" TargetMode="External"/><Relationship Id="rId9284" Type="http://schemas.openxmlformats.org/officeDocument/2006/relationships/hyperlink" Target="https://stats.wnba.com/team/1611661313/traditional/" TargetMode="External"/><Relationship Id="rId21072" Type="http://schemas.openxmlformats.org/officeDocument/2006/relationships/hyperlink" Target="https://stats.wnba.com/player/203403/" TargetMode="External"/><Relationship Id="rId9285" Type="http://schemas.openxmlformats.org/officeDocument/2006/relationships/hyperlink" Target="https://stats.wnba.com/events/?flag=3&amp;CFID=&amp;CFPARAMS=&amp;PlayerID=1629502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1" Type="http://schemas.openxmlformats.org/officeDocument/2006/relationships/hyperlink" Target="https://stats.wnba.com/events/?flag=2&amp;CFID=&amp;CFPARAMS=&amp;PlayerID=202252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9" Type="http://schemas.openxmlformats.org/officeDocument/2006/relationships/hyperlink" Target="https://stats.wnba.com/team/1611661317/traditional/" TargetMode="External"/><Relationship Id="rId21052" Type="http://schemas.openxmlformats.org/officeDocument/2006/relationships/hyperlink" Target="https://stats.wnba.com/events/?flag=2&amp;CFID=&amp;CFPARAMS=&amp;PlayerID=201903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3" Type="http://schemas.openxmlformats.org/officeDocument/2006/relationships/hyperlink" Target="https://stats.wnba.com/events/?flag=2&amp;CFID=&amp;CFPARAMS=&amp;PlayerID=100721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1" Type="http://schemas.openxmlformats.org/officeDocument/2006/relationships/hyperlink" Target="https://stats.wnba.com/events/?flag=2&amp;CFID=&amp;CFPARAMS=&amp;PlayerID=201903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2" Type="http://schemas.openxmlformats.org/officeDocument/2006/relationships/hyperlink" Target="https://stats.wnba.com/events/?flag=2&amp;CFID=&amp;CFPARAMS=&amp;PlayerID=100721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4" Type="http://schemas.openxmlformats.org/officeDocument/2006/relationships/hyperlink" Target="https://stats.wnba.com/player/203016/" TargetMode="External"/><Relationship Id="rId22385" Type="http://schemas.openxmlformats.org/officeDocument/2006/relationships/hyperlink" Target="https://stats.wnba.com/events/?flag=2&amp;CFID=&amp;CFPARAMS=&amp;PlayerID=100721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3" Type="http://schemas.openxmlformats.org/officeDocument/2006/relationships/hyperlink" Target="https://stats.wnba.com/events/?flag=2&amp;CFID=&amp;CFPARAMS=&amp;PlayerID=201903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4" Type="http://schemas.openxmlformats.org/officeDocument/2006/relationships/hyperlink" Target="https://stats.wnba.com/events/?flag=2&amp;CFID=&amp;CFPARAMS=&amp;PlayerID=100721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6" Type="http://schemas.openxmlformats.org/officeDocument/2006/relationships/hyperlink" Target="https://stats.wnba.com/events/?flag=2&amp;CFID=&amp;CFPARAMS=&amp;PlayerID=203016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7" Type="http://schemas.openxmlformats.org/officeDocument/2006/relationships/hyperlink" Target="https://stats.wnba.com/team/1611661321/traditional/" TargetMode="External"/><Relationship Id="rId21055" Type="http://schemas.openxmlformats.org/officeDocument/2006/relationships/hyperlink" Target="https://stats.wnba.com/team/1611661324/traditional/" TargetMode="External"/><Relationship Id="rId22386" Type="http://schemas.openxmlformats.org/officeDocument/2006/relationships/hyperlink" Target="https://stats.wnba.com/player/203029/" TargetMode="External"/><Relationship Id="rId21058" Type="http://schemas.openxmlformats.org/officeDocument/2006/relationships/hyperlink" Target="https://stats.wnba.com/player/200691/" TargetMode="External"/><Relationship Id="rId22389" Type="http://schemas.openxmlformats.org/officeDocument/2006/relationships/hyperlink" Target="https://stats.wnba.com/events/?flag=2&amp;CFID=&amp;CFPARAMS=&amp;PlayerID=203029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7" Type="http://schemas.openxmlformats.org/officeDocument/2006/relationships/hyperlink" Target="https://stats.wnba.com/events/?flag=2&amp;CFID=&amp;CFPARAMS=&amp;PlayerID=203016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8" Type="http://schemas.openxmlformats.org/officeDocument/2006/relationships/hyperlink" Target="https://stats.wnba.com/events/?flag=2&amp;CFID=&amp;CFPARAMS=&amp;PlayerID=203029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0" Type="http://schemas.openxmlformats.org/officeDocument/2006/relationships/hyperlink" Target="https://stats.wnba.com/events/?flag=2&amp;CFID=&amp;CFPARAMS=&amp;PlayerID=203029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1" Type="http://schemas.openxmlformats.org/officeDocument/2006/relationships/hyperlink" Target="https://stats.wnba.com/events/?flag=2&amp;CFID=&amp;CFPARAMS=&amp;PlayerID=200691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2" Type="http://schemas.openxmlformats.org/officeDocument/2006/relationships/hyperlink" Target="https://stats.wnba.com/player/201896/" TargetMode="External"/><Relationship Id="rId21060" Type="http://schemas.openxmlformats.org/officeDocument/2006/relationships/hyperlink" Target="https://stats.wnba.com/events/?flag=2&amp;CFID=&amp;CFPARAMS=&amp;PlayerID=200691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1" Type="http://schemas.openxmlformats.org/officeDocument/2006/relationships/hyperlink" Target="https://stats.wnba.com/events/?flag=2&amp;CFID=&amp;CFPARAMS=&amp;PlayerID=203029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4" Type="http://schemas.openxmlformats.org/officeDocument/2006/relationships/hyperlink" Target="https://stats.wnba.com/events/?flag=1&amp;CFID=&amp;CFPARAMS=&amp;PlayerID=202633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5" Type="http://schemas.openxmlformats.org/officeDocument/2006/relationships/hyperlink" Target="https://stats.wnba.com/events/?flag=1&amp;CFID=&amp;CFPARAMS=&amp;PlayerID=202633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2" Type="http://schemas.openxmlformats.org/officeDocument/2006/relationships/hyperlink" Target="https://stats.wnba.com/events/?flag=3&amp;CFID=&amp;CFPARAMS=&amp;PlayerID=202633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3" Type="http://schemas.openxmlformats.org/officeDocument/2006/relationships/hyperlink" Target="https://stats.wnba.com/events/?flag=3&amp;CFID=&amp;CFPARAMS=&amp;PlayerID=202633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8" Type="http://schemas.openxmlformats.org/officeDocument/2006/relationships/hyperlink" Target="https://stats.wnba.com/events/?flag=1&amp;CFID=&amp;CFPARAMS=&amp;PlayerID=202633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9" Type="http://schemas.openxmlformats.org/officeDocument/2006/relationships/hyperlink" Target="https://stats.wnba.com/events/?flag=1&amp;CFID=&amp;CFPARAMS=&amp;PlayerID=202633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6" Type="http://schemas.openxmlformats.org/officeDocument/2006/relationships/hyperlink" Target="https://stats.wnba.com/events/?flag=1&amp;CFID=&amp;CFPARAMS=&amp;PlayerID=202633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7" Type="http://schemas.openxmlformats.org/officeDocument/2006/relationships/hyperlink" Target="https://stats.wnba.com/events/?flag=1&amp;CFID=&amp;CFPARAMS=&amp;PlayerID=202633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9" Type="http://schemas.openxmlformats.org/officeDocument/2006/relationships/hyperlink" Target="https://stats.wnba.com/team/1611661322/traditional/" TargetMode="External"/><Relationship Id="rId21048" Type="http://schemas.openxmlformats.org/officeDocument/2006/relationships/hyperlink" Target="https://stats.wnba.com/player/201903/" TargetMode="External"/><Relationship Id="rId22379" Type="http://schemas.openxmlformats.org/officeDocument/2006/relationships/hyperlink" Target="https://stats.wnba.com/events/?flag=2&amp;CFID=&amp;CFPARAMS=&amp;PlayerID=100952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1" Type="http://schemas.openxmlformats.org/officeDocument/2006/relationships/hyperlink" Target="https://stats.wnba.com/events/?flag=2&amp;CFID=&amp;CFPARAMS=&amp;PlayerID=202623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2" Type="http://schemas.openxmlformats.org/officeDocument/2006/relationships/hyperlink" Target="https://stats.wnba.com/events/?flag=2&amp;CFID=&amp;CFPARAMS=&amp;PlayerID=201067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0" Type="http://schemas.openxmlformats.org/officeDocument/2006/relationships/hyperlink" Target="https://stats.wnba.com/events/?flag=2&amp;CFID=&amp;CFPARAMS=&amp;PlayerID=202623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1" Type="http://schemas.openxmlformats.org/officeDocument/2006/relationships/hyperlink" Target="https://stats.wnba.com/events/?flag=2&amp;CFID=&amp;CFPARAMS=&amp;PlayerID=201067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3" Type="http://schemas.openxmlformats.org/officeDocument/2006/relationships/hyperlink" Target="https://stats.wnba.com/team/1611661323/traditional/" TargetMode="External"/><Relationship Id="rId22374" Type="http://schemas.openxmlformats.org/officeDocument/2006/relationships/hyperlink" Target="https://stats.wnba.com/player/100952/" TargetMode="External"/><Relationship Id="rId21042" Type="http://schemas.openxmlformats.org/officeDocument/2006/relationships/hyperlink" Target="https://stats.wnba.com/player/202254/" TargetMode="External"/><Relationship Id="rId22373" Type="http://schemas.openxmlformats.org/officeDocument/2006/relationships/hyperlink" Target="https://stats.wnba.com/events/?flag=2&amp;CFID=&amp;CFPARAMS=&amp;PlayerID=201067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5" Type="http://schemas.openxmlformats.org/officeDocument/2006/relationships/hyperlink" Target="https://stats.wnba.com/events/?flag=2&amp;CFID=&amp;CFPARAMS=&amp;PlayerID=202254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6" Type="http://schemas.openxmlformats.org/officeDocument/2006/relationships/hyperlink" Target="https://stats.wnba.com/events/?flag=2&amp;CFID=&amp;CFPARAMS=&amp;PlayerID=100952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4" Type="http://schemas.openxmlformats.org/officeDocument/2006/relationships/hyperlink" Target="https://stats.wnba.com/events/?flag=2&amp;CFID=&amp;CFPARAMS=&amp;PlayerID=202254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5" Type="http://schemas.openxmlformats.org/officeDocument/2006/relationships/hyperlink" Target="https://stats.wnba.com/team/1611661319/traditional/" TargetMode="External"/><Relationship Id="rId21047" Type="http://schemas.openxmlformats.org/officeDocument/2006/relationships/hyperlink" Target="https://stats.wnba.com/events/?flag=2&amp;CFID=&amp;CFPARAMS=&amp;PlayerID=202254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8" Type="http://schemas.openxmlformats.org/officeDocument/2006/relationships/hyperlink" Target="https://stats.wnba.com/events/?flag=2&amp;CFID=&amp;CFPARAMS=&amp;PlayerID=100952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6" Type="http://schemas.openxmlformats.org/officeDocument/2006/relationships/hyperlink" Target="https://stats.wnba.com/events/?flag=2&amp;CFID=&amp;CFPARAMS=&amp;PlayerID=202254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7" Type="http://schemas.openxmlformats.org/officeDocument/2006/relationships/hyperlink" Target="https://stats.wnba.com/events/?flag=2&amp;CFID=&amp;CFPARAMS=&amp;PlayerID=100952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0" Type="http://schemas.openxmlformats.org/officeDocument/2006/relationships/hyperlink" Target="https://stats.wnba.com/events/?flag=2&amp;CFID=&amp;CFPARAMS=&amp;PlayerID=201903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1" Type="http://schemas.openxmlformats.org/officeDocument/2006/relationships/hyperlink" Target="https://stats.wnba.com/team/1611661329/traditional/" TargetMode="External"/><Relationship Id="rId22380" Type="http://schemas.openxmlformats.org/officeDocument/2006/relationships/hyperlink" Target="https://stats.wnba.com/player/100721/" TargetMode="External"/><Relationship Id="rId9253" Type="http://schemas.openxmlformats.org/officeDocument/2006/relationships/hyperlink" Target="https://stats.wnba.com/events/?flag=1&amp;CFID=&amp;CFPARAMS=&amp;PlayerID=1629488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4" Type="http://schemas.openxmlformats.org/officeDocument/2006/relationships/hyperlink" Target="https://stats.wnba.com/events/?flag=1&amp;CFID=&amp;CFPARAMS=&amp;PlayerID=1629488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5" Type="http://schemas.openxmlformats.org/officeDocument/2006/relationships/hyperlink" Target="https://stats.wnba.com/events/?flag=1&amp;CFID=&amp;CFPARAMS=&amp;PlayerID=1629488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6" Type="http://schemas.openxmlformats.org/officeDocument/2006/relationships/hyperlink" Target="https://stats.wnba.com/player/1629568/" TargetMode="External"/><Relationship Id="rId9250" Type="http://schemas.openxmlformats.org/officeDocument/2006/relationships/hyperlink" Target="https://stats.wnba.com/events/?flag=1&amp;CFID=&amp;CFPARAMS=&amp;PlayerID=1629488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1" Type="http://schemas.openxmlformats.org/officeDocument/2006/relationships/hyperlink" Target="https://stats.wnba.com/events/?flag=1&amp;CFID=&amp;CFPARAMS=&amp;PlayerID=1629488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2" Type="http://schemas.openxmlformats.org/officeDocument/2006/relationships/hyperlink" Target="https://stats.wnba.com/events/?flag=1&amp;CFID=&amp;CFPARAMS=&amp;PlayerID=1629488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7" Type="http://schemas.openxmlformats.org/officeDocument/2006/relationships/hyperlink" Target="https://stats.wnba.com/team/1611661325/traditional/" TargetMode="External"/><Relationship Id="rId9258" Type="http://schemas.openxmlformats.org/officeDocument/2006/relationships/hyperlink" Target="https://stats.wnba.com/events/?flag=3&amp;CFID=&amp;CFPARAMS=&amp;PlayerID=1629568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9" Type="http://schemas.openxmlformats.org/officeDocument/2006/relationships/hyperlink" Target="https://stats.wnba.com/events/?flag=3&amp;CFID=&amp;CFPARAMS=&amp;PlayerID=1629568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2" Type="http://schemas.openxmlformats.org/officeDocument/2006/relationships/hyperlink" Target="https://stats.wnba.com/events/?flag=1&amp;CFID=&amp;CFPARAMS=&amp;PlayerID=1628278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3" Type="http://schemas.openxmlformats.org/officeDocument/2006/relationships/hyperlink" Target="https://stats.wnba.com/events/?flag=1&amp;CFID=&amp;CFPARAMS=&amp;PlayerID=1628278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4" Type="http://schemas.openxmlformats.org/officeDocument/2006/relationships/hyperlink" Target="https://stats.wnba.com/player/1629488/" TargetMode="External"/><Relationship Id="rId9245" Type="http://schemas.openxmlformats.org/officeDocument/2006/relationships/hyperlink" Target="https://stats.wnba.com/team/1611661317/traditional/" TargetMode="External"/><Relationship Id="rId9240" Type="http://schemas.openxmlformats.org/officeDocument/2006/relationships/hyperlink" Target="https://stats.wnba.com/events/?flag=1&amp;CFID=&amp;CFPARAMS=&amp;PlayerID=1628278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1" Type="http://schemas.openxmlformats.org/officeDocument/2006/relationships/hyperlink" Target="https://stats.wnba.com/events/?flag=1&amp;CFID=&amp;CFPARAMS=&amp;PlayerID=1628278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6" Type="http://schemas.openxmlformats.org/officeDocument/2006/relationships/hyperlink" Target="https://stats.wnba.com/events/?flag=3&amp;CFID=&amp;CFPARAMS=&amp;PlayerID=1629488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7" Type="http://schemas.openxmlformats.org/officeDocument/2006/relationships/hyperlink" Target="https://stats.wnba.com/events/?flag=3&amp;CFID=&amp;CFPARAMS=&amp;PlayerID=1629488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8" Type="http://schemas.openxmlformats.org/officeDocument/2006/relationships/hyperlink" Target="https://stats.wnba.com/events/?flag=1&amp;CFID=&amp;CFPARAMS=&amp;PlayerID=1629488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9" Type="http://schemas.openxmlformats.org/officeDocument/2006/relationships/hyperlink" Target="https://stats.wnba.com/events/?flag=1&amp;CFID=&amp;CFPARAMS=&amp;PlayerID=1629488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6" Type="http://schemas.openxmlformats.org/officeDocument/2006/relationships/hyperlink" Target="https://stats.wnba.com/events/?flag=2&amp;CFID=&amp;CFPARAMS=&amp;PlayerID=203041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5" Type="http://schemas.openxmlformats.org/officeDocument/2006/relationships/hyperlink" Target="https://stats.wnba.com/team/1611661325/traditional/" TargetMode="External"/><Relationship Id="rId9280" Type="http://schemas.openxmlformats.org/officeDocument/2006/relationships/hyperlink" Target="https://stats.wnba.com/events/?flag=1&amp;CFID=&amp;CFPARAMS=&amp;PlayerID=1630099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8" Type="http://schemas.openxmlformats.org/officeDocument/2006/relationships/hyperlink" Target="https://stats.wnba.com/player/201049/" TargetMode="External"/><Relationship Id="rId9281" Type="http://schemas.openxmlformats.org/officeDocument/2006/relationships/hyperlink" Target="https://stats.wnba.com/events/?flag=1&amp;CFID=&amp;CFPARAMS=&amp;PlayerID=1630099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7" Type="http://schemas.openxmlformats.org/officeDocument/2006/relationships/hyperlink" Target="https://stats.wnba.com/events/?flag=2&amp;CFID=&amp;CFPARAMS=&amp;PlayerID=203041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9" Type="http://schemas.openxmlformats.org/officeDocument/2006/relationships/hyperlink" Target="https://stats.wnba.com/team/1611661328/traditional/" TargetMode="External"/><Relationship Id="rId9275" Type="http://schemas.openxmlformats.org/officeDocument/2006/relationships/hyperlink" Target="https://stats.wnba.com/events/?flag=3&amp;CFID=&amp;CFPARAMS=&amp;PlayerID=1630099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6" Type="http://schemas.openxmlformats.org/officeDocument/2006/relationships/hyperlink" Target="https://stats.wnba.com/events/?flag=1&amp;CFID=&amp;CFPARAMS=&amp;PlayerID=1630099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7" Type="http://schemas.openxmlformats.org/officeDocument/2006/relationships/hyperlink" Target="https://stats.wnba.com/events/?flag=1&amp;CFID=&amp;CFPARAMS=&amp;PlayerID=1630099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8" Type="http://schemas.openxmlformats.org/officeDocument/2006/relationships/hyperlink" Target="https://stats.wnba.com/events/?flag=1&amp;CFID=&amp;CFPARAMS=&amp;PlayerID=1630099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1" Type="http://schemas.openxmlformats.org/officeDocument/2006/relationships/hyperlink" Target="https://stats.wnba.com/team/1611661320/traditional/" TargetMode="External"/><Relationship Id="rId9272" Type="http://schemas.openxmlformats.org/officeDocument/2006/relationships/hyperlink" Target="https://stats.wnba.com/events/?flag=3&amp;CFID=&amp;CFPARAMS=&amp;PlayerID=1630099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3" Type="http://schemas.openxmlformats.org/officeDocument/2006/relationships/hyperlink" Target="https://stats.wnba.com/events/?flag=3&amp;CFID=&amp;CFPARAMS=&amp;PlayerID=1630099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4" Type="http://schemas.openxmlformats.org/officeDocument/2006/relationships/hyperlink" Target="https://stats.wnba.com/events/?flag=3&amp;CFID=&amp;CFPARAMS=&amp;PlayerID=1630099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9" Type="http://schemas.openxmlformats.org/officeDocument/2006/relationships/hyperlink" Target="https://stats.wnba.com/events/?flag=1&amp;CFID=&amp;CFPARAMS=&amp;PlayerID=1630099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5" Type="http://schemas.openxmlformats.org/officeDocument/2006/relationships/hyperlink" Target="https://stats.wnba.com/team/1611661320/traditional/" TargetMode="External"/><Relationship Id="rId21084" Type="http://schemas.openxmlformats.org/officeDocument/2006/relationships/hyperlink" Target="https://stats.wnba.com/player/201048/" TargetMode="External"/><Relationship Id="rId21087" Type="http://schemas.openxmlformats.org/officeDocument/2006/relationships/hyperlink" Target="https://stats.wnba.com/events/?flag=2&amp;CFID=&amp;CFPARAMS=&amp;PlayerID=201048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0" Type="http://schemas.openxmlformats.org/officeDocument/2006/relationships/hyperlink" Target="https://stats.wnba.com/player/1630099/" TargetMode="External"/><Relationship Id="rId21086" Type="http://schemas.openxmlformats.org/officeDocument/2006/relationships/hyperlink" Target="https://stats.wnba.com/events/?flag=2&amp;CFID=&amp;CFPARAMS=&amp;PlayerID=201048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9" Type="http://schemas.openxmlformats.org/officeDocument/2006/relationships/hyperlink" Target="https://stats.wnba.com/team/1611661317/traditional/" TargetMode="External"/><Relationship Id="rId21088" Type="http://schemas.openxmlformats.org/officeDocument/2006/relationships/hyperlink" Target="https://stats.wnba.com/player/201062/" TargetMode="External"/><Relationship Id="rId9264" Type="http://schemas.openxmlformats.org/officeDocument/2006/relationships/hyperlink" Target="https://stats.wnba.com/events/?flag=1&amp;CFID=&amp;CFPARAMS=&amp;PlayerID=1629568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5" Type="http://schemas.openxmlformats.org/officeDocument/2006/relationships/hyperlink" Target="https://stats.wnba.com/events/?flag=1&amp;CFID=&amp;CFPARAMS=&amp;PlayerID=1629568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6" Type="http://schemas.openxmlformats.org/officeDocument/2006/relationships/hyperlink" Target="https://stats.wnba.com/events/?flag=1&amp;CFID=&amp;CFPARAMS=&amp;PlayerID=1629568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0" Type="http://schemas.openxmlformats.org/officeDocument/2006/relationships/hyperlink" Target="https://stats.wnba.com/events/?flag=2&amp;CFID=&amp;CFPARAMS=&amp;PlayerID=201062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7" Type="http://schemas.openxmlformats.org/officeDocument/2006/relationships/hyperlink" Target="https://stats.wnba.com/events/?flag=1&amp;CFID=&amp;CFPARAMS=&amp;PlayerID=1629568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0" Type="http://schemas.openxmlformats.org/officeDocument/2006/relationships/hyperlink" Target="https://stats.wnba.com/events/?flag=3&amp;CFID=&amp;CFPARAMS=&amp;PlayerID=1629568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2" Type="http://schemas.openxmlformats.org/officeDocument/2006/relationships/hyperlink" Target="https://stats.wnba.com/events/?flag=2&amp;CFID=&amp;CFPARAMS=&amp;PlayerID=201062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1" Type="http://schemas.openxmlformats.org/officeDocument/2006/relationships/hyperlink" Target="https://stats.wnba.com/events/?flag=3&amp;CFID=&amp;CFPARAMS=&amp;PlayerID=1629568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1" Type="http://schemas.openxmlformats.org/officeDocument/2006/relationships/hyperlink" Target="https://stats.wnba.com/events/?flag=2&amp;CFID=&amp;CFPARAMS=&amp;PlayerID=201062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2" Type="http://schemas.openxmlformats.org/officeDocument/2006/relationships/hyperlink" Target="https://stats.wnba.com/events/?flag=1&amp;CFID=&amp;CFPARAMS=&amp;PlayerID=1629568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4" Type="http://schemas.openxmlformats.org/officeDocument/2006/relationships/hyperlink" Target="https://stats.wnba.com/player/203041/" TargetMode="External"/><Relationship Id="rId9263" Type="http://schemas.openxmlformats.org/officeDocument/2006/relationships/hyperlink" Target="https://stats.wnba.com/events/?flag=1&amp;CFID=&amp;CFPARAMS=&amp;PlayerID=1629568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3" Type="http://schemas.openxmlformats.org/officeDocument/2006/relationships/hyperlink" Target="https://stats.wnba.com/events/?flag=2&amp;CFID=&amp;CFPARAMS=&amp;PlayerID=201062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8" Type="http://schemas.openxmlformats.org/officeDocument/2006/relationships/hyperlink" Target="https://stats.wnba.com/events/?flag=1&amp;CFID=&amp;CFPARAMS=&amp;PlayerID=1629568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9" Type="http://schemas.openxmlformats.org/officeDocument/2006/relationships/hyperlink" Target="https://stats.wnba.com/events/?flag=1&amp;CFID=&amp;CFPARAMS=&amp;PlayerID=1629568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5" Type="http://schemas.openxmlformats.org/officeDocument/2006/relationships/hyperlink" Target="https://stats.wnba.com/events/?flag=2&amp;CFID=&amp;CFPARAMS=&amp;PlayerID=202634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7" Type="http://schemas.openxmlformats.org/officeDocument/2006/relationships/hyperlink" Target="https://stats.wnba.com/events/?flag=2&amp;CFID=&amp;CFPARAMS=&amp;PlayerID=201489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4" Type="http://schemas.openxmlformats.org/officeDocument/2006/relationships/hyperlink" Target="https://stats.wnba.com/events/?flag=2&amp;CFID=&amp;CFPARAMS=&amp;PlayerID=202634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8" Type="http://schemas.openxmlformats.org/officeDocument/2006/relationships/hyperlink" Target="https://stats.wnba.com/player/202638/" TargetMode="External"/><Relationship Id="rId22327" Type="http://schemas.openxmlformats.org/officeDocument/2006/relationships/hyperlink" Target="https://stats.wnba.com/team/1611661323/traditional/" TargetMode="External"/><Relationship Id="rId23655" Type="http://schemas.openxmlformats.org/officeDocument/2006/relationships/hyperlink" Target="https://stats.wnba.com/team/1611661317/traditional/" TargetMode="External"/><Relationship Id="rId22326" Type="http://schemas.openxmlformats.org/officeDocument/2006/relationships/hyperlink" Target="https://stats.wnba.com/player/201904/" TargetMode="External"/><Relationship Id="rId23656" Type="http://schemas.openxmlformats.org/officeDocument/2006/relationships/hyperlink" Target="https://stats.wnba.com/events/?flag=2&amp;CFID=&amp;CFPARAMS=&amp;PlayerID=201489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9" Type="http://schemas.openxmlformats.org/officeDocument/2006/relationships/hyperlink" Target="https://stats.wnba.com/events/?flag=2&amp;CFID=&amp;CFPARAMS=&amp;PlayerID=201904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8" Type="http://schemas.openxmlformats.org/officeDocument/2006/relationships/hyperlink" Target="https://stats.wnba.com/events/?flag=2&amp;CFID=&amp;CFPARAMS=&amp;PlayerID=201904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9" Type="http://schemas.openxmlformats.org/officeDocument/2006/relationships/hyperlink" Target="https://stats.wnba.com/team/1611661323/traditional/" TargetMode="External"/><Relationship Id="rId23650" Type="http://schemas.openxmlformats.org/officeDocument/2006/relationships/hyperlink" Target="https://stats.wnba.com/player/201918/" TargetMode="External"/><Relationship Id="rId22321" Type="http://schemas.openxmlformats.org/officeDocument/2006/relationships/hyperlink" Target="https://stats.wnba.com/team/1611661319/traditional/" TargetMode="External"/><Relationship Id="rId23653" Type="http://schemas.openxmlformats.org/officeDocument/2006/relationships/hyperlink" Target="https://stats.wnba.com/events/?flag=2&amp;CFID=&amp;CFPARAMS=&amp;PlayerID=201918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0" Type="http://schemas.openxmlformats.org/officeDocument/2006/relationships/hyperlink" Target="https://stats.wnba.com/player/202634/" TargetMode="External"/><Relationship Id="rId23654" Type="http://schemas.openxmlformats.org/officeDocument/2006/relationships/hyperlink" Target="https://stats.wnba.com/player/201489/" TargetMode="External"/><Relationship Id="rId22323" Type="http://schemas.openxmlformats.org/officeDocument/2006/relationships/hyperlink" Target="https://stats.wnba.com/events/?flag=2&amp;CFID=&amp;CFPARAMS=&amp;PlayerID=202634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1" Type="http://schemas.openxmlformats.org/officeDocument/2006/relationships/hyperlink" Target="https://stats.wnba.com/team/1611661329/traditional/" TargetMode="External"/><Relationship Id="rId22322" Type="http://schemas.openxmlformats.org/officeDocument/2006/relationships/hyperlink" Target="https://stats.wnba.com/events/?flag=2&amp;CFID=&amp;CFPARAMS=&amp;PlayerID=202634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2" Type="http://schemas.openxmlformats.org/officeDocument/2006/relationships/hyperlink" Target="https://stats.wnba.com/events/?flag=2&amp;CFID=&amp;CFPARAMS=&amp;PlayerID=201918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6" Type="http://schemas.openxmlformats.org/officeDocument/2006/relationships/hyperlink" Target="https://stats.wnba.com/events/?flag=3&amp;CFID=&amp;CFPARAMS=&amp;PlayerID=202250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8" Type="http://schemas.openxmlformats.org/officeDocument/2006/relationships/hyperlink" Target="https://stats.wnba.com/events/?flag=3&amp;CFID=&amp;CFPARAMS=&amp;PlayerID=1629497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9" Type="http://schemas.openxmlformats.org/officeDocument/2006/relationships/hyperlink" Target="https://stats.wnba.com/events/?flag=1&amp;CFID=&amp;CFPARAMS=&amp;PlayerID=1628922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7" Type="http://schemas.openxmlformats.org/officeDocument/2006/relationships/hyperlink" Target="https://stats.wnba.com/events/?flag=3&amp;CFID=&amp;CFPARAMS=&amp;PlayerID=202250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7" Type="http://schemas.openxmlformats.org/officeDocument/2006/relationships/hyperlink" Target="https://stats.wnba.com/events/?flag=3&amp;CFID=&amp;CFPARAMS=&amp;PlayerID=1629497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8" Type="http://schemas.openxmlformats.org/officeDocument/2006/relationships/hyperlink" Target="https://stats.wnba.com/events/?flag=1&amp;CFID=&amp;CFPARAMS=&amp;PlayerID=1628922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4" Type="http://schemas.openxmlformats.org/officeDocument/2006/relationships/hyperlink" Target="https://stats.wnba.com/player/202250/" TargetMode="External"/><Relationship Id="rId11666" Type="http://schemas.openxmlformats.org/officeDocument/2006/relationships/hyperlink" Target="https://stats.wnba.com/events/?flag=3&amp;CFID=&amp;CFPARAMS=&amp;PlayerID=1629497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7" Type="http://schemas.openxmlformats.org/officeDocument/2006/relationships/hyperlink" Target="https://stats.wnba.com/events/?flag=1&amp;CFID=&amp;CFPARAMS=&amp;PlayerID=1628922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5" Type="http://schemas.openxmlformats.org/officeDocument/2006/relationships/hyperlink" Target="https://stats.wnba.com/team/1611661313/traditional/" TargetMode="External"/><Relationship Id="rId11665" Type="http://schemas.openxmlformats.org/officeDocument/2006/relationships/hyperlink" Target="https://stats.wnba.com/team/1611661320/traditional/" TargetMode="External"/><Relationship Id="rId12996" Type="http://schemas.openxmlformats.org/officeDocument/2006/relationships/hyperlink" Target="https://stats.wnba.com/events/?flag=3&amp;CFID=&amp;CFPARAMS=&amp;PlayerID=1628922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8" Type="http://schemas.openxmlformats.org/officeDocument/2006/relationships/hyperlink" Target="https://stats.wnba.com/events/?flag=3&amp;CFID=&amp;CFPARAMS=&amp;PlayerID=202250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9" Type="http://schemas.openxmlformats.org/officeDocument/2006/relationships/hyperlink" Target="https://stats.wnba.com/events/?flag=3&amp;CFID=&amp;CFPARAMS=&amp;PlayerID=202250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9" Type="http://schemas.openxmlformats.org/officeDocument/2006/relationships/hyperlink" Target="https://stats.wnba.com/events/?flag=3&amp;CFID=&amp;CFPARAMS=&amp;PlayerID=1629497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0" Type="http://schemas.openxmlformats.org/officeDocument/2006/relationships/hyperlink" Target="https://stats.wnba.com/events/?flag=1&amp;CFID=&amp;CFPARAMS=&amp;PlayerID=1629488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1" Type="http://schemas.openxmlformats.org/officeDocument/2006/relationships/hyperlink" Target="https://stats.wnba.com/player/1628922/" TargetMode="External"/><Relationship Id="rId12990" Type="http://schemas.openxmlformats.org/officeDocument/2006/relationships/hyperlink" Target="https://stats.wnba.com/events/?flag=1&amp;CFID=&amp;CFPARAMS=&amp;PlayerID=1627676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2" Type="http://schemas.openxmlformats.org/officeDocument/2006/relationships/hyperlink" Target="https://stats.wnba.com/events/?flag=1&amp;CFID=&amp;CFPARAMS=&amp;PlayerID=201886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4" Type="http://schemas.openxmlformats.org/officeDocument/2006/relationships/hyperlink" Target="https://stats.wnba.com/player/1629497/" TargetMode="External"/><Relationship Id="rId12995" Type="http://schemas.openxmlformats.org/officeDocument/2006/relationships/hyperlink" Target="https://stats.wnba.com/events/?flag=3&amp;CFID=&amp;CFPARAMS=&amp;PlayerID=1628922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3" Type="http://schemas.openxmlformats.org/officeDocument/2006/relationships/hyperlink" Target="https://stats.wnba.com/events/?flag=1&amp;CFID=&amp;CFPARAMS=&amp;PlayerID=201886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3" Type="http://schemas.openxmlformats.org/officeDocument/2006/relationships/hyperlink" Target="https://stats.wnba.com/events/?flag=1&amp;CFID=&amp;CFPARAMS=&amp;PlayerID=1629488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4" Type="http://schemas.openxmlformats.org/officeDocument/2006/relationships/hyperlink" Target="https://stats.wnba.com/events/?flag=3&amp;CFID=&amp;CFPARAMS=&amp;PlayerID=1628922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0" Type="http://schemas.openxmlformats.org/officeDocument/2006/relationships/hyperlink" Target="https://stats.wnba.com/events/?flag=1&amp;CFID=&amp;CFPARAMS=&amp;PlayerID=201886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2" Type="http://schemas.openxmlformats.org/officeDocument/2006/relationships/hyperlink" Target="https://stats.wnba.com/events/?flag=1&amp;CFID=&amp;CFPARAMS=&amp;PlayerID=1629488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3" Type="http://schemas.openxmlformats.org/officeDocument/2006/relationships/hyperlink" Target="https://stats.wnba.com/events/?flag=3&amp;CFID=&amp;CFPARAMS=&amp;PlayerID=1628922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1" Type="http://schemas.openxmlformats.org/officeDocument/2006/relationships/hyperlink" Target="https://stats.wnba.com/events/?flag=1&amp;CFID=&amp;CFPARAMS=&amp;PlayerID=201886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1" Type="http://schemas.openxmlformats.org/officeDocument/2006/relationships/hyperlink" Target="https://stats.wnba.com/events/?flag=1&amp;CFID=&amp;CFPARAMS=&amp;PlayerID=1629488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2" Type="http://schemas.openxmlformats.org/officeDocument/2006/relationships/hyperlink" Target="https://stats.wnba.com/team/1611661321/traditional/" TargetMode="External"/><Relationship Id="rId22314" Type="http://schemas.openxmlformats.org/officeDocument/2006/relationships/hyperlink" Target="https://stats.wnba.com/player/200673/" TargetMode="External"/><Relationship Id="rId23646" Type="http://schemas.openxmlformats.org/officeDocument/2006/relationships/hyperlink" Target="https://stats.wnba.com/player/101042/" TargetMode="External"/><Relationship Id="rId22313" Type="http://schemas.openxmlformats.org/officeDocument/2006/relationships/hyperlink" Target="https://stats.wnba.com/events/?flag=2&amp;CFID=&amp;CFPARAMS=&amp;PlayerID=100888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7" Type="http://schemas.openxmlformats.org/officeDocument/2006/relationships/hyperlink" Target="https://stats.wnba.com/team/1611661323/traditional/" TargetMode="External"/><Relationship Id="rId22316" Type="http://schemas.openxmlformats.org/officeDocument/2006/relationships/hyperlink" Target="https://stats.wnba.com/events/?flag=2&amp;CFID=&amp;CFPARAMS=&amp;PlayerID=200673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4" Type="http://schemas.openxmlformats.org/officeDocument/2006/relationships/hyperlink" Target="https://stats.wnba.com/events/?flag=2&amp;CFID=&amp;CFPARAMS=&amp;PlayerID=202654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5" Type="http://schemas.openxmlformats.org/officeDocument/2006/relationships/hyperlink" Target="https://stats.wnba.com/team/1611661322/traditional/" TargetMode="External"/><Relationship Id="rId23645" Type="http://schemas.openxmlformats.org/officeDocument/2006/relationships/hyperlink" Target="https://stats.wnba.com/events/?flag=2&amp;CFID=&amp;CFPARAMS=&amp;PlayerID=202654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8" Type="http://schemas.openxmlformats.org/officeDocument/2006/relationships/hyperlink" Target="https://stats.wnba.com/events/?flag=2&amp;CFID=&amp;CFPARAMS=&amp;PlayerID=200673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7" Type="http://schemas.openxmlformats.org/officeDocument/2006/relationships/hyperlink" Target="https://stats.wnba.com/events/?flag=2&amp;CFID=&amp;CFPARAMS=&amp;PlayerID=200673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8" Type="http://schemas.openxmlformats.org/officeDocument/2006/relationships/hyperlink" Target="https://stats.wnba.com/events/?flag=2&amp;CFID=&amp;CFPARAMS=&amp;PlayerID=101042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9" Type="http://schemas.openxmlformats.org/officeDocument/2006/relationships/hyperlink" Target="https://stats.wnba.com/events/?flag=2&amp;CFID=&amp;CFPARAMS=&amp;PlayerID=200673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9" Type="http://schemas.openxmlformats.org/officeDocument/2006/relationships/hyperlink" Target="https://stats.wnba.com/events/?flag=2&amp;CFID=&amp;CFPARAMS=&amp;PlayerID=101042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0" Type="http://schemas.openxmlformats.org/officeDocument/2006/relationships/hyperlink" Target="https://stats.wnba.com/events/?flag=2&amp;CFID=&amp;CFPARAMS=&amp;PlayerID=100888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2" Type="http://schemas.openxmlformats.org/officeDocument/2006/relationships/hyperlink" Target="https://stats.wnba.com/player/202654/" TargetMode="External"/><Relationship Id="rId23643" Type="http://schemas.openxmlformats.org/officeDocument/2006/relationships/hyperlink" Target="https://stats.wnba.com/team/1611661319/traditional/" TargetMode="External"/><Relationship Id="rId22312" Type="http://schemas.openxmlformats.org/officeDocument/2006/relationships/hyperlink" Target="https://stats.wnba.com/events/?flag=2&amp;CFID=&amp;CFPARAMS=&amp;PlayerID=100888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0" Type="http://schemas.openxmlformats.org/officeDocument/2006/relationships/hyperlink" Target="https://stats.wnba.com/events/?flag=2&amp;CFID=&amp;CFPARAMS=&amp;PlayerID=101021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1" Type="http://schemas.openxmlformats.org/officeDocument/2006/relationships/hyperlink" Target="https://stats.wnba.com/events/?flag=2&amp;CFID=&amp;CFPARAMS=&amp;PlayerID=100888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1" Type="http://schemas.openxmlformats.org/officeDocument/2006/relationships/hyperlink" Target="https://stats.wnba.com/events/?flag=2&amp;CFID=&amp;CFPARAMS=&amp;PlayerID=101021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7" Type="http://schemas.openxmlformats.org/officeDocument/2006/relationships/hyperlink" Target="https://stats.wnba.com/events/?flag=1&amp;CFID=&amp;CFPARAMS=&amp;PlayerID=202250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9" Type="http://schemas.openxmlformats.org/officeDocument/2006/relationships/hyperlink" Target="https://stats.wnba.com/team/1611661328/traditional/" TargetMode="External"/><Relationship Id="rId10348" Type="http://schemas.openxmlformats.org/officeDocument/2006/relationships/hyperlink" Target="https://stats.wnba.com/player/1628932/" TargetMode="External"/><Relationship Id="rId11678" Type="http://schemas.openxmlformats.org/officeDocument/2006/relationships/hyperlink" Target="https://stats.wnba.com/player/201919/" TargetMode="External"/><Relationship Id="rId10345" Type="http://schemas.openxmlformats.org/officeDocument/2006/relationships/hyperlink" Target="https://stats.wnba.com/events/?flag=1&amp;CFID=&amp;CFPARAMS=&amp;PlayerID=202250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7" Type="http://schemas.openxmlformats.org/officeDocument/2006/relationships/hyperlink" Target="https://stats.wnba.com/events/?flag=1&amp;CFID=&amp;CFPARAMS=&amp;PlayerID=1629497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6" Type="http://schemas.openxmlformats.org/officeDocument/2006/relationships/hyperlink" Target="https://stats.wnba.com/events/?flag=1&amp;CFID=&amp;CFPARAMS=&amp;PlayerID=202250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6" Type="http://schemas.openxmlformats.org/officeDocument/2006/relationships/hyperlink" Target="https://stats.wnba.com/events/?flag=1&amp;CFID=&amp;CFPARAMS=&amp;PlayerID=1629497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9" Type="http://schemas.openxmlformats.org/officeDocument/2006/relationships/hyperlink" Target="https://stats.wnba.com/team/1611661319/traditional/" TargetMode="External"/><Relationship Id="rId11671" Type="http://schemas.openxmlformats.org/officeDocument/2006/relationships/hyperlink" Target="https://stats.wnba.com/events/?flag=1&amp;CFID=&amp;CFPARAMS=&amp;PlayerID=1629497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0" Type="http://schemas.openxmlformats.org/officeDocument/2006/relationships/hyperlink" Target="https://stats.wnba.com/events/?flag=1&amp;CFID=&amp;CFPARAMS=&amp;PlayerID=202250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0" Type="http://schemas.openxmlformats.org/officeDocument/2006/relationships/hyperlink" Target="https://stats.wnba.com/events/?flag=1&amp;CFID=&amp;CFPARAMS=&amp;PlayerID=1629497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3" Type="http://schemas.openxmlformats.org/officeDocument/2006/relationships/hyperlink" Target="https://stats.wnba.com/events/?flag=1&amp;CFID=&amp;CFPARAMS=&amp;PlayerID=202250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5" Type="http://schemas.openxmlformats.org/officeDocument/2006/relationships/hyperlink" Target="https://stats.wnba.com/events/?flag=1&amp;CFID=&amp;CFPARAMS=&amp;PlayerID=1629497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4" Type="http://schemas.openxmlformats.org/officeDocument/2006/relationships/hyperlink" Target="https://stats.wnba.com/events/?flag=1&amp;CFID=&amp;CFPARAMS=&amp;PlayerID=202250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4" Type="http://schemas.openxmlformats.org/officeDocument/2006/relationships/hyperlink" Target="https://stats.wnba.com/events/?flag=1&amp;CFID=&amp;CFPARAMS=&amp;PlayerID=1629497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1" Type="http://schemas.openxmlformats.org/officeDocument/2006/relationships/hyperlink" Target="https://stats.wnba.com/events/?flag=1&amp;CFID=&amp;CFPARAMS=&amp;PlayerID=202250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3" Type="http://schemas.openxmlformats.org/officeDocument/2006/relationships/hyperlink" Target="https://stats.wnba.com/events/?flag=1&amp;CFID=&amp;CFPARAMS=&amp;PlayerID=1629497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2" Type="http://schemas.openxmlformats.org/officeDocument/2006/relationships/hyperlink" Target="https://stats.wnba.com/events/?flag=1&amp;CFID=&amp;CFPARAMS=&amp;PlayerID=202250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2" Type="http://schemas.openxmlformats.org/officeDocument/2006/relationships/hyperlink" Target="https://stats.wnba.com/events/?flag=1&amp;CFID=&amp;CFPARAMS=&amp;PlayerID=1629497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3" Type="http://schemas.openxmlformats.org/officeDocument/2006/relationships/hyperlink" Target="https://stats.wnba.com/team/1611661317/traditional/" TargetMode="External"/><Relationship Id="rId23635" Type="http://schemas.openxmlformats.org/officeDocument/2006/relationships/hyperlink" Target="https://stats.wnba.com/events/?flag=2&amp;CFID=&amp;CFPARAMS=&amp;PlayerID=100484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2" Type="http://schemas.openxmlformats.org/officeDocument/2006/relationships/hyperlink" Target="https://stats.wnba.com/player/201501/" TargetMode="External"/><Relationship Id="rId23636" Type="http://schemas.openxmlformats.org/officeDocument/2006/relationships/hyperlink" Target="https://stats.wnba.com/events/?flag=2&amp;CFID=&amp;CFPARAMS=&amp;PlayerID=100484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5" Type="http://schemas.openxmlformats.org/officeDocument/2006/relationships/hyperlink" Target="https://stats.wnba.com/events/?flag=2&amp;CFID=&amp;CFPARAMS=&amp;PlayerID=201501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3" Type="http://schemas.openxmlformats.org/officeDocument/2006/relationships/hyperlink" Target="https://stats.wnba.com/events/?flag=2&amp;CFID=&amp;CFPARAMS=&amp;PlayerID=100484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4" Type="http://schemas.openxmlformats.org/officeDocument/2006/relationships/hyperlink" Target="https://stats.wnba.com/events/?flag=2&amp;CFID=&amp;CFPARAMS=&amp;PlayerID=201501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4" Type="http://schemas.openxmlformats.org/officeDocument/2006/relationships/hyperlink" Target="https://stats.wnba.com/events/?flag=2&amp;CFID=&amp;CFPARAMS=&amp;PlayerID=100484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7" Type="http://schemas.openxmlformats.org/officeDocument/2006/relationships/hyperlink" Target="https://stats.wnba.com/events/?flag=2&amp;CFID=&amp;CFPARAMS=&amp;PlayerID=201501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9" Type="http://schemas.openxmlformats.org/officeDocument/2006/relationships/hyperlink" Target="https://stats.wnba.com/events/?flag=2&amp;CFID=&amp;CFPARAMS=&amp;PlayerID=101021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6" Type="http://schemas.openxmlformats.org/officeDocument/2006/relationships/hyperlink" Target="https://stats.wnba.com/events/?flag=2&amp;CFID=&amp;CFPARAMS=&amp;PlayerID=201501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9" Type="http://schemas.openxmlformats.org/officeDocument/2006/relationships/hyperlink" Target="https://stats.wnba.com/team/1611661313/traditional/" TargetMode="External"/><Relationship Id="rId23637" Type="http://schemas.openxmlformats.org/officeDocument/2006/relationships/hyperlink" Target="https://stats.wnba.com/player/101021/" TargetMode="External"/><Relationship Id="rId22308" Type="http://schemas.openxmlformats.org/officeDocument/2006/relationships/hyperlink" Target="https://stats.wnba.com/player/100888/" TargetMode="External"/><Relationship Id="rId23638" Type="http://schemas.openxmlformats.org/officeDocument/2006/relationships/hyperlink" Target="https://stats.wnba.com/team/1611661330/traditional/" TargetMode="External"/><Relationship Id="rId23631" Type="http://schemas.openxmlformats.org/officeDocument/2006/relationships/hyperlink" Target="https://stats.wnba.com/player/100484/" TargetMode="External"/><Relationship Id="rId23632" Type="http://schemas.openxmlformats.org/officeDocument/2006/relationships/hyperlink" Target="https://stats.wnba.com/team/1611661321/traditional/" TargetMode="External"/><Relationship Id="rId22301" Type="http://schemas.openxmlformats.org/officeDocument/2006/relationships/hyperlink" Target="https://stats.wnba.com/events/?flag=2&amp;CFID=&amp;CFPARAMS=&amp;PlayerID=100723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0" Type="http://schemas.openxmlformats.org/officeDocument/2006/relationships/hyperlink" Target="https://stats.wnba.com/events/?flag=2&amp;CFID=&amp;CFPARAMS=&amp;PlayerID=100723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0" Type="http://schemas.openxmlformats.org/officeDocument/2006/relationships/hyperlink" Target="https://stats.wnba.com/events/?flag=2&amp;CFID=&amp;CFPARAMS=&amp;PlayerID=100696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4" Type="http://schemas.openxmlformats.org/officeDocument/2006/relationships/hyperlink" Target="https://stats.wnba.com/events/?flag=1&amp;CFID=&amp;CFPARAMS=&amp;PlayerID=203827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6" Type="http://schemas.openxmlformats.org/officeDocument/2006/relationships/hyperlink" Target="https://stats.wnba.com/events/?flag=1&amp;CFID=&amp;CFPARAMS=&amp;PlayerID=202259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7" Type="http://schemas.openxmlformats.org/officeDocument/2006/relationships/hyperlink" Target="https://stats.wnba.com/player/1627676/" TargetMode="External"/><Relationship Id="rId10315" Type="http://schemas.openxmlformats.org/officeDocument/2006/relationships/hyperlink" Target="https://stats.wnba.com/events/?flag=1&amp;CFID=&amp;CFPARAMS=&amp;PlayerID=203827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5" Type="http://schemas.openxmlformats.org/officeDocument/2006/relationships/hyperlink" Target="https://stats.wnba.com/events/?flag=1&amp;CFID=&amp;CFPARAMS=&amp;PlayerID=202259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6" Type="http://schemas.openxmlformats.org/officeDocument/2006/relationships/hyperlink" Target="https://stats.wnba.com/events/?flag=1&amp;CFID=&amp;CFPARAMS=&amp;PlayerID=204322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2" Type="http://schemas.openxmlformats.org/officeDocument/2006/relationships/hyperlink" Target="https://stats.wnba.com/events/?flag=1&amp;CFID=&amp;CFPARAMS=&amp;PlayerID=203827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4" Type="http://schemas.openxmlformats.org/officeDocument/2006/relationships/hyperlink" Target="https://stats.wnba.com/events/?flag=3&amp;CFID=&amp;CFPARAMS=&amp;PlayerID=202259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5" Type="http://schemas.openxmlformats.org/officeDocument/2006/relationships/hyperlink" Target="https://stats.wnba.com/events/?flag=1&amp;CFID=&amp;CFPARAMS=&amp;PlayerID=204322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3" Type="http://schemas.openxmlformats.org/officeDocument/2006/relationships/hyperlink" Target="https://stats.wnba.com/events/?flag=1&amp;CFID=&amp;CFPARAMS=&amp;PlayerID=203827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3" Type="http://schemas.openxmlformats.org/officeDocument/2006/relationships/hyperlink" Target="https://stats.wnba.com/events/?flag=3&amp;CFID=&amp;CFPARAMS=&amp;PlayerID=202259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4" Type="http://schemas.openxmlformats.org/officeDocument/2006/relationships/hyperlink" Target="https://stats.wnba.com/events/?flag=1&amp;CFID=&amp;CFPARAMS=&amp;PlayerID=204322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8" Type="http://schemas.openxmlformats.org/officeDocument/2006/relationships/hyperlink" Target="https://stats.wnba.com/events/?flag=1&amp;CFID=&amp;CFPARAMS=&amp;PlayerID=203827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9" Type="http://schemas.openxmlformats.org/officeDocument/2006/relationships/hyperlink" Target="https://stats.wnba.com/events/?flag=1&amp;CFID=&amp;CFPARAMS=&amp;PlayerID=203827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9" Type="http://schemas.openxmlformats.org/officeDocument/2006/relationships/hyperlink" Target="https://stats.wnba.com/events/?flag=1&amp;CFID=&amp;CFPARAMS=&amp;PlayerID=202259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6" Type="http://schemas.openxmlformats.org/officeDocument/2006/relationships/hyperlink" Target="https://stats.wnba.com/events/?flag=1&amp;CFID=&amp;CFPARAMS=&amp;PlayerID=203827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8" Type="http://schemas.openxmlformats.org/officeDocument/2006/relationships/hyperlink" Target="https://stats.wnba.com/events/?flag=1&amp;CFID=&amp;CFPARAMS=&amp;PlayerID=202259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9" Type="http://schemas.openxmlformats.org/officeDocument/2006/relationships/hyperlink" Target="https://stats.wnba.com/events/?flag=3&amp;CFID=&amp;CFPARAMS=&amp;PlayerID=1627676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7" Type="http://schemas.openxmlformats.org/officeDocument/2006/relationships/hyperlink" Target="https://stats.wnba.com/events/?flag=1&amp;CFID=&amp;CFPARAMS=&amp;PlayerID=203827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7" Type="http://schemas.openxmlformats.org/officeDocument/2006/relationships/hyperlink" Target="https://stats.wnba.com/events/?flag=1&amp;CFID=&amp;CFPARAMS=&amp;PlayerID=202259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8" Type="http://schemas.openxmlformats.org/officeDocument/2006/relationships/hyperlink" Target="https://stats.wnba.com/team/1611661325/traditional/" TargetMode="External"/><Relationship Id="rId10310" Type="http://schemas.openxmlformats.org/officeDocument/2006/relationships/hyperlink" Target="https://stats.wnba.com/events/?flag=3&amp;CFID=&amp;CFPARAMS=&amp;PlayerID=203827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2" Type="http://schemas.openxmlformats.org/officeDocument/2006/relationships/hyperlink" Target="https://stats.wnba.com/events/?flag=3&amp;CFID=&amp;CFPARAMS=&amp;PlayerID=202259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3" Type="http://schemas.openxmlformats.org/officeDocument/2006/relationships/hyperlink" Target="https://stats.wnba.com/events/?flag=1&amp;CFID=&amp;CFPARAMS=&amp;PlayerID=204322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1" Type="http://schemas.openxmlformats.org/officeDocument/2006/relationships/hyperlink" Target="https://stats.wnba.com/events/?flag=3&amp;CFID=&amp;CFPARAMS=&amp;PlayerID=203827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1" Type="http://schemas.openxmlformats.org/officeDocument/2006/relationships/hyperlink" Target="https://stats.wnba.com/events/?flag=3&amp;CFID=&amp;CFPARAMS=&amp;PlayerID=202259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2" Type="http://schemas.openxmlformats.org/officeDocument/2006/relationships/hyperlink" Target="https://stats.wnba.com/events/?flag=1&amp;CFID=&amp;CFPARAMS=&amp;PlayerID=204322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0" Type="http://schemas.openxmlformats.org/officeDocument/2006/relationships/hyperlink" Target="https://stats.wnba.com/team/1611661319/traditional/" TargetMode="External"/><Relationship Id="rId12971" Type="http://schemas.openxmlformats.org/officeDocument/2006/relationships/hyperlink" Target="https://stats.wnba.com/events/?flag=1&amp;CFID=&amp;CFPARAMS=&amp;PlayerID=204322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0" Type="http://schemas.openxmlformats.org/officeDocument/2006/relationships/hyperlink" Target="https://stats.wnba.com/events/?flag=1&amp;CFID=&amp;CFPARAMS=&amp;PlayerID=204322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4" Type="http://schemas.openxmlformats.org/officeDocument/2006/relationships/hyperlink" Target="https://stats.wnba.com/events/?flag=2&amp;CFID=&amp;CFPARAMS=&amp;PlayerID=202255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5" Type="http://schemas.openxmlformats.org/officeDocument/2006/relationships/hyperlink" Target="https://stats.wnba.com/player/100696/" TargetMode="External"/><Relationship Id="rId23622" Type="http://schemas.openxmlformats.org/officeDocument/2006/relationships/hyperlink" Target="https://stats.wnba.com/events/?flag=2&amp;CFID=&amp;CFPARAMS=&amp;PlayerID=202255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3" Type="http://schemas.openxmlformats.org/officeDocument/2006/relationships/hyperlink" Target="https://stats.wnba.com/events/?flag=2&amp;CFID=&amp;CFPARAMS=&amp;PlayerID=202255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8" Type="http://schemas.openxmlformats.org/officeDocument/2006/relationships/hyperlink" Target="https://stats.wnba.com/events/?flag=2&amp;CFID=&amp;CFPARAMS=&amp;PlayerID=100696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9" Type="http://schemas.openxmlformats.org/officeDocument/2006/relationships/hyperlink" Target="https://stats.wnba.com/events/?flag=2&amp;CFID=&amp;CFPARAMS=&amp;PlayerID=100696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6" Type="http://schemas.openxmlformats.org/officeDocument/2006/relationships/hyperlink" Target="https://stats.wnba.com/team/1611661328/traditional/" TargetMode="External"/><Relationship Id="rId23627" Type="http://schemas.openxmlformats.org/officeDocument/2006/relationships/hyperlink" Target="https://stats.wnba.com/events/?flag=2&amp;CFID=&amp;CFPARAMS=&amp;PlayerID=100696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0" Type="http://schemas.openxmlformats.org/officeDocument/2006/relationships/hyperlink" Target="https://stats.wnba.com/team/1611661323/traditional/" TargetMode="External"/><Relationship Id="rId23621" Type="http://schemas.openxmlformats.org/officeDocument/2006/relationships/hyperlink" Target="https://stats.wnba.com/events/?flag=2&amp;CFID=&amp;CFPARAMS=&amp;PlayerID=202255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5" Type="http://schemas.openxmlformats.org/officeDocument/2006/relationships/hyperlink" Target="https://stats.wnba.com/events/?flag=3&amp;CFID=&amp;CFPARAMS=&amp;PlayerID=201886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7" Type="http://schemas.openxmlformats.org/officeDocument/2006/relationships/hyperlink" Target="https://stats.wnba.com/events/?flag=1&amp;CFID=&amp;CFPARAMS=&amp;PlayerID=1629488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8" Type="http://schemas.openxmlformats.org/officeDocument/2006/relationships/hyperlink" Target="https://stats.wnba.com/events/?flag=1&amp;CFID=&amp;CFPARAMS=&amp;PlayerID=1627676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6" Type="http://schemas.openxmlformats.org/officeDocument/2006/relationships/hyperlink" Target="https://stats.wnba.com/events/?flag=1&amp;CFID=&amp;CFPARAMS=&amp;PlayerID=201886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6" Type="http://schemas.openxmlformats.org/officeDocument/2006/relationships/hyperlink" Target="https://stats.wnba.com/events/?flag=1&amp;CFID=&amp;CFPARAMS=&amp;PlayerID=1629488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7" Type="http://schemas.openxmlformats.org/officeDocument/2006/relationships/hyperlink" Target="https://stats.wnba.com/events/?flag=1&amp;CFID=&amp;CFPARAMS=&amp;PlayerID=1627676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3" Type="http://schemas.openxmlformats.org/officeDocument/2006/relationships/hyperlink" Target="https://stats.wnba.com/events/?flag=3&amp;CFID=&amp;CFPARAMS=&amp;PlayerID=201886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5" Type="http://schemas.openxmlformats.org/officeDocument/2006/relationships/hyperlink" Target="https://stats.wnba.com/events/?flag=3&amp;CFID=&amp;CFPARAMS=&amp;PlayerID=1629488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6" Type="http://schemas.openxmlformats.org/officeDocument/2006/relationships/hyperlink" Target="https://stats.wnba.com/events/?flag=1&amp;CFID=&amp;CFPARAMS=&amp;PlayerID=1627676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4" Type="http://schemas.openxmlformats.org/officeDocument/2006/relationships/hyperlink" Target="https://stats.wnba.com/events/?flag=3&amp;CFID=&amp;CFPARAMS=&amp;PlayerID=201886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4" Type="http://schemas.openxmlformats.org/officeDocument/2006/relationships/hyperlink" Target="https://stats.wnba.com/events/?flag=3&amp;CFID=&amp;CFPARAMS=&amp;PlayerID=1629488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5" Type="http://schemas.openxmlformats.org/officeDocument/2006/relationships/hyperlink" Target="https://stats.wnba.com/events/?flag=1&amp;CFID=&amp;CFPARAMS=&amp;PlayerID=1627676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9" Type="http://schemas.openxmlformats.org/officeDocument/2006/relationships/hyperlink" Target="https://stats.wnba.com/events/?flag=1&amp;CFID=&amp;CFPARAMS=&amp;PlayerID=201886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7" Type="http://schemas.openxmlformats.org/officeDocument/2006/relationships/hyperlink" Target="https://stats.wnba.com/events/?flag=1&amp;CFID=&amp;CFPARAMS=&amp;PlayerID=201886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9" Type="http://schemas.openxmlformats.org/officeDocument/2006/relationships/hyperlink" Target="https://stats.wnba.com/events/?flag=1&amp;CFID=&amp;CFPARAMS=&amp;PlayerID=1629488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8" Type="http://schemas.openxmlformats.org/officeDocument/2006/relationships/hyperlink" Target="https://stats.wnba.com/events/?flag=1&amp;CFID=&amp;CFPARAMS=&amp;PlayerID=201886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8" Type="http://schemas.openxmlformats.org/officeDocument/2006/relationships/hyperlink" Target="https://stats.wnba.com/events/?flag=1&amp;CFID=&amp;CFPARAMS=&amp;PlayerID=1629488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9" Type="http://schemas.openxmlformats.org/officeDocument/2006/relationships/hyperlink" Target="https://stats.wnba.com/events/?flag=1&amp;CFID=&amp;CFPARAMS=&amp;PlayerID=1627676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0" Type="http://schemas.openxmlformats.org/officeDocument/2006/relationships/hyperlink" Target="https://stats.wnba.com/events/?flag=3&amp;CFID=&amp;CFPARAMS=&amp;PlayerID=1627676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1" Type="http://schemas.openxmlformats.org/officeDocument/2006/relationships/hyperlink" Target="https://stats.wnba.com/team/1611661317/traditional/" TargetMode="External"/><Relationship Id="rId11653" Type="http://schemas.openxmlformats.org/officeDocument/2006/relationships/hyperlink" Target="https://stats.wnba.com/team/1611661317/traditional/" TargetMode="External"/><Relationship Id="rId12984" Type="http://schemas.openxmlformats.org/officeDocument/2006/relationships/hyperlink" Target="https://stats.wnba.com/events/?flag=1&amp;CFID=&amp;CFPARAMS=&amp;PlayerID=1627676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2" Type="http://schemas.openxmlformats.org/officeDocument/2006/relationships/hyperlink" Target="https://stats.wnba.com/events/?flag=3&amp;CFID=&amp;CFPARAMS=&amp;PlayerID=201886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2" Type="http://schemas.openxmlformats.org/officeDocument/2006/relationships/hyperlink" Target="https://stats.wnba.com/player/1629488/" TargetMode="External"/><Relationship Id="rId12983" Type="http://schemas.openxmlformats.org/officeDocument/2006/relationships/hyperlink" Target="https://stats.wnba.com/events/?flag=1&amp;CFID=&amp;CFPARAMS=&amp;PlayerID=1627676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1" Type="http://schemas.openxmlformats.org/officeDocument/2006/relationships/hyperlink" Target="https://stats.wnba.com/events/?flag=1&amp;CFID=&amp;CFPARAMS=&amp;PlayerID=202259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2" Type="http://schemas.openxmlformats.org/officeDocument/2006/relationships/hyperlink" Target="https://stats.wnba.com/events/?flag=3&amp;CFID=&amp;CFPARAMS=&amp;PlayerID=1627676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0" Type="http://schemas.openxmlformats.org/officeDocument/2006/relationships/hyperlink" Target="https://stats.wnba.com/player/201886/" TargetMode="External"/><Relationship Id="rId11650" Type="http://schemas.openxmlformats.org/officeDocument/2006/relationships/hyperlink" Target="https://stats.wnba.com/events/?flag=1&amp;CFID=&amp;CFPARAMS=&amp;PlayerID=202259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1" Type="http://schemas.openxmlformats.org/officeDocument/2006/relationships/hyperlink" Target="https://stats.wnba.com/events/?flag=3&amp;CFID=&amp;CFPARAMS=&amp;PlayerID=1627676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8" Type="http://schemas.openxmlformats.org/officeDocument/2006/relationships/hyperlink" Target="https://stats.wnba.com/player/202623/" TargetMode="External"/><Relationship Id="rId22369" Type="http://schemas.openxmlformats.org/officeDocument/2006/relationships/hyperlink" Target="https://stats.wnba.com/team/1611661328/traditional/" TargetMode="External"/><Relationship Id="rId21037" Type="http://schemas.openxmlformats.org/officeDocument/2006/relationships/hyperlink" Target="https://stats.wnba.com/events/?flag=2&amp;CFID=&amp;CFPARAMS=&amp;PlayerID=203437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8" Type="http://schemas.openxmlformats.org/officeDocument/2006/relationships/hyperlink" Target="https://stats.wnba.com/player/201067/" TargetMode="External"/><Relationship Id="rId23699" Type="http://schemas.openxmlformats.org/officeDocument/2006/relationships/hyperlink" Target="https://stats.wnba.com/player/202278/" TargetMode="External"/><Relationship Id="rId21039" Type="http://schemas.openxmlformats.org/officeDocument/2006/relationships/hyperlink" Target="https://stats.wnba.com/team/1611661330/traditional/" TargetMode="External"/><Relationship Id="rId10380" Type="http://schemas.openxmlformats.org/officeDocument/2006/relationships/hyperlink" Target="https://stats.wnba.com/events/?flag=1&amp;CFID=&amp;CFPARAMS=&amp;PlayerID=203014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0" Type="http://schemas.openxmlformats.org/officeDocument/2006/relationships/hyperlink" Target="https://stats.wnba.com/events/?flag=2&amp;CFID=&amp;CFPARAMS=&amp;PlayerID=202662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1" Type="http://schemas.openxmlformats.org/officeDocument/2006/relationships/hyperlink" Target="https://stats.wnba.com/events/?flag=2&amp;CFID=&amp;CFPARAMS=&amp;PlayerID=100949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3" Type="http://schemas.openxmlformats.org/officeDocument/2006/relationships/hyperlink" Target="https://stats.wnba.com/player/201487/" TargetMode="External"/><Relationship Id="rId22360" Type="http://schemas.openxmlformats.org/officeDocument/2006/relationships/hyperlink" Target="https://stats.wnba.com/events/?flag=2&amp;CFID=&amp;CFPARAMS=&amp;PlayerID=100949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4" Type="http://schemas.openxmlformats.org/officeDocument/2006/relationships/hyperlink" Target="https://stats.wnba.com/team/1611661324/traditional/" TargetMode="External"/><Relationship Id="rId21032" Type="http://schemas.openxmlformats.org/officeDocument/2006/relationships/hyperlink" Target="https://stats.wnba.com/player/203437/" TargetMode="External"/><Relationship Id="rId22363" Type="http://schemas.openxmlformats.org/officeDocument/2006/relationships/hyperlink" Target="https://stats.wnba.com/events/?flag=2&amp;CFID=&amp;CFPARAMS=&amp;PlayerID=100949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1" Type="http://schemas.openxmlformats.org/officeDocument/2006/relationships/hyperlink" Target="https://stats.wnba.com/events/?flag=2&amp;CFID=&amp;CFPARAMS=&amp;PlayerID=202637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1" Type="http://schemas.openxmlformats.org/officeDocument/2006/relationships/hyperlink" Target="https://stats.wnba.com/events/?flag=2&amp;CFID=&amp;CFPARAMS=&amp;PlayerID=202662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2" Type="http://schemas.openxmlformats.org/officeDocument/2006/relationships/hyperlink" Target="https://stats.wnba.com/events/?flag=2&amp;CFID=&amp;CFPARAMS=&amp;PlayerID=100949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2" Type="http://schemas.openxmlformats.org/officeDocument/2006/relationships/hyperlink" Target="https://stats.wnba.com/events/?flag=2&amp;CFID=&amp;CFPARAMS=&amp;PlayerID=202637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4" Type="http://schemas.openxmlformats.org/officeDocument/2006/relationships/hyperlink" Target="https://stats.wnba.com/events/?flag=2&amp;CFID=&amp;CFPARAMS=&amp;PlayerID=203437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5" Type="http://schemas.openxmlformats.org/officeDocument/2006/relationships/hyperlink" Target="https://stats.wnba.com/team/1611661324/traditional/" TargetMode="External"/><Relationship Id="rId23697" Type="http://schemas.openxmlformats.org/officeDocument/2006/relationships/hyperlink" Target="https://stats.wnba.com/events/?flag=2&amp;CFID=&amp;CFPARAMS=&amp;PlayerID=201487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3" Type="http://schemas.openxmlformats.org/officeDocument/2006/relationships/hyperlink" Target="https://stats.wnba.com/team/1611661322/traditional/" TargetMode="External"/><Relationship Id="rId22364" Type="http://schemas.openxmlformats.org/officeDocument/2006/relationships/hyperlink" Target="https://stats.wnba.com/player/100944/" TargetMode="External"/><Relationship Id="rId23698" Type="http://schemas.openxmlformats.org/officeDocument/2006/relationships/hyperlink" Target="https://stats.wnba.com/events/?flag=2&amp;CFID=&amp;CFPARAMS=&amp;PlayerID=201487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6" Type="http://schemas.openxmlformats.org/officeDocument/2006/relationships/hyperlink" Target="https://stats.wnba.com/events/?flag=2&amp;CFID=&amp;CFPARAMS=&amp;PlayerID=203437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7" Type="http://schemas.openxmlformats.org/officeDocument/2006/relationships/hyperlink" Target="https://stats.wnba.com/events/?flag=2&amp;CFID=&amp;CFPARAMS=&amp;PlayerID=100944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5" Type="http://schemas.openxmlformats.org/officeDocument/2006/relationships/hyperlink" Target="https://stats.wnba.com/events/?flag=2&amp;CFID=&amp;CFPARAMS=&amp;PlayerID=201487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5" Type="http://schemas.openxmlformats.org/officeDocument/2006/relationships/hyperlink" Target="https://stats.wnba.com/events/?flag=2&amp;CFID=&amp;CFPARAMS=&amp;PlayerID=203437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6" Type="http://schemas.openxmlformats.org/officeDocument/2006/relationships/hyperlink" Target="https://stats.wnba.com/events/?flag=2&amp;CFID=&amp;CFPARAMS=&amp;PlayerID=100944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6" Type="http://schemas.openxmlformats.org/officeDocument/2006/relationships/hyperlink" Target="https://stats.wnba.com/events/?flag=2&amp;CFID=&amp;CFPARAMS=&amp;PlayerID=201487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8" Type="http://schemas.openxmlformats.org/officeDocument/2006/relationships/hyperlink" Target="https://stats.wnba.com/events/?flag=3&amp;CFID=&amp;CFPARAMS=&amp;PlayerID=203014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9" Type="http://schemas.openxmlformats.org/officeDocument/2006/relationships/hyperlink" Target="https://stats.wnba.com/events/?flag=3&amp;CFID=&amp;CFPARAMS=&amp;PlayerID=203014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0" Type="http://schemas.openxmlformats.org/officeDocument/2006/relationships/hyperlink" Target="https://stats.wnba.com/events/?flag=2&amp;CFID=&amp;CFPARAMS=&amp;PlayerID=201067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2" Type="http://schemas.openxmlformats.org/officeDocument/2006/relationships/hyperlink" Target="https://stats.wnba.com/events/?flag=1&amp;CFID=&amp;CFPARAMS=&amp;PlayerID=1628890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3" Type="http://schemas.openxmlformats.org/officeDocument/2006/relationships/hyperlink" Target="https://stats.wnba.com/events/?flag=1&amp;CFID=&amp;CFPARAMS=&amp;PlayerID=1628890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0" Type="http://schemas.openxmlformats.org/officeDocument/2006/relationships/hyperlink" Target="https://stats.wnba.com/events/?flag=1&amp;CFID=&amp;CFPARAMS=&amp;PlayerID=1628890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1" Type="http://schemas.openxmlformats.org/officeDocument/2006/relationships/hyperlink" Target="https://stats.wnba.com/events/?flag=1&amp;CFID=&amp;CFPARAMS=&amp;PlayerID=1628890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6" Type="http://schemas.openxmlformats.org/officeDocument/2006/relationships/hyperlink" Target="https://stats.wnba.com/events/?flag=3&amp;CFID=&amp;CFPARAMS=&amp;PlayerID=203014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7" Type="http://schemas.openxmlformats.org/officeDocument/2006/relationships/hyperlink" Target="https://stats.wnba.com/events/?flag=3&amp;CFID=&amp;CFPARAMS=&amp;PlayerID=203014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4" Type="http://schemas.openxmlformats.org/officeDocument/2006/relationships/hyperlink" Target="https://stats.wnba.com/player/203014/" TargetMode="External"/><Relationship Id="rId10375" Type="http://schemas.openxmlformats.org/officeDocument/2006/relationships/hyperlink" Target="https://stats.wnba.com/team/1611661320/traditional/" TargetMode="External"/><Relationship Id="rId21027" Type="http://schemas.openxmlformats.org/officeDocument/2006/relationships/hyperlink" Target="https://stats.wnba.com/team/1611661330/traditional/" TargetMode="External"/><Relationship Id="rId22358" Type="http://schemas.openxmlformats.org/officeDocument/2006/relationships/hyperlink" Target="https://stats.wnba.com/player/100949/" TargetMode="External"/><Relationship Id="rId21026" Type="http://schemas.openxmlformats.org/officeDocument/2006/relationships/hyperlink" Target="https://stats.wnba.com/player/202662/" TargetMode="External"/><Relationship Id="rId22357" Type="http://schemas.openxmlformats.org/officeDocument/2006/relationships/hyperlink" Target="https://stats.wnba.com/events/?flag=2&amp;CFID=&amp;CFPARAMS=&amp;PlayerID=203017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9" Type="http://schemas.openxmlformats.org/officeDocument/2006/relationships/hyperlink" Target="https://stats.wnba.com/events/?flag=2&amp;CFID=&amp;CFPARAMS=&amp;PlayerID=202662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8" Type="http://schemas.openxmlformats.org/officeDocument/2006/relationships/hyperlink" Target="https://stats.wnba.com/team/1611661329/traditional/" TargetMode="External"/><Relationship Id="rId21028" Type="http://schemas.openxmlformats.org/officeDocument/2006/relationships/hyperlink" Target="https://stats.wnba.com/events/?flag=2&amp;CFID=&amp;CFPARAMS=&amp;PlayerID=202662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9" Type="http://schemas.openxmlformats.org/officeDocument/2006/relationships/hyperlink" Target="https://stats.wnba.com/team/1611661320/traditional/" TargetMode="External"/><Relationship Id="rId23689" Type="http://schemas.openxmlformats.org/officeDocument/2006/relationships/hyperlink" Target="https://stats.wnba.com/events/?flag=2&amp;CFID=&amp;CFPARAMS=&amp;PlayerID=202637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0" Type="http://schemas.openxmlformats.org/officeDocument/2006/relationships/hyperlink" Target="https://stats.wnba.com/events/?flag=3&amp;CFID=&amp;CFPARAMS=&amp;PlayerID=202633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1" Type="http://schemas.openxmlformats.org/officeDocument/2006/relationships/hyperlink" Target="https://stats.wnba.com/events/?flag=3&amp;CFID=&amp;CFPARAMS=&amp;PlayerID=202633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0" Type="http://schemas.openxmlformats.org/officeDocument/2006/relationships/hyperlink" Target="https://stats.wnba.com/events/?flag=2&amp;CFID=&amp;CFPARAMS=&amp;PlayerID=100915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2" Type="http://schemas.openxmlformats.org/officeDocument/2006/relationships/hyperlink" Target="https://stats.wnba.com/team/1611661313/traditional/" TargetMode="External"/><Relationship Id="rId23683" Type="http://schemas.openxmlformats.org/officeDocument/2006/relationships/hyperlink" Target="https://stats.wnba.com/events/?flag=2&amp;CFID=&amp;CFPARAMS=&amp;PlayerID=202641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1" Type="http://schemas.openxmlformats.org/officeDocument/2006/relationships/hyperlink" Target="https://stats.wnba.com/team/1611661328/traditional/" TargetMode="External"/><Relationship Id="rId22352" Type="http://schemas.openxmlformats.org/officeDocument/2006/relationships/hyperlink" Target="https://stats.wnba.com/events/?flag=2&amp;CFID=&amp;CFPARAMS=&amp;PlayerID=100915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0" Type="http://schemas.openxmlformats.org/officeDocument/2006/relationships/hyperlink" Target="https://stats.wnba.com/events/?flag=2&amp;CFID=&amp;CFPARAMS=&amp;PlayerID=202318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0" Type="http://schemas.openxmlformats.org/officeDocument/2006/relationships/hyperlink" Target="https://stats.wnba.com/player/202626/" TargetMode="External"/><Relationship Id="rId22351" Type="http://schemas.openxmlformats.org/officeDocument/2006/relationships/hyperlink" Target="https://stats.wnba.com/events/?flag=2&amp;CFID=&amp;CFPARAMS=&amp;PlayerID=100915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1" Type="http://schemas.openxmlformats.org/officeDocument/2006/relationships/hyperlink" Target="https://stats.wnba.com/player/202641/" TargetMode="External"/><Relationship Id="rId21023" Type="http://schemas.openxmlformats.org/officeDocument/2006/relationships/hyperlink" Target="https://stats.wnba.com/events/?flag=2&amp;CFID=&amp;CFPARAMS=&amp;PlayerID=202626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4" Type="http://schemas.openxmlformats.org/officeDocument/2006/relationships/hyperlink" Target="https://stats.wnba.com/player/203017/" TargetMode="External"/><Relationship Id="rId23686" Type="http://schemas.openxmlformats.org/officeDocument/2006/relationships/hyperlink" Target="https://stats.wnba.com/events/?flag=2&amp;CFID=&amp;CFPARAMS=&amp;PlayerID=202641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2" Type="http://schemas.openxmlformats.org/officeDocument/2006/relationships/hyperlink" Target="https://stats.wnba.com/events/?flag=2&amp;CFID=&amp;CFPARAMS=&amp;PlayerID=202626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3" Type="http://schemas.openxmlformats.org/officeDocument/2006/relationships/hyperlink" Target="https://stats.wnba.com/events/?flag=2&amp;CFID=&amp;CFPARAMS=&amp;PlayerID=100915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7" Type="http://schemas.openxmlformats.org/officeDocument/2006/relationships/hyperlink" Target="https://stats.wnba.com/player/202637/" TargetMode="External"/><Relationship Id="rId21025" Type="http://schemas.openxmlformats.org/officeDocument/2006/relationships/hyperlink" Target="https://stats.wnba.com/events/?flag=2&amp;CFID=&amp;CFPARAMS=&amp;PlayerID=202626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6" Type="http://schemas.openxmlformats.org/officeDocument/2006/relationships/hyperlink" Target="https://stats.wnba.com/events/?flag=2&amp;CFID=&amp;CFPARAMS=&amp;PlayerID=203017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4" Type="http://schemas.openxmlformats.org/officeDocument/2006/relationships/hyperlink" Target="https://stats.wnba.com/events/?flag=2&amp;CFID=&amp;CFPARAMS=&amp;PlayerID=202641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4" Type="http://schemas.openxmlformats.org/officeDocument/2006/relationships/hyperlink" Target="https://stats.wnba.com/events/?flag=2&amp;CFID=&amp;CFPARAMS=&amp;PlayerID=202626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5" Type="http://schemas.openxmlformats.org/officeDocument/2006/relationships/hyperlink" Target="https://stats.wnba.com/team/1611661321/traditional/" TargetMode="External"/><Relationship Id="rId23685" Type="http://schemas.openxmlformats.org/officeDocument/2006/relationships/hyperlink" Target="https://stats.wnba.com/events/?flag=2&amp;CFID=&amp;CFPARAMS=&amp;PlayerID=202641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9" Type="http://schemas.openxmlformats.org/officeDocument/2006/relationships/hyperlink" Target="https://stats.wnba.com/team/1611661319/traditional/" TargetMode="External"/><Relationship Id="rId23690" Type="http://schemas.openxmlformats.org/officeDocument/2006/relationships/hyperlink" Target="https://stats.wnba.com/events/?flag=2&amp;CFID=&amp;CFPARAMS=&amp;PlayerID=202637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3" Type="http://schemas.openxmlformats.org/officeDocument/2006/relationships/hyperlink" Target="https://stats.wnba.com/events/?flag=1&amp;CFID=&amp;CFPARAMS=&amp;PlayerID=203014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4" Type="http://schemas.openxmlformats.org/officeDocument/2006/relationships/hyperlink" Target="https://stats.wnba.com/events/?flag=1&amp;CFID=&amp;CFPARAMS=&amp;PlayerID=203014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1" Type="http://schemas.openxmlformats.org/officeDocument/2006/relationships/hyperlink" Target="https://stats.wnba.com/events/?flag=1&amp;CFID=&amp;CFPARAMS=&amp;PlayerID=203014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2" Type="http://schemas.openxmlformats.org/officeDocument/2006/relationships/hyperlink" Target="https://stats.wnba.com/events/?flag=1&amp;CFID=&amp;CFPARAMS=&amp;PlayerID=203014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7" Type="http://schemas.openxmlformats.org/officeDocument/2006/relationships/hyperlink" Target="https://stats.wnba.com/events/?flag=1&amp;CFID=&amp;CFPARAMS=&amp;PlayerID=203014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8" Type="http://schemas.openxmlformats.org/officeDocument/2006/relationships/hyperlink" Target="https://stats.wnba.com/player/202633/" TargetMode="External"/><Relationship Id="rId10385" Type="http://schemas.openxmlformats.org/officeDocument/2006/relationships/hyperlink" Target="https://stats.wnba.com/events/?flag=1&amp;CFID=&amp;CFPARAMS=&amp;PlayerID=203014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6" Type="http://schemas.openxmlformats.org/officeDocument/2006/relationships/hyperlink" Target="https://stats.wnba.com/events/?flag=1&amp;CFID=&amp;CFPARAMS=&amp;PlayerID=203014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6" Type="http://schemas.openxmlformats.org/officeDocument/2006/relationships/hyperlink" Target="https://stats.wnba.com/events/?flag=2&amp;CFID=&amp;CFPARAMS=&amp;PlayerID=101020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7" Type="http://schemas.openxmlformats.org/officeDocument/2006/relationships/hyperlink" Target="https://stats.wnba.com/events/?flag=2&amp;CFID=&amp;CFPARAMS=&amp;PlayerID=203019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9" Type="http://schemas.openxmlformats.org/officeDocument/2006/relationships/hyperlink" Target="https://stats.wnba.com/events/?flag=2&amp;CFID=&amp;CFPARAMS=&amp;PlayerID=202318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5" Type="http://schemas.openxmlformats.org/officeDocument/2006/relationships/hyperlink" Target="https://stats.wnba.com/team/1611661324/traditional/" TargetMode="External"/><Relationship Id="rId22346" Type="http://schemas.openxmlformats.org/officeDocument/2006/relationships/hyperlink" Target="https://stats.wnba.com/events/?flag=2&amp;CFID=&amp;CFPARAMS=&amp;PlayerID=203019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8" Type="http://schemas.openxmlformats.org/officeDocument/2006/relationships/hyperlink" Target="https://stats.wnba.com/events/?flag=2&amp;CFID=&amp;CFPARAMS=&amp;PlayerID=101020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9" Type="http://schemas.openxmlformats.org/officeDocument/2006/relationships/hyperlink" Target="https://stats.wnba.com/team/1611661324/traditional/" TargetMode="External"/><Relationship Id="rId23677" Type="http://schemas.openxmlformats.org/officeDocument/2006/relationships/hyperlink" Target="https://stats.wnba.com/events/?flag=2&amp;CFID=&amp;CFPARAMS=&amp;PlayerID=202318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7" Type="http://schemas.openxmlformats.org/officeDocument/2006/relationships/hyperlink" Target="https://stats.wnba.com/events/?flag=2&amp;CFID=&amp;CFPARAMS=&amp;PlayerID=101020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8" Type="http://schemas.openxmlformats.org/officeDocument/2006/relationships/hyperlink" Target="https://stats.wnba.com/player/100915/" TargetMode="External"/><Relationship Id="rId23678" Type="http://schemas.openxmlformats.org/officeDocument/2006/relationships/hyperlink" Target="https://stats.wnba.com/events/?flag=2&amp;CFID=&amp;CFPARAMS=&amp;PlayerID=202318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9" Type="http://schemas.openxmlformats.org/officeDocument/2006/relationships/hyperlink" Target="https://stats.wnba.com/events/?flag=2&amp;CFID=&amp;CFPARAMS=&amp;PlayerID=101020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1" Type="http://schemas.openxmlformats.org/officeDocument/2006/relationships/hyperlink" Target="https://stats.wnba.com/player/202655/" TargetMode="External"/><Relationship Id="rId23672" Type="http://schemas.openxmlformats.org/officeDocument/2006/relationships/hyperlink" Target="https://stats.wnba.com/team/1611661313/traditional/" TargetMode="External"/><Relationship Id="rId21010" Type="http://schemas.openxmlformats.org/officeDocument/2006/relationships/hyperlink" Target="https://stats.wnba.com/player/202251/" TargetMode="External"/><Relationship Id="rId22341" Type="http://schemas.openxmlformats.org/officeDocument/2006/relationships/hyperlink" Target="https://stats.wnba.com/events/?flag=2&amp;CFID=&amp;CFPARAMS=&amp;PlayerID=201502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0" Type="http://schemas.openxmlformats.org/officeDocument/2006/relationships/hyperlink" Target="https://stats.wnba.com/events/?flag=2&amp;CFID=&amp;CFPARAMS=&amp;PlayerID=201502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0" Type="http://schemas.openxmlformats.org/officeDocument/2006/relationships/hyperlink" Target="https://stats.wnba.com/events/?flag=2&amp;CFID=&amp;CFPARAMS=&amp;PlayerID=202663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2" Type="http://schemas.openxmlformats.org/officeDocument/2006/relationships/hyperlink" Target="https://stats.wnba.com/events/?flag=2&amp;CFID=&amp;CFPARAMS=&amp;PlayerID=202251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3" Type="http://schemas.openxmlformats.org/officeDocument/2006/relationships/hyperlink" Target="https://stats.wnba.com/team/1611661317/traditional/" TargetMode="External"/><Relationship Id="rId23675" Type="http://schemas.openxmlformats.org/officeDocument/2006/relationships/hyperlink" Target="https://stats.wnba.com/player/202318/" TargetMode="External"/><Relationship Id="rId21011" Type="http://schemas.openxmlformats.org/officeDocument/2006/relationships/hyperlink" Target="https://stats.wnba.com/team/1611661319/traditional/" TargetMode="External"/><Relationship Id="rId22342" Type="http://schemas.openxmlformats.org/officeDocument/2006/relationships/hyperlink" Target="https://stats.wnba.com/player/203019/" TargetMode="External"/><Relationship Id="rId23676" Type="http://schemas.openxmlformats.org/officeDocument/2006/relationships/hyperlink" Target="https://stats.wnba.com/team/1611661328/traditional/" TargetMode="External"/><Relationship Id="rId21014" Type="http://schemas.openxmlformats.org/officeDocument/2006/relationships/hyperlink" Target="https://stats.wnba.com/player/101020/" TargetMode="External"/><Relationship Id="rId22345" Type="http://schemas.openxmlformats.org/officeDocument/2006/relationships/hyperlink" Target="https://stats.wnba.com/events/?flag=2&amp;CFID=&amp;CFPARAMS=&amp;PlayerID=203019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3" Type="http://schemas.openxmlformats.org/officeDocument/2006/relationships/hyperlink" Target="https://stats.wnba.com/events/?flag=2&amp;CFID=&amp;CFPARAMS=&amp;PlayerID=202655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3" Type="http://schemas.openxmlformats.org/officeDocument/2006/relationships/hyperlink" Target="https://stats.wnba.com/events/?flag=2&amp;CFID=&amp;CFPARAMS=&amp;PlayerID=202251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4" Type="http://schemas.openxmlformats.org/officeDocument/2006/relationships/hyperlink" Target="https://stats.wnba.com/events/?flag=2&amp;CFID=&amp;CFPARAMS=&amp;PlayerID=203019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4" Type="http://schemas.openxmlformats.org/officeDocument/2006/relationships/hyperlink" Target="https://stats.wnba.com/events/?flag=2&amp;CFID=&amp;CFPARAMS=&amp;PlayerID=202655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8" Type="http://schemas.openxmlformats.org/officeDocument/2006/relationships/hyperlink" Target="https://stats.wnba.com/events/?flag=1&amp;CFID=&amp;CFPARAMS=&amp;PlayerID=1628932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9" Type="http://schemas.openxmlformats.org/officeDocument/2006/relationships/hyperlink" Target="https://stats.wnba.com/events/?flag=1&amp;CFID=&amp;CFPARAMS=&amp;PlayerID=1628932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9" Type="http://schemas.openxmlformats.org/officeDocument/2006/relationships/hyperlink" Target="https://stats.wnba.com/events/?flag=1&amp;CFID=&amp;CFPARAMS=&amp;PlayerID=201919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6" Type="http://schemas.openxmlformats.org/officeDocument/2006/relationships/hyperlink" Target="https://stats.wnba.com/events/?flag=1&amp;CFID=&amp;CFPARAMS=&amp;PlayerID=1628932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8" Type="http://schemas.openxmlformats.org/officeDocument/2006/relationships/hyperlink" Target="https://stats.wnba.com/events/?flag=1&amp;CFID=&amp;CFPARAMS=&amp;PlayerID=201919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7" Type="http://schemas.openxmlformats.org/officeDocument/2006/relationships/hyperlink" Target="https://stats.wnba.com/events/?flag=1&amp;CFID=&amp;CFPARAMS=&amp;PlayerID=1628932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7" Type="http://schemas.openxmlformats.org/officeDocument/2006/relationships/hyperlink" Target="https://stats.wnba.com/events/?flag=1&amp;CFID=&amp;CFPARAMS=&amp;PlayerID=201919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0" Type="http://schemas.openxmlformats.org/officeDocument/2006/relationships/hyperlink" Target="https://stats.wnba.com/events/?flag=3&amp;CFID=&amp;CFPARAMS=&amp;PlayerID=1628932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2" Type="http://schemas.openxmlformats.org/officeDocument/2006/relationships/hyperlink" Target="https://stats.wnba.com/events/?flag=3&amp;CFID=&amp;CFPARAMS=&amp;PlayerID=201919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1" Type="http://schemas.openxmlformats.org/officeDocument/2006/relationships/hyperlink" Target="https://stats.wnba.com/events/?flag=3&amp;CFID=&amp;CFPARAMS=&amp;PlayerID=1628932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1" Type="http://schemas.openxmlformats.org/officeDocument/2006/relationships/hyperlink" Target="https://stats.wnba.com/events/?flag=3&amp;CFID=&amp;CFPARAMS=&amp;PlayerID=201919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0" Type="http://schemas.openxmlformats.org/officeDocument/2006/relationships/hyperlink" Target="https://stats.wnba.com/events/?flag=3&amp;CFID=&amp;CFPARAMS=&amp;PlayerID=201919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4" Type="http://schemas.openxmlformats.org/officeDocument/2006/relationships/hyperlink" Target="https://stats.wnba.com/events/?flag=1&amp;CFID=&amp;CFPARAMS=&amp;PlayerID=1628932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6" Type="http://schemas.openxmlformats.org/officeDocument/2006/relationships/hyperlink" Target="https://stats.wnba.com/events/?flag=1&amp;CFID=&amp;CFPARAMS=&amp;PlayerID=201919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5" Type="http://schemas.openxmlformats.org/officeDocument/2006/relationships/hyperlink" Target="https://stats.wnba.com/events/?flag=1&amp;CFID=&amp;CFPARAMS=&amp;PlayerID=1628932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5" Type="http://schemas.openxmlformats.org/officeDocument/2006/relationships/hyperlink" Target="https://stats.wnba.com/events/?flag=1&amp;CFID=&amp;CFPARAMS=&amp;PlayerID=201919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2" Type="http://schemas.openxmlformats.org/officeDocument/2006/relationships/hyperlink" Target="https://stats.wnba.com/events/?flag=1&amp;CFID=&amp;CFPARAMS=&amp;PlayerID=1628932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4" Type="http://schemas.openxmlformats.org/officeDocument/2006/relationships/hyperlink" Target="https://stats.wnba.com/events/?flag=1&amp;CFID=&amp;CFPARAMS=&amp;PlayerID=201919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3" Type="http://schemas.openxmlformats.org/officeDocument/2006/relationships/hyperlink" Target="https://stats.wnba.com/events/?flag=1&amp;CFID=&amp;CFPARAMS=&amp;PlayerID=1628932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3" Type="http://schemas.openxmlformats.org/officeDocument/2006/relationships/hyperlink" Target="https://stats.wnba.com/events/?flag=3&amp;CFID=&amp;CFPARAMS=&amp;PlayerID=201919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5" Type="http://schemas.openxmlformats.org/officeDocument/2006/relationships/hyperlink" Target="https://stats.wnba.com/team/1611661313/traditional/" TargetMode="External"/><Relationship Id="rId22336" Type="http://schemas.openxmlformats.org/officeDocument/2006/relationships/hyperlink" Target="https://stats.wnba.com/player/201502/" TargetMode="External"/><Relationship Id="rId23668" Type="http://schemas.openxmlformats.org/officeDocument/2006/relationships/hyperlink" Target="https://stats.wnba.com/team/1611661317/traditional/" TargetMode="External"/><Relationship Id="rId21004" Type="http://schemas.openxmlformats.org/officeDocument/2006/relationships/hyperlink" Target="https://stats.wnba.com/player/202652/" TargetMode="External"/><Relationship Id="rId22335" Type="http://schemas.openxmlformats.org/officeDocument/2006/relationships/hyperlink" Target="https://stats.wnba.com/events/?flag=2&amp;CFID=&amp;CFPARAMS=&amp;PlayerID=100812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9" Type="http://schemas.openxmlformats.org/officeDocument/2006/relationships/hyperlink" Target="https://stats.wnba.com/events/?flag=2&amp;CFID=&amp;CFPARAMS=&amp;PlayerID=202663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7" Type="http://schemas.openxmlformats.org/officeDocument/2006/relationships/hyperlink" Target="https://stats.wnba.com/events/?flag=2&amp;CFID=&amp;CFPARAMS=&amp;PlayerID=202652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8" Type="http://schemas.openxmlformats.org/officeDocument/2006/relationships/hyperlink" Target="https://stats.wnba.com/events/?flag=2&amp;CFID=&amp;CFPARAMS=&amp;PlayerID=201502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6" Type="http://schemas.openxmlformats.org/officeDocument/2006/relationships/hyperlink" Target="https://stats.wnba.com/events/?flag=2&amp;CFID=&amp;CFPARAMS=&amp;PlayerID=200704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6" Type="http://schemas.openxmlformats.org/officeDocument/2006/relationships/hyperlink" Target="https://stats.wnba.com/events/?flag=2&amp;CFID=&amp;CFPARAMS=&amp;PlayerID=202652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7" Type="http://schemas.openxmlformats.org/officeDocument/2006/relationships/hyperlink" Target="https://stats.wnba.com/team/1611661313/traditional/" TargetMode="External"/><Relationship Id="rId23667" Type="http://schemas.openxmlformats.org/officeDocument/2006/relationships/hyperlink" Target="https://stats.wnba.com/player/202663/" TargetMode="External"/><Relationship Id="rId21009" Type="http://schemas.openxmlformats.org/officeDocument/2006/relationships/hyperlink" Target="https://stats.wnba.com/events/?flag=2&amp;CFID=&amp;CFPARAMS=&amp;PlayerID=202652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8" Type="http://schemas.openxmlformats.org/officeDocument/2006/relationships/hyperlink" Target="https://stats.wnba.com/events/?flag=2&amp;CFID=&amp;CFPARAMS=&amp;PlayerID=202652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9" Type="http://schemas.openxmlformats.org/officeDocument/2006/relationships/hyperlink" Target="https://stats.wnba.com/events/?flag=2&amp;CFID=&amp;CFPARAMS=&amp;PlayerID=201502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0" Type="http://schemas.openxmlformats.org/officeDocument/2006/relationships/hyperlink" Target="https://stats.wnba.com/events/?flag=2&amp;CFID=&amp;CFPARAMS=&amp;PlayerID=202638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1" Type="http://schemas.openxmlformats.org/officeDocument/2006/relationships/hyperlink" Target="https://stats.wnba.com/events/?flag=2&amp;CFID=&amp;CFPARAMS=&amp;PlayerID=202638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0" Type="http://schemas.openxmlformats.org/officeDocument/2006/relationships/hyperlink" Target="https://stats.wnba.com/events/?flag=2&amp;CFID=&amp;CFPARAMS=&amp;PlayerID=201904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1" Type="http://schemas.openxmlformats.org/officeDocument/2006/relationships/hyperlink" Target="https://stats.wnba.com/events/?flag=2&amp;CFID=&amp;CFPARAMS=&amp;PlayerID=101033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2" Type="http://schemas.openxmlformats.org/officeDocument/2006/relationships/hyperlink" Target="https://stats.wnba.com/player/100812/" TargetMode="External"/><Relationship Id="rId23664" Type="http://schemas.openxmlformats.org/officeDocument/2006/relationships/hyperlink" Target="https://stats.wnba.com/events/?flag=2&amp;CFID=&amp;CFPARAMS=&amp;PlayerID=200704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0" Type="http://schemas.openxmlformats.org/officeDocument/2006/relationships/hyperlink" Target="https://stats.wnba.com/events/?flag=2&amp;CFID=&amp;CFPARAMS=&amp;PlayerID=101033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1" Type="http://schemas.openxmlformats.org/officeDocument/2006/relationships/hyperlink" Target="https://stats.wnba.com/events/?flag=2&amp;CFID=&amp;CFPARAMS=&amp;PlayerID=201904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5" Type="http://schemas.openxmlformats.org/officeDocument/2006/relationships/hyperlink" Target="https://stats.wnba.com/events/?flag=2&amp;CFID=&amp;CFPARAMS=&amp;PlayerID=200704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3" Type="http://schemas.openxmlformats.org/officeDocument/2006/relationships/hyperlink" Target="https://stats.wnba.com/events/?flag=2&amp;CFID=&amp;CFPARAMS=&amp;PlayerID=101033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4" Type="http://schemas.openxmlformats.org/officeDocument/2006/relationships/hyperlink" Target="https://stats.wnba.com/events/?flag=2&amp;CFID=&amp;CFPARAMS=&amp;PlayerID=100812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2" Type="http://schemas.openxmlformats.org/officeDocument/2006/relationships/hyperlink" Target="https://stats.wnba.com/player/200704/" TargetMode="External"/><Relationship Id="rId21002" Type="http://schemas.openxmlformats.org/officeDocument/2006/relationships/hyperlink" Target="https://stats.wnba.com/events/?flag=2&amp;CFID=&amp;CFPARAMS=&amp;PlayerID=101033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3" Type="http://schemas.openxmlformats.org/officeDocument/2006/relationships/hyperlink" Target="https://stats.wnba.com/team/1611661330/traditional/" TargetMode="External"/><Relationship Id="rId23663" Type="http://schemas.openxmlformats.org/officeDocument/2006/relationships/hyperlink" Target="https://stats.wnba.com/team/1611661322/traditional/" TargetMode="External"/><Relationship Id="rId10369" Type="http://schemas.openxmlformats.org/officeDocument/2006/relationships/hyperlink" Target="https://stats.wnba.com/events/?flag=1&amp;CFID=&amp;CFPARAMS=&amp;PlayerID=1628890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7" Type="http://schemas.openxmlformats.org/officeDocument/2006/relationships/hyperlink" Target="https://stats.wnba.com/events/?flag=1&amp;CFID=&amp;CFPARAMS=&amp;PlayerID=1628890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9" Type="http://schemas.openxmlformats.org/officeDocument/2006/relationships/hyperlink" Target="https://stats.wnba.com/events/?flag=1&amp;CFID=&amp;CFPARAMS=&amp;PlayerID=1628283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8" Type="http://schemas.openxmlformats.org/officeDocument/2006/relationships/hyperlink" Target="https://stats.wnba.com/events/?flag=1&amp;CFID=&amp;CFPARAMS=&amp;PlayerID=1628890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8" Type="http://schemas.openxmlformats.org/officeDocument/2006/relationships/hyperlink" Target="https://stats.wnba.com/events/?flag=1&amp;CFID=&amp;CFPARAMS=&amp;PlayerID=1628283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1" Type="http://schemas.openxmlformats.org/officeDocument/2006/relationships/hyperlink" Target="https://stats.wnba.com/team/1611661329/traditional/" TargetMode="External"/><Relationship Id="rId11693" Type="http://schemas.openxmlformats.org/officeDocument/2006/relationships/hyperlink" Target="https://stats.wnba.com/team/1611661320/traditional/" TargetMode="External"/><Relationship Id="rId10362" Type="http://schemas.openxmlformats.org/officeDocument/2006/relationships/hyperlink" Target="https://stats.wnba.com/events/?flag=3&amp;CFID=&amp;CFPARAMS=&amp;PlayerID=1628890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2" Type="http://schemas.openxmlformats.org/officeDocument/2006/relationships/hyperlink" Target="https://stats.wnba.com/player/1628283/" TargetMode="External"/><Relationship Id="rId11691" Type="http://schemas.openxmlformats.org/officeDocument/2006/relationships/hyperlink" Target="https://stats.wnba.com/events/?flag=1&amp;CFID=&amp;CFPARAMS=&amp;PlayerID=201919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0" Type="http://schemas.openxmlformats.org/officeDocument/2006/relationships/hyperlink" Target="https://stats.wnba.com/player/1628890/" TargetMode="External"/><Relationship Id="rId11690" Type="http://schemas.openxmlformats.org/officeDocument/2006/relationships/hyperlink" Target="https://stats.wnba.com/events/?flag=1&amp;CFID=&amp;CFPARAMS=&amp;PlayerID=201919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5" Type="http://schemas.openxmlformats.org/officeDocument/2006/relationships/hyperlink" Target="https://stats.wnba.com/events/?flag=3&amp;CFID=&amp;CFPARAMS=&amp;PlayerID=1628890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7" Type="http://schemas.openxmlformats.org/officeDocument/2006/relationships/hyperlink" Target="https://stats.wnba.com/events/?flag=3&amp;CFID=&amp;CFPARAMS=&amp;PlayerID=1628283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6" Type="http://schemas.openxmlformats.org/officeDocument/2006/relationships/hyperlink" Target="https://stats.wnba.com/events/?flag=1&amp;CFID=&amp;CFPARAMS=&amp;PlayerID=1628890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6" Type="http://schemas.openxmlformats.org/officeDocument/2006/relationships/hyperlink" Target="https://stats.wnba.com/events/?flag=3&amp;CFID=&amp;CFPARAMS=&amp;PlayerID=1628283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3" Type="http://schemas.openxmlformats.org/officeDocument/2006/relationships/hyperlink" Target="https://stats.wnba.com/events/?flag=3&amp;CFID=&amp;CFPARAMS=&amp;PlayerID=1628890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5" Type="http://schemas.openxmlformats.org/officeDocument/2006/relationships/hyperlink" Target="https://stats.wnba.com/events/?flag=3&amp;CFID=&amp;CFPARAMS=&amp;PlayerID=1628283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4" Type="http://schemas.openxmlformats.org/officeDocument/2006/relationships/hyperlink" Target="https://stats.wnba.com/events/?flag=3&amp;CFID=&amp;CFPARAMS=&amp;PlayerID=1628890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4" Type="http://schemas.openxmlformats.org/officeDocument/2006/relationships/hyperlink" Target="https://stats.wnba.com/events/?flag=3&amp;CFID=&amp;CFPARAMS=&amp;PlayerID=1628283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9" Type="http://schemas.openxmlformats.org/officeDocument/2006/relationships/hyperlink" Target="https://stats.wnba.com/events/?flag=1&amp;CFID=&amp;CFPARAMS=&amp;PlayerID=201506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8" Type="http://schemas.openxmlformats.org/officeDocument/2006/relationships/hyperlink" Target="https://stats.wnba.com/events/?flag=1&amp;CFID=&amp;CFPARAMS=&amp;PlayerID=201506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7" Type="http://schemas.openxmlformats.org/officeDocument/2006/relationships/hyperlink" Target="https://stats.wnba.com/events/?flag=1&amp;CFID=&amp;CFPARAMS=&amp;PlayerID=201506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6" Type="http://schemas.openxmlformats.org/officeDocument/2006/relationships/hyperlink" Target="https://stats.wnba.com/events/?flag=1&amp;CFID=&amp;CFPARAMS=&amp;PlayerID=201506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1" Type="http://schemas.openxmlformats.org/officeDocument/2006/relationships/hyperlink" Target="https://stats.wnba.com/events/?flag=3&amp;CFID=&amp;CFPARAMS=&amp;PlayerID=201506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0" Type="http://schemas.openxmlformats.org/officeDocument/2006/relationships/hyperlink" Target="https://stats.wnba.com/team/1611661322/traditional/" TargetMode="External"/><Relationship Id="rId12805" Type="http://schemas.openxmlformats.org/officeDocument/2006/relationships/hyperlink" Target="https://stats.wnba.com/events/?flag=1&amp;CFID=&amp;CFPARAMS=&amp;PlayerID=201506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4" Type="http://schemas.openxmlformats.org/officeDocument/2006/relationships/hyperlink" Target="https://stats.wnba.com/events/?flag=1&amp;CFID=&amp;CFPARAMS=&amp;PlayerID=201506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3" Type="http://schemas.openxmlformats.org/officeDocument/2006/relationships/hyperlink" Target="https://stats.wnba.com/events/?flag=1&amp;CFID=&amp;CFPARAMS=&amp;PlayerID=201506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2" Type="http://schemas.openxmlformats.org/officeDocument/2006/relationships/hyperlink" Target="https://stats.wnba.com/events/?flag=3&amp;CFID=&amp;CFPARAMS=&amp;PlayerID=201506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9" Type="http://schemas.openxmlformats.org/officeDocument/2006/relationships/hyperlink" Target="https://stats.wnba.com/events/?flag=1&amp;CFID=&amp;CFPARAMS=&amp;PlayerID=1629480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8" Type="http://schemas.openxmlformats.org/officeDocument/2006/relationships/hyperlink" Target="https://stats.wnba.com/events/?flag=1&amp;CFID=&amp;CFPARAMS=&amp;PlayerID=1629480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9" Type="http://schemas.openxmlformats.org/officeDocument/2006/relationships/hyperlink" Target="https://stats.wnba.com/player/201477/" TargetMode="External"/><Relationship Id="rId11503" Type="http://schemas.openxmlformats.org/officeDocument/2006/relationships/hyperlink" Target="https://stats.wnba.com/events/?flag=3&amp;CFID=&amp;CFPARAMS=&amp;PlayerID=1629480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4" Type="http://schemas.openxmlformats.org/officeDocument/2006/relationships/hyperlink" Target="https://stats.wnba.com/events/?flag=1&amp;CFID=&amp;CFPARAMS=&amp;PlayerID=204323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2" Type="http://schemas.openxmlformats.org/officeDocument/2006/relationships/hyperlink" Target="https://stats.wnba.com/team/1611661320/traditional/" TargetMode="External"/><Relationship Id="rId12833" Type="http://schemas.openxmlformats.org/officeDocument/2006/relationships/hyperlink" Target="https://stats.wnba.com/events/?flag=1&amp;CFID=&amp;CFPARAMS=&amp;PlayerID=204323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1" Type="http://schemas.openxmlformats.org/officeDocument/2006/relationships/hyperlink" Target="https://stats.wnba.com/player/1629480/" TargetMode="External"/><Relationship Id="rId12832" Type="http://schemas.openxmlformats.org/officeDocument/2006/relationships/hyperlink" Target="https://stats.wnba.com/events/?flag=1&amp;CFID=&amp;CFPARAMS=&amp;PlayerID=204323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0" Type="http://schemas.openxmlformats.org/officeDocument/2006/relationships/hyperlink" Target="https://stats.wnba.com/events/?flag=1&amp;CFID=&amp;CFPARAMS=&amp;PlayerID=203855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1" Type="http://schemas.openxmlformats.org/officeDocument/2006/relationships/hyperlink" Target="https://stats.wnba.com/events/?flag=1&amp;CFID=&amp;CFPARAMS=&amp;PlayerID=204323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7" Type="http://schemas.openxmlformats.org/officeDocument/2006/relationships/hyperlink" Target="https://stats.wnba.com/events/?flag=1&amp;CFID=&amp;CFPARAMS=&amp;PlayerID=1629480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8" Type="http://schemas.openxmlformats.org/officeDocument/2006/relationships/hyperlink" Target="https://stats.wnba.com/events/?flag=1&amp;CFID=&amp;CFPARAMS=&amp;PlayerID=204323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6" Type="http://schemas.openxmlformats.org/officeDocument/2006/relationships/hyperlink" Target="https://stats.wnba.com/events/?flag=1&amp;CFID=&amp;CFPARAMS=&amp;PlayerID=1629480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7" Type="http://schemas.openxmlformats.org/officeDocument/2006/relationships/hyperlink" Target="https://stats.wnba.com/events/?flag=1&amp;CFID=&amp;CFPARAMS=&amp;PlayerID=204323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5" Type="http://schemas.openxmlformats.org/officeDocument/2006/relationships/hyperlink" Target="https://stats.wnba.com/events/?flag=1&amp;CFID=&amp;CFPARAMS=&amp;PlayerID=1629480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6" Type="http://schemas.openxmlformats.org/officeDocument/2006/relationships/hyperlink" Target="https://stats.wnba.com/events/?flag=1&amp;CFID=&amp;CFPARAMS=&amp;PlayerID=204323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4" Type="http://schemas.openxmlformats.org/officeDocument/2006/relationships/hyperlink" Target="https://stats.wnba.com/events/?flag=3&amp;CFID=&amp;CFPARAMS=&amp;PlayerID=1629480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5" Type="http://schemas.openxmlformats.org/officeDocument/2006/relationships/hyperlink" Target="https://stats.wnba.com/events/?flag=1&amp;CFID=&amp;CFPARAMS=&amp;PlayerID=204323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0" Type="http://schemas.openxmlformats.org/officeDocument/2006/relationships/hyperlink" Target="https://stats.wnba.com/events/?flag=3&amp;CFID=&amp;CFPARAMS=&amp;PlayerID=204323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9" Type="http://schemas.openxmlformats.org/officeDocument/2006/relationships/hyperlink" Target="https://stats.wnba.com/events/?flag=1&amp;CFID=&amp;CFPARAMS=&amp;PlayerID=203849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4" Type="http://schemas.openxmlformats.org/officeDocument/2006/relationships/hyperlink" Target="https://stats.wnba.com/team/1611661323/traditional/" TargetMode="External"/><Relationship Id="rId12845" Type="http://schemas.openxmlformats.org/officeDocument/2006/relationships/hyperlink" Target="https://stats.wnba.com/events/?flag=1&amp;CFID=&amp;CFPARAMS=&amp;PlayerID=201477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3" Type="http://schemas.openxmlformats.org/officeDocument/2006/relationships/hyperlink" Target="https://stats.wnba.com/player/203849/" TargetMode="External"/><Relationship Id="rId12844" Type="http://schemas.openxmlformats.org/officeDocument/2006/relationships/hyperlink" Target="https://stats.wnba.com/events/?flag=3&amp;CFID=&amp;CFPARAMS=&amp;PlayerID=201477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2" Type="http://schemas.openxmlformats.org/officeDocument/2006/relationships/hyperlink" Target="https://stats.wnba.com/events/?flag=1&amp;CFID=&amp;CFPARAMS=&amp;PlayerID=1629480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3" Type="http://schemas.openxmlformats.org/officeDocument/2006/relationships/hyperlink" Target="https://stats.wnba.com/events/?flag=3&amp;CFID=&amp;CFPARAMS=&amp;PlayerID=201477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1" Type="http://schemas.openxmlformats.org/officeDocument/2006/relationships/hyperlink" Target="https://stats.wnba.com/events/?flag=1&amp;CFID=&amp;CFPARAMS=&amp;PlayerID=1629480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2" Type="http://schemas.openxmlformats.org/officeDocument/2006/relationships/hyperlink" Target="https://stats.wnba.com/events/?flag=3&amp;CFID=&amp;CFPARAMS=&amp;PlayerID=201477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8" Type="http://schemas.openxmlformats.org/officeDocument/2006/relationships/hyperlink" Target="https://stats.wnba.com/events/?flag=3&amp;CFID=&amp;CFPARAMS=&amp;PlayerID=203849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9" Type="http://schemas.openxmlformats.org/officeDocument/2006/relationships/hyperlink" Target="https://stats.wnba.com/events/?flag=1&amp;CFID=&amp;CFPARAMS=&amp;PlayerID=201477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7" Type="http://schemas.openxmlformats.org/officeDocument/2006/relationships/hyperlink" Target="https://stats.wnba.com/events/?flag=3&amp;CFID=&amp;CFPARAMS=&amp;PlayerID=203849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8" Type="http://schemas.openxmlformats.org/officeDocument/2006/relationships/hyperlink" Target="https://stats.wnba.com/events/?flag=1&amp;CFID=&amp;CFPARAMS=&amp;PlayerID=201477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6" Type="http://schemas.openxmlformats.org/officeDocument/2006/relationships/hyperlink" Target="https://stats.wnba.com/events/?flag=3&amp;CFID=&amp;CFPARAMS=&amp;PlayerID=203849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7" Type="http://schemas.openxmlformats.org/officeDocument/2006/relationships/hyperlink" Target="https://stats.wnba.com/events/?flag=1&amp;CFID=&amp;CFPARAMS=&amp;PlayerID=201477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5" Type="http://schemas.openxmlformats.org/officeDocument/2006/relationships/hyperlink" Target="https://stats.wnba.com/events/?flag=3&amp;CFID=&amp;CFPARAMS=&amp;PlayerID=203849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6" Type="http://schemas.openxmlformats.org/officeDocument/2006/relationships/hyperlink" Target="https://stats.wnba.com/events/?flag=1&amp;CFID=&amp;CFPARAMS=&amp;PlayerID=201477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0" Type="http://schemas.openxmlformats.org/officeDocument/2006/relationships/hyperlink" Target="https://stats.wnba.com/events/?flag=1&amp;CFID=&amp;CFPARAMS=&amp;PlayerID=1629480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1" Type="http://schemas.openxmlformats.org/officeDocument/2006/relationships/hyperlink" Target="https://stats.wnba.com/events/?flag=3&amp;CFID=&amp;CFPARAMS=&amp;PlayerID=201477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0" Type="http://schemas.openxmlformats.org/officeDocument/2006/relationships/hyperlink" Target="https://stats.wnba.com/team/1611661319/traditional/" TargetMode="External"/><Relationship Id="rId12819" Type="http://schemas.openxmlformats.org/officeDocument/2006/relationships/hyperlink" Target="https://stats.wnba.com/events/?flag=1&amp;CFID=&amp;CFPARAMS=&amp;PlayerID=100720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8" Type="http://schemas.openxmlformats.org/officeDocument/2006/relationships/hyperlink" Target="https://stats.wnba.com/events/?flag=1&amp;CFID=&amp;CFPARAMS=&amp;PlayerID=100720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7" Type="http://schemas.openxmlformats.org/officeDocument/2006/relationships/hyperlink" Target="https://stats.wnba.com/events/?flag=1&amp;CFID=&amp;CFPARAMS=&amp;PlayerID=100720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2" Type="http://schemas.openxmlformats.org/officeDocument/2006/relationships/hyperlink" Target="https://stats.wnba.com/team/1611661328/traditional/" TargetMode="External"/><Relationship Id="rId12811" Type="http://schemas.openxmlformats.org/officeDocument/2006/relationships/hyperlink" Target="https://stats.wnba.com/player/100720/" TargetMode="External"/><Relationship Id="rId12810" Type="http://schemas.openxmlformats.org/officeDocument/2006/relationships/hyperlink" Target="https://stats.wnba.com/events/?flag=1&amp;CFID=&amp;CFPARAMS=&amp;PlayerID=201506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6" Type="http://schemas.openxmlformats.org/officeDocument/2006/relationships/hyperlink" Target="https://stats.wnba.com/events/?flag=3&amp;CFID=&amp;CFPARAMS=&amp;PlayerID=100720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5" Type="http://schemas.openxmlformats.org/officeDocument/2006/relationships/hyperlink" Target="https://stats.wnba.com/events/?flag=3&amp;CFID=&amp;CFPARAMS=&amp;PlayerID=100720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4" Type="http://schemas.openxmlformats.org/officeDocument/2006/relationships/hyperlink" Target="https://stats.wnba.com/events/?flag=3&amp;CFID=&amp;CFPARAMS=&amp;PlayerID=100720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3" Type="http://schemas.openxmlformats.org/officeDocument/2006/relationships/hyperlink" Target="https://stats.wnba.com/events/?flag=3&amp;CFID=&amp;CFPARAMS=&amp;PlayerID=100720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9" Type="http://schemas.openxmlformats.org/officeDocument/2006/relationships/hyperlink" Target="https://stats.wnba.com/events/?flag=3&amp;CFID=&amp;CFPARAMS=&amp;PlayerID=204323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8" Type="http://schemas.openxmlformats.org/officeDocument/2006/relationships/hyperlink" Target="https://stats.wnba.com/events/?flag=3&amp;CFID=&amp;CFPARAMS=&amp;PlayerID=204323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3" Type="http://schemas.openxmlformats.org/officeDocument/2006/relationships/hyperlink" Target="https://stats.wnba.com/events/?flag=1&amp;CFID=&amp;CFPARAMS=&amp;PlayerID=100720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2" Type="http://schemas.openxmlformats.org/officeDocument/2006/relationships/hyperlink" Target="https://stats.wnba.com/events/?flag=1&amp;CFID=&amp;CFPARAMS=&amp;PlayerID=100720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1" Type="http://schemas.openxmlformats.org/officeDocument/2006/relationships/hyperlink" Target="https://stats.wnba.com/events/?flag=1&amp;CFID=&amp;CFPARAMS=&amp;PlayerID=100720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0" Type="http://schemas.openxmlformats.org/officeDocument/2006/relationships/hyperlink" Target="https://stats.wnba.com/events/?flag=1&amp;CFID=&amp;CFPARAMS=&amp;PlayerID=100720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7" Type="http://schemas.openxmlformats.org/officeDocument/2006/relationships/hyperlink" Target="https://stats.wnba.com/events/?flag=3&amp;CFID=&amp;CFPARAMS=&amp;PlayerID=204323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6" Type="http://schemas.openxmlformats.org/officeDocument/2006/relationships/hyperlink" Target="https://stats.wnba.com/team/1611661329/traditional/" TargetMode="External"/><Relationship Id="rId12825" Type="http://schemas.openxmlformats.org/officeDocument/2006/relationships/hyperlink" Target="https://stats.wnba.com/player/204323/" TargetMode="External"/><Relationship Id="rId12824" Type="http://schemas.openxmlformats.org/officeDocument/2006/relationships/hyperlink" Target="https://stats.wnba.com/events/?flag=1&amp;CFID=&amp;CFPARAMS=&amp;PlayerID=100720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0" Type="http://schemas.openxmlformats.org/officeDocument/2006/relationships/hyperlink" Target="https://stats.wnba.com/events/?flag=3&amp;CFID=&amp;CFPARAMS=&amp;PlayerID=1628282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1" Type="http://schemas.openxmlformats.org/officeDocument/2006/relationships/hyperlink" Target="https://stats.wnba.com/events/?flag=1&amp;CFID=&amp;CFPARAMS=&amp;PlayerID=1628282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2" Type="http://schemas.openxmlformats.org/officeDocument/2006/relationships/hyperlink" Target="https://stats.wnba.com/events/?flag=1&amp;CFID=&amp;CFPARAMS=&amp;PlayerID=1628282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3" Type="http://schemas.openxmlformats.org/officeDocument/2006/relationships/hyperlink" Target="https://stats.wnba.com/events/?flag=1&amp;CFID=&amp;CFPARAMS=&amp;PlayerID=1628282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stats.wnba.com/events/?flag=1&amp;CFID=&amp;CFPARAMS=&amp;PlayerID=1630093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stats.wnba.com/events/?flag=1&amp;CFID=&amp;CFPARAMS=&amp;PlayerID=1630093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stats.wnba.com/events/?flag=1&amp;CFID=&amp;CFPARAMS=&amp;PlayerID=1630093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stats.wnba.com/events/?flag=1&amp;CFID=&amp;CFPARAMS=&amp;PlayerID=1630093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8" Type="http://schemas.openxmlformats.org/officeDocument/2006/relationships/hyperlink" Target="https://stats.wnba.com/events/?flag=1&amp;CFID=&amp;CFPARAMS=&amp;PlayerID=1628282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stats.wnba.com/events/?flag=1&amp;CFID=&amp;CFPARAMS=&amp;PlayerID=1630093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9" Type="http://schemas.openxmlformats.org/officeDocument/2006/relationships/hyperlink" Target="https://stats.wnba.com/player/1630112/" TargetMode="External"/><Relationship Id="rId8004" Type="http://schemas.openxmlformats.org/officeDocument/2006/relationships/hyperlink" Target="https://stats.wnba.com/events/?flag=1&amp;CFID=&amp;CFPARAMS=&amp;PlayerID=1630093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stats.wnba.com/events/?flag=1&amp;CFID=&amp;CFPARAMS=&amp;PlayerID=1630093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4" Type="http://schemas.openxmlformats.org/officeDocument/2006/relationships/hyperlink" Target="https://stats.wnba.com/events/?flag=1&amp;CFID=&amp;CFPARAMS=&amp;PlayerID=1628282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stats.wnba.com/events/?flag=3&amp;CFID=&amp;CFPARAMS=&amp;PlayerID=1630115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5" Type="http://schemas.openxmlformats.org/officeDocument/2006/relationships/hyperlink" Target="https://stats.wnba.com/events/?flag=1&amp;CFID=&amp;CFPARAMS=&amp;PlayerID=1628282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stats.wnba.com/team/1611661319/traditional/" TargetMode="External"/><Relationship Id="rId9336" Type="http://schemas.openxmlformats.org/officeDocument/2006/relationships/hyperlink" Target="https://stats.wnba.com/events/?flag=1&amp;CFID=&amp;CFPARAMS=&amp;PlayerID=1628282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stats.wnba.com/player/1630115/" TargetMode="External"/><Relationship Id="rId9337" Type="http://schemas.openxmlformats.org/officeDocument/2006/relationships/hyperlink" Target="https://stats.wnba.com/events/?flag=1&amp;CFID=&amp;CFPARAMS=&amp;PlayerID=1628282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0" Type="http://schemas.openxmlformats.org/officeDocument/2006/relationships/hyperlink" Target="https://stats.wnba.com/events/?flag=1&amp;CFID=&amp;CFPARAMS=&amp;PlayerID=1628890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1" Type="http://schemas.openxmlformats.org/officeDocument/2006/relationships/hyperlink" Target="https://stats.wnba.com/events/?flag=1&amp;CFID=&amp;CFPARAMS=&amp;PlayerID=1628890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2" Type="http://schemas.openxmlformats.org/officeDocument/2006/relationships/hyperlink" Target="https://stats.wnba.com/events/?flag=1&amp;CFID=&amp;CFPARAMS=&amp;PlayerID=1628890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7" Type="http://schemas.openxmlformats.org/officeDocument/2006/relationships/hyperlink" Target="https://stats.wnba.com/events/?flag=3&amp;CFID=&amp;CFPARAMS=&amp;PlayerID=1628282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8" Type="http://schemas.openxmlformats.org/officeDocument/2006/relationships/hyperlink" Target="https://stats.wnba.com/events/?flag=3&amp;CFID=&amp;CFPARAMS=&amp;PlayerID=1628282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9" Type="http://schemas.openxmlformats.org/officeDocument/2006/relationships/hyperlink" Target="https://stats.wnba.com/events/?flag=3&amp;CFID=&amp;CFPARAMS=&amp;PlayerID=1628282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3" Type="http://schemas.openxmlformats.org/officeDocument/2006/relationships/hyperlink" Target="https://stats.wnba.com/events/?flag=1&amp;CFID=&amp;CFPARAMS=&amp;PlayerID=1628890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4" Type="http://schemas.openxmlformats.org/officeDocument/2006/relationships/hyperlink" Target="https://stats.wnba.com/events/?flag=1&amp;CFID=&amp;CFPARAMS=&amp;PlayerID=1628890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5" Type="http://schemas.openxmlformats.org/officeDocument/2006/relationships/hyperlink" Target="https://stats.wnba.com/player/1628282/" TargetMode="External"/><Relationship Id="rId9326" Type="http://schemas.openxmlformats.org/officeDocument/2006/relationships/hyperlink" Target="https://stats.wnba.com/team/1611661320/traditional/" TargetMode="External"/><Relationship Id="rId8020" Type="http://schemas.openxmlformats.org/officeDocument/2006/relationships/hyperlink" Target="https://stats.wnba.com/team/1611661330/traditional/" TargetMode="External"/><Relationship Id="rId9352" Type="http://schemas.openxmlformats.org/officeDocument/2006/relationships/hyperlink" Target="https://stats.wnba.com/player/1629524/" TargetMode="External"/><Relationship Id="rId9353" Type="http://schemas.openxmlformats.org/officeDocument/2006/relationships/hyperlink" Target="https://stats.wnba.com/team/1611661324/traditional/" TargetMode="External"/><Relationship Id="rId9354" Type="http://schemas.openxmlformats.org/officeDocument/2006/relationships/hyperlink" Target="https://stats.wnba.com/events/?flag=3&amp;CFID=&amp;CFPARAMS=&amp;PlayerID=1629524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5" Type="http://schemas.openxmlformats.org/officeDocument/2006/relationships/hyperlink" Target="https://stats.wnba.com/events/?flag=3&amp;CFID=&amp;CFPARAMS=&amp;PlayerID=1629524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stats.wnba.com/events/?flag=3&amp;CFID=&amp;CFPARAMS=&amp;PlayerID=203015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stats.wnba.com/events/?flag=3&amp;CFID=&amp;CFPARAMS=&amp;PlayerID=203015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stats.wnba.com/events/?flag=3&amp;CFID=&amp;CFPARAMS=&amp;PlayerID=203015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0" Type="http://schemas.openxmlformats.org/officeDocument/2006/relationships/hyperlink" Target="https://stats.wnba.com/events/?flag=1&amp;CFID=&amp;CFPARAMS=&amp;PlayerID=1630112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stats.wnba.com/events/?flag=3&amp;CFID=&amp;CFPARAMS=&amp;PlayerID=203015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1" Type="http://schemas.openxmlformats.org/officeDocument/2006/relationships/hyperlink" Target="https://stats.wnba.com/events/?flag=1&amp;CFID=&amp;CFPARAMS=&amp;PlayerID=1630112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stats.wnba.com/events/?flag=1&amp;CFID=&amp;CFPARAMS=&amp;PlayerID=203015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stats.wnba.com/events/?flag=1&amp;CFID=&amp;CFPARAMS=&amp;PlayerID=203015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stats.wnba.com/events/?flag=1&amp;CFID=&amp;CFPARAMS=&amp;PlayerID=203015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stats.wnba.com/events/?flag=1&amp;CFID=&amp;CFPARAMS=&amp;PlayerID=203015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6" Type="http://schemas.openxmlformats.org/officeDocument/2006/relationships/hyperlink" Target="https://stats.wnba.com/events/?flag=3&amp;CFID=&amp;CFPARAMS=&amp;PlayerID=1629524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7" Type="http://schemas.openxmlformats.org/officeDocument/2006/relationships/hyperlink" Target="https://stats.wnba.com/events/?flag=3&amp;CFID=&amp;CFPARAMS=&amp;PlayerID=1629524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8" Type="http://schemas.openxmlformats.org/officeDocument/2006/relationships/hyperlink" Target="https://stats.wnba.com/events/?flag=1&amp;CFID=&amp;CFPARAMS=&amp;PlayerID=1629524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9" Type="http://schemas.openxmlformats.org/officeDocument/2006/relationships/hyperlink" Target="https://stats.wnba.com/events/?flag=1&amp;CFID=&amp;CFPARAMS=&amp;PlayerID=203015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9" Type="http://schemas.openxmlformats.org/officeDocument/2006/relationships/hyperlink" Target="https://stats.wnba.com/events/?flag=1&amp;CFID=&amp;CFPARAMS=&amp;PlayerID=1629524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1" Type="http://schemas.openxmlformats.org/officeDocument/2006/relationships/hyperlink" Target="https://stats.wnba.com/events/?flag=3&amp;CFID=&amp;CFPARAMS=&amp;PlayerID=1630112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2" Type="http://schemas.openxmlformats.org/officeDocument/2006/relationships/hyperlink" Target="https://stats.wnba.com/events/?flag=3&amp;CFID=&amp;CFPARAMS=&amp;PlayerID=1630112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3" Type="http://schemas.openxmlformats.org/officeDocument/2006/relationships/hyperlink" Target="https://stats.wnba.com/events/?flag=3&amp;CFID=&amp;CFPARAMS=&amp;PlayerID=1630112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4" Type="http://schemas.openxmlformats.org/officeDocument/2006/relationships/hyperlink" Target="https://stats.wnba.com/events/?flag=3&amp;CFID=&amp;CFPARAMS=&amp;PlayerID=1630112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stats.wnba.com/events/?flag=1&amp;CFID=&amp;CFPARAMS=&amp;PlayerID=1630115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stats.wnba.com/events/?flag=3&amp;CFID=&amp;CFPARAMS=&amp;PlayerID=1630115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stats.wnba.com/events/?flag=3&amp;CFID=&amp;CFPARAMS=&amp;PlayerID=1630115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stats.wnba.com/events/?flag=3&amp;CFID=&amp;CFPARAMS=&amp;PlayerID=1630115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0" Type="http://schemas.openxmlformats.org/officeDocument/2006/relationships/hyperlink" Target="https://stats.wnba.com/team/1611661321/traditional/" TargetMode="External"/><Relationship Id="rId8017" Type="http://schemas.openxmlformats.org/officeDocument/2006/relationships/hyperlink" Target="https://stats.wnba.com/events/?flag=1&amp;CFID=&amp;CFPARAMS=&amp;PlayerID=1630115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9" Type="http://schemas.openxmlformats.org/officeDocument/2006/relationships/hyperlink" Target="https://stats.wnba.com/events/?flag=1&amp;CFID=&amp;CFPARAMS=&amp;PlayerID=1630112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stats.wnba.com/events/?flag=1&amp;CFID=&amp;CFPARAMS=&amp;PlayerID=1630115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stats.wnba.com/events/?flag=1&amp;CFID=&amp;CFPARAMS=&amp;PlayerID=1630115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stats.wnba.com/events/?flag=1&amp;CFID=&amp;CFPARAMS=&amp;PlayerID=1630115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5" Type="http://schemas.openxmlformats.org/officeDocument/2006/relationships/hyperlink" Target="https://stats.wnba.com/events/?flag=1&amp;CFID=&amp;CFPARAMS=&amp;PlayerID=1630112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6" Type="http://schemas.openxmlformats.org/officeDocument/2006/relationships/hyperlink" Target="https://stats.wnba.com/events/?flag=1&amp;CFID=&amp;CFPARAMS=&amp;PlayerID=1630112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9" Type="http://schemas.openxmlformats.org/officeDocument/2006/relationships/hyperlink" Target="https://stats.wnba.com/player/203015/" TargetMode="External"/><Relationship Id="rId9347" Type="http://schemas.openxmlformats.org/officeDocument/2006/relationships/hyperlink" Target="https://stats.wnba.com/events/?flag=1&amp;CFID=&amp;CFPARAMS=&amp;PlayerID=1630112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stats.wnba.com/events/?flag=1&amp;CFID=&amp;CFPARAMS=&amp;PlayerID=1630115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8" Type="http://schemas.openxmlformats.org/officeDocument/2006/relationships/hyperlink" Target="https://stats.wnba.com/events/?flag=1&amp;CFID=&amp;CFPARAMS=&amp;PlayerID=1630112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0" Type="http://schemas.openxmlformats.org/officeDocument/2006/relationships/hyperlink" Target="https://stats.wnba.com/events/?flag=1&amp;CFID=&amp;CFPARAMS=&amp;PlayerID=1627671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1" Type="http://schemas.openxmlformats.org/officeDocument/2006/relationships/hyperlink" Target="https://stats.wnba.com/player/1628890/" TargetMode="External"/><Relationship Id="rId9316" Type="http://schemas.openxmlformats.org/officeDocument/2006/relationships/hyperlink" Target="https://stats.wnba.com/events/?flag=3&amp;CFID=&amp;CFPARAMS=&amp;PlayerID=1628890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7" Type="http://schemas.openxmlformats.org/officeDocument/2006/relationships/hyperlink" Target="https://stats.wnba.com/events/?flag=1&amp;CFID=&amp;CFPARAMS=&amp;PlayerID=1628890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8" Type="http://schemas.openxmlformats.org/officeDocument/2006/relationships/hyperlink" Target="https://stats.wnba.com/events/?flag=1&amp;CFID=&amp;CFPARAMS=&amp;PlayerID=1628890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9" Type="http://schemas.openxmlformats.org/officeDocument/2006/relationships/hyperlink" Target="https://stats.wnba.com/events/?flag=1&amp;CFID=&amp;CFPARAMS=&amp;PlayerID=1628890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2" Type="http://schemas.openxmlformats.org/officeDocument/2006/relationships/hyperlink" Target="https://stats.wnba.com/team/1611661329/traditional/" TargetMode="External"/><Relationship Id="rId9313" Type="http://schemas.openxmlformats.org/officeDocument/2006/relationships/hyperlink" Target="https://stats.wnba.com/events/?flag=3&amp;CFID=&amp;CFPARAMS=&amp;PlayerID=1628890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4" Type="http://schemas.openxmlformats.org/officeDocument/2006/relationships/hyperlink" Target="https://stats.wnba.com/events/?flag=3&amp;CFID=&amp;CFPARAMS=&amp;PlayerID=1628890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5" Type="http://schemas.openxmlformats.org/officeDocument/2006/relationships/hyperlink" Target="https://stats.wnba.com/events/?flag=3&amp;CFID=&amp;CFPARAMS=&amp;PlayerID=1628890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9" Type="http://schemas.openxmlformats.org/officeDocument/2006/relationships/hyperlink" Target="https://stats.wnba.com/events/?flag=1&amp;CFID=&amp;CFPARAMS=&amp;PlayerID=1627671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0" Type="http://schemas.openxmlformats.org/officeDocument/2006/relationships/hyperlink" Target="https://stats.wnba.com/events/?flag=3&amp;CFID=&amp;CFPARAMS=&amp;PlayerID=1627671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5" Type="http://schemas.openxmlformats.org/officeDocument/2006/relationships/hyperlink" Target="https://stats.wnba.com/events/?flag=1&amp;CFID=&amp;CFPARAMS=&amp;PlayerID=1627671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6" Type="http://schemas.openxmlformats.org/officeDocument/2006/relationships/hyperlink" Target="https://stats.wnba.com/events/?flag=1&amp;CFID=&amp;CFPARAMS=&amp;PlayerID=1627671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7" Type="http://schemas.openxmlformats.org/officeDocument/2006/relationships/hyperlink" Target="https://stats.wnba.com/events/?flag=1&amp;CFID=&amp;CFPARAMS=&amp;PlayerID=1627671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8" Type="http://schemas.openxmlformats.org/officeDocument/2006/relationships/hyperlink" Target="https://stats.wnba.com/events/?flag=1&amp;CFID=&amp;CFPARAMS=&amp;PlayerID=1627671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1" Type="http://schemas.openxmlformats.org/officeDocument/2006/relationships/hyperlink" Target="https://stats.wnba.com/events/?flag=3&amp;CFID=&amp;CFPARAMS=&amp;PlayerID=1627671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2" Type="http://schemas.openxmlformats.org/officeDocument/2006/relationships/hyperlink" Target="https://stats.wnba.com/events/?flag=3&amp;CFID=&amp;CFPARAMS=&amp;PlayerID=1627671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3" Type="http://schemas.openxmlformats.org/officeDocument/2006/relationships/hyperlink" Target="https://stats.wnba.com/events/?flag=1&amp;CFID=&amp;CFPARAMS=&amp;PlayerID=1627671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4" Type="http://schemas.openxmlformats.org/officeDocument/2006/relationships/hyperlink" Target="https://stats.wnba.com/events/?flag=1&amp;CFID=&amp;CFPARAMS=&amp;PlayerID=1627671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4" Type="http://schemas.openxmlformats.org/officeDocument/2006/relationships/hyperlink" Target="https://stats.wnba.com/player/100720/" TargetMode="External"/><Relationship Id="rId22283" Type="http://schemas.openxmlformats.org/officeDocument/2006/relationships/hyperlink" Target="https://stats.wnba.com/events/?flag=2&amp;CFID=&amp;CFPARAMS=&amp;PlayerID=201046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6" Type="http://schemas.openxmlformats.org/officeDocument/2006/relationships/hyperlink" Target="https://stats.wnba.com/events/?flag=2&amp;CFID=&amp;CFPARAMS=&amp;PlayerID=100720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5" Type="http://schemas.openxmlformats.org/officeDocument/2006/relationships/hyperlink" Target="https://stats.wnba.com/team/1611661328/traditional/" TargetMode="External"/><Relationship Id="rId8093" Type="http://schemas.openxmlformats.org/officeDocument/2006/relationships/hyperlink" Target="https://stats.wnba.com/events/?flag=3&amp;CFID=&amp;CFPARAMS=&amp;PlayerID=1630437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8" Type="http://schemas.openxmlformats.org/officeDocument/2006/relationships/hyperlink" Target="https://stats.wnba.com/events/?flag=2&amp;CFID=&amp;CFPARAMS=&amp;PlayerID=100720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stats.wnba.com/events/?flag=3&amp;CFID=&amp;CFPARAMS=&amp;PlayerID=1630437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7" Type="http://schemas.openxmlformats.org/officeDocument/2006/relationships/hyperlink" Target="https://stats.wnba.com/events/?flag=2&amp;CFID=&amp;CFPARAMS=&amp;PlayerID=100720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stats.wnba.com/events/?flag=3&amp;CFID=&amp;CFPARAMS=&amp;PlayerID=1630437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stats.wnba.com/team/1611661325/traditional/" TargetMode="External"/><Relationship Id="rId22289" Type="http://schemas.openxmlformats.org/officeDocument/2006/relationships/hyperlink" Target="https://stats.wnba.com/events/?flag=2&amp;CFID=&amp;CFPARAMS=&amp;PlayerID=100720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stats.wnba.com/events/?flag=1&amp;CFID=&amp;CFPARAMS=&amp;PlayerID=1630459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stats.wnba.com/events/?flag=1&amp;CFID=&amp;CFPARAMS=&amp;PlayerID=1630459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stats.wnba.com/events/?flag=1&amp;CFID=&amp;CFPARAMS=&amp;PlayerID=1630459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3" Type="http://schemas.openxmlformats.org/officeDocument/2006/relationships/hyperlink" Target="https://stats.wnba.com/events/?flag=1&amp;CFID=&amp;CFPARAMS=&amp;PlayerID=1630459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1" Type="http://schemas.openxmlformats.org/officeDocument/2006/relationships/hyperlink" Target="https://stats.wnba.com/team/1611661321/traditional/" TargetMode="External"/><Relationship Id="rId8089" Type="http://schemas.openxmlformats.org/officeDocument/2006/relationships/hyperlink" Target="https://stats.wnba.com/player/1630437/" TargetMode="External"/><Relationship Id="rId22290" Type="http://schemas.openxmlformats.org/officeDocument/2006/relationships/hyperlink" Target="https://stats.wnba.com/player/101024/" TargetMode="External"/><Relationship Id="rId8088" Type="http://schemas.openxmlformats.org/officeDocument/2006/relationships/hyperlink" Target="https://stats.wnba.com/events/?flag=1&amp;CFID=&amp;CFPARAMS=&amp;PlayerID=1630459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3" Type="http://schemas.openxmlformats.org/officeDocument/2006/relationships/hyperlink" Target="https://stats.wnba.com/events/?flag=2&amp;CFID=&amp;CFPARAMS=&amp;PlayerID=101024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stats.wnba.com/events/?flag=1&amp;CFID=&amp;CFPARAMS=&amp;PlayerID=1630459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2" Type="http://schemas.openxmlformats.org/officeDocument/2006/relationships/hyperlink" Target="https://stats.wnba.com/events/?flag=2&amp;CFID=&amp;CFPARAMS=&amp;PlayerID=101024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5" Type="http://schemas.openxmlformats.org/officeDocument/2006/relationships/hyperlink" Target="https://stats.wnba.com/events/?flag=3&amp;CFID=&amp;CFPARAMS=&amp;PlayerID=1629481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6" Type="http://schemas.openxmlformats.org/officeDocument/2006/relationships/hyperlink" Target="https://stats.wnba.com/events/?flag=3&amp;CFID=&amp;CFPARAMS=&amp;PlayerID=1629481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3" Type="http://schemas.openxmlformats.org/officeDocument/2006/relationships/hyperlink" Target="https://stats.wnba.com/player/1629481/" TargetMode="External"/><Relationship Id="rId10294" Type="http://schemas.openxmlformats.org/officeDocument/2006/relationships/hyperlink" Target="https://stats.wnba.com/team/1611661321/traditional/" TargetMode="External"/><Relationship Id="rId10299" Type="http://schemas.openxmlformats.org/officeDocument/2006/relationships/hyperlink" Target="https://stats.wnba.com/events/?flag=1&amp;CFID=&amp;CFPARAMS=&amp;PlayerID=1629481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7" Type="http://schemas.openxmlformats.org/officeDocument/2006/relationships/hyperlink" Target="https://stats.wnba.com/events/?flag=3&amp;CFID=&amp;CFPARAMS=&amp;PlayerID=1629481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8" Type="http://schemas.openxmlformats.org/officeDocument/2006/relationships/hyperlink" Target="https://stats.wnba.com/events/?flag=3&amp;CFID=&amp;CFPARAMS=&amp;PlayerID=1629481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3" Type="http://schemas.openxmlformats.org/officeDocument/2006/relationships/hyperlink" Target="https://stats.wnba.com/player/200676/" TargetMode="External"/><Relationship Id="rId22272" Type="http://schemas.openxmlformats.org/officeDocument/2006/relationships/hyperlink" Target="https://stats.wnba.com/events/?flag=2&amp;CFID=&amp;CFPARAMS=&amp;PlayerID=101023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5" Type="http://schemas.openxmlformats.org/officeDocument/2006/relationships/hyperlink" Target="https://stats.wnba.com/events/?flag=2&amp;CFID=&amp;CFPARAMS=&amp;PlayerID=200676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4" Type="http://schemas.openxmlformats.org/officeDocument/2006/relationships/hyperlink" Target="https://stats.wnba.com/team/1611661317/traditional/" TargetMode="External"/><Relationship Id="rId8082" Type="http://schemas.openxmlformats.org/officeDocument/2006/relationships/hyperlink" Target="https://stats.wnba.com/events/?flag=1&amp;CFID=&amp;CFPARAMS=&amp;PlayerID=1630459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7" Type="http://schemas.openxmlformats.org/officeDocument/2006/relationships/hyperlink" Target="https://stats.wnba.com/events/?flag=2&amp;CFID=&amp;CFPARAMS=&amp;PlayerID=200676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stats.wnba.com/events/?flag=1&amp;CFID=&amp;CFPARAMS=&amp;PlayerID=1630459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6" Type="http://schemas.openxmlformats.org/officeDocument/2006/relationships/hyperlink" Target="https://stats.wnba.com/events/?flag=2&amp;CFID=&amp;CFPARAMS=&amp;PlayerID=200676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stats.wnba.com/events/?flag=3&amp;CFID=&amp;CFPARAMS=&amp;PlayerID=1630459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9" Type="http://schemas.openxmlformats.org/officeDocument/2006/relationships/hyperlink" Target="https://stats.wnba.com/team/1611661330/traditional/" TargetMode="External"/><Relationship Id="rId22278" Type="http://schemas.openxmlformats.org/officeDocument/2006/relationships/hyperlink" Target="https://stats.wnba.com/player/201046/" TargetMode="External"/><Relationship Id="rId8075" Type="http://schemas.openxmlformats.org/officeDocument/2006/relationships/hyperlink" Target="https://stats.wnba.com/player/1630459/" TargetMode="External"/><Relationship Id="rId8074" Type="http://schemas.openxmlformats.org/officeDocument/2006/relationships/hyperlink" Target="https://stats.wnba.com/events/?flag=1&amp;CFID=&amp;CFPARAMS=&amp;PlayerID=204355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3" Type="http://schemas.openxmlformats.org/officeDocument/2006/relationships/hyperlink" Target="https://stats.wnba.com/events/?flag=1&amp;CFID=&amp;CFPARAMS=&amp;PlayerID=204355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stats.wnba.com/events/?flag=1&amp;CFID=&amp;CFPARAMS=&amp;PlayerID=204355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stats.wnba.com/events/?flag=3&amp;CFID=&amp;CFPARAMS=&amp;PlayerID=1630459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0" Type="http://schemas.openxmlformats.org/officeDocument/2006/relationships/hyperlink" Target="https://stats.wnba.com/events/?flag=2&amp;CFID=&amp;CFPARAMS=&amp;PlayerID=201046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8" Type="http://schemas.openxmlformats.org/officeDocument/2006/relationships/hyperlink" Target="https://stats.wnba.com/events/?flag=3&amp;CFID=&amp;CFPARAMS=&amp;PlayerID=1630459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stats.wnba.com/events/?flag=3&amp;CFID=&amp;CFPARAMS=&amp;PlayerID=1630459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2" Type="http://schemas.openxmlformats.org/officeDocument/2006/relationships/hyperlink" Target="https://stats.wnba.com/events/?flag=2&amp;CFID=&amp;CFPARAMS=&amp;PlayerID=201046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stats.wnba.com/team/1611661313/traditional/" TargetMode="External"/><Relationship Id="rId22281" Type="http://schemas.openxmlformats.org/officeDocument/2006/relationships/hyperlink" Target="https://stats.wnba.com/events/?flag=2&amp;CFID=&amp;CFPARAMS=&amp;PlayerID=201046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9" Type="http://schemas.openxmlformats.org/officeDocument/2006/relationships/hyperlink" Target="https://stats.wnba.com/events/?flag=2&amp;CFID=&amp;CFPARAMS=&amp;PlayerID=101023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0" Type="http://schemas.openxmlformats.org/officeDocument/2006/relationships/hyperlink" Target="https://stats.wnba.com/team/1611661322/traditional/" TargetMode="External"/><Relationship Id="rId10281" Type="http://schemas.openxmlformats.org/officeDocument/2006/relationships/hyperlink" Target="https://stats.wnba.com/events/?flag=3&amp;CFID=&amp;CFPARAMS=&amp;PlayerID=203399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2" Type="http://schemas.openxmlformats.org/officeDocument/2006/relationships/hyperlink" Target="https://stats.wnba.com/player/203014/" TargetMode="External"/><Relationship Id="rId23594" Type="http://schemas.openxmlformats.org/officeDocument/2006/relationships/hyperlink" Target="https://stats.wnba.com/events/?flag=2&amp;CFID=&amp;CFPARAMS=&amp;PlayerID=201484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1" Type="http://schemas.openxmlformats.org/officeDocument/2006/relationships/hyperlink" Target="https://stats.wnba.com/events/?flag=2&amp;CFID=&amp;CFPARAMS=&amp;PlayerID=100940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5" Type="http://schemas.openxmlformats.org/officeDocument/2006/relationships/hyperlink" Target="https://stats.wnba.com/events/?flag=2&amp;CFID=&amp;CFPARAMS=&amp;PlayerID=201484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4" Type="http://schemas.openxmlformats.org/officeDocument/2006/relationships/hyperlink" Target="https://stats.wnba.com/events/?flag=2&amp;CFID=&amp;CFPARAMS=&amp;PlayerID=203014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2" Type="http://schemas.openxmlformats.org/officeDocument/2006/relationships/hyperlink" Target="https://stats.wnba.com/events/?flag=2&amp;CFID=&amp;CFPARAMS=&amp;PlayerID=201484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3" Type="http://schemas.openxmlformats.org/officeDocument/2006/relationships/hyperlink" Target="https://stats.wnba.com/team/1611661320/traditional/" TargetMode="External"/><Relationship Id="rId23593" Type="http://schemas.openxmlformats.org/officeDocument/2006/relationships/hyperlink" Target="https://stats.wnba.com/events/?flag=2&amp;CFID=&amp;CFPARAMS=&amp;PlayerID=201484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6" Type="http://schemas.openxmlformats.org/officeDocument/2006/relationships/hyperlink" Target="https://stats.wnba.com/events/?flag=2&amp;CFID=&amp;CFPARAMS=&amp;PlayerID=203014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8" Type="http://schemas.openxmlformats.org/officeDocument/2006/relationships/hyperlink" Target="https://stats.wnba.com/events/?flag=2&amp;CFID=&amp;CFPARAMS=&amp;PlayerID=202652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5" Type="http://schemas.openxmlformats.org/officeDocument/2006/relationships/hyperlink" Target="https://stats.wnba.com/events/?flag=2&amp;CFID=&amp;CFPARAMS=&amp;PlayerID=203014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9" Type="http://schemas.openxmlformats.org/officeDocument/2006/relationships/hyperlink" Target="https://stats.wnba.com/events/?flag=2&amp;CFID=&amp;CFPARAMS=&amp;PlayerID=202652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8" Type="http://schemas.openxmlformats.org/officeDocument/2006/relationships/hyperlink" Target="https://stats.wnba.com/team/1611661330/traditional/" TargetMode="External"/><Relationship Id="rId23596" Type="http://schemas.openxmlformats.org/officeDocument/2006/relationships/hyperlink" Target="https://stats.wnba.com/player/202652/" TargetMode="External"/><Relationship Id="rId22267" Type="http://schemas.openxmlformats.org/officeDocument/2006/relationships/hyperlink" Target="https://stats.wnba.com/player/101023/" TargetMode="External"/><Relationship Id="rId23597" Type="http://schemas.openxmlformats.org/officeDocument/2006/relationships/hyperlink" Target="https://stats.wnba.com/team/1611661313/traditional/" TargetMode="External"/><Relationship Id="rId10279" Type="http://schemas.openxmlformats.org/officeDocument/2006/relationships/hyperlink" Target="https://stats.wnba.com/player/203399/" TargetMode="External"/><Relationship Id="rId22271" Type="http://schemas.openxmlformats.org/officeDocument/2006/relationships/hyperlink" Target="https://stats.wnba.com/events/?flag=2&amp;CFID=&amp;CFPARAMS=&amp;PlayerID=101023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0" Type="http://schemas.openxmlformats.org/officeDocument/2006/relationships/hyperlink" Target="https://stats.wnba.com/events/?flag=2&amp;CFID=&amp;CFPARAMS=&amp;PlayerID=101023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3" Type="http://schemas.openxmlformats.org/officeDocument/2006/relationships/hyperlink" Target="https://stats.wnba.com/events/?flag=1&amp;CFID=&amp;CFPARAMS=&amp;PlayerID=203398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4" Type="http://schemas.openxmlformats.org/officeDocument/2006/relationships/hyperlink" Target="https://stats.wnba.com/events/?flag=1&amp;CFID=&amp;CFPARAMS=&amp;PlayerID=203398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1" Type="http://schemas.openxmlformats.org/officeDocument/2006/relationships/hyperlink" Target="https://stats.wnba.com/events/?flag=1&amp;CFID=&amp;CFPARAMS=&amp;PlayerID=203398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2" Type="http://schemas.openxmlformats.org/officeDocument/2006/relationships/hyperlink" Target="https://stats.wnba.com/events/?flag=1&amp;CFID=&amp;CFPARAMS=&amp;PlayerID=203398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7" Type="http://schemas.openxmlformats.org/officeDocument/2006/relationships/hyperlink" Target="https://stats.wnba.com/events/?flag=1&amp;CFID=&amp;CFPARAMS=&amp;PlayerID=203398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8" Type="http://schemas.openxmlformats.org/officeDocument/2006/relationships/hyperlink" Target="https://stats.wnba.com/events/?flag=1&amp;CFID=&amp;CFPARAMS=&amp;PlayerID=203398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5" Type="http://schemas.openxmlformats.org/officeDocument/2006/relationships/hyperlink" Target="https://stats.wnba.com/events/?flag=1&amp;CFID=&amp;CFPARAMS=&amp;PlayerID=203398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6" Type="http://schemas.openxmlformats.org/officeDocument/2006/relationships/hyperlink" Target="https://stats.wnba.com/events/?flag=1&amp;CFID=&amp;CFPARAMS=&amp;PlayerID=203398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9" Type="http://schemas.openxmlformats.org/officeDocument/2006/relationships/hyperlink" Target="https://stats.wnba.com/events/?flag=2&amp;CFID=&amp;CFPARAMS=&amp;PlayerID=100940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8" Type="http://schemas.openxmlformats.org/officeDocument/2006/relationships/hyperlink" Target="https://stats.wnba.com/events/?flag=2&amp;CFID=&amp;CFPARAMS=&amp;PlayerID=100940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9" Type="http://schemas.openxmlformats.org/officeDocument/2006/relationships/hyperlink" Target="https://stats.wnba.com/events/?flag=2&amp;CFID=&amp;CFPARAMS=&amp;PlayerID=202670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1" Type="http://schemas.openxmlformats.org/officeDocument/2006/relationships/hyperlink" Target="https://stats.wnba.com/events/?flag=1&amp;CFID=&amp;CFPARAMS=&amp;PlayerID=203399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2" Type="http://schemas.openxmlformats.org/officeDocument/2006/relationships/hyperlink" Target="https://stats.wnba.com/events/?flag=1&amp;CFID=&amp;CFPARAMS=&amp;PlayerID=203399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0" Type="http://schemas.openxmlformats.org/officeDocument/2006/relationships/hyperlink" Target="https://stats.wnba.com/events/?flag=1&amp;CFID=&amp;CFPARAMS=&amp;PlayerID=203399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1" Type="http://schemas.openxmlformats.org/officeDocument/2006/relationships/hyperlink" Target="https://stats.wnba.com/team/1611661321/traditional/" TargetMode="External"/><Relationship Id="rId23583" Type="http://schemas.openxmlformats.org/officeDocument/2006/relationships/hyperlink" Target="https://stats.wnba.com/team/1611661321/traditional/" TargetMode="External"/><Relationship Id="rId22250" Type="http://schemas.openxmlformats.org/officeDocument/2006/relationships/hyperlink" Target="https://stats.wnba.com/player/201056/" TargetMode="External"/><Relationship Id="rId23584" Type="http://schemas.openxmlformats.org/officeDocument/2006/relationships/hyperlink" Target="https://stats.wnba.com/events/?flag=2&amp;CFID=&amp;CFPARAMS=&amp;PlayerID=202629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3" Type="http://schemas.openxmlformats.org/officeDocument/2006/relationships/hyperlink" Target="https://stats.wnba.com/events/?flag=2&amp;CFID=&amp;CFPARAMS=&amp;PlayerID=201056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1" Type="http://schemas.openxmlformats.org/officeDocument/2006/relationships/hyperlink" Target="https://stats.wnba.com/events/?flag=2&amp;CFID=&amp;CFPARAMS=&amp;PlayerID=201501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2" Type="http://schemas.openxmlformats.org/officeDocument/2006/relationships/hyperlink" Target="https://stats.wnba.com/events/?flag=2&amp;CFID=&amp;CFPARAMS=&amp;PlayerID=201056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2" Type="http://schemas.openxmlformats.org/officeDocument/2006/relationships/hyperlink" Target="https://stats.wnba.com/player/202629/" TargetMode="External"/><Relationship Id="rId22255" Type="http://schemas.openxmlformats.org/officeDocument/2006/relationships/hyperlink" Target="https://stats.wnba.com/events/?flag=2&amp;CFID=&amp;CFPARAMS=&amp;PlayerID=201056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7" Type="http://schemas.openxmlformats.org/officeDocument/2006/relationships/hyperlink" Target="https://stats.wnba.com/team/1611661329/traditional/" TargetMode="External"/><Relationship Id="rId22254" Type="http://schemas.openxmlformats.org/officeDocument/2006/relationships/hyperlink" Target="https://stats.wnba.com/events/?flag=2&amp;CFID=&amp;CFPARAMS=&amp;PlayerID=201056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8" Type="http://schemas.openxmlformats.org/officeDocument/2006/relationships/hyperlink" Target="https://stats.wnba.com/events/?flag=2&amp;CFID=&amp;CFPARAMS=&amp;PlayerID=202670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7" Type="http://schemas.openxmlformats.org/officeDocument/2006/relationships/hyperlink" Target="https://stats.wnba.com/team/1611661317/traditional/" TargetMode="External"/><Relationship Id="rId23585" Type="http://schemas.openxmlformats.org/officeDocument/2006/relationships/hyperlink" Target="https://stats.wnba.com/events/?flag=2&amp;CFID=&amp;CFPARAMS=&amp;PlayerID=202629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6" Type="http://schemas.openxmlformats.org/officeDocument/2006/relationships/hyperlink" Target="https://stats.wnba.com/player/100940/" TargetMode="External"/><Relationship Id="rId23586" Type="http://schemas.openxmlformats.org/officeDocument/2006/relationships/hyperlink" Target="https://stats.wnba.com/player/202670/" TargetMode="External"/><Relationship Id="rId8097" Type="http://schemas.openxmlformats.org/officeDocument/2006/relationships/hyperlink" Target="https://stats.wnba.com/events/?flag=1&amp;CFID=&amp;CFPARAMS=&amp;PlayerID=1630437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stats.wnba.com/events/?flag=1&amp;CFID=&amp;CFPARAMS=&amp;PlayerID=1630437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stats.wnba.com/events/?flag=1&amp;CFID=&amp;CFPARAMS=&amp;PlayerID=1630437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stats.wnba.com/events/?flag=3&amp;CFID=&amp;CFPARAMS=&amp;PlayerID=1630437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0" Type="http://schemas.openxmlformats.org/officeDocument/2006/relationships/hyperlink" Target="https://stats.wnba.com/player/201484/" TargetMode="External"/><Relationship Id="rId23591" Type="http://schemas.openxmlformats.org/officeDocument/2006/relationships/hyperlink" Target="https://stats.wnba.com/team/1611661317/traditional/" TargetMode="External"/><Relationship Id="rId8099" Type="http://schemas.openxmlformats.org/officeDocument/2006/relationships/hyperlink" Target="https://stats.wnba.com/events/?flag=1&amp;CFID=&amp;CFPARAMS=&amp;PlayerID=1630437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0" Type="http://schemas.openxmlformats.org/officeDocument/2006/relationships/hyperlink" Target="https://stats.wnba.com/events/?flag=2&amp;CFID=&amp;CFPARAMS=&amp;PlayerID=100940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8" Type="http://schemas.openxmlformats.org/officeDocument/2006/relationships/hyperlink" Target="https://stats.wnba.com/events/?flag=1&amp;CFID=&amp;CFPARAMS=&amp;PlayerID=1630437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4" Type="http://schemas.openxmlformats.org/officeDocument/2006/relationships/hyperlink" Target="https://stats.wnba.com/events/?flag=3&amp;CFID=&amp;CFPARAMS=&amp;PlayerID=203399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5" Type="http://schemas.openxmlformats.org/officeDocument/2006/relationships/hyperlink" Target="https://stats.wnba.com/events/?flag=1&amp;CFID=&amp;CFPARAMS=&amp;PlayerID=203399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2" Type="http://schemas.openxmlformats.org/officeDocument/2006/relationships/hyperlink" Target="https://stats.wnba.com/events/?flag=3&amp;CFID=&amp;CFPARAMS=&amp;PlayerID=203399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3" Type="http://schemas.openxmlformats.org/officeDocument/2006/relationships/hyperlink" Target="https://stats.wnba.com/events/?flag=3&amp;CFID=&amp;CFPARAMS=&amp;PlayerID=203399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8" Type="http://schemas.openxmlformats.org/officeDocument/2006/relationships/hyperlink" Target="https://stats.wnba.com/events/?flag=1&amp;CFID=&amp;CFPARAMS=&amp;PlayerID=203399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9" Type="http://schemas.openxmlformats.org/officeDocument/2006/relationships/hyperlink" Target="https://stats.wnba.com/events/?flag=1&amp;CFID=&amp;CFPARAMS=&amp;PlayerID=203399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6" Type="http://schemas.openxmlformats.org/officeDocument/2006/relationships/hyperlink" Target="https://stats.wnba.com/events/?flag=1&amp;CFID=&amp;CFPARAMS=&amp;PlayerID=203399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7" Type="http://schemas.openxmlformats.org/officeDocument/2006/relationships/hyperlink" Target="https://stats.wnba.com/events/?flag=1&amp;CFID=&amp;CFPARAMS=&amp;PlayerID=203399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0" Type="http://schemas.openxmlformats.org/officeDocument/2006/relationships/hyperlink" Target="https://stats.wnba.com/events/?flag=3&amp;CFID=&amp;CFPARAMS=&amp;PlayerID=1628882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stats.wnba.com/events/?flag=1&amp;CFID=&amp;CFPARAMS=&amp;PlayerID=1630137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4" Type="http://schemas.openxmlformats.org/officeDocument/2006/relationships/hyperlink" Target="https://stats.wnba.com/events/?flag=1&amp;CFID=&amp;CFPARAMS=&amp;PlayerID=1629496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stats.wnba.com/events/?flag=1&amp;CFID=&amp;CFPARAMS=&amp;PlayerID=1630137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5" Type="http://schemas.openxmlformats.org/officeDocument/2006/relationships/hyperlink" Target="https://stats.wnba.com/events/?flag=1&amp;CFID=&amp;CFPARAMS=&amp;PlayerID=1629496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stats.wnba.com/events/?flag=1&amp;CFID=&amp;CFPARAMS=&amp;PlayerID=1630137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6" Type="http://schemas.openxmlformats.org/officeDocument/2006/relationships/hyperlink" Target="https://stats.wnba.com/events/?flag=1&amp;CFID=&amp;CFPARAMS=&amp;PlayerID=1629496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7" Type="http://schemas.openxmlformats.org/officeDocument/2006/relationships/hyperlink" Target="https://stats.wnba.com/events/?flag=1&amp;CFID=&amp;CFPARAMS=&amp;PlayerID=1629496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stats.wnba.com/events/?flag=1&amp;CFID=&amp;CFPARAMS=&amp;PlayerID=1630137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0" Type="http://schemas.openxmlformats.org/officeDocument/2006/relationships/hyperlink" Target="https://stats.wnba.com/events/?flag=1&amp;CFID=&amp;CFPARAMS=&amp;PlayerID=1629496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stats.wnba.com/events/?flag=1&amp;CFID=&amp;CFPARAMS=&amp;PlayerID=1630137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1" Type="http://schemas.openxmlformats.org/officeDocument/2006/relationships/hyperlink" Target="https://stats.wnba.com/events/?flag=1&amp;CFID=&amp;CFPARAMS=&amp;PlayerID=1629496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stats.wnba.com/events/?flag=1&amp;CFID=&amp;CFPARAMS=&amp;PlayerID=1630137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2" Type="http://schemas.openxmlformats.org/officeDocument/2006/relationships/hyperlink" Target="https://stats.wnba.com/events/?flag=1&amp;CFID=&amp;CFPARAMS=&amp;PlayerID=1629496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stats.wnba.com/events/?flag=1&amp;CFID=&amp;CFPARAMS=&amp;PlayerID=1630137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3" Type="http://schemas.openxmlformats.org/officeDocument/2006/relationships/hyperlink" Target="https://stats.wnba.com/events/?flag=1&amp;CFID=&amp;CFPARAMS=&amp;PlayerID=1629496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9" Type="http://schemas.openxmlformats.org/officeDocument/2006/relationships/hyperlink" Target="https://stats.wnba.com/events/?flag=3&amp;CFID=&amp;CFPARAMS=&amp;PlayerID=1630386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8" Type="http://schemas.openxmlformats.org/officeDocument/2006/relationships/hyperlink" Target="https://stats.wnba.com/team/1611661321/traditional/" TargetMode="External"/><Relationship Id="rId8047" Type="http://schemas.openxmlformats.org/officeDocument/2006/relationships/hyperlink" Target="https://stats.wnba.com/player/1630386/" TargetMode="External"/><Relationship Id="rId9378" Type="http://schemas.openxmlformats.org/officeDocument/2006/relationships/hyperlink" Target="https://stats.wnba.com/player/1628882/" TargetMode="External"/><Relationship Id="rId9379" Type="http://schemas.openxmlformats.org/officeDocument/2006/relationships/hyperlink" Target="https://stats.wnba.com/team/1611661324/traditional/" TargetMode="External"/><Relationship Id="rId8031" Type="http://schemas.openxmlformats.org/officeDocument/2006/relationships/hyperlink" Target="https://stats.wnba.com/events/?flag=1&amp;CFID=&amp;CFPARAMS=&amp;PlayerID=203015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3" Type="http://schemas.openxmlformats.org/officeDocument/2006/relationships/hyperlink" Target="https://stats.wnba.com/events/?flag=1&amp;CFID=&amp;CFPARAMS=&amp;PlayerID=1629524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stats.wnba.com/events/?flag=1&amp;CFID=&amp;CFPARAMS=&amp;PlayerID=203015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4" Type="http://schemas.openxmlformats.org/officeDocument/2006/relationships/hyperlink" Target="https://stats.wnba.com/events/?flag=1&amp;CFID=&amp;CFPARAMS=&amp;PlayerID=1629524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5" Type="http://schemas.openxmlformats.org/officeDocument/2006/relationships/hyperlink" Target="https://stats.wnba.com/player/1629496/" TargetMode="External"/><Relationship Id="rId9366" Type="http://schemas.openxmlformats.org/officeDocument/2006/relationships/hyperlink" Target="https://stats.wnba.com/team/1611661328/traditional/" TargetMode="External"/><Relationship Id="rId8035" Type="http://schemas.openxmlformats.org/officeDocument/2006/relationships/hyperlink" Target="https://stats.wnba.com/events/?flag=3&amp;CFID=&amp;CFPARAMS=&amp;PlayerID=1630137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stats.wnba.com/team/1611661329/traditional/" TargetMode="External"/><Relationship Id="rId9360" Type="http://schemas.openxmlformats.org/officeDocument/2006/relationships/hyperlink" Target="https://stats.wnba.com/events/?flag=1&amp;CFID=&amp;CFPARAMS=&amp;PlayerID=1629524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stats.wnba.com/player/1630137/" TargetMode="External"/><Relationship Id="rId9361" Type="http://schemas.openxmlformats.org/officeDocument/2006/relationships/hyperlink" Target="https://stats.wnba.com/events/?flag=1&amp;CFID=&amp;CFPARAMS=&amp;PlayerID=1629524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stats.wnba.com/events/?flag=1&amp;CFID=&amp;CFPARAMS=&amp;PlayerID=203015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2" Type="http://schemas.openxmlformats.org/officeDocument/2006/relationships/hyperlink" Target="https://stats.wnba.com/events/?flag=1&amp;CFID=&amp;CFPARAMS=&amp;PlayerID=1629524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9" Type="http://schemas.openxmlformats.org/officeDocument/2006/relationships/hyperlink" Target="https://stats.wnba.com/events/?flag=1&amp;CFID=&amp;CFPARAMS=&amp;PlayerID=1630137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8" Type="http://schemas.openxmlformats.org/officeDocument/2006/relationships/hyperlink" Target="https://stats.wnba.com/events/?flag=3&amp;CFID=&amp;CFPARAMS=&amp;PlayerID=1630137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stats.wnba.com/events/?flag=3&amp;CFID=&amp;CFPARAMS=&amp;PlayerID=1630137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stats.wnba.com/events/?flag=3&amp;CFID=&amp;CFPARAMS=&amp;PlayerID=1630137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7" Type="http://schemas.openxmlformats.org/officeDocument/2006/relationships/hyperlink" Target="https://stats.wnba.com/events/?flag=3&amp;CFID=&amp;CFPARAMS=&amp;PlayerID=1629496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8" Type="http://schemas.openxmlformats.org/officeDocument/2006/relationships/hyperlink" Target="https://stats.wnba.com/events/?flag=3&amp;CFID=&amp;CFPARAMS=&amp;PlayerID=1629496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9" Type="http://schemas.openxmlformats.org/officeDocument/2006/relationships/hyperlink" Target="https://stats.wnba.com/events/?flag=3&amp;CFID=&amp;CFPARAMS=&amp;PlayerID=1629496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stats.wnba.com/events/?flag=1&amp;CFID=&amp;CFPARAMS=&amp;PlayerID=204355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stats.wnba.com/events/?flag=1&amp;CFID=&amp;CFPARAMS=&amp;PlayerID=204355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stats.wnba.com/events/?flag=3&amp;CFID=&amp;CFPARAMS=&amp;PlayerID=204355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6" Type="http://schemas.openxmlformats.org/officeDocument/2006/relationships/hyperlink" Target="https://stats.wnba.com/events/?flag=3&amp;CFID=&amp;CFPARAMS=&amp;PlayerID=203828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3" Type="http://schemas.openxmlformats.org/officeDocument/2006/relationships/hyperlink" Target="https://stats.wnba.com/events/?flag=3&amp;CFID=&amp;CFPARAMS=&amp;PlayerID=204355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7" Type="http://schemas.openxmlformats.org/officeDocument/2006/relationships/hyperlink" Target="https://stats.wnba.com/events/?flag=1&amp;CFID=&amp;CFPARAMS=&amp;PlayerID=203828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stats.wnba.com/team/1611661330/traditional/" TargetMode="External"/><Relationship Id="rId9398" Type="http://schemas.openxmlformats.org/officeDocument/2006/relationships/hyperlink" Target="https://stats.wnba.com/events/?flag=1&amp;CFID=&amp;CFPARAMS=&amp;PlayerID=203828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stats.wnba.com/player/204355/" TargetMode="External"/><Relationship Id="rId9399" Type="http://schemas.openxmlformats.org/officeDocument/2006/relationships/hyperlink" Target="https://stats.wnba.com/events/?flag=1&amp;CFID=&amp;CFPARAMS=&amp;PlayerID=203828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8" Type="http://schemas.openxmlformats.org/officeDocument/2006/relationships/hyperlink" Target="https://stats.wnba.com/events/?flag=1&amp;CFID=&amp;CFPARAMS=&amp;PlayerID=204355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2" Type="http://schemas.openxmlformats.org/officeDocument/2006/relationships/hyperlink" Target="https://stats.wnba.com/team/1611661329/traditional/" TargetMode="External"/><Relationship Id="rId8067" Type="http://schemas.openxmlformats.org/officeDocument/2006/relationships/hyperlink" Target="https://stats.wnba.com/events/?flag=1&amp;CFID=&amp;CFPARAMS=&amp;PlayerID=204355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3" Type="http://schemas.openxmlformats.org/officeDocument/2006/relationships/hyperlink" Target="https://stats.wnba.com/events/?flag=3&amp;CFID=&amp;CFPARAMS=&amp;PlayerID=203828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stats.wnba.com/events/?flag=3&amp;CFID=&amp;CFPARAMS=&amp;PlayerID=204355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4" Type="http://schemas.openxmlformats.org/officeDocument/2006/relationships/hyperlink" Target="https://stats.wnba.com/events/?flag=3&amp;CFID=&amp;CFPARAMS=&amp;PlayerID=203828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stats.wnba.com/events/?flag=3&amp;CFID=&amp;CFPARAMS=&amp;PlayerID=204355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5" Type="http://schemas.openxmlformats.org/officeDocument/2006/relationships/hyperlink" Target="https://stats.wnba.com/events/?flag=3&amp;CFID=&amp;CFPARAMS=&amp;PlayerID=203828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stats.wnba.com/events/?flag=1&amp;CFID=&amp;CFPARAMS=&amp;PlayerID=204355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5" Type="http://schemas.openxmlformats.org/officeDocument/2006/relationships/hyperlink" Target="https://stats.wnba.com/events/?flag=2&amp;CFID=&amp;CFPARAMS=&amp;PlayerID=101024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4" Type="http://schemas.openxmlformats.org/officeDocument/2006/relationships/hyperlink" Target="https://stats.wnba.com/events/?flag=2&amp;CFID=&amp;CFPARAMS=&amp;PlayerID=101024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0" Type="http://schemas.openxmlformats.org/officeDocument/2006/relationships/hyperlink" Target="https://stats.wnba.com/events/?flag=1&amp;CFID=&amp;CFPARAMS=&amp;PlayerID=1628882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7" Type="http://schemas.openxmlformats.org/officeDocument/2006/relationships/hyperlink" Target="https://stats.wnba.com/team/1611661323/traditional/" TargetMode="External"/><Relationship Id="rId9391" Type="http://schemas.openxmlformats.org/officeDocument/2006/relationships/hyperlink" Target="https://stats.wnba.com/player/203828/" TargetMode="External"/><Relationship Id="rId22296" Type="http://schemas.openxmlformats.org/officeDocument/2006/relationships/hyperlink" Target="https://stats.wnba.com/player/100723/" TargetMode="External"/><Relationship Id="rId8060" Type="http://schemas.openxmlformats.org/officeDocument/2006/relationships/hyperlink" Target="https://stats.wnba.com/events/?flag=1&amp;CFID=&amp;CFPARAMS=&amp;PlayerID=1630386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9" Type="http://schemas.openxmlformats.org/officeDocument/2006/relationships/hyperlink" Target="https://stats.wnba.com/events/?flag=2&amp;CFID=&amp;CFPARAMS=&amp;PlayerID=100723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8" Type="http://schemas.openxmlformats.org/officeDocument/2006/relationships/hyperlink" Target="https://stats.wnba.com/events/?flag=2&amp;CFID=&amp;CFPARAMS=&amp;PlayerID=100723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stats.wnba.com/events/?flag=1&amp;CFID=&amp;CFPARAMS=&amp;PlayerID=1630386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5" Type="http://schemas.openxmlformats.org/officeDocument/2006/relationships/hyperlink" Target="https://stats.wnba.com/events/?flag=1&amp;CFID=&amp;CFPARAMS=&amp;PlayerID=1628882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stats.wnba.com/events/?flag=3&amp;CFID=&amp;CFPARAMS=&amp;PlayerID=1630386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6" Type="http://schemas.openxmlformats.org/officeDocument/2006/relationships/hyperlink" Target="https://stats.wnba.com/events/?flag=1&amp;CFID=&amp;CFPARAMS=&amp;PlayerID=1628882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stats.wnba.com/events/?flag=3&amp;CFID=&amp;CFPARAMS=&amp;PlayerID=1630386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7" Type="http://schemas.openxmlformats.org/officeDocument/2006/relationships/hyperlink" Target="https://stats.wnba.com/events/?flag=1&amp;CFID=&amp;CFPARAMS=&amp;PlayerID=1628882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stats.wnba.com/events/?flag=3&amp;CFID=&amp;CFPARAMS=&amp;PlayerID=1630386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8" Type="http://schemas.openxmlformats.org/officeDocument/2006/relationships/hyperlink" Target="https://stats.wnba.com/events/?flag=1&amp;CFID=&amp;CFPARAMS=&amp;PlayerID=1628882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7" Type="http://schemas.openxmlformats.org/officeDocument/2006/relationships/hyperlink" Target="https://stats.wnba.com/events/?flag=1&amp;CFID=&amp;CFPARAMS=&amp;PlayerID=1630386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1" Type="http://schemas.openxmlformats.org/officeDocument/2006/relationships/hyperlink" Target="https://stats.wnba.com/events/?flag=3&amp;CFID=&amp;CFPARAMS=&amp;PlayerID=1628882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stats.wnba.com/events/?flag=1&amp;CFID=&amp;CFPARAMS=&amp;PlayerID=1630386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2" Type="http://schemas.openxmlformats.org/officeDocument/2006/relationships/hyperlink" Target="https://stats.wnba.com/events/?flag=3&amp;CFID=&amp;CFPARAMS=&amp;PlayerID=1628882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stats.wnba.com/events/?flag=1&amp;CFID=&amp;CFPARAMS=&amp;PlayerID=1630386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3" Type="http://schemas.openxmlformats.org/officeDocument/2006/relationships/hyperlink" Target="https://stats.wnba.com/events/?flag=3&amp;CFID=&amp;CFPARAMS=&amp;PlayerID=1628882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stats.wnba.com/events/?flag=1&amp;CFID=&amp;CFPARAMS=&amp;PlayerID=1630386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4" Type="http://schemas.openxmlformats.org/officeDocument/2006/relationships/hyperlink" Target="https://stats.wnba.com/events/?flag=1&amp;CFID=&amp;CFPARAMS=&amp;PlayerID=1628882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9" Type="http://schemas.openxmlformats.org/officeDocument/2006/relationships/hyperlink" Target="https://stats.wnba.com/events/?flag=1&amp;CFID=&amp;CFPARAMS=&amp;PlayerID=1630386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8" Type="http://schemas.openxmlformats.org/officeDocument/2006/relationships/hyperlink" Target="https://stats.wnba.com/events/?flag=1&amp;CFID=&amp;CFPARAMS=&amp;PlayerID=1630386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9" Type="http://schemas.openxmlformats.org/officeDocument/2006/relationships/hyperlink" Target="https://stats.wnba.com/events/?flag=1&amp;CFID=&amp;CFPARAMS=&amp;PlayerID=1628882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4" Type="http://schemas.openxmlformats.org/officeDocument/2006/relationships/hyperlink" Target="https://stats.wnba.com/events/?flag=2&amp;CFID=&amp;CFPARAMS=&amp;PlayerID=100646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6" Type="http://schemas.openxmlformats.org/officeDocument/2006/relationships/hyperlink" Target="https://stats.wnba.com/events/?flag=2&amp;CFID=&amp;CFPARAMS=&amp;PlayerID=202254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3" Type="http://schemas.openxmlformats.org/officeDocument/2006/relationships/hyperlink" Target="https://stats.wnba.com/events/?flag=2&amp;CFID=&amp;CFPARAMS=&amp;PlayerID=100646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7" Type="http://schemas.openxmlformats.org/officeDocument/2006/relationships/hyperlink" Target="https://stats.wnba.com/events/?flag=2&amp;CFID=&amp;CFPARAMS=&amp;PlayerID=202254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6" Type="http://schemas.openxmlformats.org/officeDocument/2006/relationships/hyperlink" Target="https://stats.wnba.com/player/200671/" TargetMode="External"/><Relationship Id="rId23534" Type="http://schemas.openxmlformats.org/officeDocument/2006/relationships/hyperlink" Target="https://stats.wnba.com/player/202254/" TargetMode="External"/><Relationship Id="rId22205" Type="http://schemas.openxmlformats.org/officeDocument/2006/relationships/hyperlink" Target="https://stats.wnba.com/events/?flag=2&amp;CFID=&amp;CFPARAMS=&amp;PlayerID=100646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5" Type="http://schemas.openxmlformats.org/officeDocument/2006/relationships/hyperlink" Target="https://stats.wnba.com/team/1611661323/traditional/" TargetMode="External"/><Relationship Id="rId22208" Type="http://schemas.openxmlformats.org/officeDocument/2006/relationships/hyperlink" Target="https://stats.wnba.com/events/?flag=2&amp;CFID=&amp;CFPARAMS=&amp;PlayerID=200671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7" Type="http://schemas.openxmlformats.org/officeDocument/2006/relationships/hyperlink" Target="https://stats.wnba.com/team/1611661324/traditional/" TargetMode="External"/><Relationship Id="rId23538" Type="http://schemas.openxmlformats.org/officeDocument/2006/relationships/hyperlink" Target="https://stats.wnba.com/events/?flag=2&amp;CFID=&amp;CFPARAMS=&amp;PlayerID=202254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9" Type="http://schemas.openxmlformats.org/officeDocument/2006/relationships/hyperlink" Target="https://stats.wnba.com/events/?flag=2&amp;CFID=&amp;CFPARAMS=&amp;PlayerID=200671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9" Type="http://schemas.openxmlformats.org/officeDocument/2006/relationships/hyperlink" Target="https://stats.wnba.com/events/?flag=2&amp;CFID=&amp;CFPARAMS=&amp;PlayerID=202254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0" Type="http://schemas.openxmlformats.org/officeDocument/2006/relationships/hyperlink" Target="https://stats.wnba.com/player/100646/" TargetMode="External"/><Relationship Id="rId23532" Type="http://schemas.openxmlformats.org/officeDocument/2006/relationships/hyperlink" Target="https://stats.wnba.com/events/?flag=2&amp;CFID=&amp;CFPARAMS=&amp;PlayerID=100942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3" Type="http://schemas.openxmlformats.org/officeDocument/2006/relationships/hyperlink" Target="https://stats.wnba.com/events/?flag=2&amp;CFID=&amp;CFPARAMS=&amp;PlayerID=100942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2" Type="http://schemas.openxmlformats.org/officeDocument/2006/relationships/hyperlink" Target="https://stats.wnba.com/events/?flag=2&amp;CFID=&amp;CFPARAMS=&amp;PlayerID=100646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0" Type="http://schemas.openxmlformats.org/officeDocument/2006/relationships/hyperlink" Target="https://stats.wnba.com/player/100942/" TargetMode="External"/><Relationship Id="rId22201" Type="http://schemas.openxmlformats.org/officeDocument/2006/relationships/hyperlink" Target="https://stats.wnba.com/team/1611661325/traditional/" TargetMode="External"/><Relationship Id="rId23531" Type="http://schemas.openxmlformats.org/officeDocument/2006/relationships/hyperlink" Target="https://stats.wnba.com/team/1611661328/traditional/" TargetMode="External"/><Relationship Id="rId10215" Type="http://schemas.openxmlformats.org/officeDocument/2006/relationships/hyperlink" Target="https://stats.wnba.com/events/?flag=1&amp;CFID=&amp;CFPARAMS=&amp;PlayerID=201518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7" Type="http://schemas.openxmlformats.org/officeDocument/2006/relationships/hyperlink" Target="https://stats.wnba.com/events/?flag=1&amp;CFID=&amp;CFPARAMS=&amp;PlayerID=203018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8" Type="http://schemas.openxmlformats.org/officeDocument/2006/relationships/hyperlink" Target="https://stats.wnba.com/events/?flag=1&amp;CFID=&amp;CFPARAMS=&amp;PlayerID=1628279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6" Type="http://schemas.openxmlformats.org/officeDocument/2006/relationships/hyperlink" Target="https://stats.wnba.com/events/?flag=1&amp;CFID=&amp;CFPARAMS=&amp;PlayerID=201518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6" Type="http://schemas.openxmlformats.org/officeDocument/2006/relationships/hyperlink" Target="https://stats.wnba.com/events/?flag=3&amp;CFID=&amp;CFPARAMS=&amp;PlayerID=203018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7" Type="http://schemas.openxmlformats.org/officeDocument/2006/relationships/hyperlink" Target="https://stats.wnba.com/events/?flag=1&amp;CFID=&amp;CFPARAMS=&amp;PlayerID=1628279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3" Type="http://schemas.openxmlformats.org/officeDocument/2006/relationships/hyperlink" Target="https://stats.wnba.com/events/?flag=1&amp;CFID=&amp;CFPARAMS=&amp;PlayerID=201518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5" Type="http://schemas.openxmlformats.org/officeDocument/2006/relationships/hyperlink" Target="https://stats.wnba.com/events/?flag=3&amp;CFID=&amp;CFPARAMS=&amp;PlayerID=203018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6" Type="http://schemas.openxmlformats.org/officeDocument/2006/relationships/hyperlink" Target="https://stats.wnba.com/events/?flag=1&amp;CFID=&amp;CFPARAMS=&amp;PlayerID=1628279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4" Type="http://schemas.openxmlformats.org/officeDocument/2006/relationships/hyperlink" Target="https://stats.wnba.com/events/?flag=1&amp;CFID=&amp;CFPARAMS=&amp;PlayerID=201518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4" Type="http://schemas.openxmlformats.org/officeDocument/2006/relationships/hyperlink" Target="https://stats.wnba.com/events/?flag=3&amp;CFID=&amp;CFPARAMS=&amp;PlayerID=203018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5" Type="http://schemas.openxmlformats.org/officeDocument/2006/relationships/hyperlink" Target="https://stats.wnba.com/events/?flag=1&amp;CFID=&amp;CFPARAMS=&amp;PlayerID=1628279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9" Type="http://schemas.openxmlformats.org/officeDocument/2006/relationships/hyperlink" Target="https://stats.wnba.com/events/?flag=1&amp;CFID=&amp;CFPARAMS=&amp;PlayerID=201518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7" Type="http://schemas.openxmlformats.org/officeDocument/2006/relationships/hyperlink" Target="https://stats.wnba.com/events/?flag=1&amp;CFID=&amp;CFPARAMS=&amp;PlayerID=201518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9" Type="http://schemas.openxmlformats.org/officeDocument/2006/relationships/hyperlink" Target="https://stats.wnba.com/events/?flag=1&amp;CFID=&amp;CFPARAMS=&amp;PlayerID=203018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8" Type="http://schemas.openxmlformats.org/officeDocument/2006/relationships/hyperlink" Target="https://stats.wnba.com/events/?flag=1&amp;CFID=&amp;CFPARAMS=&amp;PlayerID=201518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8" Type="http://schemas.openxmlformats.org/officeDocument/2006/relationships/hyperlink" Target="https://stats.wnba.com/events/?flag=1&amp;CFID=&amp;CFPARAMS=&amp;PlayerID=203018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9" Type="http://schemas.openxmlformats.org/officeDocument/2006/relationships/hyperlink" Target="https://stats.wnba.com/events/?flag=1&amp;CFID=&amp;CFPARAMS=&amp;PlayerID=1628279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0" Type="http://schemas.openxmlformats.org/officeDocument/2006/relationships/hyperlink" Target="https://stats.wnba.com/events/?flag=3&amp;CFID=&amp;CFPARAMS=&amp;PlayerID=1628279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1" Type="http://schemas.openxmlformats.org/officeDocument/2006/relationships/hyperlink" Target="https://stats.wnba.com/events/?flag=3&amp;CFID=&amp;CFPARAMS=&amp;PlayerID=201518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3" Type="http://schemas.openxmlformats.org/officeDocument/2006/relationships/hyperlink" Target="https://stats.wnba.com/events/?flag=3&amp;CFID=&amp;CFPARAMS=&amp;PlayerID=203018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4" Type="http://schemas.openxmlformats.org/officeDocument/2006/relationships/hyperlink" Target="https://stats.wnba.com/events/?flag=1&amp;CFID=&amp;CFPARAMS=&amp;PlayerID=1628279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2" Type="http://schemas.openxmlformats.org/officeDocument/2006/relationships/hyperlink" Target="https://stats.wnba.com/events/?flag=1&amp;CFID=&amp;CFPARAMS=&amp;PlayerID=201518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2" Type="http://schemas.openxmlformats.org/officeDocument/2006/relationships/hyperlink" Target="https://stats.wnba.com/team/1611661325/traditional/" TargetMode="External"/><Relationship Id="rId12873" Type="http://schemas.openxmlformats.org/officeDocument/2006/relationships/hyperlink" Target="https://stats.wnba.com/events/?flag=1&amp;CFID=&amp;CFPARAMS=&amp;PlayerID=1628279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1" Type="http://schemas.openxmlformats.org/officeDocument/2006/relationships/hyperlink" Target="https://stats.wnba.com/player/203018/" TargetMode="External"/><Relationship Id="rId12872" Type="http://schemas.openxmlformats.org/officeDocument/2006/relationships/hyperlink" Target="https://stats.wnba.com/events/?flag=3&amp;CFID=&amp;CFPARAMS=&amp;PlayerID=1628279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0" Type="http://schemas.openxmlformats.org/officeDocument/2006/relationships/hyperlink" Target="https://stats.wnba.com/events/?flag=3&amp;CFID=&amp;CFPARAMS=&amp;PlayerID=201518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0" Type="http://schemas.openxmlformats.org/officeDocument/2006/relationships/hyperlink" Target="https://stats.wnba.com/events/?flag=1&amp;CFID=&amp;CFPARAMS=&amp;PlayerID=1628269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1" Type="http://schemas.openxmlformats.org/officeDocument/2006/relationships/hyperlink" Target="https://stats.wnba.com/events/?flag=3&amp;CFID=&amp;CFPARAMS=&amp;PlayerID=1628279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5" Type="http://schemas.openxmlformats.org/officeDocument/2006/relationships/hyperlink" Target="https://stats.wnba.com/team/1611661320/traditional/" TargetMode="External"/><Relationship Id="rId23526" Type="http://schemas.openxmlformats.org/officeDocument/2006/relationships/hyperlink" Target="https://stats.wnba.com/events/?flag=2&amp;CFID=&amp;CFPARAMS=&amp;PlayerID=201506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3" Type="http://schemas.openxmlformats.org/officeDocument/2006/relationships/hyperlink" Target="https://stats.wnba.com/events/?flag=2&amp;CFID=&amp;CFPARAMS=&amp;PlayerID=202280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4" Type="http://schemas.openxmlformats.org/officeDocument/2006/relationships/hyperlink" Target="https://stats.wnba.com/player/201506/" TargetMode="External"/><Relationship Id="rId23529" Type="http://schemas.openxmlformats.org/officeDocument/2006/relationships/hyperlink" Target="https://stats.wnba.com/events/?flag=2&amp;CFID=&amp;CFPARAMS=&amp;PlayerID=201506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7" Type="http://schemas.openxmlformats.org/officeDocument/2006/relationships/hyperlink" Target="https://stats.wnba.com/events/?flag=2&amp;CFID=&amp;CFPARAMS=&amp;PlayerID=201506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8" Type="http://schemas.openxmlformats.org/officeDocument/2006/relationships/hyperlink" Target="https://stats.wnba.com/events/?flag=2&amp;CFID=&amp;CFPARAMS=&amp;PlayerID=201506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1" Type="http://schemas.openxmlformats.org/officeDocument/2006/relationships/hyperlink" Target="https://stats.wnba.com/events/?flag=2&amp;CFID=&amp;CFPARAMS=&amp;PlayerID=202280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2" Type="http://schemas.openxmlformats.org/officeDocument/2006/relationships/hyperlink" Target="https://stats.wnba.com/events/?flag=2&amp;CFID=&amp;CFPARAMS=&amp;PlayerID=202280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0" Type="http://schemas.openxmlformats.org/officeDocument/2006/relationships/hyperlink" Target="https://stats.wnba.com/events/?flag=2&amp;CFID=&amp;CFPARAMS=&amp;PlayerID=202280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6" Type="http://schemas.openxmlformats.org/officeDocument/2006/relationships/hyperlink" Target="https://stats.wnba.com/events/?flag=1&amp;CFID=&amp;CFPARAMS=&amp;PlayerID=1630153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8" Type="http://schemas.openxmlformats.org/officeDocument/2006/relationships/hyperlink" Target="https://stats.wnba.com/events/?flag=3&amp;CFID=&amp;CFPARAMS=&amp;PlayerID=1629491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9" Type="http://schemas.openxmlformats.org/officeDocument/2006/relationships/hyperlink" Target="https://stats.wnba.com/events/?flag=1&amp;CFID=&amp;CFPARAMS=&amp;PlayerID=1628276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7" Type="http://schemas.openxmlformats.org/officeDocument/2006/relationships/hyperlink" Target="https://stats.wnba.com/events/?flag=1&amp;CFID=&amp;CFPARAMS=&amp;PlayerID=1630153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7" Type="http://schemas.openxmlformats.org/officeDocument/2006/relationships/hyperlink" Target="https://stats.wnba.com/events/?flag=3&amp;CFID=&amp;CFPARAMS=&amp;PlayerID=1629491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8" Type="http://schemas.openxmlformats.org/officeDocument/2006/relationships/hyperlink" Target="https://stats.wnba.com/events/?flag=1&amp;CFID=&amp;CFPARAMS=&amp;PlayerID=1628276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4" Type="http://schemas.openxmlformats.org/officeDocument/2006/relationships/hyperlink" Target="https://stats.wnba.com/events/?flag=3&amp;CFID=&amp;CFPARAMS=&amp;PlayerID=1630153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6" Type="http://schemas.openxmlformats.org/officeDocument/2006/relationships/hyperlink" Target="https://stats.wnba.com/team/1611661324/traditional/" TargetMode="External"/><Relationship Id="rId12887" Type="http://schemas.openxmlformats.org/officeDocument/2006/relationships/hyperlink" Target="https://stats.wnba.com/events/?flag=1&amp;CFID=&amp;CFPARAMS=&amp;PlayerID=1628276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5" Type="http://schemas.openxmlformats.org/officeDocument/2006/relationships/hyperlink" Target="https://stats.wnba.com/events/?flag=3&amp;CFID=&amp;CFPARAMS=&amp;PlayerID=1630153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5" Type="http://schemas.openxmlformats.org/officeDocument/2006/relationships/hyperlink" Target="https://stats.wnba.com/player/1629491/" TargetMode="External"/><Relationship Id="rId12886" Type="http://schemas.openxmlformats.org/officeDocument/2006/relationships/hyperlink" Target="https://stats.wnba.com/events/?flag=3&amp;CFID=&amp;CFPARAMS=&amp;PlayerID=1628276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8" Type="http://schemas.openxmlformats.org/officeDocument/2006/relationships/hyperlink" Target="https://stats.wnba.com/events/?flag=1&amp;CFID=&amp;CFPARAMS=&amp;PlayerID=1630153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9" Type="http://schemas.openxmlformats.org/officeDocument/2006/relationships/hyperlink" Target="https://stats.wnba.com/events/?flag=1&amp;CFID=&amp;CFPARAMS=&amp;PlayerID=1630153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9" Type="http://schemas.openxmlformats.org/officeDocument/2006/relationships/hyperlink" Target="https://stats.wnba.com/events/?flag=3&amp;CFID=&amp;CFPARAMS=&amp;PlayerID=1629491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0" Type="http://schemas.openxmlformats.org/officeDocument/2006/relationships/hyperlink" Target="https://stats.wnba.com/events/?flag=1&amp;CFID=&amp;CFPARAMS=&amp;PlayerID=203018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1" Type="http://schemas.openxmlformats.org/officeDocument/2006/relationships/hyperlink" Target="https://stats.wnba.com/player/1628276/" TargetMode="External"/><Relationship Id="rId12880" Type="http://schemas.openxmlformats.org/officeDocument/2006/relationships/hyperlink" Target="https://stats.wnba.com/events/?flag=1&amp;CFID=&amp;CFPARAMS=&amp;PlayerID=1628279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2" Type="http://schemas.openxmlformats.org/officeDocument/2006/relationships/hyperlink" Target="https://stats.wnba.com/events/?flag=3&amp;CFID=&amp;CFPARAMS=&amp;PlayerID=1630153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4" Type="http://schemas.openxmlformats.org/officeDocument/2006/relationships/hyperlink" Target="https://stats.wnba.com/events/?flag=1&amp;CFID=&amp;CFPARAMS=&amp;PlayerID=203018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5" Type="http://schemas.openxmlformats.org/officeDocument/2006/relationships/hyperlink" Target="https://stats.wnba.com/events/?flag=3&amp;CFID=&amp;CFPARAMS=&amp;PlayerID=1628276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3" Type="http://schemas.openxmlformats.org/officeDocument/2006/relationships/hyperlink" Target="https://stats.wnba.com/events/?flag=3&amp;CFID=&amp;CFPARAMS=&amp;PlayerID=1630153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3" Type="http://schemas.openxmlformats.org/officeDocument/2006/relationships/hyperlink" Target="https://stats.wnba.com/events/?flag=1&amp;CFID=&amp;CFPARAMS=&amp;PlayerID=203018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4" Type="http://schemas.openxmlformats.org/officeDocument/2006/relationships/hyperlink" Target="https://stats.wnba.com/events/?flag=3&amp;CFID=&amp;CFPARAMS=&amp;PlayerID=1628276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0" Type="http://schemas.openxmlformats.org/officeDocument/2006/relationships/hyperlink" Target="https://stats.wnba.com/player/1630153/" TargetMode="External"/><Relationship Id="rId11552" Type="http://schemas.openxmlformats.org/officeDocument/2006/relationships/hyperlink" Target="https://stats.wnba.com/events/?flag=1&amp;CFID=&amp;CFPARAMS=&amp;PlayerID=203018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3" Type="http://schemas.openxmlformats.org/officeDocument/2006/relationships/hyperlink" Target="https://stats.wnba.com/events/?flag=3&amp;CFID=&amp;CFPARAMS=&amp;PlayerID=1628276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1" Type="http://schemas.openxmlformats.org/officeDocument/2006/relationships/hyperlink" Target="https://stats.wnba.com/team/1611661330/traditional/" TargetMode="External"/><Relationship Id="rId11551" Type="http://schemas.openxmlformats.org/officeDocument/2006/relationships/hyperlink" Target="https://stats.wnba.com/events/?flag=1&amp;CFID=&amp;CFPARAMS=&amp;PlayerID=203018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2" Type="http://schemas.openxmlformats.org/officeDocument/2006/relationships/hyperlink" Target="https://stats.wnba.com/team/1611661319/traditional/" TargetMode="External"/><Relationship Id="rId23514" Type="http://schemas.openxmlformats.org/officeDocument/2006/relationships/hyperlink" Target="https://stats.wnba.com/events/?flag=2&amp;CFID=&amp;CFPARAMS=&amp;PlayerID=101033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5" Type="http://schemas.openxmlformats.org/officeDocument/2006/relationships/hyperlink" Target="https://stats.wnba.com/events/?flag=2&amp;CFID=&amp;CFPARAMS=&amp;PlayerID=101033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2" Type="http://schemas.openxmlformats.org/officeDocument/2006/relationships/hyperlink" Target="https://stats.wnba.com/player/101033/" TargetMode="External"/><Relationship Id="rId23513" Type="http://schemas.openxmlformats.org/officeDocument/2006/relationships/hyperlink" Target="https://stats.wnba.com/team/1611661319/traditional/" TargetMode="External"/><Relationship Id="rId23518" Type="http://schemas.openxmlformats.org/officeDocument/2006/relationships/hyperlink" Target="https://stats.wnba.com/player/202280/" TargetMode="External"/><Relationship Id="rId23519" Type="http://schemas.openxmlformats.org/officeDocument/2006/relationships/hyperlink" Target="https://stats.wnba.com/team/1611661317/traditional/" TargetMode="External"/><Relationship Id="rId23516" Type="http://schemas.openxmlformats.org/officeDocument/2006/relationships/hyperlink" Target="https://stats.wnba.com/events/?flag=2&amp;CFID=&amp;CFPARAMS=&amp;PlayerID=101033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7" Type="http://schemas.openxmlformats.org/officeDocument/2006/relationships/hyperlink" Target="https://stats.wnba.com/events/?flag=2&amp;CFID=&amp;CFPARAMS=&amp;PlayerID=101033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0" Type="http://schemas.openxmlformats.org/officeDocument/2006/relationships/hyperlink" Target="https://stats.wnba.com/events/?flag=2&amp;CFID=&amp;CFPARAMS=&amp;PlayerID=201497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1" Type="http://schemas.openxmlformats.org/officeDocument/2006/relationships/hyperlink" Target="https://stats.wnba.com/events/?flag=2&amp;CFID=&amp;CFPARAMS=&amp;PlayerID=201497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5" Type="http://schemas.openxmlformats.org/officeDocument/2006/relationships/hyperlink" Target="https://stats.wnba.com/events/?flag=1&amp;CFID=&amp;CFPARAMS=&amp;PlayerID=203849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6" Type="http://schemas.openxmlformats.org/officeDocument/2006/relationships/hyperlink" Target="https://stats.wnba.com/events/?flag=3&amp;CFID=&amp;CFPARAMS=&amp;PlayerID=203828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4" Type="http://schemas.openxmlformats.org/officeDocument/2006/relationships/hyperlink" Target="https://stats.wnba.com/events/?flag=1&amp;CFID=&amp;CFPARAMS=&amp;PlayerID=203849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5" Type="http://schemas.openxmlformats.org/officeDocument/2006/relationships/hyperlink" Target="https://stats.wnba.com/events/?flag=3&amp;CFID=&amp;CFPARAMS=&amp;PlayerID=203828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3" Type="http://schemas.openxmlformats.org/officeDocument/2006/relationships/hyperlink" Target="https://stats.wnba.com/events/?flag=1&amp;CFID=&amp;CFPARAMS=&amp;PlayerID=203849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4" Type="http://schemas.openxmlformats.org/officeDocument/2006/relationships/hyperlink" Target="https://stats.wnba.com/team/1611661329/traditional/" TargetMode="External"/><Relationship Id="rId11522" Type="http://schemas.openxmlformats.org/officeDocument/2006/relationships/hyperlink" Target="https://stats.wnba.com/events/?flag=1&amp;CFID=&amp;CFPARAMS=&amp;PlayerID=203849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3" Type="http://schemas.openxmlformats.org/officeDocument/2006/relationships/hyperlink" Target="https://stats.wnba.com/player/203828/" TargetMode="External"/><Relationship Id="rId11529" Type="http://schemas.openxmlformats.org/officeDocument/2006/relationships/hyperlink" Target="https://stats.wnba.com/events/?flag=3&amp;CFID=&amp;CFPARAMS=&amp;PlayerID=1628269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8" Type="http://schemas.openxmlformats.org/officeDocument/2006/relationships/hyperlink" Target="https://stats.wnba.com/team/1611661330/traditional/" TargetMode="External"/><Relationship Id="rId12859" Type="http://schemas.openxmlformats.org/officeDocument/2006/relationships/hyperlink" Target="https://stats.wnba.com/events/?flag=1&amp;CFID=&amp;CFPARAMS=&amp;PlayerID=203828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7" Type="http://schemas.openxmlformats.org/officeDocument/2006/relationships/hyperlink" Target="https://stats.wnba.com/player/1628269/" TargetMode="External"/><Relationship Id="rId12858" Type="http://schemas.openxmlformats.org/officeDocument/2006/relationships/hyperlink" Target="https://stats.wnba.com/events/?flag=3&amp;CFID=&amp;CFPARAMS=&amp;PlayerID=203828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6" Type="http://schemas.openxmlformats.org/officeDocument/2006/relationships/hyperlink" Target="https://stats.wnba.com/events/?flag=1&amp;CFID=&amp;CFPARAMS=&amp;PlayerID=203849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7" Type="http://schemas.openxmlformats.org/officeDocument/2006/relationships/hyperlink" Target="https://stats.wnba.com/events/?flag=3&amp;CFID=&amp;CFPARAMS=&amp;PlayerID=203828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1" Type="http://schemas.openxmlformats.org/officeDocument/2006/relationships/hyperlink" Target="https://stats.wnba.com/events/?flag=1&amp;CFID=&amp;CFPARAMS=&amp;PlayerID=203849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2" Type="http://schemas.openxmlformats.org/officeDocument/2006/relationships/hyperlink" Target="https://stats.wnba.com/events/?flag=1&amp;CFID=&amp;CFPARAMS=&amp;PlayerID=201477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0" Type="http://schemas.openxmlformats.org/officeDocument/2006/relationships/hyperlink" Target="https://stats.wnba.com/events/?flag=1&amp;CFID=&amp;CFPARAMS=&amp;PlayerID=203849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1" Type="http://schemas.openxmlformats.org/officeDocument/2006/relationships/hyperlink" Target="https://stats.wnba.com/events/?flag=1&amp;CFID=&amp;CFPARAMS=&amp;PlayerID=201477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0" Type="http://schemas.openxmlformats.org/officeDocument/2006/relationships/hyperlink" Target="https://stats.wnba.com/events/?flag=1&amp;CFID=&amp;CFPARAMS=&amp;PlayerID=201477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3" Type="http://schemas.openxmlformats.org/officeDocument/2006/relationships/hyperlink" Target="https://stats.wnba.com/events/?flag=2&amp;CFID=&amp;CFPARAMS=&amp;PlayerID=202656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4" Type="http://schemas.openxmlformats.org/officeDocument/2006/relationships/hyperlink" Target="https://stats.wnba.com/events/?flag=2&amp;CFID=&amp;CFPARAMS=&amp;PlayerID=202656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1" Type="http://schemas.openxmlformats.org/officeDocument/2006/relationships/hyperlink" Target="https://stats.wnba.com/team/1611661325/traditional/" TargetMode="External"/><Relationship Id="rId23502" Type="http://schemas.openxmlformats.org/officeDocument/2006/relationships/hyperlink" Target="https://stats.wnba.com/events/?flag=2&amp;CFID=&amp;CFPARAMS=&amp;PlayerID=202656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7" Type="http://schemas.openxmlformats.org/officeDocument/2006/relationships/hyperlink" Target="https://stats.wnba.com/team/1611661325/traditional/" TargetMode="External"/><Relationship Id="rId23508" Type="http://schemas.openxmlformats.org/officeDocument/2006/relationships/hyperlink" Target="https://stats.wnba.com/events/?flag=2&amp;CFID=&amp;CFPARAMS=&amp;PlayerID=201497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5" Type="http://schemas.openxmlformats.org/officeDocument/2006/relationships/hyperlink" Target="https://stats.wnba.com/events/?flag=2&amp;CFID=&amp;CFPARAMS=&amp;PlayerID=202656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6" Type="http://schemas.openxmlformats.org/officeDocument/2006/relationships/hyperlink" Target="https://stats.wnba.com/player/201497/" TargetMode="External"/><Relationship Id="rId23500" Type="http://schemas.openxmlformats.org/officeDocument/2006/relationships/hyperlink" Target="https://stats.wnba.com/player/202656/" TargetMode="External"/><Relationship Id="rId10204" Type="http://schemas.openxmlformats.org/officeDocument/2006/relationships/hyperlink" Target="https://stats.wnba.com/events/?flag=1&amp;CFID=&amp;CFPARAMS=&amp;PlayerID=204334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6" Type="http://schemas.openxmlformats.org/officeDocument/2006/relationships/hyperlink" Target="https://stats.wnba.com/events/?flag=1&amp;CFID=&amp;CFPARAMS=&amp;PlayerID=1628269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7" Type="http://schemas.openxmlformats.org/officeDocument/2006/relationships/hyperlink" Target="https://stats.wnba.com/player/1628279/" TargetMode="External"/><Relationship Id="rId10205" Type="http://schemas.openxmlformats.org/officeDocument/2006/relationships/hyperlink" Target="https://stats.wnba.com/events/?flag=1&amp;CFID=&amp;CFPARAMS=&amp;PlayerID=204334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5" Type="http://schemas.openxmlformats.org/officeDocument/2006/relationships/hyperlink" Target="https://stats.wnba.com/events/?flag=1&amp;CFID=&amp;CFPARAMS=&amp;PlayerID=1628269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6" Type="http://schemas.openxmlformats.org/officeDocument/2006/relationships/hyperlink" Target="https://stats.wnba.com/events/?flag=1&amp;CFID=&amp;CFPARAMS=&amp;PlayerID=203828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2" Type="http://schemas.openxmlformats.org/officeDocument/2006/relationships/hyperlink" Target="https://stats.wnba.com/events/?flag=1&amp;CFID=&amp;CFPARAMS=&amp;PlayerID=204334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4" Type="http://schemas.openxmlformats.org/officeDocument/2006/relationships/hyperlink" Target="https://stats.wnba.com/events/?flag=1&amp;CFID=&amp;CFPARAMS=&amp;PlayerID=1628269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5" Type="http://schemas.openxmlformats.org/officeDocument/2006/relationships/hyperlink" Target="https://stats.wnba.com/events/?flag=1&amp;CFID=&amp;CFPARAMS=&amp;PlayerID=203828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3" Type="http://schemas.openxmlformats.org/officeDocument/2006/relationships/hyperlink" Target="https://stats.wnba.com/events/?flag=1&amp;CFID=&amp;CFPARAMS=&amp;PlayerID=204334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3" Type="http://schemas.openxmlformats.org/officeDocument/2006/relationships/hyperlink" Target="https://stats.wnba.com/events/?flag=1&amp;CFID=&amp;CFPARAMS=&amp;PlayerID=1628269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4" Type="http://schemas.openxmlformats.org/officeDocument/2006/relationships/hyperlink" Target="https://stats.wnba.com/events/?flag=1&amp;CFID=&amp;CFPARAMS=&amp;PlayerID=203828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8" Type="http://schemas.openxmlformats.org/officeDocument/2006/relationships/hyperlink" Target="https://stats.wnba.com/events/?flag=3&amp;CFID=&amp;CFPARAMS=&amp;PlayerID=201518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9" Type="http://schemas.openxmlformats.org/officeDocument/2006/relationships/hyperlink" Target="https://stats.wnba.com/events/?flag=3&amp;CFID=&amp;CFPARAMS=&amp;PlayerID=201518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9" Type="http://schemas.openxmlformats.org/officeDocument/2006/relationships/hyperlink" Target="https://stats.wnba.com/events/?flag=1&amp;CFID=&amp;CFPARAMS=&amp;PlayerID=1628269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6" Type="http://schemas.openxmlformats.org/officeDocument/2006/relationships/hyperlink" Target="https://stats.wnba.com/player/201518/" TargetMode="External"/><Relationship Id="rId11538" Type="http://schemas.openxmlformats.org/officeDocument/2006/relationships/hyperlink" Target="https://stats.wnba.com/events/?flag=1&amp;CFID=&amp;CFPARAMS=&amp;PlayerID=1628269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9" Type="http://schemas.openxmlformats.org/officeDocument/2006/relationships/hyperlink" Target="https://stats.wnba.com/events/?flag=3&amp;CFID=&amp;CFPARAMS=&amp;PlayerID=1628279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7" Type="http://schemas.openxmlformats.org/officeDocument/2006/relationships/hyperlink" Target="https://stats.wnba.com/team/1611661328/traditional/" TargetMode="External"/><Relationship Id="rId11537" Type="http://schemas.openxmlformats.org/officeDocument/2006/relationships/hyperlink" Target="https://stats.wnba.com/events/?flag=1&amp;CFID=&amp;CFPARAMS=&amp;PlayerID=1628269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8" Type="http://schemas.openxmlformats.org/officeDocument/2006/relationships/hyperlink" Target="https://stats.wnba.com/team/1611661330/traditional/" TargetMode="External"/><Relationship Id="rId23509" Type="http://schemas.openxmlformats.org/officeDocument/2006/relationships/hyperlink" Target="https://stats.wnba.com/events/?flag=2&amp;CFID=&amp;CFPARAMS=&amp;PlayerID=201497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0" Type="http://schemas.openxmlformats.org/officeDocument/2006/relationships/hyperlink" Target="https://stats.wnba.com/events/?flag=1&amp;CFID=&amp;CFPARAMS=&amp;PlayerID=204334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2" Type="http://schemas.openxmlformats.org/officeDocument/2006/relationships/hyperlink" Target="https://stats.wnba.com/events/?flag=3&amp;CFID=&amp;CFPARAMS=&amp;PlayerID=1628269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3" Type="http://schemas.openxmlformats.org/officeDocument/2006/relationships/hyperlink" Target="https://stats.wnba.com/events/?flag=1&amp;CFID=&amp;CFPARAMS=&amp;PlayerID=203828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1" Type="http://schemas.openxmlformats.org/officeDocument/2006/relationships/hyperlink" Target="https://stats.wnba.com/events/?flag=1&amp;CFID=&amp;CFPARAMS=&amp;PlayerID=204334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1" Type="http://schemas.openxmlformats.org/officeDocument/2006/relationships/hyperlink" Target="https://stats.wnba.com/events/?flag=3&amp;CFID=&amp;CFPARAMS=&amp;PlayerID=1628269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2" Type="http://schemas.openxmlformats.org/officeDocument/2006/relationships/hyperlink" Target="https://stats.wnba.com/events/?flag=1&amp;CFID=&amp;CFPARAMS=&amp;PlayerID=203828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0" Type="http://schemas.openxmlformats.org/officeDocument/2006/relationships/hyperlink" Target="https://stats.wnba.com/events/?flag=3&amp;CFID=&amp;CFPARAMS=&amp;PlayerID=1628269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1" Type="http://schemas.openxmlformats.org/officeDocument/2006/relationships/hyperlink" Target="https://stats.wnba.com/events/?flag=1&amp;CFID=&amp;CFPARAMS=&amp;PlayerID=203828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0" Type="http://schemas.openxmlformats.org/officeDocument/2006/relationships/hyperlink" Target="https://stats.wnba.com/events/?flag=1&amp;CFID=&amp;CFPARAMS=&amp;PlayerID=203828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8" Type="http://schemas.openxmlformats.org/officeDocument/2006/relationships/hyperlink" Target="https://stats.wnba.com/events/?flag=2&amp;CFID=&amp;CFPARAMS=&amp;PlayerID=100342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7" Type="http://schemas.openxmlformats.org/officeDocument/2006/relationships/hyperlink" Target="https://stats.wnba.com/events/?flag=2&amp;CFID=&amp;CFPARAMS=&amp;PlayerID=100342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8" Type="http://schemas.openxmlformats.org/officeDocument/2006/relationships/hyperlink" Target="https://stats.wnba.com/events/?flag=2&amp;CFID=&amp;CFPARAMS=&amp;PlayerID=201501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9" Type="http://schemas.openxmlformats.org/officeDocument/2006/relationships/hyperlink" Target="https://stats.wnba.com/events/?flag=2&amp;CFID=&amp;CFPARAMS=&amp;PlayerID=100342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9" Type="http://schemas.openxmlformats.org/officeDocument/2006/relationships/hyperlink" Target="https://stats.wnba.com/events/?flag=2&amp;CFID=&amp;CFPARAMS=&amp;PlayerID=201501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0" Type="http://schemas.openxmlformats.org/officeDocument/2006/relationships/hyperlink" Target="https://stats.wnba.com/events/?flag=1&amp;CFID=&amp;CFPARAMS=&amp;PlayerID=1628922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0" Type="http://schemas.openxmlformats.org/officeDocument/2006/relationships/hyperlink" Target="https://stats.wnba.com/team/1611661322/traditional/" TargetMode="External"/><Relationship Id="rId23572" Type="http://schemas.openxmlformats.org/officeDocument/2006/relationships/hyperlink" Target="https://stats.wnba.com/events/?flag=2&amp;CFID=&amp;CFPARAMS=&amp;PlayerID=100284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3" Type="http://schemas.openxmlformats.org/officeDocument/2006/relationships/hyperlink" Target="https://stats.wnba.com/events/?flag=2&amp;CFID=&amp;CFPARAMS=&amp;PlayerID=100284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2" Type="http://schemas.openxmlformats.org/officeDocument/2006/relationships/hyperlink" Target="https://stats.wnba.com/events/?flag=2&amp;CFID=&amp;CFPARAMS=&amp;PlayerID=201518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0" Type="http://schemas.openxmlformats.org/officeDocument/2006/relationships/hyperlink" Target="https://stats.wnba.com/player/100284/" TargetMode="External"/><Relationship Id="rId22241" Type="http://schemas.openxmlformats.org/officeDocument/2006/relationships/hyperlink" Target="https://stats.wnba.com/events/?flag=2&amp;CFID=&amp;CFPARAMS=&amp;PlayerID=201518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1" Type="http://schemas.openxmlformats.org/officeDocument/2006/relationships/hyperlink" Target="https://stats.wnba.com/team/1611661319/traditional/" TargetMode="External"/><Relationship Id="rId22244" Type="http://schemas.openxmlformats.org/officeDocument/2006/relationships/hyperlink" Target="https://stats.wnba.com/player/100342/" TargetMode="External"/><Relationship Id="rId23576" Type="http://schemas.openxmlformats.org/officeDocument/2006/relationships/hyperlink" Target="https://stats.wnba.com/player/201501/" TargetMode="External"/><Relationship Id="rId22243" Type="http://schemas.openxmlformats.org/officeDocument/2006/relationships/hyperlink" Target="https://stats.wnba.com/events/?flag=2&amp;CFID=&amp;CFPARAMS=&amp;PlayerID=201518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7" Type="http://schemas.openxmlformats.org/officeDocument/2006/relationships/hyperlink" Target="https://stats.wnba.com/team/1611661324/traditional/" TargetMode="External"/><Relationship Id="rId22246" Type="http://schemas.openxmlformats.org/officeDocument/2006/relationships/hyperlink" Target="https://stats.wnba.com/events/?flag=2&amp;CFID=&amp;CFPARAMS=&amp;PlayerID=100342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4" Type="http://schemas.openxmlformats.org/officeDocument/2006/relationships/hyperlink" Target="https://stats.wnba.com/events/?flag=2&amp;CFID=&amp;CFPARAMS=&amp;PlayerID=100284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5" Type="http://schemas.openxmlformats.org/officeDocument/2006/relationships/hyperlink" Target="https://stats.wnba.com/team/1611661319/traditional/" TargetMode="External"/><Relationship Id="rId23575" Type="http://schemas.openxmlformats.org/officeDocument/2006/relationships/hyperlink" Target="https://stats.wnba.com/events/?flag=2&amp;CFID=&amp;CFPARAMS=&amp;PlayerID=100284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9" Type="http://schemas.openxmlformats.org/officeDocument/2006/relationships/hyperlink" Target="https://stats.wnba.com/events/?flag=3&amp;CFID=&amp;CFPARAMS=&amp;PlayerID=1629570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7" Type="http://schemas.openxmlformats.org/officeDocument/2006/relationships/hyperlink" Target="https://stats.wnba.com/team/1611661319/traditional/" TargetMode="External"/><Relationship Id="rId11589" Type="http://schemas.openxmlformats.org/officeDocument/2006/relationships/hyperlink" Target="https://stats.wnba.com/events/?flag=1&amp;CFID=&amp;CFPARAMS=&amp;PlayerID=1628922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8" Type="http://schemas.openxmlformats.org/officeDocument/2006/relationships/hyperlink" Target="https://stats.wnba.com/events/?flag=3&amp;CFID=&amp;CFPARAMS=&amp;PlayerID=1629570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8" Type="http://schemas.openxmlformats.org/officeDocument/2006/relationships/hyperlink" Target="https://stats.wnba.com/events/?flag=3&amp;CFID=&amp;CFPARAMS=&amp;PlayerID=1628922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0" Type="http://schemas.openxmlformats.org/officeDocument/2006/relationships/hyperlink" Target="https://stats.wnba.com/events/?flag=2&amp;CFID=&amp;CFPARAMS=&amp;PlayerID=201501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1" Type="http://schemas.openxmlformats.org/officeDocument/2006/relationships/hyperlink" Target="https://stats.wnba.com/events/?flag=1&amp;CFID=&amp;CFPARAMS=&amp;PlayerID=204332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3" Type="http://schemas.openxmlformats.org/officeDocument/2006/relationships/hyperlink" Target="https://stats.wnba.com/player/1628922/" TargetMode="External"/><Relationship Id="rId10252" Type="http://schemas.openxmlformats.org/officeDocument/2006/relationships/hyperlink" Target="https://stats.wnba.com/player/1628242/" TargetMode="External"/><Relationship Id="rId11582" Type="http://schemas.openxmlformats.org/officeDocument/2006/relationships/hyperlink" Target="https://stats.wnba.com/events/?flag=1&amp;CFID=&amp;CFPARAMS=&amp;PlayerID=1628282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1" Type="http://schemas.openxmlformats.org/officeDocument/2006/relationships/hyperlink" Target="https://stats.wnba.com/events/?flag=1&amp;CFID=&amp;CFPARAMS=&amp;PlayerID=1628282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0" Type="http://schemas.openxmlformats.org/officeDocument/2006/relationships/hyperlink" Target="https://stats.wnba.com/events/?flag=1&amp;CFID=&amp;CFPARAMS=&amp;PlayerID=204332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0" Type="http://schemas.openxmlformats.org/officeDocument/2006/relationships/hyperlink" Target="https://stats.wnba.com/events/?flag=1&amp;CFID=&amp;CFPARAMS=&amp;PlayerID=1628282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5" Type="http://schemas.openxmlformats.org/officeDocument/2006/relationships/hyperlink" Target="https://stats.wnba.com/team/1611661330/traditional/" TargetMode="External"/><Relationship Id="rId11587" Type="http://schemas.openxmlformats.org/officeDocument/2006/relationships/hyperlink" Target="https://stats.wnba.com/events/?flag=3&amp;CFID=&amp;CFPARAMS=&amp;PlayerID=1628922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6" Type="http://schemas.openxmlformats.org/officeDocument/2006/relationships/hyperlink" Target="https://stats.wnba.com/player/1629570/" TargetMode="External"/><Relationship Id="rId11586" Type="http://schemas.openxmlformats.org/officeDocument/2006/relationships/hyperlink" Target="https://stats.wnba.com/events/?flag=3&amp;CFID=&amp;CFPARAMS=&amp;PlayerID=1628922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3" Type="http://schemas.openxmlformats.org/officeDocument/2006/relationships/hyperlink" Target="https://stats.wnba.com/team/1611661319/traditional/" TargetMode="External"/><Relationship Id="rId11585" Type="http://schemas.openxmlformats.org/officeDocument/2006/relationships/hyperlink" Target="https://stats.wnba.com/events/?flag=3&amp;CFID=&amp;CFPARAMS=&amp;PlayerID=1628922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4" Type="http://schemas.openxmlformats.org/officeDocument/2006/relationships/hyperlink" Target="https://stats.wnba.com/player/1628273/" TargetMode="External"/><Relationship Id="rId11584" Type="http://schemas.openxmlformats.org/officeDocument/2006/relationships/hyperlink" Target="https://stats.wnba.com/team/1611661321/traditional/" TargetMode="External"/><Relationship Id="rId22237" Type="http://schemas.openxmlformats.org/officeDocument/2006/relationships/hyperlink" Target="https://stats.wnba.com/events/?flag=2&amp;CFID=&amp;CFPARAMS=&amp;PlayerID=100874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9" Type="http://schemas.openxmlformats.org/officeDocument/2006/relationships/hyperlink" Target="https://stats.wnba.com/events/?flag=2&amp;CFID=&amp;CFPARAMS=&amp;PlayerID=101032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6" Type="http://schemas.openxmlformats.org/officeDocument/2006/relationships/hyperlink" Target="https://stats.wnba.com/events/?flag=2&amp;CFID=&amp;CFPARAMS=&amp;PlayerID=100874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9" Type="http://schemas.openxmlformats.org/officeDocument/2006/relationships/hyperlink" Target="https://stats.wnba.com/player/201518/" TargetMode="External"/><Relationship Id="rId23567" Type="http://schemas.openxmlformats.org/officeDocument/2006/relationships/hyperlink" Target="https://stats.wnba.com/events/?flag=2&amp;CFID=&amp;CFPARAMS=&amp;PlayerID=101032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8" Type="http://schemas.openxmlformats.org/officeDocument/2006/relationships/hyperlink" Target="https://stats.wnba.com/events/?flag=2&amp;CFID=&amp;CFPARAMS=&amp;PlayerID=100874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8" Type="http://schemas.openxmlformats.org/officeDocument/2006/relationships/hyperlink" Target="https://stats.wnba.com/events/?flag=2&amp;CFID=&amp;CFPARAMS=&amp;PlayerID=101032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0" Type="http://schemas.openxmlformats.org/officeDocument/2006/relationships/hyperlink" Target="https://stats.wnba.com/events/?flag=3&amp;CFID=&amp;CFPARAMS=&amp;PlayerID=203398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1" Type="http://schemas.openxmlformats.org/officeDocument/2006/relationships/hyperlink" Target="https://stats.wnba.com/events/?flag=2&amp;CFID=&amp;CFPARAMS=&amp;PlayerID=202251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2" Type="http://schemas.openxmlformats.org/officeDocument/2006/relationships/hyperlink" Target="https://stats.wnba.com/events/?flag=2&amp;CFID=&amp;CFPARAMS=&amp;PlayerID=202251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1" Type="http://schemas.openxmlformats.org/officeDocument/2006/relationships/hyperlink" Target="https://stats.wnba.com/events/?flag=2&amp;CFID=&amp;CFPARAMS=&amp;PlayerID=201480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0" Type="http://schemas.openxmlformats.org/officeDocument/2006/relationships/hyperlink" Target="https://stats.wnba.com/team/1611661329/traditional/" TargetMode="External"/><Relationship Id="rId23560" Type="http://schemas.openxmlformats.org/officeDocument/2006/relationships/hyperlink" Target="https://stats.wnba.com/team/1611661319/traditional/" TargetMode="External"/><Relationship Id="rId22233" Type="http://schemas.openxmlformats.org/officeDocument/2006/relationships/hyperlink" Target="https://stats.wnba.com/player/100874/" TargetMode="External"/><Relationship Id="rId23565" Type="http://schemas.openxmlformats.org/officeDocument/2006/relationships/hyperlink" Target="https://stats.wnba.com/team/1611661325/traditional/" TargetMode="External"/><Relationship Id="rId22232" Type="http://schemas.openxmlformats.org/officeDocument/2006/relationships/hyperlink" Target="https://stats.wnba.com/events/?flag=2&amp;CFID=&amp;CFPARAMS=&amp;PlayerID=201480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6" Type="http://schemas.openxmlformats.org/officeDocument/2006/relationships/hyperlink" Target="https://stats.wnba.com/events/?flag=2&amp;CFID=&amp;CFPARAMS=&amp;PlayerID=101032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5" Type="http://schemas.openxmlformats.org/officeDocument/2006/relationships/hyperlink" Target="https://stats.wnba.com/events/?flag=2&amp;CFID=&amp;CFPARAMS=&amp;PlayerID=100874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3" Type="http://schemas.openxmlformats.org/officeDocument/2006/relationships/hyperlink" Target="https://stats.wnba.com/events/?flag=2&amp;CFID=&amp;CFPARAMS=&amp;PlayerID=202251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4" Type="http://schemas.openxmlformats.org/officeDocument/2006/relationships/hyperlink" Target="https://stats.wnba.com/team/1611661323/traditional/" TargetMode="External"/><Relationship Id="rId23564" Type="http://schemas.openxmlformats.org/officeDocument/2006/relationships/hyperlink" Target="https://stats.wnba.com/player/101032/" TargetMode="External"/><Relationship Id="rId10268" Type="http://schemas.openxmlformats.org/officeDocument/2006/relationships/hyperlink" Target="https://stats.wnba.com/events/?flag=3&amp;CFID=&amp;CFPARAMS=&amp;PlayerID=203398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9" Type="http://schemas.openxmlformats.org/officeDocument/2006/relationships/hyperlink" Target="https://stats.wnba.com/events/?flag=3&amp;CFID=&amp;CFPARAMS=&amp;PlayerID=203398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9" Type="http://schemas.openxmlformats.org/officeDocument/2006/relationships/hyperlink" Target="https://stats.wnba.com/events/?flag=3&amp;CFID=&amp;CFPARAMS=&amp;PlayerID=101030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2" Type="http://schemas.openxmlformats.org/officeDocument/2006/relationships/hyperlink" Target="https://stats.wnba.com/events/?flag=1&amp;CFID=&amp;CFPARAMS=&amp;PlayerID=1629570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4" Type="http://schemas.openxmlformats.org/officeDocument/2006/relationships/hyperlink" Target="https://stats.wnba.com/events/?flag=1&amp;CFID=&amp;CFPARAMS=&amp;PlayerID=1628922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3" Type="http://schemas.openxmlformats.org/officeDocument/2006/relationships/hyperlink" Target="https://stats.wnba.com/events/?flag=1&amp;CFID=&amp;CFPARAMS=&amp;PlayerID=1629570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3" Type="http://schemas.openxmlformats.org/officeDocument/2006/relationships/hyperlink" Target="https://stats.wnba.com/events/?flag=1&amp;CFID=&amp;CFPARAMS=&amp;PlayerID=1628922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0" Type="http://schemas.openxmlformats.org/officeDocument/2006/relationships/hyperlink" Target="https://stats.wnba.com/events/?flag=1&amp;CFID=&amp;CFPARAMS=&amp;PlayerID=1629570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2" Type="http://schemas.openxmlformats.org/officeDocument/2006/relationships/hyperlink" Target="https://stats.wnba.com/events/?flag=1&amp;CFID=&amp;CFPARAMS=&amp;PlayerID=1628922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1" Type="http://schemas.openxmlformats.org/officeDocument/2006/relationships/hyperlink" Target="https://stats.wnba.com/events/?flag=1&amp;CFID=&amp;CFPARAMS=&amp;PlayerID=1629570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1" Type="http://schemas.openxmlformats.org/officeDocument/2006/relationships/hyperlink" Target="https://stats.wnba.com/events/?flag=1&amp;CFID=&amp;CFPARAMS=&amp;PlayerID=1628922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6" Type="http://schemas.openxmlformats.org/officeDocument/2006/relationships/hyperlink" Target="https://stats.wnba.com/player/203398/" TargetMode="External"/><Relationship Id="rId11598" Type="http://schemas.openxmlformats.org/officeDocument/2006/relationships/hyperlink" Target="https://stats.wnba.com/team/1611661313/traditional/" TargetMode="External"/><Relationship Id="rId10267" Type="http://schemas.openxmlformats.org/officeDocument/2006/relationships/hyperlink" Target="https://stats.wnba.com/team/1611661317/traditional/" TargetMode="External"/><Relationship Id="rId11597" Type="http://schemas.openxmlformats.org/officeDocument/2006/relationships/hyperlink" Target="https://stats.wnba.com/player/101030/" TargetMode="External"/><Relationship Id="rId10264" Type="http://schemas.openxmlformats.org/officeDocument/2006/relationships/hyperlink" Target="https://stats.wnba.com/events/?flag=1&amp;CFID=&amp;CFPARAMS=&amp;PlayerID=1629570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6" Type="http://schemas.openxmlformats.org/officeDocument/2006/relationships/hyperlink" Target="https://stats.wnba.com/events/?flag=1&amp;CFID=&amp;CFPARAMS=&amp;PlayerID=1628922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5" Type="http://schemas.openxmlformats.org/officeDocument/2006/relationships/hyperlink" Target="https://stats.wnba.com/events/?flag=1&amp;CFID=&amp;CFPARAMS=&amp;PlayerID=1629570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5" Type="http://schemas.openxmlformats.org/officeDocument/2006/relationships/hyperlink" Target="https://stats.wnba.com/events/?flag=1&amp;CFID=&amp;CFPARAMS=&amp;PlayerID=1628922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6" Type="http://schemas.openxmlformats.org/officeDocument/2006/relationships/hyperlink" Target="https://stats.wnba.com/events/?flag=2&amp;CFID=&amp;CFPARAMS=&amp;PlayerID=200674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8" Type="http://schemas.openxmlformats.org/officeDocument/2006/relationships/hyperlink" Target="https://stats.wnba.com/events/?flag=2&amp;CFID=&amp;CFPARAMS=&amp;PlayerID=202640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5" Type="http://schemas.openxmlformats.org/officeDocument/2006/relationships/hyperlink" Target="https://stats.wnba.com/team/1611661319/traditional/" TargetMode="External"/><Relationship Id="rId23559" Type="http://schemas.openxmlformats.org/officeDocument/2006/relationships/hyperlink" Target="https://stats.wnba.com/player/202251/" TargetMode="External"/><Relationship Id="rId22228" Type="http://schemas.openxmlformats.org/officeDocument/2006/relationships/hyperlink" Target="https://stats.wnba.com/events/?flag=2&amp;CFID=&amp;CFPARAMS=&amp;PlayerID=200674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6" Type="http://schemas.openxmlformats.org/officeDocument/2006/relationships/hyperlink" Target="https://stats.wnba.com/events/?flag=2&amp;CFID=&amp;CFPARAMS=&amp;PlayerID=202640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7" Type="http://schemas.openxmlformats.org/officeDocument/2006/relationships/hyperlink" Target="https://stats.wnba.com/events/?flag=2&amp;CFID=&amp;CFPARAMS=&amp;PlayerID=200674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7" Type="http://schemas.openxmlformats.org/officeDocument/2006/relationships/hyperlink" Target="https://stats.wnba.com/events/?flag=2&amp;CFID=&amp;CFPARAMS=&amp;PlayerID=202640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9" Type="http://schemas.openxmlformats.org/officeDocument/2006/relationships/hyperlink" Target="https://stats.wnba.com/player/201480/" TargetMode="External"/><Relationship Id="rId23550" Type="http://schemas.openxmlformats.org/officeDocument/2006/relationships/hyperlink" Target="https://stats.wnba.com/team/1611661324/traditional/" TargetMode="External"/><Relationship Id="rId23551" Type="http://schemas.openxmlformats.org/officeDocument/2006/relationships/hyperlink" Target="https://stats.wnba.com/events/?flag=2&amp;CFID=&amp;CFPARAMS=&amp;PlayerID=202644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0" Type="http://schemas.openxmlformats.org/officeDocument/2006/relationships/hyperlink" Target="https://stats.wnba.com/events/?flag=2&amp;CFID=&amp;CFPARAMS=&amp;PlayerID=202632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2" Type="http://schemas.openxmlformats.org/officeDocument/2006/relationships/hyperlink" Target="https://stats.wnba.com/events/?flag=2&amp;CFID=&amp;CFPARAMS=&amp;PlayerID=202632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4" Type="http://schemas.openxmlformats.org/officeDocument/2006/relationships/hyperlink" Target="https://stats.wnba.com/team/1611661321/traditional/" TargetMode="External"/><Relationship Id="rId22221" Type="http://schemas.openxmlformats.org/officeDocument/2006/relationships/hyperlink" Target="https://stats.wnba.com/events/?flag=2&amp;CFID=&amp;CFPARAMS=&amp;PlayerID=202632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5" Type="http://schemas.openxmlformats.org/officeDocument/2006/relationships/hyperlink" Target="https://stats.wnba.com/events/?flag=2&amp;CFID=&amp;CFPARAMS=&amp;PlayerID=202640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4" Type="http://schemas.openxmlformats.org/officeDocument/2006/relationships/hyperlink" Target="https://stats.wnba.com/player/200674/" TargetMode="External"/><Relationship Id="rId23552" Type="http://schemas.openxmlformats.org/officeDocument/2006/relationships/hyperlink" Target="https://stats.wnba.com/events/?flag=2&amp;CFID=&amp;CFPARAMS=&amp;PlayerID=202644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3" Type="http://schemas.openxmlformats.org/officeDocument/2006/relationships/hyperlink" Target="https://stats.wnba.com/events/?flag=2&amp;CFID=&amp;CFPARAMS=&amp;PlayerID=202632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3" Type="http://schemas.openxmlformats.org/officeDocument/2006/relationships/hyperlink" Target="https://stats.wnba.com/player/202640/" TargetMode="External"/><Relationship Id="rId10237" Type="http://schemas.openxmlformats.org/officeDocument/2006/relationships/hyperlink" Target="https://stats.wnba.com/events/?flag=1&amp;CFID=&amp;CFPARAMS=&amp;PlayerID=1630095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9" Type="http://schemas.openxmlformats.org/officeDocument/2006/relationships/hyperlink" Target="https://stats.wnba.com/player/1628282/" TargetMode="External"/><Relationship Id="rId10238" Type="http://schemas.openxmlformats.org/officeDocument/2006/relationships/hyperlink" Target="https://stats.wnba.com/events/?flag=1&amp;CFID=&amp;CFPARAMS=&amp;PlayerID=1630095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8" Type="http://schemas.openxmlformats.org/officeDocument/2006/relationships/hyperlink" Target="https://stats.wnba.com/events/?flag=1&amp;CFID=&amp;CFPARAMS=&amp;PlayerID=1629491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9" Type="http://schemas.openxmlformats.org/officeDocument/2006/relationships/hyperlink" Target="https://stats.wnba.com/events/?flag=3&amp;CFID=&amp;CFPARAMS=&amp;PlayerID=203410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5" Type="http://schemas.openxmlformats.org/officeDocument/2006/relationships/hyperlink" Target="https://stats.wnba.com/events/?flag=1&amp;CFID=&amp;CFPARAMS=&amp;PlayerID=1630095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7" Type="http://schemas.openxmlformats.org/officeDocument/2006/relationships/hyperlink" Target="https://stats.wnba.com/events/?flag=1&amp;CFID=&amp;CFPARAMS=&amp;PlayerID=1629491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8" Type="http://schemas.openxmlformats.org/officeDocument/2006/relationships/hyperlink" Target="https://stats.wnba.com/events/?flag=3&amp;CFID=&amp;CFPARAMS=&amp;PlayerID=203410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6" Type="http://schemas.openxmlformats.org/officeDocument/2006/relationships/hyperlink" Target="https://stats.wnba.com/events/?flag=1&amp;CFID=&amp;CFPARAMS=&amp;PlayerID=1630095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6" Type="http://schemas.openxmlformats.org/officeDocument/2006/relationships/hyperlink" Target="https://stats.wnba.com/events/?flag=1&amp;CFID=&amp;CFPARAMS=&amp;PlayerID=1629491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7" Type="http://schemas.openxmlformats.org/officeDocument/2006/relationships/hyperlink" Target="https://stats.wnba.com/events/?flag=3&amp;CFID=&amp;CFPARAMS=&amp;PlayerID=203410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9" Type="http://schemas.openxmlformats.org/officeDocument/2006/relationships/hyperlink" Target="https://stats.wnba.com/events/?flag=1&amp;CFID=&amp;CFPARAMS=&amp;PlayerID=1630095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1" Type="http://schemas.openxmlformats.org/officeDocument/2006/relationships/hyperlink" Target="https://stats.wnba.com/events/?flag=1&amp;CFID=&amp;CFPARAMS=&amp;PlayerID=1629491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2" Type="http://schemas.openxmlformats.org/officeDocument/2006/relationships/hyperlink" Target="https://stats.wnba.com/events/?flag=1&amp;CFID=&amp;CFPARAMS=&amp;PlayerID=1628276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0" Type="http://schemas.openxmlformats.org/officeDocument/2006/relationships/hyperlink" Target="https://stats.wnba.com/events/?flag=1&amp;CFID=&amp;CFPARAMS=&amp;PlayerID=1630153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0" Type="http://schemas.openxmlformats.org/officeDocument/2006/relationships/hyperlink" Target="https://stats.wnba.com/events/?flag=3&amp;CFID=&amp;CFPARAMS=&amp;PlayerID=1629491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1" Type="http://schemas.openxmlformats.org/officeDocument/2006/relationships/hyperlink" Target="https://stats.wnba.com/events/?flag=1&amp;CFID=&amp;CFPARAMS=&amp;PlayerID=1628276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0" Type="http://schemas.openxmlformats.org/officeDocument/2006/relationships/hyperlink" Target="https://stats.wnba.com/events/?flag=1&amp;CFID=&amp;CFPARAMS=&amp;PlayerID=1628276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3" Type="http://schemas.openxmlformats.org/officeDocument/2006/relationships/hyperlink" Target="https://stats.wnba.com/events/?flag=3&amp;CFID=&amp;CFPARAMS=&amp;PlayerID=1630095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5" Type="http://schemas.openxmlformats.org/officeDocument/2006/relationships/hyperlink" Target="https://stats.wnba.com/events/?flag=1&amp;CFID=&amp;CFPARAMS=&amp;PlayerID=1629491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6" Type="http://schemas.openxmlformats.org/officeDocument/2006/relationships/hyperlink" Target="https://stats.wnba.com/team/1611661330/traditional/" TargetMode="External"/><Relationship Id="rId10234" Type="http://schemas.openxmlformats.org/officeDocument/2006/relationships/hyperlink" Target="https://stats.wnba.com/events/?flag=3&amp;CFID=&amp;CFPARAMS=&amp;PlayerID=1630095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4" Type="http://schemas.openxmlformats.org/officeDocument/2006/relationships/hyperlink" Target="https://stats.wnba.com/events/?flag=1&amp;CFID=&amp;CFPARAMS=&amp;PlayerID=1629491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5" Type="http://schemas.openxmlformats.org/officeDocument/2006/relationships/hyperlink" Target="https://stats.wnba.com/player/203410/" TargetMode="External"/><Relationship Id="rId10231" Type="http://schemas.openxmlformats.org/officeDocument/2006/relationships/hyperlink" Target="https://stats.wnba.com/player/1630095/" TargetMode="External"/><Relationship Id="rId11563" Type="http://schemas.openxmlformats.org/officeDocument/2006/relationships/hyperlink" Target="https://stats.wnba.com/events/?flag=1&amp;CFID=&amp;CFPARAMS=&amp;PlayerID=1629491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4" Type="http://schemas.openxmlformats.org/officeDocument/2006/relationships/hyperlink" Target="https://stats.wnba.com/events/?flag=1&amp;CFID=&amp;CFPARAMS=&amp;PlayerID=1628276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2" Type="http://schemas.openxmlformats.org/officeDocument/2006/relationships/hyperlink" Target="https://stats.wnba.com/team/1611661330/traditional/" TargetMode="External"/><Relationship Id="rId11562" Type="http://schemas.openxmlformats.org/officeDocument/2006/relationships/hyperlink" Target="https://stats.wnba.com/events/?flag=1&amp;CFID=&amp;CFPARAMS=&amp;PlayerID=1629491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3" Type="http://schemas.openxmlformats.org/officeDocument/2006/relationships/hyperlink" Target="https://stats.wnba.com/events/?flag=1&amp;CFID=&amp;CFPARAMS=&amp;PlayerID=1628276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5" Type="http://schemas.openxmlformats.org/officeDocument/2006/relationships/hyperlink" Target="https://stats.wnba.com/events/?flag=2&amp;CFID=&amp;CFPARAMS=&amp;PlayerID=100666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7" Type="http://schemas.openxmlformats.org/officeDocument/2006/relationships/hyperlink" Target="https://stats.wnba.com/events/?flag=2&amp;CFID=&amp;CFPARAMS=&amp;PlayerID=201907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4" Type="http://schemas.openxmlformats.org/officeDocument/2006/relationships/hyperlink" Target="https://stats.wnba.com/events/?flag=2&amp;CFID=&amp;CFPARAMS=&amp;PlayerID=100666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8" Type="http://schemas.openxmlformats.org/officeDocument/2006/relationships/hyperlink" Target="https://stats.wnba.com/events/?flag=2&amp;CFID=&amp;CFPARAMS=&amp;PlayerID=201907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7" Type="http://schemas.openxmlformats.org/officeDocument/2006/relationships/hyperlink" Target="https://stats.wnba.com/events/?flag=2&amp;CFID=&amp;CFPARAMS=&amp;PlayerID=100666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5" Type="http://schemas.openxmlformats.org/officeDocument/2006/relationships/hyperlink" Target="https://stats.wnba.com/player/201907/" TargetMode="External"/><Relationship Id="rId22216" Type="http://schemas.openxmlformats.org/officeDocument/2006/relationships/hyperlink" Target="https://stats.wnba.com/events/?flag=2&amp;CFID=&amp;CFPARAMS=&amp;PlayerID=100666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6" Type="http://schemas.openxmlformats.org/officeDocument/2006/relationships/hyperlink" Target="https://stats.wnba.com/team/1611661330/traditional/" TargetMode="External"/><Relationship Id="rId22219" Type="http://schemas.openxmlformats.org/officeDocument/2006/relationships/hyperlink" Target="https://stats.wnba.com/team/1611661324/traditional/" TargetMode="External"/><Relationship Id="rId22218" Type="http://schemas.openxmlformats.org/officeDocument/2006/relationships/hyperlink" Target="https://stats.wnba.com/player/202632/" TargetMode="External"/><Relationship Id="rId23549" Type="http://schemas.openxmlformats.org/officeDocument/2006/relationships/hyperlink" Target="https://stats.wnba.com/player/202644/" TargetMode="External"/><Relationship Id="rId23540" Type="http://schemas.openxmlformats.org/officeDocument/2006/relationships/hyperlink" Target="https://stats.wnba.com/player/202665/" TargetMode="External"/><Relationship Id="rId22211" Type="http://schemas.openxmlformats.org/officeDocument/2006/relationships/hyperlink" Target="https://stats.wnba.com/events/?flag=2&amp;CFID=&amp;CFPARAMS=&amp;PlayerID=200671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3" Type="http://schemas.openxmlformats.org/officeDocument/2006/relationships/hyperlink" Target="https://stats.wnba.com/events/?flag=2&amp;CFID=&amp;CFPARAMS=&amp;PlayerID=202665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0" Type="http://schemas.openxmlformats.org/officeDocument/2006/relationships/hyperlink" Target="https://stats.wnba.com/events/?flag=2&amp;CFID=&amp;CFPARAMS=&amp;PlayerID=200671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4" Type="http://schemas.openxmlformats.org/officeDocument/2006/relationships/hyperlink" Target="https://stats.wnba.com/events/?flag=2&amp;CFID=&amp;CFPARAMS=&amp;PlayerID=202665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3" Type="http://schemas.openxmlformats.org/officeDocument/2006/relationships/hyperlink" Target="https://stats.wnba.com/team/1611661325/traditional/" TargetMode="External"/><Relationship Id="rId23541" Type="http://schemas.openxmlformats.org/officeDocument/2006/relationships/hyperlink" Target="https://stats.wnba.com/team/1611661321/traditional/" TargetMode="External"/><Relationship Id="rId22212" Type="http://schemas.openxmlformats.org/officeDocument/2006/relationships/hyperlink" Target="https://stats.wnba.com/player/100666/" TargetMode="External"/><Relationship Id="rId23542" Type="http://schemas.openxmlformats.org/officeDocument/2006/relationships/hyperlink" Target="https://stats.wnba.com/events/?flag=2&amp;CFID=&amp;CFPARAMS=&amp;PlayerID=202665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8" Type="http://schemas.openxmlformats.org/officeDocument/2006/relationships/hyperlink" Target="https://stats.wnba.com/events/?flag=1&amp;CFID=&amp;CFPARAMS=&amp;PlayerID=204332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9" Type="http://schemas.openxmlformats.org/officeDocument/2006/relationships/hyperlink" Target="https://stats.wnba.com/events/?flag=1&amp;CFID=&amp;CFPARAMS=&amp;PlayerID=204332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9" Type="http://schemas.openxmlformats.org/officeDocument/2006/relationships/hyperlink" Target="https://stats.wnba.com/events/?flag=1&amp;CFID=&amp;CFPARAMS=&amp;PlayerID=1628282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6" Type="http://schemas.openxmlformats.org/officeDocument/2006/relationships/hyperlink" Target="https://stats.wnba.com/events/?flag=1&amp;CFID=&amp;CFPARAMS=&amp;PlayerID=204332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8" Type="http://schemas.openxmlformats.org/officeDocument/2006/relationships/hyperlink" Target="https://stats.wnba.com/events/?flag=1&amp;CFID=&amp;CFPARAMS=&amp;PlayerID=1628282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7" Type="http://schemas.openxmlformats.org/officeDocument/2006/relationships/hyperlink" Target="https://stats.wnba.com/events/?flag=1&amp;CFID=&amp;CFPARAMS=&amp;PlayerID=204332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7" Type="http://schemas.openxmlformats.org/officeDocument/2006/relationships/hyperlink" Target="https://stats.wnba.com/events/?flag=1&amp;CFID=&amp;CFPARAMS=&amp;PlayerID=1628282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0" Type="http://schemas.openxmlformats.org/officeDocument/2006/relationships/hyperlink" Target="https://stats.wnba.com/events/?flag=1&amp;CFID=&amp;CFPARAMS=&amp;PlayerID=1630095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2" Type="http://schemas.openxmlformats.org/officeDocument/2006/relationships/hyperlink" Target="https://stats.wnba.com/events/?flag=3&amp;CFID=&amp;CFPARAMS=&amp;PlayerID=1628282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1" Type="http://schemas.openxmlformats.org/officeDocument/2006/relationships/hyperlink" Target="https://stats.wnba.com/events/?flag=1&amp;CFID=&amp;CFPARAMS=&amp;PlayerID=1630095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1" Type="http://schemas.openxmlformats.org/officeDocument/2006/relationships/hyperlink" Target="https://stats.wnba.com/events/?flag=3&amp;CFID=&amp;CFPARAMS=&amp;PlayerID=1628282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0" Type="http://schemas.openxmlformats.org/officeDocument/2006/relationships/hyperlink" Target="https://stats.wnba.com/team/1611661320/traditional/" TargetMode="External"/><Relationship Id="rId10244" Type="http://schemas.openxmlformats.org/officeDocument/2006/relationships/hyperlink" Target="https://stats.wnba.com/events/?flag=3&amp;CFID=&amp;CFPARAMS=&amp;PlayerID=204332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6" Type="http://schemas.openxmlformats.org/officeDocument/2006/relationships/hyperlink" Target="https://stats.wnba.com/events/?flag=1&amp;CFID=&amp;CFPARAMS=&amp;PlayerID=1628282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5" Type="http://schemas.openxmlformats.org/officeDocument/2006/relationships/hyperlink" Target="https://stats.wnba.com/events/?flag=3&amp;CFID=&amp;CFPARAMS=&amp;PlayerID=204332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5" Type="http://schemas.openxmlformats.org/officeDocument/2006/relationships/hyperlink" Target="https://stats.wnba.com/events/?flag=1&amp;CFID=&amp;CFPARAMS=&amp;PlayerID=1628282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2" Type="http://schemas.openxmlformats.org/officeDocument/2006/relationships/hyperlink" Target="https://stats.wnba.com/player/204332/" TargetMode="External"/><Relationship Id="rId11574" Type="http://schemas.openxmlformats.org/officeDocument/2006/relationships/hyperlink" Target="https://stats.wnba.com/events/?flag=3&amp;CFID=&amp;CFPARAMS=&amp;PlayerID=1628282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3" Type="http://schemas.openxmlformats.org/officeDocument/2006/relationships/hyperlink" Target="https://stats.wnba.com/team/1611661319/traditional/" TargetMode="External"/><Relationship Id="rId11573" Type="http://schemas.openxmlformats.org/officeDocument/2006/relationships/hyperlink" Target="https://stats.wnba.com/events/?flag=3&amp;CFID=&amp;CFPARAMS=&amp;PlayerID=1628282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wnba.com/events/?flag=1&amp;CFID=&amp;CFPARAMS=&amp;PlayerID=1630150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1" Type="http://schemas.openxmlformats.org/officeDocument/2006/relationships/hyperlink" Target="https://stats.wnba.com/player/100396/" TargetMode="External"/><Relationship Id="rId23812" Type="http://schemas.openxmlformats.org/officeDocument/2006/relationships/hyperlink" Target="https://stats.wnba.com/team/1611661320/traditional/" TargetMode="External"/><Relationship Id="rId23810" Type="http://schemas.openxmlformats.org/officeDocument/2006/relationships/hyperlink" Target="https://stats.wnba.com/events/?flag=2&amp;CFID=&amp;CFPARAMS=&amp;PlayerID=202250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wnba.com/events/?flag=1&amp;CFID=&amp;CFPARAMS=&amp;PlayerID=1630150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5" Type="http://schemas.openxmlformats.org/officeDocument/2006/relationships/hyperlink" Target="https://stats.wnba.com/events/?flag=2&amp;CFID=&amp;CFPARAMS=&amp;PlayerID=100396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wnba.com/events/?flag=1&amp;CFID=&amp;CFPARAMS=&amp;PlayerID=1630150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6" Type="http://schemas.openxmlformats.org/officeDocument/2006/relationships/hyperlink" Target="https://stats.wnba.com/events/?flag=2&amp;CFID=&amp;CFPARAMS=&amp;PlayerID=100396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wnba.com/events/?flag=1&amp;CFID=&amp;CFPARAMS=&amp;PlayerID=1630150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3" Type="http://schemas.openxmlformats.org/officeDocument/2006/relationships/hyperlink" Target="https://stats.wnba.com/events/?flag=2&amp;CFID=&amp;CFPARAMS=&amp;PlayerID=100396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wnba.com/events/?flag=1&amp;CFID=&amp;CFPARAMS=&amp;PlayerID=1630150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4" Type="http://schemas.openxmlformats.org/officeDocument/2006/relationships/hyperlink" Target="https://stats.wnba.com/events/?flag=2&amp;CFID=&amp;CFPARAMS=&amp;PlayerID=100396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9" Type="http://schemas.openxmlformats.org/officeDocument/2006/relationships/hyperlink" Target="https://stats.wnba.com/events/?flag=3&amp;CFID=&amp;CFPARAMS=&amp;PlayerID=202641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8" Type="http://schemas.openxmlformats.org/officeDocument/2006/relationships/hyperlink" Target="https://stats.wnba.com/team/1611661319/traditional/" TargetMode="External"/><Relationship Id="rId11827" Type="http://schemas.openxmlformats.org/officeDocument/2006/relationships/hyperlink" Target="https://stats.wnba.com/player/202641/" TargetMode="External"/><Relationship Id="rId11822" Type="http://schemas.openxmlformats.org/officeDocument/2006/relationships/hyperlink" Target="https://stats.wnba.com/events/?flag=1&amp;CFID=&amp;CFPARAMS=&amp;PlayerID=203411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1" Type="http://schemas.openxmlformats.org/officeDocument/2006/relationships/hyperlink" Target="https://stats.wnba.com/events/?flag=1&amp;CFID=&amp;CFPARAMS=&amp;PlayerID=203411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0" Type="http://schemas.openxmlformats.org/officeDocument/2006/relationships/hyperlink" Target="https://stats.wnba.com/events/?flag=1&amp;CFID=&amp;CFPARAMS=&amp;PlayerID=203411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6" Type="http://schemas.openxmlformats.org/officeDocument/2006/relationships/hyperlink" Target="https://stats.wnba.com/events/?flag=1&amp;CFID=&amp;CFPARAMS=&amp;PlayerID=203411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5" Type="http://schemas.openxmlformats.org/officeDocument/2006/relationships/hyperlink" Target="https://stats.wnba.com/events/?flag=1&amp;CFID=&amp;CFPARAMS=&amp;PlayerID=203411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4" Type="http://schemas.openxmlformats.org/officeDocument/2006/relationships/hyperlink" Target="https://stats.wnba.com/events/?flag=1&amp;CFID=&amp;CFPARAMS=&amp;PlayerID=203411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3" Type="http://schemas.openxmlformats.org/officeDocument/2006/relationships/hyperlink" Target="https://stats.wnba.com/events/?flag=1&amp;CFID=&amp;CFPARAMS=&amp;PlayerID=203411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wnba.com/events/?flag=3&amp;CFID=&amp;CFPARAMS=&amp;PlayerID=1630150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9" Type="http://schemas.openxmlformats.org/officeDocument/2006/relationships/hyperlink" Target="https://stats.wnba.com/events/?flag=2&amp;CFID=&amp;CFPARAMS=&amp;PlayerID=200674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wnba.com/events/?flag=3&amp;CFID=&amp;CFPARAMS=&amp;PlayerID=1630150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stats.wnba.com/events/?flag=3&amp;CFID=&amp;CFPARAMS=&amp;PlayerID=1630150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7" Type="http://schemas.openxmlformats.org/officeDocument/2006/relationships/hyperlink" Target="https://stats.wnba.com/player/200674/" TargetMode="External"/><Relationship Id="rId184" Type="http://schemas.openxmlformats.org/officeDocument/2006/relationships/hyperlink" Target="https://stats.wnba.com/events/?flag=3&amp;CFID=&amp;CFPARAMS=&amp;PlayerID=1630150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8" Type="http://schemas.openxmlformats.org/officeDocument/2006/relationships/hyperlink" Target="https://stats.wnba.com/team/1611661319/traditional/" TargetMode="External"/><Relationship Id="rId189" Type="http://schemas.openxmlformats.org/officeDocument/2006/relationships/hyperlink" Target="https://stats.wnba.com/events/?flag=1&amp;CFID=&amp;CFPARAMS=&amp;PlayerID=1630150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wnba.com/events/?flag=1&amp;CFID=&amp;CFPARAMS=&amp;PlayerID=1630150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0" Type="http://schemas.openxmlformats.org/officeDocument/2006/relationships/hyperlink" Target="https://stats.wnba.com/events/?flag=2&amp;CFID=&amp;CFPARAMS=&amp;PlayerID=100634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1" Type="http://schemas.openxmlformats.org/officeDocument/2006/relationships/hyperlink" Target="https://stats.wnba.com/events/?flag=2&amp;CFID=&amp;CFPARAMS=&amp;PlayerID=100634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wnba.com/team/1611661329/traditional/" TargetMode="External"/><Relationship Id="rId23804" Type="http://schemas.openxmlformats.org/officeDocument/2006/relationships/hyperlink" Target="https://stats.wnba.com/team/1611661317/traditional/" TargetMode="External"/><Relationship Id="rId182" Type="http://schemas.openxmlformats.org/officeDocument/2006/relationships/hyperlink" Target="https://stats.wnba.com/player/1630150/" TargetMode="External"/><Relationship Id="rId23805" Type="http://schemas.openxmlformats.org/officeDocument/2006/relationships/hyperlink" Target="https://stats.wnba.com/events/?flag=2&amp;CFID=&amp;CFPARAMS=&amp;PlayerID=200676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wnba.com/events/?flag=1&amp;CFID=&amp;CFPARAMS=&amp;PlayerID=203827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2" Type="http://schemas.openxmlformats.org/officeDocument/2006/relationships/hyperlink" Target="https://stats.wnba.com/events/?flag=2&amp;CFID=&amp;CFPARAMS=&amp;PlayerID=100634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wnba.com/events/?flag=1&amp;CFID=&amp;CFPARAMS=&amp;PlayerID=203827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3" Type="http://schemas.openxmlformats.org/officeDocument/2006/relationships/hyperlink" Target="https://stats.wnba.com/player/200676/" TargetMode="External"/><Relationship Id="rId10509" Type="http://schemas.openxmlformats.org/officeDocument/2006/relationships/hyperlink" Target="https://stats.wnba.com/events/?flag=1&amp;CFID=&amp;CFPARAMS=&amp;PlayerID=201480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7" Type="http://schemas.openxmlformats.org/officeDocument/2006/relationships/hyperlink" Target="https://stats.wnba.com/events/?flag=1&amp;CFID=&amp;CFPARAMS=&amp;PlayerID=201480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9" Type="http://schemas.openxmlformats.org/officeDocument/2006/relationships/hyperlink" Target="https://stats.wnba.com/events/?flag=1&amp;CFID=&amp;CFPARAMS=&amp;PlayerID=202641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8" Type="http://schemas.openxmlformats.org/officeDocument/2006/relationships/hyperlink" Target="https://stats.wnba.com/events/?flag=1&amp;CFID=&amp;CFPARAMS=&amp;PlayerID=201480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8" Type="http://schemas.openxmlformats.org/officeDocument/2006/relationships/hyperlink" Target="https://stats.wnba.com/events/?flag=1&amp;CFID=&amp;CFPARAMS=&amp;PlayerID=202641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1" Type="http://schemas.openxmlformats.org/officeDocument/2006/relationships/hyperlink" Target="https://stats.wnba.com/team/1611661324/traditional/" TargetMode="External"/><Relationship Id="rId11833" Type="http://schemas.openxmlformats.org/officeDocument/2006/relationships/hyperlink" Target="https://stats.wnba.com/events/?flag=1&amp;CFID=&amp;CFPARAMS=&amp;PlayerID=202641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2" Type="http://schemas.openxmlformats.org/officeDocument/2006/relationships/hyperlink" Target="https://stats.wnba.com/events/?flag=3&amp;CFID=&amp;CFPARAMS=&amp;PlayerID=201480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2" Type="http://schemas.openxmlformats.org/officeDocument/2006/relationships/hyperlink" Target="https://stats.wnba.com/events/?flag=3&amp;CFID=&amp;CFPARAMS=&amp;PlayerID=202641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1" Type="http://schemas.openxmlformats.org/officeDocument/2006/relationships/hyperlink" Target="https://stats.wnba.com/events/?flag=3&amp;CFID=&amp;CFPARAMS=&amp;PlayerID=202641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0" Type="http://schemas.openxmlformats.org/officeDocument/2006/relationships/hyperlink" Target="https://stats.wnba.com/player/201480/" TargetMode="External"/><Relationship Id="rId11830" Type="http://schemas.openxmlformats.org/officeDocument/2006/relationships/hyperlink" Target="https://stats.wnba.com/events/?flag=3&amp;CFID=&amp;CFPARAMS=&amp;PlayerID=202641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5" Type="http://schemas.openxmlformats.org/officeDocument/2006/relationships/hyperlink" Target="https://stats.wnba.com/events/?flag=1&amp;CFID=&amp;CFPARAMS=&amp;PlayerID=201480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7" Type="http://schemas.openxmlformats.org/officeDocument/2006/relationships/hyperlink" Target="https://stats.wnba.com/events/?flag=1&amp;CFID=&amp;CFPARAMS=&amp;PlayerID=202641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6" Type="http://schemas.openxmlformats.org/officeDocument/2006/relationships/hyperlink" Target="https://stats.wnba.com/events/?flag=1&amp;CFID=&amp;CFPARAMS=&amp;PlayerID=201480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6" Type="http://schemas.openxmlformats.org/officeDocument/2006/relationships/hyperlink" Target="https://stats.wnba.com/events/?flag=1&amp;CFID=&amp;CFPARAMS=&amp;PlayerID=202641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3" Type="http://schemas.openxmlformats.org/officeDocument/2006/relationships/hyperlink" Target="https://stats.wnba.com/events/?flag=3&amp;CFID=&amp;CFPARAMS=&amp;PlayerID=201480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5" Type="http://schemas.openxmlformats.org/officeDocument/2006/relationships/hyperlink" Target="https://stats.wnba.com/events/?flag=1&amp;CFID=&amp;CFPARAMS=&amp;PlayerID=202641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4" Type="http://schemas.openxmlformats.org/officeDocument/2006/relationships/hyperlink" Target="https://stats.wnba.com/events/?flag=1&amp;CFID=&amp;CFPARAMS=&amp;PlayerID=201480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4" Type="http://schemas.openxmlformats.org/officeDocument/2006/relationships/hyperlink" Target="https://stats.wnba.com/events/?flag=1&amp;CFID=&amp;CFPARAMS=&amp;PlayerID=202641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wnba.com/events/?flag=1&amp;CFID=&amp;CFPARAMS=&amp;PlayerID=203827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8" Type="http://schemas.openxmlformats.org/officeDocument/2006/relationships/hyperlink" Target="https://stats.wnba.com/team/1611661323/traditional/" TargetMode="External"/><Relationship Id="rId175" Type="http://schemas.openxmlformats.org/officeDocument/2006/relationships/hyperlink" Target="https://stats.wnba.com/events/?flag=1&amp;CFID=&amp;CFPARAMS=&amp;PlayerID=203827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9" Type="http://schemas.openxmlformats.org/officeDocument/2006/relationships/hyperlink" Target="https://stats.wnba.com/events/?flag=2&amp;CFID=&amp;CFPARAMS=&amp;PlayerID=202250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wnba.com/events/?flag=1&amp;CFID=&amp;CFPARAMS=&amp;PlayerID=203827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6" Type="http://schemas.openxmlformats.org/officeDocument/2006/relationships/hyperlink" Target="https://stats.wnba.com/events/?flag=2&amp;CFID=&amp;CFPARAMS=&amp;PlayerID=200676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wnba.com/events/?flag=3&amp;CFID=&amp;CFPARAMS=&amp;PlayerID=203827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7" Type="http://schemas.openxmlformats.org/officeDocument/2006/relationships/hyperlink" Target="https://stats.wnba.com/player/202250/" TargetMode="External"/><Relationship Id="rId179" Type="http://schemas.openxmlformats.org/officeDocument/2006/relationships/hyperlink" Target="https://stats.wnba.com/events/?flag=1&amp;CFID=&amp;CFPARAMS=&amp;PlayerID=203827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wnba.com/events/?flag=1&amp;CFID=&amp;CFPARAMS=&amp;PlayerID=203827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wnba.com/events/?flag=1&amp;CFID=&amp;CFPARAMS=&amp;PlayerID=203827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8" Type="http://schemas.openxmlformats.org/officeDocument/2006/relationships/hyperlink" Target="https://stats.wnba.com/events/?flag=1&amp;CFID=&amp;CFPARAMS=&amp;PlayerID=1628280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7" Type="http://schemas.openxmlformats.org/officeDocument/2006/relationships/hyperlink" Target="https://stats.wnba.com/events/?flag=1&amp;CFID=&amp;CFPARAMS=&amp;PlayerID=1628280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6" Type="http://schemas.openxmlformats.org/officeDocument/2006/relationships/hyperlink" Target="https://stats.wnba.com/events/?flag=1&amp;CFID=&amp;CFPARAMS=&amp;PlayerID=1628280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5" Type="http://schemas.openxmlformats.org/officeDocument/2006/relationships/hyperlink" Target="https://stats.wnba.com/events/?flag=1&amp;CFID=&amp;CFPARAMS=&amp;PlayerID=1628280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9" Type="http://schemas.openxmlformats.org/officeDocument/2006/relationships/hyperlink" Target="https://stats.wnba.com/events/?flag=1&amp;CFID=&amp;CFPARAMS=&amp;PlayerID=1628280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0" Type="http://schemas.openxmlformats.org/officeDocument/2006/relationships/hyperlink" Target="https://stats.wnba.com/events/?flag=1&amp;CFID=&amp;CFPARAMS=&amp;PlayerID=1627671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4" Type="http://schemas.openxmlformats.org/officeDocument/2006/relationships/hyperlink" Target="https://stats.wnba.com/events/?flag=3&amp;CFID=&amp;CFPARAMS=&amp;PlayerID=1628280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3" Type="http://schemas.openxmlformats.org/officeDocument/2006/relationships/hyperlink" Target="https://stats.wnba.com/events/?flag=3&amp;CFID=&amp;CFPARAMS=&amp;PlayerID=1628280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2" Type="http://schemas.openxmlformats.org/officeDocument/2006/relationships/hyperlink" Target="https://stats.wnba.com/team/1611661323/traditional/" TargetMode="External"/><Relationship Id="rId11801" Type="http://schemas.openxmlformats.org/officeDocument/2006/relationships/hyperlink" Target="https://stats.wnba.com/player/1628280/" TargetMode="External"/><Relationship Id="rId11819" Type="http://schemas.openxmlformats.org/officeDocument/2006/relationships/hyperlink" Target="https://stats.wnba.com/events/?flag=1&amp;CFID=&amp;CFPARAMS=&amp;PlayerID=203411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8" Type="http://schemas.openxmlformats.org/officeDocument/2006/relationships/hyperlink" Target="https://stats.wnba.com/events/?flag=3&amp;CFID=&amp;CFPARAMS=&amp;PlayerID=203411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7" Type="http://schemas.openxmlformats.org/officeDocument/2006/relationships/hyperlink" Target="https://stats.wnba.com/events/?flag=3&amp;CFID=&amp;CFPARAMS=&amp;PlayerID=203411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6" Type="http://schemas.openxmlformats.org/officeDocument/2006/relationships/hyperlink" Target="https://stats.wnba.com/events/?flag=3&amp;CFID=&amp;CFPARAMS=&amp;PlayerID=203411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1" Type="http://schemas.openxmlformats.org/officeDocument/2006/relationships/hyperlink" Target="https://stats.wnba.com/events/?flag=1&amp;CFID=&amp;CFPARAMS=&amp;PlayerID=1628280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0" Type="http://schemas.openxmlformats.org/officeDocument/2006/relationships/hyperlink" Target="https://stats.wnba.com/events/?flag=1&amp;CFID=&amp;CFPARAMS=&amp;PlayerID=1628280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5" Type="http://schemas.openxmlformats.org/officeDocument/2006/relationships/hyperlink" Target="https://stats.wnba.com/events/?flag=3&amp;CFID=&amp;CFPARAMS=&amp;PlayerID=203411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4" Type="http://schemas.openxmlformats.org/officeDocument/2006/relationships/hyperlink" Target="https://stats.wnba.com/team/1611661319/traditional/" TargetMode="External"/><Relationship Id="rId11813" Type="http://schemas.openxmlformats.org/officeDocument/2006/relationships/hyperlink" Target="https://stats.wnba.com/player/203411/" TargetMode="External"/><Relationship Id="rId11812" Type="http://schemas.openxmlformats.org/officeDocument/2006/relationships/hyperlink" Target="https://stats.wnba.com/events/?flag=1&amp;CFID=&amp;CFPARAMS=&amp;PlayerID=1628280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stats.wnba.com/events/?flag=3&amp;CFID=&amp;CFPARAMS=&amp;PlayerID=1631009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wnba.com/team/1611661330/traditional/" TargetMode="External"/><Relationship Id="rId196" Type="http://schemas.openxmlformats.org/officeDocument/2006/relationships/hyperlink" Target="https://stats.wnba.com/player/1631009/" TargetMode="External"/><Relationship Id="rId195" Type="http://schemas.openxmlformats.org/officeDocument/2006/relationships/hyperlink" Target="https://stats.wnba.com/events/?flag=1&amp;CFID=&amp;CFPARAMS=&amp;PlayerID=1630150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wnba.com/events/?flag=3&amp;CFID=&amp;CFPARAMS=&amp;PlayerID=1631009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3" Type="http://schemas.openxmlformats.org/officeDocument/2006/relationships/hyperlink" Target="https://stats.wnba.com/events/?flag=2&amp;CFID=&amp;CFPARAMS=&amp;PlayerID=203046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5" Type="http://schemas.openxmlformats.org/officeDocument/2006/relationships/hyperlink" Target="https://stats.wnba.com/events/?flag=2&amp;CFID=&amp;CFPARAMS=&amp;PlayerID=100356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2" Type="http://schemas.openxmlformats.org/officeDocument/2006/relationships/hyperlink" Target="https://stats.wnba.com/events/?flag=2&amp;CFID=&amp;CFPARAMS=&amp;PlayerID=203046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6" Type="http://schemas.openxmlformats.org/officeDocument/2006/relationships/hyperlink" Target="https://stats.wnba.com/events/?flag=2&amp;CFID=&amp;CFPARAMS=&amp;PlayerID=100356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5" Type="http://schemas.openxmlformats.org/officeDocument/2006/relationships/hyperlink" Target="https://stats.wnba.com/team/1611661313/traditional/" TargetMode="External"/><Relationship Id="rId23853" Type="http://schemas.openxmlformats.org/officeDocument/2006/relationships/hyperlink" Target="https://stats.wnba.com/player/100356/" TargetMode="External"/><Relationship Id="rId22524" Type="http://schemas.openxmlformats.org/officeDocument/2006/relationships/hyperlink" Target="https://stats.wnba.com/player/100919/" TargetMode="External"/><Relationship Id="rId23854" Type="http://schemas.openxmlformats.org/officeDocument/2006/relationships/hyperlink" Target="https://stats.wnba.com/team/1611661319/traditional/" TargetMode="External"/><Relationship Id="rId150" Type="http://schemas.openxmlformats.org/officeDocument/2006/relationships/hyperlink" Target="https://stats.wnba.com/events/?flag=1&amp;CFID=&amp;CFPARAMS=&amp;PlayerID=1628276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7" Type="http://schemas.openxmlformats.org/officeDocument/2006/relationships/hyperlink" Target="https://stats.wnba.com/events/?flag=2&amp;CFID=&amp;CFPARAMS=&amp;PlayerID=100919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9" Type="http://schemas.openxmlformats.org/officeDocument/2006/relationships/hyperlink" Target="https://stats.wnba.com/player/201904/" TargetMode="External"/><Relationship Id="rId22526" Type="http://schemas.openxmlformats.org/officeDocument/2006/relationships/hyperlink" Target="https://stats.wnba.com/events/?flag=2&amp;CFID=&amp;CFPARAMS=&amp;PlayerID=100919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9" Type="http://schemas.openxmlformats.org/officeDocument/2006/relationships/hyperlink" Target="https://stats.wnba.com/events/?flag=2&amp;CFID=&amp;CFPARAMS=&amp;PlayerID=100919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7" Type="http://schemas.openxmlformats.org/officeDocument/2006/relationships/hyperlink" Target="https://stats.wnba.com/events/?flag=2&amp;CFID=&amp;CFPARAMS=&amp;PlayerID=100356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8" Type="http://schemas.openxmlformats.org/officeDocument/2006/relationships/hyperlink" Target="https://stats.wnba.com/events/?flag=2&amp;CFID=&amp;CFPARAMS=&amp;PlayerID=100919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8" Type="http://schemas.openxmlformats.org/officeDocument/2006/relationships/hyperlink" Target="https://stats.wnba.com/events/?flag=2&amp;CFID=&amp;CFPARAMS=&amp;PlayerID=100356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1" Type="http://schemas.openxmlformats.org/officeDocument/2006/relationships/hyperlink" Target="https://stats.wnba.com/events/?flag=2&amp;CFID=&amp;CFPARAMS=&amp;PlayerID=100666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2" Type="http://schemas.openxmlformats.org/officeDocument/2006/relationships/hyperlink" Target="https://stats.wnba.com/events/?flag=2&amp;CFID=&amp;CFPARAMS=&amp;PlayerID=100666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1" Type="http://schemas.openxmlformats.org/officeDocument/2006/relationships/hyperlink" Target="https://stats.wnba.com/events/?flag=2&amp;CFID=&amp;CFPARAMS=&amp;PlayerID=203046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0" Type="http://schemas.openxmlformats.org/officeDocument/2006/relationships/hyperlink" Target="https://stats.wnba.com/events/?flag=2&amp;CFID=&amp;CFPARAMS=&amp;PlayerID=203046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0" Type="http://schemas.openxmlformats.org/officeDocument/2006/relationships/hyperlink" Target="https://stats.wnba.com/events/?flag=2&amp;CFID=&amp;CFPARAMS=&amp;PlayerID=100666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4" Type="http://schemas.openxmlformats.org/officeDocument/2006/relationships/hyperlink" Target="https://stats.wnba.com/events/?flag=1&amp;CFID=&amp;CFPARAMS=&amp;PlayerID=1627675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6" Type="http://schemas.openxmlformats.org/officeDocument/2006/relationships/hyperlink" Target="https://stats.wnba.com/events/?flag=1&amp;CFID=&amp;CFPARAMS=&amp;PlayerID=100949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5" Type="http://schemas.openxmlformats.org/officeDocument/2006/relationships/hyperlink" Target="https://stats.wnba.com/events/?flag=1&amp;CFID=&amp;CFPARAMS=&amp;PlayerID=1627675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5" Type="http://schemas.openxmlformats.org/officeDocument/2006/relationships/hyperlink" Target="https://stats.wnba.com/events/?flag=1&amp;CFID=&amp;CFPARAMS=&amp;PlayerID=100949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wnba.com/events/?flag=1&amp;CFID=&amp;CFPARAMS=&amp;PlayerID=1628276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2" Type="http://schemas.openxmlformats.org/officeDocument/2006/relationships/hyperlink" Target="https://stats.wnba.com/events/?flag=1&amp;CFID=&amp;CFPARAMS=&amp;PlayerID=1627675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4" Type="http://schemas.openxmlformats.org/officeDocument/2006/relationships/hyperlink" Target="https://stats.wnba.com/events/?flag=1&amp;CFID=&amp;CFPARAMS=&amp;PlayerID=100949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wnba.com/events/?flag=1&amp;CFID=&amp;CFPARAMS=&amp;PlayerID=1628276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3" Type="http://schemas.openxmlformats.org/officeDocument/2006/relationships/hyperlink" Target="https://stats.wnba.com/events/?flag=1&amp;CFID=&amp;CFPARAMS=&amp;PlayerID=1627675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3" Type="http://schemas.openxmlformats.org/officeDocument/2006/relationships/hyperlink" Target="https://stats.wnba.com/events/?flag=1&amp;CFID=&amp;CFPARAMS=&amp;PlayerID=100949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8" Type="http://schemas.openxmlformats.org/officeDocument/2006/relationships/hyperlink" Target="https://stats.wnba.com/events/?flag=1&amp;CFID=&amp;CFPARAMS=&amp;PlayerID=1627675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9" Type="http://schemas.openxmlformats.org/officeDocument/2006/relationships/hyperlink" Target="https://stats.wnba.com/events/?flag=1&amp;CFID=&amp;CFPARAMS=&amp;PlayerID=1627675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9" Type="http://schemas.openxmlformats.org/officeDocument/2006/relationships/hyperlink" Target="https://stats.wnba.com/player/203401/" TargetMode="External"/><Relationship Id="rId10536" Type="http://schemas.openxmlformats.org/officeDocument/2006/relationships/hyperlink" Target="https://stats.wnba.com/events/?flag=1&amp;CFID=&amp;CFPARAMS=&amp;PlayerID=1627675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8" Type="http://schemas.openxmlformats.org/officeDocument/2006/relationships/hyperlink" Target="https://stats.wnba.com/events/?flag=1&amp;CFID=&amp;CFPARAMS=&amp;PlayerID=100949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7" Type="http://schemas.openxmlformats.org/officeDocument/2006/relationships/hyperlink" Target="https://stats.wnba.com/events/?flag=1&amp;CFID=&amp;CFPARAMS=&amp;PlayerID=1627675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7" Type="http://schemas.openxmlformats.org/officeDocument/2006/relationships/hyperlink" Target="https://stats.wnba.com/events/?flag=1&amp;CFID=&amp;CFPARAMS=&amp;PlayerID=100949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wnba.com/events/?flag=3&amp;CFID=&amp;CFPARAMS=&amp;PlayerID=1628276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wnba.com/team/1611661319/traditional/" TargetMode="External"/><Relationship Id="rId141" Type="http://schemas.openxmlformats.org/officeDocument/2006/relationships/hyperlink" Target="https://stats.wnba.com/player/1628276/" TargetMode="External"/><Relationship Id="rId140" Type="http://schemas.openxmlformats.org/officeDocument/2006/relationships/hyperlink" Target="https://stats.wnba.com/events/?flag=1&amp;CFID=&amp;CFPARAMS=&amp;PlayerID=1630149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wnba.com/events/?flag=1&amp;CFID=&amp;CFPARAMS=&amp;PlayerID=1628276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0" Type="http://schemas.openxmlformats.org/officeDocument/2006/relationships/hyperlink" Target="https://stats.wnba.com/events/?flag=3&amp;CFID=&amp;CFPARAMS=&amp;PlayerID=1627675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2" Type="http://schemas.openxmlformats.org/officeDocument/2006/relationships/hyperlink" Target="https://stats.wnba.com/events/?flag=1&amp;CFID=&amp;CFPARAMS=&amp;PlayerID=100949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stats.wnba.com/events/?flag=3&amp;CFID=&amp;CFPARAMS=&amp;PlayerID=1628276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1" Type="http://schemas.openxmlformats.org/officeDocument/2006/relationships/hyperlink" Target="https://stats.wnba.com/events/?flag=3&amp;CFID=&amp;CFPARAMS=&amp;PlayerID=1627675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1" Type="http://schemas.openxmlformats.org/officeDocument/2006/relationships/hyperlink" Target="https://stats.wnba.com/events/?flag=1&amp;CFID=&amp;CFPARAMS=&amp;PlayerID=100949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wnba.com/events/?flag=3&amp;CFID=&amp;CFPARAMS=&amp;PlayerID=1628276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0" Type="http://schemas.openxmlformats.org/officeDocument/2006/relationships/hyperlink" Target="https://stats.wnba.com/events/?flag=3&amp;CFID=&amp;CFPARAMS=&amp;PlayerID=100949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wnba.com/events/?flag=3&amp;CFID=&amp;CFPARAMS=&amp;PlayerID=1628276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2" Type="http://schemas.openxmlformats.org/officeDocument/2006/relationships/hyperlink" Target="https://stats.wnba.com/player/201919/" TargetMode="External"/><Relationship Id="rId23844" Type="http://schemas.openxmlformats.org/officeDocument/2006/relationships/hyperlink" Target="https://stats.wnba.com/events/?flag=2&amp;CFID=&amp;CFPARAMS=&amp;PlayerID=201499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1" Type="http://schemas.openxmlformats.org/officeDocument/2006/relationships/hyperlink" Target="https://stats.wnba.com/events/?flag=2&amp;CFID=&amp;CFPARAMS=&amp;PlayerID=101033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5" Type="http://schemas.openxmlformats.org/officeDocument/2006/relationships/hyperlink" Target="https://stats.wnba.com/events/?flag=2&amp;CFID=&amp;CFPARAMS=&amp;PlayerID=201499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4" Type="http://schemas.openxmlformats.org/officeDocument/2006/relationships/hyperlink" Target="https://stats.wnba.com/events/?flag=2&amp;CFID=&amp;CFPARAMS=&amp;PlayerID=201919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2" Type="http://schemas.openxmlformats.org/officeDocument/2006/relationships/hyperlink" Target="https://stats.wnba.com/team/1611661324/traditional/" TargetMode="External"/><Relationship Id="rId22513" Type="http://schemas.openxmlformats.org/officeDocument/2006/relationships/hyperlink" Target="https://stats.wnba.com/team/1611661325/traditional/" TargetMode="External"/><Relationship Id="rId23843" Type="http://schemas.openxmlformats.org/officeDocument/2006/relationships/hyperlink" Target="https://stats.wnba.com/events/?flag=2&amp;CFID=&amp;CFPARAMS=&amp;PlayerID=201499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6" Type="http://schemas.openxmlformats.org/officeDocument/2006/relationships/hyperlink" Target="https://stats.wnba.com/events/?flag=2&amp;CFID=&amp;CFPARAMS=&amp;PlayerID=201919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8" Type="http://schemas.openxmlformats.org/officeDocument/2006/relationships/hyperlink" Target="https://stats.wnba.com/team/1611661325/traditional/" TargetMode="External"/><Relationship Id="rId22515" Type="http://schemas.openxmlformats.org/officeDocument/2006/relationships/hyperlink" Target="https://stats.wnba.com/events/?flag=2&amp;CFID=&amp;CFPARAMS=&amp;PlayerID=201919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9" Type="http://schemas.openxmlformats.org/officeDocument/2006/relationships/hyperlink" Target="https://stats.wnba.com/events/?flag=2&amp;CFID=&amp;CFPARAMS=&amp;PlayerID=100666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8" Type="http://schemas.openxmlformats.org/officeDocument/2006/relationships/hyperlink" Target="https://stats.wnba.com/player/203046/" TargetMode="External"/><Relationship Id="rId23846" Type="http://schemas.openxmlformats.org/officeDocument/2006/relationships/hyperlink" Target="https://stats.wnba.com/events/?flag=2&amp;CFID=&amp;CFPARAMS=&amp;PlayerID=201499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7" Type="http://schemas.openxmlformats.org/officeDocument/2006/relationships/hyperlink" Target="https://stats.wnba.com/events/?flag=2&amp;CFID=&amp;CFPARAMS=&amp;PlayerID=201919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7" Type="http://schemas.openxmlformats.org/officeDocument/2006/relationships/hyperlink" Target="https://stats.wnba.com/player/100666/" TargetMode="External"/><Relationship Id="rId23840" Type="http://schemas.openxmlformats.org/officeDocument/2006/relationships/hyperlink" Target="https://stats.wnba.com/events/?flag=2&amp;CFID=&amp;CFPARAMS=&amp;PlayerID=100721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1" Type="http://schemas.openxmlformats.org/officeDocument/2006/relationships/hyperlink" Target="https://stats.wnba.com/player/201499/" TargetMode="External"/><Relationship Id="rId22510" Type="http://schemas.openxmlformats.org/officeDocument/2006/relationships/hyperlink" Target="https://stats.wnba.com/events/?flag=2&amp;CFID=&amp;CFPARAMS=&amp;PlayerID=101033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5" Type="http://schemas.openxmlformats.org/officeDocument/2006/relationships/hyperlink" Target="https://stats.wnba.com/events/?flag=3&amp;CFID=&amp;CFPARAMS=&amp;PlayerID=203416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7" Type="http://schemas.openxmlformats.org/officeDocument/2006/relationships/hyperlink" Target="https://stats.wnba.com/events/?flag=1&amp;CFID=&amp;CFPARAMS=&amp;PlayerID=203401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wnba.com/events/?flag=1&amp;CFID=&amp;CFPARAMS=&amp;PlayerID=1630149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6" Type="http://schemas.openxmlformats.org/officeDocument/2006/relationships/hyperlink" Target="https://stats.wnba.com/events/?flag=1&amp;CFID=&amp;CFPARAMS=&amp;PlayerID=203416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6" Type="http://schemas.openxmlformats.org/officeDocument/2006/relationships/hyperlink" Target="https://stats.wnba.com/events/?flag=1&amp;CFID=&amp;CFPARAMS=&amp;PlayerID=203401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wnba.com/events/?flag=1&amp;CFID=&amp;CFPARAMS=&amp;PlayerID=1630149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3" Type="http://schemas.openxmlformats.org/officeDocument/2006/relationships/hyperlink" Target="https://stats.wnba.com/events/?flag=3&amp;CFID=&amp;CFPARAMS=&amp;PlayerID=203416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5" Type="http://schemas.openxmlformats.org/officeDocument/2006/relationships/hyperlink" Target="https://stats.wnba.com/events/?flag=1&amp;CFID=&amp;CFPARAMS=&amp;PlayerID=203401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wnba.com/events/?flag=1&amp;CFID=&amp;CFPARAMS=&amp;PlayerID=1630149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4" Type="http://schemas.openxmlformats.org/officeDocument/2006/relationships/hyperlink" Target="https://stats.wnba.com/events/?flag=3&amp;CFID=&amp;CFPARAMS=&amp;PlayerID=203416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4" Type="http://schemas.openxmlformats.org/officeDocument/2006/relationships/hyperlink" Target="https://stats.wnba.com/events/?flag=3&amp;CFID=&amp;CFPARAMS=&amp;PlayerID=203401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9" Type="http://schemas.openxmlformats.org/officeDocument/2006/relationships/hyperlink" Target="https://stats.wnba.com/events/?flag=1&amp;CFID=&amp;CFPARAMS=&amp;PlayerID=203416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7" Type="http://schemas.openxmlformats.org/officeDocument/2006/relationships/hyperlink" Target="https://stats.wnba.com/events/?flag=1&amp;CFID=&amp;CFPARAMS=&amp;PlayerID=203416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9" Type="http://schemas.openxmlformats.org/officeDocument/2006/relationships/hyperlink" Target="https://stats.wnba.com/events/?flag=1&amp;CFID=&amp;CFPARAMS=&amp;PlayerID=203401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8" Type="http://schemas.openxmlformats.org/officeDocument/2006/relationships/hyperlink" Target="https://stats.wnba.com/events/?flag=1&amp;CFID=&amp;CFPARAMS=&amp;PlayerID=203416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8" Type="http://schemas.openxmlformats.org/officeDocument/2006/relationships/hyperlink" Target="https://stats.wnba.com/events/?flag=1&amp;CFID=&amp;CFPARAMS=&amp;PlayerID=203401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wnba.com/events/?flag=3&amp;CFID=&amp;CFPARAMS=&amp;PlayerID=1630149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wnba.com/events/?flag=3&amp;CFID=&amp;CFPARAMS=&amp;PlayerID=1630149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9" Type="http://schemas.openxmlformats.org/officeDocument/2006/relationships/hyperlink" Target="https://stats.wnba.com/team/1611661317/traditional/" TargetMode="External"/><Relationship Id="rId130" Type="http://schemas.openxmlformats.org/officeDocument/2006/relationships/hyperlink" Target="https://stats.wnba.com/events/?flag=3&amp;CFID=&amp;CFPARAMS=&amp;PlayerID=1630149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wnba.com/events/?flag=1&amp;CFID=&amp;CFPARAMS=&amp;PlayerID=1630149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1" Type="http://schemas.openxmlformats.org/officeDocument/2006/relationships/hyperlink" Target="https://stats.wnba.com/team/1611661322/traditional/" TargetMode="External"/><Relationship Id="rId11873" Type="http://schemas.openxmlformats.org/officeDocument/2006/relationships/hyperlink" Target="https://stats.wnba.com/events/?flag=3&amp;CFID=&amp;CFPARAMS=&amp;PlayerID=203401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wnba.com/events/?flag=1&amp;CFID=&amp;CFPARAMS=&amp;PlayerID=1630149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2" Type="http://schemas.openxmlformats.org/officeDocument/2006/relationships/hyperlink" Target="https://stats.wnba.com/events/?flag=3&amp;CFID=&amp;CFPARAMS=&amp;PlayerID=203416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2" Type="http://schemas.openxmlformats.org/officeDocument/2006/relationships/hyperlink" Target="https://stats.wnba.com/events/?flag=3&amp;CFID=&amp;CFPARAMS=&amp;PlayerID=203401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wnba.com/events/?flag=1&amp;CFID=&amp;CFPARAMS=&amp;PlayerID=1630149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1" Type="http://schemas.openxmlformats.org/officeDocument/2006/relationships/hyperlink" Target="https://stats.wnba.com/events/?flag=3&amp;CFID=&amp;CFPARAMS=&amp;PlayerID=203401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wnba.com/events/?flag=1&amp;CFID=&amp;CFPARAMS=&amp;PlayerID=1630149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0" Type="http://schemas.openxmlformats.org/officeDocument/2006/relationships/hyperlink" Target="https://stats.wnba.com/player/203416/" TargetMode="External"/><Relationship Id="rId11870" Type="http://schemas.openxmlformats.org/officeDocument/2006/relationships/hyperlink" Target="https://stats.wnba.com/team/1611661321/traditional/" TargetMode="External"/><Relationship Id="rId22501" Type="http://schemas.openxmlformats.org/officeDocument/2006/relationships/hyperlink" Target="https://stats.wnba.com/team/1611661328/traditional/" TargetMode="External"/><Relationship Id="rId23833" Type="http://schemas.openxmlformats.org/officeDocument/2006/relationships/hyperlink" Target="https://stats.wnba.com/events/?flag=2&amp;CFID=&amp;CFPARAMS=&amp;PlayerID=200673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0" Type="http://schemas.openxmlformats.org/officeDocument/2006/relationships/hyperlink" Target="https://stats.wnba.com/player/101030/" TargetMode="External"/><Relationship Id="rId23834" Type="http://schemas.openxmlformats.org/officeDocument/2006/relationships/hyperlink" Target="https://stats.wnba.com/events/?flag=2&amp;CFID=&amp;CFPARAMS=&amp;PlayerID=200673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3" Type="http://schemas.openxmlformats.org/officeDocument/2006/relationships/hyperlink" Target="https://stats.wnba.com/events/?flag=2&amp;CFID=&amp;CFPARAMS=&amp;PlayerID=101030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1" Type="http://schemas.openxmlformats.org/officeDocument/2006/relationships/hyperlink" Target="https://stats.wnba.com/events/?flag=2&amp;CFID=&amp;CFPARAMS=&amp;PlayerID=200673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2" Type="http://schemas.openxmlformats.org/officeDocument/2006/relationships/hyperlink" Target="https://stats.wnba.com/events/?flag=2&amp;CFID=&amp;CFPARAMS=&amp;PlayerID=101030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2" Type="http://schemas.openxmlformats.org/officeDocument/2006/relationships/hyperlink" Target="https://stats.wnba.com/events/?flag=2&amp;CFID=&amp;CFPARAMS=&amp;PlayerID=200673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wnba.com/events/?flag=3&amp;CFID=&amp;CFPARAMS=&amp;PlayerID=203827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5" Type="http://schemas.openxmlformats.org/officeDocument/2006/relationships/hyperlink" Target="https://stats.wnba.com/events/?flag=2&amp;CFID=&amp;CFPARAMS=&amp;PlayerID=101030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7" Type="http://schemas.openxmlformats.org/officeDocument/2006/relationships/hyperlink" Target="https://stats.wnba.com/events/?flag=2&amp;CFID=&amp;CFPARAMS=&amp;PlayerID=100721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wnba.com/events/?flag=3&amp;CFID=&amp;CFPARAMS=&amp;PlayerID=203827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4" Type="http://schemas.openxmlformats.org/officeDocument/2006/relationships/hyperlink" Target="https://stats.wnba.com/events/?flag=2&amp;CFID=&amp;CFPARAMS=&amp;PlayerID=101030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8" Type="http://schemas.openxmlformats.org/officeDocument/2006/relationships/hyperlink" Target="https://stats.wnba.com/events/?flag=2&amp;CFID=&amp;CFPARAMS=&amp;PlayerID=100721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wnba.com/events/?flag=3&amp;CFID=&amp;CFPARAMS=&amp;PlayerID=203827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7" Type="http://schemas.openxmlformats.org/officeDocument/2006/relationships/hyperlink" Target="https://stats.wnba.com/team/1611661321/traditional/" TargetMode="External"/><Relationship Id="rId23835" Type="http://schemas.openxmlformats.org/officeDocument/2006/relationships/hyperlink" Target="https://stats.wnba.com/player/100721/" TargetMode="External"/><Relationship Id="rId22506" Type="http://schemas.openxmlformats.org/officeDocument/2006/relationships/hyperlink" Target="https://stats.wnba.com/player/101033/" TargetMode="External"/><Relationship Id="rId23836" Type="http://schemas.openxmlformats.org/officeDocument/2006/relationships/hyperlink" Target="https://stats.wnba.com/team/1611661328/traditional/" TargetMode="External"/><Relationship Id="rId10518" Type="http://schemas.openxmlformats.org/officeDocument/2006/relationships/hyperlink" Target="https://stats.wnba.com/events/?flag=1&amp;CFID=&amp;CFPARAMS=&amp;PlayerID=203825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9" Type="http://schemas.openxmlformats.org/officeDocument/2006/relationships/hyperlink" Target="https://stats.wnba.com/events/?flag=1&amp;CFID=&amp;CFPARAMS=&amp;PlayerID=203825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9" Type="http://schemas.openxmlformats.org/officeDocument/2006/relationships/hyperlink" Target="https://stats.wnba.com/events/?flag=1&amp;CFID=&amp;CFPARAMS=&amp;PlayerID=1628895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0" Type="http://schemas.openxmlformats.org/officeDocument/2006/relationships/hyperlink" Target="https://stats.wnba.com/team/1611661322/traditional/" TargetMode="External"/><Relationship Id="rId10512" Type="http://schemas.openxmlformats.org/officeDocument/2006/relationships/hyperlink" Target="https://stats.wnba.com/player/203825/" TargetMode="External"/><Relationship Id="rId11844" Type="http://schemas.openxmlformats.org/officeDocument/2006/relationships/hyperlink" Target="https://stats.wnba.com/events/?flag=3&amp;CFID=&amp;CFPARAMS=&amp;PlayerID=1628895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3" Type="http://schemas.openxmlformats.org/officeDocument/2006/relationships/hyperlink" Target="https://stats.wnba.com/team/1611661319/traditional/" TargetMode="External"/><Relationship Id="rId11843" Type="http://schemas.openxmlformats.org/officeDocument/2006/relationships/hyperlink" Target="https://stats.wnba.com/events/?flag=3&amp;CFID=&amp;CFPARAMS=&amp;PlayerID=1628895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0" Type="http://schemas.openxmlformats.org/officeDocument/2006/relationships/hyperlink" Target="https://stats.wnba.com/events/?flag=1&amp;CFID=&amp;CFPARAMS=&amp;PlayerID=201480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2" Type="http://schemas.openxmlformats.org/officeDocument/2006/relationships/hyperlink" Target="https://stats.wnba.com/team/1611661330/traditional/" TargetMode="External"/><Relationship Id="rId10511" Type="http://schemas.openxmlformats.org/officeDocument/2006/relationships/hyperlink" Target="https://stats.wnba.com/events/?flag=1&amp;CFID=&amp;CFPARAMS=&amp;PlayerID=201480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1" Type="http://schemas.openxmlformats.org/officeDocument/2006/relationships/hyperlink" Target="https://stats.wnba.com/player/1628895/" TargetMode="External"/><Relationship Id="rId10516" Type="http://schemas.openxmlformats.org/officeDocument/2006/relationships/hyperlink" Target="https://stats.wnba.com/events/?flag=3&amp;CFID=&amp;CFPARAMS=&amp;PlayerID=203825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8" Type="http://schemas.openxmlformats.org/officeDocument/2006/relationships/hyperlink" Target="https://stats.wnba.com/events/?flag=1&amp;CFID=&amp;CFPARAMS=&amp;PlayerID=1628895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7" Type="http://schemas.openxmlformats.org/officeDocument/2006/relationships/hyperlink" Target="https://stats.wnba.com/events/?flag=3&amp;CFID=&amp;CFPARAMS=&amp;PlayerID=203825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7" Type="http://schemas.openxmlformats.org/officeDocument/2006/relationships/hyperlink" Target="https://stats.wnba.com/events/?flag=1&amp;CFID=&amp;CFPARAMS=&amp;PlayerID=1628895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4" Type="http://schemas.openxmlformats.org/officeDocument/2006/relationships/hyperlink" Target="https://stats.wnba.com/events/?flag=3&amp;CFID=&amp;CFPARAMS=&amp;PlayerID=203825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6" Type="http://schemas.openxmlformats.org/officeDocument/2006/relationships/hyperlink" Target="https://stats.wnba.com/events/?flag=3&amp;CFID=&amp;CFPARAMS=&amp;PlayerID=1628895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5" Type="http://schemas.openxmlformats.org/officeDocument/2006/relationships/hyperlink" Target="https://stats.wnba.com/events/?flag=3&amp;CFID=&amp;CFPARAMS=&amp;PlayerID=203825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5" Type="http://schemas.openxmlformats.org/officeDocument/2006/relationships/hyperlink" Target="https://stats.wnba.com/events/?flag=3&amp;CFID=&amp;CFPARAMS=&amp;PlayerID=1628895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wnba.com/events/?flag=1&amp;CFID=&amp;CFPARAMS=&amp;PlayerID=203398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9" Type="http://schemas.openxmlformats.org/officeDocument/2006/relationships/hyperlink" Target="https://stats.wnba.com/events/?flag=2&amp;CFID=&amp;CFPARAMS=&amp;PlayerID=101033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wnba.com/events/?flag=1&amp;CFID=&amp;CFPARAMS=&amp;PlayerID=203398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8" Type="http://schemas.openxmlformats.org/officeDocument/2006/relationships/hyperlink" Target="https://stats.wnba.com/events/?flag=2&amp;CFID=&amp;CFPARAMS=&amp;PlayerID=101033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wnba.com/events/?flag=1&amp;CFID=&amp;CFPARAMS=&amp;PlayerID=203398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9" Type="http://schemas.openxmlformats.org/officeDocument/2006/relationships/hyperlink" Target="https://stats.wnba.com/events/?flag=2&amp;CFID=&amp;CFPARAMS=&amp;PlayerID=100721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wnba.com/events/?flag=1&amp;CFID=&amp;CFPARAMS=&amp;PlayerID=203398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stats.wnba.com/team/1611661321/traditional/" TargetMode="External"/><Relationship Id="rId11840" Type="http://schemas.openxmlformats.org/officeDocument/2006/relationships/hyperlink" Target="https://stats.wnba.com/events/?flag=1&amp;CFID=&amp;CFPARAMS=&amp;PlayerID=202641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wnba.com/player/203827/" TargetMode="External"/><Relationship Id="rId167" Type="http://schemas.openxmlformats.org/officeDocument/2006/relationships/hyperlink" Target="https://stats.wnba.com/events/?flag=1&amp;CFID=&amp;CFPARAMS=&amp;PlayerID=203398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wnba.com/events/?flag=1&amp;CFID=&amp;CFPARAMS=&amp;PlayerID=203398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2" Type="http://schemas.openxmlformats.org/officeDocument/2006/relationships/hyperlink" Target="https://stats.wnba.com/events/?flag=2&amp;CFID=&amp;CFPARAMS=&amp;PlayerID=200674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3" Type="http://schemas.openxmlformats.org/officeDocument/2006/relationships/hyperlink" Target="https://stats.wnba.com/player/100342/" TargetMode="External"/><Relationship Id="rId23820" Type="http://schemas.openxmlformats.org/officeDocument/2006/relationships/hyperlink" Target="https://stats.wnba.com/events/?flag=2&amp;CFID=&amp;CFPARAMS=&amp;PlayerID=200674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1" Type="http://schemas.openxmlformats.org/officeDocument/2006/relationships/hyperlink" Target="https://stats.wnba.com/events/?flag=2&amp;CFID=&amp;CFPARAMS=&amp;PlayerID=200674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stats.wnba.com/events/?flag=1&amp;CFID=&amp;CFPARAMS=&amp;PlayerID=203398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6" Type="http://schemas.openxmlformats.org/officeDocument/2006/relationships/hyperlink" Target="https://stats.wnba.com/events/?flag=2&amp;CFID=&amp;CFPARAMS=&amp;PlayerID=100342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wnba.com/events/?flag=1&amp;CFID=&amp;CFPARAMS=&amp;PlayerID=203398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7" Type="http://schemas.openxmlformats.org/officeDocument/2006/relationships/hyperlink" Target="https://stats.wnba.com/events/?flag=2&amp;CFID=&amp;CFPARAMS=&amp;PlayerID=100342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4" Type="http://schemas.openxmlformats.org/officeDocument/2006/relationships/hyperlink" Target="https://stats.wnba.com/team/1611661319/traditional/" TargetMode="External"/><Relationship Id="rId23825" Type="http://schemas.openxmlformats.org/officeDocument/2006/relationships/hyperlink" Target="https://stats.wnba.com/events/?flag=2&amp;CFID=&amp;CFPARAMS=&amp;PlayerID=100342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9" Type="http://schemas.openxmlformats.org/officeDocument/2006/relationships/hyperlink" Target="https://stats.wnba.com/events/?flag=3&amp;CFID=&amp;CFPARAMS=&amp;PlayerID=1627675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3" Type="http://schemas.openxmlformats.org/officeDocument/2006/relationships/hyperlink" Target="https://stats.wnba.com/events/?flag=1&amp;CFID=&amp;CFPARAMS=&amp;PlayerID=203825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5" Type="http://schemas.openxmlformats.org/officeDocument/2006/relationships/hyperlink" Target="https://stats.wnba.com/player/100949/" TargetMode="External"/><Relationship Id="rId10524" Type="http://schemas.openxmlformats.org/officeDocument/2006/relationships/hyperlink" Target="https://stats.wnba.com/events/?flag=1&amp;CFID=&amp;CFPARAMS=&amp;PlayerID=203825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4" Type="http://schemas.openxmlformats.org/officeDocument/2006/relationships/hyperlink" Target="https://stats.wnba.com/events/?flag=1&amp;CFID=&amp;CFPARAMS=&amp;PlayerID=1628895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1" Type="http://schemas.openxmlformats.org/officeDocument/2006/relationships/hyperlink" Target="https://stats.wnba.com/events/?flag=1&amp;CFID=&amp;CFPARAMS=&amp;PlayerID=203825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3" Type="http://schemas.openxmlformats.org/officeDocument/2006/relationships/hyperlink" Target="https://stats.wnba.com/events/?flag=1&amp;CFID=&amp;CFPARAMS=&amp;PlayerID=1628895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wnba.com/events/?flag=3&amp;CFID=&amp;CFPARAMS=&amp;PlayerID=203398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2" Type="http://schemas.openxmlformats.org/officeDocument/2006/relationships/hyperlink" Target="https://stats.wnba.com/events/?flag=1&amp;CFID=&amp;CFPARAMS=&amp;PlayerID=203825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2" Type="http://schemas.openxmlformats.org/officeDocument/2006/relationships/hyperlink" Target="https://stats.wnba.com/events/?flag=1&amp;CFID=&amp;CFPARAMS=&amp;PlayerID=1628895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7" Type="http://schemas.openxmlformats.org/officeDocument/2006/relationships/hyperlink" Target="https://stats.wnba.com/team/1611661323/traditional/" TargetMode="External"/><Relationship Id="rId11859" Type="http://schemas.openxmlformats.org/officeDocument/2006/relationships/hyperlink" Target="https://stats.wnba.com/events/?flag=3&amp;CFID=&amp;CFPARAMS=&amp;PlayerID=100949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8" Type="http://schemas.openxmlformats.org/officeDocument/2006/relationships/hyperlink" Target="https://stats.wnba.com/events/?flag=3&amp;CFID=&amp;CFPARAMS=&amp;PlayerID=1627675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8" Type="http://schemas.openxmlformats.org/officeDocument/2006/relationships/hyperlink" Target="https://stats.wnba.com/events/?flag=3&amp;CFID=&amp;CFPARAMS=&amp;PlayerID=100949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5" Type="http://schemas.openxmlformats.org/officeDocument/2006/relationships/hyperlink" Target="https://stats.wnba.com/events/?flag=1&amp;CFID=&amp;CFPARAMS=&amp;PlayerID=203825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7" Type="http://schemas.openxmlformats.org/officeDocument/2006/relationships/hyperlink" Target="https://stats.wnba.com/events/?flag=3&amp;CFID=&amp;CFPARAMS=&amp;PlayerID=100949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6" Type="http://schemas.openxmlformats.org/officeDocument/2006/relationships/hyperlink" Target="https://stats.wnba.com/player/1627675/" TargetMode="External"/><Relationship Id="rId11856" Type="http://schemas.openxmlformats.org/officeDocument/2006/relationships/hyperlink" Target="https://stats.wnba.com/team/1611661320/traditional/" TargetMode="External"/><Relationship Id="rId154" Type="http://schemas.openxmlformats.org/officeDocument/2006/relationships/hyperlink" Target="https://stats.wnba.com/player/203398/" TargetMode="External"/><Relationship Id="rId153" Type="http://schemas.openxmlformats.org/officeDocument/2006/relationships/hyperlink" Target="https://stats.wnba.com/events/?flag=1&amp;CFID=&amp;CFPARAMS=&amp;PlayerID=1628276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wnba.com/events/?flag=1&amp;CFID=&amp;CFPARAMS=&amp;PlayerID=1628276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8" Type="http://schemas.openxmlformats.org/officeDocument/2006/relationships/hyperlink" Target="https://stats.wnba.com/events/?flag=2&amp;CFID=&amp;CFPARAMS=&amp;PlayerID=100342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wnba.com/events/?flag=1&amp;CFID=&amp;CFPARAMS=&amp;PlayerID=1628276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9" Type="http://schemas.openxmlformats.org/officeDocument/2006/relationships/hyperlink" Target="https://stats.wnba.com/player/200673/" TargetMode="External"/><Relationship Id="rId158" Type="http://schemas.openxmlformats.org/officeDocument/2006/relationships/hyperlink" Target="https://stats.wnba.com/events/?flag=3&amp;CFID=&amp;CFPARAMS=&amp;PlayerID=203398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1" Type="http://schemas.openxmlformats.org/officeDocument/2006/relationships/hyperlink" Target="https://stats.wnba.com/events/?flag=1&amp;CFID=&amp;CFPARAMS=&amp;PlayerID=1628895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wnba.com/events/?flag=3&amp;CFID=&amp;CFPARAMS=&amp;PlayerID=203398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0" Type="http://schemas.openxmlformats.org/officeDocument/2006/relationships/hyperlink" Target="https://stats.wnba.com/events/?flag=1&amp;CFID=&amp;CFPARAMS=&amp;PlayerID=203825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0" Type="http://schemas.openxmlformats.org/officeDocument/2006/relationships/hyperlink" Target="https://stats.wnba.com/events/?flag=1&amp;CFID=&amp;CFPARAMS=&amp;PlayerID=1628895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wnba.com/events/?flag=3&amp;CFID=&amp;CFPARAMS=&amp;PlayerID=203398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wnba.com/team/1611661317/traditional/" TargetMode="External"/><Relationship Id="rId9451" Type="http://schemas.openxmlformats.org/officeDocument/2006/relationships/hyperlink" Target="https://stats.wnba.com/events/?flag=1&amp;CFID=&amp;CFPARAMS=&amp;PlayerID=1629501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2" Type="http://schemas.openxmlformats.org/officeDocument/2006/relationships/hyperlink" Target="https://stats.wnba.com/events/?flag=1&amp;CFID=&amp;CFPARAMS=&amp;PlayerID=1629501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3" Type="http://schemas.openxmlformats.org/officeDocument/2006/relationships/hyperlink" Target="https://stats.wnba.com/events/?flag=1&amp;CFID=&amp;CFPARAMS=&amp;PlayerID=1629501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4" Type="http://schemas.openxmlformats.org/officeDocument/2006/relationships/hyperlink" Target="https://stats.wnba.com/events/?flag=1&amp;CFID=&amp;CFPARAMS=&amp;PlayerID=1629501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stats.wnba.com/events/?flag=1&amp;CFID=&amp;CFPARAMS=&amp;PlayerID=204327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stats.wnba.com/events/?flag=1&amp;CFID=&amp;CFPARAMS=&amp;PlayerID=204327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stats.wnba.com/events/?flag=1&amp;CFID=&amp;CFPARAMS=&amp;PlayerID=204327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stats.wnba.com/events/?flag=1&amp;CFID=&amp;CFPARAMS=&amp;PlayerID=204327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0" Type="http://schemas.openxmlformats.org/officeDocument/2006/relationships/hyperlink" Target="https://stats.wnba.com/events/?flag=1&amp;CFID=&amp;CFPARAMS=&amp;PlayerID=1629501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stats.wnba.com/team/1611661330/traditional/" TargetMode="External"/><Relationship Id="rId9459" Type="http://schemas.openxmlformats.org/officeDocument/2006/relationships/hyperlink" Target="https://stats.wnba.com/team/1611661323/traditional/" TargetMode="External"/><Relationship Id="rId8126" Type="http://schemas.openxmlformats.org/officeDocument/2006/relationships/hyperlink" Target="https://stats.wnba.com/player/1629480/" TargetMode="External"/><Relationship Id="rId8125" Type="http://schemas.openxmlformats.org/officeDocument/2006/relationships/hyperlink" Target="https://stats.wnba.com/events/?flag=1&amp;CFID=&amp;CFPARAMS=&amp;PlayerID=204327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stats.wnba.com/events/?flag=1&amp;CFID=&amp;CFPARAMS=&amp;PlayerID=204327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5" Type="http://schemas.openxmlformats.org/officeDocument/2006/relationships/hyperlink" Target="https://stats.wnba.com/events/?flag=1&amp;CFID=&amp;CFPARAMS=&amp;PlayerID=1629501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6" Type="http://schemas.openxmlformats.org/officeDocument/2006/relationships/hyperlink" Target="https://stats.wnba.com/events/?flag=1&amp;CFID=&amp;CFPARAMS=&amp;PlayerID=1629501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stats.wnba.com/events/?flag=3&amp;CFID=&amp;CFPARAMS=&amp;PlayerID=1629480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7" Type="http://schemas.openxmlformats.org/officeDocument/2006/relationships/hyperlink" Target="https://stats.wnba.com/events/?flag=1&amp;CFID=&amp;CFPARAMS=&amp;PlayerID=1629501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stats.wnba.com/events/?flag=3&amp;CFID=&amp;CFPARAMS=&amp;PlayerID=1629480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8" Type="http://schemas.openxmlformats.org/officeDocument/2006/relationships/hyperlink" Target="https://stats.wnba.com/player/1629567/" TargetMode="External"/><Relationship Id="rId9440" Type="http://schemas.openxmlformats.org/officeDocument/2006/relationships/hyperlink" Target="https://stats.wnba.com/events/?flag=1&amp;CFID=&amp;CFPARAMS=&amp;PlayerID=203015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1" Type="http://schemas.openxmlformats.org/officeDocument/2006/relationships/hyperlink" Target="https://stats.wnba.com/events/?flag=1&amp;CFID=&amp;CFPARAMS=&amp;PlayerID=203015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2" Type="http://schemas.openxmlformats.org/officeDocument/2006/relationships/hyperlink" Target="https://stats.wnba.com/events/?flag=1&amp;CFID=&amp;CFPARAMS=&amp;PlayerID=203015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3" Type="http://schemas.openxmlformats.org/officeDocument/2006/relationships/hyperlink" Target="https://stats.wnba.com/events/?flag=1&amp;CFID=&amp;CFPARAMS=&amp;PlayerID=203015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stats.wnba.com/events/?flag=1&amp;CFID=&amp;CFPARAMS=&amp;PlayerID=1629491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stats.wnba.com/events/?flag=1&amp;CFID=&amp;CFPARAMS=&amp;PlayerID=1629491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stats.wnba.com/events/?flag=1&amp;CFID=&amp;CFPARAMS=&amp;PlayerID=1629491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stats.wnba.com/events/?flag=3&amp;CFID=&amp;CFPARAMS=&amp;PlayerID=204327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8" Type="http://schemas.openxmlformats.org/officeDocument/2006/relationships/hyperlink" Target="https://stats.wnba.com/events/?flag=3&amp;CFID=&amp;CFPARAMS=&amp;PlayerID=1629501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stats.wnba.com/team/1611661329/traditional/" TargetMode="External"/><Relationship Id="rId9449" Type="http://schemas.openxmlformats.org/officeDocument/2006/relationships/hyperlink" Target="https://stats.wnba.com/events/?flag=3&amp;CFID=&amp;CFPARAMS=&amp;PlayerID=1629501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stats.wnba.com/player/204327/" TargetMode="External"/><Relationship Id="rId8113" Type="http://schemas.openxmlformats.org/officeDocument/2006/relationships/hyperlink" Target="https://stats.wnba.com/events/?flag=1&amp;CFID=&amp;CFPARAMS=&amp;PlayerID=1629491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4" Type="http://schemas.openxmlformats.org/officeDocument/2006/relationships/hyperlink" Target="https://stats.wnba.com/player/1629501/" TargetMode="External"/><Relationship Id="rId8119" Type="http://schemas.openxmlformats.org/officeDocument/2006/relationships/hyperlink" Target="https://stats.wnba.com/events/?flag=3&amp;CFID=&amp;CFPARAMS=&amp;PlayerID=204327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5" Type="http://schemas.openxmlformats.org/officeDocument/2006/relationships/hyperlink" Target="https://stats.wnba.com/team/1611661317/traditional/" TargetMode="External"/><Relationship Id="rId8118" Type="http://schemas.openxmlformats.org/officeDocument/2006/relationships/hyperlink" Target="https://stats.wnba.com/events/?flag=3&amp;CFID=&amp;CFPARAMS=&amp;PlayerID=204327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6" Type="http://schemas.openxmlformats.org/officeDocument/2006/relationships/hyperlink" Target="https://stats.wnba.com/events/?flag=3&amp;CFID=&amp;CFPARAMS=&amp;PlayerID=1629501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stats.wnba.com/events/?flag=3&amp;CFID=&amp;CFPARAMS=&amp;PlayerID=204327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7" Type="http://schemas.openxmlformats.org/officeDocument/2006/relationships/hyperlink" Target="https://stats.wnba.com/events/?flag=3&amp;CFID=&amp;CFPARAMS=&amp;PlayerID=1629501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stats.wnba.com/events/?flag=1&amp;CFID=&amp;CFPARAMS=&amp;PlayerID=1630385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3" Type="http://schemas.openxmlformats.org/officeDocument/2006/relationships/hyperlink" Target="https://stats.wnba.com/events/?flag=3&amp;CFID=&amp;CFPARAMS=&amp;PlayerID=200671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stats.wnba.com/events/?flag=1&amp;CFID=&amp;CFPARAMS=&amp;PlayerID=1630385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4" Type="http://schemas.openxmlformats.org/officeDocument/2006/relationships/hyperlink" Target="https://stats.wnba.com/events/?flag=3&amp;CFID=&amp;CFPARAMS=&amp;PlayerID=200671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5" Type="http://schemas.openxmlformats.org/officeDocument/2006/relationships/hyperlink" Target="https://stats.wnba.com/events/?flag=3&amp;CFID=&amp;CFPARAMS=&amp;PlayerID=200671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6" Type="http://schemas.openxmlformats.org/officeDocument/2006/relationships/hyperlink" Target="https://stats.wnba.com/events/?flag=3&amp;CFID=&amp;CFPARAMS=&amp;PlayerID=200671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stats.wnba.com/events/?flag=3&amp;CFID=&amp;CFPARAMS=&amp;PlayerID=1630118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stats.wnba.com/team/1611661322/traditional/" TargetMode="External"/><Relationship Id="rId9470" Type="http://schemas.openxmlformats.org/officeDocument/2006/relationships/hyperlink" Target="https://stats.wnba.com/events/?flag=1&amp;CFID=&amp;CFPARAMS=&amp;PlayerID=1629567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stats.wnba.com/player/1630118/" TargetMode="External"/><Relationship Id="rId9471" Type="http://schemas.openxmlformats.org/officeDocument/2006/relationships/hyperlink" Target="https://stats.wnba.com/player/200671/" TargetMode="External"/><Relationship Id="rId8142" Type="http://schemas.openxmlformats.org/officeDocument/2006/relationships/hyperlink" Target="https://stats.wnba.com/events/?flag=1&amp;CFID=&amp;CFPARAMS=&amp;PlayerID=1630385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2" Type="http://schemas.openxmlformats.org/officeDocument/2006/relationships/hyperlink" Target="https://stats.wnba.com/team/1611661320/traditional/" TargetMode="External"/><Relationship Id="rId8149" Type="http://schemas.openxmlformats.org/officeDocument/2006/relationships/hyperlink" Target="https://stats.wnba.com/events/?flag=1&amp;CFID=&amp;CFPARAMS=&amp;PlayerID=1630118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stats.wnba.com/events/?flag=3&amp;CFID=&amp;CFPARAMS=&amp;PlayerID=1630118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stats.wnba.com/events/?flag=3&amp;CFID=&amp;CFPARAMS=&amp;PlayerID=1630118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stats.wnba.com/events/?flag=3&amp;CFID=&amp;CFPARAMS=&amp;PlayerID=1630118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7" Type="http://schemas.openxmlformats.org/officeDocument/2006/relationships/hyperlink" Target="https://stats.wnba.com/events/?flag=1&amp;CFID=&amp;CFPARAMS=&amp;PlayerID=200671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8" Type="http://schemas.openxmlformats.org/officeDocument/2006/relationships/hyperlink" Target="https://stats.wnba.com/events/?flag=1&amp;CFID=&amp;CFPARAMS=&amp;PlayerID=200671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9" Type="http://schemas.openxmlformats.org/officeDocument/2006/relationships/hyperlink" Target="https://stats.wnba.com/events/?flag=1&amp;CFID=&amp;CFPARAMS=&amp;PlayerID=200671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stats.wnba.com/events/?flag=1&amp;CFID=&amp;CFPARAMS=&amp;PlayerID=1629480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2" Type="http://schemas.openxmlformats.org/officeDocument/2006/relationships/hyperlink" Target="https://stats.wnba.com/events/?flag=3&amp;CFID=&amp;CFPARAMS=&amp;PlayerID=1629567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3" Type="http://schemas.openxmlformats.org/officeDocument/2006/relationships/hyperlink" Target="https://stats.wnba.com/events/?flag=3&amp;CFID=&amp;CFPARAMS=&amp;PlayerID=1629567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4" Type="http://schemas.openxmlformats.org/officeDocument/2006/relationships/hyperlink" Target="https://stats.wnba.com/events/?flag=1&amp;CFID=&amp;CFPARAMS=&amp;PlayerID=1629567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5" Type="http://schemas.openxmlformats.org/officeDocument/2006/relationships/hyperlink" Target="https://stats.wnba.com/events/?flag=1&amp;CFID=&amp;CFPARAMS=&amp;PlayerID=1629567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stats.wnba.com/events/?flag=3&amp;CFID=&amp;CFPARAMS=&amp;PlayerID=1630385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stats.wnba.com/team/1611661329/traditional/" TargetMode="External"/><Relationship Id="rId8132" Type="http://schemas.openxmlformats.org/officeDocument/2006/relationships/hyperlink" Target="https://stats.wnba.com/player/1630385/" TargetMode="External"/><Relationship Id="rId9460" Type="http://schemas.openxmlformats.org/officeDocument/2006/relationships/hyperlink" Target="https://stats.wnba.com/events/?flag=3&amp;CFID=&amp;CFPARAMS=&amp;PlayerID=1629567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stats.wnba.com/events/?flag=1&amp;CFID=&amp;CFPARAMS=&amp;PlayerID=1629480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1" Type="http://schemas.openxmlformats.org/officeDocument/2006/relationships/hyperlink" Target="https://stats.wnba.com/events/?flag=3&amp;CFID=&amp;CFPARAMS=&amp;PlayerID=1629567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stats.wnba.com/events/?flag=1&amp;CFID=&amp;CFPARAMS=&amp;PlayerID=1630385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stats.wnba.com/events/?flag=1&amp;CFID=&amp;CFPARAMS=&amp;PlayerID=1630385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stats.wnba.com/events/?flag=3&amp;CFID=&amp;CFPARAMS=&amp;PlayerID=1630385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stats.wnba.com/events/?flag=3&amp;CFID=&amp;CFPARAMS=&amp;PlayerID=1630385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6" Type="http://schemas.openxmlformats.org/officeDocument/2006/relationships/hyperlink" Target="https://stats.wnba.com/events/?flag=1&amp;CFID=&amp;CFPARAMS=&amp;PlayerID=1629567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7" Type="http://schemas.openxmlformats.org/officeDocument/2006/relationships/hyperlink" Target="https://stats.wnba.com/events/?flag=1&amp;CFID=&amp;CFPARAMS=&amp;PlayerID=1629567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8" Type="http://schemas.openxmlformats.org/officeDocument/2006/relationships/hyperlink" Target="https://stats.wnba.com/events/?flag=1&amp;CFID=&amp;CFPARAMS=&amp;PlayerID=1629567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stats.wnba.com/events/?flag=1&amp;CFID=&amp;CFPARAMS=&amp;PlayerID=1630385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9" Type="http://schemas.openxmlformats.org/officeDocument/2006/relationships/hyperlink" Target="https://stats.wnba.com/events/?flag=1&amp;CFID=&amp;CFPARAMS=&amp;PlayerID=1629567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9" Type="http://schemas.openxmlformats.org/officeDocument/2006/relationships/hyperlink" Target="https://stats.wnba.com/team/1611661317/traditional/" TargetMode="External"/><Relationship Id="rId9410" Type="http://schemas.openxmlformats.org/officeDocument/2006/relationships/hyperlink" Target="https://stats.wnba.com/events/?flag=1&amp;CFID=&amp;CFPARAMS=&amp;PlayerID=204330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5" Type="http://schemas.openxmlformats.org/officeDocument/2006/relationships/hyperlink" Target="https://stats.wnba.com/events/?flag=1&amp;CFID=&amp;CFPARAMS=&amp;PlayerID=204330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6" Type="http://schemas.openxmlformats.org/officeDocument/2006/relationships/hyperlink" Target="https://stats.wnba.com/events/?flag=1&amp;CFID=&amp;CFPARAMS=&amp;PlayerID=204330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7" Type="http://schemas.openxmlformats.org/officeDocument/2006/relationships/hyperlink" Target="https://stats.wnba.com/events/?flag=1&amp;CFID=&amp;CFPARAMS=&amp;PlayerID=204330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8" Type="http://schemas.openxmlformats.org/officeDocument/2006/relationships/hyperlink" Target="https://stats.wnba.com/player/201913/" TargetMode="External"/><Relationship Id="rId9411" Type="http://schemas.openxmlformats.org/officeDocument/2006/relationships/hyperlink" Target="https://stats.wnba.com/events/?flag=1&amp;CFID=&amp;CFPARAMS=&amp;PlayerID=204330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2" Type="http://schemas.openxmlformats.org/officeDocument/2006/relationships/hyperlink" Target="https://stats.wnba.com/events/?flag=1&amp;CFID=&amp;CFPARAMS=&amp;PlayerID=204330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3" Type="http://schemas.openxmlformats.org/officeDocument/2006/relationships/hyperlink" Target="https://stats.wnba.com/events/?flag=1&amp;CFID=&amp;CFPARAMS=&amp;PlayerID=204330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4" Type="http://schemas.openxmlformats.org/officeDocument/2006/relationships/hyperlink" Target="https://stats.wnba.com/events/?flag=1&amp;CFID=&amp;CFPARAMS=&amp;PlayerID=204330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8" Type="http://schemas.openxmlformats.org/officeDocument/2006/relationships/hyperlink" Target="https://stats.wnba.com/events/?flag=3&amp;CFID=&amp;CFPARAMS=&amp;PlayerID=204330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9" Type="http://schemas.openxmlformats.org/officeDocument/2006/relationships/hyperlink" Target="https://stats.wnba.com/events/?flag=3&amp;CFID=&amp;CFPARAMS=&amp;PlayerID=204330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4" Type="http://schemas.openxmlformats.org/officeDocument/2006/relationships/hyperlink" Target="https://stats.wnba.com/events/?flag=1&amp;CFID=&amp;CFPARAMS=&amp;PlayerID=203828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5" Type="http://schemas.openxmlformats.org/officeDocument/2006/relationships/hyperlink" Target="https://stats.wnba.com/player/204330/" TargetMode="External"/><Relationship Id="rId9406" Type="http://schemas.openxmlformats.org/officeDocument/2006/relationships/hyperlink" Target="https://stats.wnba.com/team/1611661321/traditional/" TargetMode="External"/><Relationship Id="rId9407" Type="http://schemas.openxmlformats.org/officeDocument/2006/relationships/hyperlink" Target="https://stats.wnba.com/events/?flag=3&amp;CFID=&amp;CFPARAMS=&amp;PlayerID=204330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0" Type="http://schemas.openxmlformats.org/officeDocument/2006/relationships/hyperlink" Target="https://stats.wnba.com/events/?flag=1&amp;CFID=&amp;CFPARAMS=&amp;PlayerID=203828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1" Type="http://schemas.openxmlformats.org/officeDocument/2006/relationships/hyperlink" Target="https://stats.wnba.com/events/?flag=1&amp;CFID=&amp;CFPARAMS=&amp;PlayerID=203828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2" Type="http://schemas.openxmlformats.org/officeDocument/2006/relationships/hyperlink" Target="https://stats.wnba.com/events/?flag=1&amp;CFID=&amp;CFPARAMS=&amp;PlayerID=203828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3" Type="http://schemas.openxmlformats.org/officeDocument/2006/relationships/hyperlink" Target="https://stats.wnba.com/events/?flag=1&amp;CFID=&amp;CFPARAMS=&amp;PlayerID=203828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0" Type="http://schemas.openxmlformats.org/officeDocument/2006/relationships/hyperlink" Target="https://stats.wnba.com/events/?flag=1&amp;CFID=&amp;CFPARAMS=&amp;PlayerID=201913&amp;TeamID=1611661317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1" Type="http://schemas.openxmlformats.org/officeDocument/2006/relationships/hyperlink" Target="https://stats.wnba.com/player/203015/" TargetMode="External"/><Relationship Id="rId9432" Type="http://schemas.openxmlformats.org/officeDocument/2006/relationships/hyperlink" Target="https://stats.wnba.com/team/1611661330/traditional/" TargetMode="External"/><Relationship Id="rId8101" Type="http://schemas.openxmlformats.org/officeDocument/2006/relationships/hyperlink" Target="https://stats.wnba.com/player/1629491/" TargetMode="External"/><Relationship Id="rId8100" Type="http://schemas.openxmlformats.org/officeDocument/2006/relationships/hyperlink" Target="https://stats.wnba.com/events/?flag=1&amp;CFID=&amp;CFPARAMS=&amp;PlayerID=1630437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stats.wnba.com/events/?flag=3&amp;CFID=&amp;CFPARAMS=&amp;PlayerID=1629491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7" Type="http://schemas.openxmlformats.org/officeDocument/2006/relationships/hyperlink" Target="https://stats.wnba.com/events/?flag=1&amp;CFID=&amp;CFPARAMS=&amp;PlayerID=203015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stats.wnba.com/events/?flag=3&amp;CFID=&amp;CFPARAMS=&amp;PlayerID=1629491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8" Type="http://schemas.openxmlformats.org/officeDocument/2006/relationships/hyperlink" Target="https://stats.wnba.com/events/?flag=1&amp;CFID=&amp;CFPARAMS=&amp;PlayerID=203015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stats.wnba.com/events/?flag=3&amp;CFID=&amp;CFPARAMS=&amp;PlayerID=1629491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9" Type="http://schemas.openxmlformats.org/officeDocument/2006/relationships/hyperlink" Target="https://stats.wnba.com/events/?flag=1&amp;CFID=&amp;CFPARAMS=&amp;PlayerID=203015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stats.wnba.com/team/1611661324/traditional/" TargetMode="External"/><Relationship Id="rId8109" Type="http://schemas.openxmlformats.org/officeDocument/2006/relationships/hyperlink" Target="https://stats.wnba.com/events/?flag=1&amp;CFID=&amp;CFPARAMS=&amp;PlayerID=1629491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3" Type="http://schemas.openxmlformats.org/officeDocument/2006/relationships/hyperlink" Target="https://stats.wnba.com/events/?flag=3&amp;CFID=&amp;CFPARAMS=&amp;PlayerID=203015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stats.wnba.com/events/?flag=1&amp;CFID=&amp;CFPARAMS=&amp;PlayerID=1629491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4" Type="http://schemas.openxmlformats.org/officeDocument/2006/relationships/hyperlink" Target="https://stats.wnba.com/events/?flag=3&amp;CFID=&amp;CFPARAMS=&amp;PlayerID=203015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stats.wnba.com/events/?flag=1&amp;CFID=&amp;CFPARAMS=&amp;PlayerID=1629491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5" Type="http://schemas.openxmlformats.org/officeDocument/2006/relationships/hyperlink" Target="https://stats.wnba.com/events/?flag=3&amp;CFID=&amp;CFPARAMS=&amp;PlayerID=203015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stats.wnba.com/events/?flag=1&amp;CFID=&amp;CFPARAMS=&amp;PlayerID=1629491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6" Type="http://schemas.openxmlformats.org/officeDocument/2006/relationships/hyperlink" Target="https://stats.wnba.com/events/?flag=3&amp;CFID=&amp;CFPARAMS=&amp;PlayerID=203015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0" Type="http://schemas.openxmlformats.org/officeDocument/2006/relationships/hyperlink" Target="https://stats.wnba.com/events/?flag=3&amp;CFID=&amp;CFPARAMS=&amp;PlayerID=201913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1" Type="http://schemas.openxmlformats.org/officeDocument/2006/relationships/hyperlink" Target="https://stats.wnba.com/events/?flag=3&amp;CFID=&amp;CFPARAMS=&amp;PlayerID=201913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6" Type="http://schemas.openxmlformats.org/officeDocument/2006/relationships/hyperlink" Target="https://stats.wnba.com/events/?flag=1&amp;CFID=&amp;CFPARAMS=&amp;PlayerID=201913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7" Type="http://schemas.openxmlformats.org/officeDocument/2006/relationships/hyperlink" Target="https://stats.wnba.com/events/?flag=1&amp;CFID=&amp;CFPARAMS=&amp;PlayerID=201913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8" Type="http://schemas.openxmlformats.org/officeDocument/2006/relationships/hyperlink" Target="https://stats.wnba.com/events/?flag=1&amp;CFID=&amp;CFPARAMS=&amp;PlayerID=201913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9" Type="http://schemas.openxmlformats.org/officeDocument/2006/relationships/hyperlink" Target="https://stats.wnba.com/events/?flag=1&amp;CFID=&amp;CFPARAMS=&amp;PlayerID=201913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2" Type="http://schemas.openxmlformats.org/officeDocument/2006/relationships/hyperlink" Target="https://stats.wnba.com/events/?flag=3&amp;CFID=&amp;CFPARAMS=&amp;PlayerID=201913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3" Type="http://schemas.openxmlformats.org/officeDocument/2006/relationships/hyperlink" Target="https://stats.wnba.com/events/?flag=1&amp;CFID=&amp;CFPARAMS=&amp;PlayerID=201913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4" Type="http://schemas.openxmlformats.org/officeDocument/2006/relationships/hyperlink" Target="https://stats.wnba.com/events/?flag=1&amp;CFID=&amp;CFPARAMS=&amp;PlayerID=201913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5" Type="http://schemas.openxmlformats.org/officeDocument/2006/relationships/hyperlink" Target="https://stats.wnba.com/events/?flag=1&amp;CFID=&amp;CFPARAMS=&amp;PlayerID=201913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stats.wnba.com/events/?flag=3&amp;CFID=&amp;CFPARAMS=&amp;PlayerID=1628882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stats.wnba.com/events/?flag=3&amp;CFID=&amp;CFPARAMS=&amp;PlayerID=1628882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stats.wnba.com/team/1611661329/traditional/" TargetMode="External"/><Relationship Id="rId8193" Type="http://schemas.openxmlformats.org/officeDocument/2006/relationships/hyperlink" Target="https://stats.wnba.com/player/1628882/" TargetMode="External"/><Relationship Id="rId8199" Type="http://schemas.openxmlformats.org/officeDocument/2006/relationships/hyperlink" Target="https://stats.wnba.com/events/?flag=1&amp;CFID=&amp;CFPARAMS=&amp;PlayerID=1628882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stats.wnba.com/events/?flag=3&amp;CFID=&amp;CFPARAMS=&amp;PlayerID=1628882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stats.wnba.com/events/?flag=3&amp;CFID=&amp;CFPARAMS=&amp;PlayerID=1628882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4" Type="http://schemas.openxmlformats.org/officeDocument/2006/relationships/hyperlink" Target="https://stats.wnba.com/team/1611661323/traditional/" TargetMode="External"/><Relationship Id="rId21293" Type="http://schemas.openxmlformats.org/officeDocument/2006/relationships/hyperlink" Target="https://stats.wnba.com/player/202653/" TargetMode="External"/><Relationship Id="rId21296" Type="http://schemas.openxmlformats.org/officeDocument/2006/relationships/hyperlink" Target="https://stats.wnba.com/events/?flag=2&amp;CFID=&amp;CFPARAMS=&amp;PlayerID=202653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5" Type="http://schemas.openxmlformats.org/officeDocument/2006/relationships/hyperlink" Target="https://stats.wnba.com/events/?flag=2&amp;CFID=&amp;CFPARAMS=&amp;PlayerID=202653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8" Type="http://schemas.openxmlformats.org/officeDocument/2006/relationships/hyperlink" Target="https://stats.wnba.com/team/1611661323/traditional/" TargetMode="External"/><Relationship Id="rId21297" Type="http://schemas.openxmlformats.org/officeDocument/2006/relationships/hyperlink" Target="https://stats.wnba.com/player/203020/" TargetMode="External"/><Relationship Id="rId21299" Type="http://schemas.openxmlformats.org/officeDocument/2006/relationships/hyperlink" Target="https://stats.wnba.com/events/?flag=2&amp;CFID=&amp;CFPARAMS=&amp;PlayerID=203020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3" Type="http://schemas.openxmlformats.org/officeDocument/2006/relationships/hyperlink" Target="https://stats.wnba.com/player/202680/" TargetMode="External"/><Relationship Id="rId21282" Type="http://schemas.openxmlformats.org/officeDocument/2006/relationships/hyperlink" Target="https://stats.wnba.com/events/?flag=2&amp;CFID=&amp;CFPARAMS=&amp;PlayerID=201490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5" Type="http://schemas.openxmlformats.org/officeDocument/2006/relationships/hyperlink" Target="https://stats.wnba.com/events/?flag=2&amp;CFID=&amp;CFPARAMS=&amp;PlayerID=202680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4" Type="http://schemas.openxmlformats.org/officeDocument/2006/relationships/hyperlink" Target="https://stats.wnba.com/team/1611661320/traditional/" TargetMode="External"/><Relationship Id="rId21287" Type="http://schemas.openxmlformats.org/officeDocument/2006/relationships/hyperlink" Target="https://stats.wnba.com/events/?flag=2&amp;CFID=&amp;CFPARAMS=&amp;PlayerID=202680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6" Type="http://schemas.openxmlformats.org/officeDocument/2006/relationships/hyperlink" Target="https://stats.wnba.com/events/?flag=2&amp;CFID=&amp;CFPARAMS=&amp;PlayerID=202680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9" Type="http://schemas.openxmlformats.org/officeDocument/2006/relationships/hyperlink" Target="https://stats.wnba.com/team/1611661323/traditional/" TargetMode="External"/><Relationship Id="rId21288" Type="http://schemas.openxmlformats.org/officeDocument/2006/relationships/hyperlink" Target="https://stats.wnba.com/player/100928/" TargetMode="External"/><Relationship Id="rId21290" Type="http://schemas.openxmlformats.org/officeDocument/2006/relationships/hyperlink" Target="https://stats.wnba.com/events/?flag=2&amp;CFID=&amp;CFPARAMS=&amp;PlayerID=100928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2" Type="http://schemas.openxmlformats.org/officeDocument/2006/relationships/hyperlink" Target="https://stats.wnba.com/events/?flag=2&amp;CFID=&amp;CFPARAMS=&amp;PlayerID=100928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1" Type="http://schemas.openxmlformats.org/officeDocument/2006/relationships/hyperlink" Target="https://stats.wnba.com/events/?flag=2&amp;CFID=&amp;CFPARAMS=&amp;PlayerID=100928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stats.wnba.com/events/?flag=3&amp;CFID=&amp;CFPARAMS=&amp;PlayerID=1630438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3" Type="http://schemas.openxmlformats.org/officeDocument/2006/relationships/hyperlink" Target="https://stats.wnba.com/events/?flag=1&amp;CFID=&amp;CFPARAMS=&amp;PlayerID=1628917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5" Type="http://schemas.openxmlformats.org/officeDocument/2006/relationships/hyperlink" Target="https://stats.wnba.com/events/?flag=1&amp;CFID=&amp;CFPARAMS=&amp;PlayerID=204355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2" Type="http://schemas.openxmlformats.org/officeDocument/2006/relationships/hyperlink" Target="https://stats.wnba.com/events/?flag=1&amp;CFID=&amp;CFPARAMS=&amp;PlayerID=1628917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6" Type="http://schemas.openxmlformats.org/officeDocument/2006/relationships/hyperlink" Target="https://stats.wnba.com/events/?flag=1&amp;CFID=&amp;CFPARAMS=&amp;PlayerID=204355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stats.wnba.com/events/?flag=1&amp;CFID=&amp;CFPARAMS=&amp;PlayerID=1628917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7" Type="http://schemas.openxmlformats.org/officeDocument/2006/relationships/hyperlink" Target="https://stats.wnba.com/events/?flag=1&amp;CFID=&amp;CFPARAMS=&amp;PlayerID=204355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stats.wnba.com/events/?flag=1&amp;CFID=&amp;CFPARAMS=&amp;PlayerID=1628917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8" Type="http://schemas.openxmlformats.org/officeDocument/2006/relationships/hyperlink" Target="https://stats.wnba.com/events/?flag=1&amp;CFID=&amp;CFPARAMS=&amp;PlayerID=204355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stats.wnba.com/events/?flag=1&amp;CFID=&amp;CFPARAMS=&amp;PlayerID=1628917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1" Type="http://schemas.openxmlformats.org/officeDocument/2006/relationships/hyperlink" Target="https://stats.wnba.com/events/?flag=1&amp;CFID=&amp;CFPARAMS=&amp;PlayerID=204355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stats.wnba.com/events/?flag=1&amp;CFID=&amp;CFPARAMS=&amp;PlayerID=1628917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2" Type="http://schemas.openxmlformats.org/officeDocument/2006/relationships/hyperlink" Target="https://stats.wnba.com/events/?flag=1&amp;CFID=&amp;CFPARAMS=&amp;PlayerID=204355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stats.wnba.com/events/?flag=1&amp;CFID=&amp;CFPARAMS=&amp;PlayerID=1628917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3" Type="http://schemas.openxmlformats.org/officeDocument/2006/relationships/hyperlink" Target="https://stats.wnba.com/events/?flag=1&amp;CFID=&amp;CFPARAMS=&amp;PlayerID=204355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stats.wnba.com/events/?flag=1&amp;CFID=&amp;CFPARAMS=&amp;PlayerID=1628917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4" Type="http://schemas.openxmlformats.org/officeDocument/2006/relationships/hyperlink" Target="https://stats.wnba.com/events/?flag=1&amp;CFID=&amp;CFPARAMS=&amp;PlayerID=204355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stats.wnba.com/team/1611661325/traditional/" TargetMode="External"/><Relationship Id="rId8168" Type="http://schemas.openxmlformats.org/officeDocument/2006/relationships/hyperlink" Target="https://stats.wnba.com/player/1630438/" TargetMode="External"/><Relationship Id="rId9499" Type="http://schemas.openxmlformats.org/officeDocument/2006/relationships/hyperlink" Target="https://stats.wnba.com/player/1630139/" TargetMode="External"/><Relationship Id="rId9490" Type="http://schemas.openxmlformats.org/officeDocument/2006/relationships/hyperlink" Target="https://stats.wnba.com/events/?flag=3&amp;CFID=&amp;CFPARAMS=&amp;PlayerID=204355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stats.wnba.com/events/?flag=1&amp;CFID=&amp;CFPARAMS=&amp;PlayerID=1630118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4" Type="http://schemas.openxmlformats.org/officeDocument/2006/relationships/hyperlink" Target="https://stats.wnba.com/events/?flag=1&amp;CFID=&amp;CFPARAMS=&amp;PlayerID=200671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stats.wnba.com/events/?flag=1&amp;CFID=&amp;CFPARAMS=&amp;PlayerID=1630118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5" Type="http://schemas.openxmlformats.org/officeDocument/2006/relationships/hyperlink" Target="https://stats.wnba.com/player/204355/" TargetMode="External"/><Relationship Id="rId8150" Type="http://schemas.openxmlformats.org/officeDocument/2006/relationships/hyperlink" Target="https://stats.wnba.com/events/?flag=1&amp;CFID=&amp;CFPARAMS=&amp;PlayerID=1630118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6" Type="http://schemas.openxmlformats.org/officeDocument/2006/relationships/hyperlink" Target="https://stats.wnba.com/team/1611661330/traditional/" TargetMode="External"/><Relationship Id="rId9487" Type="http://schemas.openxmlformats.org/officeDocument/2006/relationships/hyperlink" Target="https://stats.wnba.com/events/?flag=3&amp;CFID=&amp;CFPARAMS=&amp;PlayerID=204355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stats.wnba.com/team/1611661319/traditional/" TargetMode="External"/><Relationship Id="rId9480" Type="http://schemas.openxmlformats.org/officeDocument/2006/relationships/hyperlink" Target="https://stats.wnba.com/events/?flag=1&amp;CFID=&amp;CFPARAMS=&amp;PlayerID=200671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stats.wnba.com/player/1628917/" TargetMode="External"/><Relationship Id="rId9481" Type="http://schemas.openxmlformats.org/officeDocument/2006/relationships/hyperlink" Target="https://stats.wnba.com/events/?flag=1&amp;CFID=&amp;CFPARAMS=&amp;PlayerID=200671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stats.wnba.com/events/?flag=1&amp;CFID=&amp;CFPARAMS=&amp;PlayerID=1630118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2" Type="http://schemas.openxmlformats.org/officeDocument/2006/relationships/hyperlink" Target="https://stats.wnba.com/events/?flag=1&amp;CFID=&amp;CFPARAMS=&amp;PlayerID=200671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3" Type="http://schemas.openxmlformats.org/officeDocument/2006/relationships/hyperlink" Target="https://stats.wnba.com/events/?flag=1&amp;CFID=&amp;CFPARAMS=&amp;PlayerID=1630118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3" Type="http://schemas.openxmlformats.org/officeDocument/2006/relationships/hyperlink" Target="https://stats.wnba.com/events/?flag=1&amp;CFID=&amp;CFPARAMS=&amp;PlayerID=200671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stats.wnba.com/events/?flag=3&amp;CFID=&amp;CFPARAMS=&amp;PlayerID=1628917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stats.wnba.com/events/?flag=3&amp;CFID=&amp;CFPARAMS=&amp;PlayerID=1628917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stats.wnba.com/events/?flag=3&amp;CFID=&amp;CFPARAMS=&amp;PlayerID=1628917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8" Type="http://schemas.openxmlformats.org/officeDocument/2006/relationships/hyperlink" Target="https://stats.wnba.com/events/?flag=3&amp;CFID=&amp;CFPARAMS=&amp;PlayerID=204355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9" Type="http://schemas.openxmlformats.org/officeDocument/2006/relationships/hyperlink" Target="https://stats.wnba.com/events/?flag=3&amp;CFID=&amp;CFPARAMS=&amp;PlayerID=204355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2" Type="http://schemas.openxmlformats.org/officeDocument/2006/relationships/hyperlink" Target="https://stats.wnba.com/events/?flag=1&amp;CFID=&amp;CFPARAMS=&amp;PlayerID=1629492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stats.wnba.com/events/?flag=1&amp;CFID=&amp;CFPARAMS=&amp;PlayerID=1629492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stats.wnba.com/events/?flag=1&amp;CFID=&amp;CFPARAMS=&amp;PlayerID=1629492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stats.wnba.com/events/?flag=1&amp;CFID=&amp;CFPARAMS=&amp;PlayerID=1629492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stats.wnba.com/events/?flag=3&amp;CFID=&amp;CFPARAMS=&amp;PlayerID=1629492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stats.wnba.com/events/?flag=3&amp;CFID=&amp;CFPARAMS=&amp;PlayerID=1629492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stats.wnba.com/team/1611661323/traditional/" TargetMode="External"/><Relationship Id="rId8189" Type="http://schemas.openxmlformats.org/officeDocument/2006/relationships/hyperlink" Target="https://stats.wnba.com/events/?flag=1&amp;CFID=&amp;CFPARAMS=&amp;PlayerID=1629492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stats.wnba.com/events/?flag=1&amp;CFID=&amp;CFPARAMS=&amp;PlayerID=1629492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stats.wnba.com/events/?flag=1&amp;CFID=&amp;CFPARAMS=&amp;PlayerID=1629492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stats.wnba.com/events/?flag=1&amp;CFID=&amp;CFPARAMS=&amp;PlayerID=1629492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stats.wnba.com/player/1629492/" TargetMode="External"/><Relationship Id="rId8180" Type="http://schemas.openxmlformats.org/officeDocument/2006/relationships/hyperlink" Target="https://stats.wnba.com/events/?flag=1&amp;CFID=&amp;CFPARAMS=&amp;PlayerID=1630438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stats.wnba.com/events/?flag=1&amp;CFID=&amp;CFPARAMS=&amp;PlayerID=1630438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3" Type="http://schemas.openxmlformats.org/officeDocument/2006/relationships/hyperlink" Target="https://stats.wnba.com/events/?flag=3&amp;CFID=&amp;CFPARAMS=&amp;PlayerID=1630438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stats.wnba.com/events/?flag=3&amp;CFID=&amp;CFPARAMS=&amp;PlayerID=1630438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stats.wnba.com/events/?flag=3&amp;CFID=&amp;CFPARAMS=&amp;PlayerID=1630438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stats.wnba.com/events/?flag=1&amp;CFID=&amp;CFPARAMS=&amp;PlayerID=1630438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stats.wnba.com/events/?flag=1&amp;CFID=&amp;CFPARAMS=&amp;PlayerID=1630438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stats.wnba.com/events/?flag=1&amp;CFID=&amp;CFPARAMS=&amp;PlayerID=1630438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stats.wnba.com/events/?flag=1&amp;CFID=&amp;CFPARAMS=&amp;PlayerID=1630438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stats.wnba.com/events/?flag=1&amp;CFID=&amp;CFPARAMS=&amp;PlayerID=1630438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6" Type="http://schemas.openxmlformats.org/officeDocument/2006/relationships/hyperlink" Target="https://stats.wnba.com/events/?flag=2&amp;CFID=&amp;CFPARAMS=&amp;PlayerID=203838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7" Type="http://schemas.openxmlformats.org/officeDocument/2006/relationships/hyperlink" Target="https://stats.wnba.com/events/?flag=2&amp;CFID=&amp;CFPARAMS=&amp;PlayerID=201507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9" Type="http://schemas.openxmlformats.org/officeDocument/2006/relationships/hyperlink" Target="https://stats.wnba.com/events/?flag=2&amp;CFID=&amp;CFPARAMS=&amp;PlayerID=200684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5" Type="http://schemas.openxmlformats.org/officeDocument/2006/relationships/hyperlink" Target="https://stats.wnba.com/team/1611661319/traditional/" TargetMode="External"/><Relationship Id="rId22566" Type="http://schemas.openxmlformats.org/officeDocument/2006/relationships/hyperlink" Target="https://stats.wnba.com/events/?flag=2&amp;CFID=&amp;CFPARAMS=&amp;PlayerID=201507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8" Type="http://schemas.openxmlformats.org/officeDocument/2006/relationships/hyperlink" Target="https://stats.wnba.com/events/?flag=2&amp;CFID=&amp;CFPARAMS=&amp;PlayerID=203838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9" Type="http://schemas.openxmlformats.org/officeDocument/2006/relationships/hyperlink" Target="https://stats.wnba.com/events/?flag=2&amp;CFID=&amp;CFPARAMS=&amp;PlayerID=201507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7" Type="http://schemas.openxmlformats.org/officeDocument/2006/relationships/hyperlink" Target="https://stats.wnba.com/player/200684/" TargetMode="External"/><Relationship Id="rId21237" Type="http://schemas.openxmlformats.org/officeDocument/2006/relationships/hyperlink" Target="https://stats.wnba.com/events/?flag=2&amp;CFID=&amp;CFPARAMS=&amp;PlayerID=203838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8" Type="http://schemas.openxmlformats.org/officeDocument/2006/relationships/hyperlink" Target="https://stats.wnba.com/events/?flag=2&amp;CFID=&amp;CFPARAMS=&amp;PlayerID=201507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8" Type="http://schemas.openxmlformats.org/officeDocument/2006/relationships/hyperlink" Target="https://stats.wnba.com/team/1611661321/traditional/" TargetMode="External"/><Relationship Id="rId21239" Type="http://schemas.openxmlformats.org/officeDocument/2006/relationships/hyperlink" Target="https://stats.wnba.com/events/?flag=2&amp;CFID=&amp;CFPARAMS=&amp;PlayerID=203838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1" Type="http://schemas.openxmlformats.org/officeDocument/2006/relationships/hyperlink" Target="https://stats.wnba.com/player/201886/" TargetMode="External"/><Relationship Id="rId23892" Type="http://schemas.openxmlformats.org/officeDocument/2006/relationships/hyperlink" Target="https://stats.wnba.com/team/1611661317/traditional/" TargetMode="External"/><Relationship Id="rId21230" Type="http://schemas.openxmlformats.org/officeDocument/2006/relationships/hyperlink" Target="https://stats.wnba.com/player/201050/" TargetMode="External"/><Relationship Id="rId22561" Type="http://schemas.openxmlformats.org/officeDocument/2006/relationships/hyperlink" Target="https://stats.wnba.com/events/?flag=2&amp;CFID=&amp;CFPARAMS=&amp;PlayerID=201487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0" Type="http://schemas.openxmlformats.org/officeDocument/2006/relationships/hyperlink" Target="https://stats.wnba.com/events/?flag=2&amp;CFID=&amp;CFPARAMS=&amp;PlayerID=201487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0" Type="http://schemas.openxmlformats.org/officeDocument/2006/relationships/hyperlink" Target="https://stats.wnba.com/events/?flag=2&amp;CFID=&amp;CFPARAMS=&amp;PlayerID=201046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2" Type="http://schemas.openxmlformats.org/officeDocument/2006/relationships/hyperlink" Target="https://stats.wnba.com/events/?flag=2&amp;CFID=&amp;CFPARAMS=&amp;PlayerID=201050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3" Type="http://schemas.openxmlformats.org/officeDocument/2006/relationships/hyperlink" Target="https://stats.wnba.com/events/?flag=2&amp;CFID=&amp;CFPARAMS=&amp;PlayerID=201487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5" Type="http://schemas.openxmlformats.org/officeDocument/2006/relationships/hyperlink" Target="https://stats.wnba.com/events/?flag=2&amp;CFID=&amp;CFPARAMS=&amp;PlayerID=201886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1" Type="http://schemas.openxmlformats.org/officeDocument/2006/relationships/hyperlink" Target="https://stats.wnba.com/team/1611661321/traditional/" TargetMode="External"/><Relationship Id="rId22562" Type="http://schemas.openxmlformats.org/officeDocument/2006/relationships/hyperlink" Target="https://stats.wnba.com/events/?flag=2&amp;CFID=&amp;CFPARAMS=&amp;PlayerID=201487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6" Type="http://schemas.openxmlformats.org/officeDocument/2006/relationships/hyperlink" Target="https://stats.wnba.com/events/?flag=2&amp;CFID=&amp;CFPARAMS=&amp;PlayerID=201886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4" Type="http://schemas.openxmlformats.org/officeDocument/2006/relationships/hyperlink" Target="https://stats.wnba.com/player/203838/" TargetMode="External"/><Relationship Id="rId22565" Type="http://schemas.openxmlformats.org/officeDocument/2006/relationships/hyperlink" Target="https://stats.wnba.com/team/1611661313/traditional/" TargetMode="External"/><Relationship Id="rId23893" Type="http://schemas.openxmlformats.org/officeDocument/2006/relationships/hyperlink" Target="https://stats.wnba.com/events/?flag=2&amp;CFID=&amp;CFPARAMS=&amp;PlayerID=201886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3" Type="http://schemas.openxmlformats.org/officeDocument/2006/relationships/hyperlink" Target="https://stats.wnba.com/events/?flag=2&amp;CFID=&amp;CFPARAMS=&amp;PlayerID=201050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4" Type="http://schemas.openxmlformats.org/officeDocument/2006/relationships/hyperlink" Target="https://stats.wnba.com/player/201507/" TargetMode="External"/><Relationship Id="rId23894" Type="http://schemas.openxmlformats.org/officeDocument/2006/relationships/hyperlink" Target="https://stats.wnba.com/events/?flag=2&amp;CFID=&amp;CFPARAMS=&amp;PlayerID=201886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stats.wnba.com/events/?flag=1&amp;CFID=&amp;CFPARAMS=&amp;PlayerID=1628909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8" Type="http://schemas.openxmlformats.org/officeDocument/2006/relationships/hyperlink" Target="https://stats.wnba.com/events/?flag=1&amp;CFID=&amp;CFPARAMS=&amp;PlayerID=201911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wnba.com/events/?flag=1&amp;CFID=&amp;CFPARAMS=&amp;PlayerID=1628909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9" Type="http://schemas.openxmlformats.org/officeDocument/2006/relationships/hyperlink" Target="https://stats.wnba.com/events/?flag=1&amp;CFID=&amp;CFPARAMS=&amp;PlayerID=201911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wnba.com/events/?flag=1&amp;CFID=&amp;CFPARAMS=&amp;PlayerID=1628909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6" Type="http://schemas.openxmlformats.org/officeDocument/2006/relationships/hyperlink" Target="https://stats.wnba.com/events/?flag=1&amp;CFID=&amp;CFPARAMS=&amp;PlayerID=201911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wnba.com/events/?flag=3&amp;CFID=&amp;CFPARAMS=&amp;PlayerID=1628909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7" Type="http://schemas.openxmlformats.org/officeDocument/2006/relationships/hyperlink" Target="https://stats.wnba.com/events/?flag=1&amp;CFID=&amp;CFPARAMS=&amp;PlayerID=201911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wnba.com/events/?flag=1&amp;CFID=&amp;CFPARAMS=&amp;PlayerID=1628909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wnba.com/events/?flag=1&amp;CFID=&amp;CFPARAMS=&amp;PlayerID=1628909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0" Type="http://schemas.openxmlformats.org/officeDocument/2006/relationships/hyperlink" Target="https://stats.wnba.com/events/?flag=3&amp;CFID=&amp;CFPARAMS=&amp;PlayerID=201911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1" Type="http://schemas.openxmlformats.org/officeDocument/2006/relationships/hyperlink" Target="https://stats.wnba.com/events/?flag=3&amp;CFID=&amp;CFPARAMS=&amp;PlayerID=201911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stats.wnba.com/events/?flag=3&amp;CFID=&amp;CFPARAMS=&amp;PlayerID=1628909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4" Type="http://schemas.openxmlformats.org/officeDocument/2006/relationships/hyperlink" Target="https://stats.wnba.com/events/?flag=1&amp;CFID=&amp;CFPARAMS=&amp;PlayerID=201911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wnba.com/events/?flag=3&amp;CFID=&amp;CFPARAMS=&amp;PlayerID=1628909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5" Type="http://schemas.openxmlformats.org/officeDocument/2006/relationships/hyperlink" Target="https://stats.wnba.com/events/?flag=1&amp;CFID=&amp;CFPARAMS=&amp;PlayerID=201911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wnba.com/events/?flag=3&amp;CFID=&amp;CFPARAMS=&amp;PlayerID=1628909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2" Type="http://schemas.openxmlformats.org/officeDocument/2006/relationships/hyperlink" Target="https://stats.wnba.com/events/?flag=3&amp;CFID=&amp;CFPARAMS=&amp;PlayerID=201911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wnba.com/team/1611661325/traditional/" TargetMode="External"/><Relationship Id="rId10573" Type="http://schemas.openxmlformats.org/officeDocument/2006/relationships/hyperlink" Target="https://stats.wnba.com/events/?flag=3&amp;CFID=&amp;CFPARAMS=&amp;PlayerID=201911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5" Type="http://schemas.openxmlformats.org/officeDocument/2006/relationships/hyperlink" Target="https://stats.wnba.com/team/1611661328/traditional/" TargetMode="External"/><Relationship Id="rId22556" Type="http://schemas.openxmlformats.org/officeDocument/2006/relationships/hyperlink" Target="https://stats.wnba.com/events/?flag=2&amp;CFID=&amp;CFPARAMS=&amp;PlayerID=101025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8" Type="http://schemas.openxmlformats.org/officeDocument/2006/relationships/hyperlink" Target="https://stats.wnba.com/events/?flag=2&amp;CFID=&amp;CFPARAMS=&amp;PlayerID=201046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4" Type="http://schemas.openxmlformats.org/officeDocument/2006/relationships/hyperlink" Target="https://stats.wnba.com/player/100919/" TargetMode="External"/><Relationship Id="rId22555" Type="http://schemas.openxmlformats.org/officeDocument/2006/relationships/hyperlink" Target="https://stats.wnba.com/events/?flag=2&amp;CFID=&amp;CFPARAMS=&amp;PlayerID=101025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9" Type="http://schemas.openxmlformats.org/officeDocument/2006/relationships/hyperlink" Target="https://stats.wnba.com/events/?flag=2&amp;CFID=&amp;CFPARAMS=&amp;PlayerID=201046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7" Type="http://schemas.openxmlformats.org/officeDocument/2006/relationships/hyperlink" Target="https://stats.wnba.com/events/?flag=2&amp;CFID=&amp;CFPARAMS=&amp;PlayerID=100919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8" Type="http://schemas.openxmlformats.org/officeDocument/2006/relationships/hyperlink" Target="https://stats.wnba.com/player/201487/" TargetMode="External"/><Relationship Id="rId23886" Type="http://schemas.openxmlformats.org/officeDocument/2006/relationships/hyperlink" Target="https://stats.wnba.com/team/1611661322/traditional/" TargetMode="External"/><Relationship Id="rId21226" Type="http://schemas.openxmlformats.org/officeDocument/2006/relationships/hyperlink" Target="https://stats.wnba.com/events/?flag=2&amp;CFID=&amp;CFPARAMS=&amp;PlayerID=100919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7" Type="http://schemas.openxmlformats.org/officeDocument/2006/relationships/hyperlink" Target="https://stats.wnba.com/events/?flag=2&amp;CFID=&amp;CFPARAMS=&amp;PlayerID=101025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7" Type="http://schemas.openxmlformats.org/officeDocument/2006/relationships/hyperlink" Target="https://stats.wnba.com/events/?flag=2&amp;CFID=&amp;CFPARAMS=&amp;PlayerID=201046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9" Type="http://schemas.openxmlformats.org/officeDocument/2006/relationships/hyperlink" Target="https://stats.wnba.com/events/?flag=2&amp;CFID=&amp;CFPARAMS=&amp;PlayerID=100919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8" Type="http://schemas.openxmlformats.org/officeDocument/2006/relationships/hyperlink" Target="https://stats.wnba.com/events/?flag=2&amp;CFID=&amp;CFPARAMS=&amp;PlayerID=100919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9" Type="http://schemas.openxmlformats.org/officeDocument/2006/relationships/hyperlink" Target="https://stats.wnba.com/team/1611661317/traditional/" TargetMode="External"/><Relationship Id="rId23880" Type="http://schemas.openxmlformats.org/officeDocument/2006/relationships/hyperlink" Target="https://stats.wnba.com/events/?flag=2&amp;CFID=&amp;CFPARAMS=&amp;PlayerID=201056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1" Type="http://schemas.openxmlformats.org/officeDocument/2006/relationships/hyperlink" Target="https://stats.wnba.com/player/100812/" TargetMode="External"/><Relationship Id="rId22550" Type="http://schemas.openxmlformats.org/officeDocument/2006/relationships/hyperlink" Target="https://stats.wnba.com/events/?flag=2&amp;CFID=&amp;CFPARAMS=&amp;PlayerID=100404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1" Type="http://schemas.openxmlformats.org/officeDocument/2006/relationships/hyperlink" Target="https://stats.wnba.com/events/?flag=2&amp;CFID=&amp;CFPARAMS=&amp;PlayerID=203834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2" Type="http://schemas.openxmlformats.org/officeDocument/2006/relationships/hyperlink" Target="https://stats.wnba.com/events/?flag=2&amp;CFID=&amp;CFPARAMS=&amp;PlayerID=100404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4" Type="http://schemas.openxmlformats.org/officeDocument/2006/relationships/hyperlink" Target="https://stats.wnba.com/events/?flag=2&amp;CFID=&amp;CFPARAMS=&amp;PlayerID=100812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0" Type="http://schemas.openxmlformats.org/officeDocument/2006/relationships/hyperlink" Target="https://stats.wnba.com/events/?flag=2&amp;CFID=&amp;CFPARAMS=&amp;PlayerID=203834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1" Type="http://schemas.openxmlformats.org/officeDocument/2006/relationships/hyperlink" Target="https://stats.wnba.com/events/?flag=2&amp;CFID=&amp;CFPARAMS=&amp;PlayerID=100404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5" Type="http://schemas.openxmlformats.org/officeDocument/2006/relationships/hyperlink" Target="https://stats.wnba.com/player/201046/" TargetMode="External"/><Relationship Id="rId21223" Type="http://schemas.openxmlformats.org/officeDocument/2006/relationships/hyperlink" Target="https://stats.wnba.com/events/?flag=2&amp;CFID=&amp;CFPARAMS=&amp;PlayerID=203834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4" Type="http://schemas.openxmlformats.org/officeDocument/2006/relationships/hyperlink" Target="https://stats.wnba.com/team/1611661313/traditional/" TargetMode="External"/><Relationship Id="rId23882" Type="http://schemas.openxmlformats.org/officeDocument/2006/relationships/hyperlink" Target="https://stats.wnba.com/team/1611661330/traditional/" TargetMode="External"/><Relationship Id="rId21222" Type="http://schemas.openxmlformats.org/officeDocument/2006/relationships/hyperlink" Target="https://stats.wnba.com/events/?flag=2&amp;CFID=&amp;CFPARAMS=&amp;PlayerID=203834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3" Type="http://schemas.openxmlformats.org/officeDocument/2006/relationships/hyperlink" Target="https://stats.wnba.com/player/101025/" TargetMode="External"/><Relationship Id="rId23883" Type="http://schemas.openxmlformats.org/officeDocument/2006/relationships/hyperlink" Target="https://stats.wnba.com/events/?flag=2&amp;CFID=&amp;CFPARAMS=&amp;PlayerID=100812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9" Type="http://schemas.openxmlformats.org/officeDocument/2006/relationships/hyperlink" Target="https://stats.wnba.com/events/?flag=1&amp;CFID=&amp;CFPARAMS=&amp;PlayerID=201507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7" Type="http://schemas.openxmlformats.org/officeDocument/2006/relationships/hyperlink" Target="https://stats.wnba.com/events/?flag=3&amp;CFID=&amp;CFPARAMS=&amp;PlayerID=201507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8" Type="http://schemas.openxmlformats.org/officeDocument/2006/relationships/hyperlink" Target="https://stats.wnba.com/events/?flag=1&amp;CFID=&amp;CFPARAMS=&amp;PlayerID=201507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1" Type="http://schemas.openxmlformats.org/officeDocument/2006/relationships/hyperlink" Target="https://stats.wnba.com/events/?flag=1&amp;CFID=&amp;CFPARAMS=&amp;PlayerID=201911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2" Type="http://schemas.openxmlformats.org/officeDocument/2006/relationships/hyperlink" Target="https://stats.wnba.com/player/201507/" TargetMode="External"/><Relationship Id="rId10580" Type="http://schemas.openxmlformats.org/officeDocument/2006/relationships/hyperlink" Target="https://stats.wnba.com/events/?flag=1&amp;CFID=&amp;CFPARAMS=&amp;PlayerID=201911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5" Type="http://schemas.openxmlformats.org/officeDocument/2006/relationships/hyperlink" Target="https://stats.wnba.com/events/?flag=3&amp;CFID=&amp;CFPARAMS=&amp;PlayerID=201507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6" Type="http://schemas.openxmlformats.org/officeDocument/2006/relationships/hyperlink" Target="https://stats.wnba.com/events/?flag=3&amp;CFID=&amp;CFPARAMS=&amp;PlayerID=201507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3" Type="http://schemas.openxmlformats.org/officeDocument/2006/relationships/hyperlink" Target="https://stats.wnba.com/team/1611661317/traditional/" TargetMode="External"/><Relationship Id="rId10584" Type="http://schemas.openxmlformats.org/officeDocument/2006/relationships/hyperlink" Target="https://stats.wnba.com/events/?flag=3&amp;CFID=&amp;CFPARAMS=&amp;PlayerID=201507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4" Type="http://schemas.openxmlformats.org/officeDocument/2006/relationships/hyperlink" Target="https://stats.wnba.com/player/202270/" TargetMode="External"/><Relationship Id="rId22545" Type="http://schemas.openxmlformats.org/officeDocument/2006/relationships/hyperlink" Target="https://stats.wnba.com/events/?flag=2&amp;CFID=&amp;CFPARAMS=&amp;PlayerID=201047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7" Type="http://schemas.openxmlformats.org/officeDocument/2006/relationships/hyperlink" Target="https://stats.wnba.com/events/?flag=2&amp;CFID=&amp;CFPARAMS=&amp;PlayerID=201056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3" Type="http://schemas.openxmlformats.org/officeDocument/2006/relationships/hyperlink" Target="https://stats.wnba.com/events/?flag=2&amp;CFID=&amp;CFPARAMS=&amp;PlayerID=201492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4" Type="http://schemas.openxmlformats.org/officeDocument/2006/relationships/hyperlink" Target="https://stats.wnba.com/events/?flag=2&amp;CFID=&amp;CFPARAMS=&amp;PlayerID=201047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8" Type="http://schemas.openxmlformats.org/officeDocument/2006/relationships/hyperlink" Target="https://stats.wnba.com/events/?flag=2&amp;CFID=&amp;CFPARAMS=&amp;PlayerID=201056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6" Type="http://schemas.openxmlformats.org/officeDocument/2006/relationships/hyperlink" Target="https://stats.wnba.com/events/?flag=2&amp;CFID=&amp;CFPARAMS=&amp;PlayerID=202270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7" Type="http://schemas.openxmlformats.org/officeDocument/2006/relationships/hyperlink" Target="https://stats.wnba.com/player/100404/" TargetMode="External"/><Relationship Id="rId23875" Type="http://schemas.openxmlformats.org/officeDocument/2006/relationships/hyperlink" Target="https://stats.wnba.com/player/201056/" TargetMode="External"/><Relationship Id="rId21215" Type="http://schemas.openxmlformats.org/officeDocument/2006/relationships/hyperlink" Target="https://stats.wnba.com/team/1611661328/traditional/" TargetMode="External"/><Relationship Id="rId22546" Type="http://schemas.openxmlformats.org/officeDocument/2006/relationships/hyperlink" Target="https://stats.wnba.com/events/?flag=2&amp;CFID=&amp;CFPARAMS=&amp;PlayerID=201047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6" Type="http://schemas.openxmlformats.org/officeDocument/2006/relationships/hyperlink" Target="https://stats.wnba.com/team/1611661321/traditional/" TargetMode="External"/><Relationship Id="rId21218" Type="http://schemas.openxmlformats.org/officeDocument/2006/relationships/hyperlink" Target="https://stats.wnba.com/player/203834/" TargetMode="External"/><Relationship Id="rId22549" Type="http://schemas.openxmlformats.org/officeDocument/2006/relationships/hyperlink" Target="https://stats.wnba.com/events/?flag=2&amp;CFID=&amp;CFPARAMS=&amp;PlayerID=100404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7" Type="http://schemas.openxmlformats.org/officeDocument/2006/relationships/hyperlink" Target="https://stats.wnba.com/events/?flag=2&amp;CFID=&amp;CFPARAMS=&amp;PlayerID=202270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8" Type="http://schemas.openxmlformats.org/officeDocument/2006/relationships/hyperlink" Target="https://stats.wnba.com/team/1611661328/traditional/" TargetMode="External"/><Relationship Id="rId23879" Type="http://schemas.openxmlformats.org/officeDocument/2006/relationships/hyperlink" Target="https://stats.wnba.com/events/?flag=2&amp;CFID=&amp;CFPARAMS=&amp;PlayerID=201056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9" Type="http://schemas.openxmlformats.org/officeDocument/2006/relationships/hyperlink" Target="https://stats.wnba.com/team/1611661324/traditional/" TargetMode="External"/><Relationship Id="rId23870" Type="http://schemas.openxmlformats.org/officeDocument/2006/relationships/hyperlink" Target="https://stats.wnba.com/team/1611661324/traditional/" TargetMode="External"/><Relationship Id="rId21210" Type="http://schemas.openxmlformats.org/officeDocument/2006/relationships/hyperlink" Target="https://stats.wnba.com/team/1611661330/traditional/" TargetMode="External"/><Relationship Id="rId22541" Type="http://schemas.openxmlformats.org/officeDocument/2006/relationships/hyperlink" Target="https://stats.wnba.com/events/?flag=2&amp;CFID=&amp;CFPARAMS=&amp;PlayerID=202255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3" Type="http://schemas.openxmlformats.org/officeDocument/2006/relationships/hyperlink" Target="https://stats.wnba.com/events/?flag=2&amp;CFID=&amp;CFPARAMS=&amp;PlayerID=100915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0" Type="http://schemas.openxmlformats.org/officeDocument/2006/relationships/hyperlink" Target="https://stats.wnba.com/events/?flag=2&amp;CFID=&amp;CFPARAMS=&amp;PlayerID=202255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4" Type="http://schemas.openxmlformats.org/officeDocument/2006/relationships/hyperlink" Target="https://stats.wnba.com/events/?flag=2&amp;CFID=&amp;CFPARAMS=&amp;PlayerID=100915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2" Type="http://schemas.openxmlformats.org/officeDocument/2006/relationships/hyperlink" Target="https://stats.wnba.com/events/?flag=2&amp;CFID=&amp;CFPARAMS=&amp;PlayerID=201492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3" Type="http://schemas.openxmlformats.org/officeDocument/2006/relationships/hyperlink" Target="https://stats.wnba.com/team/1611661325/traditional/" TargetMode="External"/><Relationship Id="rId23871" Type="http://schemas.openxmlformats.org/officeDocument/2006/relationships/hyperlink" Target="https://stats.wnba.com/events/?flag=2&amp;CFID=&amp;CFPARAMS=&amp;PlayerID=100915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1" Type="http://schemas.openxmlformats.org/officeDocument/2006/relationships/hyperlink" Target="https://stats.wnba.com/events/?flag=2&amp;CFID=&amp;CFPARAMS=&amp;PlayerID=201492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2" Type="http://schemas.openxmlformats.org/officeDocument/2006/relationships/hyperlink" Target="https://stats.wnba.com/player/201047/" TargetMode="External"/><Relationship Id="rId23872" Type="http://schemas.openxmlformats.org/officeDocument/2006/relationships/hyperlink" Target="https://stats.wnba.com/events/?flag=2&amp;CFID=&amp;CFPARAMS=&amp;PlayerID=100915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wnba.com/events/?flag=3&amp;CFID=&amp;CFPARAMS=&amp;PlayerID=1630149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6" Type="http://schemas.openxmlformats.org/officeDocument/2006/relationships/hyperlink" Target="https://stats.wnba.com/events/?flag=3&amp;CFID=&amp;CFPARAMS=&amp;PlayerID=1629483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8" Type="http://schemas.openxmlformats.org/officeDocument/2006/relationships/hyperlink" Target="https://stats.wnba.com/events/?flag=1&amp;CFID=&amp;CFPARAMS=&amp;PlayerID=1629482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wnba.com/team/1611661321/traditional/" TargetMode="External"/><Relationship Id="rId10557" Type="http://schemas.openxmlformats.org/officeDocument/2006/relationships/hyperlink" Target="https://stats.wnba.com/events/?flag=3&amp;CFID=&amp;CFPARAMS=&amp;PlayerID=1629483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7" Type="http://schemas.openxmlformats.org/officeDocument/2006/relationships/hyperlink" Target="https://stats.wnba.com/events/?flag=1&amp;CFID=&amp;CFPARAMS=&amp;PlayerID=1629482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stats.wnba.com/player/1630149/" TargetMode="External"/><Relationship Id="rId10554" Type="http://schemas.openxmlformats.org/officeDocument/2006/relationships/hyperlink" Target="https://stats.wnba.com/player/1629483/" TargetMode="External"/><Relationship Id="rId11886" Type="http://schemas.openxmlformats.org/officeDocument/2006/relationships/hyperlink" Target="https://stats.wnba.com/events/?flag=3&amp;CFID=&amp;CFPARAMS=&amp;PlayerID=1629482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wnba.com/events/?flag=1&amp;CFID=&amp;CFPARAMS=&amp;PlayerID=1629477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5" Type="http://schemas.openxmlformats.org/officeDocument/2006/relationships/hyperlink" Target="https://stats.wnba.com/team/1611661324/traditional/" TargetMode="External"/><Relationship Id="rId11885" Type="http://schemas.openxmlformats.org/officeDocument/2006/relationships/hyperlink" Target="https://stats.wnba.com/events/?flag=3&amp;CFID=&amp;CFPARAMS=&amp;PlayerID=1629482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8" Type="http://schemas.openxmlformats.org/officeDocument/2006/relationships/hyperlink" Target="https://stats.wnba.com/events/?flag=3&amp;CFID=&amp;CFPARAMS=&amp;PlayerID=1629483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9" Type="http://schemas.openxmlformats.org/officeDocument/2006/relationships/hyperlink" Target="https://stats.wnba.com/events/?flag=3&amp;CFID=&amp;CFPARAMS=&amp;PlayerID=1629483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9" Type="http://schemas.openxmlformats.org/officeDocument/2006/relationships/hyperlink" Target="https://stats.wnba.com/events/?flag=1&amp;CFID=&amp;CFPARAMS=&amp;PlayerID=1629482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wnba.com/events/?flag=1&amp;CFID=&amp;CFPARAMS=&amp;PlayerID=1629477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0" Type="http://schemas.openxmlformats.org/officeDocument/2006/relationships/hyperlink" Target="https://stats.wnba.com/events/?flag=1&amp;CFID=&amp;CFPARAMS=&amp;PlayerID=203401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wnba.com/events/?flag=1&amp;CFID=&amp;CFPARAMS=&amp;PlayerID=1629477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wnba.com/events/?flag=1&amp;CFID=&amp;CFPARAMS=&amp;PlayerID=1629477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2" Type="http://schemas.openxmlformats.org/officeDocument/2006/relationships/hyperlink" Target="https://stats.wnba.com/events/?flag=1&amp;CFID=&amp;CFPARAMS=&amp;PlayerID=203416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4" Type="http://schemas.openxmlformats.org/officeDocument/2006/relationships/hyperlink" Target="https://stats.wnba.com/events/?flag=3&amp;CFID=&amp;CFPARAMS=&amp;PlayerID=1629482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wnba.com/events/?flag=1&amp;CFID=&amp;CFPARAMS=&amp;PlayerID=1629477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3" Type="http://schemas.openxmlformats.org/officeDocument/2006/relationships/hyperlink" Target="https://stats.wnba.com/events/?flag=1&amp;CFID=&amp;CFPARAMS=&amp;PlayerID=203416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3" Type="http://schemas.openxmlformats.org/officeDocument/2006/relationships/hyperlink" Target="https://stats.wnba.com/events/?flag=3&amp;CFID=&amp;CFPARAMS=&amp;PlayerID=1629482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wnba.com/events/?flag=1&amp;CFID=&amp;CFPARAMS=&amp;PlayerID=1629477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0" Type="http://schemas.openxmlformats.org/officeDocument/2006/relationships/hyperlink" Target="https://stats.wnba.com/events/?flag=1&amp;CFID=&amp;CFPARAMS=&amp;PlayerID=203416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2" Type="http://schemas.openxmlformats.org/officeDocument/2006/relationships/hyperlink" Target="https://stats.wnba.com/team/1611661317/traditional/" TargetMode="External"/><Relationship Id="rId122" Type="http://schemas.openxmlformats.org/officeDocument/2006/relationships/hyperlink" Target="https://stats.wnba.com/events/?flag=1&amp;CFID=&amp;CFPARAMS=&amp;PlayerID=1629477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1" Type="http://schemas.openxmlformats.org/officeDocument/2006/relationships/hyperlink" Target="https://stats.wnba.com/events/?flag=1&amp;CFID=&amp;CFPARAMS=&amp;PlayerID=203416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1" Type="http://schemas.openxmlformats.org/officeDocument/2006/relationships/hyperlink" Target="https://stats.wnba.com/player/1629482/" TargetMode="External"/><Relationship Id="rId21203" Type="http://schemas.openxmlformats.org/officeDocument/2006/relationships/hyperlink" Target="https://stats.wnba.com/player/203025/" TargetMode="External"/><Relationship Id="rId22534" Type="http://schemas.openxmlformats.org/officeDocument/2006/relationships/hyperlink" Target="https://stats.wnba.com/events/?flag=2&amp;CFID=&amp;CFPARAMS=&amp;PlayerID=201499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6" Type="http://schemas.openxmlformats.org/officeDocument/2006/relationships/hyperlink" Target="https://stats.wnba.com/team/1611661330/traditional/" TargetMode="External"/><Relationship Id="rId21202" Type="http://schemas.openxmlformats.org/officeDocument/2006/relationships/hyperlink" Target="https://stats.wnba.com/events/?flag=2&amp;CFID=&amp;CFPARAMS=&amp;PlayerID=203037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3" Type="http://schemas.openxmlformats.org/officeDocument/2006/relationships/hyperlink" Target="https://stats.wnba.com/events/?flag=2&amp;CFID=&amp;CFPARAMS=&amp;PlayerID=201499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7" Type="http://schemas.openxmlformats.org/officeDocument/2006/relationships/hyperlink" Target="https://stats.wnba.com/events/?flag=2&amp;CFID=&amp;CFPARAMS=&amp;PlayerID=101023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5" Type="http://schemas.openxmlformats.org/officeDocument/2006/relationships/hyperlink" Target="https://stats.wnba.com/events/?flag=2&amp;CFID=&amp;CFPARAMS=&amp;PlayerID=203025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6" Type="http://schemas.openxmlformats.org/officeDocument/2006/relationships/hyperlink" Target="https://stats.wnba.com/player/202255/" TargetMode="External"/><Relationship Id="rId23864" Type="http://schemas.openxmlformats.org/officeDocument/2006/relationships/hyperlink" Target="https://stats.wnba.com/events/?flag=2&amp;CFID=&amp;CFPARAMS=&amp;PlayerID=201904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4" Type="http://schemas.openxmlformats.org/officeDocument/2006/relationships/hyperlink" Target="https://stats.wnba.com/team/1611661320/traditional/" TargetMode="External"/><Relationship Id="rId22535" Type="http://schemas.openxmlformats.org/officeDocument/2006/relationships/hyperlink" Target="https://stats.wnba.com/events/?flag=2&amp;CFID=&amp;CFPARAMS=&amp;PlayerID=201499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5" Type="http://schemas.openxmlformats.org/officeDocument/2006/relationships/hyperlink" Target="https://stats.wnba.com/player/101023/" TargetMode="External"/><Relationship Id="rId21207" Type="http://schemas.openxmlformats.org/officeDocument/2006/relationships/hyperlink" Target="https://stats.wnba.com/events/?flag=2&amp;CFID=&amp;CFPARAMS=&amp;PlayerID=203025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8" Type="http://schemas.openxmlformats.org/officeDocument/2006/relationships/hyperlink" Target="https://stats.wnba.com/events/?flag=2&amp;CFID=&amp;CFPARAMS=&amp;PlayerID=202255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6" Type="http://schemas.openxmlformats.org/officeDocument/2006/relationships/hyperlink" Target="https://stats.wnba.com/events/?flag=2&amp;CFID=&amp;CFPARAMS=&amp;PlayerID=203025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7" Type="http://schemas.openxmlformats.org/officeDocument/2006/relationships/hyperlink" Target="https://stats.wnba.com/team/1611661323/traditional/" TargetMode="External"/><Relationship Id="rId21209" Type="http://schemas.openxmlformats.org/officeDocument/2006/relationships/hyperlink" Target="https://stats.wnba.com/player/201492/" TargetMode="External"/><Relationship Id="rId23868" Type="http://schemas.openxmlformats.org/officeDocument/2006/relationships/hyperlink" Target="https://stats.wnba.com/events/?flag=2&amp;CFID=&amp;CFPARAMS=&amp;PlayerID=101023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8" Type="http://schemas.openxmlformats.org/officeDocument/2006/relationships/hyperlink" Target="https://stats.wnba.com/events/?flag=2&amp;CFID=&amp;CFPARAMS=&amp;PlayerID=203025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9" Type="http://schemas.openxmlformats.org/officeDocument/2006/relationships/hyperlink" Target="https://stats.wnba.com/events/?flag=2&amp;CFID=&amp;CFPARAMS=&amp;PlayerID=202255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9" Type="http://schemas.openxmlformats.org/officeDocument/2006/relationships/hyperlink" Target="https://stats.wnba.com/player/100915/" TargetMode="External"/><Relationship Id="rId22530" Type="http://schemas.openxmlformats.org/officeDocument/2006/relationships/hyperlink" Target="https://stats.wnba.com/player/201499/" TargetMode="External"/><Relationship Id="rId23862" Type="http://schemas.openxmlformats.org/officeDocument/2006/relationships/hyperlink" Target="https://stats.wnba.com/events/?flag=2&amp;CFID=&amp;CFPARAMS=&amp;PlayerID=201904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3" Type="http://schemas.openxmlformats.org/officeDocument/2006/relationships/hyperlink" Target="https://stats.wnba.com/events/?flag=2&amp;CFID=&amp;CFPARAMS=&amp;PlayerID=201904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1" Type="http://schemas.openxmlformats.org/officeDocument/2006/relationships/hyperlink" Target="https://stats.wnba.com/events/?flag=2&amp;CFID=&amp;CFPARAMS=&amp;PlayerID=203037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2" Type="http://schemas.openxmlformats.org/officeDocument/2006/relationships/hyperlink" Target="https://stats.wnba.com/events/?flag=2&amp;CFID=&amp;CFPARAMS=&amp;PlayerID=201499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0" Type="http://schemas.openxmlformats.org/officeDocument/2006/relationships/hyperlink" Target="https://stats.wnba.com/team/1611661323/traditional/" TargetMode="External"/><Relationship Id="rId21200" Type="http://schemas.openxmlformats.org/officeDocument/2006/relationships/hyperlink" Target="https://stats.wnba.com/team/1611661321/traditional/" TargetMode="External"/><Relationship Id="rId22531" Type="http://schemas.openxmlformats.org/officeDocument/2006/relationships/hyperlink" Target="https://stats.wnba.com/team/1611661324/traditional/" TargetMode="External"/><Relationship Id="rId23861" Type="http://schemas.openxmlformats.org/officeDocument/2006/relationships/hyperlink" Target="https://stats.wnba.com/events/?flag=2&amp;CFID=&amp;CFPARAMS=&amp;PlayerID=201904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wnba.com/events/?flag=3&amp;CFID=&amp;CFPARAMS=&amp;PlayerID=1629477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7" Type="http://schemas.openxmlformats.org/officeDocument/2006/relationships/hyperlink" Target="https://stats.wnba.com/events/?flag=1&amp;CFID=&amp;CFPARAMS=&amp;PlayerID=1629483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9" Type="http://schemas.openxmlformats.org/officeDocument/2006/relationships/hyperlink" Target="https://stats.wnba.com/events/?flag=3&amp;CFID=&amp;CFPARAMS=&amp;PlayerID=1629566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wnba.com/events/?flag=3&amp;CFID=&amp;CFPARAMS=&amp;PlayerID=1629477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8" Type="http://schemas.openxmlformats.org/officeDocument/2006/relationships/hyperlink" Target="https://stats.wnba.com/player/201911/" TargetMode="External"/><Relationship Id="rId11898" Type="http://schemas.openxmlformats.org/officeDocument/2006/relationships/hyperlink" Target="https://stats.wnba.com/events/?flag=3&amp;CFID=&amp;CFPARAMS=&amp;PlayerID=1629566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wnba.com/events/?flag=3&amp;CFID=&amp;CFPARAMS=&amp;PlayerID=1629477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5" Type="http://schemas.openxmlformats.org/officeDocument/2006/relationships/hyperlink" Target="https://stats.wnba.com/events/?flag=1&amp;CFID=&amp;CFPARAMS=&amp;PlayerID=1629483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7" Type="http://schemas.openxmlformats.org/officeDocument/2006/relationships/hyperlink" Target="https://stats.wnba.com/events/?flag=3&amp;CFID=&amp;CFPARAMS=&amp;PlayerID=1629566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wnba.com/events/?flag=3&amp;CFID=&amp;CFPARAMS=&amp;PlayerID=1629477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6" Type="http://schemas.openxmlformats.org/officeDocument/2006/relationships/hyperlink" Target="https://stats.wnba.com/events/?flag=1&amp;CFID=&amp;CFPARAMS=&amp;PlayerID=1629483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6" Type="http://schemas.openxmlformats.org/officeDocument/2006/relationships/hyperlink" Target="https://stats.wnba.com/team/1611661313/traditional/" TargetMode="External"/><Relationship Id="rId10569" Type="http://schemas.openxmlformats.org/officeDocument/2006/relationships/hyperlink" Target="https://stats.wnba.com/team/1611661322/traditional/" TargetMode="External"/><Relationship Id="rId119" Type="http://schemas.openxmlformats.org/officeDocument/2006/relationships/hyperlink" Target="https://stats.wnba.com/events/?flag=1&amp;CFID=&amp;CFPARAMS=&amp;PlayerID=1629477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wnba.com/events/?flag=1&amp;CFID=&amp;CFPARAMS=&amp;PlayerID=1628909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1" Type="http://schemas.openxmlformats.org/officeDocument/2006/relationships/hyperlink" Target="https://stats.wnba.com/events/?flag=1&amp;CFID=&amp;CFPARAMS=&amp;PlayerID=1629482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0" Type="http://schemas.openxmlformats.org/officeDocument/2006/relationships/hyperlink" Target="https://stats.wnba.com/events/?flag=1&amp;CFID=&amp;CFPARAMS=&amp;PlayerID=1629483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0" Type="http://schemas.openxmlformats.org/officeDocument/2006/relationships/hyperlink" Target="https://stats.wnba.com/events/?flag=1&amp;CFID=&amp;CFPARAMS=&amp;PlayerID=1629482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wnba.com/team/1611661313/traditional/" TargetMode="External"/><Relationship Id="rId10563" Type="http://schemas.openxmlformats.org/officeDocument/2006/relationships/hyperlink" Target="https://stats.wnba.com/events/?flag=1&amp;CFID=&amp;CFPARAMS=&amp;PlayerID=1629483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5" Type="http://schemas.openxmlformats.org/officeDocument/2006/relationships/hyperlink" Target="https://stats.wnba.com/player/1629566/" TargetMode="External"/><Relationship Id="rId113" Type="http://schemas.openxmlformats.org/officeDocument/2006/relationships/hyperlink" Target="https://stats.wnba.com/player/1629477/" TargetMode="External"/><Relationship Id="rId10564" Type="http://schemas.openxmlformats.org/officeDocument/2006/relationships/hyperlink" Target="https://stats.wnba.com/events/?flag=1&amp;CFID=&amp;CFPARAMS=&amp;PlayerID=1629483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4" Type="http://schemas.openxmlformats.org/officeDocument/2006/relationships/hyperlink" Target="https://stats.wnba.com/events/?flag=1&amp;CFID=&amp;CFPARAMS=&amp;PlayerID=1629482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wnba.com/events/?flag=1&amp;CFID=&amp;CFPARAMS=&amp;PlayerID=1628909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1" Type="http://schemas.openxmlformats.org/officeDocument/2006/relationships/hyperlink" Target="https://stats.wnba.com/events/?flag=1&amp;CFID=&amp;CFPARAMS=&amp;PlayerID=1629483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3" Type="http://schemas.openxmlformats.org/officeDocument/2006/relationships/hyperlink" Target="https://stats.wnba.com/events/?flag=1&amp;CFID=&amp;CFPARAMS=&amp;PlayerID=1629482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wnba.com/events/?flag=1&amp;CFID=&amp;CFPARAMS=&amp;PlayerID=1628909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2" Type="http://schemas.openxmlformats.org/officeDocument/2006/relationships/hyperlink" Target="https://stats.wnba.com/events/?flag=1&amp;CFID=&amp;CFPARAMS=&amp;PlayerID=1629483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2" Type="http://schemas.openxmlformats.org/officeDocument/2006/relationships/hyperlink" Target="https://stats.wnba.com/events/?flag=1&amp;CFID=&amp;CFPARAMS=&amp;PlayerID=1629482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9" Type="http://schemas.openxmlformats.org/officeDocument/2006/relationships/hyperlink" Target="https://stats.wnba.com/team/1611661313/traditional/" TargetMode="External"/><Relationship Id="rId21272" Type="http://schemas.openxmlformats.org/officeDocument/2006/relationships/hyperlink" Target="https://stats.wnba.com/events/?flag=2&amp;CFID=&amp;CFPARAMS=&amp;PlayerID=201499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1" Type="http://schemas.openxmlformats.org/officeDocument/2006/relationships/hyperlink" Target="https://stats.wnba.com/events/?flag=2&amp;CFID=&amp;CFPARAMS=&amp;PlayerID=201499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4" Type="http://schemas.openxmlformats.org/officeDocument/2006/relationships/hyperlink" Target="https://stats.wnba.com/team/1611661317/traditional/" TargetMode="External"/><Relationship Id="rId21273" Type="http://schemas.openxmlformats.org/officeDocument/2006/relationships/hyperlink" Target="https://stats.wnba.com/player/202318/" TargetMode="External"/><Relationship Id="rId21276" Type="http://schemas.openxmlformats.org/officeDocument/2006/relationships/hyperlink" Target="https://stats.wnba.com/events/?flag=2&amp;CFID=&amp;CFPARAMS=&amp;PlayerID=202318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5" Type="http://schemas.openxmlformats.org/officeDocument/2006/relationships/hyperlink" Target="https://stats.wnba.com/events/?flag=2&amp;CFID=&amp;CFPARAMS=&amp;PlayerID=202318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8" Type="http://schemas.openxmlformats.org/officeDocument/2006/relationships/hyperlink" Target="https://stats.wnba.com/player/201490/" TargetMode="External"/><Relationship Id="rId21277" Type="http://schemas.openxmlformats.org/officeDocument/2006/relationships/hyperlink" Target="https://stats.wnba.com/events/?flag=2&amp;CFID=&amp;CFPARAMS=&amp;PlayerID=202318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1" Type="http://schemas.openxmlformats.org/officeDocument/2006/relationships/hyperlink" Target="https://stats.wnba.com/events/?flag=2&amp;CFID=&amp;CFPARAMS=&amp;PlayerID=201490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0" Type="http://schemas.openxmlformats.org/officeDocument/2006/relationships/hyperlink" Target="https://stats.wnba.com/events/?flag=2&amp;CFID=&amp;CFPARAMS=&amp;PlayerID=201490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9" Type="http://schemas.openxmlformats.org/officeDocument/2006/relationships/hyperlink" Target="https://stats.wnba.com/events/?flag=2&amp;CFID=&amp;CFPARAMS=&amp;PlayerID=201499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8" Type="http://schemas.openxmlformats.org/officeDocument/2006/relationships/hyperlink" Target="https://stats.wnba.com/team/1611661320/traditional/" TargetMode="External"/><Relationship Id="rId22599" Type="http://schemas.openxmlformats.org/officeDocument/2006/relationships/hyperlink" Target="https://stats.wnba.com/events/?flag=2&amp;CFID=&amp;CFPARAMS=&amp;PlayerID=201483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1" Type="http://schemas.openxmlformats.org/officeDocument/2006/relationships/hyperlink" Target="https://stats.wnba.com/events/?flag=2&amp;CFID=&amp;CFPARAMS=&amp;PlayerID=203844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2" Type="http://schemas.openxmlformats.org/officeDocument/2006/relationships/hyperlink" Target="https://stats.wnba.com/events/?flag=2&amp;CFID=&amp;CFPARAMS=&amp;PlayerID=100729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0" Type="http://schemas.openxmlformats.org/officeDocument/2006/relationships/hyperlink" Target="https://stats.wnba.com/team/1611661329/traditional/" TargetMode="External"/><Relationship Id="rId22591" Type="http://schemas.openxmlformats.org/officeDocument/2006/relationships/hyperlink" Target="https://stats.wnba.com/team/1611661322/traditional/" TargetMode="External"/><Relationship Id="rId21263" Type="http://schemas.openxmlformats.org/officeDocument/2006/relationships/hyperlink" Target="https://stats.wnba.com/player/202269/" TargetMode="External"/><Relationship Id="rId22594" Type="http://schemas.openxmlformats.org/officeDocument/2006/relationships/hyperlink" Target="https://stats.wnba.com/player/201483/" TargetMode="External"/><Relationship Id="rId21262" Type="http://schemas.openxmlformats.org/officeDocument/2006/relationships/hyperlink" Target="https://stats.wnba.com/events/?flag=2&amp;CFID=&amp;CFPARAMS=&amp;PlayerID=203844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3" Type="http://schemas.openxmlformats.org/officeDocument/2006/relationships/hyperlink" Target="https://stats.wnba.com/events/?flag=2&amp;CFID=&amp;CFPARAMS=&amp;PlayerID=100729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5" Type="http://schemas.openxmlformats.org/officeDocument/2006/relationships/hyperlink" Target="https://stats.wnba.com/events/?flag=2&amp;CFID=&amp;CFPARAMS=&amp;PlayerID=202269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6" Type="http://schemas.openxmlformats.org/officeDocument/2006/relationships/hyperlink" Target="https://stats.wnba.com/events/?flag=2&amp;CFID=&amp;CFPARAMS=&amp;PlayerID=201483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4" Type="http://schemas.openxmlformats.org/officeDocument/2006/relationships/hyperlink" Target="https://stats.wnba.com/team/1611661330/traditional/" TargetMode="External"/><Relationship Id="rId22595" Type="http://schemas.openxmlformats.org/officeDocument/2006/relationships/hyperlink" Target="https://stats.wnba.com/team/1611661321/traditional/" TargetMode="External"/><Relationship Id="rId21267" Type="http://schemas.openxmlformats.org/officeDocument/2006/relationships/hyperlink" Target="https://stats.wnba.com/player/201499/" TargetMode="External"/><Relationship Id="rId22598" Type="http://schemas.openxmlformats.org/officeDocument/2006/relationships/hyperlink" Target="https://stats.wnba.com/events/?flag=2&amp;CFID=&amp;CFPARAMS=&amp;PlayerID=201483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6" Type="http://schemas.openxmlformats.org/officeDocument/2006/relationships/hyperlink" Target="https://stats.wnba.com/events/?flag=2&amp;CFID=&amp;CFPARAMS=&amp;PlayerID=202269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7" Type="http://schemas.openxmlformats.org/officeDocument/2006/relationships/hyperlink" Target="https://stats.wnba.com/events/?flag=2&amp;CFID=&amp;CFPARAMS=&amp;PlayerID=201483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0" Type="http://schemas.openxmlformats.org/officeDocument/2006/relationships/hyperlink" Target="https://stats.wnba.com/events/?flag=2&amp;CFID=&amp;CFPARAMS=&amp;PlayerID=201499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8" Type="http://schemas.openxmlformats.org/officeDocument/2006/relationships/hyperlink" Target="https://stats.wnba.com/events/?flag=2&amp;CFID=&amp;CFPARAMS=&amp;PlayerID=203881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9" Type="http://schemas.openxmlformats.org/officeDocument/2006/relationships/hyperlink" Target="https://stats.wnba.com/events/?flag=2&amp;CFID=&amp;CFPARAMS=&amp;PlayerID=101039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7" Type="http://schemas.openxmlformats.org/officeDocument/2006/relationships/hyperlink" Target="https://stats.wnba.com/events/?flag=2&amp;CFID=&amp;CFPARAMS=&amp;PlayerID=203881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8" Type="http://schemas.openxmlformats.org/officeDocument/2006/relationships/hyperlink" Target="https://stats.wnba.com/events/?flag=2&amp;CFID=&amp;CFPARAMS=&amp;PlayerID=101039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9" Type="http://schemas.openxmlformats.org/officeDocument/2006/relationships/hyperlink" Target="https://stats.wnba.com/player/203844/" TargetMode="External"/><Relationship Id="rId21250" Type="http://schemas.openxmlformats.org/officeDocument/2006/relationships/hyperlink" Target="https://stats.wnba.com/team/1611661323/traditional/" TargetMode="External"/><Relationship Id="rId22581" Type="http://schemas.openxmlformats.org/officeDocument/2006/relationships/hyperlink" Target="https://stats.wnba.com/team/1611661317/traditional/" TargetMode="External"/><Relationship Id="rId22580" Type="http://schemas.openxmlformats.org/officeDocument/2006/relationships/hyperlink" Target="https://stats.wnba.com/player/202663/" TargetMode="External"/><Relationship Id="rId21252" Type="http://schemas.openxmlformats.org/officeDocument/2006/relationships/hyperlink" Target="https://stats.wnba.com/events/?flag=2&amp;CFID=&amp;CFPARAMS=&amp;PlayerID=202263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3" Type="http://schemas.openxmlformats.org/officeDocument/2006/relationships/hyperlink" Target="https://stats.wnba.com/events/?flag=2&amp;CFID=&amp;CFPARAMS=&amp;PlayerID=202663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1" Type="http://schemas.openxmlformats.org/officeDocument/2006/relationships/hyperlink" Target="https://stats.wnba.com/events/?flag=2&amp;CFID=&amp;CFPARAMS=&amp;PlayerID=202263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2" Type="http://schemas.openxmlformats.org/officeDocument/2006/relationships/hyperlink" Target="https://stats.wnba.com/events/?flag=2&amp;CFID=&amp;CFPARAMS=&amp;PlayerID=202663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4" Type="http://schemas.openxmlformats.org/officeDocument/2006/relationships/hyperlink" Target="https://stats.wnba.com/events/?flag=2&amp;CFID=&amp;CFPARAMS=&amp;PlayerID=202263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5" Type="http://schemas.openxmlformats.org/officeDocument/2006/relationships/hyperlink" Target="https://stats.wnba.com/team/1611661325/traditional/" TargetMode="External"/><Relationship Id="rId21253" Type="http://schemas.openxmlformats.org/officeDocument/2006/relationships/hyperlink" Target="https://stats.wnba.com/events/?flag=2&amp;CFID=&amp;CFPARAMS=&amp;PlayerID=202263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4" Type="http://schemas.openxmlformats.org/officeDocument/2006/relationships/hyperlink" Target="https://stats.wnba.com/player/101039/" TargetMode="External"/><Relationship Id="rId21256" Type="http://schemas.openxmlformats.org/officeDocument/2006/relationships/hyperlink" Target="https://stats.wnba.com/team/1611661313/traditional/" TargetMode="External"/><Relationship Id="rId22587" Type="http://schemas.openxmlformats.org/officeDocument/2006/relationships/hyperlink" Target="https://stats.wnba.com/events/?flag=2&amp;CFID=&amp;CFPARAMS=&amp;PlayerID=101039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5" Type="http://schemas.openxmlformats.org/officeDocument/2006/relationships/hyperlink" Target="https://stats.wnba.com/player/203881/" TargetMode="External"/><Relationship Id="rId22586" Type="http://schemas.openxmlformats.org/officeDocument/2006/relationships/hyperlink" Target="https://stats.wnba.com/events/?flag=2&amp;CFID=&amp;CFPARAMS=&amp;PlayerID=101039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8" Type="http://schemas.openxmlformats.org/officeDocument/2006/relationships/hyperlink" Target="https://stats.wnba.com/events/?flag=3&amp;CFID=&amp;CFPARAMS=&amp;PlayerID=203029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9" Type="http://schemas.openxmlformats.org/officeDocument/2006/relationships/hyperlink" Target="https://stats.wnba.com/events/?flag=3&amp;CFID=&amp;CFPARAMS=&amp;PlayerID=203029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0" Type="http://schemas.openxmlformats.org/officeDocument/2006/relationships/hyperlink" Target="https://stats.wnba.com/player/100729/" TargetMode="External"/><Relationship Id="rId10592" Type="http://schemas.openxmlformats.org/officeDocument/2006/relationships/hyperlink" Target="https://stats.wnba.com/events/?flag=1&amp;CFID=&amp;CFPARAMS=&amp;PlayerID=201507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3" Type="http://schemas.openxmlformats.org/officeDocument/2006/relationships/hyperlink" Target="https://stats.wnba.com/events/?flag=1&amp;CFID=&amp;CFPARAMS=&amp;PlayerID=201507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0" Type="http://schemas.openxmlformats.org/officeDocument/2006/relationships/hyperlink" Target="https://stats.wnba.com/events/?flag=1&amp;CFID=&amp;CFPARAMS=&amp;PlayerID=201507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1" Type="http://schemas.openxmlformats.org/officeDocument/2006/relationships/hyperlink" Target="https://stats.wnba.com/events/?flag=1&amp;CFID=&amp;CFPARAMS=&amp;PlayerID=201507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6" Type="http://schemas.openxmlformats.org/officeDocument/2006/relationships/hyperlink" Target="https://stats.wnba.com/player/203029/" TargetMode="External"/><Relationship Id="rId10597" Type="http://schemas.openxmlformats.org/officeDocument/2006/relationships/hyperlink" Target="https://stats.wnba.com/team/1611661320/traditional/" TargetMode="External"/><Relationship Id="rId10594" Type="http://schemas.openxmlformats.org/officeDocument/2006/relationships/hyperlink" Target="https://stats.wnba.com/events/?flag=1&amp;CFID=&amp;CFPARAMS=&amp;PlayerID=201507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5" Type="http://schemas.openxmlformats.org/officeDocument/2006/relationships/hyperlink" Target="https://stats.wnba.com/events/?flag=1&amp;CFID=&amp;CFPARAMS=&amp;PlayerID=201507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7" Type="http://schemas.openxmlformats.org/officeDocument/2006/relationships/hyperlink" Target="https://stats.wnba.com/events/?flag=2&amp;CFID=&amp;CFPARAMS=&amp;PlayerID=203019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8" Type="http://schemas.openxmlformats.org/officeDocument/2006/relationships/hyperlink" Target="https://stats.wnba.com/events/?flag=2&amp;CFID=&amp;CFPARAMS=&amp;PlayerID=201913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6" Type="http://schemas.openxmlformats.org/officeDocument/2006/relationships/hyperlink" Target="https://stats.wnba.com/events/?flag=2&amp;CFID=&amp;CFPARAMS=&amp;PlayerID=203019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7" Type="http://schemas.openxmlformats.org/officeDocument/2006/relationships/hyperlink" Target="https://stats.wnba.com/team/1611661313/traditional/" TargetMode="External"/><Relationship Id="rId21249" Type="http://schemas.openxmlformats.org/officeDocument/2006/relationships/hyperlink" Target="https://stats.wnba.com/player/202263/" TargetMode="External"/><Relationship Id="rId21248" Type="http://schemas.openxmlformats.org/officeDocument/2006/relationships/hyperlink" Target="https://stats.wnba.com/events/?flag=2&amp;CFID=&amp;CFPARAMS=&amp;PlayerID=203019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9" Type="http://schemas.openxmlformats.org/officeDocument/2006/relationships/hyperlink" Target="https://stats.wnba.com/events/?flag=2&amp;CFID=&amp;CFPARAMS=&amp;PlayerID=201913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0" Type="http://schemas.openxmlformats.org/officeDocument/2006/relationships/hyperlink" Target="https://stats.wnba.com/player/201049/" TargetMode="External"/><Relationship Id="rId21241" Type="http://schemas.openxmlformats.org/officeDocument/2006/relationships/hyperlink" Target="https://stats.wnba.com/team/1611661325/traditional/" TargetMode="External"/><Relationship Id="rId22572" Type="http://schemas.openxmlformats.org/officeDocument/2006/relationships/hyperlink" Target="https://stats.wnba.com/events/?flag=2&amp;CFID=&amp;CFPARAMS=&amp;PlayerID=201049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0" Type="http://schemas.openxmlformats.org/officeDocument/2006/relationships/hyperlink" Target="https://stats.wnba.com/player/202663/" TargetMode="External"/><Relationship Id="rId22571" Type="http://schemas.openxmlformats.org/officeDocument/2006/relationships/hyperlink" Target="https://stats.wnba.com/team/1611661322/traditional/" TargetMode="External"/><Relationship Id="rId21243" Type="http://schemas.openxmlformats.org/officeDocument/2006/relationships/hyperlink" Target="https://stats.wnba.com/events/?flag=2&amp;CFID=&amp;CFPARAMS=&amp;PlayerID=202663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4" Type="http://schemas.openxmlformats.org/officeDocument/2006/relationships/hyperlink" Target="https://stats.wnba.com/events/?flag=2&amp;CFID=&amp;CFPARAMS=&amp;PlayerID=201049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2" Type="http://schemas.openxmlformats.org/officeDocument/2006/relationships/hyperlink" Target="https://stats.wnba.com/events/?flag=2&amp;CFID=&amp;CFPARAMS=&amp;PlayerID=202663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3" Type="http://schemas.openxmlformats.org/officeDocument/2006/relationships/hyperlink" Target="https://stats.wnba.com/events/?flag=2&amp;CFID=&amp;CFPARAMS=&amp;PlayerID=201049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5" Type="http://schemas.openxmlformats.org/officeDocument/2006/relationships/hyperlink" Target="https://stats.wnba.com/team/1611661320/traditional/" TargetMode="External"/><Relationship Id="rId22576" Type="http://schemas.openxmlformats.org/officeDocument/2006/relationships/hyperlink" Target="https://stats.wnba.com/player/201913/" TargetMode="External"/><Relationship Id="rId21244" Type="http://schemas.openxmlformats.org/officeDocument/2006/relationships/hyperlink" Target="https://stats.wnba.com/player/203019/" TargetMode="External"/><Relationship Id="rId22575" Type="http://schemas.openxmlformats.org/officeDocument/2006/relationships/hyperlink" Target="https://stats.wnba.com/events/?flag=2&amp;CFID=&amp;CFPARAMS=&amp;PlayerID=201049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9" Type="http://schemas.openxmlformats.org/officeDocument/2006/relationships/hyperlink" Target="https://stats.wnba.com/events/?flag=3&amp;CFID=&amp;CFPARAMS=&amp;PlayerID=201067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8" Type="http://schemas.openxmlformats.org/officeDocument/2006/relationships/hyperlink" Target="https://stats.wnba.com/events/?flag=3&amp;CFID=&amp;CFPARAMS=&amp;PlayerID=201067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7" Type="http://schemas.openxmlformats.org/officeDocument/2006/relationships/hyperlink" Target="https://stats.wnba.com/team/1611661317/traditional/" TargetMode="External"/><Relationship Id="rId11706" Type="http://schemas.openxmlformats.org/officeDocument/2006/relationships/hyperlink" Target="https://stats.wnba.com/player/201067/" TargetMode="External"/><Relationship Id="rId11701" Type="http://schemas.openxmlformats.org/officeDocument/2006/relationships/hyperlink" Target="https://stats.wnba.com/events/?flag=1&amp;CFID=&amp;CFPARAMS=&amp;PlayerID=1628283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0" Type="http://schemas.openxmlformats.org/officeDocument/2006/relationships/hyperlink" Target="https://stats.wnba.com/events/?flag=1&amp;CFID=&amp;CFPARAMS=&amp;PlayerID=1628283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5" Type="http://schemas.openxmlformats.org/officeDocument/2006/relationships/hyperlink" Target="https://stats.wnba.com/events/?flag=1&amp;CFID=&amp;CFPARAMS=&amp;PlayerID=1628283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4" Type="http://schemas.openxmlformats.org/officeDocument/2006/relationships/hyperlink" Target="https://stats.wnba.com/events/?flag=1&amp;CFID=&amp;CFPARAMS=&amp;PlayerID=1628283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3" Type="http://schemas.openxmlformats.org/officeDocument/2006/relationships/hyperlink" Target="https://stats.wnba.com/events/?flag=1&amp;CFID=&amp;CFPARAMS=&amp;PlayerID=1628283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2" Type="http://schemas.openxmlformats.org/officeDocument/2006/relationships/hyperlink" Target="https://stats.wnba.com/events/?flag=1&amp;CFID=&amp;CFPARAMS=&amp;PlayerID=1628283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9" Type="http://schemas.openxmlformats.org/officeDocument/2006/relationships/hyperlink" Target="https://stats.wnba.com/events/?flag=1&amp;CFID=&amp;CFPARAMS=&amp;PlayerID=201067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8" Type="http://schemas.openxmlformats.org/officeDocument/2006/relationships/hyperlink" Target="https://stats.wnba.com/events/?flag=1&amp;CFID=&amp;CFPARAMS=&amp;PlayerID=201067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7" Type="http://schemas.openxmlformats.org/officeDocument/2006/relationships/hyperlink" Target="https://stats.wnba.com/events/?flag=1&amp;CFID=&amp;CFPARAMS=&amp;PlayerID=201067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2" Type="http://schemas.openxmlformats.org/officeDocument/2006/relationships/hyperlink" Target="https://stats.wnba.com/events/?flag=1&amp;CFID=&amp;CFPARAMS=&amp;PlayerID=201067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1" Type="http://schemas.openxmlformats.org/officeDocument/2006/relationships/hyperlink" Target="https://stats.wnba.com/events/?flag=3&amp;CFID=&amp;CFPARAMS=&amp;PlayerID=201067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0" Type="http://schemas.openxmlformats.org/officeDocument/2006/relationships/hyperlink" Target="https://stats.wnba.com/events/?flag=3&amp;CFID=&amp;CFPARAMS=&amp;PlayerID=201067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6" Type="http://schemas.openxmlformats.org/officeDocument/2006/relationships/hyperlink" Target="https://stats.wnba.com/events/?flag=1&amp;CFID=&amp;CFPARAMS=&amp;PlayerID=201067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5" Type="http://schemas.openxmlformats.org/officeDocument/2006/relationships/hyperlink" Target="https://stats.wnba.com/events/?flag=1&amp;CFID=&amp;CFPARAMS=&amp;PlayerID=201067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4" Type="http://schemas.openxmlformats.org/officeDocument/2006/relationships/hyperlink" Target="https://stats.wnba.com/events/?flag=1&amp;CFID=&amp;CFPARAMS=&amp;PlayerID=201067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3" Type="http://schemas.openxmlformats.org/officeDocument/2006/relationships/hyperlink" Target="https://stats.wnba.com/events/?flag=1&amp;CFID=&amp;CFPARAMS=&amp;PlayerID=201067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8" Type="http://schemas.openxmlformats.org/officeDocument/2006/relationships/hyperlink" Target="https://stats.wnba.com/events/?flag=3&amp;CFID=&amp;CFPARAMS=&amp;PlayerID=204329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9" Type="http://schemas.openxmlformats.org/officeDocument/2006/relationships/hyperlink" Target="https://stats.wnba.com/events/?flag=1&amp;CFID=&amp;CFPARAMS=&amp;PlayerID=204329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4" Type="http://schemas.openxmlformats.org/officeDocument/2006/relationships/hyperlink" Target="https://stats.wnba.com/team/1611661313/traditional/" TargetMode="External"/><Relationship Id="rId9515" Type="http://schemas.openxmlformats.org/officeDocument/2006/relationships/hyperlink" Target="https://stats.wnba.com/events/?flag=3&amp;CFID=&amp;CFPARAMS=&amp;PlayerID=204329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6" Type="http://schemas.openxmlformats.org/officeDocument/2006/relationships/hyperlink" Target="https://stats.wnba.com/events/?flag=3&amp;CFID=&amp;CFPARAMS=&amp;PlayerID=204329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7" Type="http://schemas.openxmlformats.org/officeDocument/2006/relationships/hyperlink" Target="https://stats.wnba.com/events/?flag=3&amp;CFID=&amp;CFPARAMS=&amp;PlayerID=204329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0" Type="http://schemas.openxmlformats.org/officeDocument/2006/relationships/hyperlink" Target="https://stats.wnba.com/events/?flag=1&amp;CFID=&amp;CFPARAMS=&amp;PlayerID=1630139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1" Type="http://schemas.openxmlformats.org/officeDocument/2006/relationships/hyperlink" Target="https://stats.wnba.com/events/?flag=1&amp;CFID=&amp;CFPARAMS=&amp;PlayerID=1630139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2" Type="http://schemas.openxmlformats.org/officeDocument/2006/relationships/hyperlink" Target="https://stats.wnba.com/events/?flag=1&amp;CFID=&amp;CFPARAMS=&amp;PlayerID=1630139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3" Type="http://schemas.openxmlformats.org/officeDocument/2006/relationships/hyperlink" Target="https://stats.wnba.com/player/204329/" TargetMode="External"/><Relationship Id="rId9507" Type="http://schemas.openxmlformats.org/officeDocument/2006/relationships/hyperlink" Target="https://stats.wnba.com/events/?flag=1&amp;CFID=&amp;CFPARAMS=&amp;PlayerID=1630139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8" Type="http://schemas.openxmlformats.org/officeDocument/2006/relationships/hyperlink" Target="https://stats.wnba.com/events/?flag=1&amp;CFID=&amp;CFPARAMS=&amp;PlayerID=1630139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9" Type="http://schemas.openxmlformats.org/officeDocument/2006/relationships/hyperlink" Target="https://stats.wnba.com/events/?flag=1&amp;CFID=&amp;CFPARAMS=&amp;PlayerID=1630139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3" Type="http://schemas.openxmlformats.org/officeDocument/2006/relationships/hyperlink" Target="https://stats.wnba.com/events/?flag=3&amp;CFID=&amp;CFPARAMS=&amp;PlayerID=1630139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4" Type="http://schemas.openxmlformats.org/officeDocument/2006/relationships/hyperlink" Target="https://stats.wnba.com/events/?flag=3&amp;CFID=&amp;CFPARAMS=&amp;PlayerID=1630139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5" Type="http://schemas.openxmlformats.org/officeDocument/2006/relationships/hyperlink" Target="https://stats.wnba.com/events/?flag=1&amp;CFID=&amp;CFPARAMS=&amp;PlayerID=1630139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6" Type="http://schemas.openxmlformats.org/officeDocument/2006/relationships/hyperlink" Target="https://stats.wnba.com/events/?flag=1&amp;CFID=&amp;CFPARAMS=&amp;PlayerID=1630139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0" Type="http://schemas.openxmlformats.org/officeDocument/2006/relationships/hyperlink" Target="https://stats.wnba.com/team/1611661313/traditional/" TargetMode="External"/><Relationship Id="rId9501" Type="http://schemas.openxmlformats.org/officeDocument/2006/relationships/hyperlink" Target="https://stats.wnba.com/events/?flag=3&amp;CFID=&amp;CFPARAMS=&amp;PlayerID=1630139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2" Type="http://schemas.openxmlformats.org/officeDocument/2006/relationships/hyperlink" Target="https://stats.wnba.com/events/?flag=3&amp;CFID=&amp;CFPARAMS=&amp;PlayerID=1630139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2" Type="http://schemas.openxmlformats.org/officeDocument/2006/relationships/hyperlink" Target="https://stats.wnba.com/events/?flag=2&amp;CFID=&amp;CFPARAMS=&amp;PlayerID=100682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4" Type="http://schemas.openxmlformats.org/officeDocument/2006/relationships/hyperlink" Target="https://stats.wnba.com/player/100940/" TargetMode="External"/><Relationship Id="rId22401" Type="http://schemas.openxmlformats.org/officeDocument/2006/relationships/hyperlink" Target="https://stats.wnba.com/events/?flag=2&amp;CFID=&amp;CFPARAMS=&amp;PlayerID=100682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5" Type="http://schemas.openxmlformats.org/officeDocument/2006/relationships/hyperlink" Target="https://stats.wnba.com/team/1611661317/traditional/" TargetMode="External"/><Relationship Id="rId22404" Type="http://schemas.openxmlformats.org/officeDocument/2006/relationships/hyperlink" Target="https://stats.wnba.com/player/100396/" TargetMode="External"/><Relationship Id="rId23732" Type="http://schemas.openxmlformats.org/officeDocument/2006/relationships/hyperlink" Target="https://stats.wnba.com/team/1611661321/traditional/" TargetMode="External"/><Relationship Id="rId22403" Type="http://schemas.openxmlformats.org/officeDocument/2006/relationships/hyperlink" Target="https://stats.wnba.com/events/?flag=2&amp;CFID=&amp;CFPARAMS=&amp;PlayerID=100682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3" Type="http://schemas.openxmlformats.org/officeDocument/2006/relationships/hyperlink" Target="https://stats.wnba.com/events/?flag=2&amp;CFID=&amp;CFPARAMS=&amp;PlayerID=202261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6" Type="http://schemas.openxmlformats.org/officeDocument/2006/relationships/hyperlink" Target="https://stats.wnba.com/events/?flag=2&amp;CFID=&amp;CFPARAMS=&amp;PlayerID=100396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8" Type="http://schemas.openxmlformats.org/officeDocument/2006/relationships/hyperlink" Target="https://stats.wnba.com/events/?flag=2&amp;CFID=&amp;CFPARAMS=&amp;PlayerID=100940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5" Type="http://schemas.openxmlformats.org/officeDocument/2006/relationships/hyperlink" Target="https://stats.wnba.com/team/1611661320/traditional/" TargetMode="External"/><Relationship Id="rId23739" Type="http://schemas.openxmlformats.org/officeDocument/2006/relationships/hyperlink" Target="https://stats.wnba.com/events/?flag=2&amp;CFID=&amp;CFPARAMS=&amp;PlayerID=100940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8" Type="http://schemas.openxmlformats.org/officeDocument/2006/relationships/hyperlink" Target="https://stats.wnba.com/events/?flag=2&amp;CFID=&amp;CFPARAMS=&amp;PlayerID=100396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6" Type="http://schemas.openxmlformats.org/officeDocument/2006/relationships/hyperlink" Target="https://stats.wnba.com/events/?flag=2&amp;CFID=&amp;CFPARAMS=&amp;PlayerID=100940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7" Type="http://schemas.openxmlformats.org/officeDocument/2006/relationships/hyperlink" Target="https://stats.wnba.com/events/?flag=2&amp;CFID=&amp;CFPARAMS=&amp;PlayerID=100396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7" Type="http://schemas.openxmlformats.org/officeDocument/2006/relationships/hyperlink" Target="https://stats.wnba.com/events/?flag=2&amp;CFID=&amp;CFPARAMS=&amp;PlayerID=100940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9" Type="http://schemas.openxmlformats.org/officeDocument/2006/relationships/hyperlink" Target="https://stats.wnba.com/events/?flag=3&amp;CFID=&amp;CFPARAMS=&amp;PlayerID=1627673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0" Type="http://schemas.openxmlformats.org/officeDocument/2006/relationships/hyperlink" Target="https://stats.wnba.com/events/?flag=2&amp;CFID=&amp;CFPARAMS=&amp;PlayerID=202645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1" Type="http://schemas.openxmlformats.org/officeDocument/2006/relationships/hyperlink" Target="https://stats.wnba.com/player/202261/" TargetMode="External"/><Relationship Id="rId22400" Type="http://schemas.openxmlformats.org/officeDocument/2006/relationships/hyperlink" Target="https://stats.wnba.com/events/?flag=2&amp;CFID=&amp;CFPARAMS=&amp;PlayerID=100682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3" Type="http://schemas.openxmlformats.org/officeDocument/2006/relationships/hyperlink" Target="https://stats.wnba.com/events/?flag=1&amp;CFID=&amp;CFPARAMS=&amp;PlayerID=203026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5" Type="http://schemas.openxmlformats.org/officeDocument/2006/relationships/hyperlink" Target="https://stats.wnba.com/events/?flag=1&amp;CFID=&amp;CFPARAMS=&amp;PlayerID=200671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4" Type="http://schemas.openxmlformats.org/officeDocument/2006/relationships/hyperlink" Target="https://stats.wnba.com/events/?flag=1&amp;CFID=&amp;CFPARAMS=&amp;PlayerID=203026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4" Type="http://schemas.openxmlformats.org/officeDocument/2006/relationships/hyperlink" Target="https://stats.wnba.com/events/?flag=1&amp;CFID=&amp;CFPARAMS=&amp;PlayerID=200671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1" Type="http://schemas.openxmlformats.org/officeDocument/2006/relationships/hyperlink" Target="https://stats.wnba.com/events/?flag=1&amp;CFID=&amp;CFPARAMS=&amp;PlayerID=203026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3" Type="http://schemas.openxmlformats.org/officeDocument/2006/relationships/hyperlink" Target="https://stats.wnba.com/events/?flag=1&amp;CFID=&amp;CFPARAMS=&amp;PlayerID=200671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2" Type="http://schemas.openxmlformats.org/officeDocument/2006/relationships/hyperlink" Target="https://stats.wnba.com/events/?flag=1&amp;CFID=&amp;CFPARAMS=&amp;PlayerID=203026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2" Type="http://schemas.openxmlformats.org/officeDocument/2006/relationships/hyperlink" Target="https://stats.wnba.com/events/?flag=1&amp;CFID=&amp;CFPARAMS=&amp;PlayerID=200671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7" Type="http://schemas.openxmlformats.org/officeDocument/2006/relationships/hyperlink" Target="https://stats.wnba.com/team/1611661323/traditional/" TargetMode="External"/><Relationship Id="rId11749" Type="http://schemas.openxmlformats.org/officeDocument/2006/relationships/hyperlink" Target="https://stats.wnba.com/events/?flag=3&amp;CFID=&amp;CFPARAMS=&amp;PlayerID=1627670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8" Type="http://schemas.openxmlformats.org/officeDocument/2006/relationships/hyperlink" Target="https://stats.wnba.com/events/?flag=3&amp;CFID=&amp;CFPARAMS=&amp;PlayerID=1627673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8" Type="http://schemas.openxmlformats.org/officeDocument/2006/relationships/hyperlink" Target="https://stats.wnba.com/team/1611661323/traditional/" TargetMode="External"/><Relationship Id="rId10415" Type="http://schemas.openxmlformats.org/officeDocument/2006/relationships/hyperlink" Target="https://stats.wnba.com/events/?flag=1&amp;CFID=&amp;CFPARAMS=&amp;PlayerID=203026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7" Type="http://schemas.openxmlformats.org/officeDocument/2006/relationships/hyperlink" Target="https://stats.wnba.com/player/1627670/" TargetMode="External"/><Relationship Id="rId10416" Type="http://schemas.openxmlformats.org/officeDocument/2006/relationships/hyperlink" Target="https://stats.wnba.com/player/1627673/" TargetMode="External"/><Relationship Id="rId11746" Type="http://schemas.openxmlformats.org/officeDocument/2006/relationships/hyperlink" Target="https://stats.wnba.com/events/?flag=1&amp;CFID=&amp;CFPARAMS=&amp;PlayerID=200671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9" Type="http://schemas.openxmlformats.org/officeDocument/2006/relationships/hyperlink" Target="https://stats.wnba.com/events/?flag=2&amp;CFID=&amp;CFPARAMS=&amp;PlayerID=100396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1" Type="http://schemas.openxmlformats.org/officeDocument/2006/relationships/hyperlink" Target="https://stats.wnba.com/events/?flag=1&amp;CFID=&amp;CFPARAMS=&amp;PlayerID=200671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0" Type="http://schemas.openxmlformats.org/officeDocument/2006/relationships/hyperlink" Target="https://stats.wnba.com/events/?flag=1&amp;CFID=&amp;CFPARAMS=&amp;PlayerID=203026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0" Type="http://schemas.openxmlformats.org/officeDocument/2006/relationships/hyperlink" Target="https://stats.wnba.com/events/?flag=1&amp;CFID=&amp;CFPARAMS=&amp;PlayerID=200671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3" Type="http://schemas.openxmlformats.org/officeDocument/2006/relationships/hyperlink" Target="https://stats.wnba.com/team/1611661330/traditional/" TargetMode="External"/><Relationship Id="rId23724" Type="http://schemas.openxmlformats.org/officeDocument/2006/relationships/hyperlink" Target="https://stats.wnba.com/events/?flag=2&amp;CFID=&amp;CFPARAMS=&amp;PlayerID=100920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1" Type="http://schemas.openxmlformats.org/officeDocument/2006/relationships/hyperlink" Target="https://stats.wnba.com/events/?flag=2&amp;CFID=&amp;CFPARAMS=&amp;PlayerID=202639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2" Type="http://schemas.openxmlformats.org/officeDocument/2006/relationships/hyperlink" Target="https://stats.wnba.com/player/100920/" TargetMode="External"/><Relationship Id="rId23727" Type="http://schemas.openxmlformats.org/officeDocument/2006/relationships/hyperlink" Target="https://stats.wnba.com/events/?flag=2&amp;CFID=&amp;CFPARAMS=&amp;PlayerID=100920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8" Type="http://schemas.openxmlformats.org/officeDocument/2006/relationships/hyperlink" Target="https://stats.wnba.com/player/202645/" TargetMode="External"/><Relationship Id="rId23725" Type="http://schemas.openxmlformats.org/officeDocument/2006/relationships/hyperlink" Target="https://stats.wnba.com/events/?flag=2&amp;CFID=&amp;CFPARAMS=&amp;PlayerID=100920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6" Type="http://schemas.openxmlformats.org/officeDocument/2006/relationships/hyperlink" Target="https://stats.wnba.com/events/?flag=2&amp;CFID=&amp;CFPARAMS=&amp;PlayerID=100920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0" Type="http://schemas.openxmlformats.org/officeDocument/2006/relationships/hyperlink" Target="https://stats.wnba.com/events/?flag=2&amp;CFID=&amp;CFPARAMS=&amp;PlayerID=202639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4" Type="http://schemas.openxmlformats.org/officeDocument/2006/relationships/hyperlink" Target="https://stats.wnba.com/events/?flag=1&amp;CFID=&amp;CFPARAMS=&amp;PlayerID=1627673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6" Type="http://schemas.openxmlformats.org/officeDocument/2006/relationships/hyperlink" Target="https://stats.wnba.com/events/?flag=1&amp;CFID=&amp;CFPARAMS=&amp;PlayerID=1627670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5" Type="http://schemas.openxmlformats.org/officeDocument/2006/relationships/hyperlink" Target="https://stats.wnba.com/events/?flag=1&amp;CFID=&amp;CFPARAMS=&amp;PlayerID=1627673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5" Type="http://schemas.openxmlformats.org/officeDocument/2006/relationships/hyperlink" Target="https://stats.wnba.com/events/?flag=1&amp;CFID=&amp;CFPARAMS=&amp;PlayerID=1627670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2" Type="http://schemas.openxmlformats.org/officeDocument/2006/relationships/hyperlink" Target="https://stats.wnba.com/events/?flag=1&amp;CFID=&amp;CFPARAMS=&amp;PlayerID=1627673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4" Type="http://schemas.openxmlformats.org/officeDocument/2006/relationships/hyperlink" Target="https://stats.wnba.com/events/?flag=1&amp;CFID=&amp;CFPARAMS=&amp;PlayerID=1627670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3" Type="http://schemas.openxmlformats.org/officeDocument/2006/relationships/hyperlink" Target="https://stats.wnba.com/events/?flag=1&amp;CFID=&amp;CFPARAMS=&amp;PlayerID=1627673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3" Type="http://schemas.openxmlformats.org/officeDocument/2006/relationships/hyperlink" Target="https://stats.wnba.com/events/?flag=1&amp;CFID=&amp;CFPARAMS=&amp;PlayerID=1627670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8" Type="http://schemas.openxmlformats.org/officeDocument/2006/relationships/hyperlink" Target="https://stats.wnba.com/events/?flag=1&amp;CFID=&amp;CFPARAMS=&amp;PlayerID=1627673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9" Type="http://schemas.openxmlformats.org/officeDocument/2006/relationships/hyperlink" Target="https://stats.wnba.com/events/?flag=1&amp;CFID=&amp;CFPARAMS=&amp;PlayerID=1627673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9" Type="http://schemas.openxmlformats.org/officeDocument/2006/relationships/hyperlink" Target="https://stats.wnba.com/events/?flag=1&amp;CFID=&amp;CFPARAMS=&amp;PlayerID=1627670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6" Type="http://schemas.openxmlformats.org/officeDocument/2006/relationships/hyperlink" Target="https://stats.wnba.com/events/?flag=1&amp;CFID=&amp;CFPARAMS=&amp;PlayerID=1627673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8" Type="http://schemas.openxmlformats.org/officeDocument/2006/relationships/hyperlink" Target="https://stats.wnba.com/events/?flag=1&amp;CFID=&amp;CFPARAMS=&amp;PlayerID=1627670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7" Type="http://schemas.openxmlformats.org/officeDocument/2006/relationships/hyperlink" Target="https://stats.wnba.com/events/?flag=1&amp;CFID=&amp;CFPARAMS=&amp;PlayerID=1627673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7" Type="http://schemas.openxmlformats.org/officeDocument/2006/relationships/hyperlink" Target="https://stats.wnba.com/events/?flag=1&amp;CFID=&amp;CFPARAMS=&amp;PlayerID=1627670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9" Type="http://schemas.openxmlformats.org/officeDocument/2006/relationships/hyperlink" Target="https://stats.wnba.com/team/1611661328/traditional/" TargetMode="External"/><Relationship Id="rId10420" Type="http://schemas.openxmlformats.org/officeDocument/2006/relationships/hyperlink" Target="https://stats.wnba.com/events/?flag=3&amp;CFID=&amp;CFPARAMS=&amp;PlayerID=1627673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2" Type="http://schemas.openxmlformats.org/officeDocument/2006/relationships/hyperlink" Target="https://stats.wnba.com/events/?flag=3&amp;CFID=&amp;CFPARAMS=&amp;PlayerID=1627670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1" Type="http://schemas.openxmlformats.org/officeDocument/2006/relationships/hyperlink" Target="https://stats.wnba.com/events/?flag=3&amp;CFID=&amp;CFPARAMS=&amp;PlayerID=1627673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1" Type="http://schemas.openxmlformats.org/officeDocument/2006/relationships/hyperlink" Target="https://stats.wnba.com/events/?flag=3&amp;CFID=&amp;CFPARAMS=&amp;PlayerID=1627670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0" Type="http://schemas.openxmlformats.org/officeDocument/2006/relationships/hyperlink" Target="https://stats.wnba.com/events/?flag=3&amp;CFID=&amp;CFPARAMS=&amp;PlayerID=1627670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2" Type="http://schemas.openxmlformats.org/officeDocument/2006/relationships/hyperlink" Target="https://stats.wnba.com/events/?flag=2&amp;CFID=&amp;CFPARAMS=&amp;PlayerID=100887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3" Type="http://schemas.openxmlformats.org/officeDocument/2006/relationships/hyperlink" Target="https://stats.wnba.com/player/201516/" TargetMode="External"/><Relationship Id="rId23710" Type="http://schemas.openxmlformats.org/officeDocument/2006/relationships/hyperlink" Target="https://stats.wnba.com/events/?flag=2&amp;CFID=&amp;CFPARAMS=&amp;PlayerID=100887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1" Type="http://schemas.openxmlformats.org/officeDocument/2006/relationships/hyperlink" Target="https://stats.wnba.com/events/?flag=2&amp;CFID=&amp;CFPARAMS=&amp;PlayerID=100887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6" Type="http://schemas.openxmlformats.org/officeDocument/2006/relationships/hyperlink" Target="https://stats.wnba.com/events/?flag=2&amp;CFID=&amp;CFPARAMS=&amp;PlayerID=201516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7" Type="http://schemas.openxmlformats.org/officeDocument/2006/relationships/hyperlink" Target="https://stats.wnba.com/events/?flag=2&amp;CFID=&amp;CFPARAMS=&amp;PlayerID=201516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4" Type="http://schemas.openxmlformats.org/officeDocument/2006/relationships/hyperlink" Target="https://stats.wnba.com/team/1611661328/traditional/" TargetMode="External"/><Relationship Id="rId23715" Type="http://schemas.openxmlformats.org/officeDocument/2006/relationships/hyperlink" Target="https://stats.wnba.com/events/?flag=2&amp;CFID=&amp;CFPARAMS=&amp;PlayerID=201516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9" Type="http://schemas.openxmlformats.org/officeDocument/2006/relationships/hyperlink" Target="https://stats.wnba.com/events/?flag=1&amp;CFID=&amp;CFPARAMS=&amp;PlayerID=1627677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8" Type="http://schemas.openxmlformats.org/officeDocument/2006/relationships/hyperlink" Target="https://stats.wnba.com/events/?flag=1&amp;CFID=&amp;CFPARAMS=&amp;PlayerID=1627677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3" Type="http://schemas.openxmlformats.org/officeDocument/2006/relationships/hyperlink" Target="https://stats.wnba.com/events/?flag=3&amp;CFID=&amp;CFPARAMS=&amp;PlayerID=1627677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2" Type="http://schemas.openxmlformats.org/officeDocument/2006/relationships/hyperlink" Target="https://stats.wnba.com/events/?flag=3&amp;CFID=&amp;CFPARAMS=&amp;PlayerID=1627677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1" Type="http://schemas.openxmlformats.org/officeDocument/2006/relationships/hyperlink" Target="https://stats.wnba.com/team/1611661321/traditional/" TargetMode="External"/><Relationship Id="rId11720" Type="http://schemas.openxmlformats.org/officeDocument/2006/relationships/hyperlink" Target="https://stats.wnba.com/player/1627677/" TargetMode="External"/><Relationship Id="rId11727" Type="http://schemas.openxmlformats.org/officeDocument/2006/relationships/hyperlink" Target="https://stats.wnba.com/events/?flag=1&amp;CFID=&amp;CFPARAMS=&amp;PlayerID=1627677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6" Type="http://schemas.openxmlformats.org/officeDocument/2006/relationships/hyperlink" Target="https://stats.wnba.com/events/?flag=1&amp;CFID=&amp;CFPARAMS=&amp;PlayerID=1627677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5" Type="http://schemas.openxmlformats.org/officeDocument/2006/relationships/hyperlink" Target="https://stats.wnba.com/events/?flag=1&amp;CFID=&amp;CFPARAMS=&amp;PlayerID=1627677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4" Type="http://schemas.openxmlformats.org/officeDocument/2006/relationships/hyperlink" Target="https://stats.wnba.com/events/?flag=3&amp;CFID=&amp;CFPARAMS=&amp;PlayerID=1627677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8" Type="http://schemas.openxmlformats.org/officeDocument/2006/relationships/hyperlink" Target="https://stats.wnba.com/player/202639/" TargetMode="External"/><Relationship Id="rId23719" Type="http://schemas.openxmlformats.org/officeDocument/2006/relationships/hyperlink" Target="https://stats.wnba.com/team/1611661313/traditional/" TargetMode="External"/><Relationship Id="rId23701" Type="http://schemas.openxmlformats.org/officeDocument/2006/relationships/hyperlink" Target="https://stats.wnba.com/events/?flag=2&amp;CFID=&amp;CFPARAMS=&amp;PlayerID=202278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2" Type="http://schemas.openxmlformats.org/officeDocument/2006/relationships/hyperlink" Target="https://stats.wnba.com/events/?flag=2&amp;CFID=&amp;CFPARAMS=&amp;PlayerID=202278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0" Type="http://schemas.openxmlformats.org/officeDocument/2006/relationships/hyperlink" Target="https://stats.wnba.com/team/1611661321/traditional/" TargetMode="External"/><Relationship Id="rId23705" Type="http://schemas.openxmlformats.org/officeDocument/2006/relationships/hyperlink" Target="https://stats.wnba.com/events/?flag=2&amp;CFID=&amp;CFPARAMS=&amp;PlayerID=202285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6" Type="http://schemas.openxmlformats.org/officeDocument/2006/relationships/hyperlink" Target="https://stats.wnba.com/events/?flag=2&amp;CFID=&amp;CFPARAMS=&amp;PlayerID=202285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3" Type="http://schemas.openxmlformats.org/officeDocument/2006/relationships/hyperlink" Target="https://stats.wnba.com/player/202285/" TargetMode="External"/><Relationship Id="rId23704" Type="http://schemas.openxmlformats.org/officeDocument/2006/relationships/hyperlink" Target="https://stats.wnba.com/team/1611661322/traditional/" TargetMode="External"/><Relationship Id="rId10408" Type="http://schemas.openxmlformats.org/officeDocument/2006/relationships/hyperlink" Target="https://stats.wnba.com/events/?flag=1&amp;CFID=&amp;CFPARAMS=&amp;PlayerID=203026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9" Type="http://schemas.openxmlformats.org/officeDocument/2006/relationships/hyperlink" Target="https://stats.wnba.com/events/?flag=1&amp;CFID=&amp;CFPARAMS=&amp;PlayerID=203026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9" Type="http://schemas.openxmlformats.org/officeDocument/2006/relationships/hyperlink" Target="https://stats.wnba.com/events/?flag=1&amp;CFID=&amp;CFPARAMS=&amp;PlayerID=200671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2" Type="http://schemas.openxmlformats.org/officeDocument/2006/relationships/hyperlink" Target="https://stats.wnba.com/player/203026/" TargetMode="External"/><Relationship Id="rId11734" Type="http://schemas.openxmlformats.org/officeDocument/2006/relationships/hyperlink" Target="https://stats.wnba.com/team/1611661324/traditional/" TargetMode="External"/><Relationship Id="rId10403" Type="http://schemas.openxmlformats.org/officeDocument/2006/relationships/hyperlink" Target="https://stats.wnba.com/team/1611661330/traditional/" TargetMode="External"/><Relationship Id="rId11733" Type="http://schemas.openxmlformats.org/officeDocument/2006/relationships/hyperlink" Target="https://stats.wnba.com/player/200671/" TargetMode="External"/><Relationship Id="rId10400" Type="http://schemas.openxmlformats.org/officeDocument/2006/relationships/hyperlink" Target="https://stats.wnba.com/events/?flag=1&amp;CFID=&amp;CFPARAMS=&amp;PlayerID=202633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2" Type="http://schemas.openxmlformats.org/officeDocument/2006/relationships/hyperlink" Target="https://stats.wnba.com/events/?flag=1&amp;CFID=&amp;CFPARAMS=&amp;PlayerID=1627677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1" Type="http://schemas.openxmlformats.org/officeDocument/2006/relationships/hyperlink" Target="https://stats.wnba.com/events/?flag=1&amp;CFID=&amp;CFPARAMS=&amp;PlayerID=202633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1" Type="http://schemas.openxmlformats.org/officeDocument/2006/relationships/hyperlink" Target="https://stats.wnba.com/events/?flag=1&amp;CFID=&amp;CFPARAMS=&amp;PlayerID=1627677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6" Type="http://schemas.openxmlformats.org/officeDocument/2006/relationships/hyperlink" Target="https://stats.wnba.com/events/?flag=3&amp;CFID=&amp;CFPARAMS=&amp;PlayerID=203026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8" Type="http://schemas.openxmlformats.org/officeDocument/2006/relationships/hyperlink" Target="https://stats.wnba.com/events/?flag=3&amp;CFID=&amp;CFPARAMS=&amp;PlayerID=200671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7" Type="http://schemas.openxmlformats.org/officeDocument/2006/relationships/hyperlink" Target="https://stats.wnba.com/events/?flag=3&amp;CFID=&amp;CFPARAMS=&amp;PlayerID=203026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7" Type="http://schemas.openxmlformats.org/officeDocument/2006/relationships/hyperlink" Target="https://stats.wnba.com/events/?flag=3&amp;CFID=&amp;CFPARAMS=&amp;PlayerID=200671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4" Type="http://schemas.openxmlformats.org/officeDocument/2006/relationships/hyperlink" Target="https://stats.wnba.com/events/?flag=3&amp;CFID=&amp;CFPARAMS=&amp;PlayerID=203026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6" Type="http://schemas.openxmlformats.org/officeDocument/2006/relationships/hyperlink" Target="https://stats.wnba.com/events/?flag=3&amp;CFID=&amp;CFPARAMS=&amp;PlayerID=200671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5" Type="http://schemas.openxmlformats.org/officeDocument/2006/relationships/hyperlink" Target="https://stats.wnba.com/events/?flag=3&amp;CFID=&amp;CFPARAMS=&amp;PlayerID=203026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5" Type="http://schemas.openxmlformats.org/officeDocument/2006/relationships/hyperlink" Target="https://stats.wnba.com/events/?flag=3&amp;CFID=&amp;CFPARAMS=&amp;PlayerID=200671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9" Type="http://schemas.openxmlformats.org/officeDocument/2006/relationships/hyperlink" Target="https://stats.wnba.com/team/1611661321/traditional/" TargetMode="External"/><Relationship Id="rId23707" Type="http://schemas.openxmlformats.org/officeDocument/2006/relationships/hyperlink" Target="https://stats.wnba.com/events/?flag=2&amp;CFID=&amp;CFPARAMS=&amp;PlayerID=202285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8" Type="http://schemas.openxmlformats.org/officeDocument/2006/relationships/hyperlink" Target="https://stats.wnba.com/player/100887/" TargetMode="External"/><Relationship Id="rId11730" Type="http://schemas.openxmlformats.org/officeDocument/2006/relationships/hyperlink" Target="https://stats.wnba.com/events/?flag=1&amp;CFID=&amp;CFPARAMS=&amp;PlayerID=1627677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stats.wnba.com/player/1629501/" TargetMode="External"/><Relationship Id="rId9572" Type="http://schemas.openxmlformats.org/officeDocument/2006/relationships/hyperlink" Target="https://stats.wnba.com/events/?flag=3&amp;CFID=&amp;CFPARAMS=&amp;PlayerID=1630097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3" Type="http://schemas.openxmlformats.org/officeDocument/2006/relationships/hyperlink" Target="https://stats.wnba.com/events/?flag=1&amp;CFID=&amp;CFPARAMS=&amp;PlayerID=1630097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4" Type="http://schemas.openxmlformats.org/officeDocument/2006/relationships/hyperlink" Target="https://stats.wnba.com/events/?flag=1&amp;CFID=&amp;CFPARAMS=&amp;PlayerID=1630097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5" Type="http://schemas.openxmlformats.org/officeDocument/2006/relationships/hyperlink" Target="https://stats.wnba.com/events/?flag=1&amp;CFID=&amp;CFPARAMS=&amp;PlayerID=1630097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stats.wnba.com/events/?flag=3&amp;CFID=&amp;CFPARAMS=&amp;PlayerID=1629501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stats.wnba.com/events/?flag=3&amp;CFID=&amp;CFPARAMS=&amp;PlayerID=1629501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stats.wnba.com/events/?flag=3&amp;CFID=&amp;CFPARAMS=&amp;PlayerID=1629501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0" Type="http://schemas.openxmlformats.org/officeDocument/2006/relationships/hyperlink" Target="https://stats.wnba.com/events/?flag=3&amp;CFID=&amp;CFPARAMS=&amp;PlayerID=1630097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stats.wnba.com/team/1611661317/traditional/" TargetMode="External"/><Relationship Id="rId9571" Type="http://schemas.openxmlformats.org/officeDocument/2006/relationships/hyperlink" Target="https://stats.wnba.com/events/?flag=3&amp;CFID=&amp;CFPARAMS=&amp;PlayerID=1630097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stats.wnba.com/events/?flag=1&amp;CFID=&amp;CFPARAMS=&amp;PlayerID=1629501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stats.wnba.com/events/?flag=1&amp;CFID=&amp;CFPARAMS=&amp;PlayerID=1629501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stats.wnba.com/events/?flag=1&amp;CFID=&amp;CFPARAMS=&amp;PlayerID=1629501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stats.wnba.com/events/?flag=3&amp;CFID=&amp;CFPARAMS=&amp;PlayerID=1629501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6" Type="http://schemas.openxmlformats.org/officeDocument/2006/relationships/hyperlink" Target="https://stats.wnba.com/events/?flag=1&amp;CFID=&amp;CFPARAMS=&amp;PlayerID=1630097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7" Type="http://schemas.openxmlformats.org/officeDocument/2006/relationships/hyperlink" Target="https://stats.wnba.com/events/?flag=1&amp;CFID=&amp;CFPARAMS=&amp;PlayerID=1630097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8" Type="http://schemas.openxmlformats.org/officeDocument/2006/relationships/hyperlink" Target="https://stats.wnba.com/events/?flag=1&amp;CFID=&amp;CFPARAMS=&amp;PlayerID=1630097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stats.wnba.com/events/?flag=1&amp;CFID=&amp;CFPARAMS=&amp;PlayerID=1629501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9" Type="http://schemas.openxmlformats.org/officeDocument/2006/relationships/hyperlink" Target="https://stats.wnba.com/events/?flag=1&amp;CFID=&amp;CFPARAMS=&amp;PlayerID=1630097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1" Type="http://schemas.openxmlformats.org/officeDocument/2006/relationships/hyperlink" Target="https://stats.wnba.com/events/?flag=1&amp;CFID=&amp;CFPARAMS=&amp;PlayerID=1630127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2" Type="http://schemas.openxmlformats.org/officeDocument/2006/relationships/hyperlink" Target="https://stats.wnba.com/events/?flag=1&amp;CFID=&amp;CFPARAMS=&amp;PlayerID=1630127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3" Type="http://schemas.openxmlformats.org/officeDocument/2006/relationships/hyperlink" Target="https://stats.wnba.com/events/?flag=1&amp;CFID=&amp;CFPARAMS=&amp;PlayerID=1630127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4" Type="http://schemas.openxmlformats.org/officeDocument/2006/relationships/hyperlink" Target="https://stats.wnba.com/events/?flag=1&amp;CFID=&amp;CFPARAMS=&amp;PlayerID=1630127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stats.wnba.com/events/?flag=1&amp;CFID=&amp;CFPARAMS=&amp;PlayerID=1630120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stats.wnba.com/events/?flag=1&amp;CFID=&amp;CFPARAMS=&amp;PlayerID=1630120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stats.wnba.com/events/?flag=3&amp;CFID=&amp;CFPARAMS=&amp;PlayerID=1630120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stats.wnba.com/events/?flag=3&amp;CFID=&amp;CFPARAMS=&amp;PlayerID=1630120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0" Type="http://schemas.openxmlformats.org/officeDocument/2006/relationships/hyperlink" Target="https://stats.wnba.com/events/?flag=1&amp;CFID=&amp;CFPARAMS=&amp;PlayerID=1630127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stats.wnba.com/events/?flag=1&amp;CFID=&amp;CFPARAMS=&amp;PlayerID=1630120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9" Type="http://schemas.openxmlformats.org/officeDocument/2006/relationships/hyperlink" Target="https://stats.wnba.com/events/?flag=3&amp;CFID=&amp;CFPARAMS=&amp;PlayerID=1630097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stats.wnba.com/events/?flag=1&amp;CFID=&amp;CFPARAMS=&amp;PlayerID=1630120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stats.wnba.com/events/?flag=1&amp;CFID=&amp;CFPARAMS=&amp;PlayerID=1630120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stats.wnba.com/events/?flag=1&amp;CFID=&amp;CFPARAMS=&amp;PlayerID=1630120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5" Type="http://schemas.openxmlformats.org/officeDocument/2006/relationships/hyperlink" Target="https://stats.wnba.com/events/?flag=1&amp;CFID=&amp;CFPARAMS=&amp;PlayerID=1630127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6" Type="http://schemas.openxmlformats.org/officeDocument/2006/relationships/hyperlink" Target="https://stats.wnba.com/events/?flag=1&amp;CFID=&amp;CFPARAMS=&amp;PlayerID=1630127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stats.wnba.com/events/?flag=1&amp;CFID=&amp;CFPARAMS=&amp;PlayerID=1630120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7" Type="http://schemas.openxmlformats.org/officeDocument/2006/relationships/hyperlink" Target="https://stats.wnba.com/player/1630097/" TargetMode="External"/><Relationship Id="rId8238" Type="http://schemas.openxmlformats.org/officeDocument/2006/relationships/hyperlink" Target="https://stats.wnba.com/events/?flag=1&amp;CFID=&amp;CFPARAMS=&amp;PlayerID=1630120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8" Type="http://schemas.openxmlformats.org/officeDocument/2006/relationships/hyperlink" Target="https://stats.wnba.com/team/1611661323/traditional/" TargetMode="External"/><Relationship Id="rId8262" Type="http://schemas.openxmlformats.org/officeDocument/2006/relationships/hyperlink" Target="https://stats.wnba.com/events/?flag=1&amp;CFID=&amp;CFPARAMS=&amp;PlayerID=1630458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4" Type="http://schemas.openxmlformats.org/officeDocument/2006/relationships/hyperlink" Target="https://stats.wnba.com/events/?flag=1&amp;CFID=&amp;CFPARAMS=&amp;PlayerID=203018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stats.wnba.com/events/?flag=1&amp;CFID=&amp;CFPARAMS=&amp;PlayerID=1630458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5" Type="http://schemas.openxmlformats.org/officeDocument/2006/relationships/hyperlink" Target="https://stats.wnba.com/player/1630118/" TargetMode="External"/><Relationship Id="rId8260" Type="http://schemas.openxmlformats.org/officeDocument/2006/relationships/hyperlink" Target="https://stats.wnba.com/events/?flag=1&amp;CFID=&amp;CFPARAMS=&amp;PlayerID=1630458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6" Type="http://schemas.openxmlformats.org/officeDocument/2006/relationships/hyperlink" Target="https://stats.wnba.com/team/1611661322/traditional/" TargetMode="External"/><Relationship Id="rId9597" Type="http://schemas.openxmlformats.org/officeDocument/2006/relationships/hyperlink" Target="https://stats.wnba.com/events/?flag=3&amp;CFID=&amp;CFPARAMS=&amp;PlayerID=1630118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stats.wnba.com/events/?flag=1&amp;CFID=&amp;CFPARAMS=&amp;PlayerID=1630458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0" Type="http://schemas.openxmlformats.org/officeDocument/2006/relationships/hyperlink" Target="https://stats.wnba.com/events/?flag=1&amp;CFID=&amp;CFPARAMS=&amp;PlayerID=203018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5" Type="http://schemas.openxmlformats.org/officeDocument/2006/relationships/hyperlink" Target="https://stats.wnba.com/events/?flag=1&amp;CFID=&amp;CFPARAMS=&amp;PlayerID=1630458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1" Type="http://schemas.openxmlformats.org/officeDocument/2006/relationships/hyperlink" Target="https://stats.wnba.com/events/?flag=1&amp;CFID=&amp;CFPARAMS=&amp;PlayerID=203018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stats.wnba.com/events/?flag=1&amp;CFID=&amp;CFPARAMS=&amp;PlayerID=1630458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2" Type="http://schemas.openxmlformats.org/officeDocument/2006/relationships/hyperlink" Target="https://stats.wnba.com/events/?flag=1&amp;CFID=&amp;CFPARAMS=&amp;PlayerID=203018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3" Type="http://schemas.openxmlformats.org/officeDocument/2006/relationships/hyperlink" Target="https://stats.wnba.com/events/?flag=1&amp;CFID=&amp;CFPARAMS=&amp;PlayerID=1630458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3" Type="http://schemas.openxmlformats.org/officeDocument/2006/relationships/hyperlink" Target="https://stats.wnba.com/events/?flag=1&amp;CFID=&amp;CFPARAMS=&amp;PlayerID=203018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stats.wnba.com/team/1611661319/traditional/" TargetMode="External"/><Relationship Id="rId8268" Type="http://schemas.openxmlformats.org/officeDocument/2006/relationships/hyperlink" Target="https://stats.wnba.com/player/1630435/" TargetMode="External"/><Relationship Id="rId8267" Type="http://schemas.openxmlformats.org/officeDocument/2006/relationships/hyperlink" Target="https://stats.wnba.com/events/?flag=1&amp;CFID=&amp;CFPARAMS=&amp;PlayerID=1630458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8" Type="http://schemas.openxmlformats.org/officeDocument/2006/relationships/hyperlink" Target="https://stats.wnba.com/events/?flag=3&amp;CFID=&amp;CFPARAMS=&amp;PlayerID=1630118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9" Type="http://schemas.openxmlformats.org/officeDocument/2006/relationships/hyperlink" Target="https://stats.wnba.com/events/?flag=3&amp;CFID=&amp;CFPARAMS=&amp;PlayerID=1630118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stats.wnba.com/events/?flag=1&amp;CFID=&amp;CFPARAMS=&amp;PlayerID=1629501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3" Type="http://schemas.openxmlformats.org/officeDocument/2006/relationships/hyperlink" Target="https://stats.wnba.com/events/?flag=3&amp;CFID=&amp;CFPARAMS=&amp;PlayerID=203018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stats.wnba.com/events/?flag=1&amp;CFID=&amp;CFPARAMS=&amp;PlayerID=1629501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4" Type="http://schemas.openxmlformats.org/officeDocument/2006/relationships/hyperlink" Target="https://stats.wnba.com/events/?flag=3&amp;CFID=&amp;CFPARAMS=&amp;PlayerID=203018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5" Type="http://schemas.openxmlformats.org/officeDocument/2006/relationships/hyperlink" Target="https://stats.wnba.com/events/?flag=3&amp;CFID=&amp;CFPARAMS=&amp;PlayerID=203018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6" Type="http://schemas.openxmlformats.org/officeDocument/2006/relationships/hyperlink" Target="https://stats.wnba.com/events/?flag=3&amp;CFID=&amp;CFPARAMS=&amp;PlayerID=203018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stats.wnba.com/team/1611661325/traditional/" TargetMode="External"/><Relationship Id="rId8254" Type="http://schemas.openxmlformats.org/officeDocument/2006/relationships/hyperlink" Target="https://stats.wnba.com/player/1630458/" TargetMode="External"/><Relationship Id="rId9580" Type="http://schemas.openxmlformats.org/officeDocument/2006/relationships/hyperlink" Target="https://stats.wnba.com/events/?flag=1&amp;CFID=&amp;CFPARAMS=&amp;PlayerID=1630097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stats.wnba.com/events/?flag=1&amp;CFID=&amp;CFPARAMS=&amp;PlayerID=1629501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1" Type="http://schemas.openxmlformats.org/officeDocument/2006/relationships/hyperlink" Target="https://stats.wnba.com/player/203018/" TargetMode="External"/><Relationship Id="rId8252" Type="http://schemas.openxmlformats.org/officeDocument/2006/relationships/hyperlink" Target="https://stats.wnba.com/events/?flag=1&amp;CFID=&amp;CFPARAMS=&amp;PlayerID=1629501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2" Type="http://schemas.openxmlformats.org/officeDocument/2006/relationships/hyperlink" Target="https://stats.wnba.com/team/1611661324/traditional/" TargetMode="External"/><Relationship Id="rId8259" Type="http://schemas.openxmlformats.org/officeDocument/2006/relationships/hyperlink" Target="https://stats.wnba.com/events/?flag=3&amp;CFID=&amp;CFPARAMS=&amp;PlayerID=1630458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stats.wnba.com/events/?flag=3&amp;CFID=&amp;CFPARAMS=&amp;PlayerID=1630458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stats.wnba.com/events/?flag=3&amp;CFID=&amp;CFPARAMS=&amp;PlayerID=1630458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stats.wnba.com/events/?flag=3&amp;CFID=&amp;CFPARAMS=&amp;PlayerID=1630458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7" Type="http://schemas.openxmlformats.org/officeDocument/2006/relationships/hyperlink" Target="https://stats.wnba.com/events/?flag=1&amp;CFID=&amp;CFPARAMS=&amp;PlayerID=203018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8" Type="http://schemas.openxmlformats.org/officeDocument/2006/relationships/hyperlink" Target="https://stats.wnba.com/events/?flag=1&amp;CFID=&amp;CFPARAMS=&amp;PlayerID=203018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9" Type="http://schemas.openxmlformats.org/officeDocument/2006/relationships/hyperlink" Target="https://stats.wnba.com/events/?flag=1&amp;CFID=&amp;CFPARAMS=&amp;PlayerID=203018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stats.wnba.com/events/?flag=3&amp;CFID=&amp;CFPARAMS=&amp;PlayerID=204329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0" Type="http://schemas.openxmlformats.org/officeDocument/2006/relationships/hyperlink" Target="https://stats.wnba.com/events/?flag=3&amp;CFID=&amp;CFPARAMS=&amp;PlayerID=1630113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1" Type="http://schemas.openxmlformats.org/officeDocument/2006/relationships/hyperlink" Target="https://stats.wnba.com/events/?flag=1&amp;CFID=&amp;CFPARAMS=&amp;PlayerID=1630113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stats.wnba.com/events/?flag=1&amp;CFID=&amp;CFPARAMS=&amp;PlayerID=1628882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stats.wnba.com/events/?flag=1&amp;CFID=&amp;CFPARAMS=&amp;PlayerID=1628882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6" Type="http://schemas.openxmlformats.org/officeDocument/2006/relationships/hyperlink" Target="https://stats.wnba.com/events/?flag=1&amp;CFID=&amp;CFPARAMS=&amp;PlayerID=1630113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stats.wnba.com/events/?flag=1&amp;CFID=&amp;CFPARAMS=&amp;PlayerID=1628882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7" Type="http://schemas.openxmlformats.org/officeDocument/2006/relationships/hyperlink" Target="https://stats.wnba.com/events/?flag=1&amp;CFID=&amp;CFPARAMS=&amp;PlayerID=1630113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stats.wnba.com/events/?flag=1&amp;CFID=&amp;CFPARAMS=&amp;PlayerID=1628882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8" Type="http://schemas.openxmlformats.org/officeDocument/2006/relationships/hyperlink" Target="https://stats.wnba.com/events/?flag=1&amp;CFID=&amp;CFPARAMS=&amp;PlayerID=1630113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stats.wnba.com/events/?flag=1&amp;CFID=&amp;CFPARAMS=&amp;PlayerID=1628882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9" Type="http://schemas.openxmlformats.org/officeDocument/2006/relationships/hyperlink" Target="https://stats.wnba.com/player/1629506/" TargetMode="External"/><Relationship Id="rId8208" Type="http://schemas.openxmlformats.org/officeDocument/2006/relationships/hyperlink" Target="https://stats.wnba.com/events/?flag=3&amp;CFID=&amp;CFPARAMS=&amp;PlayerID=204329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2" Type="http://schemas.openxmlformats.org/officeDocument/2006/relationships/hyperlink" Target="https://stats.wnba.com/events/?flag=1&amp;CFID=&amp;CFPARAMS=&amp;PlayerID=1630113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stats.wnba.com/events/?flag=3&amp;CFID=&amp;CFPARAMS=&amp;PlayerID=204329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3" Type="http://schemas.openxmlformats.org/officeDocument/2006/relationships/hyperlink" Target="https://stats.wnba.com/events/?flag=1&amp;CFID=&amp;CFPARAMS=&amp;PlayerID=1630113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stats.wnba.com/team/1611661319/traditional/" TargetMode="External"/><Relationship Id="rId9534" Type="http://schemas.openxmlformats.org/officeDocument/2006/relationships/hyperlink" Target="https://stats.wnba.com/events/?flag=1&amp;CFID=&amp;CFPARAMS=&amp;PlayerID=1630113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stats.wnba.com/player/204329/" TargetMode="External"/><Relationship Id="rId9535" Type="http://schemas.openxmlformats.org/officeDocument/2006/relationships/hyperlink" Target="https://stats.wnba.com/events/?flag=1&amp;CFID=&amp;CFPARAMS=&amp;PlayerID=1630113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9" Type="http://schemas.openxmlformats.org/officeDocument/2006/relationships/hyperlink" Target="https://stats.wnba.com/events/?flag=3&amp;CFID=&amp;CFPARAMS=&amp;PlayerID=1630113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0" Type="http://schemas.openxmlformats.org/officeDocument/2006/relationships/hyperlink" Target="https://stats.wnba.com/events/?flag=1&amp;CFID=&amp;CFPARAMS=&amp;PlayerID=204329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5" Type="http://schemas.openxmlformats.org/officeDocument/2006/relationships/hyperlink" Target="https://stats.wnba.com/events/?flag=1&amp;CFID=&amp;CFPARAMS=&amp;PlayerID=204329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6" Type="http://schemas.openxmlformats.org/officeDocument/2006/relationships/hyperlink" Target="https://stats.wnba.com/events/?flag=1&amp;CFID=&amp;CFPARAMS=&amp;PlayerID=204329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7" Type="http://schemas.openxmlformats.org/officeDocument/2006/relationships/hyperlink" Target="https://stats.wnba.com/player/1630113/" TargetMode="External"/><Relationship Id="rId9528" Type="http://schemas.openxmlformats.org/officeDocument/2006/relationships/hyperlink" Target="https://stats.wnba.com/team/1611661329/traditional/" TargetMode="External"/><Relationship Id="rId9521" Type="http://schemas.openxmlformats.org/officeDocument/2006/relationships/hyperlink" Target="https://stats.wnba.com/events/?flag=1&amp;CFID=&amp;CFPARAMS=&amp;PlayerID=204329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2" Type="http://schemas.openxmlformats.org/officeDocument/2006/relationships/hyperlink" Target="https://stats.wnba.com/events/?flag=1&amp;CFID=&amp;CFPARAMS=&amp;PlayerID=204329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3" Type="http://schemas.openxmlformats.org/officeDocument/2006/relationships/hyperlink" Target="https://stats.wnba.com/events/?flag=1&amp;CFID=&amp;CFPARAMS=&amp;PlayerID=204329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4" Type="http://schemas.openxmlformats.org/officeDocument/2006/relationships/hyperlink" Target="https://stats.wnba.com/events/?flag=1&amp;CFID=&amp;CFPARAMS=&amp;PlayerID=204329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0" Type="http://schemas.openxmlformats.org/officeDocument/2006/relationships/hyperlink" Target="https://stats.wnba.com/events/?flag=1&amp;CFID=&amp;CFPARAMS=&amp;PlayerID=1629506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1" Type="http://schemas.openxmlformats.org/officeDocument/2006/relationships/hyperlink" Target="https://stats.wnba.com/events/?flag=1&amp;CFID=&amp;CFPARAMS=&amp;PlayerID=1629506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2" Type="http://schemas.openxmlformats.org/officeDocument/2006/relationships/hyperlink" Target="https://stats.wnba.com/events/?flag=1&amp;CFID=&amp;CFPARAMS=&amp;PlayerID=1629506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3" Type="http://schemas.openxmlformats.org/officeDocument/2006/relationships/hyperlink" Target="https://stats.wnba.com/player/1630127/" TargetMode="External"/><Relationship Id="rId8222" Type="http://schemas.openxmlformats.org/officeDocument/2006/relationships/hyperlink" Target="https://stats.wnba.com/events/?flag=1&amp;CFID=&amp;CFPARAMS=&amp;PlayerID=1630442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stats.wnba.com/events/?flag=3&amp;CFID=&amp;CFPARAMS=&amp;PlayerID=1630442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stats.wnba.com/events/?flag=3&amp;CFID=&amp;CFPARAMS=&amp;PlayerID=1630442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stats.wnba.com/events/?flag=1&amp;CFID=&amp;CFPARAMS=&amp;PlayerID=1630442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8" Type="http://schemas.openxmlformats.org/officeDocument/2006/relationships/hyperlink" Target="https://stats.wnba.com/events/?flag=3&amp;CFID=&amp;CFPARAMS=&amp;PlayerID=1630127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stats.wnba.com/events/?flag=1&amp;CFID=&amp;CFPARAMS=&amp;PlayerID=1630442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9" Type="http://schemas.openxmlformats.org/officeDocument/2006/relationships/hyperlink" Target="https://stats.wnba.com/events/?flag=1&amp;CFID=&amp;CFPARAMS=&amp;PlayerID=1630127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stats.wnba.com/events/?flag=1&amp;CFID=&amp;CFPARAMS=&amp;PlayerID=1630442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stats.wnba.com/events/?flag=1&amp;CFID=&amp;CFPARAMS=&amp;PlayerID=1630442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4" Type="http://schemas.openxmlformats.org/officeDocument/2006/relationships/hyperlink" Target="https://stats.wnba.com/team/1611661313/traditional/" TargetMode="External"/><Relationship Id="rId8229" Type="http://schemas.openxmlformats.org/officeDocument/2006/relationships/hyperlink" Target="https://stats.wnba.com/events/?flag=3&amp;CFID=&amp;CFPARAMS=&amp;PlayerID=1630120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5" Type="http://schemas.openxmlformats.org/officeDocument/2006/relationships/hyperlink" Target="https://stats.wnba.com/events/?flag=3&amp;CFID=&amp;CFPARAMS=&amp;PlayerID=1630127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stats.wnba.com/team/1611661323/traditional/" TargetMode="External"/><Relationship Id="rId9556" Type="http://schemas.openxmlformats.org/officeDocument/2006/relationships/hyperlink" Target="https://stats.wnba.com/events/?flag=3&amp;CFID=&amp;CFPARAMS=&amp;PlayerID=1630127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stats.wnba.com/player/1630120/" TargetMode="External"/><Relationship Id="rId9557" Type="http://schemas.openxmlformats.org/officeDocument/2006/relationships/hyperlink" Target="https://stats.wnba.com/events/?flag=3&amp;CFID=&amp;CFPARAMS=&amp;PlayerID=1630127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0" Type="http://schemas.openxmlformats.org/officeDocument/2006/relationships/hyperlink" Target="https://stats.wnba.com/team/1611661322/traditional/" TargetMode="External"/><Relationship Id="rId9541" Type="http://schemas.openxmlformats.org/officeDocument/2006/relationships/hyperlink" Target="https://stats.wnba.com/events/?flag=3&amp;CFID=&amp;CFPARAMS=&amp;PlayerID=1629506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2" Type="http://schemas.openxmlformats.org/officeDocument/2006/relationships/hyperlink" Target="https://stats.wnba.com/events/?flag=3&amp;CFID=&amp;CFPARAMS=&amp;PlayerID=1629506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stats.wnba.com/events/?flag=1&amp;CFID=&amp;CFPARAMS=&amp;PlayerID=204329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stats.wnba.com/events/?flag=1&amp;CFID=&amp;CFPARAMS=&amp;PlayerID=204329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stats.wnba.com/events/?flag=1&amp;CFID=&amp;CFPARAMS=&amp;PlayerID=204329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7" Type="http://schemas.openxmlformats.org/officeDocument/2006/relationships/hyperlink" Target="https://stats.wnba.com/events/?flag=1&amp;CFID=&amp;CFPARAMS=&amp;PlayerID=1629506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stats.wnba.com/events/?flag=1&amp;CFID=&amp;CFPARAMS=&amp;PlayerID=204329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8" Type="http://schemas.openxmlformats.org/officeDocument/2006/relationships/hyperlink" Target="https://stats.wnba.com/events/?flag=1&amp;CFID=&amp;CFPARAMS=&amp;PlayerID=1629506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stats.wnba.com/events/?flag=1&amp;CFID=&amp;CFPARAMS=&amp;PlayerID=204329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9" Type="http://schemas.openxmlformats.org/officeDocument/2006/relationships/hyperlink" Target="https://stats.wnba.com/events/?flag=1&amp;CFID=&amp;CFPARAMS=&amp;PlayerID=1629506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stats.wnba.com/events/?flag=1&amp;CFID=&amp;CFPARAMS=&amp;PlayerID=204329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stats.wnba.com/team/1611661324/traditional/" TargetMode="External"/><Relationship Id="rId9543" Type="http://schemas.openxmlformats.org/officeDocument/2006/relationships/hyperlink" Target="https://stats.wnba.com/events/?flag=3&amp;CFID=&amp;CFPARAMS=&amp;PlayerID=1629506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stats.wnba.com/player/1630442/" TargetMode="External"/><Relationship Id="rId9544" Type="http://schemas.openxmlformats.org/officeDocument/2006/relationships/hyperlink" Target="https://stats.wnba.com/events/?flag=3&amp;CFID=&amp;CFPARAMS=&amp;PlayerID=1629506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stats.wnba.com/events/?flag=1&amp;CFID=&amp;CFPARAMS=&amp;PlayerID=204329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5" Type="http://schemas.openxmlformats.org/officeDocument/2006/relationships/hyperlink" Target="https://stats.wnba.com/events/?flag=1&amp;CFID=&amp;CFPARAMS=&amp;PlayerID=1629506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stats.wnba.com/events/?flag=1&amp;CFID=&amp;CFPARAMS=&amp;PlayerID=204329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6" Type="http://schemas.openxmlformats.org/officeDocument/2006/relationships/hyperlink" Target="https://stats.wnba.com/events/?flag=1&amp;CFID=&amp;CFPARAMS=&amp;PlayerID=1629506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5" Type="http://schemas.openxmlformats.org/officeDocument/2006/relationships/hyperlink" Target="https://stats.wnba.com/player/101025/" TargetMode="External"/><Relationship Id="rId21194" Type="http://schemas.openxmlformats.org/officeDocument/2006/relationships/hyperlink" Target="https://stats.wnba.com/events/?flag=2&amp;CFID=&amp;CFPARAMS=&amp;PlayerID=203432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7" Type="http://schemas.openxmlformats.org/officeDocument/2006/relationships/hyperlink" Target="https://stats.wnba.com/events/?flag=2&amp;CFID=&amp;CFPARAMS=&amp;PlayerID=101025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6" Type="http://schemas.openxmlformats.org/officeDocument/2006/relationships/hyperlink" Target="https://stats.wnba.com/team/1611661313/traditional/" TargetMode="External"/><Relationship Id="rId21199" Type="http://schemas.openxmlformats.org/officeDocument/2006/relationships/hyperlink" Target="https://stats.wnba.com/player/203037/" TargetMode="External"/><Relationship Id="rId21198" Type="http://schemas.openxmlformats.org/officeDocument/2006/relationships/hyperlink" Target="https://stats.wnba.com/events/?flag=2&amp;CFID=&amp;CFPARAMS=&amp;PlayerID=101025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4" Type="http://schemas.openxmlformats.org/officeDocument/2006/relationships/hyperlink" Target="https://stats.wnba.com/events/?flag=2&amp;CFID=&amp;CFPARAMS=&amp;PlayerID=201869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3" Type="http://schemas.openxmlformats.org/officeDocument/2006/relationships/hyperlink" Target="https://stats.wnba.com/events/?flag=2&amp;CFID=&amp;CFPARAMS=&amp;PlayerID=201869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6" Type="http://schemas.openxmlformats.org/officeDocument/2006/relationships/hyperlink" Target="https://stats.wnba.com/team/1611661329/traditional/" TargetMode="External"/><Relationship Id="rId21185" Type="http://schemas.openxmlformats.org/officeDocument/2006/relationships/hyperlink" Target="https://stats.wnba.com/player/203451/" TargetMode="External"/><Relationship Id="rId21188" Type="http://schemas.openxmlformats.org/officeDocument/2006/relationships/hyperlink" Target="https://stats.wnba.com/events/?flag=2&amp;CFID=&amp;CFPARAMS=&amp;PlayerID=203451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7" Type="http://schemas.openxmlformats.org/officeDocument/2006/relationships/hyperlink" Target="https://stats.wnba.com/events/?flag=2&amp;CFID=&amp;CFPARAMS=&amp;PlayerID=203451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9" Type="http://schemas.openxmlformats.org/officeDocument/2006/relationships/hyperlink" Target="https://stats.wnba.com/events/?flag=2&amp;CFID=&amp;CFPARAMS=&amp;PlayerID=203451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1" Type="http://schemas.openxmlformats.org/officeDocument/2006/relationships/hyperlink" Target="https://stats.wnba.com/player/203432/" TargetMode="External"/><Relationship Id="rId21190" Type="http://schemas.openxmlformats.org/officeDocument/2006/relationships/hyperlink" Target="https://stats.wnba.com/events/?flag=2&amp;CFID=&amp;CFPARAMS=&amp;PlayerID=203451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3" Type="http://schemas.openxmlformats.org/officeDocument/2006/relationships/hyperlink" Target="https://stats.wnba.com/events/?flag=2&amp;CFID=&amp;CFPARAMS=&amp;PlayerID=203432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2" Type="http://schemas.openxmlformats.org/officeDocument/2006/relationships/hyperlink" Target="https://stats.wnba.com/team/1611661328/traditional/" TargetMode="External"/><Relationship Id="rId21173" Type="http://schemas.openxmlformats.org/officeDocument/2006/relationships/hyperlink" Target="https://stats.wnba.com/events/?flag=2&amp;CFID=&amp;CFPARAMS=&amp;PlayerID=203814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2" Type="http://schemas.openxmlformats.org/officeDocument/2006/relationships/hyperlink" Target="https://stats.wnba.com/team/1611661330/traditional/" TargetMode="External"/><Relationship Id="rId21175" Type="http://schemas.openxmlformats.org/officeDocument/2006/relationships/hyperlink" Target="https://stats.wnba.com/player/203859/" TargetMode="External"/><Relationship Id="rId21174" Type="http://schemas.openxmlformats.org/officeDocument/2006/relationships/hyperlink" Target="https://stats.wnba.com/events/?flag=2&amp;CFID=&amp;CFPARAMS=&amp;PlayerID=203814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7" Type="http://schemas.openxmlformats.org/officeDocument/2006/relationships/hyperlink" Target="https://stats.wnba.com/events/?flag=2&amp;CFID=&amp;CFPARAMS=&amp;PlayerID=203859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6" Type="http://schemas.openxmlformats.org/officeDocument/2006/relationships/hyperlink" Target="https://stats.wnba.com/team/1611661324/traditional/" TargetMode="External"/><Relationship Id="rId21179" Type="http://schemas.openxmlformats.org/officeDocument/2006/relationships/hyperlink" Target="https://stats.wnba.com/player/201869/" TargetMode="External"/><Relationship Id="rId21178" Type="http://schemas.openxmlformats.org/officeDocument/2006/relationships/hyperlink" Target="https://stats.wnba.com/events/?flag=2&amp;CFID=&amp;CFPARAMS=&amp;PlayerID=203859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0" Type="http://schemas.openxmlformats.org/officeDocument/2006/relationships/hyperlink" Target="https://stats.wnba.com/team/1611661317/traditional/" TargetMode="External"/><Relationship Id="rId21182" Type="http://schemas.openxmlformats.org/officeDocument/2006/relationships/hyperlink" Target="https://stats.wnba.com/events/?flag=2&amp;CFID=&amp;CFPARAMS=&amp;PlayerID=201869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1" Type="http://schemas.openxmlformats.org/officeDocument/2006/relationships/hyperlink" Target="https://stats.wnba.com/events/?flag=2&amp;CFID=&amp;CFPARAMS=&amp;PlayerID=201869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9" Type="http://schemas.openxmlformats.org/officeDocument/2006/relationships/hyperlink" Target="https://stats.wnba.com/events/?flag=2&amp;CFID=&amp;CFPARAMS=&amp;PlayerID=203405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2" Type="http://schemas.openxmlformats.org/officeDocument/2006/relationships/hyperlink" Target="https://stats.wnba.com/player/100721/" TargetMode="External"/><Relationship Id="rId22493" Type="http://schemas.openxmlformats.org/officeDocument/2006/relationships/hyperlink" Target="https://stats.wnba.com/events/?flag=2&amp;CFID=&amp;CFPARAMS=&amp;PlayerID=100937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1" Type="http://schemas.openxmlformats.org/officeDocument/2006/relationships/hyperlink" Target="https://stats.wnba.com/events/?flag=2&amp;CFID=&amp;CFPARAMS=&amp;PlayerID=203418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2" Type="http://schemas.openxmlformats.org/officeDocument/2006/relationships/hyperlink" Target="https://stats.wnba.com/events/?flag=2&amp;CFID=&amp;CFPARAMS=&amp;PlayerID=100937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4" Type="http://schemas.openxmlformats.org/officeDocument/2006/relationships/hyperlink" Target="https://stats.wnba.com/events/?flag=2&amp;CFID=&amp;CFPARAMS=&amp;PlayerID=100721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5" Type="http://schemas.openxmlformats.org/officeDocument/2006/relationships/hyperlink" Target="https://stats.wnba.com/team/1611661322/traditional/" TargetMode="External"/><Relationship Id="rId21163" Type="http://schemas.openxmlformats.org/officeDocument/2006/relationships/hyperlink" Target="https://stats.wnba.com/team/1611661313/traditional/" TargetMode="External"/><Relationship Id="rId22494" Type="http://schemas.openxmlformats.org/officeDocument/2006/relationships/hyperlink" Target="https://stats.wnba.com/player/201492/" TargetMode="External"/><Relationship Id="rId21166" Type="http://schemas.openxmlformats.org/officeDocument/2006/relationships/hyperlink" Target="https://stats.wnba.com/events/?flag=2&amp;CFID=&amp;CFPARAMS=&amp;PlayerID=100721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7" Type="http://schemas.openxmlformats.org/officeDocument/2006/relationships/hyperlink" Target="https://stats.wnba.com/events/?flag=2&amp;CFID=&amp;CFPARAMS=&amp;PlayerID=201492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5" Type="http://schemas.openxmlformats.org/officeDocument/2006/relationships/hyperlink" Target="https://stats.wnba.com/events/?flag=2&amp;CFID=&amp;CFPARAMS=&amp;PlayerID=100721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6" Type="http://schemas.openxmlformats.org/officeDocument/2006/relationships/hyperlink" Target="https://stats.wnba.com/events/?flag=2&amp;CFID=&amp;CFPARAMS=&amp;PlayerID=201492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8" Type="http://schemas.openxmlformats.org/officeDocument/2006/relationships/hyperlink" Target="https://stats.wnba.com/team/1611661319/traditional/" TargetMode="External"/><Relationship Id="rId22499" Type="http://schemas.openxmlformats.org/officeDocument/2006/relationships/hyperlink" Target="https://stats.wnba.com/events/?flag=2&amp;CFID=&amp;CFPARAMS=&amp;PlayerID=201492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7" Type="http://schemas.openxmlformats.org/officeDocument/2006/relationships/hyperlink" Target="https://stats.wnba.com/player/203405/" TargetMode="External"/><Relationship Id="rId22498" Type="http://schemas.openxmlformats.org/officeDocument/2006/relationships/hyperlink" Target="https://stats.wnba.com/events/?flag=2&amp;CFID=&amp;CFPARAMS=&amp;PlayerID=201492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1" Type="http://schemas.openxmlformats.org/officeDocument/2006/relationships/hyperlink" Target="https://stats.wnba.com/player/203814/" TargetMode="External"/><Relationship Id="rId21170" Type="http://schemas.openxmlformats.org/officeDocument/2006/relationships/hyperlink" Target="https://stats.wnba.com/events/?flag=2&amp;CFID=&amp;CFPARAMS=&amp;PlayerID=203405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stats.wnba.com/events/?flag=1&amp;CFID=&amp;CFPARAMS=&amp;PlayerID=204332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stats.wnba.com/events/?flag=1&amp;CFID=&amp;CFPARAMS=&amp;PlayerID=204332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stats.wnba.com/events/?flag=3&amp;CFID=&amp;CFPARAMS=&amp;PlayerID=204332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stats.wnba.com/events/?flag=3&amp;CFID=&amp;CFPARAMS=&amp;PlayerID=204332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stats.wnba.com/team/1611661328/traditional/" TargetMode="External"/><Relationship Id="rId8281" Type="http://schemas.openxmlformats.org/officeDocument/2006/relationships/hyperlink" Target="https://stats.wnba.com/player/204332/" TargetMode="External"/><Relationship Id="rId8288" Type="http://schemas.openxmlformats.org/officeDocument/2006/relationships/hyperlink" Target="https://stats.wnba.com/events/?flag=1&amp;CFID=&amp;CFPARAMS=&amp;PlayerID=204332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stats.wnba.com/events/?flag=1&amp;CFID=&amp;CFPARAMS=&amp;PlayerID=204332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stats.wnba.com/events/?flag=1&amp;CFID=&amp;CFPARAMS=&amp;PlayerID=204332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stats.wnba.com/events/?flag=1&amp;CFID=&amp;CFPARAMS=&amp;PlayerID=204332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stats.wnba.com/events/?flag=1&amp;CFID=&amp;CFPARAMS=&amp;PlayerID=204332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stats.wnba.com/events/?flag=1&amp;CFID=&amp;CFPARAMS=&amp;PlayerID=1630435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3" Type="http://schemas.openxmlformats.org/officeDocument/2006/relationships/hyperlink" Target="https://stats.wnba.com/events/?flag=3&amp;CFID=&amp;CFPARAMS=&amp;PlayerID=1630435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2" Type="http://schemas.openxmlformats.org/officeDocument/2006/relationships/hyperlink" Target="https://stats.wnba.com/events/?flag=3&amp;CFID=&amp;CFPARAMS=&amp;PlayerID=1630435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stats.wnba.com/events/?flag=3&amp;CFID=&amp;CFPARAMS=&amp;PlayerID=1630435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stats.wnba.com/events/?flag=3&amp;CFID=&amp;CFPARAMS=&amp;PlayerID=1630435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stats.wnba.com/events/?flag=1&amp;CFID=&amp;CFPARAMS=&amp;PlayerID=1630435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stats.wnba.com/events/?flag=1&amp;CFID=&amp;CFPARAMS=&amp;PlayerID=1630435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stats.wnba.com/events/?flag=1&amp;CFID=&amp;CFPARAMS=&amp;PlayerID=1630435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stats.wnba.com/events/?flag=1&amp;CFID=&amp;CFPARAMS=&amp;PlayerID=1630435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stats.wnba.com/events/?flag=1&amp;CFID=&amp;CFPARAMS=&amp;PlayerID=1630435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stats.wnba.com/events/?flag=1&amp;CFID=&amp;CFPARAMS=&amp;PlayerID=1630435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stats.wnba.com/events/?flag=3&amp;CFID=&amp;CFPARAMS=&amp;PlayerID=1630440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stats.wnba.com/team/1611661321/traditional/" TargetMode="External"/><Relationship Id="rId8293" Type="http://schemas.openxmlformats.org/officeDocument/2006/relationships/hyperlink" Target="https://stats.wnba.com/player/1630440/" TargetMode="External"/><Relationship Id="rId8292" Type="http://schemas.openxmlformats.org/officeDocument/2006/relationships/hyperlink" Target="https://stats.wnba.com/events/?flag=1&amp;CFID=&amp;CFPARAMS=&amp;PlayerID=204332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stats.wnba.com/events/?flag=1&amp;CFID=&amp;CFPARAMS=&amp;PlayerID=1630440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stats.wnba.com/events/?flag=3&amp;CFID=&amp;CFPARAMS=&amp;PlayerID=1630440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stats.wnba.com/events/?flag=3&amp;CFID=&amp;CFPARAMS=&amp;PlayerID=1630440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stats.wnba.com/events/?flag=3&amp;CFID=&amp;CFPARAMS=&amp;PlayerID=1630440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5" Type="http://schemas.openxmlformats.org/officeDocument/2006/relationships/hyperlink" Target="https://stats.wnba.com/events/?flag=2&amp;CFID=&amp;CFPARAMS=&amp;PlayerID=203843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6" Type="http://schemas.openxmlformats.org/officeDocument/2006/relationships/hyperlink" Target="https://stats.wnba.com/team/1611661321/traditional/" TargetMode="External"/><Relationship Id="rId23778" Type="http://schemas.openxmlformats.org/officeDocument/2006/relationships/hyperlink" Target="https://stats.wnba.com/events/?flag=2&amp;CFID=&amp;CFPARAMS=&amp;PlayerID=100796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4" Type="http://schemas.openxmlformats.org/officeDocument/2006/relationships/hyperlink" Target="https://stats.wnba.com/events/?flag=2&amp;CFID=&amp;CFPARAMS=&amp;PlayerID=203843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5" Type="http://schemas.openxmlformats.org/officeDocument/2006/relationships/hyperlink" Target="https://stats.wnba.com/player/101080/" TargetMode="External"/><Relationship Id="rId23779" Type="http://schemas.openxmlformats.org/officeDocument/2006/relationships/hyperlink" Target="https://stats.wnba.com/events/?flag=2&amp;CFID=&amp;CFPARAMS=&amp;PlayerID=100796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7" Type="http://schemas.openxmlformats.org/officeDocument/2006/relationships/hyperlink" Target="https://stats.wnba.com/events/?flag=2&amp;CFID=&amp;CFPARAMS=&amp;PlayerID=203843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8" Type="http://schemas.openxmlformats.org/officeDocument/2006/relationships/hyperlink" Target="https://stats.wnba.com/events/?flag=2&amp;CFID=&amp;CFPARAMS=&amp;PlayerID=101080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6" Type="http://schemas.openxmlformats.org/officeDocument/2006/relationships/hyperlink" Target="https://stats.wnba.com/events/?flag=2&amp;CFID=&amp;CFPARAMS=&amp;PlayerID=100796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6" Type="http://schemas.openxmlformats.org/officeDocument/2006/relationships/hyperlink" Target="https://stats.wnba.com/events/?flag=2&amp;CFID=&amp;CFPARAMS=&amp;PlayerID=203843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7" Type="http://schemas.openxmlformats.org/officeDocument/2006/relationships/hyperlink" Target="https://stats.wnba.com/events/?flag=2&amp;CFID=&amp;CFPARAMS=&amp;PlayerID=101080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7" Type="http://schemas.openxmlformats.org/officeDocument/2006/relationships/hyperlink" Target="https://stats.wnba.com/events/?flag=2&amp;CFID=&amp;CFPARAMS=&amp;PlayerID=100796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9" Type="http://schemas.openxmlformats.org/officeDocument/2006/relationships/hyperlink" Target="https://stats.wnba.com/team/1611661319/traditional/" TargetMode="External"/><Relationship Id="rId21118" Type="http://schemas.openxmlformats.org/officeDocument/2006/relationships/hyperlink" Target="https://stats.wnba.com/player/100937/" TargetMode="External"/><Relationship Id="rId22449" Type="http://schemas.openxmlformats.org/officeDocument/2006/relationships/hyperlink" Target="https://stats.wnba.com/events/?flag=2&amp;CFID=&amp;CFPARAMS=&amp;PlayerID=101080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0" Type="http://schemas.openxmlformats.org/officeDocument/2006/relationships/hyperlink" Target="https://stats.wnba.com/player/201480/" TargetMode="External"/><Relationship Id="rId23771" Type="http://schemas.openxmlformats.org/officeDocument/2006/relationships/hyperlink" Target="https://stats.wnba.com/team/1611661329/traditional/" TargetMode="External"/><Relationship Id="rId22440" Type="http://schemas.openxmlformats.org/officeDocument/2006/relationships/hyperlink" Target="https://stats.wnba.com/team/1611661330/traditional/" TargetMode="External"/><Relationship Id="rId21111" Type="http://schemas.openxmlformats.org/officeDocument/2006/relationships/hyperlink" Target="https://stats.wnba.com/events/?flag=2&amp;CFID=&amp;CFPARAMS=&amp;PlayerID=203832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2" Type="http://schemas.openxmlformats.org/officeDocument/2006/relationships/hyperlink" Target="https://stats.wnba.com/events/?flag=2&amp;CFID=&amp;CFPARAMS=&amp;PlayerID=203026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4" Type="http://schemas.openxmlformats.org/officeDocument/2006/relationships/hyperlink" Target="https://stats.wnba.com/player/100796/" TargetMode="External"/><Relationship Id="rId21110" Type="http://schemas.openxmlformats.org/officeDocument/2006/relationships/hyperlink" Target="https://stats.wnba.com/events/?flag=2&amp;CFID=&amp;CFPARAMS=&amp;PlayerID=203832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1" Type="http://schemas.openxmlformats.org/officeDocument/2006/relationships/hyperlink" Target="https://stats.wnba.com/events/?flag=2&amp;CFID=&amp;CFPARAMS=&amp;PlayerID=203026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5" Type="http://schemas.openxmlformats.org/officeDocument/2006/relationships/hyperlink" Target="https://stats.wnba.com/team/1611661330/traditional/" TargetMode="External"/><Relationship Id="rId21113" Type="http://schemas.openxmlformats.org/officeDocument/2006/relationships/hyperlink" Target="https://stats.wnba.com/team/1611661325/traditional/" TargetMode="External"/><Relationship Id="rId22444" Type="http://schemas.openxmlformats.org/officeDocument/2006/relationships/hyperlink" Target="https://stats.wnba.com/events/?flag=2&amp;CFID=&amp;CFPARAMS=&amp;PlayerID=203026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2" Type="http://schemas.openxmlformats.org/officeDocument/2006/relationships/hyperlink" Target="https://stats.wnba.com/events/?flag=2&amp;CFID=&amp;CFPARAMS=&amp;PlayerID=201480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2" Type="http://schemas.openxmlformats.org/officeDocument/2006/relationships/hyperlink" Target="https://stats.wnba.com/player/203843/" TargetMode="External"/><Relationship Id="rId22443" Type="http://schemas.openxmlformats.org/officeDocument/2006/relationships/hyperlink" Target="https://stats.wnba.com/events/?flag=2&amp;CFID=&amp;CFPARAMS=&amp;PlayerID=203026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3" Type="http://schemas.openxmlformats.org/officeDocument/2006/relationships/hyperlink" Target="https://stats.wnba.com/events/?flag=2&amp;CFID=&amp;CFPARAMS=&amp;PlayerID=201480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7" Type="http://schemas.openxmlformats.org/officeDocument/2006/relationships/hyperlink" Target="https://stats.wnba.com/events/?flag=1&amp;CFID=&amp;CFPARAMS=&amp;PlayerID=203824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9" Type="http://schemas.openxmlformats.org/officeDocument/2006/relationships/hyperlink" Target="https://stats.wnba.com/team/1611661323/traditional/" TargetMode="External"/><Relationship Id="rId10458" Type="http://schemas.openxmlformats.org/officeDocument/2006/relationships/hyperlink" Target="https://stats.wnba.com/player/201516/" TargetMode="External"/><Relationship Id="rId11788" Type="http://schemas.openxmlformats.org/officeDocument/2006/relationships/hyperlink" Target="https://stats.wnba.com/player/1627671/" TargetMode="External"/><Relationship Id="rId10455" Type="http://schemas.openxmlformats.org/officeDocument/2006/relationships/hyperlink" Target="https://stats.wnba.com/events/?flag=1&amp;CFID=&amp;CFPARAMS=&amp;PlayerID=203824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7" Type="http://schemas.openxmlformats.org/officeDocument/2006/relationships/hyperlink" Target="https://stats.wnba.com/events/?flag=1&amp;CFID=&amp;CFPARAMS=&amp;PlayerID=1629567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6" Type="http://schemas.openxmlformats.org/officeDocument/2006/relationships/hyperlink" Target="https://stats.wnba.com/events/?flag=1&amp;CFID=&amp;CFPARAMS=&amp;PlayerID=203824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6" Type="http://schemas.openxmlformats.org/officeDocument/2006/relationships/hyperlink" Target="https://stats.wnba.com/events/?flag=1&amp;CFID=&amp;CFPARAMS=&amp;PlayerID=1629567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9" Type="http://schemas.openxmlformats.org/officeDocument/2006/relationships/hyperlink" Target="https://stats.wnba.com/team/1611661329/traditional/" TargetMode="External"/><Relationship Id="rId11781" Type="http://schemas.openxmlformats.org/officeDocument/2006/relationships/hyperlink" Target="https://stats.wnba.com/events/?flag=1&amp;CFID=&amp;CFPARAMS=&amp;PlayerID=1629567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0" Type="http://schemas.openxmlformats.org/officeDocument/2006/relationships/hyperlink" Target="https://stats.wnba.com/events/?flag=1&amp;CFID=&amp;CFPARAMS=&amp;PlayerID=203824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0" Type="http://schemas.openxmlformats.org/officeDocument/2006/relationships/hyperlink" Target="https://stats.wnba.com/events/?flag=1&amp;CFID=&amp;CFPARAMS=&amp;PlayerID=1629567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3" Type="http://schemas.openxmlformats.org/officeDocument/2006/relationships/hyperlink" Target="https://stats.wnba.com/events/?flag=1&amp;CFID=&amp;CFPARAMS=&amp;PlayerID=203824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5" Type="http://schemas.openxmlformats.org/officeDocument/2006/relationships/hyperlink" Target="https://stats.wnba.com/events/?flag=1&amp;CFID=&amp;CFPARAMS=&amp;PlayerID=1629567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4" Type="http://schemas.openxmlformats.org/officeDocument/2006/relationships/hyperlink" Target="https://stats.wnba.com/events/?flag=1&amp;CFID=&amp;CFPARAMS=&amp;PlayerID=203824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4" Type="http://schemas.openxmlformats.org/officeDocument/2006/relationships/hyperlink" Target="https://stats.wnba.com/events/?flag=1&amp;CFID=&amp;CFPARAMS=&amp;PlayerID=1629567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1" Type="http://schemas.openxmlformats.org/officeDocument/2006/relationships/hyperlink" Target="https://stats.wnba.com/events/?flag=1&amp;CFID=&amp;CFPARAMS=&amp;PlayerID=203824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3" Type="http://schemas.openxmlformats.org/officeDocument/2006/relationships/hyperlink" Target="https://stats.wnba.com/events/?flag=1&amp;CFID=&amp;CFPARAMS=&amp;PlayerID=1629567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2" Type="http://schemas.openxmlformats.org/officeDocument/2006/relationships/hyperlink" Target="https://stats.wnba.com/events/?flag=1&amp;CFID=&amp;CFPARAMS=&amp;PlayerID=203824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2" Type="http://schemas.openxmlformats.org/officeDocument/2006/relationships/hyperlink" Target="https://stats.wnba.com/events/?flag=1&amp;CFID=&amp;CFPARAMS=&amp;PlayerID=1629567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4" Type="http://schemas.openxmlformats.org/officeDocument/2006/relationships/hyperlink" Target="https://stats.wnba.com/player/201058/" TargetMode="External"/><Relationship Id="rId22435" Type="http://schemas.openxmlformats.org/officeDocument/2006/relationships/hyperlink" Target="https://stats.wnba.com/events/?flag=2&amp;CFID=&amp;CFPARAMS=&amp;PlayerID=202257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7" Type="http://schemas.openxmlformats.org/officeDocument/2006/relationships/hyperlink" Target="https://stats.wnba.com/events/?flag=2&amp;CFID=&amp;CFPARAMS=&amp;PlayerID=100646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3" Type="http://schemas.openxmlformats.org/officeDocument/2006/relationships/hyperlink" Target="https://stats.wnba.com/events/?flag=2&amp;CFID=&amp;CFPARAMS=&amp;PlayerID=201049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4" Type="http://schemas.openxmlformats.org/officeDocument/2006/relationships/hyperlink" Target="https://stats.wnba.com/team/1611661324/traditional/" TargetMode="External"/><Relationship Id="rId23768" Type="http://schemas.openxmlformats.org/officeDocument/2006/relationships/hyperlink" Target="https://stats.wnba.com/events/?flag=2&amp;CFID=&amp;CFPARAMS=&amp;PlayerID=100646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6" Type="http://schemas.openxmlformats.org/officeDocument/2006/relationships/hyperlink" Target="https://stats.wnba.com/events/?flag=2&amp;CFID=&amp;CFPARAMS=&amp;PlayerID=201058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7" Type="http://schemas.openxmlformats.org/officeDocument/2006/relationships/hyperlink" Target="https://stats.wnba.com/events/?flag=2&amp;CFID=&amp;CFPARAMS=&amp;PlayerID=202257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5" Type="http://schemas.openxmlformats.org/officeDocument/2006/relationships/hyperlink" Target="https://stats.wnba.com/team/1611661325/traditional/" TargetMode="External"/><Relationship Id="rId21105" Type="http://schemas.openxmlformats.org/officeDocument/2006/relationships/hyperlink" Target="https://stats.wnba.com/team/1611661320/traditional/" TargetMode="External"/><Relationship Id="rId22436" Type="http://schemas.openxmlformats.org/officeDocument/2006/relationships/hyperlink" Target="https://stats.wnba.com/events/?flag=2&amp;CFID=&amp;CFPARAMS=&amp;PlayerID=202257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6" Type="http://schemas.openxmlformats.org/officeDocument/2006/relationships/hyperlink" Target="https://stats.wnba.com/events/?flag=2&amp;CFID=&amp;CFPARAMS=&amp;PlayerID=100646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8" Type="http://schemas.openxmlformats.org/officeDocument/2006/relationships/hyperlink" Target="https://stats.wnba.com/player/203832/" TargetMode="External"/><Relationship Id="rId22439" Type="http://schemas.openxmlformats.org/officeDocument/2006/relationships/hyperlink" Target="https://stats.wnba.com/player/203026/" TargetMode="External"/><Relationship Id="rId21107" Type="http://schemas.openxmlformats.org/officeDocument/2006/relationships/hyperlink" Target="https://stats.wnba.com/events/?flag=2&amp;CFID=&amp;CFPARAMS=&amp;PlayerID=201058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8" Type="http://schemas.openxmlformats.org/officeDocument/2006/relationships/hyperlink" Target="https://stats.wnba.com/events/?flag=2&amp;CFID=&amp;CFPARAMS=&amp;PlayerID=202257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9" Type="http://schemas.openxmlformats.org/officeDocument/2006/relationships/hyperlink" Target="https://stats.wnba.com/events/?flag=2&amp;CFID=&amp;CFPARAMS=&amp;PlayerID=100646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9" Type="http://schemas.openxmlformats.org/officeDocument/2006/relationships/hyperlink" Target="https://stats.wnba.com/team/1611661329/traditional/" TargetMode="External"/><Relationship Id="rId23760" Type="http://schemas.openxmlformats.org/officeDocument/2006/relationships/hyperlink" Target="https://stats.wnba.com/events/?flag=2&amp;CFID=&amp;CFPARAMS=&amp;PlayerID=100682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0" Type="http://schemas.openxmlformats.org/officeDocument/2006/relationships/hyperlink" Target="https://stats.wnba.com/events/?flag=2&amp;CFID=&amp;CFPARAMS=&amp;PlayerID=201049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1" Type="http://schemas.openxmlformats.org/officeDocument/2006/relationships/hyperlink" Target="https://stats.wnba.com/events/?flag=2&amp;CFID=&amp;CFPARAMS=&amp;PlayerID=202664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3" Type="http://schemas.openxmlformats.org/officeDocument/2006/relationships/hyperlink" Target="https://stats.wnba.com/events/?flag=2&amp;CFID=&amp;CFPARAMS=&amp;PlayerID=100682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0" Type="http://schemas.openxmlformats.org/officeDocument/2006/relationships/hyperlink" Target="https://stats.wnba.com/events/?flag=2&amp;CFID=&amp;CFPARAMS=&amp;PlayerID=202664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4" Type="http://schemas.openxmlformats.org/officeDocument/2006/relationships/hyperlink" Target="https://stats.wnba.com/player/100646/" TargetMode="External"/><Relationship Id="rId21102" Type="http://schemas.openxmlformats.org/officeDocument/2006/relationships/hyperlink" Target="https://stats.wnba.com/events/?flag=2&amp;CFID=&amp;CFPARAMS=&amp;PlayerID=201049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3" Type="http://schemas.openxmlformats.org/officeDocument/2006/relationships/hyperlink" Target="https://stats.wnba.com/player/202257/" TargetMode="External"/><Relationship Id="rId23761" Type="http://schemas.openxmlformats.org/officeDocument/2006/relationships/hyperlink" Target="https://stats.wnba.com/events/?flag=2&amp;CFID=&amp;CFPARAMS=&amp;PlayerID=100682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1" Type="http://schemas.openxmlformats.org/officeDocument/2006/relationships/hyperlink" Target="https://stats.wnba.com/events/?flag=2&amp;CFID=&amp;CFPARAMS=&amp;PlayerID=201049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2" Type="http://schemas.openxmlformats.org/officeDocument/2006/relationships/hyperlink" Target="https://stats.wnba.com/events/?flag=2&amp;CFID=&amp;CFPARAMS=&amp;PlayerID=202664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2" Type="http://schemas.openxmlformats.org/officeDocument/2006/relationships/hyperlink" Target="https://stats.wnba.com/events/?flag=2&amp;CFID=&amp;CFPARAMS=&amp;PlayerID=100682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8" Type="http://schemas.openxmlformats.org/officeDocument/2006/relationships/hyperlink" Target="https://stats.wnba.com/events/?flag=1&amp;CFID=&amp;CFPARAMS=&amp;PlayerID=201516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9" Type="http://schemas.openxmlformats.org/officeDocument/2006/relationships/hyperlink" Target="https://stats.wnba.com/events/?flag=1&amp;CFID=&amp;CFPARAMS=&amp;PlayerID=201516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9" Type="http://schemas.openxmlformats.org/officeDocument/2006/relationships/hyperlink" Target="https://stats.wnba.com/events/?flag=1&amp;CFID=&amp;CFPARAMS=&amp;PlayerID=1627671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6" Type="http://schemas.openxmlformats.org/officeDocument/2006/relationships/hyperlink" Target="https://stats.wnba.com/events/?flag=1&amp;CFID=&amp;CFPARAMS=&amp;PlayerID=201516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8" Type="http://schemas.openxmlformats.org/officeDocument/2006/relationships/hyperlink" Target="https://stats.wnba.com/events/?flag=1&amp;CFID=&amp;CFPARAMS=&amp;PlayerID=1627671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7" Type="http://schemas.openxmlformats.org/officeDocument/2006/relationships/hyperlink" Target="https://stats.wnba.com/events/?flag=1&amp;CFID=&amp;CFPARAMS=&amp;PlayerID=201516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7" Type="http://schemas.openxmlformats.org/officeDocument/2006/relationships/hyperlink" Target="https://stats.wnba.com/events/?flag=1&amp;CFID=&amp;CFPARAMS=&amp;PlayerID=1627671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0" Type="http://schemas.openxmlformats.org/officeDocument/2006/relationships/hyperlink" Target="https://stats.wnba.com/events/?flag=3&amp;CFID=&amp;CFPARAMS=&amp;PlayerID=201516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2" Type="http://schemas.openxmlformats.org/officeDocument/2006/relationships/hyperlink" Target="https://stats.wnba.com/events/?flag=3&amp;CFID=&amp;CFPARAMS=&amp;PlayerID=1627671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1" Type="http://schemas.openxmlformats.org/officeDocument/2006/relationships/hyperlink" Target="https://stats.wnba.com/events/?flag=3&amp;CFID=&amp;CFPARAMS=&amp;PlayerID=201516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1" Type="http://schemas.openxmlformats.org/officeDocument/2006/relationships/hyperlink" Target="https://stats.wnba.com/events/?flag=3&amp;CFID=&amp;CFPARAMS=&amp;PlayerID=1627671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0" Type="http://schemas.openxmlformats.org/officeDocument/2006/relationships/hyperlink" Target="https://stats.wnba.com/events/?flag=3&amp;CFID=&amp;CFPARAMS=&amp;PlayerID=1627671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4" Type="http://schemas.openxmlformats.org/officeDocument/2006/relationships/hyperlink" Target="https://stats.wnba.com/events/?flag=1&amp;CFID=&amp;CFPARAMS=&amp;PlayerID=201516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6" Type="http://schemas.openxmlformats.org/officeDocument/2006/relationships/hyperlink" Target="https://stats.wnba.com/events/?flag=1&amp;CFID=&amp;CFPARAMS=&amp;PlayerID=1627671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5" Type="http://schemas.openxmlformats.org/officeDocument/2006/relationships/hyperlink" Target="https://stats.wnba.com/events/?flag=1&amp;CFID=&amp;CFPARAMS=&amp;PlayerID=201516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5" Type="http://schemas.openxmlformats.org/officeDocument/2006/relationships/hyperlink" Target="https://stats.wnba.com/events/?flag=1&amp;CFID=&amp;CFPARAMS=&amp;PlayerID=1627671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2" Type="http://schemas.openxmlformats.org/officeDocument/2006/relationships/hyperlink" Target="https://stats.wnba.com/events/?flag=3&amp;CFID=&amp;CFPARAMS=&amp;PlayerID=201516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4" Type="http://schemas.openxmlformats.org/officeDocument/2006/relationships/hyperlink" Target="https://stats.wnba.com/events/?flag=1&amp;CFID=&amp;CFPARAMS=&amp;PlayerID=1627671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3" Type="http://schemas.openxmlformats.org/officeDocument/2006/relationships/hyperlink" Target="https://stats.wnba.com/events/?flag=3&amp;CFID=&amp;CFPARAMS=&amp;PlayerID=201516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3" Type="http://schemas.openxmlformats.org/officeDocument/2006/relationships/hyperlink" Target="https://stats.wnba.com/events/?flag=3&amp;CFID=&amp;CFPARAMS=&amp;PlayerID=1627671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4" Type="http://schemas.openxmlformats.org/officeDocument/2006/relationships/hyperlink" Target="https://stats.wnba.com/events/?flag=2&amp;CFID=&amp;CFPARAMS=&amp;PlayerID=100076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6" Type="http://schemas.openxmlformats.org/officeDocument/2006/relationships/hyperlink" Target="https://stats.wnba.com/events/?flag=2&amp;CFID=&amp;CFPARAMS=&amp;PlayerID=201496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3" Type="http://schemas.openxmlformats.org/officeDocument/2006/relationships/hyperlink" Target="https://stats.wnba.com/events/?flag=2&amp;CFID=&amp;CFPARAMS=&amp;PlayerID=100076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7" Type="http://schemas.openxmlformats.org/officeDocument/2006/relationships/hyperlink" Target="https://stats.wnba.com/events/?flag=2&amp;CFID=&amp;CFPARAMS=&amp;PlayerID=201496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6" Type="http://schemas.openxmlformats.org/officeDocument/2006/relationships/hyperlink" Target="https://stats.wnba.com/events/?flag=2&amp;CFID=&amp;CFPARAMS=&amp;PlayerID=100076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4" Type="http://schemas.openxmlformats.org/officeDocument/2006/relationships/hyperlink" Target="https://stats.wnba.com/events/?flag=2&amp;CFID=&amp;CFPARAMS=&amp;PlayerID=201496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5" Type="http://schemas.openxmlformats.org/officeDocument/2006/relationships/hyperlink" Target="https://stats.wnba.com/events/?flag=2&amp;CFID=&amp;CFPARAMS=&amp;PlayerID=100076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5" Type="http://schemas.openxmlformats.org/officeDocument/2006/relationships/hyperlink" Target="https://stats.wnba.com/events/?flag=2&amp;CFID=&amp;CFPARAMS=&amp;PlayerID=201496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8" Type="http://schemas.openxmlformats.org/officeDocument/2006/relationships/hyperlink" Target="https://stats.wnba.com/team/1611661329/traditional/" TargetMode="External"/><Relationship Id="rId22427" Type="http://schemas.openxmlformats.org/officeDocument/2006/relationships/hyperlink" Target="https://stats.wnba.com/player/202664/" TargetMode="External"/><Relationship Id="rId23758" Type="http://schemas.openxmlformats.org/officeDocument/2006/relationships/hyperlink" Target="https://stats.wnba.com/player/100682/" TargetMode="External"/><Relationship Id="rId22429" Type="http://schemas.openxmlformats.org/officeDocument/2006/relationships/hyperlink" Target="https://stats.wnba.com/events/?flag=2&amp;CFID=&amp;CFPARAMS=&amp;PlayerID=202664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9" Type="http://schemas.openxmlformats.org/officeDocument/2006/relationships/hyperlink" Target="https://stats.wnba.com/team/1611661328/traditional/" TargetMode="External"/><Relationship Id="rId22420" Type="http://schemas.openxmlformats.org/officeDocument/2006/relationships/hyperlink" Target="https://stats.wnba.com/events/?flag=2&amp;CFID=&amp;CFPARAMS=&amp;PlayerID=100445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2" Type="http://schemas.openxmlformats.org/officeDocument/2006/relationships/hyperlink" Target="https://stats.wnba.com/player/201496/" TargetMode="External"/><Relationship Id="rId23753" Type="http://schemas.openxmlformats.org/officeDocument/2006/relationships/hyperlink" Target="https://stats.wnba.com/team/1611661320/traditional/" TargetMode="External"/><Relationship Id="rId22422" Type="http://schemas.openxmlformats.org/officeDocument/2006/relationships/hyperlink" Target="https://stats.wnba.com/team/1611661328/traditional/" TargetMode="External"/><Relationship Id="rId23750" Type="http://schemas.openxmlformats.org/officeDocument/2006/relationships/hyperlink" Target="https://stats.wnba.com/events/?flag=2&amp;CFID=&amp;CFPARAMS=&amp;PlayerID=201881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1" Type="http://schemas.openxmlformats.org/officeDocument/2006/relationships/hyperlink" Target="https://stats.wnba.com/player/100076/" TargetMode="External"/><Relationship Id="rId23751" Type="http://schemas.openxmlformats.org/officeDocument/2006/relationships/hyperlink" Target="https://stats.wnba.com/events/?flag=2&amp;CFID=&amp;CFPARAMS=&amp;PlayerID=201881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5" Type="http://schemas.openxmlformats.org/officeDocument/2006/relationships/hyperlink" Target="https://stats.wnba.com/events/?flag=3&amp;CFID=&amp;CFPARAMS=&amp;PlayerID=203833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7" Type="http://schemas.openxmlformats.org/officeDocument/2006/relationships/hyperlink" Target="https://stats.wnba.com/events/?flag=1&amp;CFID=&amp;CFPARAMS=&amp;PlayerID=1628248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6" Type="http://schemas.openxmlformats.org/officeDocument/2006/relationships/hyperlink" Target="https://stats.wnba.com/events/?flag=1&amp;CFID=&amp;CFPARAMS=&amp;PlayerID=203833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6" Type="http://schemas.openxmlformats.org/officeDocument/2006/relationships/hyperlink" Target="https://stats.wnba.com/events/?flag=1&amp;CFID=&amp;CFPARAMS=&amp;PlayerID=1628248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3" Type="http://schemas.openxmlformats.org/officeDocument/2006/relationships/hyperlink" Target="https://stats.wnba.com/events/?flag=3&amp;CFID=&amp;CFPARAMS=&amp;PlayerID=203833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5" Type="http://schemas.openxmlformats.org/officeDocument/2006/relationships/hyperlink" Target="https://stats.wnba.com/events/?flag=3&amp;CFID=&amp;CFPARAMS=&amp;PlayerID=1628248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4" Type="http://schemas.openxmlformats.org/officeDocument/2006/relationships/hyperlink" Target="https://stats.wnba.com/events/?flag=3&amp;CFID=&amp;CFPARAMS=&amp;PlayerID=203833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4" Type="http://schemas.openxmlformats.org/officeDocument/2006/relationships/hyperlink" Target="https://stats.wnba.com/events/?flag=3&amp;CFID=&amp;CFPARAMS=&amp;PlayerID=1628248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9" Type="http://schemas.openxmlformats.org/officeDocument/2006/relationships/hyperlink" Target="https://stats.wnba.com/events/?flag=1&amp;CFID=&amp;CFPARAMS=&amp;PlayerID=203833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7" Type="http://schemas.openxmlformats.org/officeDocument/2006/relationships/hyperlink" Target="https://stats.wnba.com/events/?flag=1&amp;CFID=&amp;CFPARAMS=&amp;PlayerID=203833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9" Type="http://schemas.openxmlformats.org/officeDocument/2006/relationships/hyperlink" Target="https://stats.wnba.com/events/?flag=1&amp;CFID=&amp;CFPARAMS=&amp;PlayerID=1628248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8" Type="http://schemas.openxmlformats.org/officeDocument/2006/relationships/hyperlink" Target="https://stats.wnba.com/events/?flag=1&amp;CFID=&amp;CFPARAMS=&amp;PlayerID=203833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8" Type="http://schemas.openxmlformats.org/officeDocument/2006/relationships/hyperlink" Target="https://stats.wnba.com/events/?flag=1&amp;CFID=&amp;CFPARAMS=&amp;PlayerID=1628248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1" Type="http://schemas.openxmlformats.org/officeDocument/2006/relationships/hyperlink" Target="https://stats.wnba.com/team/1611661320/traditional/" TargetMode="External"/><Relationship Id="rId11763" Type="http://schemas.openxmlformats.org/officeDocument/2006/relationships/hyperlink" Target="https://stats.wnba.com/events/?flag=3&amp;CFID=&amp;CFPARAMS=&amp;PlayerID=1628248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2" Type="http://schemas.openxmlformats.org/officeDocument/2006/relationships/hyperlink" Target="https://stats.wnba.com/events/?flag=3&amp;CFID=&amp;CFPARAMS=&amp;PlayerID=203833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2" Type="http://schemas.openxmlformats.org/officeDocument/2006/relationships/hyperlink" Target="https://stats.wnba.com/team/1611661313/traditional/" TargetMode="External"/><Relationship Id="rId11761" Type="http://schemas.openxmlformats.org/officeDocument/2006/relationships/hyperlink" Target="https://stats.wnba.com/player/1628248/" TargetMode="External"/><Relationship Id="rId10430" Type="http://schemas.openxmlformats.org/officeDocument/2006/relationships/hyperlink" Target="https://stats.wnba.com/player/203833/" TargetMode="External"/><Relationship Id="rId11760" Type="http://schemas.openxmlformats.org/officeDocument/2006/relationships/hyperlink" Target="https://stats.wnba.com/events/?flag=1&amp;CFID=&amp;CFPARAMS=&amp;PlayerID=1627670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3" Type="http://schemas.openxmlformats.org/officeDocument/2006/relationships/hyperlink" Target="https://stats.wnba.com/events/?flag=2&amp;CFID=&amp;CFPARAMS=&amp;PlayerID=202658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5" Type="http://schemas.openxmlformats.org/officeDocument/2006/relationships/hyperlink" Target="https://stats.wnba.com/events/?flag=2&amp;CFID=&amp;CFPARAMS=&amp;PlayerID=200665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2" Type="http://schemas.openxmlformats.org/officeDocument/2006/relationships/hyperlink" Target="https://stats.wnba.com/events/?flag=2&amp;CFID=&amp;CFPARAMS=&amp;PlayerID=202658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6" Type="http://schemas.openxmlformats.org/officeDocument/2006/relationships/hyperlink" Target="https://stats.wnba.com/player/201881/" TargetMode="External"/><Relationship Id="rId22415" Type="http://schemas.openxmlformats.org/officeDocument/2006/relationships/hyperlink" Target="https://stats.wnba.com/player/100445/" TargetMode="External"/><Relationship Id="rId23743" Type="http://schemas.openxmlformats.org/officeDocument/2006/relationships/hyperlink" Target="https://stats.wnba.com/events/?flag=2&amp;CFID=&amp;CFPARAMS=&amp;PlayerID=200665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4" Type="http://schemas.openxmlformats.org/officeDocument/2006/relationships/hyperlink" Target="https://stats.wnba.com/events/?flag=2&amp;CFID=&amp;CFPARAMS=&amp;PlayerID=202658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4" Type="http://schemas.openxmlformats.org/officeDocument/2006/relationships/hyperlink" Target="https://stats.wnba.com/events/?flag=2&amp;CFID=&amp;CFPARAMS=&amp;PlayerID=200665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7" Type="http://schemas.openxmlformats.org/officeDocument/2006/relationships/hyperlink" Target="https://stats.wnba.com/events/?flag=2&amp;CFID=&amp;CFPARAMS=&amp;PlayerID=100445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9" Type="http://schemas.openxmlformats.org/officeDocument/2006/relationships/hyperlink" Target="https://stats.wnba.com/events/?flag=2&amp;CFID=&amp;CFPARAMS=&amp;PlayerID=201881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6" Type="http://schemas.openxmlformats.org/officeDocument/2006/relationships/hyperlink" Target="https://stats.wnba.com/team/1611661328/traditional/" TargetMode="External"/><Relationship Id="rId22419" Type="http://schemas.openxmlformats.org/officeDocument/2006/relationships/hyperlink" Target="https://stats.wnba.com/events/?flag=2&amp;CFID=&amp;CFPARAMS=&amp;PlayerID=100445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7" Type="http://schemas.openxmlformats.org/officeDocument/2006/relationships/hyperlink" Target="https://stats.wnba.com/team/1611661330/traditional/" TargetMode="External"/><Relationship Id="rId22418" Type="http://schemas.openxmlformats.org/officeDocument/2006/relationships/hyperlink" Target="https://stats.wnba.com/events/?flag=2&amp;CFID=&amp;CFPARAMS=&amp;PlayerID=100445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8" Type="http://schemas.openxmlformats.org/officeDocument/2006/relationships/hyperlink" Target="https://stats.wnba.com/events/?flag=2&amp;CFID=&amp;CFPARAMS=&amp;PlayerID=201881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1" Type="http://schemas.openxmlformats.org/officeDocument/2006/relationships/hyperlink" Target="https://stats.wnba.com/team/1611661313/traditional/" TargetMode="External"/><Relationship Id="rId23742" Type="http://schemas.openxmlformats.org/officeDocument/2006/relationships/hyperlink" Target="https://stats.wnba.com/events/?flag=2&amp;CFID=&amp;CFPARAMS=&amp;PlayerID=200665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1" Type="http://schemas.openxmlformats.org/officeDocument/2006/relationships/hyperlink" Target="https://stats.wnba.com/team/1611661319/traditional/" TargetMode="External"/><Relationship Id="rId22410" Type="http://schemas.openxmlformats.org/officeDocument/2006/relationships/hyperlink" Target="https://stats.wnba.com/player/202658/" TargetMode="External"/><Relationship Id="rId23740" Type="http://schemas.openxmlformats.org/officeDocument/2006/relationships/hyperlink" Target="https://stats.wnba.com/player/200665/" TargetMode="External"/><Relationship Id="rId10446" Type="http://schemas.openxmlformats.org/officeDocument/2006/relationships/hyperlink" Target="https://stats.wnba.com/events/?flag=3&amp;CFID=&amp;CFPARAMS=&amp;PlayerID=203824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8" Type="http://schemas.openxmlformats.org/officeDocument/2006/relationships/hyperlink" Target="https://stats.wnba.com/events/?flag=3&amp;CFID=&amp;CFPARAMS=&amp;PlayerID=1629567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7" Type="http://schemas.openxmlformats.org/officeDocument/2006/relationships/hyperlink" Target="https://stats.wnba.com/events/?flag=3&amp;CFID=&amp;CFPARAMS=&amp;PlayerID=203824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7" Type="http://schemas.openxmlformats.org/officeDocument/2006/relationships/hyperlink" Target="https://stats.wnba.com/events/?flag=3&amp;CFID=&amp;CFPARAMS=&amp;PlayerID=1629567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4" Type="http://schemas.openxmlformats.org/officeDocument/2006/relationships/hyperlink" Target="https://stats.wnba.com/player/203824/" TargetMode="External"/><Relationship Id="rId11776" Type="http://schemas.openxmlformats.org/officeDocument/2006/relationships/hyperlink" Target="https://stats.wnba.com/events/?flag=3&amp;CFID=&amp;CFPARAMS=&amp;PlayerID=1629567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5" Type="http://schemas.openxmlformats.org/officeDocument/2006/relationships/hyperlink" Target="https://stats.wnba.com/team/1611661324/traditional/" TargetMode="External"/><Relationship Id="rId11775" Type="http://schemas.openxmlformats.org/officeDocument/2006/relationships/hyperlink" Target="https://stats.wnba.com/team/1611661323/traditional/" TargetMode="External"/><Relationship Id="rId10448" Type="http://schemas.openxmlformats.org/officeDocument/2006/relationships/hyperlink" Target="https://stats.wnba.com/events/?flag=3&amp;CFID=&amp;CFPARAMS=&amp;PlayerID=203824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9" Type="http://schemas.openxmlformats.org/officeDocument/2006/relationships/hyperlink" Target="https://stats.wnba.com/events/?flag=3&amp;CFID=&amp;CFPARAMS=&amp;PlayerID=203824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9" Type="http://schemas.openxmlformats.org/officeDocument/2006/relationships/hyperlink" Target="https://stats.wnba.com/events/?flag=3&amp;CFID=&amp;CFPARAMS=&amp;PlayerID=1629567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0" Type="http://schemas.openxmlformats.org/officeDocument/2006/relationships/hyperlink" Target="https://stats.wnba.com/events/?flag=1&amp;CFID=&amp;CFPARAMS=&amp;PlayerID=1628248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2" Type="http://schemas.openxmlformats.org/officeDocument/2006/relationships/hyperlink" Target="https://stats.wnba.com/events/?flag=1&amp;CFID=&amp;CFPARAMS=&amp;PlayerID=203833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4" Type="http://schemas.openxmlformats.org/officeDocument/2006/relationships/hyperlink" Target="https://stats.wnba.com/player/1629567/" TargetMode="External"/><Relationship Id="rId10443" Type="http://schemas.openxmlformats.org/officeDocument/2006/relationships/hyperlink" Target="https://stats.wnba.com/events/?flag=1&amp;CFID=&amp;CFPARAMS=&amp;PlayerID=203833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3" Type="http://schemas.openxmlformats.org/officeDocument/2006/relationships/hyperlink" Target="https://stats.wnba.com/events/?flag=1&amp;CFID=&amp;CFPARAMS=&amp;PlayerID=1628248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0" Type="http://schemas.openxmlformats.org/officeDocument/2006/relationships/hyperlink" Target="https://stats.wnba.com/events/?flag=1&amp;CFID=&amp;CFPARAMS=&amp;PlayerID=203833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2" Type="http://schemas.openxmlformats.org/officeDocument/2006/relationships/hyperlink" Target="https://stats.wnba.com/events/?flag=1&amp;CFID=&amp;CFPARAMS=&amp;PlayerID=1628248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1" Type="http://schemas.openxmlformats.org/officeDocument/2006/relationships/hyperlink" Target="https://stats.wnba.com/events/?flag=1&amp;CFID=&amp;CFPARAMS=&amp;PlayerID=203833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1" Type="http://schemas.openxmlformats.org/officeDocument/2006/relationships/hyperlink" Target="https://stats.wnba.com/events/?flag=1&amp;CFID=&amp;CFPARAMS=&amp;PlayerID=1628248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9" Type="http://schemas.openxmlformats.org/officeDocument/2006/relationships/hyperlink" Target="https://stats.wnba.com/team/1611661325/traditional/" TargetMode="External"/><Relationship Id="rId21158" Type="http://schemas.openxmlformats.org/officeDocument/2006/relationships/hyperlink" Target="https://stats.wnba.com/player/203418/" TargetMode="External"/><Relationship Id="rId22489" Type="http://schemas.openxmlformats.org/officeDocument/2006/relationships/hyperlink" Target="https://stats.wnba.com/team/1611661319/traditional/" TargetMode="External"/><Relationship Id="rId21151" Type="http://schemas.openxmlformats.org/officeDocument/2006/relationships/hyperlink" Target="https://stats.wnba.com/events/?flag=2&amp;CFID=&amp;CFPARAMS=&amp;PlayerID=201501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2" Type="http://schemas.openxmlformats.org/officeDocument/2006/relationships/hyperlink" Target="https://stats.wnba.com/events/?flag=2&amp;CFID=&amp;CFPARAMS=&amp;PlayerID=203015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0" Type="http://schemas.openxmlformats.org/officeDocument/2006/relationships/hyperlink" Target="https://stats.wnba.com/events/?flag=2&amp;CFID=&amp;CFPARAMS=&amp;PlayerID=201501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1" Type="http://schemas.openxmlformats.org/officeDocument/2006/relationships/hyperlink" Target="https://stats.wnba.com/events/?flag=2&amp;CFID=&amp;CFPARAMS=&amp;PlayerID=203015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3" Type="http://schemas.openxmlformats.org/officeDocument/2006/relationships/hyperlink" Target="https://stats.wnba.com/team/1611661325/traditional/" TargetMode="External"/><Relationship Id="rId22484" Type="http://schemas.openxmlformats.org/officeDocument/2006/relationships/hyperlink" Target="https://stats.wnba.com/player/200691/" TargetMode="External"/><Relationship Id="rId21152" Type="http://schemas.openxmlformats.org/officeDocument/2006/relationships/hyperlink" Target="https://stats.wnba.com/player/203039/" TargetMode="External"/><Relationship Id="rId22483" Type="http://schemas.openxmlformats.org/officeDocument/2006/relationships/hyperlink" Target="https://stats.wnba.com/events/?flag=2&amp;CFID=&amp;CFPARAMS=&amp;PlayerID=203015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5" Type="http://schemas.openxmlformats.org/officeDocument/2006/relationships/hyperlink" Target="https://stats.wnba.com/events/?flag=2&amp;CFID=&amp;CFPARAMS=&amp;PlayerID=203039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6" Type="http://schemas.openxmlformats.org/officeDocument/2006/relationships/hyperlink" Target="https://stats.wnba.com/events/?flag=2&amp;CFID=&amp;CFPARAMS=&amp;PlayerID=200691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4" Type="http://schemas.openxmlformats.org/officeDocument/2006/relationships/hyperlink" Target="https://stats.wnba.com/events/?flag=2&amp;CFID=&amp;CFPARAMS=&amp;PlayerID=203039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5" Type="http://schemas.openxmlformats.org/officeDocument/2006/relationships/hyperlink" Target="https://stats.wnba.com/team/1611661323/traditional/" TargetMode="External"/><Relationship Id="rId21157" Type="http://schemas.openxmlformats.org/officeDocument/2006/relationships/hyperlink" Target="https://stats.wnba.com/events/?flag=2&amp;CFID=&amp;CFPARAMS=&amp;PlayerID=203039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8" Type="http://schemas.openxmlformats.org/officeDocument/2006/relationships/hyperlink" Target="https://stats.wnba.com/player/100937/" TargetMode="External"/><Relationship Id="rId21156" Type="http://schemas.openxmlformats.org/officeDocument/2006/relationships/hyperlink" Target="https://stats.wnba.com/events/?flag=2&amp;CFID=&amp;CFPARAMS=&amp;PlayerID=203039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7" Type="http://schemas.openxmlformats.org/officeDocument/2006/relationships/hyperlink" Target="https://stats.wnba.com/events/?flag=2&amp;CFID=&amp;CFPARAMS=&amp;PlayerID=200691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9" Type="http://schemas.openxmlformats.org/officeDocument/2006/relationships/hyperlink" Target="https://stats.wnba.com/events/?flag=1&amp;CFID=&amp;CFPARAMS=&amp;PlayerID=1628909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0" Type="http://schemas.openxmlformats.org/officeDocument/2006/relationships/hyperlink" Target="https://stats.wnba.com/events/?flag=2&amp;CFID=&amp;CFPARAMS=&amp;PlayerID=203418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1" Type="http://schemas.openxmlformats.org/officeDocument/2006/relationships/hyperlink" Target="https://stats.wnba.com/events/?flag=2&amp;CFID=&amp;CFPARAMS=&amp;PlayerID=100937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0" Type="http://schemas.openxmlformats.org/officeDocument/2006/relationships/hyperlink" Target="https://stats.wnba.com/events/?flag=2&amp;CFID=&amp;CFPARAMS=&amp;PlayerID=100937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3" Type="http://schemas.openxmlformats.org/officeDocument/2006/relationships/hyperlink" Target="https://stats.wnba.com/events/?flag=1&amp;CFID=&amp;CFPARAMS=&amp;PlayerID=1628909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4" Type="http://schemas.openxmlformats.org/officeDocument/2006/relationships/hyperlink" Target="https://stats.wnba.com/events/?flag=1&amp;CFID=&amp;CFPARAMS=&amp;PlayerID=1628909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1" Type="http://schemas.openxmlformats.org/officeDocument/2006/relationships/hyperlink" Target="https://stats.wnba.com/events/?flag=3&amp;CFID=&amp;CFPARAMS=&amp;PlayerID=1628909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2" Type="http://schemas.openxmlformats.org/officeDocument/2006/relationships/hyperlink" Target="https://stats.wnba.com/events/?flag=1&amp;CFID=&amp;CFPARAMS=&amp;PlayerID=1628909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7" Type="http://schemas.openxmlformats.org/officeDocument/2006/relationships/hyperlink" Target="https://stats.wnba.com/events/?flag=1&amp;CFID=&amp;CFPARAMS=&amp;PlayerID=1628909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8" Type="http://schemas.openxmlformats.org/officeDocument/2006/relationships/hyperlink" Target="https://stats.wnba.com/events/?flag=1&amp;CFID=&amp;CFPARAMS=&amp;PlayerID=1628909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5" Type="http://schemas.openxmlformats.org/officeDocument/2006/relationships/hyperlink" Target="https://stats.wnba.com/events/?flag=1&amp;CFID=&amp;CFPARAMS=&amp;PlayerID=1628909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6" Type="http://schemas.openxmlformats.org/officeDocument/2006/relationships/hyperlink" Target="https://stats.wnba.com/events/?flag=1&amp;CFID=&amp;CFPARAMS=&amp;PlayerID=1628909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8" Type="http://schemas.openxmlformats.org/officeDocument/2006/relationships/hyperlink" Target="https://stats.wnba.com/events/?flag=2&amp;CFID=&amp;CFPARAMS=&amp;PlayerID=201501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9" Type="http://schemas.openxmlformats.org/officeDocument/2006/relationships/hyperlink" Target="https://stats.wnba.com/team/1611661328/traditional/" TargetMode="External"/><Relationship Id="rId21147" Type="http://schemas.openxmlformats.org/officeDocument/2006/relationships/hyperlink" Target="https://stats.wnba.com/team/1611661313/traditional/" TargetMode="External"/><Relationship Id="rId22478" Type="http://schemas.openxmlformats.org/officeDocument/2006/relationships/hyperlink" Target="https://stats.wnba.com/player/203015/" TargetMode="External"/><Relationship Id="rId21149" Type="http://schemas.openxmlformats.org/officeDocument/2006/relationships/hyperlink" Target="https://stats.wnba.com/events/?flag=2&amp;CFID=&amp;CFPARAMS=&amp;PlayerID=201501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0" Type="http://schemas.openxmlformats.org/officeDocument/2006/relationships/hyperlink" Target="https://stats.wnba.com/player/203820/" TargetMode="External"/><Relationship Id="rId22471" Type="http://schemas.openxmlformats.org/officeDocument/2006/relationships/hyperlink" Target="https://stats.wnba.com/events/?flag=2&amp;CFID=&amp;CFPARAMS=&amp;PlayerID=201477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0" Type="http://schemas.openxmlformats.org/officeDocument/2006/relationships/hyperlink" Target="https://stats.wnba.com/events/?flag=2&amp;CFID=&amp;CFPARAMS=&amp;PlayerID=201477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2" Type="http://schemas.openxmlformats.org/officeDocument/2006/relationships/hyperlink" Target="https://stats.wnba.com/events/?flag=2&amp;CFID=&amp;CFPARAMS=&amp;PlayerID=203820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3" Type="http://schemas.openxmlformats.org/officeDocument/2006/relationships/hyperlink" Target="https://stats.wnba.com/team/1611661322/traditional/" TargetMode="External"/><Relationship Id="rId21141" Type="http://schemas.openxmlformats.org/officeDocument/2006/relationships/hyperlink" Target="https://stats.wnba.com/team/1611661330/traditional/" TargetMode="External"/><Relationship Id="rId22472" Type="http://schemas.openxmlformats.org/officeDocument/2006/relationships/hyperlink" Target="https://stats.wnba.com/player/202662/" TargetMode="External"/><Relationship Id="rId21144" Type="http://schemas.openxmlformats.org/officeDocument/2006/relationships/hyperlink" Target="https://stats.wnba.com/events/?flag=2&amp;CFID=&amp;CFPARAMS=&amp;PlayerID=203820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5" Type="http://schemas.openxmlformats.org/officeDocument/2006/relationships/hyperlink" Target="https://stats.wnba.com/events/?flag=2&amp;CFID=&amp;CFPARAMS=&amp;PlayerID=202662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3" Type="http://schemas.openxmlformats.org/officeDocument/2006/relationships/hyperlink" Target="https://stats.wnba.com/events/?flag=2&amp;CFID=&amp;CFPARAMS=&amp;PlayerID=203820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4" Type="http://schemas.openxmlformats.org/officeDocument/2006/relationships/hyperlink" Target="https://stats.wnba.com/events/?flag=2&amp;CFID=&amp;CFPARAMS=&amp;PlayerID=202662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6" Type="http://schemas.openxmlformats.org/officeDocument/2006/relationships/hyperlink" Target="https://stats.wnba.com/player/201501/" TargetMode="External"/><Relationship Id="rId22477" Type="http://schemas.openxmlformats.org/officeDocument/2006/relationships/hyperlink" Target="https://stats.wnba.com/events/?flag=2&amp;CFID=&amp;CFPARAMS=&amp;PlayerID=202662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5" Type="http://schemas.openxmlformats.org/officeDocument/2006/relationships/hyperlink" Target="https://stats.wnba.com/events/?flag=2&amp;CFID=&amp;CFPARAMS=&amp;PlayerID=203820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6" Type="http://schemas.openxmlformats.org/officeDocument/2006/relationships/hyperlink" Target="https://stats.wnba.com/events/?flag=2&amp;CFID=&amp;CFPARAMS=&amp;PlayerID=202662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0" Type="http://schemas.openxmlformats.org/officeDocument/2006/relationships/hyperlink" Target="https://stats.wnba.com/events/?flag=2&amp;CFID=&amp;CFPARAMS=&amp;PlayerID=203015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7" Type="http://schemas.openxmlformats.org/officeDocument/2006/relationships/hyperlink" Target="https://stats.wnba.com/events/?flag=2&amp;CFID=&amp;CFPARAMS=&amp;PlayerID=201502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8" Type="http://schemas.openxmlformats.org/officeDocument/2006/relationships/hyperlink" Target="https://stats.wnba.com/player/201477/" TargetMode="External"/><Relationship Id="rId21136" Type="http://schemas.openxmlformats.org/officeDocument/2006/relationships/hyperlink" Target="https://stats.wnba.com/events/?flag=2&amp;CFID=&amp;CFPARAMS=&amp;PlayerID=201502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7" Type="http://schemas.openxmlformats.org/officeDocument/2006/relationships/hyperlink" Target="https://stats.wnba.com/events/?flag=2&amp;CFID=&amp;CFPARAMS=&amp;PlayerID=100412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9" Type="http://schemas.openxmlformats.org/officeDocument/2006/relationships/hyperlink" Target="https://stats.wnba.com/events/?flag=2&amp;CFID=&amp;CFPARAMS=&amp;PlayerID=201502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8" Type="http://schemas.openxmlformats.org/officeDocument/2006/relationships/hyperlink" Target="https://stats.wnba.com/team/1611661317/traditional/" TargetMode="External"/><Relationship Id="rId21138" Type="http://schemas.openxmlformats.org/officeDocument/2006/relationships/hyperlink" Target="https://stats.wnba.com/events/?flag=2&amp;CFID=&amp;CFPARAMS=&amp;PlayerID=201502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9" Type="http://schemas.openxmlformats.org/officeDocument/2006/relationships/hyperlink" Target="https://stats.wnba.com/team/1611661329/traditional/" TargetMode="External"/><Relationship Id="rId23799" Type="http://schemas.openxmlformats.org/officeDocument/2006/relationships/hyperlink" Target="https://stats.wnba.com/events/?flag=2&amp;CFID=&amp;CFPARAMS=&amp;PlayerID=100634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0" Type="http://schemas.openxmlformats.org/officeDocument/2006/relationships/hyperlink" Target="https://stats.wnba.com/events/?flag=2&amp;CFID=&amp;CFPARAMS=&amp;PlayerID=201048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2" Type="http://schemas.openxmlformats.org/officeDocument/2006/relationships/hyperlink" Target="https://stats.wnba.com/player/201518/" TargetMode="External"/><Relationship Id="rId23793" Type="http://schemas.openxmlformats.org/officeDocument/2006/relationships/hyperlink" Target="https://stats.wnba.com/team/1611661322/traditional/" TargetMode="External"/><Relationship Id="rId21131" Type="http://schemas.openxmlformats.org/officeDocument/2006/relationships/hyperlink" Target="https://stats.wnba.com/team/1611661329/traditional/" TargetMode="External"/><Relationship Id="rId22462" Type="http://schemas.openxmlformats.org/officeDocument/2006/relationships/hyperlink" Target="https://stats.wnba.com/player/100412/" TargetMode="External"/><Relationship Id="rId23790" Type="http://schemas.openxmlformats.org/officeDocument/2006/relationships/hyperlink" Target="https://stats.wnba.com/events/?flag=2&amp;CFID=&amp;CFPARAMS=&amp;PlayerID=100076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0" Type="http://schemas.openxmlformats.org/officeDocument/2006/relationships/hyperlink" Target="https://stats.wnba.com/player/203067/" TargetMode="External"/><Relationship Id="rId22461" Type="http://schemas.openxmlformats.org/officeDocument/2006/relationships/hyperlink" Target="https://stats.wnba.com/events/?flag=2&amp;CFID=&amp;CFPARAMS=&amp;PlayerID=201048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1" Type="http://schemas.openxmlformats.org/officeDocument/2006/relationships/hyperlink" Target="https://stats.wnba.com/events/?flag=2&amp;CFID=&amp;CFPARAMS=&amp;PlayerID=100076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3" Type="http://schemas.openxmlformats.org/officeDocument/2006/relationships/hyperlink" Target="https://stats.wnba.com/events/?flag=2&amp;CFID=&amp;CFPARAMS=&amp;PlayerID=203067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4" Type="http://schemas.openxmlformats.org/officeDocument/2006/relationships/hyperlink" Target="https://stats.wnba.com/events/?flag=2&amp;CFID=&amp;CFPARAMS=&amp;PlayerID=100412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6" Type="http://schemas.openxmlformats.org/officeDocument/2006/relationships/hyperlink" Target="https://stats.wnba.com/events/?flag=2&amp;CFID=&amp;CFPARAMS=&amp;PlayerID=201518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2" Type="http://schemas.openxmlformats.org/officeDocument/2006/relationships/hyperlink" Target="https://stats.wnba.com/events/?flag=2&amp;CFID=&amp;CFPARAMS=&amp;PlayerID=203067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3" Type="http://schemas.openxmlformats.org/officeDocument/2006/relationships/hyperlink" Target="https://stats.wnba.com/team/1611661324/traditional/" TargetMode="External"/><Relationship Id="rId23797" Type="http://schemas.openxmlformats.org/officeDocument/2006/relationships/hyperlink" Target="https://stats.wnba.com/player/100634/" TargetMode="External"/><Relationship Id="rId21135" Type="http://schemas.openxmlformats.org/officeDocument/2006/relationships/hyperlink" Target="https://stats.wnba.com/team/1611661313/traditional/" TargetMode="External"/><Relationship Id="rId22466" Type="http://schemas.openxmlformats.org/officeDocument/2006/relationships/hyperlink" Target="https://stats.wnba.com/events/?flag=2&amp;CFID=&amp;CFPARAMS=&amp;PlayerID=100412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4" Type="http://schemas.openxmlformats.org/officeDocument/2006/relationships/hyperlink" Target="https://stats.wnba.com/events/?flag=2&amp;CFID=&amp;CFPARAMS=&amp;PlayerID=201518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4" Type="http://schemas.openxmlformats.org/officeDocument/2006/relationships/hyperlink" Target="https://stats.wnba.com/player/201502/" TargetMode="External"/><Relationship Id="rId22465" Type="http://schemas.openxmlformats.org/officeDocument/2006/relationships/hyperlink" Target="https://stats.wnba.com/events/?flag=2&amp;CFID=&amp;CFPARAMS=&amp;PlayerID=100412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5" Type="http://schemas.openxmlformats.org/officeDocument/2006/relationships/hyperlink" Target="https://stats.wnba.com/events/?flag=2&amp;CFID=&amp;CFPARAMS=&amp;PlayerID=201518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9" Type="http://schemas.openxmlformats.org/officeDocument/2006/relationships/hyperlink" Target="https://stats.wnba.com/events/?flag=1&amp;CFID=&amp;CFPARAMS=&amp;PlayerID=1628915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7" Type="http://schemas.openxmlformats.org/officeDocument/2006/relationships/hyperlink" Target="https://stats.wnba.com/events/?flag=3&amp;CFID=&amp;CFPARAMS=&amp;PlayerID=1628915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8" Type="http://schemas.openxmlformats.org/officeDocument/2006/relationships/hyperlink" Target="https://stats.wnba.com/events/?flag=1&amp;CFID=&amp;CFPARAMS=&amp;PlayerID=1628915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1" Type="http://schemas.openxmlformats.org/officeDocument/2006/relationships/hyperlink" Target="https://stats.wnba.com/events/?flag=1&amp;CFID=&amp;CFPARAMS=&amp;PlayerID=201516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2" Type="http://schemas.openxmlformats.org/officeDocument/2006/relationships/hyperlink" Target="https://stats.wnba.com/player/1628915/" TargetMode="External"/><Relationship Id="rId10470" Type="http://schemas.openxmlformats.org/officeDocument/2006/relationships/hyperlink" Target="https://stats.wnba.com/events/?flag=1&amp;CFID=&amp;CFPARAMS=&amp;PlayerID=201516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5" Type="http://schemas.openxmlformats.org/officeDocument/2006/relationships/hyperlink" Target="https://stats.wnba.com/events/?flag=3&amp;CFID=&amp;CFPARAMS=&amp;PlayerID=1628915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6" Type="http://schemas.openxmlformats.org/officeDocument/2006/relationships/hyperlink" Target="https://stats.wnba.com/events/?flag=3&amp;CFID=&amp;CFPARAMS=&amp;PlayerID=1628915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3" Type="http://schemas.openxmlformats.org/officeDocument/2006/relationships/hyperlink" Target="https://stats.wnba.com/team/1611661313/traditional/" TargetMode="External"/><Relationship Id="rId10474" Type="http://schemas.openxmlformats.org/officeDocument/2006/relationships/hyperlink" Target="https://stats.wnba.com/events/?flag=3&amp;CFID=&amp;CFPARAMS=&amp;PlayerID=1628915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6" Type="http://schemas.openxmlformats.org/officeDocument/2006/relationships/hyperlink" Target="https://stats.wnba.com/events/?flag=2&amp;CFID=&amp;CFPARAMS=&amp;PlayerID=101080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7" Type="http://schemas.openxmlformats.org/officeDocument/2006/relationships/hyperlink" Target="https://stats.wnba.com/player/201048/" TargetMode="External"/><Relationship Id="rId23789" Type="http://schemas.openxmlformats.org/officeDocument/2006/relationships/hyperlink" Target="https://stats.wnba.com/events/?flag=2&amp;CFID=&amp;CFPARAMS=&amp;PlayerID=100076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5" Type="http://schemas.openxmlformats.org/officeDocument/2006/relationships/hyperlink" Target="https://stats.wnba.com/team/1611661321/traditional/" TargetMode="External"/><Relationship Id="rId22456" Type="http://schemas.openxmlformats.org/officeDocument/2006/relationships/hyperlink" Target="https://stats.wnba.com/events/?flag=2&amp;CFID=&amp;CFPARAMS=&amp;PlayerID=201062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8" Type="http://schemas.openxmlformats.org/officeDocument/2006/relationships/hyperlink" Target="https://stats.wnba.com/events/?flag=2&amp;CFID=&amp;CFPARAMS=&amp;PlayerID=101080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9" Type="http://schemas.openxmlformats.org/officeDocument/2006/relationships/hyperlink" Target="https://stats.wnba.com/events/?flag=2&amp;CFID=&amp;CFPARAMS=&amp;PlayerID=201048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7" Type="http://schemas.openxmlformats.org/officeDocument/2006/relationships/hyperlink" Target="https://stats.wnba.com/team/1611661320/traditional/" TargetMode="External"/><Relationship Id="rId21127" Type="http://schemas.openxmlformats.org/officeDocument/2006/relationships/hyperlink" Target="https://stats.wnba.com/events/?flag=2&amp;CFID=&amp;CFPARAMS=&amp;PlayerID=101080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8" Type="http://schemas.openxmlformats.org/officeDocument/2006/relationships/hyperlink" Target="https://stats.wnba.com/team/1611661330/traditional/" TargetMode="External"/><Relationship Id="rId23788" Type="http://schemas.openxmlformats.org/officeDocument/2006/relationships/hyperlink" Target="https://stats.wnba.com/events/?flag=2&amp;CFID=&amp;CFPARAMS=&amp;PlayerID=100076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0" Type="http://schemas.openxmlformats.org/officeDocument/2006/relationships/hyperlink" Target="https://stats.wnba.com/events/?flag=3&amp;CFID=&amp;CFPARAMS=&amp;PlayerID=1628909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9" Type="http://schemas.openxmlformats.org/officeDocument/2006/relationships/hyperlink" Target="https://stats.wnba.com/events/?flag=2&amp;CFID=&amp;CFPARAMS=&amp;PlayerID=101080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1" Type="http://schemas.openxmlformats.org/officeDocument/2006/relationships/hyperlink" Target="https://stats.wnba.com/team/1611661324/traditional/" TargetMode="External"/><Relationship Id="rId23782" Type="http://schemas.openxmlformats.org/officeDocument/2006/relationships/hyperlink" Target="https://stats.wnba.com/events/?flag=2&amp;CFID=&amp;CFPARAMS=&amp;PlayerID=200671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0" Type="http://schemas.openxmlformats.org/officeDocument/2006/relationships/hyperlink" Target="https://stats.wnba.com/events/?flag=2&amp;CFID=&amp;CFPARAMS=&amp;PlayerID=100937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1" Type="http://schemas.openxmlformats.org/officeDocument/2006/relationships/hyperlink" Target="https://stats.wnba.com/player/201062/" TargetMode="External"/><Relationship Id="rId22450" Type="http://schemas.openxmlformats.org/officeDocument/2006/relationships/hyperlink" Target="https://stats.wnba.com/events/?flag=2&amp;CFID=&amp;CFPARAMS=&amp;PlayerID=101080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0" Type="http://schemas.openxmlformats.org/officeDocument/2006/relationships/hyperlink" Target="https://stats.wnba.com/player/200671/" TargetMode="External"/><Relationship Id="rId21122" Type="http://schemas.openxmlformats.org/officeDocument/2006/relationships/hyperlink" Target="https://stats.wnba.com/events/?flag=2&amp;CFID=&amp;CFPARAMS=&amp;PlayerID=100937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3" Type="http://schemas.openxmlformats.org/officeDocument/2006/relationships/hyperlink" Target="https://stats.wnba.com/events/?flag=2&amp;CFID=&amp;CFPARAMS=&amp;PlayerID=201062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5" Type="http://schemas.openxmlformats.org/officeDocument/2006/relationships/hyperlink" Target="https://stats.wnba.com/events/?flag=2&amp;CFID=&amp;CFPARAMS=&amp;PlayerID=200671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1" Type="http://schemas.openxmlformats.org/officeDocument/2006/relationships/hyperlink" Target="https://stats.wnba.com/events/?flag=2&amp;CFID=&amp;CFPARAMS=&amp;PlayerID=100937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2" Type="http://schemas.openxmlformats.org/officeDocument/2006/relationships/hyperlink" Target="https://stats.wnba.com/team/1611661329/traditional/" TargetMode="External"/><Relationship Id="rId23786" Type="http://schemas.openxmlformats.org/officeDocument/2006/relationships/hyperlink" Target="https://stats.wnba.com/player/100076/" TargetMode="External"/><Relationship Id="rId21124" Type="http://schemas.openxmlformats.org/officeDocument/2006/relationships/hyperlink" Target="https://stats.wnba.com/player/101080/" TargetMode="External"/><Relationship Id="rId22455" Type="http://schemas.openxmlformats.org/officeDocument/2006/relationships/hyperlink" Target="https://stats.wnba.com/events/?flag=2&amp;CFID=&amp;CFPARAMS=&amp;PlayerID=201062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3" Type="http://schemas.openxmlformats.org/officeDocument/2006/relationships/hyperlink" Target="https://stats.wnba.com/events/?flag=2&amp;CFID=&amp;CFPARAMS=&amp;PlayerID=200671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3" Type="http://schemas.openxmlformats.org/officeDocument/2006/relationships/hyperlink" Target="https://stats.wnba.com/events/?flag=2&amp;CFID=&amp;CFPARAMS=&amp;PlayerID=100937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4" Type="http://schemas.openxmlformats.org/officeDocument/2006/relationships/hyperlink" Target="https://stats.wnba.com/events/?flag=2&amp;CFID=&amp;CFPARAMS=&amp;PlayerID=201062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4" Type="http://schemas.openxmlformats.org/officeDocument/2006/relationships/hyperlink" Target="https://stats.wnba.com/events/?flag=2&amp;CFID=&amp;CFPARAMS=&amp;PlayerID=200671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8" Type="http://schemas.openxmlformats.org/officeDocument/2006/relationships/hyperlink" Target="https://stats.wnba.com/events/?flag=3&amp;CFID=&amp;CFPARAMS=&amp;PlayerID=1628909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9" Type="http://schemas.openxmlformats.org/officeDocument/2006/relationships/hyperlink" Target="https://stats.wnba.com/events/?flag=3&amp;CFID=&amp;CFPARAMS=&amp;PlayerID=1628909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2" Type="http://schemas.openxmlformats.org/officeDocument/2006/relationships/hyperlink" Target="https://stats.wnba.com/events/?flag=1&amp;CFID=&amp;CFPARAMS=&amp;PlayerID=1628915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3" Type="http://schemas.openxmlformats.org/officeDocument/2006/relationships/hyperlink" Target="https://stats.wnba.com/events/?flag=1&amp;CFID=&amp;CFPARAMS=&amp;PlayerID=1628915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0" Type="http://schemas.openxmlformats.org/officeDocument/2006/relationships/hyperlink" Target="https://stats.wnba.com/events/?flag=1&amp;CFID=&amp;CFPARAMS=&amp;PlayerID=1628915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1" Type="http://schemas.openxmlformats.org/officeDocument/2006/relationships/hyperlink" Target="https://stats.wnba.com/events/?flag=1&amp;CFID=&amp;CFPARAMS=&amp;PlayerID=1628915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6" Type="http://schemas.openxmlformats.org/officeDocument/2006/relationships/hyperlink" Target="https://stats.wnba.com/player/1628909/" TargetMode="External"/><Relationship Id="rId10487" Type="http://schemas.openxmlformats.org/officeDocument/2006/relationships/hyperlink" Target="https://stats.wnba.com/team/1611661325/traditional/" TargetMode="External"/><Relationship Id="rId10484" Type="http://schemas.openxmlformats.org/officeDocument/2006/relationships/hyperlink" Target="https://stats.wnba.com/events/?flag=1&amp;CFID=&amp;CFPARAMS=&amp;PlayerID=1628915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5" Type="http://schemas.openxmlformats.org/officeDocument/2006/relationships/hyperlink" Target="https://stats.wnba.com/events/?flag=1&amp;CFID=&amp;CFPARAMS=&amp;PlayerID=1628915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1" Type="http://schemas.openxmlformats.org/officeDocument/2006/relationships/hyperlink" Target="https://stats.wnba.com/events/?flag=2&amp;CFID=&amp;CFPARAMS=&amp;PlayerID=100628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0" Type="http://schemas.openxmlformats.org/officeDocument/2006/relationships/hyperlink" Target="https://stats.wnba.com/team/1611661325/traditional/" TargetMode="External"/><Relationship Id="rId22723" Type="http://schemas.openxmlformats.org/officeDocument/2006/relationships/hyperlink" Target="https://stats.wnba.com/player/201490/" TargetMode="External"/><Relationship Id="rId22722" Type="http://schemas.openxmlformats.org/officeDocument/2006/relationships/hyperlink" Target="https://stats.wnba.com/events/?flag=2&amp;CFID=&amp;CFPARAMS=&amp;PlayerID=100628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5" Type="http://schemas.openxmlformats.org/officeDocument/2006/relationships/hyperlink" Target="https://stats.wnba.com/events/?flag=2&amp;CFID=&amp;CFPARAMS=&amp;PlayerID=201490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4" Type="http://schemas.openxmlformats.org/officeDocument/2006/relationships/hyperlink" Target="https://stats.wnba.com/team/1611661322/traditional/" TargetMode="External"/><Relationship Id="rId22727" Type="http://schemas.openxmlformats.org/officeDocument/2006/relationships/hyperlink" Target="https://stats.wnba.com/events/?flag=2&amp;CFID=&amp;CFPARAMS=&amp;PlayerID=201490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6" Type="http://schemas.openxmlformats.org/officeDocument/2006/relationships/hyperlink" Target="https://stats.wnba.com/events/?flag=2&amp;CFID=&amp;CFPARAMS=&amp;PlayerID=201490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8" Type="http://schemas.openxmlformats.org/officeDocument/2006/relationships/hyperlink" Target="https://stats.wnba.com/events/?flag=3&amp;CFID=&amp;CFPARAMS=&amp;PlayerID=203866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9" Type="http://schemas.openxmlformats.org/officeDocument/2006/relationships/hyperlink" Target="https://stats.wnba.com/events/?flag=1&amp;CFID=&amp;CFPARAMS=&amp;PlayerID=203866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2" Type="http://schemas.openxmlformats.org/officeDocument/2006/relationships/hyperlink" Target="https://stats.wnba.com/events/?flag=1&amp;CFID=&amp;CFPARAMS=&amp;PlayerID=1628277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3" Type="http://schemas.openxmlformats.org/officeDocument/2006/relationships/hyperlink" Target="https://stats.wnba.com/player/203866/" TargetMode="External"/><Relationship Id="rId10730" Type="http://schemas.openxmlformats.org/officeDocument/2006/relationships/hyperlink" Target="https://stats.wnba.com/events/?flag=1&amp;CFID=&amp;CFPARAMS=&amp;PlayerID=1628277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1" Type="http://schemas.openxmlformats.org/officeDocument/2006/relationships/hyperlink" Target="https://stats.wnba.com/events/?flag=1&amp;CFID=&amp;CFPARAMS=&amp;PlayerID=1628277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stats.wnba.com/team/1611661324/traditional/" TargetMode="External"/><Relationship Id="rId6582" Type="http://schemas.openxmlformats.org/officeDocument/2006/relationships/hyperlink" Target="https://stats.wnba.com/events/?flag=3&amp;CFID=&amp;CFPARAMS=&amp;PlayerID=1628280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6" Type="http://schemas.openxmlformats.org/officeDocument/2006/relationships/hyperlink" Target="https://stats.wnba.com/events/?flag=3&amp;CFID=&amp;CFPARAMS=&amp;PlayerID=203866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stats.wnba.com/events/?flag=3&amp;CFID=&amp;CFPARAMS=&amp;PlayerID=1628263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stats.wnba.com/events/?flag=3&amp;CFID=&amp;CFPARAMS=&amp;PlayerID=1628280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7" Type="http://schemas.openxmlformats.org/officeDocument/2006/relationships/hyperlink" Target="https://stats.wnba.com/events/?flag=3&amp;CFID=&amp;CFPARAMS=&amp;PlayerID=203866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stats.wnba.com/player/1628280/" TargetMode="External"/><Relationship Id="rId10734" Type="http://schemas.openxmlformats.org/officeDocument/2006/relationships/hyperlink" Target="https://stats.wnba.com/team/1611661321/traditional/" TargetMode="External"/><Relationship Id="rId5250" Type="http://schemas.openxmlformats.org/officeDocument/2006/relationships/hyperlink" Target="https://stats.wnba.com/player/1628263/" TargetMode="External"/><Relationship Id="rId6581" Type="http://schemas.openxmlformats.org/officeDocument/2006/relationships/hyperlink" Target="https://stats.wnba.com/team/1611661323/traditional/" TargetMode="External"/><Relationship Id="rId10735" Type="http://schemas.openxmlformats.org/officeDocument/2006/relationships/hyperlink" Target="https://stats.wnba.com/events/?flag=3&amp;CFID=&amp;CFPARAMS=&amp;PlayerID=203866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wnba.com/events/?flag=3&amp;CFID=&amp;CFPARAMS=&amp;PlayerID=1628263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stats.wnba.com/events/?flag=1&amp;CFID=&amp;CFPARAMS=&amp;PlayerID=1628280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9" Type="http://schemas.openxmlformats.org/officeDocument/2006/relationships/hyperlink" Target="https://stats.wnba.com/player/203013/" TargetMode="External"/><Relationship Id="rId5256" Type="http://schemas.openxmlformats.org/officeDocument/2006/relationships/hyperlink" Target="https://stats.wnba.com/events/?flag=1&amp;CFID=&amp;CFPARAMS=&amp;PlayerID=1628263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stats.wnba.com/events/?flag=1&amp;CFID=&amp;CFPARAMS=&amp;PlayerID=1628280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8" Type="http://schemas.openxmlformats.org/officeDocument/2006/relationships/hyperlink" Target="https://stats.wnba.com/events/?flag=2&amp;CFID=&amp;CFPARAMS=&amp;PlayerID=201490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stats.wnba.com/events/?flag=3&amp;CFID=&amp;CFPARAMS=&amp;PlayerID=1628263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stats.wnba.com/events/?flag=3&amp;CFID=&amp;CFPARAMS=&amp;PlayerID=1628280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stats.wnba.com/events/?flag=3&amp;CFID=&amp;CFPARAMS=&amp;PlayerID=1628263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stats.wnba.com/events/?flag=1&amp;CFID=&amp;CFPARAMS=&amp;PlayerID=1628280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9" Type="http://schemas.openxmlformats.org/officeDocument/2006/relationships/hyperlink" Target="https://stats.wnba.com/events/?flag=1&amp;CFID=&amp;CFPARAMS=&amp;PlayerID=1628263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7" Type="http://schemas.openxmlformats.org/officeDocument/2006/relationships/hyperlink" Target="https://stats.wnba.com/events/?flag=1&amp;CFID=&amp;CFPARAMS=&amp;PlayerID=1628263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stats.wnba.com/events/?flag=1&amp;CFID=&amp;CFPARAMS=&amp;PlayerID=1628280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8" Type="http://schemas.openxmlformats.org/officeDocument/2006/relationships/hyperlink" Target="https://stats.wnba.com/events/?flag=1&amp;CFID=&amp;CFPARAMS=&amp;PlayerID=1628263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stats.wnba.com/events/?flag=1&amp;CFID=&amp;CFPARAMS=&amp;PlayerID=1628280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0" Type="http://schemas.openxmlformats.org/officeDocument/2006/relationships/hyperlink" Target="https://stats.wnba.com/player/203039/" TargetMode="External"/><Relationship Id="rId22712" Type="http://schemas.openxmlformats.org/officeDocument/2006/relationships/hyperlink" Target="https://stats.wnba.com/events/?flag=2&amp;CFID=&amp;CFPARAMS=&amp;PlayerID=203039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1" Type="http://schemas.openxmlformats.org/officeDocument/2006/relationships/hyperlink" Target="https://stats.wnba.com/team/1611661329/traditional/" TargetMode="External"/><Relationship Id="rId22714" Type="http://schemas.openxmlformats.org/officeDocument/2006/relationships/hyperlink" Target="https://stats.wnba.com/events/?flag=2&amp;CFID=&amp;CFPARAMS=&amp;PlayerID=203039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3" Type="http://schemas.openxmlformats.org/officeDocument/2006/relationships/hyperlink" Target="https://stats.wnba.com/events/?flag=2&amp;CFID=&amp;CFPARAMS=&amp;PlayerID=203039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6" Type="http://schemas.openxmlformats.org/officeDocument/2006/relationships/hyperlink" Target="https://stats.wnba.com/team/1611661329/traditional/" TargetMode="External"/><Relationship Id="rId22715" Type="http://schemas.openxmlformats.org/officeDocument/2006/relationships/hyperlink" Target="https://stats.wnba.com/player/202670/" TargetMode="External"/><Relationship Id="rId10749" Type="http://schemas.openxmlformats.org/officeDocument/2006/relationships/hyperlink" Target="https://stats.wnba.com/events/?flag=3&amp;CFID=&amp;CFPARAMS=&amp;PlayerID=1628878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3" Type="http://schemas.openxmlformats.org/officeDocument/2006/relationships/hyperlink" Target="https://stats.wnba.com/events/?flag=1&amp;CFID=&amp;CFPARAMS=&amp;PlayerID=203866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4" Type="http://schemas.openxmlformats.org/officeDocument/2006/relationships/hyperlink" Target="https://stats.wnba.com/events/?flag=1&amp;CFID=&amp;CFPARAMS=&amp;PlayerID=203866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1" Type="http://schemas.openxmlformats.org/officeDocument/2006/relationships/hyperlink" Target="https://stats.wnba.com/events/?flag=1&amp;CFID=&amp;CFPARAMS=&amp;PlayerID=203866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2" Type="http://schemas.openxmlformats.org/officeDocument/2006/relationships/hyperlink" Target="https://stats.wnba.com/events/?flag=1&amp;CFID=&amp;CFPARAMS=&amp;PlayerID=203866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stats.wnba.com/events/?flag=3&amp;CFID=&amp;CFPARAMS=&amp;PlayerID=1630096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stats.wnba.com/events/?flag=3&amp;CFID=&amp;CFPARAMS=&amp;PlayerID=1628276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7" Type="http://schemas.openxmlformats.org/officeDocument/2006/relationships/hyperlink" Target="https://stats.wnba.com/player/1628878/" TargetMode="External"/><Relationship Id="rId5241" Type="http://schemas.openxmlformats.org/officeDocument/2006/relationships/hyperlink" Target="https://stats.wnba.com/events/?flag=3&amp;CFID=&amp;CFPARAMS=&amp;PlayerID=1630096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stats.wnba.com/events/?flag=3&amp;CFID=&amp;CFPARAMS=&amp;PlayerID=1628276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8" Type="http://schemas.openxmlformats.org/officeDocument/2006/relationships/hyperlink" Target="https://stats.wnba.com/team/1611661322/traditional/" TargetMode="External"/><Relationship Id="rId10745" Type="http://schemas.openxmlformats.org/officeDocument/2006/relationships/hyperlink" Target="https://stats.wnba.com/events/?flag=1&amp;CFID=&amp;CFPARAMS=&amp;PlayerID=203866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stats.wnba.com/events/?flag=3&amp;CFID=&amp;CFPARAMS=&amp;PlayerID=1628276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6" Type="http://schemas.openxmlformats.org/officeDocument/2006/relationships/hyperlink" Target="https://stats.wnba.com/events/?flag=1&amp;CFID=&amp;CFPARAMS=&amp;PlayerID=203866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4" Type="http://schemas.openxmlformats.org/officeDocument/2006/relationships/hyperlink" Target="https://stats.wnba.com/events/?flag=1&amp;CFID=&amp;CFPARAMS=&amp;PlayerID=1630096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stats.wnba.com/events/?flag=1&amp;CFID=&amp;CFPARAMS=&amp;PlayerID=1628276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8" Type="http://schemas.openxmlformats.org/officeDocument/2006/relationships/hyperlink" Target="https://stats.wnba.com/events/?flag=2&amp;CFID=&amp;CFPARAMS=&amp;PlayerID=202670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wnba.com/events/?flag=1&amp;CFID=&amp;CFPARAMS=&amp;PlayerID=1630096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stats.wnba.com/events/?flag=1&amp;CFID=&amp;CFPARAMS=&amp;PlayerID=1628276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7" Type="http://schemas.openxmlformats.org/officeDocument/2006/relationships/hyperlink" Target="https://stats.wnba.com/events/?flag=2&amp;CFID=&amp;CFPARAMS=&amp;PlayerID=202670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stats.wnba.com/events/?flag=1&amp;CFID=&amp;CFPARAMS=&amp;PlayerID=1630096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stats.wnba.com/events/?flag=1&amp;CFID=&amp;CFPARAMS=&amp;PlayerID=1628276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wnba.com/events/?flag=1&amp;CFID=&amp;CFPARAMS=&amp;PlayerID=1630096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stats.wnba.com/events/?flag=1&amp;CFID=&amp;CFPARAMS=&amp;PlayerID=1628276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9" Type="http://schemas.openxmlformats.org/officeDocument/2006/relationships/hyperlink" Target="https://stats.wnba.com/player/100628/" TargetMode="External"/><Relationship Id="rId5248" Type="http://schemas.openxmlformats.org/officeDocument/2006/relationships/hyperlink" Target="https://stats.wnba.com/events/?flag=1&amp;CFID=&amp;CFPARAMS=&amp;PlayerID=1630096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stats.wnba.com/events/?flag=1&amp;CFID=&amp;CFPARAMS=&amp;PlayerID=1628276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wnba.com/events/?flag=1&amp;CFID=&amp;CFPARAMS=&amp;PlayerID=1630096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0" Type="http://schemas.openxmlformats.org/officeDocument/2006/relationships/hyperlink" Target="https://stats.wnba.com/events/?flag=1&amp;CFID=&amp;CFPARAMS=&amp;PlayerID=203866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stats.wnba.com/events/?flag=1&amp;CFID=&amp;CFPARAMS=&amp;PlayerID=1630096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stats.wnba.com/events/?flag=1&amp;CFID=&amp;CFPARAMS=&amp;PlayerID=1628276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stats.wnba.com/events/?flag=1&amp;CFID=&amp;CFPARAMS=&amp;PlayerID=1630096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stats.wnba.com/events/?flag=1&amp;CFID=&amp;CFPARAMS=&amp;PlayerID=1628276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1" Type="http://schemas.openxmlformats.org/officeDocument/2006/relationships/hyperlink" Target="https://stats.wnba.com/team/1611661317/traditional/" TargetMode="External"/><Relationship Id="rId22700" Type="http://schemas.openxmlformats.org/officeDocument/2006/relationships/hyperlink" Target="https://stats.wnba.com/player/100556/" TargetMode="External"/><Relationship Id="rId22703" Type="http://schemas.openxmlformats.org/officeDocument/2006/relationships/hyperlink" Target="https://stats.wnba.com/events/?flag=2&amp;CFID=&amp;CFPARAMS=&amp;PlayerID=100556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2" Type="http://schemas.openxmlformats.org/officeDocument/2006/relationships/hyperlink" Target="https://stats.wnba.com/events/?flag=2&amp;CFID=&amp;CFPARAMS=&amp;PlayerID=100556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5" Type="http://schemas.openxmlformats.org/officeDocument/2006/relationships/hyperlink" Target="https://stats.wnba.com/events/?flag=2&amp;CFID=&amp;CFPARAMS=&amp;PlayerID=100556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4" Type="http://schemas.openxmlformats.org/officeDocument/2006/relationships/hyperlink" Target="https://stats.wnba.com/events/?flag=2&amp;CFID=&amp;CFPARAMS=&amp;PlayerID=100556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8" Type="http://schemas.openxmlformats.org/officeDocument/2006/relationships/hyperlink" Target="https://stats.wnba.com/events/?flag=1&amp;CFID=&amp;CFPARAMS=&amp;PlayerID=204324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9" Type="http://schemas.openxmlformats.org/officeDocument/2006/relationships/hyperlink" Target="https://stats.wnba.com/player/1628277/" TargetMode="External"/><Relationship Id="rId10716" Type="http://schemas.openxmlformats.org/officeDocument/2006/relationships/hyperlink" Target="https://stats.wnba.com/events/?flag=1&amp;CFID=&amp;CFPARAMS=&amp;PlayerID=204324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7" Type="http://schemas.openxmlformats.org/officeDocument/2006/relationships/hyperlink" Target="https://stats.wnba.com/events/?flag=1&amp;CFID=&amp;CFPARAMS=&amp;PlayerID=204324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0" Type="http://schemas.openxmlformats.org/officeDocument/2006/relationships/hyperlink" Target="https://stats.wnba.com/events/?flag=3&amp;CFID=&amp;CFPARAMS=&amp;PlayerID=204324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wnba.com/events/?flag=1&amp;CFID=&amp;CFPARAMS=&amp;PlayerID=203029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1" Type="http://schemas.openxmlformats.org/officeDocument/2006/relationships/hyperlink" Target="https://stats.wnba.com/events/?flag=1&amp;CFID=&amp;CFPARAMS=&amp;PlayerID=204324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stats.wnba.com/events/?flag=1&amp;CFID=&amp;CFPARAMS=&amp;PlayerID=203029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4" Type="http://schemas.openxmlformats.org/officeDocument/2006/relationships/hyperlink" Target="https://stats.wnba.com/events/?flag=1&amp;CFID=&amp;CFPARAMS=&amp;PlayerID=204324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wnba.com/events/?flag=1&amp;CFID=&amp;CFPARAMS=&amp;PlayerID=203029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5" Type="http://schemas.openxmlformats.org/officeDocument/2006/relationships/hyperlink" Target="https://stats.wnba.com/events/?flag=1&amp;CFID=&amp;CFPARAMS=&amp;PlayerID=204324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wnba.com/events/?flag=1&amp;CFID=&amp;CFPARAMS=&amp;PlayerID=203029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2" Type="http://schemas.openxmlformats.org/officeDocument/2006/relationships/hyperlink" Target="https://stats.wnba.com/events/?flag=1&amp;CFID=&amp;CFPARAMS=&amp;PlayerID=204324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wnba.com/events/?flag=1&amp;CFID=&amp;CFPARAMS=&amp;PlayerID=203029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3" Type="http://schemas.openxmlformats.org/officeDocument/2006/relationships/hyperlink" Target="https://stats.wnba.com/events/?flag=1&amp;CFID=&amp;CFPARAMS=&amp;PlayerID=204324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7" Type="http://schemas.openxmlformats.org/officeDocument/2006/relationships/hyperlink" Target="https://stats.wnba.com/team/1611661323/traditional/" TargetMode="External"/><Relationship Id="rId22707" Type="http://schemas.openxmlformats.org/officeDocument/2006/relationships/hyperlink" Target="https://stats.wnba.com/team/1611661322/traditional/" TargetMode="External"/><Relationship Id="rId5278" Type="http://schemas.openxmlformats.org/officeDocument/2006/relationships/hyperlink" Target="https://stats.wnba.com/events/?flag=3&amp;CFID=&amp;CFPARAMS=&amp;PlayerID=202662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6" Type="http://schemas.openxmlformats.org/officeDocument/2006/relationships/hyperlink" Target="https://stats.wnba.com/player/201918/" TargetMode="External"/><Relationship Id="rId5275" Type="http://schemas.openxmlformats.org/officeDocument/2006/relationships/hyperlink" Target="https://stats.wnba.com/events/?flag=1&amp;CFID=&amp;CFPARAMS=&amp;PlayerID=203029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9" Type="http://schemas.openxmlformats.org/officeDocument/2006/relationships/hyperlink" Target="https://stats.wnba.com/events/?flag=2&amp;CFID=&amp;CFPARAMS=&amp;PlayerID=201918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6" Type="http://schemas.openxmlformats.org/officeDocument/2006/relationships/hyperlink" Target="https://stats.wnba.com/player/202662/" TargetMode="External"/><Relationship Id="rId22708" Type="http://schemas.openxmlformats.org/officeDocument/2006/relationships/hyperlink" Target="https://stats.wnba.com/events/?flag=2&amp;CFID=&amp;CFPARAMS=&amp;PlayerID=201918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wnba.com/events/?flag=3&amp;CFID=&amp;CFPARAMS=&amp;PlayerID=202662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9" Type="http://schemas.openxmlformats.org/officeDocument/2006/relationships/hyperlink" Target="https://stats.wnba.com/events/?flag=1&amp;CFID=&amp;CFPARAMS=&amp;PlayerID=1628277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7" Type="http://schemas.openxmlformats.org/officeDocument/2006/relationships/hyperlink" Target="https://stats.wnba.com/events/?flag=1&amp;CFID=&amp;CFPARAMS=&amp;PlayerID=1628277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8" Type="http://schemas.openxmlformats.org/officeDocument/2006/relationships/hyperlink" Target="https://stats.wnba.com/events/?flag=1&amp;CFID=&amp;CFPARAMS=&amp;PlayerID=1628277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1" Type="http://schemas.openxmlformats.org/officeDocument/2006/relationships/hyperlink" Target="https://stats.wnba.com/events/?flag=3&amp;CFID=&amp;CFPARAMS=&amp;PlayerID=1628277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stats.wnba.com/events/?flag=1&amp;CFID=&amp;CFPARAMS=&amp;PlayerID=1628280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2" Type="http://schemas.openxmlformats.org/officeDocument/2006/relationships/hyperlink" Target="https://stats.wnba.com/events/?flag=3&amp;CFID=&amp;CFPARAMS=&amp;PlayerID=1628277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0" Type="http://schemas.openxmlformats.org/officeDocument/2006/relationships/hyperlink" Target="https://stats.wnba.com/team/1611661321/traditional/" TargetMode="External"/><Relationship Id="rId5262" Type="http://schemas.openxmlformats.org/officeDocument/2006/relationships/hyperlink" Target="https://stats.wnba.com/player/203029/" TargetMode="External"/><Relationship Id="rId6593" Type="http://schemas.openxmlformats.org/officeDocument/2006/relationships/hyperlink" Target="https://stats.wnba.com/player/203026/" TargetMode="External"/><Relationship Id="rId10725" Type="http://schemas.openxmlformats.org/officeDocument/2006/relationships/hyperlink" Target="https://stats.wnba.com/events/?flag=1&amp;CFID=&amp;CFPARAMS=&amp;PlayerID=1628277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stats.wnba.com/team/1611661319/traditional/" TargetMode="External"/><Relationship Id="rId6594" Type="http://schemas.openxmlformats.org/officeDocument/2006/relationships/hyperlink" Target="https://stats.wnba.com/team/1611661330/traditional/" TargetMode="External"/><Relationship Id="rId10726" Type="http://schemas.openxmlformats.org/officeDocument/2006/relationships/hyperlink" Target="https://stats.wnba.com/events/?flag=1&amp;CFID=&amp;CFPARAMS=&amp;PlayerID=1628277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wnba.com/events/?flag=1&amp;CFID=&amp;CFPARAMS=&amp;PlayerID=1628263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stats.wnba.com/events/?flag=1&amp;CFID=&amp;CFPARAMS=&amp;PlayerID=1628280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3" Type="http://schemas.openxmlformats.org/officeDocument/2006/relationships/hyperlink" Target="https://stats.wnba.com/events/?flag=3&amp;CFID=&amp;CFPARAMS=&amp;PlayerID=1628277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wnba.com/events/?flag=1&amp;CFID=&amp;CFPARAMS=&amp;PlayerID=1628263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stats.wnba.com/events/?flag=1&amp;CFID=&amp;CFPARAMS=&amp;PlayerID=1628280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4" Type="http://schemas.openxmlformats.org/officeDocument/2006/relationships/hyperlink" Target="https://stats.wnba.com/events/?flag=3&amp;CFID=&amp;CFPARAMS=&amp;PlayerID=1628277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wnba.com/events/?flag=3&amp;CFID=&amp;CFPARAMS=&amp;PlayerID=203029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stats.wnba.com/events/?flag=3&amp;CFID=&amp;CFPARAMS=&amp;PlayerID=203026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wnba.com/events/?flag=3&amp;CFID=&amp;CFPARAMS=&amp;PlayerID=203029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stats.wnba.com/events/?flag=3&amp;CFID=&amp;CFPARAMS=&amp;PlayerID=203026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stats.wnba.com/events/?flag=3&amp;CFID=&amp;CFPARAMS=&amp;PlayerID=203029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stats.wnba.com/events/?flag=3&amp;CFID=&amp;CFPARAMS=&amp;PlayerID=203026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stats.wnba.com/events/?flag=3&amp;CFID=&amp;CFPARAMS=&amp;PlayerID=203029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stats.wnba.com/events/?flag=3&amp;CFID=&amp;CFPARAMS=&amp;PlayerID=203026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wnba.com/events/?flag=1&amp;CFID=&amp;CFPARAMS=&amp;PlayerID=203029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stats.wnba.com/events/?flag=1&amp;CFID=&amp;CFPARAMS=&amp;PlayerID=203026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stats.wnba.com/events/?flag=1&amp;CFID=&amp;CFPARAMS=&amp;PlayerID=203029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wnba.com/events/?flag=1&amp;CFID=&amp;CFPARAMS=&amp;PlayerID=203824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3" Type="http://schemas.openxmlformats.org/officeDocument/2006/relationships/hyperlink" Target="https://stats.wnba.com/events/?flag=1&amp;CFID=&amp;CFPARAMS=&amp;PlayerID=201067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2" Type="http://schemas.openxmlformats.org/officeDocument/2006/relationships/hyperlink" Target="https://stats.wnba.com/events/?flag=3&amp;CFID=&amp;CFPARAMS=&amp;PlayerID=201895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4" Type="http://schemas.openxmlformats.org/officeDocument/2006/relationships/hyperlink" Target="https://stats.wnba.com/events/?flag=2&amp;CFID=&amp;CFPARAMS=&amp;PlayerID=200671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5" Type="http://schemas.openxmlformats.org/officeDocument/2006/relationships/hyperlink" Target="https://stats.wnba.com/events/?flag=2&amp;CFID=&amp;CFPARAMS=&amp;PlayerID=202640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4" Type="http://schemas.openxmlformats.org/officeDocument/2006/relationships/hyperlink" Target="https://stats.wnba.com/events/?flag=1&amp;CFID=&amp;CFPARAMS=&amp;PlayerID=201067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3" Type="http://schemas.openxmlformats.org/officeDocument/2006/relationships/hyperlink" Target="https://stats.wnba.com/events/?flag=3&amp;CFID=&amp;CFPARAMS=&amp;PlayerID=201895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3" Type="http://schemas.openxmlformats.org/officeDocument/2006/relationships/hyperlink" Target="https://stats.wnba.com/events/?flag=2&amp;CFID=&amp;CFPARAMS=&amp;PlayerID=200671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4" Type="http://schemas.openxmlformats.org/officeDocument/2006/relationships/hyperlink" Target="https://stats.wnba.com/events/?flag=2&amp;CFID=&amp;CFPARAMS=&amp;PlayerID=202640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wnba.com/events/?flag=1&amp;CFID=&amp;CFPARAMS=&amp;PlayerID=203824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stats.wnba.com/events/?flag=1&amp;CFID=&amp;CFPARAMS=&amp;PlayerID=201886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1" Type="http://schemas.openxmlformats.org/officeDocument/2006/relationships/hyperlink" Target="https://stats.wnba.com/events/?flag=1&amp;CFID=&amp;CFPARAMS=&amp;PlayerID=201067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4" Type="http://schemas.openxmlformats.org/officeDocument/2006/relationships/hyperlink" Target="https://stats.wnba.com/events/?flag=1&amp;CFID=&amp;CFPARAMS=&amp;PlayerID=201895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6" Type="http://schemas.openxmlformats.org/officeDocument/2006/relationships/hyperlink" Target="https://stats.wnba.com/player/201480/" TargetMode="External"/><Relationship Id="rId22767" Type="http://schemas.openxmlformats.org/officeDocument/2006/relationships/hyperlink" Target="https://stats.wnba.com/player/203021/" TargetMode="External"/><Relationship Id="rId5218" Type="http://schemas.openxmlformats.org/officeDocument/2006/relationships/hyperlink" Target="https://stats.wnba.com/events/?flag=1&amp;CFID=&amp;CFPARAMS=&amp;PlayerID=203824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stats.wnba.com/events/?flag=1&amp;CFID=&amp;CFPARAMS=&amp;PlayerID=201886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stats.wnba.com/events/?flag=1&amp;CFID=&amp;CFPARAMS=&amp;PlayerID=1630454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2" Type="http://schemas.openxmlformats.org/officeDocument/2006/relationships/hyperlink" Target="https://stats.wnba.com/events/?flag=1&amp;CFID=&amp;CFPARAMS=&amp;PlayerID=201067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5" Type="http://schemas.openxmlformats.org/officeDocument/2006/relationships/hyperlink" Target="https://stats.wnba.com/events/?flag=1&amp;CFID=&amp;CFPARAMS=&amp;PlayerID=201895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5" Type="http://schemas.openxmlformats.org/officeDocument/2006/relationships/hyperlink" Target="https://stats.wnba.com/events/?flag=2&amp;CFID=&amp;CFPARAMS=&amp;PlayerID=200671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6" Type="http://schemas.openxmlformats.org/officeDocument/2006/relationships/hyperlink" Target="https://stats.wnba.com/events/?flag=2&amp;CFID=&amp;CFPARAMS=&amp;PlayerID=202640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wnba.com/player/1628280/" TargetMode="External"/><Relationship Id="rId20106" Type="http://schemas.openxmlformats.org/officeDocument/2006/relationships/hyperlink" Target="https://stats.wnba.com/events/?flag=1&amp;CFID=&amp;CFPARAMS=&amp;PlayerID=201895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8" Type="http://schemas.openxmlformats.org/officeDocument/2006/relationships/hyperlink" Target="https://stats.wnba.com/events/?flag=2&amp;CFID=&amp;CFPARAMS=&amp;PlayerID=201480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9" Type="http://schemas.openxmlformats.org/officeDocument/2006/relationships/hyperlink" Target="https://stats.wnba.com/events/?flag=2&amp;CFID=&amp;CFPARAMS=&amp;PlayerID=203021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wnba.com/events/?flag=1&amp;CFID=&amp;CFPARAMS=&amp;PlayerID=1641648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0" Type="http://schemas.openxmlformats.org/officeDocument/2006/relationships/hyperlink" Target="https://stats.wnba.com/events/?flag=1&amp;CFID=&amp;CFPARAMS=&amp;PlayerID=201067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7" Type="http://schemas.openxmlformats.org/officeDocument/2006/relationships/hyperlink" Target="https://stats.wnba.com/events/?flag=1&amp;CFID=&amp;CFPARAMS=&amp;PlayerID=201895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7" Type="http://schemas.openxmlformats.org/officeDocument/2006/relationships/hyperlink" Target="https://stats.wnba.com/team/1611661329/traditional/" TargetMode="External"/><Relationship Id="rId22768" Type="http://schemas.openxmlformats.org/officeDocument/2006/relationships/hyperlink" Target="https://stats.wnba.com/team/1611661322/traditional/" TargetMode="External"/><Relationship Id="rId390" Type="http://schemas.openxmlformats.org/officeDocument/2006/relationships/hyperlink" Target="https://stats.wnba.com/events/?flag=1&amp;CFID=&amp;CFPARAMS=&amp;PlayerID=1641648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8" Type="http://schemas.openxmlformats.org/officeDocument/2006/relationships/hyperlink" Target="https://stats.wnba.com/events/?flag=1&amp;CFID=&amp;CFPARAMS=&amp;PlayerID=201895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9" Type="http://schemas.openxmlformats.org/officeDocument/2006/relationships/hyperlink" Target="https://stats.wnba.com/events/?flag=1&amp;CFID=&amp;CFPARAMS=&amp;PlayerID=201895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9" Type="http://schemas.openxmlformats.org/officeDocument/2006/relationships/hyperlink" Target="https://stats.wnba.com/events/?flag=2&amp;CFID=&amp;CFPARAMS=&amp;PlayerID=201480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0" Type="http://schemas.openxmlformats.org/officeDocument/2006/relationships/hyperlink" Target="https://stats.wnba.com/player/200671/" TargetMode="External"/><Relationship Id="rId22761" Type="http://schemas.openxmlformats.org/officeDocument/2006/relationships/hyperlink" Target="https://stats.wnba.com/player/202640/" TargetMode="External"/><Relationship Id="rId22760" Type="http://schemas.openxmlformats.org/officeDocument/2006/relationships/hyperlink" Target="https://stats.wnba.com/events/?flag=2&amp;CFID=&amp;CFPARAMS=&amp;PlayerID=201907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0" Type="http://schemas.openxmlformats.org/officeDocument/2006/relationships/hyperlink" Target="https://stats.wnba.com/player/201895/" TargetMode="External"/><Relationship Id="rId21432" Type="http://schemas.openxmlformats.org/officeDocument/2006/relationships/hyperlink" Target="https://stats.wnba.com/events/?flag=2&amp;CFID=&amp;CFPARAMS=&amp;PlayerID=200671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3" Type="http://schemas.openxmlformats.org/officeDocument/2006/relationships/hyperlink" Target="https://stats.wnba.com/events/?flag=2&amp;CFID=&amp;CFPARAMS=&amp;PlayerID=202640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1" Type="http://schemas.openxmlformats.org/officeDocument/2006/relationships/hyperlink" Target="https://stats.wnba.com/team/1611661328/traditional/" TargetMode="External"/><Relationship Id="rId21431" Type="http://schemas.openxmlformats.org/officeDocument/2006/relationships/hyperlink" Target="https://stats.wnba.com/team/1611661324/traditional/" TargetMode="External"/><Relationship Id="rId22762" Type="http://schemas.openxmlformats.org/officeDocument/2006/relationships/hyperlink" Target="https://stats.wnba.com/team/1611661325/traditional/" TargetMode="External"/><Relationship Id="rId10776" Type="http://schemas.openxmlformats.org/officeDocument/2006/relationships/hyperlink" Target="https://stats.wnba.com/team/1611661324/traditional/" TargetMode="External"/><Relationship Id="rId10777" Type="http://schemas.openxmlformats.org/officeDocument/2006/relationships/hyperlink" Target="https://stats.wnba.com/events/?flag=3&amp;CFID=&amp;CFPARAMS=&amp;PlayerID=202658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4" Type="http://schemas.openxmlformats.org/officeDocument/2006/relationships/hyperlink" Target="https://stats.wnba.com/events/?flag=1&amp;CFID=&amp;CFPARAMS=&amp;PlayerID=1628279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5" Type="http://schemas.openxmlformats.org/officeDocument/2006/relationships/hyperlink" Target="https://stats.wnba.com/player/202658/" TargetMode="External"/><Relationship Id="rId7870" Type="http://schemas.openxmlformats.org/officeDocument/2006/relationships/hyperlink" Target="https://stats.wnba.com/events/?flag=1&amp;CFID=&amp;CFPARAMS=&amp;PlayerID=1628317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8" Type="http://schemas.openxmlformats.org/officeDocument/2006/relationships/hyperlink" Target="https://stats.wnba.com/events/?flag=3&amp;CFID=&amp;CFPARAMS=&amp;PlayerID=202658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9" Type="http://schemas.openxmlformats.org/officeDocument/2006/relationships/hyperlink" Target="https://stats.wnba.com/events/?flag=3&amp;CFID=&amp;CFPARAMS=&amp;PlayerID=202658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wnba.com/events/?flag=1&amp;CFID=&amp;CFPARAMS=&amp;PlayerID=1641648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wnba.com/events/?flag=3&amp;CFID=&amp;CFPARAMS=&amp;PlayerID=203824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stats.wnba.com/events/?flag=3&amp;CFID=&amp;CFPARAMS=&amp;PlayerID=201886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4" Type="http://schemas.openxmlformats.org/officeDocument/2006/relationships/hyperlink" Target="https://stats.wnba.com/events/?flag=1&amp;CFID=&amp;CFPARAMS=&amp;PlayerID=1628317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wnba.com/events/?flag=1&amp;CFID=&amp;CFPARAMS=&amp;PlayerID=1641648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wnba.com/events/?flag=3&amp;CFID=&amp;CFPARAMS=&amp;PlayerID=203824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stats.wnba.com/events/?flag=3&amp;CFID=&amp;CFPARAMS=&amp;PlayerID=201886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stats.wnba.com/events/?flag=1&amp;CFID=&amp;CFPARAMS=&amp;PlayerID=1628317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wnba.com/events/?flag=3&amp;CFID=&amp;CFPARAMS=&amp;PlayerID=1641648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stats.wnba.com/team/1611661323/traditional/" TargetMode="External"/><Relationship Id="rId7872" Type="http://schemas.openxmlformats.org/officeDocument/2006/relationships/hyperlink" Target="https://stats.wnba.com/events/?flag=1&amp;CFID=&amp;CFPARAMS=&amp;PlayerID=1628317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8" Type="http://schemas.openxmlformats.org/officeDocument/2006/relationships/hyperlink" Target="https://stats.wnba.com/events/?flag=1&amp;CFID=&amp;CFPARAMS=&amp;PlayerID=201067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wnba.com/events/?flag=3&amp;CFID=&amp;CFPARAMS=&amp;PlayerID=1641648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wnba.com/events/?flag=3&amp;CFID=&amp;CFPARAMS=&amp;PlayerID=203824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stats.wnba.com/events/?flag=3&amp;CFID=&amp;CFPARAMS=&amp;PlayerID=201886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stats.wnba.com/events/?flag=1&amp;CFID=&amp;CFPARAMS=&amp;PlayerID=1628317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9" Type="http://schemas.openxmlformats.org/officeDocument/2006/relationships/hyperlink" Target="https://stats.wnba.com/events/?flag=1&amp;CFID=&amp;CFPARAMS=&amp;PlayerID=201067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stats.wnba.com/events/?flag=1&amp;CFID=&amp;CFPARAMS=&amp;PlayerID=1641648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wnba.com/events/?flag=1&amp;CFID=&amp;CFPARAMS=&amp;PlayerID=203824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stats.wnba.com/events/?flag=1&amp;CFID=&amp;CFPARAMS=&amp;PlayerID=201886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stats.wnba.com/events/?flag=3&amp;CFID=&amp;CFPARAMS=&amp;PlayerID=1630454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2" Type="http://schemas.openxmlformats.org/officeDocument/2006/relationships/hyperlink" Target="https://stats.wnba.com/events/?flag=1&amp;CFID=&amp;CFPARAMS=&amp;PlayerID=1628279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6" Type="http://schemas.openxmlformats.org/officeDocument/2006/relationships/hyperlink" Target="https://stats.wnba.com/events/?flag=3&amp;CFID=&amp;CFPARAMS=&amp;PlayerID=201067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wnba.com/events/?flag=1&amp;CFID=&amp;CFPARAMS=&amp;PlayerID=1641648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wnba.com/events/?flag=1&amp;CFID=&amp;CFPARAMS=&amp;PlayerID=203824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stats.wnba.com/events/?flag=1&amp;CFID=&amp;CFPARAMS=&amp;PlayerID=201886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stats.wnba.com/events/?flag=3&amp;CFID=&amp;CFPARAMS=&amp;PlayerID=1630454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3" Type="http://schemas.openxmlformats.org/officeDocument/2006/relationships/hyperlink" Target="https://stats.wnba.com/events/?flag=1&amp;CFID=&amp;CFPARAMS=&amp;PlayerID=1628279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7" Type="http://schemas.openxmlformats.org/officeDocument/2006/relationships/hyperlink" Target="https://stats.wnba.com/events/?flag=3&amp;CFID=&amp;CFPARAMS=&amp;PlayerID=201067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stats.wnba.com/events/?flag=1&amp;CFID=&amp;CFPARAMS=&amp;PlayerID=1641648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stats.wnba.com/events/?flag=3&amp;CFID=&amp;CFPARAMS=&amp;PlayerID=203824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stats.wnba.com/events/?flag=3&amp;CFID=&amp;CFPARAMS=&amp;PlayerID=201886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stats.wnba.com/team/1611661321/traditional/" TargetMode="External"/><Relationship Id="rId10770" Type="http://schemas.openxmlformats.org/officeDocument/2006/relationships/hyperlink" Target="https://stats.wnba.com/events/?flag=1&amp;CFID=&amp;CFPARAMS=&amp;PlayerID=1628279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4" Type="http://schemas.openxmlformats.org/officeDocument/2006/relationships/hyperlink" Target="https://stats.wnba.com/events/?flag=3&amp;CFID=&amp;CFPARAMS=&amp;PlayerID=201067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wnba.com/events/?flag=1&amp;CFID=&amp;CFPARAMS=&amp;PlayerID=1641648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stats.wnba.com/events/?flag=1&amp;CFID=&amp;CFPARAMS=&amp;PlayerID=203824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stats.wnba.com/events/?flag=1&amp;CFID=&amp;CFPARAMS=&amp;PlayerID=201886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stats.wnba.com/player/1630454/" TargetMode="External"/><Relationship Id="rId10771" Type="http://schemas.openxmlformats.org/officeDocument/2006/relationships/hyperlink" Target="https://stats.wnba.com/events/?flag=1&amp;CFID=&amp;CFPARAMS=&amp;PlayerID=1628279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5" Type="http://schemas.openxmlformats.org/officeDocument/2006/relationships/hyperlink" Target="https://stats.wnba.com/events/?flag=3&amp;CFID=&amp;CFPARAMS=&amp;PlayerID=201067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stats.wnba.com/player/203824/" TargetMode="External"/><Relationship Id="rId6539" Type="http://schemas.openxmlformats.org/officeDocument/2006/relationships/hyperlink" Target="https://stats.wnba.com/player/201886/" TargetMode="External"/><Relationship Id="rId19124" Type="http://schemas.openxmlformats.org/officeDocument/2006/relationships/hyperlink" Target="https://stats.wnba.com/events/?flag=1&amp;CFID=&amp;CFPARAMS=&amp;PlayerID=204317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3" Type="http://schemas.openxmlformats.org/officeDocument/2006/relationships/hyperlink" Target="https://stats.wnba.com/events/?flag=2&amp;CFID=&amp;CFPARAMS=&amp;PlayerID=200665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4" Type="http://schemas.openxmlformats.org/officeDocument/2006/relationships/hyperlink" Target="https://stats.wnba.com/events/?flag=2&amp;CFID=&amp;CFPARAMS=&amp;PlayerID=202252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stats.wnba.com/team/1611661323/traditional/" TargetMode="External"/><Relationship Id="rId19125" Type="http://schemas.openxmlformats.org/officeDocument/2006/relationships/hyperlink" Target="https://stats.wnba.com/events/?flag=1&amp;CFID=&amp;CFPARAMS=&amp;PlayerID=204317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2" Type="http://schemas.openxmlformats.org/officeDocument/2006/relationships/hyperlink" Target="https://stats.wnba.com/events/?flag=2&amp;CFID=&amp;CFPARAMS=&amp;PlayerID=200665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3" Type="http://schemas.openxmlformats.org/officeDocument/2006/relationships/hyperlink" Target="https://stats.wnba.com/events/?flag=2&amp;CFID=&amp;CFPARAMS=&amp;PlayerID=202252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wnba.com/events/?flag=1&amp;CFID=&amp;CFPARAMS=&amp;PlayerID=1628278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stats.wnba.com/events/?flag=1&amp;CFID=&amp;CFPARAMS=&amp;PlayerID=201480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stats.wnba.com/events/?flag=1&amp;CFID=&amp;CFPARAMS=&amp;PlayerID=1628317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2" Type="http://schemas.openxmlformats.org/officeDocument/2006/relationships/hyperlink" Target="https://stats.wnba.com/events/?flag=1&amp;CFID=&amp;CFPARAMS=&amp;PlayerID=204317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5" Type="http://schemas.openxmlformats.org/officeDocument/2006/relationships/hyperlink" Target="https://stats.wnba.com/events/?flag=2&amp;CFID=&amp;CFPARAMS=&amp;PlayerID=200665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6" Type="http://schemas.openxmlformats.org/officeDocument/2006/relationships/hyperlink" Target="https://stats.wnba.com/events/?flag=2&amp;CFID=&amp;CFPARAMS=&amp;PlayerID=202252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wnba.com/events/?flag=1&amp;CFID=&amp;CFPARAMS=&amp;PlayerID=1628278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stats.wnba.com/events/?flag=1&amp;CFID=&amp;CFPARAMS=&amp;PlayerID=201480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stats.wnba.com/events/?flag=1&amp;CFID=&amp;CFPARAMS=&amp;PlayerID=1628317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3" Type="http://schemas.openxmlformats.org/officeDocument/2006/relationships/hyperlink" Target="https://stats.wnba.com/events/?flag=1&amp;CFID=&amp;CFPARAMS=&amp;PlayerID=204317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4" Type="http://schemas.openxmlformats.org/officeDocument/2006/relationships/hyperlink" Target="https://stats.wnba.com/events/?flag=2&amp;CFID=&amp;CFPARAMS=&amp;PlayerID=200665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5" Type="http://schemas.openxmlformats.org/officeDocument/2006/relationships/hyperlink" Target="https://stats.wnba.com/events/?flag=2&amp;CFID=&amp;CFPARAMS=&amp;PlayerID=202252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wnba.com/events/?flag=3&amp;CFID=&amp;CFPARAMS=&amp;PlayerID=1641648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0" Type="http://schemas.openxmlformats.org/officeDocument/2006/relationships/hyperlink" Target="https://stats.wnba.com/events/?flag=3&amp;CFID=&amp;CFPARAMS=&amp;PlayerID=204317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7" Type="http://schemas.openxmlformats.org/officeDocument/2006/relationships/hyperlink" Target="https://stats.wnba.com/team/1611661321/traditional/" TargetMode="External"/><Relationship Id="rId22758" Type="http://schemas.openxmlformats.org/officeDocument/2006/relationships/hyperlink" Target="https://stats.wnba.com/team/1611661321/traditional/" TargetMode="External"/><Relationship Id="rId380" Type="http://schemas.openxmlformats.org/officeDocument/2006/relationships/hyperlink" Target="https://stats.wnba.com/events/?flag=3&amp;CFID=&amp;CFPARAMS=&amp;PlayerID=1641648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1" Type="http://schemas.openxmlformats.org/officeDocument/2006/relationships/hyperlink" Target="https://stats.wnba.com/events/?flag=1&amp;CFID=&amp;CFPARAMS=&amp;PlayerID=204317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6" Type="http://schemas.openxmlformats.org/officeDocument/2006/relationships/hyperlink" Target="https://stats.wnba.com/player/202633/" TargetMode="External"/><Relationship Id="rId22757" Type="http://schemas.openxmlformats.org/officeDocument/2006/relationships/hyperlink" Target="https://stats.wnba.com/player/201907/" TargetMode="External"/><Relationship Id="rId21429" Type="http://schemas.openxmlformats.org/officeDocument/2006/relationships/hyperlink" Target="https://stats.wnba.com/events/?flag=2&amp;CFID=&amp;CFPARAMS=&amp;PlayerID=202633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8" Type="http://schemas.openxmlformats.org/officeDocument/2006/relationships/hyperlink" Target="https://stats.wnba.com/events/?flag=2&amp;CFID=&amp;CFPARAMS=&amp;PlayerID=202633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9" Type="http://schemas.openxmlformats.org/officeDocument/2006/relationships/hyperlink" Target="https://stats.wnba.com/events/?flag=2&amp;CFID=&amp;CFPARAMS=&amp;PlayerID=201907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0" Type="http://schemas.openxmlformats.org/officeDocument/2006/relationships/hyperlink" Target="https://stats.wnba.com/events/?flag=2&amp;CFID=&amp;CFPARAMS=&amp;PlayerID=100973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1" Type="http://schemas.openxmlformats.org/officeDocument/2006/relationships/hyperlink" Target="https://stats.wnba.com/team/1611661313/traditional/" TargetMode="External"/><Relationship Id="rId22752" Type="http://schemas.openxmlformats.org/officeDocument/2006/relationships/hyperlink" Target="https://stats.wnba.com/team/1611661328/traditional/" TargetMode="External"/><Relationship Id="rId21420" Type="http://schemas.openxmlformats.org/officeDocument/2006/relationships/hyperlink" Target="https://stats.wnba.com/player/200665/" TargetMode="External"/><Relationship Id="rId22751" Type="http://schemas.openxmlformats.org/officeDocument/2006/relationships/hyperlink" Target="https://stats.wnba.com/player/202252/" TargetMode="External"/><Relationship Id="rId10787" Type="http://schemas.openxmlformats.org/officeDocument/2006/relationships/hyperlink" Target="https://stats.wnba.com/events/?flag=1&amp;CFID=&amp;CFPARAMS=&amp;PlayerID=202658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8" Type="http://schemas.openxmlformats.org/officeDocument/2006/relationships/hyperlink" Target="https://stats.wnba.com/events/?flag=1&amp;CFID=&amp;CFPARAMS=&amp;PlayerID=202658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5" Type="http://schemas.openxmlformats.org/officeDocument/2006/relationships/hyperlink" Target="https://stats.wnba.com/events/?flag=1&amp;CFID=&amp;CFPARAMS=&amp;PlayerID=202658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wnba.com/team/1611661325/traditional/" TargetMode="External"/><Relationship Id="rId10786" Type="http://schemas.openxmlformats.org/officeDocument/2006/relationships/hyperlink" Target="https://stats.wnba.com/events/?flag=1&amp;CFID=&amp;CFPARAMS=&amp;PlayerID=202658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9" Type="http://schemas.openxmlformats.org/officeDocument/2006/relationships/hyperlink" Target="https://stats.wnba.com/player/204365/" TargetMode="External"/><Relationship Id="rId374" Type="http://schemas.openxmlformats.org/officeDocument/2006/relationships/hyperlink" Target="https://stats.wnba.com/events/?flag=1&amp;CFID=&amp;CFPARAMS=&amp;PlayerID=1627673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stats.wnba.com/events/?flag=1&amp;CFID=&amp;CFPARAMS=&amp;PlayerID=1628278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stats.wnba.com/events/?flag=1&amp;CFID=&amp;CFPARAMS=&amp;PlayerID=201480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stats.wnba.com/team/1611661328/traditional/" TargetMode="External"/><Relationship Id="rId373" Type="http://schemas.openxmlformats.org/officeDocument/2006/relationships/hyperlink" Target="https://stats.wnba.com/events/?flag=1&amp;CFID=&amp;CFPARAMS=&amp;PlayerID=1627673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wnba.com/events/?flag=1&amp;CFID=&amp;CFPARAMS=&amp;PlayerID=1628278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stats.wnba.com/events/?flag=1&amp;CFID=&amp;CFPARAMS=&amp;PlayerID=201480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stats.wnba.com/player/1628317/" TargetMode="External"/><Relationship Id="rId10780" Type="http://schemas.openxmlformats.org/officeDocument/2006/relationships/hyperlink" Target="https://stats.wnba.com/events/?flag=3&amp;CFID=&amp;CFPARAMS=&amp;PlayerID=202658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wnba.com/events/?flag=1&amp;CFID=&amp;CFPARAMS=&amp;PlayerID=1627673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stats.wnba.com/events/?flag=1&amp;CFID=&amp;CFPARAMS=&amp;PlayerID=203831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9" Type="http://schemas.openxmlformats.org/officeDocument/2006/relationships/hyperlink" Target="https://stats.wnba.com/events/?flag=3&amp;CFID=&amp;CFPARAMS=&amp;PlayerID=204317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wnba.com/events/?flag=1&amp;CFID=&amp;CFPARAMS=&amp;PlayerID=1627673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stats.wnba.com/events/?flag=3&amp;CFID=&amp;CFPARAMS=&amp;PlayerID=201480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stats.wnba.com/events/?flag=1&amp;CFID=&amp;CFPARAMS=&amp;PlayerID=203831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wnba.com/player/1641648/" TargetMode="External"/><Relationship Id="rId5204" Type="http://schemas.openxmlformats.org/officeDocument/2006/relationships/hyperlink" Target="https://stats.wnba.com/events/?flag=1&amp;CFID=&amp;CFPARAMS=&amp;PlayerID=1628278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stats.wnba.com/events/?flag=1&amp;CFID=&amp;CFPARAMS=&amp;PlayerID=201480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stats.wnba.com/events/?flag=3&amp;CFID=&amp;CFPARAMS=&amp;PlayerID=1628317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3" Type="http://schemas.openxmlformats.org/officeDocument/2006/relationships/hyperlink" Target="https://stats.wnba.com/events/?flag=1&amp;CFID=&amp;CFPARAMS=&amp;PlayerID=202658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7" Type="http://schemas.openxmlformats.org/officeDocument/2006/relationships/hyperlink" Target="https://stats.wnba.com/team/1611661328/traditional/" TargetMode="External"/><Relationship Id="rId377" Type="http://schemas.openxmlformats.org/officeDocument/2006/relationships/hyperlink" Target="https://stats.wnba.com/events/?flag=1&amp;CFID=&amp;CFPARAMS=&amp;PlayerID=1627673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wnba.com/events/?flag=1&amp;CFID=&amp;CFPARAMS=&amp;PlayerID=1628278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stats.wnba.com/events/?flag=1&amp;CFID=&amp;CFPARAMS=&amp;PlayerID=201480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stats.wnba.com/events/?flag=3&amp;CFID=&amp;CFPARAMS=&amp;PlayerID=1628317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4" Type="http://schemas.openxmlformats.org/officeDocument/2006/relationships/hyperlink" Target="https://stats.wnba.com/events/?flag=1&amp;CFID=&amp;CFPARAMS=&amp;PlayerID=202658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8" Type="http://schemas.openxmlformats.org/officeDocument/2006/relationships/hyperlink" Target="https://stats.wnba.com/events/?flag=3&amp;CFID=&amp;CFPARAMS=&amp;PlayerID=204317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wnba.com/events/?flag=1&amp;CFID=&amp;CFPARAMS=&amp;PlayerID=1627673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wnba.com/events/?flag=1&amp;CFID=&amp;CFPARAMS=&amp;PlayerID=1628278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stats.wnba.com/events/?flag=1&amp;CFID=&amp;CFPARAMS=&amp;PlayerID=201480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stats.wnba.com/events/?flag=3&amp;CFID=&amp;CFPARAMS=&amp;PlayerID=1628317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1" Type="http://schemas.openxmlformats.org/officeDocument/2006/relationships/hyperlink" Target="https://stats.wnba.com/events/?flag=1&amp;CFID=&amp;CFPARAMS=&amp;PlayerID=202658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5" Type="http://schemas.openxmlformats.org/officeDocument/2006/relationships/hyperlink" Target="https://stats.wnba.com/events/?flag=1&amp;CFID=&amp;CFPARAMS=&amp;PlayerID=201067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wnba.com/events/?flag=1&amp;CFID=&amp;CFPARAMS=&amp;PlayerID=1627673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wnba.com/events/?flag=1&amp;CFID=&amp;CFPARAMS=&amp;PlayerID=1628278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stats.wnba.com/events/?flag=1&amp;CFID=&amp;CFPARAMS=&amp;PlayerID=201480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4" Type="http://schemas.openxmlformats.org/officeDocument/2006/relationships/hyperlink" Target="https://stats.wnba.com/events/?flag=3&amp;CFID=&amp;CFPARAMS=&amp;PlayerID=1628317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2" Type="http://schemas.openxmlformats.org/officeDocument/2006/relationships/hyperlink" Target="https://stats.wnba.com/events/?flag=1&amp;CFID=&amp;CFPARAMS=&amp;PlayerID=202658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6" Type="http://schemas.openxmlformats.org/officeDocument/2006/relationships/hyperlink" Target="https://stats.wnba.com/player/204317/" TargetMode="External"/><Relationship Id="rId21412" Type="http://schemas.openxmlformats.org/officeDocument/2006/relationships/hyperlink" Target="https://stats.wnba.com/events/?flag=2&amp;CFID=&amp;CFPARAMS=&amp;PlayerID=201496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3" Type="http://schemas.openxmlformats.org/officeDocument/2006/relationships/hyperlink" Target="https://stats.wnba.com/events/?flag=2&amp;CFID=&amp;CFPARAMS=&amp;PlayerID=202644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1" Type="http://schemas.openxmlformats.org/officeDocument/2006/relationships/hyperlink" Target="https://stats.wnba.com/events/?flag=2&amp;CFID=&amp;CFPARAMS=&amp;PlayerID=201496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2" Type="http://schemas.openxmlformats.org/officeDocument/2006/relationships/hyperlink" Target="https://stats.wnba.com/events/?flag=2&amp;CFID=&amp;CFPARAMS=&amp;PlayerID=202644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stats.wnba.com/events/?flag=3&amp;CFID=&amp;CFPARAMS=&amp;PlayerID=1630096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4" Type="http://schemas.openxmlformats.org/officeDocument/2006/relationships/hyperlink" Target="https://stats.wnba.com/player/100646/" TargetMode="External"/><Relationship Id="rId22745" Type="http://schemas.openxmlformats.org/officeDocument/2006/relationships/hyperlink" Target="https://stats.wnba.com/player/100973/" TargetMode="External"/><Relationship Id="rId21413" Type="http://schemas.openxmlformats.org/officeDocument/2006/relationships/hyperlink" Target="https://stats.wnba.com/events/?flag=2&amp;CFID=&amp;CFPARAMS=&amp;PlayerID=201496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4" Type="http://schemas.openxmlformats.org/officeDocument/2006/relationships/hyperlink" Target="https://stats.wnba.com/events/?flag=2&amp;CFID=&amp;CFPARAMS=&amp;PlayerID=202644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6" Type="http://schemas.openxmlformats.org/officeDocument/2006/relationships/hyperlink" Target="https://stats.wnba.com/events/?flag=2&amp;CFID=&amp;CFPARAMS=&amp;PlayerID=100646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7" Type="http://schemas.openxmlformats.org/officeDocument/2006/relationships/hyperlink" Target="https://stats.wnba.com/events/?flag=2&amp;CFID=&amp;CFPARAMS=&amp;PlayerID=100973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5" Type="http://schemas.openxmlformats.org/officeDocument/2006/relationships/hyperlink" Target="https://stats.wnba.com/team/1611661325/traditional/" TargetMode="External"/><Relationship Id="rId22746" Type="http://schemas.openxmlformats.org/officeDocument/2006/relationships/hyperlink" Target="https://stats.wnba.com/team/1611661329/traditional/" TargetMode="External"/><Relationship Id="rId21418" Type="http://schemas.openxmlformats.org/officeDocument/2006/relationships/hyperlink" Target="https://stats.wnba.com/events/?flag=2&amp;CFID=&amp;CFPARAMS=&amp;PlayerID=100646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9" Type="http://schemas.openxmlformats.org/officeDocument/2006/relationships/hyperlink" Target="https://stats.wnba.com/events/?flag=2&amp;CFID=&amp;CFPARAMS=&amp;PlayerID=100973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7" Type="http://schemas.openxmlformats.org/officeDocument/2006/relationships/hyperlink" Target="https://stats.wnba.com/events/?flag=2&amp;CFID=&amp;CFPARAMS=&amp;PlayerID=100646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8" Type="http://schemas.openxmlformats.org/officeDocument/2006/relationships/hyperlink" Target="https://stats.wnba.com/events/?flag=2&amp;CFID=&amp;CFPARAMS=&amp;PlayerID=100973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0" Type="http://schemas.openxmlformats.org/officeDocument/2006/relationships/hyperlink" Target="https://stats.wnba.com/events/?flag=2&amp;CFID=&amp;CFPARAMS=&amp;PlayerID=201496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1" Type="http://schemas.openxmlformats.org/officeDocument/2006/relationships/hyperlink" Target="https://stats.wnba.com/events/?flag=2&amp;CFID=&amp;CFPARAMS=&amp;PlayerID=202644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0" Type="http://schemas.openxmlformats.org/officeDocument/2006/relationships/hyperlink" Target="https://stats.wnba.com/team/1611661324/traditional/" TargetMode="External"/><Relationship Id="rId10754" Type="http://schemas.openxmlformats.org/officeDocument/2006/relationships/hyperlink" Target="https://stats.wnba.com/events/?flag=1&amp;CFID=&amp;CFPARAMS=&amp;PlayerID=1628878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5" Type="http://schemas.openxmlformats.org/officeDocument/2006/relationships/hyperlink" Target="https://stats.wnba.com/events/?flag=1&amp;CFID=&amp;CFPARAMS=&amp;PlayerID=1628878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2" Type="http://schemas.openxmlformats.org/officeDocument/2006/relationships/hyperlink" Target="https://stats.wnba.com/events/?flag=3&amp;CFID=&amp;CFPARAMS=&amp;PlayerID=1628878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3" Type="http://schemas.openxmlformats.org/officeDocument/2006/relationships/hyperlink" Target="https://stats.wnba.com/events/?flag=1&amp;CFID=&amp;CFPARAMS=&amp;PlayerID=1628878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stats.wnba.com/events/?flag=1&amp;CFID=&amp;CFPARAMS=&amp;PlayerID=100940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stats.wnba.com/events/?flag=1&amp;CFID=&amp;CFPARAMS=&amp;PlayerID=1629485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8" Type="http://schemas.openxmlformats.org/officeDocument/2006/relationships/hyperlink" Target="https://stats.wnba.com/events/?flag=1&amp;CFID=&amp;CFPARAMS=&amp;PlayerID=1628878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wnba.com/events/?flag=1&amp;CFID=&amp;CFPARAMS=&amp;PlayerID=1628242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stats.wnba.com/events/?flag=1&amp;CFID=&amp;CFPARAMS=&amp;PlayerID=100940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stats.wnba.com/events/?flag=1&amp;CFID=&amp;CFPARAMS=&amp;PlayerID=1629485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9" Type="http://schemas.openxmlformats.org/officeDocument/2006/relationships/hyperlink" Target="https://stats.wnba.com/events/?flag=1&amp;CFID=&amp;CFPARAMS=&amp;PlayerID=1628878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stats.wnba.com/events/?flag=3&amp;CFID=&amp;CFPARAMS=&amp;PlayerID=1629485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6" Type="http://schemas.openxmlformats.org/officeDocument/2006/relationships/hyperlink" Target="https://stats.wnba.com/events/?flag=1&amp;CFID=&amp;CFPARAMS=&amp;PlayerID=1628878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7" Type="http://schemas.openxmlformats.org/officeDocument/2006/relationships/hyperlink" Target="https://stats.wnba.com/events/?flag=1&amp;CFID=&amp;CFPARAMS=&amp;PlayerID=1628878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stats.wnba.com/events/?flag=1&amp;CFID=&amp;CFPARAMS=&amp;PlayerID=1628242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stats.wnba.com/events/?flag=1&amp;CFID=&amp;CFPARAMS=&amp;PlayerID=100940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stats.wnba.com/events/?flag=1&amp;CFID=&amp;CFPARAMS=&amp;PlayerID=1629485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wnba.com/events/?flag=1&amp;CFID=&amp;CFPARAMS=&amp;PlayerID=1628242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5" Type="http://schemas.openxmlformats.org/officeDocument/2006/relationships/hyperlink" Target="https://stats.wnba.com/events/?flag=1&amp;CFID=&amp;CFPARAMS=&amp;PlayerID=100940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stats.wnba.com/events/?flag=1&amp;CFID=&amp;CFPARAMS=&amp;PlayerID=1629485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9" Type="http://schemas.openxmlformats.org/officeDocument/2006/relationships/hyperlink" Target="https://stats.wnba.com/events/?flag=2&amp;CFID=&amp;CFPARAMS=&amp;PlayerID=100646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stats.wnba.com/events/?flag=1&amp;CFID=&amp;CFPARAMS=&amp;PlayerID=1628242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stats.wnba.com/events/?flag=1&amp;CFID=&amp;CFPARAMS=&amp;PlayerID=100940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stats.wnba.com/events/?flag=1&amp;CFID=&amp;CFPARAMS=&amp;PlayerID=1629485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stats.wnba.com/events/?flag=1&amp;CFID=&amp;CFPARAMS=&amp;PlayerID=1628242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stats.wnba.com/events/?flag=1&amp;CFID=&amp;CFPARAMS=&amp;PlayerID=100940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stats.wnba.com/events/?flag=1&amp;CFID=&amp;CFPARAMS=&amp;PlayerID=1629485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wnba.com/team/1611661323/traditional/" TargetMode="External"/><Relationship Id="rId6568" Type="http://schemas.openxmlformats.org/officeDocument/2006/relationships/hyperlink" Target="https://stats.wnba.com/team/1611661319/traditional/" TargetMode="External"/><Relationship Id="rId10750" Type="http://schemas.openxmlformats.org/officeDocument/2006/relationships/hyperlink" Target="https://stats.wnba.com/events/?flag=3&amp;CFID=&amp;CFPARAMS=&amp;PlayerID=1628878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wnba.com/events/?flag=3&amp;CFID=&amp;CFPARAMS=&amp;PlayerID=1630096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stats.wnba.com/events/?flag=3&amp;CFID=&amp;CFPARAMS=&amp;PlayerID=1628276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stats.wnba.com/player/1630389/" TargetMode="External"/><Relationship Id="rId10751" Type="http://schemas.openxmlformats.org/officeDocument/2006/relationships/hyperlink" Target="https://stats.wnba.com/events/?flag=3&amp;CFID=&amp;CFPARAMS=&amp;PlayerID=1628878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stats.wnba.com/events/?flag=1&amp;CFID=&amp;CFPARAMS=&amp;PlayerID=1628242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stats.wnba.com/events/?flag=1&amp;CFID=&amp;CFPARAMS=&amp;PlayerID=100940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stats.wnba.com/events/?flag=1&amp;CFID=&amp;CFPARAMS=&amp;PlayerID=1629485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stats.wnba.com/player/1630096/" TargetMode="External"/><Relationship Id="rId6567" Type="http://schemas.openxmlformats.org/officeDocument/2006/relationships/hyperlink" Target="https://stats.wnba.com/player/1628276/" TargetMode="External"/><Relationship Id="rId7897" Type="http://schemas.openxmlformats.org/officeDocument/2006/relationships/hyperlink" Target="https://stats.wnba.com/events/?flag=1&amp;CFID=&amp;CFPARAMS=&amp;PlayerID=1629485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2" Type="http://schemas.openxmlformats.org/officeDocument/2006/relationships/hyperlink" Target="https://stats.wnba.com/player/201067/" TargetMode="External"/><Relationship Id="rId21401" Type="http://schemas.openxmlformats.org/officeDocument/2006/relationships/hyperlink" Target="https://stats.wnba.com/events/?flag=2&amp;CFID=&amp;CFPARAMS=&amp;PlayerID=203399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2" Type="http://schemas.openxmlformats.org/officeDocument/2006/relationships/hyperlink" Target="https://stats.wnba.com/events/?flag=2&amp;CFID=&amp;CFPARAMS=&amp;PlayerID=203013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3" Type="http://schemas.openxmlformats.org/officeDocument/2006/relationships/hyperlink" Target="https://stats.wnba.com/team/1611661323/traditional/" TargetMode="External"/><Relationship Id="rId21400" Type="http://schemas.openxmlformats.org/officeDocument/2006/relationships/hyperlink" Target="https://stats.wnba.com/events/?flag=2&amp;CFID=&amp;CFPARAMS=&amp;PlayerID=203399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1" Type="http://schemas.openxmlformats.org/officeDocument/2006/relationships/hyperlink" Target="https://stats.wnba.com/events/?flag=2&amp;CFID=&amp;CFPARAMS=&amp;PlayerID=203013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stats.wnba.com/events/?flag=1&amp;CFID=&amp;CFPARAMS=&amp;PlayerID=1628242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stats.wnba.com/events/?flag=1&amp;CFID=&amp;CFPARAMS=&amp;PlayerID=100940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0" Type="http://schemas.openxmlformats.org/officeDocument/2006/relationships/hyperlink" Target="https://stats.wnba.com/events/?flag=1&amp;CFID=&amp;CFPARAMS=&amp;PlayerID=203041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3" Type="http://schemas.openxmlformats.org/officeDocument/2006/relationships/hyperlink" Target="https://stats.wnba.com/player/202250/" TargetMode="External"/><Relationship Id="rId22734" Type="http://schemas.openxmlformats.org/officeDocument/2006/relationships/hyperlink" Target="https://stats.wnba.com/events/?flag=2&amp;CFID=&amp;CFPARAMS=&amp;PlayerID=203013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stats.wnba.com/events/?flag=1&amp;CFID=&amp;CFPARAMS=&amp;PlayerID=1628242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1" Type="http://schemas.openxmlformats.org/officeDocument/2006/relationships/hyperlink" Target="https://stats.wnba.com/events/?flag=1&amp;CFID=&amp;CFPARAMS=&amp;PlayerID=203041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2" Type="http://schemas.openxmlformats.org/officeDocument/2006/relationships/hyperlink" Target="https://stats.wnba.com/events/?flag=2&amp;CFID=&amp;CFPARAMS=&amp;PlayerID=203399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3" Type="http://schemas.openxmlformats.org/officeDocument/2006/relationships/hyperlink" Target="https://stats.wnba.com/events/?flag=2&amp;CFID=&amp;CFPARAMS=&amp;PlayerID=203013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5" Type="http://schemas.openxmlformats.org/officeDocument/2006/relationships/hyperlink" Target="https://stats.wnba.com/events/?flag=2&amp;CFID=&amp;CFPARAMS=&amp;PlayerID=202250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6" Type="http://schemas.openxmlformats.org/officeDocument/2006/relationships/hyperlink" Target="https://stats.wnba.com/team/1611661319/traditional/" TargetMode="External"/><Relationship Id="rId21404" Type="http://schemas.openxmlformats.org/officeDocument/2006/relationships/hyperlink" Target="https://stats.wnba.com/team/1611661323/traditional/" TargetMode="External"/><Relationship Id="rId22735" Type="http://schemas.openxmlformats.org/officeDocument/2006/relationships/hyperlink" Target="https://stats.wnba.com/player/202251/" TargetMode="External"/><Relationship Id="rId21407" Type="http://schemas.openxmlformats.org/officeDocument/2006/relationships/hyperlink" Target="https://stats.wnba.com/events/?flag=2&amp;CFID=&amp;CFPARAMS=&amp;PlayerID=202250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8" Type="http://schemas.openxmlformats.org/officeDocument/2006/relationships/hyperlink" Target="https://stats.wnba.com/events/?flag=2&amp;CFID=&amp;CFPARAMS=&amp;PlayerID=202251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6" Type="http://schemas.openxmlformats.org/officeDocument/2006/relationships/hyperlink" Target="https://stats.wnba.com/events/?flag=2&amp;CFID=&amp;CFPARAMS=&amp;PlayerID=202250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7" Type="http://schemas.openxmlformats.org/officeDocument/2006/relationships/hyperlink" Target="https://stats.wnba.com/events/?flag=2&amp;CFID=&amp;CFPARAMS=&amp;PlayerID=202251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0" Type="http://schemas.openxmlformats.org/officeDocument/2006/relationships/hyperlink" Target="https://stats.wnba.com/team/1611661317/traditional/" TargetMode="External"/><Relationship Id="rId10765" Type="http://schemas.openxmlformats.org/officeDocument/2006/relationships/hyperlink" Target="https://stats.wnba.com/events/?flag=3&amp;CFID=&amp;CFPARAMS=&amp;PlayerID=1628279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6" Type="http://schemas.openxmlformats.org/officeDocument/2006/relationships/hyperlink" Target="https://stats.wnba.com/events/?flag=3&amp;CFID=&amp;CFPARAMS=&amp;PlayerID=1628279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3" Type="http://schemas.openxmlformats.org/officeDocument/2006/relationships/hyperlink" Target="https://stats.wnba.com/events/?flag=3&amp;CFID=&amp;CFPARAMS=&amp;PlayerID=1628279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4" Type="http://schemas.openxmlformats.org/officeDocument/2006/relationships/hyperlink" Target="https://stats.wnba.com/events/?flag=3&amp;CFID=&amp;CFPARAMS=&amp;PlayerID=1628279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stats.wnba.com/events/?flag=1&amp;CFID=&amp;CFPARAMS=&amp;PlayerID=1630454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9" Type="http://schemas.openxmlformats.org/officeDocument/2006/relationships/hyperlink" Target="https://stats.wnba.com/events/?flag=1&amp;CFID=&amp;CFPARAMS=&amp;PlayerID=1628279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stats.wnba.com/events/?flag=1&amp;CFID=&amp;CFPARAMS=&amp;PlayerID=201886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stats.wnba.com/events/?flag=1&amp;CFID=&amp;CFPARAMS=&amp;PlayerID=1630454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7" Type="http://schemas.openxmlformats.org/officeDocument/2006/relationships/hyperlink" Target="https://stats.wnba.com/events/?flag=1&amp;CFID=&amp;CFPARAMS=&amp;PlayerID=1628279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8" Type="http://schemas.openxmlformats.org/officeDocument/2006/relationships/hyperlink" Target="https://stats.wnba.com/events/?flag=1&amp;CFID=&amp;CFPARAMS=&amp;PlayerID=1628279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wnba.com/events/?flag=3&amp;CFID=&amp;CFPARAMS=&amp;PlayerID=1628280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stats.wnba.com/player/1628242/" TargetMode="External"/><Relationship Id="rId6553" Type="http://schemas.openxmlformats.org/officeDocument/2006/relationships/hyperlink" Target="https://stats.wnba.com/player/100940/" TargetMode="External"/><Relationship Id="rId7885" Type="http://schemas.openxmlformats.org/officeDocument/2006/relationships/hyperlink" Target="https://stats.wnba.com/events/?flag=1&amp;CFID=&amp;CFPARAMS=&amp;PlayerID=1630454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9" Type="http://schemas.openxmlformats.org/officeDocument/2006/relationships/hyperlink" Target="https://stats.wnba.com/team/1611661320/traditional/" TargetMode="External"/><Relationship Id="rId395" Type="http://schemas.openxmlformats.org/officeDocument/2006/relationships/hyperlink" Target="https://stats.wnba.com/events/?flag=3&amp;CFID=&amp;CFPARAMS=&amp;PlayerID=1628280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stats.wnba.com/team/1611661325/traditional/" TargetMode="External"/><Relationship Id="rId6554" Type="http://schemas.openxmlformats.org/officeDocument/2006/relationships/hyperlink" Target="https://stats.wnba.com/team/1611661317/traditional/" TargetMode="External"/><Relationship Id="rId7884" Type="http://schemas.openxmlformats.org/officeDocument/2006/relationships/hyperlink" Target="https://stats.wnba.com/events/?flag=1&amp;CFID=&amp;CFPARAMS=&amp;PlayerID=1630454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8" Type="http://schemas.openxmlformats.org/officeDocument/2006/relationships/hyperlink" Target="https://stats.wnba.com/player/201496/" TargetMode="External"/><Relationship Id="rId22739" Type="http://schemas.openxmlformats.org/officeDocument/2006/relationships/hyperlink" Target="https://stats.wnba.com/player/202644/" TargetMode="External"/><Relationship Id="rId394" Type="http://schemas.openxmlformats.org/officeDocument/2006/relationships/hyperlink" Target="https://stats.wnba.com/events/?flag=3&amp;CFID=&amp;CFPARAMS=&amp;PlayerID=1628280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wnba.com/events/?flag=1&amp;CFID=&amp;CFPARAMS=&amp;PlayerID=203824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stats.wnba.com/events/?flag=1&amp;CFID=&amp;CFPARAMS=&amp;PlayerID=201886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stats.wnba.com/events/?flag=1&amp;CFID=&amp;CFPARAMS=&amp;PlayerID=1630454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wnba.com/team/1611661323/traditional/" TargetMode="External"/><Relationship Id="rId5221" Type="http://schemas.openxmlformats.org/officeDocument/2006/relationships/hyperlink" Target="https://stats.wnba.com/events/?flag=1&amp;CFID=&amp;CFPARAMS=&amp;PlayerID=203824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stats.wnba.com/events/?flag=1&amp;CFID=&amp;CFPARAMS=&amp;PlayerID=201886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stats.wnba.com/events/?flag=1&amp;CFID=&amp;CFPARAMS=&amp;PlayerID=1630454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stats.wnba.com/events/?flag=3&amp;CFID=&amp;CFPARAMS=&amp;PlayerID=1628242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stats.wnba.com/events/?flag=3&amp;CFID=&amp;CFPARAMS=&amp;PlayerID=100940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stats.wnba.com/events/?flag=3&amp;CFID=&amp;CFPARAMS=&amp;PlayerID=1629485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1" Type="http://schemas.openxmlformats.org/officeDocument/2006/relationships/hyperlink" Target="https://stats.wnba.com/player/1628279/" TargetMode="External"/><Relationship Id="rId399" Type="http://schemas.openxmlformats.org/officeDocument/2006/relationships/hyperlink" Target="https://stats.wnba.com/events/?flag=1&amp;CFID=&amp;CFPARAMS=&amp;PlayerID=1628280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stats.wnba.com/events/?flag=3&amp;CFID=&amp;CFPARAMS=&amp;PlayerID=1628242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stats.wnba.com/events/?flag=3&amp;CFID=&amp;CFPARAMS=&amp;PlayerID=100940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stats.wnba.com/team/1611661320/traditional/" TargetMode="External"/><Relationship Id="rId10762" Type="http://schemas.openxmlformats.org/officeDocument/2006/relationships/hyperlink" Target="https://stats.wnba.com/team/1611661330/traditional/" TargetMode="External"/><Relationship Id="rId398" Type="http://schemas.openxmlformats.org/officeDocument/2006/relationships/hyperlink" Target="https://stats.wnba.com/events/?flag=1&amp;CFID=&amp;CFPARAMS=&amp;PlayerID=1628280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wnba.com/events/?flag=3&amp;CFID=&amp;CFPARAMS=&amp;PlayerID=1628242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5" Type="http://schemas.openxmlformats.org/officeDocument/2006/relationships/hyperlink" Target="https://stats.wnba.com/events/?flag=3&amp;CFID=&amp;CFPARAMS=&amp;PlayerID=100940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stats.wnba.com/player/1629485/" TargetMode="External"/><Relationship Id="rId397" Type="http://schemas.openxmlformats.org/officeDocument/2006/relationships/hyperlink" Target="https://stats.wnba.com/events/?flag=3&amp;CFID=&amp;CFPARAMS=&amp;PlayerID=1628280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wnba.com/events/?flag=3&amp;CFID=&amp;CFPARAMS=&amp;PlayerID=1628242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stats.wnba.com/events/?flag=3&amp;CFID=&amp;CFPARAMS=&amp;PlayerID=100940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stats.wnba.com/events/?flag=1&amp;CFID=&amp;CFPARAMS=&amp;PlayerID=1630454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0" Type="http://schemas.openxmlformats.org/officeDocument/2006/relationships/hyperlink" Target="https://stats.wnba.com/events/?flag=1&amp;CFID=&amp;CFPARAMS=&amp;PlayerID=1628878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stats.wnba.com/team/1611661330/traditional/" TargetMode="External"/><Relationship Id="rId5292" Type="http://schemas.openxmlformats.org/officeDocument/2006/relationships/hyperlink" Target="https://stats.wnba.com/events/?flag=3&amp;CFID=&amp;CFPARAMS=&amp;PlayerID=1628929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stats.wnba.com/player/1628929/" TargetMode="External"/><Relationship Id="rId5295" Type="http://schemas.openxmlformats.org/officeDocument/2006/relationships/hyperlink" Target="https://stats.wnba.com/events/?flag=3&amp;CFID=&amp;CFPARAMS=&amp;PlayerID=1628929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wnba.com/events/?flag=1&amp;CFID=&amp;CFPARAMS=&amp;PlayerID=1628929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stats.wnba.com/events/?flag=3&amp;CFID=&amp;CFPARAMS=&amp;PlayerID=1628929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stats.wnba.com/events/?flag=3&amp;CFID=&amp;CFPARAMS=&amp;PlayerID=1628929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stats.wnba.com/events/?flag=1&amp;CFID=&amp;CFPARAMS=&amp;PlayerID=1628929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wnba.com/events/?flag=1&amp;CFID=&amp;CFPARAMS=&amp;PlayerID=1628929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wnba.com/events/?flag=1&amp;CFID=&amp;CFPARAMS=&amp;PlayerID=1628929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7" Type="http://schemas.openxmlformats.org/officeDocument/2006/relationships/hyperlink" Target="https://stats.wnba.com/events/?flag=3&amp;CFID=&amp;CFPARAMS=&amp;PlayerID=204324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8" Type="http://schemas.openxmlformats.org/officeDocument/2006/relationships/hyperlink" Target="https://stats.wnba.com/events/?flag=3&amp;CFID=&amp;CFPARAMS=&amp;PlayerID=204324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5" Type="http://schemas.openxmlformats.org/officeDocument/2006/relationships/hyperlink" Target="https://stats.wnba.com/player/204324/" TargetMode="External"/><Relationship Id="rId10706" Type="http://schemas.openxmlformats.org/officeDocument/2006/relationships/hyperlink" Target="https://stats.wnba.com/team/1611661319/traditional/" TargetMode="External"/><Relationship Id="rId10709" Type="http://schemas.openxmlformats.org/officeDocument/2006/relationships/hyperlink" Target="https://stats.wnba.com/events/?flag=3&amp;CFID=&amp;CFPARAMS=&amp;PlayerID=204324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wnba.com/events/?flag=3&amp;CFID=&amp;CFPARAMS=&amp;PlayerID=202662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wnba.com/events/?flag=3&amp;CFID=&amp;CFPARAMS=&amp;PlayerID=202662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0" Type="http://schemas.openxmlformats.org/officeDocument/2006/relationships/hyperlink" Target="https://stats.wnba.com/events/?flag=1&amp;CFID=&amp;CFPARAMS=&amp;PlayerID=202662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wnba.com/events/?flag=1&amp;CFID=&amp;CFPARAMS=&amp;PlayerID=202662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3" Type="http://schemas.openxmlformats.org/officeDocument/2006/relationships/hyperlink" Target="https://stats.wnba.com/events/?flag=1&amp;CFID=&amp;CFPARAMS=&amp;PlayerID=202662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stats.wnba.com/events/?flag=1&amp;CFID=&amp;CFPARAMS=&amp;PlayerID=202662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4" Type="http://schemas.openxmlformats.org/officeDocument/2006/relationships/hyperlink" Target="https://stats.wnba.com/events/?flag=1&amp;CFID=&amp;CFPARAMS=&amp;PlayerID=202662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stats.wnba.com/events/?flag=1&amp;CFID=&amp;CFPARAMS=&amp;PlayerID=202662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1" Type="http://schemas.openxmlformats.org/officeDocument/2006/relationships/hyperlink" Target="https://stats.wnba.com/events/?flag=1&amp;CFID=&amp;CFPARAMS=&amp;PlayerID=202662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wnba.com/events/?flag=1&amp;CFID=&amp;CFPARAMS=&amp;PlayerID=202662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2" Type="http://schemas.openxmlformats.org/officeDocument/2006/relationships/hyperlink" Target="https://stats.wnba.com/events/?flag=1&amp;CFID=&amp;CFPARAMS=&amp;PlayerID=202662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8" Type="http://schemas.openxmlformats.org/officeDocument/2006/relationships/hyperlink" Target="https://stats.wnba.com/events/?flag=1&amp;CFID=&amp;CFPARAMS=&amp;PlayerID=202662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stats.wnba.com/events/?flag=1&amp;CFID=&amp;CFPARAMS=&amp;PlayerID=202662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wnba.com/events/?flag=1&amp;CFID=&amp;CFPARAMS=&amp;PlayerID=202662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7" Type="http://schemas.openxmlformats.org/officeDocument/2006/relationships/hyperlink" Target="https://stats.wnba.com/events/?flag=1&amp;CFID=&amp;CFPARAMS=&amp;PlayerID=202662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wnba.com/events/?flag=1&amp;CFID=&amp;CFPARAMS=&amp;PlayerID=1627674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wnba.com/events/?flag=1&amp;CFID=&amp;CFPARAMS=&amp;PlayerID=1627674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wnba.com/events/?flag=1&amp;CFID=&amp;CFPARAMS=&amp;PlayerID=1627674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wnba.com/team/1611661313/traditional/" TargetMode="External"/><Relationship Id="rId43" Type="http://schemas.openxmlformats.org/officeDocument/2006/relationships/hyperlink" Target="https://stats.wnba.com/player/1627668/" TargetMode="External"/><Relationship Id="rId46" Type="http://schemas.openxmlformats.org/officeDocument/2006/relationships/hyperlink" Target="https://stats.wnba.com/events/?flag=3&amp;CFID=&amp;CFPARAMS=&amp;PlayerID=1627668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wnba.com/events/?flag=3&amp;CFID=&amp;CFPARAMS=&amp;PlayerID=1627668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wnba.com/events/?flag=3&amp;CFID=&amp;CFPARAMS=&amp;PlayerID=1627668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wnba.com/events/?flag=3&amp;CFID=&amp;CFPARAMS=&amp;PlayerID=1627668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wnba.com/events/?flag=1&amp;CFID=&amp;CFPARAMS=&amp;PlayerID=1627668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wnba.com/events/?flag=3&amp;CFID=&amp;CFPARAMS=&amp;PlayerID=1627674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wnba.com/team/1611661317/traditional/" TargetMode="External"/><Relationship Id="rId33" Type="http://schemas.openxmlformats.org/officeDocument/2006/relationships/hyperlink" Target="https://stats.wnba.com/events/?flag=3&amp;CFID=&amp;CFPARAMS=&amp;PlayerID=1627674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wnba.com/events/?flag=3&amp;CFID=&amp;CFPARAMS=&amp;PlayerID=1627674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wnba.com/events/?flag=1&amp;CFID=&amp;CFPARAMS=&amp;PlayerID=1627674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wnba.com/events/?flag=3&amp;CFID=&amp;CFPARAMS=&amp;PlayerID=1627674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wnba.com/events/?flag=1&amp;CFID=&amp;CFPARAMS=&amp;PlayerID=1627674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wnba.com/events/?flag=1&amp;CFID=&amp;CFPARAMS=&amp;PlayerID=1627674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wnba.com/events/?flag=1&amp;CFID=&amp;CFPARAMS=&amp;PlayerID=1627674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wnba.com/events/?flag=1&amp;CFID=&amp;CFPARAMS=&amp;PlayerID=1627674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wnba.com/events/?flag=3&amp;CFID=&amp;CFPARAMS=&amp;PlayerID=1629481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wnba.com/events/?flag=1&amp;CFID=&amp;CFPARAMS=&amp;PlayerID=1629481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wnba.com/events/?flag=1&amp;CFID=&amp;CFPARAMS=&amp;PlayerID=1629481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wnba.com/events/?flag=1&amp;CFID=&amp;CFPARAMS=&amp;PlayerID=1629481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wnba.com/events/?flag=1&amp;CFID=&amp;CFPARAMS=&amp;PlayerID=1629481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wnba.com/events/?flag=1&amp;CFID=&amp;CFPARAMS=&amp;PlayerID=1629481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wnba.com/events/?flag=1&amp;CFID=&amp;CFPARAMS=&amp;PlayerID=1629481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wnba.com/events/?flag=1&amp;CFID=&amp;CFPARAMS=&amp;PlayerID=1629481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wnba.com/events/?flag=1&amp;CFID=&amp;CFPARAMS=&amp;PlayerID=1629481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wnba.com/player/1627674/" TargetMode="External"/><Relationship Id="rId11" Type="http://schemas.openxmlformats.org/officeDocument/2006/relationships/hyperlink" Target="https://stats.wnba.com/events/?flag=1&amp;CFID=&amp;CFPARAMS=&amp;PlayerID=1628932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wnba.com/events/?flag=1&amp;CFID=&amp;CFPARAMS=&amp;PlayerID=1628932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wnba.com/events/?flag=1&amp;CFID=&amp;CFPARAMS=&amp;PlayerID=1628932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wnba.com/events/?flag=1&amp;CFID=&amp;CFPARAMS=&amp;PlayerID=1628932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3" Type="http://schemas.openxmlformats.org/officeDocument/2006/relationships/hyperlink" Target="https://stats.wnba.com/events/?flag=1&amp;CFID=&amp;CFPARAMS=&amp;PlayerID=203408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4" Type="http://schemas.openxmlformats.org/officeDocument/2006/relationships/hyperlink" Target="https://stats.wnba.com/events/?flag=1&amp;CFID=&amp;CFPARAMS=&amp;PlayerID=203408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5" Type="http://schemas.openxmlformats.org/officeDocument/2006/relationships/hyperlink" Target="https://stats.wnba.com/events/?flag=1&amp;CFID=&amp;CFPARAMS=&amp;PlayerID=203408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6" Type="http://schemas.openxmlformats.org/officeDocument/2006/relationships/hyperlink" Target="https://stats.wnba.com/events/?flag=1&amp;CFID=&amp;CFPARAMS=&amp;PlayerID=203408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7" Type="http://schemas.openxmlformats.org/officeDocument/2006/relationships/hyperlink" Target="https://stats.wnba.com/events/?flag=1&amp;CFID=&amp;CFPARAMS=&amp;PlayerID=203408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8" Type="http://schemas.openxmlformats.org/officeDocument/2006/relationships/hyperlink" Target="https://stats.wnba.com/events/?flag=1&amp;CFID=&amp;CFPARAMS=&amp;PlayerID=203408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9" Type="http://schemas.openxmlformats.org/officeDocument/2006/relationships/hyperlink" Target="https://stats.wnba.com/player/203870/" TargetMode="External"/><Relationship Id="rId15" Type="http://schemas.openxmlformats.org/officeDocument/2006/relationships/hyperlink" Target="https://stats.wnba.com/player/1629481/" TargetMode="External"/><Relationship Id="rId14" Type="http://schemas.openxmlformats.org/officeDocument/2006/relationships/hyperlink" Target="https://stats.wnba.com/events/?flag=1&amp;CFID=&amp;CFPARAMS=&amp;PlayerID=1628932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wnba.com/events/?flag=3&amp;CFID=&amp;CFPARAMS=&amp;PlayerID=1629481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wnba.com/team/1611661321/traditional/" TargetMode="External"/><Relationship Id="rId19" Type="http://schemas.openxmlformats.org/officeDocument/2006/relationships/hyperlink" Target="https://stats.wnba.com/events/?flag=3&amp;CFID=&amp;CFPARAMS=&amp;PlayerID=1629481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wnba.com/events/?flag=3&amp;CFID=&amp;CFPARAMS=&amp;PlayerID=1629481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wnba.com/events/?flag=1&amp;CFID=&amp;CFPARAMS=&amp;PlayerID=204319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wnba.com/events/?flag=1&amp;CFID=&amp;CFPARAMS=&amp;PlayerID=204319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wnba.com/team/1611661325/traditional/" TargetMode="External"/><Relationship Id="rId85" Type="http://schemas.openxmlformats.org/officeDocument/2006/relationships/hyperlink" Target="https://stats.wnba.com/player/1642286/" TargetMode="External"/><Relationship Id="rId88" Type="http://schemas.openxmlformats.org/officeDocument/2006/relationships/hyperlink" Target="https://stats.wnba.com/events/?flag=3&amp;CFID=&amp;CFPARAMS=&amp;PlayerID=1642286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wnba.com/events/?flag=3&amp;CFID=&amp;CFPARAMS=&amp;PlayerID=1642286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wnba.com/events/?flag=3&amp;CFID=&amp;CFPARAMS=&amp;PlayerID=1642286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wnba.com/events/?flag=1&amp;CFID=&amp;CFPARAMS=&amp;PlayerID=204319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wnba.com/events/?flag=1&amp;CFID=&amp;CFPARAMS=&amp;PlayerID=204319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wnba.com/events/?flag=1&amp;CFID=&amp;CFPARAMS=&amp;PlayerID=204319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wnba.com/events/?flag=3&amp;CFID=&amp;CFPARAMS=&amp;PlayerID=204319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wnba.com/team/1611661328/traditional/" TargetMode="External"/><Relationship Id="rId75" Type="http://schemas.openxmlformats.org/officeDocument/2006/relationships/hyperlink" Target="https://stats.wnba.com/events/?flag=3&amp;CFID=&amp;CFPARAMS=&amp;PlayerID=204319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wnba.com/events/?flag=3&amp;CFID=&amp;CFPARAMS=&amp;PlayerID=204319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wnba.com/events/?flag=1&amp;CFID=&amp;CFPARAMS=&amp;PlayerID=204319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wnba.com/events/?flag=3&amp;CFID=&amp;CFPARAMS=&amp;PlayerID=204319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wnba.com/events/?flag=1&amp;CFID=&amp;CFPARAMS=&amp;PlayerID=204319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wnba.com/events/?flag=1&amp;CFID=&amp;CFPARAMS=&amp;PlayerID=204319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wnba.com/player/204319/" TargetMode="External"/><Relationship Id="rId70" Type="http://schemas.openxmlformats.org/officeDocument/2006/relationships/hyperlink" Target="https://stats.wnba.com/events/?flag=1&amp;CFID=&amp;CFPARAMS=&amp;PlayerID=1629483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wnba.com/events/?flag=3&amp;CFID=&amp;CFPARAMS=&amp;PlayerID=1629483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wnba.com/events/?flag=3&amp;CFID=&amp;CFPARAMS=&amp;PlayerID=1629483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wnba.com/events/?flag=1&amp;CFID=&amp;CFPARAMS=&amp;PlayerID=1629483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wnba.com/events/?flag=1&amp;CFID=&amp;CFPARAMS=&amp;PlayerID=1629483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wnba.com/events/?flag=1&amp;CFID=&amp;CFPARAMS=&amp;PlayerID=1629483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stats.wnba.com/events/?flag=1&amp;CFID=&amp;CFPARAMS=&amp;PlayerID=1629483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wnba.com/events/?flag=1&amp;CFID=&amp;CFPARAMS=&amp;PlayerID=1629483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wnba.com/events/?flag=1&amp;CFID=&amp;CFPARAMS=&amp;PlayerID=1629483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wnba.com/events/?flag=3&amp;CFID=&amp;CFPARAMS=&amp;PlayerID=1629483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stats.wnba.com/events/?flag=1&amp;CFID=&amp;CFPARAMS=&amp;PlayerID=1629483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wnba.com/events/?flag=1&amp;CFID=&amp;CFPARAMS=&amp;PlayerID=1627668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wnba.com/events/?flag=1&amp;CFID=&amp;CFPARAMS=&amp;PlayerID=1627668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wnba.com/events/?flag=1&amp;CFID=&amp;CFPARAMS=&amp;PlayerID=1627668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wnba.com/events/?flag=1&amp;CFID=&amp;CFPARAMS=&amp;PlayerID=1627668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wnba.com/events/?flag=1&amp;CFID=&amp;CFPARAMS=&amp;PlayerID=1627668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wnba.com/events/?flag=1&amp;CFID=&amp;CFPARAMS=&amp;PlayerID=1627668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wnba.com/player/1629483/" TargetMode="External"/><Relationship Id="rId56" Type="http://schemas.openxmlformats.org/officeDocument/2006/relationships/hyperlink" Target="https://stats.wnba.com/events/?flag=1&amp;CFID=&amp;CFPARAMS=&amp;PlayerID=1627668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wnba.com/events/?flag=3&amp;CFID=&amp;CFPARAMS=&amp;PlayerID=1629483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wnba.com/team/1611661324/traditional/" TargetMode="External"/><Relationship Id="rId6627" Type="http://schemas.openxmlformats.org/officeDocument/2006/relationships/hyperlink" Target="https://stats.wnba.com/events/?flag=1&amp;CFID=&amp;CFPARAMS=&amp;PlayerID=1627674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stats.wnba.com/events/?flag=1&amp;CFID=&amp;CFPARAMS=&amp;PlayerID=1630096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7" Type="http://schemas.openxmlformats.org/officeDocument/2006/relationships/hyperlink" Target="https://stats.wnba.com/player/203411/" TargetMode="External"/><Relationship Id="rId20146" Type="http://schemas.openxmlformats.org/officeDocument/2006/relationships/hyperlink" Target="https://stats.wnba.com/events/?flag=1&amp;CFID=&amp;CFPARAMS=&amp;PlayerID=100729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8" Type="http://schemas.openxmlformats.org/officeDocument/2006/relationships/hyperlink" Target="https://stats.wnba.com/events/?flag=2&amp;CFID=&amp;CFPARAMS=&amp;PlayerID=201919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stats.wnba.com/events/?flag=1&amp;CFID=&amp;CFPARAMS=&amp;PlayerID=1627674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stats.wnba.com/events/?flag=3&amp;CFID=&amp;CFPARAMS=&amp;PlayerID=1630096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8" Type="http://schemas.openxmlformats.org/officeDocument/2006/relationships/hyperlink" Target="https://stats.wnba.com/team/1611661313/traditional/" TargetMode="External"/><Relationship Id="rId20147" Type="http://schemas.openxmlformats.org/officeDocument/2006/relationships/hyperlink" Target="https://stats.wnba.com/events/?flag=1&amp;CFID=&amp;CFPARAMS=&amp;PlayerID=100729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7" Type="http://schemas.openxmlformats.org/officeDocument/2006/relationships/hyperlink" Target="https://stats.wnba.com/events/?flag=2&amp;CFID=&amp;CFPARAMS=&amp;PlayerID=201919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stats.wnba.com/events/?flag=3&amp;CFID=&amp;CFPARAMS=&amp;PlayerID=1627674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stats.wnba.com/events/?flag=3&amp;CFID=&amp;CFPARAMS=&amp;PlayerID=1630096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5" Type="http://schemas.openxmlformats.org/officeDocument/2006/relationships/hyperlink" Target="https://stats.wnba.com/events/?flag=1&amp;CFID=&amp;CFPARAMS=&amp;PlayerID=201896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8" Type="http://schemas.openxmlformats.org/officeDocument/2006/relationships/hyperlink" Target="https://stats.wnba.com/player/204296/" TargetMode="External"/><Relationship Id="rId6626" Type="http://schemas.openxmlformats.org/officeDocument/2006/relationships/hyperlink" Target="https://stats.wnba.com/events/?flag=3&amp;CFID=&amp;CFPARAMS=&amp;PlayerID=1627674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stats.wnba.com/events/?flag=3&amp;CFID=&amp;CFPARAMS=&amp;PlayerID=1630096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6" Type="http://schemas.openxmlformats.org/officeDocument/2006/relationships/hyperlink" Target="https://stats.wnba.com/events/?flag=1&amp;CFID=&amp;CFPARAMS=&amp;PlayerID=201896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9" Type="http://schemas.openxmlformats.org/officeDocument/2006/relationships/hyperlink" Target="https://stats.wnba.com/team/1611661313/traditional/" TargetMode="External"/><Relationship Id="rId21479" Type="http://schemas.openxmlformats.org/officeDocument/2006/relationships/hyperlink" Target="https://stats.wnba.com/player/203014/" TargetMode="External"/><Relationship Id="rId19153" Type="http://schemas.openxmlformats.org/officeDocument/2006/relationships/hyperlink" Target="https://stats.wnba.com/events/?flag=1&amp;CFID=&amp;CFPARAMS=&amp;PlayerID=201896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4" Type="http://schemas.openxmlformats.org/officeDocument/2006/relationships/hyperlink" Target="https://stats.wnba.com/events/?flag=1&amp;CFID=&amp;CFPARAMS=&amp;PlayerID=201896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stats.wnba.com/events/?flag=1&amp;CFID=&amp;CFPARAMS=&amp;PlayerID=1627674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1" Type="http://schemas.openxmlformats.org/officeDocument/2006/relationships/hyperlink" Target="https://stats.wnba.com/events/?flag=1&amp;CFID=&amp;CFPARAMS=&amp;PlayerID=201896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2" Type="http://schemas.openxmlformats.org/officeDocument/2006/relationships/hyperlink" Target="https://stats.wnba.com/events/?flag=1&amp;CFID=&amp;CFPARAMS=&amp;PlayerID=201896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0" Type="http://schemas.openxmlformats.org/officeDocument/2006/relationships/hyperlink" Target="https://stats.wnba.com/events/?flag=2&amp;CFID=&amp;CFPARAMS=&amp;PlayerID=100915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0" Type="http://schemas.openxmlformats.org/officeDocument/2006/relationships/hyperlink" Target="https://stats.wnba.com/events/?flag=1&amp;CFID=&amp;CFPARAMS=&amp;PlayerID=201896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0" Type="http://schemas.openxmlformats.org/officeDocument/2006/relationships/hyperlink" Target="https://stats.wnba.com/team/1611661320/traditional/" TargetMode="External"/><Relationship Id="rId21472" Type="http://schemas.openxmlformats.org/officeDocument/2006/relationships/hyperlink" Target="https://stats.wnba.com/events/?flag=2&amp;CFID=&amp;CFPARAMS=&amp;PlayerID=100915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1" Type="http://schemas.openxmlformats.org/officeDocument/2006/relationships/hyperlink" Target="https://stats.wnba.com/events/?flag=3&amp;CFID=&amp;CFPARAMS=&amp;PlayerID=100729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1" Type="http://schemas.openxmlformats.org/officeDocument/2006/relationships/hyperlink" Target="https://stats.wnba.com/events/?flag=2&amp;CFID=&amp;CFPARAMS=&amp;PlayerID=100915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2" Type="http://schemas.openxmlformats.org/officeDocument/2006/relationships/hyperlink" Target="https://stats.wnba.com/events/?flag=3&amp;CFID=&amp;CFPARAMS=&amp;PlayerID=100729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4" Type="http://schemas.openxmlformats.org/officeDocument/2006/relationships/hyperlink" Target="https://stats.wnba.com/team/1611661325/traditional/" TargetMode="External"/><Relationship Id="rId20143" Type="http://schemas.openxmlformats.org/officeDocument/2006/relationships/hyperlink" Target="https://stats.wnba.com/events/?flag=1&amp;CFID=&amp;CFPARAMS=&amp;PlayerID=100729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3" Type="http://schemas.openxmlformats.org/officeDocument/2006/relationships/hyperlink" Target="https://stats.wnba.com/player/201919/" TargetMode="External"/><Relationship Id="rId20144" Type="http://schemas.openxmlformats.org/officeDocument/2006/relationships/hyperlink" Target="https://stats.wnba.com/events/?flag=1&amp;CFID=&amp;CFPARAMS=&amp;PlayerID=100729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6" Type="http://schemas.openxmlformats.org/officeDocument/2006/relationships/hyperlink" Target="https://stats.wnba.com/events/?flag=2&amp;CFID=&amp;CFPARAMS=&amp;PlayerID=201919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5" Type="http://schemas.openxmlformats.org/officeDocument/2006/relationships/hyperlink" Target="https://stats.wnba.com/events/?flag=1&amp;CFID=&amp;CFPARAMS=&amp;PlayerID=100729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5" Type="http://schemas.openxmlformats.org/officeDocument/2006/relationships/hyperlink" Target="https://stats.wnba.com/events/?flag=2&amp;CFID=&amp;CFPARAMS=&amp;PlayerID=201919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stats.wnba.com/events/?flag=1&amp;CFID=&amp;CFPARAMS=&amp;PlayerID=202250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wnba.com/events/?flag=1&amp;CFID=&amp;CFPARAMS=&amp;PlayerID=202250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wnba.com/events/?flag=1&amp;CFID=&amp;CFPARAMS=&amp;PlayerID=202250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stats.wnba.com/events/?flag=1&amp;CFID=&amp;CFPARAMS=&amp;PlayerID=202250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stats.wnba.com/events/?flag=3&amp;CFID=&amp;CFPARAMS=&amp;PlayerID=202250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stats.wnba.com/events/?flag=1&amp;CFID=&amp;CFPARAMS=&amp;PlayerID=1629568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stats.wnba.com/events/?flag=3&amp;CFID=&amp;CFPARAMS=&amp;PlayerID=202250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stats.wnba.com/events/?flag=1&amp;CFID=&amp;CFPARAMS=&amp;PlayerID=203014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stats.wnba.com/events/?flag=1&amp;CFID=&amp;CFPARAMS=&amp;PlayerID=1629568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wnba.com/events/?flag=1&amp;CFID=&amp;CFPARAMS=&amp;PlayerID=202250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stats.wnba.com/events/?flag=3&amp;CFID=&amp;CFPARAMS=&amp;PlayerID=1627674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stats.wnba.com/events/?flag=3&amp;CFID=&amp;CFPARAMS=&amp;PlayerID=1630096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wnba.com/events/?flag=1&amp;CFID=&amp;CFPARAMS=&amp;PlayerID=202250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stats.wnba.com/events/?flag=3&amp;CFID=&amp;CFPARAMS=&amp;PlayerID=1627674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stats.wnba.com/team/1611661323/traditional/" TargetMode="External"/><Relationship Id="rId343" Type="http://schemas.openxmlformats.org/officeDocument/2006/relationships/hyperlink" Target="https://stats.wnba.com/events/?flag=1&amp;CFID=&amp;CFPARAMS=&amp;PlayerID=202250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stats.wnba.com/player/1627674/" TargetMode="External"/><Relationship Id="rId7953" Type="http://schemas.openxmlformats.org/officeDocument/2006/relationships/hyperlink" Target="https://stats.wnba.com/player/1630096/" TargetMode="External"/><Relationship Id="rId19148" Type="http://schemas.openxmlformats.org/officeDocument/2006/relationships/hyperlink" Target="https://stats.wnba.com/events/?flag=3&amp;CFID=&amp;CFPARAMS=&amp;PlayerID=201896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wnba.com/events/?flag=1&amp;CFID=&amp;CFPARAMS=&amp;PlayerID=202250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stats.wnba.com/team/1611661329/traditional/" TargetMode="External"/><Relationship Id="rId7952" Type="http://schemas.openxmlformats.org/officeDocument/2006/relationships/hyperlink" Target="https://stats.wnba.com/events/?flag=1&amp;CFID=&amp;CFPARAMS=&amp;PlayerID=1629568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9" Type="http://schemas.openxmlformats.org/officeDocument/2006/relationships/hyperlink" Target="https://stats.wnba.com/events/?flag=1&amp;CFID=&amp;CFPARAMS=&amp;PlayerID=201896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stats.wnba.com/events/?flag=1&amp;CFID=&amp;CFPARAMS=&amp;PlayerID=203014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stats.wnba.com/events/?flag=1&amp;CFID=&amp;CFPARAMS=&amp;PlayerID=1629568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8" Type="http://schemas.openxmlformats.org/officeDocument/2006/relationships/hyperlink" Target="https://stats.wnba.com/events/?flag=1&amp;CFID=&amp;CFPARAMS=&amp;PlayerID=203411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5" Type="http://schemas.openxmlformats.org/officeDocument/2006/relationships/hyperlink" Target="https://stats.wnba.com/events/?flag=1&amp;CFID=&amp;CFPARAMS=&amp;PlayerID=203426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7" Type="http://schemas.openxmlformats.org/officeDocument/2006/relationships/hyperlink" Target="https://stats.wnba.com/events/?flag=2&amp;CFID=&amp;CFPARAMS=&amp;PlayerID=100666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8" Type="http://schemas.openxmlformats.org/officeDocument/2006/relationships/hyperlink" Target="https://stats.wnba.com/team/1611661317/traditional/" TargetMode="External"/><Relationship Id="rId6617" Type="http://schemas.openxmlformats.org/officeDocument/2006/relationships/hyperlink" Target="https://stats.wnba.com/events/?flag=1&amp;CFID=&amp;CFPARAMS=&amp;PlayerID=203014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stats.wnba.com/events/?flag=1&amp;CFID=&amp;CFPARAMS=&amp;PlayerID=1629568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9" Type="http://schemas.openxmlformats.org/officeDocument/2006/relationships/hyperlink" Target="https://stats.wnba.com/events/?flag=1&amp;CFID=&amp;CFPARAMS=&amp;PlayerID=203411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6" Type="http://schemas.openxmlformats.org/officeDocument/2006/relationships/hyperlink" Target="https://stats.wnba.com/events/?flag=1&amp;CFID=&amp;CFPARAMS=&amp;PlayerID=203426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6" Type="http://schemas.openxmlformats.org/officeDocument/2006/relationships/hyperlink" Target="https://stats.wnba.com/events/?flag=2&amp;CFID=&amp;CFPARAMS=&amp;PlayerID=100666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7" Type="http://schemas.openxmlformats.org/officeDocument/2006/relationships/hyperlink" Target="https://stats.wnba.com/player/203069/" TargetMode="External"/><Relationship Id="rId6614" Type="http://schemas.openxmlformats.org/officeDocument/2006/relationships/hyperlink" Target="https://stats.wnba.com/events/?flag=1&amp;CFID=&amp;CFPARAMS=&amp;PlayerID=203014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stats.wnba.com/events/?flag=1&amp;CFID=&amp;CFPARAMS=&amp;PlayerID=1629568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6" Type="http://schemas.openxmlformats.org/officeDocument/2006/relationships/hyperlink" Target="https://stats.wnba.com/events/?flag=1&amp;CFID=&amp;CFPARAMS=&amp;PlayerID=203411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7" Type="http://schemas.openxmlformats.org/officeDocument/2006/relationships/hyperlink" Target="https://stats.wnba.com/events/?flag=1&amp;CFID=&amp;CFPARAMS=&amp;PlayerID=203426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9" Type="http://schemas.openxmlformats.org/officeDocument/2006/relationships/hyperlink" Target="https://stats.wnba.com/team/1611661324/traditional/" TargetMode="External"/><Relationship Id="rId6615" Type="http://schemas.openxmlformats.org/officeDocument/2006/relationships/hyperlink" Target="https://stats.wnba.com/events/?flag=1&amp;CFID=&amp;CFPARAMS=&amp;PlayerID=203014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stats.wnba.com/events/?flag=1&amp;CFID=&amp;CFPARAMS=&amp;PlayerID=1629568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7" Type="http://schemas.openxmlformats.org/officeDocument/2006/relationships/hyperlink" Target="https://stats.wnba.com/events/?flag=1&amp;CFID=&amp;CFPARAMS=&amp;PlayerID=203411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8" Type="http://schemas.openxmlformats.org/officeDocument/2006/relationships/hyperlink" Target="https://stats.wnba.com/events/?flag=1&amp;CFID=&amp;CFPARAMS=&amp;PlayerID=203426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8" Type="http://schemas.openxmlformats.org/officeDocument/2006/relationships/hyperlink" Target="https://stats.wnba.com/player/100915/" TargetMode="External"/><Relationship Id="rId22799" Type="http://schemas.openxmlformats.org/officeDocument/2006/relationships/hyperlink" Target="https://stats.wnba.com/events/?flag=2&amp;CFID=&amp;CFPARAMS=&amp;PlayerID=203069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4" Type="http://schemas.openxmlformats.org/officeDocument/2006/relationships/hyperlink" Target="https://stats.wnba.com/events/?flag=1&amp;CFID=&amp;CFPARAMS=&amp;PlayerID=203411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9" Type="http://schemas.openxmlformats.org/officeDocument/2006/relationships/hyperlink" Target="https://stats.wnba.com/player/100729/" TargetMode="External"/><Relationship Id="rId19165" Type="http://schemas.openxmlformats.org/officeDocument/2006/relationships/hyperlink" Target="https://stats.wnba.com/events/?flag=1&amp;CFID=&amp;CFPARAMS=&amp;PlayerID=203411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stats.wnba.com/events/?flag=1&amp;CFID=&amp;CFPARAMS=&amp;PlayerID=203014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2" Type="http://schemas.openxmlformats.org/officeDocument/2006/relationships/hyperlink" Target="https://stats.wnba.com/events/?flag=3&amp;CFID=&amp;CFPARAMS=&amp;PlayerID=203411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stats.wnba.com/events/?flag=1&amp;CFID=&amp;CFPARAMS=&amp;PlayerID=203014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9" Type="http://schemas.openxmlformats.org/officeDocument/2006/relationships/hyperlink" Target="https://stats.wnba.com/events/?flag=1&amp;CFID=&amp;CFPARAMS=&amp;PlayerID=1629568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3" Type="http://schemas.openxmlformats.org/officeDocument/2006/relationships/hyperlink" Target="https://stats.wnba.com/events/?flag=1&amp;CFID=&amp;CFPARAMS=&amp;PlayerID=203411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0" Type="http://schemas.openxmlformats.org/officeDocument/2006/relationships/hyperlink" Target="https://stats.wnba.com/events/?flag=3&amp;CFID=&amp;CFPARAMS=&amp;PlayerID=203411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0" Type="http://schemas.openxmlformats.org/officeDocument/2006/relationships/hyperlink" Target="https://stats.wnba.com/events/?flag=2&amp;CFID=&amp;CFPARAMS=&amp;PlayerID=100796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1" Type="http://schemas.openxmlformats.org/officeDocument/2006/relationships/hyperlink" Target="https://stats.wnba.com/events/?flag=3&amp;CFID=&amp;CFPARAMS=&amp;PlayerID=203411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1" Type="http://schemas.openxmlformats.org/officeDocument/2006/relationships/hyperlink" Target="https://stats.wnba.com/events/?flag=2&amp;CFID=&amp;CFPARAMS=&amp;PlayerID=203017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2" Type="http://schemas.openxmlformats.org/officeDocument/2006/relationships/hyperlink" Target="https://stats.wnba.com/events/?flag=2&amp;CFID=&amp;CFPARAMS=&amp;PlayerID=100796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0" Type="http://schemas.openxmlformats.org/officeDocument/2006/relationships/hyperlink" Target="https://stats.wnba.com/events/?flag=3&amp;CFID=&amp;CFPARAMS=&amp;PlayerID=203426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0" Type="http://schemas.openxmlformats.org/officeDocument/2006/relationships/hyperlink" Target="https://stats.wnba.com/events/?flag=2&amp;CFID=&amp;CFPARAMS=&amp;PlayerID=203017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1" Type="http://schemas.openxmlformats.org/officeDocument/2006/relationships/hyperlink" Target="https://stats.wnba.com/events/?flag=2&amp;CFID=&amp;CFPARAMS=&amp;PlayerID=100796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1" Type="http://schemas.openxmlformats.org/officeDocument/2006/relationships/hyperlink" Target="https://stats.wnba.com/events/?flag=3&amp;CFID=&amp;CFPARAMS=&amp;PlayerID=203426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3" Type="http://schemas.openxmlformats.org/officeDocument/2006/relationships/hyperlink" Target="https://stats.wnba.com/team/1611661325/traditional/" TargetMode="External"/><Relationship Id="rId22794" Type="http://schemas.openxmlformats.org/officeDocument/2006/relationships/hyperlink" Target="https://stats.wnba.com/team/1611661325/traditional/" TargetMode="External"/><Relationship Id="rId20132" Type="http://schemas.openxmlformats.org/officeDocument/2006/relationships/hyperlink" Target="https://stats.wnba.com/events/?flag=1&amp;CFID=&amp;CFPARAMS=&amp;PlayerID=203426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2" Type="http://schemas.openxmlformats.org/officeDocument/2006/relationships/hyperlink" Target="https://stats.wnba.com/player/100666/" TargetMode="External"/><Relationship Id="rId22793" Type="http://schemas.openxmlformats.org/officeDocument/2006/relationships/hyperlink" Target="https://stats.wnba.com/player/203067/" TargetMode="External"/><Relationship Id="rId20133" Type="http://schemas.openxmlformats.org/officeDocument/2006/relationships/hyperlink" Target="https://stats.wnba.com/events/?flag=1&amp;CFID=&amp;CFPARAMS=&amp;PlayerID=203426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5" Type="http://schemas.openxmlformats.org/officeDocument/2006/relationships/hyperlink" Target="https://stats.wnba.com/events/?flag=2&amp;CFID=&amp;CFPARAMS=&amp;PlayerID=100666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6" Type="http://schemas.openxmlformats.org/officeDocument/2006/relationships/hyperlink" Target="https://stats.wnba.com/events/?flag=2&amp;CFID=&amp;CFPARAMS=&amp;PlayerID=203067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4" Type="http://schemas.openxmlformats.org/officeDocument/2006/relationships/hyperlink" Target="https://stats.wnba.com/events/?flag=1&amp;CFID=&amp;CFPARAMS=&amp;PlayerID=203426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4" Type="http://schemas.openxmlformats.org/officeDocument/2006/relationships/hyperlink" Target="https://stats.wnba.com/events/?flag=2&amp;CFID=&amp;CFPARAMS=&amp;PlayerID=100666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5" Type="http://schemas.openxmlformats.org/officeDocument/2006/relationships/hyperlink" Target="https://stats.wnba.com/events/?flag=2&amp;CFID=&amp;CFPARAMS=&amp;PlayerID=203067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wnba.com/events/?flag=3&amp;CFID=&amp;CFPARAMS=&amp;PlayerID=202250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wnba.com/team/1611661330/traditional/" TargetMode="External"/><Relationship Id="rId336" Type="http://schemas.openxmlformats.org/officeDocument/2006/relationships/hyperlink" Target="https://stats.wnba.com/player/202250/" TargetMode="External"/><Relationship Id="rId335" Type="http://schemas.openxmlformats.org/officeDocument/2006/relationships/hyperlink" Target="https://stats.wnba.com/events/?flag=1&amp;CFID=&amp;CFPARAMS=&amp;PlayerID=1628878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wnba.com/events/?flag=3&amp;CFID=&amp;CFPARAMS=&amp;PlayerID=202250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wnba.com/events/?flag=1&amp;CFID=&amp;CFPARAMS=&amp;PlayerID=1628878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stats.wnba.com/team/1611661328/traditional/" TargetMode="External"/><Relationship Id="rId334" Type="http://schemas.openxmlformats.org/officeDocument/2006/relationships/hyperlink" Target="https://stats.wnba.com/events/?flag=1&amp;CFID=&amp;CFPARAMS=&amp;PlayerID=1628878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stats.wnba.com/events/?flag=3&amp;CFID=&amp;CFPARAMS=&amp;PlayerID=203014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stats.wnba.com/events/?flag=3&amp;CFID=&amp;CFPARAMS=&amp;PlayerID=1629568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wnba.com/events/?flag=1&amp;CFID=&amp;CFPARAMS=&amp;PlayerID=1628878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stats.wnba.com/events/?flag=1&amp;CFID=&amp;CFPARAMS=&amp;PlayerID=203014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stats.wnba.com/events/?flag=3&amp;CFID=&amp;CFPARAMS=&amp;PlayerID=1629568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wnba.com/events/?flag=1&amp;CFID=&amp;CFPARAMS=&amp;PlayerID=1628878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stats.wnba.com/events/?flag=3&amp;CFID=&amp;CFPARAMS=&amp;PlayerID=203014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stats.wnba.com/events/?flag=3&amp;CFID=&amp;CFPARAMS=&amp;PlayerID=1629568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9" Type="http://schemas.openxmlformats.org/officeDocument/2006/relationships/hyperlink" Target="https://stats.wnba.com/events/?flag=3&amp;CFID=&amp;CFPARAMS=&amp;PlayerID=203411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wnba.com/events/?flag=1&amp;CFID=&amp;CFPARAMS=&amp;PlayerID=1628878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stats.wnba.com/events/?flag=3&amp;CFID=&amp;CFPARAMS=&amp;PlayerID=203014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stats.wnba.com/events/?flag=3&amp;CFID=&amp;CFPARAMS=&amp;PlayerID=1629568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stats.wnba.com/player/1628244/" TargetMode="External"/><Relationship Id="rId6649" Type="http://schemas.openxmlformats.org/officeDocument/2006/relationships/hyperlink" Target="https://stats.wnba.com/player/1630150/" TargetMode="External"/><Relationship Id="rId19135" Type="http://schemas.openxmlformats.org/officeDocument/2006/relationships/hyperlink" Target="https://stats.wnba.com/events/?flag=1&amp;CFID=&amp;CFPARAMS=&amp;PlayerID=202662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4" Type="http://schemas.openxmlformats.org/officeDocument/2006/relationships/hyperlink" Target="https://stats.wnba.com/events/?flag=1&amp;CFID=&amp;CFPARAMS=&amp;PlayerID=203016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6" Type="http://schemas.openxmlformats.org/officeDocument/2006/relationships/hyperlink" Target="https://stats.wnba.com/events/?flag=2&amp;CFID=&amp;CFPARAMS=&amp;PlayerID=202259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7" Type="http://schemas.openxmlformats.org/officeDocument/2006/relationships/hyperlink" Target="https://stats.wnba.com/player/100796/" TargetMode="External"/><Relationship Id="rId5319" Type="http://schemas.openxmlformats.org/officeDocument/2006/relationships/hyperlink" Target="https://stats.wnba.com/team/1611661313/traditional/" TargetMode="External"/><Relationship Id="rId19136" Type="http://schemas.openxmlformats.org/officeDocument/2006/relationships/hyperlink" Target="https://stats.wnba.com/events/?flag=1&amp;CFID=&amp;CFPARAMS=&amp;PlayerID=202662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5" Type="http://schemas.openxmlformats.org/officeDocument/2006/relationships/hyperlink" Target="https://stats.wnba.com/events/?flag=1&amp;CFID=&amp;CFPARAMS=&amp;PlayerID=203016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5" Type="http://schemas.openxmlformats.org/officeDocument/2006/relationships/hyperlink" Target="https://stats.wnba.com/events/?flag=2&amp;CFID=&amp;CFPARAMS=&amp;PlayerID=202259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6" Type="http://schemas.openxmlformats.org/officeDocument/2006/relationships/hyperlink" Target="https://stats.wnba.com/events/?flag=2&amp;CFID=&amp;CFPARAMS=&amp;PlayerID=201889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stats.wnba.com/events/?flag=1&amp;CFID=&amp;CFPARAMS=&amp;PlayerID=1627676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stats.wnba.com/events/?flag=1&amp;CFID=&amp;CFPARAMS=&amp;PlayerID=202633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stats.wnba.com/events/?flag=1&amp;CFID=&amp;CFPARAMS=&amp;PlayerID=1629506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3" Type="http://schemas.openxmlformats.org/officeDocument/2006/relationships/hyperlink" Target="https://stats.wnba.com/events/?flag=3&amp;CFID=&amp;CFPARAMS=&amp;PlayerID=202662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6" Type="http://schemas.openxmlformats.org/officeDocument/2006/relationships/hyperlink" Target="https://stats.wnba.com/player/203426/" TargetMode="External"/><Relationship Id="rId21458" Type="http://schemas.openxmlformats.org/officeDocument/2006/relationships/hyperlink" Target="https://stats.wnba.com/team/1611661321/traditional/" TargetMode="External"/><Relationship Id="rId22789" Type="http://schemas.openxmlformats.org/officeDocument/2006/relationships/hyperlink" Target="https://stats.wnba.com/events/?flag=2&amp;CFID=&amp;CFPARAMS=&amp;PlayerID=100796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wnba.com/events/?flag=1&amp;CFID=&amp;CFPARAMS=&amp;PlayerID=1627676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stats.wnba.com/events/?flag=1&amp;CFID=&amp;CFPARAMS=&amp;PlayerID=202633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stats.wnba.com/events/?flag=1&amp;CFID=&amp;CFPARAMS=&amp;PlayerID=1629506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4" Type="http://schemas.openxmlformats.org/officeDocument/2006/relationships/hyperlink" Target="https://stats.wnba.com/events/?flag=3&amp;CFID=&amp;CFPARAMS=&amp;PlayerID=202662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7" Type="http://schemas.openxmlformats.org/officeDocument/2006/relationships/hyperlink" Target="https://stats.wnba.com/team/1611661328/traditional/" TargetMode="External"/><Relationship Id="rId21457" Type="http://schemas.openxmlformats.org/officeDocument/2006/relationships/hyperlink" Target="https://stats.wnba.com/player/203017/" TargetMode="External"/><Relationship Id="rId22788" Type="http://schemas.openxmlformats.org/officeDocument/2006/relationships/hyperlink" Target="https://stats.wnba.com/team/1611661322/traditional/" TargetMode="External"/><Relationship Id="rId370" Type="http://schemas.openxmlformats.org/officeDocument/2006/relationships/hyperlink" Target="https://stats.wnba.com/events/?flag=1&amp;CFID=&amp;CFPARAMS=&amp;PlayerID=1627673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1" Type="http://schemas.openxmlformats.org/officeDocument/2006/relationships/hyperlink" Target="https://stats.wnba.com/events/?flag=3&amp;CFID=&amp;CFPARAMS=&amp;PlayerID=202662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8" Type="http://schemas.openxmlformats.org/officeDocument/2006/relationships/hyperlink" Target="https://stats.wnba.com/events/?flag=3&amp;CFID=&amp;CFPARAMS=&amp;PlayerID=203426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2" Type="http://schemas.openxmlformats.org/officeDocument/2006/relationships/hyperlink" Target="https://stats.wnba.com/events/?flag=3&amp;CFID=&amp;CFPARAMS=&amp;PlayerID=202662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9" Type="http://schemas.openxmlformats.org/officeDocument/2006/relationships/hyperlink" Target="https://stats.wnba.com/events/?flag=3&amp;CFID=&amp;CFPARAMS=&amp;PlayerID=203426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9" Type="http://schemas.openxmlformats.org/officeDocument/2006/relationships/hyperlink" Target="https://stats.wnba.com/events/?flag=2&amp;CFID=&amp;CFPARAMS=&amp;PlayerID=203017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0" Type="http://schemas.openxmlformats.org/officeDocument/2006/relationships/hyperlink" Target="https://stats.wnba.com/team/1611661323/traditional/" TargetMode="External"/><Relationship Id="rId21450" Type="http://schemas.openxmlformats.org/officeDocument/2006/relationships/hyperlink" Target="https://stats.wnba.com/events/?flag=2&amp;CFID=&amp;CFPARAMS=&amp;PlayerID=200676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1" Type="http://schemas.openxmlformats.org/officeDocument/2006/relationships/hyperlink" Target="https://stats.wnba.com/player/201889/" TargetMode="External"/><Relationship Id="rId22780" Type="http://schemas.openxmlformats.org/officeDocument/2006/relationships/hyperlink" Target="https://stats.wnba.com/events/?flag=2&amp;CFID=&amp;CFPARAMS=&amp;PlayerID=100942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0" Type="http://schemas.openxmlformats.org/officeDocument/2006/relationships/hyperlink" Target="https://stats.wnba.com/events/?flag=1&amp;CFID=&amp;CFPARAMS=&amp;PlayerID=203016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2" Type="http://schemas.openxmlformats.org/officeDocument/2006/relationships/hyperlink" Target="https://stats.wnba.com/team/1611661329/traditional/" TargetMode="External"/><Relationship Id="rId22783" Type="http://schemas.openxmlformats.org/officeDocument/2006/relationships/hyperlink" Target="https://stats.wnba.com/events/?flag=2&amp;CFID=&amp;CFPARAMS=&amp;PlayerID=201889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1" Type="http://schemas.openxmlformats.org/officeDocument/2006/relationships/hyperlink" Target="https://stats.wnba.com/events/?flag=1&amp;CFID=&amp;CFPARAMS=&amp;PlayerID=203016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1" Type="http://schemas.openxmlformats.org/officeDocument/2006/relationships/hyperlink" Target="https://stats.wnba.com/player/202259/" TargetMode="External"/><Relationship Id="rId22782" Type="http://schemas.openxmlformats.org/officeDocument/2006/relationships/hyperlink" Target="https://stats.wnba.com/team/1611661320/traditional/" TargetMode="External"/><Relationship Id="rId20122" Type="http://schemas.openxmlformats.org/officeDocument/2006/relationships/hyperlink" Target="https://stats.wnba.com/events/?flag=1&amp;CFID=&amp;CFPARAMS=&amp;PlayerID=203016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4" Type="http://schemas.openxmlformats.org/officeDocument/2006/relationships/hyperlink" Target="https://stats.wnba.com/events/?flag=2&amp;CFID=&amp;CFPARAMS=&amp;PlayerID=202259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5" Type="http://schemas.openxmlformats.org/officeDocument/2006/relationships/hyperlink" Target="https://stats.wnba.com/events/?flag=2&amp;CFID=&amp;CFPARAMS=&amp;PlayerID=201889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3" Type="http://schemas.openxmlformats.org/officeDocument/2006/relationships/hyperlink" Target="https://stats.wnba.com/events/?flag=1&amp;CFID=&amp;CFPARAMS=&amp;PlayerID=203016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3" Type="http://schemas.openxmlformats.org/officeDocument/2006/relationships/hyperlink" Target="https://stats.wnba.com/events/?flag=2&amp;CFID=&amp;CFPARAMS=&amp;PlayerID=202259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4" Type="http://schemas.openxmlformats.org/officeDocument/2006/relationships/hyperlink" Target="https://stats.wnba.com/events/?flag=2&amp;CFID=&amp;CFPARAMS=&amp;PlayerID=201889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8" Type="http://schemas.openxmlformats.org/officeDocument/2006/relationships/hyperlink" Target="https://stats.wnba.com/events/?flag=1&amp;CFID=&amp;CFPARAMS=&amp;PlayerID=204365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9" Type="http://schemas.openxmlformats.org/officeDocument/2006/relationships/hyperlink" Target="https://stats.wnba.com/events/?flag=1&amp;CFID=&amp;CFPARAMS=&amp;PlayerID=204365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wnba.com/events/?flag=3&amp;CFID=&amp;CFPARAMS=&amp;PlayerID=1627673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6" Type="http://schemas.openxmlformats.org/officeDocument/2006/relationships/hyperlink" Target="https://stats.wnba.com/events/?flag=1&amp;CFID=&amp;CFPARAMS=&amp;PlayerID=204365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wnba.com/events/?flag=3&amp;CFID=&amp;CFPARAMS=&amp;PlayerID=1627673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7" Type="http://schemas.openxmlformats.org/officeDocument/2006/relationships/hyperlink" Target="https://stats.wnba.com/events/?flag=1&amp;CFID=&amp;CFPARAMS=&amp;PlayerID=204365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wnba.com/events/?flag=1&amp;CFID=&amp;CFPARAMS=&amp;PlayerID=1629497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wnba.com/events/?flag=1&amp;CFID=&amp;CFPARAMS=&amp;PlayerID=1627676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stats.wnba.com/events/?flag=1&amp;CFID=&amp;CFPARAMS=&amp;PlayerID=202633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stats.wnba.com/events/?flag=1&amp;CFID=&amp;CFPARAMS=&amp;PlayerID=1629506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0" Type="http://schemas.openxmlformats.org/officeDocument/2006/relationships/hyperlink" Target="https://stats.wnba.com/team/1611661325/traditional/" TargetMode="External"/><Relationship Id="rId362" Type="http://schemas.openxmlformats.org/officeDocument/2006/relationships/hyperlink" Target="https://stats.wnba.com/events/?flag=1&amp;CFID=&amp;CFPARAMS=&amp;PlayerID=1629497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stats.wnba.com/events/?flag=1&amp;CFID=&amp;CFPARAMS=&amp;PlayerID=1627676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stats.wnba.com/events/?flag=1&amp;CFID=&amp;CFPARAMS=&amp;PlayerID=202633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stats.wnba.com/events/?flag=3&amp;CFID=&amp;CFPARAMS=&amp;PlayerID=1629506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1" Type="http://schemas.openxmlformats.org/officeDocument/2006/relationships/hyperlink" Target="https://stats.wnba.com/events/?flag=3&amp;CFID=&amp;CFPARAMS=&amp;PlayerID=204365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wnba.com/events/?flag=1&amp;CFID=&amp;CFPARAMS=&amp;PlayerID=1629497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stats.wnba.com/events/?flag=3&amp;CFID=&amp;CFPARAMS=&amp;PlayerID=1629506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wnba.com/events/?flag=1&amp;CFID=&amp;CFPARAMS=&amp;PlayerID=1629497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stats.wnba.com/events/?flag=3&amp;CFID=&amp;CFPARAMS=&amp;PlayerID=202633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stats.wnba.com/events/?flag=3&amp;CFID=&amp;CFPARAMS=&amp;PlayerID=1629506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wnba.com/events/?flag=3&amp;CFID=&amp;CFPARAMS=&amp;PlayerID=1627673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wnba.com/events/?flag=1&amp;CFID=&amp;CFPARAMS=&amp;PlayerID=1627676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stats.wnba.com/events/?flag=1&amp;CFID=&amp;CFPARAMS=&amp;PlayerID=202633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stats.wnba.com/events/?flag=1&amp;CFID=&amp;CFPARAMS=&amp;PlayerID=1629506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4" Type="http://schemas.openxmlformats.org/officeDocument/2006/relationships/hyperlink" Target="https://stats.wnba.com/events/?flag=3&amp;CFID=&amp;CFPARAMS=&amp;PlayerID=204365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8" Type="http://schemas.openxmlformats.org/officeDocument/2006/relationships/hyperlink" Target="https://stats.wnba.com/events/?flag=1&amp;CFID=&amp;CFPARAMS=&amp;PlayerID=204317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wnba.com/events/?flag=3&amp;CFID=&amp;CFPARAMS=&amp;PlayerID=1627673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stats.wnba.com/events/?flag=1&amp;CFID=&amp;CFPARAMS=&amp;PlayerID=1627676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stats.wnba.com/events/?flag=1&amp;CFID=&amp;CFPARAMS=&amp;PlayerID=202633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stats.wnba.com/events/?flag=1&amp;CFID=&amp;CFPARAMS=&amp;PlayerID=1629506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5" Type="http://schemas.openxmlformats.org/officeDocument/2006/relationships/hyperlink" Target="https://stats.wnba.com/events/?flag=1&amp;CFID=&amp;CFPARAMS=&amp;PlayerID=204365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9" Type="http://schemas.openxmlformats.org/officeDocument/2006/relationships/hyperlink" Target="https://stats.wnba.com/player/202662/" TargetMode="External"/><Relationship Id="rId365" Type="http://schemas.openxmlformats.org/officeDocument/2006/relationships/hyperlink" Target="https://stats.wnba.com/team/1611661313/traditional/" TargetMode="External"/><Relationship Id="rId5312" Type="http://schemas.openxmlformats.org/officeDocument/2006/relationships/hyperlink" Target="https://stats.wnba.com/events/?flag=1&amp;CFID=&amp;CFPARAMS=&amp;PlayerID=1627676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stats.wnba.com/events/?flag=1&amp;CFID=&amp;CFPARAMS=&amp;PlayerID=202633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stats.wnba.com/events/?flag=1&amp;CFID=&amp;CFPARAMS=&amp;PlayerID=1629506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2" Type="http://schemas.openxmlformats.org/officeDocument/2006/relationships/hyperlink" Target="https://stats.wnba.com/events/?flag=3&amp;CFID=&amp;CFPARAMS=&amp;PlayerID=204365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6" Type="http://schemas.openxmlformats.org/officeDocument/2006/relationships/hyperlink" Target="https://stats.wnba.com/events/?flag=1&amp;CFID=&amp;CFPARAMS=&amp;PlayerID=204317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stats.wnba.com/player/1627673/" TargetMode="External"/><Relationship Id="rId5313" Type="http://schemas.openxmlformats.org/officeDocument/2006/relationships/hyperlink" Target="https://stats.wnba.com/events/?flag=1&amp;CFID=&amp;CFPARAMS=&amp;PlayerID=1627676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stats.wnba.com/events/?flag=1&amp;CFID=&amp;CFPARAMS=&amp;PlayerID=202633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stats.wnba.com/events/?flag=1&amp;CFID=&amp;CFPARAMS=&amp;PlayerID=1629506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3" Type="http://schemas.openxmlformats.org/officeDocument/2006/relationships/hyperlink" Target="https://stats.wnba.com/events/?flag=3&amp;CFID=&amp;CFPARAMS=&amp;PlayerID=204365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7" Type="http://schemas.openxmlformats.org/officeDocument/2006/relationships/hyperlink" Target="https://stats.wnba.com/events/?flag=1&amp;CFID=&amp;CFPARAMS=&amp;PlayerID=204317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wnba.com/events/?flag=1&amp;CFID=&amp;CFPARAMS=&amp;PlayerID=1642286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stats.wnba.com/events/?flag=3&amp;CFID=&amp;CFPARAMS=&amp;PlayerID=1627676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stats.wnba.com/events/?flag=3&amp;CFID=&amp;CFPARAMS=&amp;PlayerID=202633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6" Type="http://schemas.openxmlformats.org/officeDocument/2006/relationships/hyperlink" Target="https://stats.wnba.com/events/?flag=3&amp;CFID=&amp;CFPARAMS=&amp;PlayerID=201896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3" Type="http://schemas.openxmlformats.org/officeDocument/2006/relationships/hyperlink" Target="https://stats.wnba.com/team/1611661324/traditional/" TargetMode="External"/><Relationship Id="rId21445" Type="http://schemas.openxmlformats.org/officeDocument/2006/relationships/hyperlink" Target="https://stats.wnba.com/events/?flag=2&amp;CFID=&amp;CFPARAMS=&amp;PlayerID=203029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6" Type="http://schemas.openxmlformats.org/officeDocument/2006/relationships/hyperlink" Target="https://stats.wnba.com/events/?flag=2&amp;CFID=&amp;CFPARAMS=&amp;PlayerID=201884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wnba.com/events/?flag=1&amp;CFID=&amp;CFPARAMS=&amp;PlayerID=1642286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stats.wnba.com/events/?flag=3&amp;CFID=&amp;CFPARAMS=&amp;PlayerID=1627676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stats.wnba.com/events/?flag=3&amp;CFID=&amp;CFPARAMS=&amp;PlayerID=202633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stats.wnba.com/events/?flag=3&amp;CFID=&amp;CFPARAMS=&amp;PlayerID=1629506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7" Type="http://schemas.openxmlformats.org/officeDocument/2006/relationships/hyperlink" Target="https://stats.wnba.com/events/?flag=3&amp;CFID=&amp;CFPARAMS=&amp;PlayerID=201896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4" Type="http://schemas.openxmlformats.org/officeDocument/2006/relationships/hyperlink" Target="https://stats.wnba.com/events/?flag=3&amp;CFID=&amp;CFPARAMS=&amp;PlayerID=203016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4" Type="http://schemas.openxmlformats.org/officeDocument/2006/relationships/hyperlink" Target="https://stats.wnba.com/events/?flag=2&amp;CFID=&amp;CFPARAMS=&amp;PlayerID=203029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5" Type="http://schemas.openxmlformats.org/officeDocument/2006/relationships/hyperlink" Target="https://stats.wnba.com/events/?flag=2&amp;CFID=&amp;CFPARAMS=&amp;PlayerID=201884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wnba.com/events/?flag=1&amp;CFID=&amp;CFPARAMS=&amp;PlayerID=1642286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stats.wnba.com/team/1611661325/traditional/" TargetMode="External"/><Relationship Id="rId6636" Type="http://schemas.openxmlformats.org/officeDocument/2006/relationships/hyperlink" Target="https://stats.wnba.com/team/1611661319/traditional/" TargetMode="External"/><Relationship Id="rId7968" Type="http://schemas.openxmlformats.org/officeDocument/2006/relationships/hyperlink" Target="https://stats.wnba.com/team/1611661322/traditional/" TargetMode="External"/><Relationship Id="rId19144" Type="http://schemas.openxmlformats.org/officeDocument/2006/relationships/hyperlink" Target="https://stats.wnba.com/team/1611661325/traditional/" TargetMode="External"/><Relationship Id="rId20115" Type="http://schemas.openxmlformats.org/officeDocument/2006/relationships/hyperlink" Target="https://stats.wnba.com/events/?flag=3&amp;CFID=&amp;CFPARAMS=&amp;PlayerID=203016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7" Type="http://schemas.openxmlformats.org/officeDocument/2006/relationships/hyperlink" Target="https://stats.wnba.com/team/1611661317/traditional/" TargetMode="External"/><Relationship Id="rId22778" Type="http://schemas.openxmlformats.org/officeDocument/2006/relationships/hyperlink" Target="https://stats.wnba.com/team/1611661322/traditional/" TargetMode="External"/><Relationship Id="rId96" Type="http://schemas.openxmlformats.org/officeDocument/2006/relationships/hyperlink" Target="https://stats.wnba.com/events/?flag=1&amp;CFID=&amp;CFPARAMS=&amp;PlayerID=1642286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wnba.com/events/?flag=3&amp;CFID=&amp;CFPARAMS=&amp;PlayerID=1627676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stats.wnba.com/events/?flag=3&amp;CFID=&amp;CFPARAMS=&amp;PlayerID=202633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stats.wnba.com/player/1629506/" TargetMode="External"/><Relationship Id="rId19145" Type="http://schemas.openxmlformats.org/officeDocument/2006/relationships/hyperlink" Target="https://stats.wnba.com/events/?flag=3&amp;CFID=&amp;CFPARAMS=&amp;PlayerID=201896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6" Type="http://schemas.openxmlformats.org/officeDocument/2006/relationships/hyperlink" Target="https://stats.wnba.com/events/?flag=3&amp;CFID=&amp;CFPARAMS=&amp;PlayerID=203016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6" Type="http://schemas.openxmlformats.org/officeDocument/2006/relationships/hyperlink" Target="https://stats.wnba.com/player/200676/" TargetMode="External"/><Relationship Id="rId22777" Type="http://schemas.openxmlformats.org/officeDocument/2006/relationships/hyperlink" Target="https://stats.wnba.com/player/100942/" TargetMode="External"/><Relationship Id="rId99" Type="http://schemas.openxmlformats.org/officeDocument/2006/relationships/hyperlink" Target="https://stats.wnba.com/player/1628909/" TargetMode="External"/><Relationship Id="rId19142" Type="http://schemas.openxmlformats.org/officeDocument/2006/relationships/hyperlink" Target="https://stats.wnba.com/events/?flag=1&amp;CFID=&amp;CFPARAMS=&amp;PlayerID=202662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7" Type="http://schemas.openxmlformats.org/officeDocument/2006/relationships/hyperlink" Target="https://stats.wnba.com/events/?flag=3&amp;CFID=&amp;CFPARAMS=&amp;PlayerID=203016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9" Type="http://schemas.openxmlformats.org/officeDocument/2006/relationships/hyperlink" Target="https://stats.wnba.com/events/?flag=2&amp;CFID=&amp;CFPARAMS=&amp;PlayerID=200676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wnba.com/events/?flag=1&amp;CFID=&amp;CFPARAMS=&amp;PlayerID=1642286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3" Type="http://schemas.openxmlformats.org/officeDocument/2006/relationships/hyperlink" Target="https://stats.wnba.com/player/201896/" TargetMode="External"/><Relationship Id="rId20118" Type="http://schemas.openxmlformats.org/officeDocument/2006/relationships/hyperlink" Target="https://stats.wnba.com/events/?flag=1&amp;CFID=&amp;CFPARAMS=&amp;PlayerID=203016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8" Type="http://schemas.openxmlformats.org/officeDocument/2006/relationships/hyperlink" Target="https://stats.wnba.com/events/?flag=2&amp;CFID=&amp;CFPARAMS=&amp;PlayerID=200676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9" Type="http://schemas.openxmlformats.org/officeDocument/2006/relationships/hyperlink" Target="https://stats.wnba.com/events/?flag=2&amp;CFID=&amp;CFPARAMS=&amp;PlayerID=100942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wnba.com/events/?flag=3&amp;CFID=&amp;CFPARAMS=&amp;PlayerID=1627676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0" Type="http://schemas.openxmlformats.org/officeDocument/2006/relationships/hyperlink" Target="https://stats.wnba.com/events/?flag=1&amp;CFID=&amp;CFPARAMS=&amp;PlayerID=202662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9" Type="http://schemas.openxmlformats.org/officeDocument/2006/relationships/hyperlink" Target="https://stats.wnba.com/events/?flag=1&amp;CFID=&amp;CFPARAMS=&amp;PlayerID=203016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1" Type="http://schemas.openxmlformats.org/officeDocument/2006/relationships/hyperlink" Target="https://stats.wnba.com/events/?flag=1&amp;CFID=&amp;CFPARAMS=&amp;PlayerID=202662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0" Type="http://schemas.openxmlformats.org/officeDocument/2006/relationships/hyperlink" Target="https://stats.wnba.com/events/?flag=2&amp;CFID=&amp;CFPARAMS=&amp;PlayerID=203021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wnba.com/events/?flag=1&amp;CFID=&amp;CFPARAMS=&amp;PlayerID=1642286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1" Type="http://schemas.openxmlformats.org/officeDocument/2006/relationships/hyperlink" Target="https://stats.wnba.com/team/1611661321/traditional/" TargetMode="External"/><Relationship Id="rId22772" Type="http://schemas.openxmlformats.org/officeDocument/2006/relationships/hyperlink" Target="https://stats.wnba.com/events/?flag=2&amp;CFID=&amp;CFPARAMS=&amp;PlayerID=203021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wnba.com/events/?flag=3&amp;CFID=&amp;CFPARAMS=&amp;PlayerID=1642286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0" Type="http://schemas.openxmlformats.org/officeDocument/2006/relationships/hyperlink" Target="https://stats.wnba.com/events/?flag=1&amp;CFID=&amp;CFPARAMS=&amp;PlayerID=201895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0" Type="http://schemas.openxmlformats.org/officeDocument/2006/relationships/hyperlink" Target="https://stats.wnba.com/player/203029/" TargetMode="External"/><Relationship Id="rId22771" Type="http://schemas.openxmlformats.org/officeDocument/2006/relationships/hyperlink" Target="https://stats.wnba.com/events/?flag=2&amp;CFID=&amp;CFPARAMS=&amp;PlayerID=203021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wnba.com/events/?flag=1&amp;CFID=&amp;CFPARAMS=&amp;PlayerID=1642286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1" Type="http://schemas.openxmlformats.org/officeDocument/2006/relationships/hyperlink" Target="https://stats.wnba.com/events/?flag=1&amp;CFID=&amp;CFPARAMS=&amp;PlayerID=201895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3" Type="http://schemas.openxmlformats.org/officeDocument/2006/relationships/hyperlink" Target="https://stats.wnba.com/events/?flag=2&amp;CFID=&amp;CFPARAMS=&amp;PlayerID=203029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4" Type="http://schemas.openxmlformats.org/officeDocument/2006/relationships/hyperlink" Target="https://stats.wnba.com/team/1611661321/traditional/" TargetMode="External"/><Relationship Id="rId92" Type="http://schemas.openxmlformats.org/officeDocument/2006/relationships/hyperlink" Target="https://stats.wnba.com/events/?flag=1&amp;CFID=&amp;CFPARAMS=&amp;PlayerID=1642286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2" Type="http://schemas.openxmlformats.org/officeDocument/2006/relationships/hyperlink" Target="https://stats.wnba.com/player/203016/" TargetMode="External"/><Relationship Id="rId21442" Type="http://schemas.openxmlformats.org/officeDocument/2006/relationships/hyperlink" Target="https://stats.wnba.com/events/?flag=2&amp;CFID=&amp;CFPARAMS=&amp;PlayerID=203029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3" Type="http://schemas.openxmlformats.org/officeDocument/2006/relationships/hyperlink" Target="https://stats.wnba.com/player/201884/" TargetMode="External"/><Relationship Id="rId359" Type="http://schemas.openxmlformats.org/officeDocument/2006/relationships/hyperlink" Target="https://stats.wnba.com/events/?flag=1&amp;CFID=&amp;CFPARAMS=&amp;PlayerID=1629497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wnba.com/events/?flag=1&amp;CFID=&amp;CFPARAMS=&amp;PlayerID=1629497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wnba.com/events/?flag=1&amp;CFID=&amp;CFPARAMS=&amp;PlayerID=1629497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wnba.com/events/?flag=3&amp;CFID=&amp;CFPARAMS=&amp;PlayerID=1629497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stats.wnba.com/events/?flag=1&amp;CFID=&amp;CFPARAMS=&amp;PlayerID=1627674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stats.wnba.com/events/?flag=1&amp;CFID=&amp;CFPARAMS=&amp;PlayerID=1630096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wnba.com/team/1611661323/traditional/" TargetMode="External"/><Relationship Id="rId5300" Type="http://schemas.openxmlformats.org/officeDocument/2006/relationships/hyperlink" Target="https://stats.wnba.com/events/?flag=1&amp;CFID=&amp;CFPARAMS=&amp;PlayerID=1628929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stats.wnba.com/events/?flag=1&amp;CFID=&amp;CFPARAMS=&amp;PlayerID=1627674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stats.wnba.com/events/?flag=1&amp;CFID=&amp;CFPARAMS=&amp;PlayerID=1630096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wnba.com/player/1629497/" TargetMode="External"/><Relationship Id="rId7960" Type="http://schemas.openxmlformats.org/officeDocument/2006/relationships/hyperlink" Target="https://stats.wnba.com/events/?flag=1&amp;CFID=&amp;CFPARAMS=&amp;PlayerID=1630096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wnba.com/events/?flag=1&amp;CFID=&amp;CFPARAMS=&amp;PlayerID=1629497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3" Type="http://schemas.openxmlformats.org/officeDocument/2006/relationships/hyperlink" Target="https://stats.wnba.com/events/?flag=1&amp;CFID=&amp;CFPARAMS=&amp;PlayerID=1628929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stats.wnba.com/events/?flag=1&amp;CFID=&amp;CFPARAMS=&amp;PlayerID=1627674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stats.wnba.com/events/?flag=1&amp;CFID=&amp;CFPARAMS=&amp;PlayerID=1630096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9" Type="http://schemas.openxmlformats.org/officeDocument/2006/relationships/hyperlink" Target="https://stats.wnba.com/events/?flag=1&amp;CFID=&amp;CFPARAMS=&amp;PlayerID=202662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wnba.com/events/?flag=3&amp;CFID=&amp;CFPARAMS=&amp;PlayerID=1629497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wnba.com/player/1627676/" TargetMode="External"/><Relationship Id="rId6635" Type="http://schemas.openxmlformats.org/officeDocument/2006/relationships/hyperlink" Target="https://stats.wnba.com/player/202633/" TargetMode="External"/><Relationship Id="rId7965" Type="http://schemas.openxmlformats.org/officeDocument/2006/relationships/hyperlink" Target="https://stats.wnba.com/events/?flag=1&amp;CFID=&amp;CFPARAMS=&amp;PlayerID=1630096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wnba.com/events/?flag=3&amp;CFID=&amp;CFPARAMS=&amp;PlayerID=1629497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stats.wnba.com/events/?flag=1&amp;CFID=&amp;CFPARAMS=&amp;PlayerID=1628929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stats.wnba.com/events/?flag=1&amp;CFID=&amp;CFPARAMS=&amp;PlayerID=1627674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4" Type="http://schemas.openxmlformats.org/officeDocument/2006/relationships/hyperlink" Target="https://stats.wnba.com/events/?flag=1&amp;CFID=&amp;CFPARAMS=&amp;PlayerID=1630096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7" Type="http://schemas.openxmlformats.org/officeDocument/2006/relationships/hyperlink" Target="https://stats.wnba.com/events/?flag=1&amp;CFID=&amp;CFPARAMS=&amp;PlayerID=202662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wnba.com/events/?flag=3&amp;CFID=&amp;CFPARAMS=&amp;PlayerID=1629497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wnba.com/events/?flag=1&amp;CFID=&amp;CFPARAMS=&amp;PlayerID=1628929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stats.wnba.com/events/?flag=1&amp;CFID=&amp;CFPARAMS=&amp;PlayerID=1627674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stats.wnba.com/events/?flag=1&amp;CFID=&amp;CFPARAMS=&amp;PlayerID=1630096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8" Type="http://schemas.openxmlformats.org/officeDocument/2006/relationships/hyperlink" Target="https://stats.wnba.com/events/?flag=1&amp;CFID=&amp;CFPARAMS=&amp;PlayerID=202662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stats.wnba.com/events/?flag=3&amp;CFID=&amp;CFPARAMS=&amp;PlayerID=1630441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stats.wnba.com/events/?flag=3&amp;CFID=&amp;CFPARAMS=&amp;PlayerID=1630441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stats.wnba.com/events/?flag=3&amp;CFID=&amp;CFPARAMS=&amp;PlayerID=1630441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9" Type="http://schemas.openxmlformats.org/officeDocument/2006/relationships/hyperlink" Target="https://stats.wnba.com/events/?flag=3&amp;CFID=&amp;CFPARAMS=&amp;PlayerID=100944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stats.wnba.com/team/1611661320/traditional/" TargetMode="External"/><Relationship Id="rId7919" Type="http://schemas.openxmlformats.org/officeDocument/2006/relationships/hyperlink" Target="https://stats.wnba.com/events/?flag=1&amp;CFID=&amp;CFPARAMS=&amp;PlayerID=1630441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7" Type="http://schemas.openxmlformats.org/officeDocument/2006/relationships/hyperlink" Target="https://stats.wnba.com/player/100944/" TargetMode="External"/><Relationship Id="rId7918" Type="http://schemas.openxmlformats.org/officeDocument/2006/relationships/hyperlink" Target="https://stats.wnba.com/events/?flag=1&amp;CFID=&amp;CFPARAMS=&amp;PlayerID=1630441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8" Type="http://schemas.openxmlformats.org/officeDocument/2006/relationships/hyperlink" Target="https://stats.wnba.com/team/1611661324/traditional/" TargetMode="External"/><Relationship Id="rId7917" Type="http://schemas.openxmlformats.org/officeDocument/2006/relationships/hyperlink" Target="https://stats.wnba.com/events/?flag=1&amp;CFID=&amp;CFPARAMS=&amp;PlayerID=1630441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5" Type="http://schemas.openxmlformats.org/officeDocument/2006/relationships/hyperlink" Target="https://stats.wnba.com/events/?flag=1&amp;CFID=&amp;CFPARAMS=&amp;PlayerID=203831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stats.wnba.com/events/?flag=3&amp;CFID=&amp;CFPARAMS=&amp;PlayerID=1630441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6" Type="http://schemas.openxmlformats.org/officeDocument/2006/relationships/hyperlink" Target="https://stats.wnba.com/events/?flag=1&amp;CFID=&amp;CFPARAMS=&amp;PlayerID=203831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3" Type="http://schemas.openxmlformats.org/officeDocument/2006/relationships/hyperlink" Target="https://stats.wnba.com/events/?flag=1&amp;CFID=&amp;CFPARAMS=&amp;PlayerID=203831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2" Type="http://schemas.openxmlformats.org/officeDocument/2006/relationships/hyperlink" Target="https://stats.wnba.com/events/?flag=1&amp;CFID=&amp;CFPARAMS=&amp;PlayerID=204335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4" Type="http://schemas.openxmlformats.org/officeDocument/2006/relationships/hyperlink" Target="https://stats.wnba.com/events/?flag=1&amp;CFID=&amp;CFPARAMS=&amp;PlayerID=203831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3" Type="http://schemas.openxmlformats.org/officeDocument/2006/relationships/hyperlink" Target="https://stats.wnba.com/events/?flag=1&amp;CFID=&amp;CFPARAMS=&amp;PlayerID=204335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1" Type="http://schemas.openxmlformats.org/officeDocument/2006/relationships/hyperlink" Target="https://stats.wnba.com/events/?flag=1&amp;CFID=&amp;CFPARAMS=&amp;PlayerID=203831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4" Type="http://schemas.openxmlformats.org/officeDocument/2006/relationships/hyperlink" Target="https://stats.wnba.com/events/?flag=1&amp;CFID=&amp;CFPARAMS=&amp;PlayerID=204335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2" Type="http://schemas.openxmlformats.org/officeDocument/2006/relationships/hyperlink" Target="https://stats.wnba.com/events/?flag=1&amp;CFID=&amp;CFPARAMS=&amp;PlayerID=203831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5" Type="http://schemas.openxmlformats.org/officeDocument/2006/relationships/hyperlink" Target="https://stats.wnba.com/player/203408/" TargetMode="External"/><Relationship Id="rId20186" Type="http://schemas.openxmlformats.org/officeDocument/2006/relationships/hyperlink" Target="https://stats.wnba.com/team/1611661323/traditional/" TargetMode="External"/><Relationship Id="rId19190" Type="http://schemas.openxmlformats.org/officeDocument/2006/relationships/hyperlink" Target="https://stats.wnba.com/events/?flag=1&amp;CFID=&amp;CFPARAMS=&amp;PlayerID=203831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7" Type="http://schemas.openxmlformats.org/officeDocument/2006/relationships/hyperlink" Target="https://stats.wnba.com/events/?flag=3&amp;CFID=&amp;CFPARAMS=&amp;PlayerID=203408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8" Type="http://schemas.openxmlformats.org/officeDocument/2006/relationships/hyperlink" Target="https://stats.wnba.com/events/?flag=3&amp;CFID=&amp;CFPARAMS=&amp;PlayerID=203408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9" Type="http://schemas.openxmlformats.org/officeDocument/2006/relationships/hyperlink" Target="https://stats.wnba.com/events/?flag=3&amp;CFID=&amp;CFPARAMS=&amp;PlayerID=203408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wnba.com/events/?flag=1&amp;CFID=&amp;CFPARAMS=&amp;PlayerID=201886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wnba.com/events/?flag=1&amp;CFID=&amp;CFPARAMS=&amp;PlayerID=201886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wnba.com/events/?flag=1&amp;CFID=&amp;CFPARAMS=&amp;PlayerID=201886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wnba.com/events/?flag=1&amp;CFID=&amp;CFPARAMS=&amp;PlayerID=201886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wnba.com/team/1611661317/traditional/" TargetMode="External"/><Relationship Id="rId308" Type="http://schemas.openxmlformats.org/officeDocument/2006/relationships/hyperlink" Target="https://stats.wnba.com/player/100940/" TargetMode="External"/><Relationship Id="rId20190" Type="http://schemas.openxmlformats.org/officeDocument/2006/relationships/hyperlink" Target="https://stats.wnba.com/events/?flag=3&amp;CFID=&amp;CFPARAMS=&amp;PlayerID=203408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wnba.com/events/?flag=1&amp;CFID=&amp;CFPARAMS=&amp;PlayerID=201886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1" Type="http://schemas.openxmlformats.org/officeDocument/2006/relationships/hyperlink" Target="https://stats.wnba.com/events/?flag=1&amp;CFID=&amp;CFPARAMS=&amp;PlayerID=203408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wnba.com/events/?flag=1&amp;CFID=&amp;CFPARAMS=&amp;PlayerID=201886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2" Type="http://schemas.openxmlformats.org/officeDocument/2006/relationships/hyperlink" Target="https://stats.wnba.com/events/?flag=1&amp;CFID=&amp;CFPARAMS=&amp;PlayerID=203408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wnba.com/events/?flag=1&amp;CFID=&amp;CFPARAMS=&amp;PlayerID=201886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stats.wnba.com/player/1630441/" TargetMode="External"/><Relationship Id="rId300" Type="http://schemas.openxmlformats.org/officeDocument/2006/relationships/hyperlink" Target="https://stats.wnba.com/events/?flag=1&amp;CFID=&amp;CFPARAMS=&amp;PlayerID=201886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stats.wnba.com/events/?flag=1&amp;CFID=&amp;CFPARAMS=&amp;PlayerID=1630389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stats.wnba.com/events/?flag=3&amp;CFID=&amp;CFPARAMS=&amp;PlayerID=1630389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9" Type="http://schemas.openxmlformats.org/officeDocument/2006/relationships/hyperlink" Target="https://stats.wnba.com/events/?flag=1&amp;CFID=&amp;CFPARAMS=&amp;PlayerID=204335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stats.wnba.com/events/?flag=3&amp;CFID=&amp;CFPARAMS=&amp;PlayerID=1630389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stats.wnba.com/events/?flag=3&amp;CFID=&amp;CFPARAMS=&amp;PlayerID=1630389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stats.wnba.com/events/?flag=3&amp;CFID=&amp;CFPARAMS=&amp;PlayerID=1630389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stats.wnba.com/events/?flag=1&amp;CFID=&amp;CFPARAMS=&amp;PlayerID=1630389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stats.wnba.com/events/?flag=1&amp;CFID=&amp;CFPARAMS=&amp;PlayerID=1630389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stats.wnba.com/events/?flag=1&amp;CFID=&amp;CFPARAMS=&amp;PlayerID=1630389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stats.wnba.com/events/?flag=1&amp;CFID=&amp;CFPARAMS=&amp;PlayerID=1630389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1" Type="http://schemas.openxmlformats.org/officeDocument/2006/relationships/hyperlink" Target="https://stats.wnba.com/events/?flag=1&amp;CFID=&amp;CFPARAMS=&amp;PlayerID=202653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2" Type="http://schemas.openxmlformats.org/officeDocument/2006/relationships/hyperlink" Target="https://stats.wnba.com/player/204335/" TargetMode="External"/><Relationship Id="rId20173" Type="http://schemas.openxmlformats.org/officeDocument/2006/relationships/hyperlink" Target="https://stats.wnba.com/team/1611661329/traditional/" TargetMode="External"/><Relationship Id="rId7909" Type="http://schemas.openxmlformats.org/officeDocument/2006/relationships/hyperlink" Target="https://stats.wnba.com/events/?flag=1&amp;CFID=&amp;CFPARAMS=&amp;PlayerID=1630389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4" Type="http://schemas.openxmlformats.org/officeDocument/2006/relationships/hyperlink" Target="https://stats.wnba.com/events/?flag=3&amp;CFID=&amp;CFPARAMS=&amp;PlayerID=204335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5" Type="http://schemas.openxmlformats.org/officeDocument/2006/relationships/hyperlink" Target="https://stats.wnba.com/events/?flag=3&amp;CFID=&amp;CFPARAMS=&amp;PlayerID=204335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6" Type="http://schemas.openxmlformats.org/officeDocument/2006/relationships/hyperlink" Target="https://stats.wnba.com/events/?flag=3&amp;CFID=&amp;CFPARAMS=&amp;PlayerID=204335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7" Type="http://schemas.openxmlformats.org/officeDocument/2006/relationships/hyperlink" Target="https://stats.wnba.com/events/?flag=1&amp;CFID=&amp;CFPARAMS=&amp;PlayerID=204335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8" Type="http://schemas.openxmlformats.org/officeDocument/2006/relationships/hyperlink" Target="https://stats.wnba.com/events/?flag=1&amp;CFID=&amp;CFPARAMS=&amp;PlayerID=204335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0" Type="http://schemas.openxmlformats.org/officeDocument/2006/relationships/hyperlink" Target="https://stats.wnba.com/events/?flag=1&amp;CFID=&amp;CFPARAMS=&amp;PlayerID=204335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1" Type="http://schemas.openxmlformats.org/officeDocument/2006/relationships/hyperlink" Target="https://stats.wnba.com/events/?flag=1&amp;CFID=&amp;CFPARAMS=&amp;PlayerID=204335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stats.wnba.com/team/1611661329/traditional/" TargetMode="External"/><Relationship Id="rId6605" Type="http://schemas.openxmlformats.org/officeDocument/2006/relationships/hyperlink" Target="https://stats.wnba.com/events/?flag=1&amp;CFID=&amp;CFPARAMS=&amp;PlayerID=203026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stats.wnba.com/events/?flag=1&amp;CFID=&amp;CFPARAMS=&amp;PlayerID=1630127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9" Type="http://schemas.openxmlformats.org/officeDocument/2006/relationships/hyperlink" Target="https://stats.wnba.com/events/?flag=1&amp;CFID=&amp;CFPARAMS=&amp;PlayerID=203813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8" Type="http://schemas.openxmlformats.org/officeDocument/2006/relationships/hyperlink" Target="https://stats.wnba.com/events/?flag=1&amp;CFID=&amp;CFPARAMS=&amp;PlayerID=202653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stats.wnba.com/events/?flag=1&amp;CFID=&amp;CFPARAMS=&amp;PlayerID=203026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stats.wnba.com/events/?flag=1&amp;CFID=&amp;CFPARAMS=&amp;PlayerID=1630127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9" Type="http://schemas.openxmlformats.org/officeDocument/2006/relationships/hyperlink" Target="https://stats.wnba.com/events/?flag=1&amp;CFID=&amp;CFPARAMS=&amp;PlayerID=202653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9" Type="http://schemas.openxmlformats.org/officeDocument/2006/relationships/hyperlink" Target="https://stats.wnba.com/events/?flag=2&amp;CFID=&amp;CFPARAMS=&amp;PlayerID=101023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stats.wnba.com/events/?flag=1&amp;CFID=&amp;CFPARAMS=&amp;PlayerID=203026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stats.wnba.com/events/?flag=1&amp;CFID=&amp;CFPARAMS=&amp;PlayerID=1630127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7" Type="http://schemas.openxmlformats.org/officeDocument/2006/relationships/hyperlink" Target="https://stats.wnba.com/events/?flag=1&amp;CFID=&amp;CFPARAMS=&amp;PlayerID=203813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stats.wnba.com/events/?flag=1&amp;CFID=&amp;CFPARAMS=&amp;PlayerID=203026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stats.wnba.com/events/?flag=1&amp;CFID=&amp;CFPARAMS=&amp;PlayerID=1630127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8" Type="http://schemas.openxmlformats.org/officeDocument/2006/relationships/hyperlink" Target="https://stats.wnba.com/events/?flag=1&amp;CFID=&amp;CFPARAMS=&amp;PlayerID=203813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stats.wnba.com/events/?flag=3&amp;CFID=&amp;CFPARAMS=&amp;PlayerID=203014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5" Type="http://schemas.openxmlformats.org/officeDocument/2006/relationships/hyperlink" Target="https://stats.wnba.com/events/?flag=3&amp;CFID=&amp;CFPARAMS=&amp;PlayerID=203813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6" Type="http://schemas.openxmlformats.org/officeDocument/2006/relationships/hyperlink" Target="https://stats.wnba.com/events/?flag=3&amp;CFID=&amp;CFPARAMS=&amp;PlayerID=203813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stats.wnba.com/player/203014/" TargetMode="External"/><Relationship Id="rId7939" Type="http://schemas.openxmlformats.org/officeDocument/2006/relationships/hyperlink" Target="https://stats.wnba.com/player/1629568/" TargetMode="External"/><Relationship Id="rId19173" Type="http://schemas.openxmlformats.org/officeDocument/2006/relationships/hyperlink" Target="https://stats.wnba.com/events/?flag=3&amp;CFID=&amp;CFPARAMS=&amp;PlayerID=203813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stats.wnba.com/team/1611661320/traditional/" TargetMode="External"/><Relationship Id="rId7938" Type="http://schemas.openxmlformats.org/officeDocument/2006/relationships/hyperlink" Target="https://stats.wnba.com/events/?flag=1&amp;CFID=&amp;CFPARAMS=&amp;PlayerID=1630127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4" Type="http://schemas.openxmlformats.org/officeDocument/2006/relationships/hyperlink" Target="https://stats.wnba.com/events/?flag=3&amp;CFID=&amp;CFPARAMS=&amp;PlayerID=203813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1" Type="http://schemas.openxmlformats.org/officeDocument/2006/relationships/hyperlink" Target="https://stats.wnba.com/player/203813/" TargetMode="External"/><Relationship Id="rId20160" Type="http://schemas.openxmlformats.org/officeDocument/2006/relationships/hyperlink" Target="https://stats.wnba.com/player/202653/" TargetMode="External"/><Relationship Id="rId21492" Type="http://schemas.openxmlformats.org/officeDocument/2006/relationships/hyperlink" Target="https://stats.wnba.com/team/1611661319/traditional/" TargetMode="External"/><Relationship Id="rId19172" Type="http://schemas.openxmlformats.org/officeDocument/2006/relationships/hyperlink" Target="https://stats.wnba.com/team/1611661324/traditional/" TargetMode="External"/><Relationship Id="rId20161" Type="http://schemas.openxmlformats.org/officeDocument/2006/relationships/hyperlink" Target="https://stats.wnba.com/team/1611661323/traditional/" TargetMode="External"/><Relationship Id="rId21491" Type="http://schemas.openxmlformats.org/officeDocument/2006/relationships/hyperlink" Target="https://stats.wnba.com/player/202634/" TargetMode="External"/><Relationship Id="rId20162" Type="http://schemas.openxmlformats.org/officeDocument/2006/relationships/hyperlink" Target="https://stats.wnba.com/events/?flag=3&amp;CFID=&amp;CFPARAMS=&amp;PlayerID=202653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4" Type="http://schemas.openxmlformats.org/officeDocument/2006/relationships/hyperlink" Target="https://stats.wnba.com/events/?flag=2&amp;CFID=&amp;CFPARAMS=&amp;PlayerID=202634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0" Type="http://schemas.openxmlformats.org/officeDocument/2006/relationships/hyperlink" Target="https://stats.wnba.com/events/?flag=1&amp;CFID=&amp;CFPARAMS=&amp;PlayerID=203411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3" Type="http://schemas.openxmlformats.org/officeDocument/2006/relationships/hyperlink" Target="https://stats.wnba.com/events/?flag=3&amp;CFID=&amp;CFPARAMS=&amp;PlayerID=202653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3" Type="http://schemas.openxmlformats.org/officeDocument/2006/relationships/hyperlink" Target="https://stats.wnba.com/events/?flag=2&amp;CFID=&amp;CFPARAMS=&amp;PlayerID=202634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4" Type="http://schemas.openxmlformats.org/officeDocument/2006/relationships/hyperlink" Target="https://stats.wnba.com/events/?flag=1&amp;CFID=&amp;CFPARAMS=&amp;PlayerID=202653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6" Type="http://schemas.openxmlformats.org/officeDocument/2006/relationships/hyperlink" Target="https://stats.wnba.com/events/?flag=2&amp;CFID=&amp;CFPARAMS=&amp;PlayerID=202634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5" Type="http://schemas.openxmlformats.org/officeDocument/2006/relationships/hyperlink" Target="https://stats.wnba.com/events/?flag=1&amp;CFID=&amp;CFPARAMS=&amp;PlayerID=202653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5" Type="http://schemas.openxmlformats.org/officeDocument/2006/relationships/hyperlink" Target="https://stats.wnba.com/events/?flag=2&amp;CFID=&amp;CFPARAMS=&amp;PlayerID=202634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6" Type="http://schemas.openxmlformats.org/officeDocument/2006/relationships/hyperlink" Target="https://stats.wnba.com/events/?flag=1&amp;CFID=&amp;CFPARAMS=&amp;PlayerID=202653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8" Type="http://schemas.openxmlformats.org/officeDocument/2006/relationships/hyperlink" Target="https://stats.wnba.com/team/1611661330/traditional/" TargetMode="External"/><Relationship Id="rId20167" Type="http://schemas.openxmlformats.org/officeDocument/2006/relationships/hyperlink" Target="https://stats.wnba.com/events/?flag=1&amp;CFID=&amp;CFPARAMS=&amp;PlayerID=202653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7" Type="http://schemas.openxmlformats.org/officeDocument/2006/relationships/hyperlink" Target="https://stats.wnba.com/player/101023/" TargetMode="External"/><Relationship Id="rId327" Type="http://schemas.openxmlformats.org/officeDocument/2006/relationships/hyperlink" Target="https://stats.wnba.com/events/?flag=3&amp;CFID=&amp;CFPARAMS=&amp;PlayerID=1628878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wnba.com/events/?flag=3&amp;CFID=&amp;CFPARAMS=&amp;PlayerID=1628878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wnba.com/events/?flag=3&amp;CFID=&amp;CFPARAMS=&amp;PlayerID=1628878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wnba.com/events/?flag=3&amp;CFID=&amp;CFPARAMS=&amp;PlayerID=1628878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wnba.com/events/?flag=1&amp;CFID=&amp;CFPARAMS=&amp;PlayerID=1628878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wnba.com/events/?flag=1&amp;CFID=&amp;CFPARAMS=&amp;PlayerID=1628878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0" Type="http://schemas.openxmlformats.org/officeDocument/2006/relationships/hyperlink" Target="https://stats.wnba.com/events/?flag=1&amp;CFID=&amp;CFPARAMS=&amp;PlayerID=202653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wnba.com/team/1611661322/traditional/" TargetMode="External"/><Relationship Id="rId6601" Type="http://schemas.openxmlformats.org/officeDocument/2006/relationships/hyperlink" Target="https://stats.wnba.com/events/?flag=1&amp;CFID=&amp;CFPARAMS=&amp;PlayerID=203026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stats.wnba.com/events/?flag=1&amp;CFID=&amp;CFPARAMS=&amp;PlayerID=1630127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stats.wnba.com/player/1628878/" TargetMode="External"/><Relationship Id="rId6602" Type="http://schemas.openxmlformats.org/officeDocument/2006/relationships/hyperlink" Target="https://stats.wnba.com/events/?flag=1&amp;CFID=&amp;CFPARAMS=&amp;PlayerID=203026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stats.wnba.com/events/?flag=1&amp;CFID=&amp;CFPARAMS=&amp;PlayerID=1630127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wnba.com/events/?flag=1&amp;CFID=&amp;CFPARAMS=&amp;PlayerID=100940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stats.wnba.com/events/?flag=1&amp;CFID=&amp;CFPARAMS=&amp;PlayerID=1630127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wnba.com/events/?flag=1&amp;CFID=&amp;CFPARAMS=&amp;PlayerID=100940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stats.wnba.com/events/?flag=1&amp;CFID=&amp;CFPARAMS=&amp;PlayerID=203026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stats.wnba.com/events/?flag=3&amp;CFID=&amp;CFPARAMS=&amp;PlayerID=1630127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stats.wnba.com/team/1611661313/traditional/" TargetMode="External"/><Relationship Id="rId20157" Type="http://schemas.openxmlformats.org/officeDocument/2006/relationships/hyperlink" Target="https://stats.wnba.com/events/?flag=1&amp;CFID=&amp;CFPARAMS=&amp;PlayerID=204296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9" Type="http://schemas.openxmlformats.org/officeDocument/2006/relationships/hyperlink" Target="https://stats.wnba.com/events/?flag=2&amp;CFID=&amp;CFPARAMS=&amp;PlayerID=201886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stats.wnba.com/player/1630127/" TargetMode="External"/><Relationship Id="rId20158" Type="http://schemas.openxmlformats.org/officeDocument/2006/relationships/hyperlink" Target="https://stats.wnba.com/events/?flag=1&amp;CFID=&amp;CFPARAMS=&amp;PlayerID=204296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8" Type="http://schemas.openxmlformats.org/officeDocument/2006/relationships/hyperlink" Target="https://stats.wnba.com/events/?flag=2&amp;CFID=&amp;CFPARAMS=&amp;PlayerID=201886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stats.wnba.com/events/?flag=1&amp;CFID=&amp;CFPARAMS=&amp;PlayerID=1630441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8" Type="http://schemas.openxmlformats.org/officeDocument/2006/relationships/hyperlink" Target="https://stats.wnba.com/events/?flag=3&amp;CFID=&amp;CFPARAMS=&amp;PlayerID=203831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9" Type="http://schemas.openxmlformats.org/officeDocument/2006/relationships/hyperlink" Target="https://stats.wnba.com/events/?flag=1&amp;CFID=&amp;CFPARAMS=&amp;PlayerID=204296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stats.wnba.com/events/?flag=1&amp;CFID=&amp;CFPARAMS=&amp;PlayerID=1630441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9" Type="http://schemas.openxmlformats.org/officeDocument/2006/relationships/hyperlink" Target="https://stats.wnba.com/events/?flag=1&amp;CFID=&amp;CFPARAMS=&amp;PlayerID=203831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6" Type="http://schemas.openxmlformats.org/officeDocument/2006/relationships/hyperlink" Target="https://stats.wnba.com/team/1611661325/traditional/" TargetMode="External"/><Relationship Id="rId7929" Type="http://schemas.openxmlformats.org/officeDocument/2006/relationships/hyperlink" Target="https://stats.wnba.com/events/?flag=3&amp;CFID=&amp;CFPARAMS=&amp;PlayerID=1630127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7" Type="http://schemas.openxmlformats.org/officeDocument/2006/relationships/hyperlink" Target="https://stats.wnba.com/events/?flag=3&amp;CFID=&amp;CFPARAMS=&amp;PlayerID=203831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stats.wnba.com/events/?flag=3&amp;CFID=&amp;CFPARAMS=&amp;PlayerID=1630127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4" Type="http://schemas.openxmlformats.org/officeDocument/2006/relationships/hyperlink" Target="https://stats.wnba.com/events/?flag=1&amp;CFID=&amp;CFPARAMS=&amp;PlayerID=203813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stats.wnba.com/events/?flag=3&amp;CFID=&amp;CFPARAMS=&amp;PlayerID=1630127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5" Type="http://schemas.openxmlformats.org/officeDocument/2006/relationships/hyperlink" Target="https://stats.wnba.com/player/203831/" TargetMode="External"/><Relationship Id="rId19182" Type="http://schemas.openxmlformats.org/officeDocument/2006/relationships/hyperlink" Target="https://stats.wnba.com/events/?flag=1&amp;CFID=&amp;CFPARAMS=&amp;PlayerID=203813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1" Type="http://schemas.openxmlformats.org/officeDocument/2006/relationships/hyperlink" Target="https://stats.wnba.com/events/?flag=2&amp;CFID=&amp;CFPARAMS=&amp;PlayerID=203014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3" Type="http://schemas.openxmlformats.org/officeDocument/2006/relationships/hyperlink" Target="https://stats.wnba.com/events/?flag=1&amp;CFID=&amp;CFPARAMS=&amp;PlayerID=203813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0" Type="http://schemas.openxmlformats.org/officeDocument/2006/relationships/hyperlink" Target="https://stats.wnba.com/events/?flag=3&amp;CFID=&amp;CFPARAMS=&amp;PlayerID=204296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0" Type="http://schemas.openxmlformats.org/officeDocument/2006/relationships/hyperlink" Target="https://stats.wnba.com/team/1611661320/traditional/" TargetMode="External"/><Relationship Id="rId19180" Type="http://schemas.openxmlformats.org/officeDocument/2006/relationships/hyperlink" Target="https://stats.wnba.com/events/?flag=1&amp;CFID=&amp;CFPARAMS=&amp;PlayerID=203813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1" Type="http://schemas.openxmlformats.org/officeDocument/2006/relationships/hyperlink" Target="https://stats.wnba.com/events/?flag=3&amp;CFID=&amp;CFPARAMS=&amp;PlayerID=204296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3" Type="http://schemas.openxmlformats.org/officeDocument/2006/relationships/hyperlink" Target="https://stats.wnba.com/events/?flag=2&amp;CFID=&amp;CFPARAMS=&amp;PlayerID=203014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1" Type="http://schemas.openxmlformats.org/officeDocument/2006/relationships/hyperlink" Target="https://stats.wnba.com/events/?flag=1&amp;CFID=&amp;CFPARAMS=&amp;PlayerID=203813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2" Type="http://schemas.openxmlformats.org/officeDocument/2006/relationships/hyperlink" Target="https://stats.wnba.com/events/?flag=3&amp;CFID=&amp;CFPARAMS=&amp;PlayerID=204296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2" Type="http://schemas.openxmlformats.org/officeDocument/2006/relationships/hyperlink" Target="https://stats.wnba.com/events/?flag=2&amp;CFID=&amp;CFPARAMS=&amp;PlayerID=203014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3" Type="http://schemas.openxmlformats.org/officeDocument/2006/relationships/hyperlink" Target="https://stats.wnba.com/events/?flag=1&amp;CFID=&amp;CFPARAMS=&amp;PlayerID=204296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5" Type="http://schemas.openxmlformats.org/officeDocument/2006/relationships/hyperlink" Target="https://stats.wnba.com/player/201886/" TargetMode="External"/><Relationship Id="rId20154" Type="http://schemas.openxmlformats.org/officeDocument/2006/relationships/hyperlink" Target="https://stats.wnba.com/events/?flag=1&amp;CFID=&amp;CFPARAMS=&amp;PlayerID=204296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4" Type="http://schemas.openxmlformats.org/officeDocument/2006/relationships/hyperlink" Target="https://stats.wnba.com/events/?flag=2&amp;CFID=&amp;CFPARAMS=&amp;PlayerID=203014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5" Type="http://schemas.openxmlformats.org/officeDocument/2006/relationships/hyperlink" Target="https://stats.wnba.com/events/?flag=1&amp;CFID=&amp;CFPARAMS=&amp;PlayerID=204296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7" Type="http://schemas.openxmlformats.org/officeDocument/2006/relationships/hyperlink" Target="https://stats.wnba.com/events/?flag=2&amp;CFID=&amp;CFPARAMS=&amp;PlayerID=201886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6" Type="http://schemas.openxmlformats.org/officeDocument/2006/relationships/hyperlink" Target="https://stats.wnba.com/events/?flag=1&amp;CFID=&amp;CFPARAMS=&amp;PlayerID=204296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6" Type="http://schemas.openxmlformats.org/officeDocument/2006/relationships/hyperlink" Target="https://stats.wnba.com/team/1611661317/traditional/" TargetMode="External"/><Relationship Id="rId316" Type="http://schemas.openxmlformats.org/officeDocument/2006/relationships/hyperlink" Target="https://stats.wnba.com/events/?flag=1&amp;CFID=&amp;CFPARAMS=&amp;PlayerID=100940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wnba.com/events/?flag=1&amp;CFID=&amp;CFPARAMS=&amp;PlayerID=100940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wnba.com/events/?flag=1&amp;CFID=&amp;CFPARAMS=&amp;PlayerID=100940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wnba.com/events/?flag=3&amp;CFID=&amp;CFPARAMS=&amp;PlayerID=100940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wnba.com/events/?flag=1&amp;CFID=&amp;CFPARAMS=&amp;PlayerID=100940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wnba.com/events/?flag=1&amp;CFID=&amp;CFPARAMS=&amp;PlayerID=100940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0" Type="http://schemas.openxmlformats.org/officeDocument/2006/relationships/hyperlink" Target="https://stats.wnba.com/events/?flag=2&amp;CFID=&amp;CFPARAMS=&amp;PlayerID=201886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wnba.com/events/?flag=1&amp;CFID=&amp;CFPARAMS=&amp;PlayerID=100940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wnba.com/events/?flag=3&amp;CFID=&amp;CFPARAMS=&amp;PlayerID=100940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stats.wnba.com/events/?flag=1&amp;CFID=&amp;CFPARAMS=&amp;PlayerID=1630441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stats.wnba.com/events/?flag=3&amp;CFID=&amp;CFPARAMS=&amp;PlayerID=100940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stats.wnba.com/events/?flag=1&amp;CFID=&amp;CFPARAMS=&amp;PlayerID=1630441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wnba.com/events/?flag=3&amp;CFID=&amp;CFPARAMS=&amp;PlayerID=100940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stats.wnba.com/events/?flag=1&amp;CFID=&amp;CFPARAMS=&amp;PlayerID=1630441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0" Type="http://schemas.openxmlformats.org/officeDocument/2006/relationships/hyperlink" Target="https://stats.wnba.com/player/203041/" TargetMode="External"/><Relationship Id="rId23932" Type="http://schemas.openxmlformats.org/officeDocument/2006/relationships/hyperlink" Target="https://stats.wnba.com/team/1611661323/traditional/" TargetMode="External"/><Relationship Id="rId23933" Type="http://schemas.openxmlformats.org/officeDocument/2006/relationships/hyperlink" Target="https://stats.wnba.com/events/?flag=2&amp;CFID=&amp;CFPARAMS=&amp;PlayerID=100723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2" Type="http://schemas.openxmlformats.org/officeDocument/2006/relationships/hyperlink" Target="https://stats.wnba.com/events/?flag=2&amp;CFID=&amp;CFPARAMS=&amp;PlayerID=203041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0" Type="http://schemas.openxmlformats.org/officeDocument/2006/relationships/hyperlink" Target="https://stats.wnba.com/events/?flag=2&amp;CFID=&amp;CFPARAMS=&amp;PlayerID=100720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1" Type="http://schemas.openxmlformats.org/officeDocument/2006/relationships/hyperlink" Target="https://stats.wnba.com/team/1611661317/traditional/" TargetMode="External"/><Relationship Id="rId23931" Type="http://schemas.openxmlformats.org/officeDocument/2006/relationships/hyperlink" Target="https://stats.wnba.com/player/100723/" TargetMode="External"/><Relationship Id="rId22604" Type="http://schemas.openxmlformats.org/officeDocument/2006/relationships/hyperlink" Target="https://stats.wnba.com/events/?flag=2&amp;CFID=&amp;CFPARAMS=&amp;PlayerID=203041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6" Type="http://schemas.openxmlformats.org/officeDocument/2006/relationships/hyperlink" Target="https://stats.wnba.com/events/?flag=2&amp;CFID=&amp;CFPARAMS=&amp;PlayerID=100723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3" Type="http://schemas.openxmlformats.org/officeDocument/2006/relationships/hyperlink" Target="https://stats.wnba.com/events/?flag=2&amp;CFID=&amp;CFPARAMS=&amp;PlayerID=203041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7" Type="http://schemas.openxmlformats.org/officeDocument/2006/relationships/hyperlink" Target="https://stats.wnba.com/player/100952/" TargetMode="External"/><Relationship Id="rId22606" Type="http://schemas.openxmlformats.org/officeDocument/2006/relationships/hyperlink" Target="https://stats.wnba.com/player/203018/" TargetMode="External"/><Relationship Id="rId23934" Type="http://schemas.openxmlformats.org/officeDocument/2006/relationships/hyperlink" Target="https://stats.wnba.com/events/?flag=2&amp;CFID=&amp;CFPARAMS=&amp;PlayerID=100723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5" Type="http://schemas.openxmlformats.org/officeDocument/2006/relationships/hyperlink" Target="https://stats.wnba.com/events/?flag=2&amp;CFID=&amp;CFPARAMS=&amp;PlayerID=203041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5" Type="http://schemas.openxmlformats.org/officeDocument/2006/relationships/hyperlink" Target="https://stats.wnba.com/events/?flag=2&amp;CFID=&amp;CFPARAMS=&amp;PlayerID=100723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9" Type="http://schemas.openxmlformats.org/officeDocument/2006/relationships/hyperlink" Target="https://stats.wnba.com/events/?flag=1&amp;CFID=&amp;CFPARAMS=&amp;PlayerID=204319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7" Type="http://schemas.openxmlformats.org/officeDocument/2006/relationships/hyperlink" Target="https://stats.wnba.com/events/?flag=1&amp;CFID=&amp;CFPARAMS=&amp;PlayerID=204319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9" Type="http://schemas.openxmlformats.org/officeDocument/2006/relationships/hyperlink" Target="https://stats.wnba.com/events/?flag=3&amp;CFID=&amp;CFPARAMS=&amp;PlayerID=101023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8" Type="http://schemas.openxmlformats.org/officeDocument/2006/relationships/hyperlink" Target="https://stats.wnba.com/events/?flag=1&amp;CFID=&amp;CFPARAMS=&amp;PlayerID=204319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8" Type="http://schemas.openxmlformats.org/officeDocument/2006/relationships/hyperlink" Target="https://stats.wnba.com/events/?flag=3&amp;CFID=&amp;CFPARAMS=&amp;PlayerID=101023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1" Type="http://schemas.openxmlformats.org/officeDocument/2006/relationships/hyperlink" Target="https://stats.wnba.com/team/1611661328/traditional/" TargetMode="External"/><Relationship Id="rId11943" Type="http://schemas.openxmlformats.org/officeDocument/2006/relationships/hyperlink" Target="https://stats.wnba.com/events/?flag=1&amp;CFID=&amp;CFPARAMS=&amp;PlayerID=1629484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2" Type="http://schemas.openxmlformats.org/officeDocument/2006/relationships/hyperlink" Target="https://stats.wnba.com/events/?flag=3&amp;CFID=&amp;CFPARAMS=&amp;PlayerID=204319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2" Type="http://schemas.openxmlformats.org/officeDocument/2006/relationships/hyperlink" Target="https://stats.wnba.com/events/?flag=1&amp;CFID=&amp;CFPARAMS=&amp;PlayerID=1629484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1" Type="http://schemas.openxmlformats.org/officeDocument/2006/relationships/hyperlink" Target="https://stats.wnba.com/events/?flag=1&amp;CFID=&amp;CFPARAMS=&amp;PlayerID=1629484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0" Type="http://schemas.openxmlformats.org/officeDocument/2006/relationships/hyperlink" Target="https://stats.wnba.com/player/204319/" TargetMode="External"/><Relationship Id="rId11940" Type="http://schemas.openxmlformats.org/officeDocument/2006/relationships/hyperlink" Target="https://stats.wnba.com/events/?flag=1&amp;CFID=&amp;CFPARAMS=&amp;PlayerID=1629484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stats.wnba.com/events/?flag=3&amp;CFID=&amp;CFPARAMS=&amp;PlayerID=202641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wnba.com/events/?flag=3&amp;CFID=&amp;CFPARAMS=&amp;PlayerID=1631081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5" Type="http://schemas.openxmlformats.org/officeDocument/2006/relationships/hyperlink" Target="https://stats.wnba.com/events/?flag=3&amp;CFID=&amp;CFPARAMS=&amp;PlayerID=204319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7" Type="http://schemas.openxmlformats.org/officeDocument/2006/relationships/hyperlink" Target="https://stats.wnba.com/events/?flag=3&amp;CFID=&amp;CFPARAMS=&amp;PlayerID=101023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3" Type="http://schemas.openxmlformats.org/officeDocument/2006/relationships/hyperlink" Target="https://stats.wnba.com/events/?flag=3&amp;CFID=&amp;CFPARAMS=&amp;PlayerID=1631081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6" Type="http://schemas.openxmlformats.org/officeDocument/2006/relationships/hyperlink" Target="https://stats.wnba.com/events/?flag=1&amp;CFID=&amp;CFPARAMS=&amp;PlayerID=204319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6" Type="http://schemas.openxmlformats.org/officeDocument/2006/relationships/hyperlink" Target="https://stats.wnba.com/team/1611661317/traditional/" TargetMode="External"/><Relationship Id="rId4042" Type="http://schemas.openxmlformats.org/officeDocument/2006/relationships/hyperlink" Target="https://stats.wnba.com/events/?flag=3&amp;CFID=&amp;CFPARAMS=&amp;PlayerID=202641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wnba.com/player/1631081/" TargetMode="External"/><Relationship Id="rId10613" Type="http://schemas.openxmlformats.org/officeDocument/2006/relationships/hyperlink" Target="https://stats.wnba.com/events/?flag=3&amp;CFID=&amp;CFPARAMS=&amp;PlayerID=204319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5" Type="http://schemas.openxmlformats.org/officeDocument/2006/relationships/hyperlink" Target="https://stats.wnba.com/player/101023/" TargetMode="External"/><Relationship Id="rId4041" Type="http://schemas.openxmlformats.org/officeDocument/2006/relationships/hyperlink" Target="https://stats.wnba.com/events/?flag=3&amp;CFID=&amp;CFPARAMS=&amp;PlayerID=202641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wnba.com/team/1611661322/traditional/" TargetMode="External"/><Relationship Id="rId10614" Type="http://schemas.openxmlformats.org/officeDocument/2006/relationships/hyperlink" Target="https://stats.wnba.com/events/?flag=3&amp;CFID=&amp;CFPARAMS=&amp;PlayerID=204319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4" Type="http://schemas.openxmlformats.org/officeDocument/2006/relationships/hyperlink" Target="https://stats.wnba.com/events/?flag=1&amp;CFID=&amp;CFPARAMS=&amp;PlayerID=1629484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stats.wnba.com/events/?flag=1&amp;CFID=&amp;CFPARAMS=&amp;PlayerID=202641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6" Type="http://schemas.openxmlformats.org/officeDocument/2006/relationships/hyperlink" Target="https://stats.wnba.com/events/?flag=1&amp;CFID=&amp;CFPARAMS=&amp;PlayerID=1631081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8" Type="http://schemas.openxmlformats.org/officeDocument/2006/relationships/hyperlink" Target="https://stats.wnba.com/events/?flag=2&amp;CFID=&amp;CFPARAMS=&amp;PlayerID=203018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wnba.com/events/?flag=3&amp;CFID=&amp;CFPARAMS=&amp;PlayerID=202641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wnba.com/events/?flag=1&amp;CFID=&amp;CFPARAMS=&amp;PlayerID=1631081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7" Type="http://schemas.openxmlformats.org/officeDocument/2006/relationships/hyperlink" Target="https://stats.wnba.com/team/1611661319/traditional/" TargetMode="External"/><Relationship Id="rId4046" Type="http://schemas.openxmlformats.org/officeDocument/2006/relationships/hyperlink" Target="https://stats.wnba.com/events/?flag=1&amp;CFID=&amp;CFPARAMS=&amp;PlayerID=202641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stats.wnba.com/events/?flag=3&amp;CFID=&amp;CFPARAMS=&amp;PlayerID=1631081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8" Type="http://schemas.openxmlformats.org/officeDocument/2006/relationships/hyperlink" Target="https://stats.wnba.com/team/1611661329/traditional/" TargetMode="External"/><Relationship Id="rId4045" Type="http://schemas.openxmlformats.org/officeDocument/2006/relationships/hyperlink" Target="https://stats.wnba.com/events/?flag=1&amp;CFID=&amp;CFPARAMS=&amp;PlayerID=202641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stats.wnba.com/events/?flag=3&amp;CFID=&amp;CFPARAMS=&amp;PlayerID=1631081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9" Type="http://schemas.openxmlformats.org/officeDocument/2006/relationships/hyperlink" Target="https://stats.wnba.com/events/?flag=2&amp;CFID=&amp;CFPARAMS=&amp;PlayerID=203018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9" Type="http://schemas.openxmlformats.org/officeDocument/2006/relationships/hyperlink" Target="https://stats.wnba.com/events/?flag=2&amp;CFID=&amp;CFPARAMS=&amp;PlayerID=100952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wnba.com/events/?flag=1&amp;CFID=&amp;CFPARAMS=&amp;PlayerID=202641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wnba.com/events/?flag=1&amp;CFID=&amp;CFPARAMS=&amp;PlayerID=202641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wnba.com/events/?flag=1&amp;CFID=&amp;CFPARAMS=&amp;PlayerID=1631081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wnba.com/events/?flag=1&amp;CFID=&amp;CFPARAMS=&amp;PlayerID=202641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wnba.com/events/?flag=1&amp;CFID=&amp;CFPARAMS=&amp;PlayerID=1631081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1" Type="http://schemas.openxmlformats.org/officeDocument/2006/relationships/hyperlink" Target="https://stats.wnba.com/events/?flag=2&amp;CFID=&amp;CFPARAMS=&amp;PlayerID=202257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2" Type="http://schemas.openxmlformats.org/officeDocument/2006/relationships/hyperlink" Target="https://stats.wnba.com/events/?flag=2&amp;CFID=&amp;CFPARAMS=&amp;PlayerID=202257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0" Type="http://schemas.openxmlformats.org/officeDocument/2006/relationships/hyperlink" Target="https://stats.wnba.com/team/1611661324/traditional/" TargetMode="External"/><Relationship Id="rId23925" Type="http://schemas.openxmlformats.org/officeDocument/2006/relationships/hyperlink" Target="https://stats.wnba.com/player/100720/" TargetMode="External"/><Relationship Id="rId23926" Type="http://schemas.openxmlformats.org/officeDocument/2006/relationships/hyperlink" Target="https://stats.wnba.com/team/1611661328/traditional/" TargetMode="External"/><Relationship Id="rId23923" Type="http://schemas.openxmlformats.org/officeDocument/2006/relationships/hyperlink" Target="https://stats.wnba.com/events/?flag=2&amp;CFID=&amp;CFPARAMS=&amp;PlayerID=202257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4" Type="http://schemas.openxmlformats.org/officeDocument/2006/relationships/hyperlink" Target="https://stats.wnba.com/events/?flag=2&amp;CFID=&amp;CFPARAMS=&amp;PlayerID=202257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8" Type="http://schemas.openxmlformats.org/officeDocument/2006/relationships/hyperlink" Target="https://stats.wnba.com/events/?flag=1&amp;CFID=&amp;CFPARAMS=&amp;PlayerID=203826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9" Type="http://schemas.openxmlformats.org/officeDocument/2006/relationships/hyperlink" Target="https://stats.wnba.com/events/?flag=1&amp;CFID=&amp;CFPARAMS=&amp;PlayerID=203826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9" Type="http://schemas.openxmlformats.org/officeDocument/2006/relationships/hyperlink" Target="https://stats.wnba.com/player/202640/" TargetMode="External"/><Relationship Id="rId10622" Type="http://schemas.openxmlformats.org/officeDocument/2006/relationships/hyperlink" Target="https://stats.wnba.com/events/?flag=1&amp;CFID=&amp;CFPARAMS=&amp;PlayerID=204319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4" Type="http://schemas.openxmlformats.org/officeDocument/2006/relationships/hyperlink" Target="https://stats.wnba.com/events/?flag=1&amp;CFID=&amp;CFPARAMS=&amp;PlayerID=101023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3" Type="http://schemas.openxmlformats.org/officeDocument/2006/relationships/hyperlink" Target="https://stats.wnba.com/events/?flag=1&amp;CFID=&amp;CFPARAMS=&amp;PlayerID=204319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3" Type="http://schemas.openxmlformats.org/officeDocument/2006/relationships/hyperlink" Target="https://stats.wnba.com/events/?flag=1&amp;CFID=&amp;CFPARAMS=&amp;PlayerID=101023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0" Type="http://schemas.openxmlformats.org/officeDocument/2006/relationships/hyperlink" Target="https://stats.wnba.com/events/?flag=1&amp;CFID=&amp;CFPARAMS=&amp;PlayerID=204319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2" Type="http://schemas.openxmlformats.org/officeDocument/2006/relationships/hyperlink" Target="https://stats.wnba.com/events/?flag=1&amp;CFID=&amp;CFPARAMS=&amp;PlayerID=101023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1" Type="http://schemas.openxmlformats.org/officeDocument/2006/relationships/hyperlink" Target="https://stats.wnba.com/events/?flag=1&amp;CFID=&amp;CFPARAMS=&amp;PlayerID=204319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1" Type="http://schemas.openxmlformats.org/officeDocument/2006/relationships/hyperlink" Target="https://stats.wnba.com/events/?flag=1&amp;CFID=&amp;CFPARAMS=&amp;PlayerID=101023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wnba.com/events/?flag=3&amp;CFID=&amp;CFPARAMS=&amp;PlayerID=201881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stats.wnba.com/events/?flag=3&amp;CFID=&amp;CFPARAMS=&amp;PlayerID=204365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6" Type="http://schemas.openxmlformats.org/officeDocument/2006/relationships/hyperlink" Target="https://stats.wnba.com/events/?flag=3&amp;CFID=&amp;CFPARAMS=&amp;PlayerID=203826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8" Type="http://schemas.openxmlformats.org/officeDocument/2006/relationships/hyperlink" Target="https://stats.wnba.com/events/?flag=1&amp;CFID=&amp;CFPARAMS=&amp;PlayerID=101023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stats.wnba.com/events/?flag=3&amp;CFID=&amp;CFPARAMS=&amp;PlayerID=201881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stats.wnba.com/events/?flag=3&amp;CFID=&amp;CFPARAMS=&amp;PlayerID=204365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7" Type="http://schemas.openxmlformats.org/officeDocument/2006/relationships/hyperlink" Target="https://stats.wnba.com/events/?flag=3&amp;CFID=&amp;CFPARAMS=&amp;PlayerID=203826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7" Type="http://schemas.openxmlformats.org/officeDocument/2006/relationships/hyperlink" Target="https://stats.wnba.com/events/?flag=1&amp;CFID=&amp;CFPARAMS=&amp;PlayerID=101023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wnba.com/events/?flag=3&amp;CFID=&amp;CFPARAMS=&amp;PlayerID=1641687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stats.wnba.com/player/204365/" TargetMode="External"/><Relationship Id="rId10624" Type="http://schemas.openxmlformats.org/officeDocument/2006/relationships/hyperlink" Target="https://stats.wnba.com/player/203826/" TargetMode="External"/><Relationship Id="rId11956" Type="http://schemas.openxmlformats.org/officeDocument/2006/relationships/hyperlink" Target="https://stats.wnba.com/events/?flag=1&amp;CFID=&amp;CFPARAMS=&amp;PlayerID=101023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stats.wnba.com/events/?flag=3&amp;CFID=&amp;CFPARAMS=&amp;PlayerID=1641687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stats.wnba.com/events/?flag=3&amp;CFID=&amp;CFPARAMS=&amp;PlayerID=201881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stats.wnba.com/team/1611661320/traditional/" TargetMode="External"/><Relationship Id="rId10625" Type="http://schemas.openxmlformats.org/officeDocument/2006/relationships/hyperlink" Target="https://stats.wnba.com/team/1611661323/traditional/" TargetMode="External"/><Relationship Id="rId11955" Type="http://schemas.openxmlformats.org/officeDocument/2006/relationships/hyperlink" Target="https://stats.wnba.com/events/?flag=1&amp;CFID=&amp;CFPARAMS=&amp;PlayerID=101023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wnba.com/events/?flag=3&amp;CFID=&amp;CFPARAMS=&amp;PlayerID=201886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wnba.com/events/?flag=1&amp;CFID=&amp;CFPARAMS=&amp;PlayerID=1641687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stats.wnba.com/events/?flag=1&amp;CFID=&amp;CFPARAMS=&amp;PlayerID=201881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stats.wnba.com/events/?flag=1&amp;CFID=&amp;CFPARAMS=&amp;PlayerID=204365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9" Type="http://schemas.openxmlformats.org/officeDocument/2006/relationships/hyperlink" Target="https://stats.wnba.com/events/?flag=2&amp;CFID=&amp;CFPARAMS=&amp;PlayerID=100720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wnba.com/events/?flag=3&amp;CFID=&amp;CFPARAMS=&amp;PlayerID=201886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wnba.com/events/?flag=1&amp;CFID=&amp;CFPARAMS=&amp;PlayerID=1641687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stats.wnba.com/events/?flag=1&amp;CFID=&amp;CFPARAMS=&amp;PlayerID=201881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stats.wnba.com/events/?flag=1&amp;CFID=&amp;CFPARAMS=&amp;PlayerID=204365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wnba.com/team/1611661323/traditional/" TargetMode="External"/><Relationship Id="rId4035" Type="http://schemas.openxmlformats.org/officeDocument/2006/relationships/hyperlink" Target="https://stats.wnba.com/events/?flag=1&amp;CFID=&amp;CFPARAMS=&amp;PlayerID=1641687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stats.wnba.com/events/?flag=1&amp;CFID=&amp;CFPARAMS=&amp;PlayerID=201881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stats.wnba.com/events/?flag=3&amp;CFID=&amp;CFPARAMS=&amp;PlayerID=204365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7" Type="http://schemas.openxmlformats.org/officeDocument/2006/relationships/hyperlink" Target="https://stats.wnba.com/events/?flag=2&amp;CFID=&amp;CFPARAMS=&amp;PlayerID=100720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wnba.com/player/201886/" TargetMode="External"/><Relationship Id="rId4034" Type="http://schemas.openxmlformats.org/officeDocument/2006/relationships/hyperlink" Target="https://stats.wnba.com/events/?flag=1&amp;CFID=&amp;CFPARAMS=&amp;PlayerID=1641687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wnba.com/events/?flag=1&amp;CFID=&amp;CFPARAMS=&amp;PlayerID=201881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stats.wnba.com/events/?flag=3&amp;CFID=&amp;CFPARAMS=&amp;PlayerID=204365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8" Type="http://schemas.openxmlformats.org/officeDocument/2006/relationships/hyperlink" Target="https://stats.wnba.com/events/?flag=2&amp;CFID=&amp;CFPARAMS=&amp;PlayerID=100720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stats.wnba.com/events/?flag=1&amp;CFID=&amp;CFPARAMS=&amp;PlayerID=1641687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wnba.com/events/?flag=1&amp;CFID=&amp;CFPARAMS=&amp;PlayerID=201881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0" Type="http://schemas.openxmlformats.org/officeDocument/2006/relationships/hyperlink" Target="https://stats.wnba.com/events/?flag=3&amp;CFID=&amp;CFPARAMS=&amp;PlayerID=101023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wnba.com/events/?flag=1&amp;CFID=&amp;CFPARAMS=&amp;PlayerID=1641687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wnba.com/events/?flag=3&amp;CFID=&amp;CFPARAMS=&amp;PlayerID=201886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wnba.com/team/1611661319/traditional/" TargetMode="External"/><Relationship Id="rId5367" Type="http://schemas.openxmlformats.org/officeDocument/2006/relationships/hyperlink" Target="https://stats.wnba.com/events/?flag=1&amp;CFID=&amp;CFPARAMS=&amp;PlayerID=201881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stats.wnba.com/events/?flag=1&amp;CFID=&amp;CFPARAMS=&amp;PlayerID=204365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wnba.com/events/?flag=3&amp;CFID=&amp;CFPARAMS=&amp;PlayerID=201886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stats.wnba.com/player/202641/" TargetMode="External"/><Relationship Id="rId5368" Type="http://schemas.openxmlformats.org/officeDocument/2006/relationships/hyperlink" Target="https://stats.wnba.com/events/?flag=1&amp;CFID=&amp;CFPARAMS=&amp;PlayerID=201881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stats.wnba.com/events/?flag=1&amp;CFID=&amp;CFPARAMS=&amp;PlayerID=204365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0" Type="http://schemas.openxmlformats.org/officeDocument/2006/relationships/hyperlink" Target="https://stats.wnba.com/team/1611661323/traditional/" TargetMode="External"/><Relationship Id="rId23911" Type="http://schemas.openxmlformats.org/officeDocument/2006/relationships/hyperlink" Target="https://stats.wnba.com/events/?flag=2&amp;CFID=&amp;CFPARAMS=&amp;PlayerID=201058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4" Type="http://schemas.openxmlformats.org/officeDocument/2006/relationships/hyperlink" Target="https://stats.wnba.com/events/?flag=2&amp;CFID=&amp;CFPARAMS=&amp;PlayerID=201058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5" Type="http://schemas.openxmlformats.org/officeDocument/2006/relationships/hyperlink" Target="https://stats.wnba.com/player/100944/" TargetMode="External"/><Relationship Id="rId23912" Type="http://schemas.openxmlformats.org/officeDocument/2006/relationships/hyperlink" Target="https://stats.wnba.com/events/?flag=2&amp;CFID=&amp;CFPARAMS=&amp;PlayerID=201058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3" Type="http://schemas.openxmlformats.org/officeDocument/2006/relationships/hyperlink" Target="https://stats.wnba.com/events/?flag=2&amp;CFID=&amp;CFPARAMS=&amp;PlayerID=201058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9" Type="http://schemas.openxmlformats.org/officeDocument/2006/relationships/hyperlink" Target="https://stats.wnba.com/events/?flag=1&amp;CFID=&amp;CFPARAMS=&amp;PlayerID=1629569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8" Type="http://schemas.openxmlformats.org/officeDocument/2006/relationships/hyperlink" Target="https://stats.wnba.com/events/?flag=1&amp;CFID=&amp;CFPARAMS=&amp;PlayerID=1629569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7" Type="http://schemas.openxmlformats.org/officeDocument/2006/relationships/hyperlink" Target="https://stats.wnba.com/events/?flag=1&amp;CFID=&amp;CFPARAMS=&amp;PlayerID=1629569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6" Type="http://schemas.openxmlformats.org/officeDocument/2006/relationships/hyperlink" Target="https://stats.wnba.com/events/?flag=1&amp;CFID=&amp;CFPARAMS=&amp;PlayerID=1629569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wnba.com/events/?flag=1&amp;CFID=&amp;CFPARAMS=&amp;PlayerID=1631263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1" Type="http://schemas.openxmlformats.org/officeDocument/2006/relationships/hyperlink" Target="https://stats.wnba.com/events/?flag=3&amp;CFID=&amp;CFPARAMS=&amp;PlayerID=1629569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wnba.com/events/?flag=1&amp;CFID=&amp;CFPARAMS=&amp;PlayerID=1631263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0" Type="http://schemas.openxmlformats.org/officeDocument/2006/relationships/hyperlink" Target="https://stats.wnba.com/team/1611661330/traditional/" TargetMode="External"/><Relationship Id="rId4060" Type="http://schemas.openxmlformats.org/officeDocument/2006/relationships/hyperlink" Target="https://stats.wnba.com/events/?flag=1&amp;CFID=&amp;CFPARAMS=&amp;PlayerID=1630139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wnba.com/events/?flag=1&amp;CFID=&amp;CFPARAMS=&amp;PlayerID=1630139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stats.wnba.com/events/?flag=1&amp;CFID=&amp;CFPARAMS=&amp;PlayerID=1631263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5" Type="http://schemas.openxmlformats.org/officeDocument/2006/relationships/hyperlink" Target="https://stats.wnba.com/events/?flag=1&amp;CFID=&amp;CFPARAMS=&amp;PlayerID=1629569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wnba.com/events/?flag=1&amp;CFID=&amp;CFPARAMS=&amp;PlayerID=1630139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stats.wnba.com/events/?flag=1&amp;CFID=&amp;CFPARAMS=&amp;PlayerID=1631263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4" Type="http://schemas.openxmlformats.org/officeDocument/2006/relationships/hyperlink" Target="https://stats.wnba.com/events/?flag=3&amp;CFID=&amp;CFPARAMS=&amp;PlayerID=1629569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stats.wnba.com/player/1631091/" TargetMode="External"/><Relationship Id="rId5392" Type="http://schemas.openxmlformats.org/officeDocument/2006/relationships/hyperlink" Target="https://stats.wnba.com/events/?flag=1&amp;CFID=&amp;CFPARAMS=&amp;PlayerID=1631263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3" Type="http://schemas.openxmlformats.org/officeDocument/2006/relationships/hyperlink" Target="https://stats.wnba.com/events/?flag=3&amp;CFID=&amp;CFPARAMS=&amp;PlayerID=1629569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stats.wnba.com/events/?flag=1&amp;CFID=&amp;CFPARAMS=&amp;PlayerID=1630139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stats.wnba.com/events/?flag=1&amp;CFID=&amp;CFPARAMS=&amp;PlayerID=1631263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2" Type="http://schemas.openxmlformats.org/officeDocument/2006/relationships/hyperlink" Target="https://stats.wnba.com/events/?flag=3&amp;CFID=&amp;CFPARAMS=&amp;PlayerID=1629569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wnba.com/events/?flag=3&amp;CFID=&amp;CFPARAMS=&amp;PlayerID=1631091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stats.wnba.com/team/1611661320/traditional/" TargetMode="External"/><Relationship Id="rId23918" Type="http://schemas.openxmlformats.org/officeDocument/2006/relationships/hyperlink" Target="https://stats.wnba.com/events/?flag=2&amp;CFID=&amp;CFPARAMS=&amp;PlayerID=100944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wnba.com/team/1611661320/traditional/" TargetMode="External"/><Relationship Id="rId5399" Type="http://schemas.openxmlformats.org/officeDocument/2006/relationships/hyperlink" Target="https://stats.wnba.com/events/?flag=3&amp;CFID=&amp;CFPARAMS=&amp;PlayerID=201911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9" Type="http://schemas.openxmlformats.org/officeDocument/2006/relationships/hyperlink" Target="https://stats.wnba.com/player/202257/" TargetMode="External"/><Relationship Id="rId4068" Type="http://schemas.openxmlformats.org/officeDocument/2006/relationships/hyperlink" Target="https://stats.wnba.com/events/?flag=3&amp;CFID=&amp;CFPARAMS=&amp;PlayerID=1631091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wnba.com/events/?flag=1&amp;CFID=&amp;CFPARAMS=&amp;PlayerID=1631263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6" Type="http://schemas.openxmlformats.org/officeDocument/2006/relationships/hyperlink" Target="https://stats.wnba.com/team/1611661324/traditional/" TargetMode="External"/><Relationship Id="rId4067" Type="http://schemas.openxmlformats.org/officeDocument/2006/relationships/hyperlink" Target="https://stats.wnba.com/events/?flag=3&amp;CFID=&amp;CFPARAMS=&amp;PlayerID=1631091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7" Type="http://schemas.openxmlformats.org/officeDocument/2006/relationships/hyperlink" Target="https://stats.wnba.com/player/201911/" TargetMode="External"/><Relationship Id="rId23917" Type="http://schemas.openxmlformats.org/officeDocument/2006/relationships/hyperlink" Target="https://stats.wnba.com/events/?flag=2&amp;CFID=&amp;CFPARAMS=&amp;PlayerID=100944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9" Type="http://schemas.openxmlformats.org/officeDocument/2006/relationships/hyperlink" Target="https://stats.wnba.com/events/?flag=3&amp;CFID=&amp;CFPARAMS=&amp;PlayerID=1631091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0" Type="http://schemas.openxmlformats.org/officeDocument/2006/relationships/hyperlink" Target="https://stats.wnba.com/events/?flag=2&amp;CFID=&amp;CFPARAMS=&amp;PlayerID=200684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3" Type="http://schemas.openxmlformats.org/officeDocument/2006/relationships/hyperlink" Target="https://stats.wnba.com/player/201501/" TargetMode="External"/><Relationship Id="rId23904" Type="http://schemas.openxmlformats.org/officeDocument/2006/relationships/hyperlink" Target="https://stats.wnba.com/team/1611661324/traditional/" TargetMode="External"/><Relationship Id="rId23901" Type="http://schemas.openxmlformats.org/officeDocument/2006/relationships/hyperlink" Target="https://stats.wnba.com/events/?flag=2&amp;CFID=&amp;CFPARAMS=&amp;PlayerID=200684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2" Type="http://schemas.openxmlformats.org/officeDocument/2006/relationships/hyperlink" Target="https://stats.wnba.com/events/?flag=2&amp;CFID=&amp;CFPARAMS=&amp;PlayerID=200684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8" Type="http://schemas.openxmlformats.org/officeDocument/2006/relationships/hyperlink" Target="https://stats.wnba.com/events/?flag=1&amp;CFID=&amp;CFPARAMS=&amp;PlayerID=203029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9" Type="http://schemas.openxmlformats.org/officeDocument/2006/relationships/hyperlink" Target="https://stats.wnba.com/events/?flag=1&amp;CFID=&amp;CFPARAMS=&amp;PlayerID=203029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9" Type="http://schemas.openxmlformats.org/officeDocument/2006/relationships/hyperlink" Target="https://stats.wnba.com/events/?flag=1&amp;CFID=&amp;CFPARAMS=&amp;PlayerID=1629484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6" Type="http://schemas.openxmlformats.org/officeDocument/2006/relationships/hyperlink" Target="https://stats.wnba.com/events/?flag=1&amp;CFID=&amp;CFPARAMS=&amp;PlayerID=203029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8" Type="http://schemas.openxmlformats.org/officeDocument/2006/relationships/hyperlink" Target="https://stats.wnba.com/events/?flag=1&amp;CFID=&amp;CFPARAMS=&amp;PlayerID=1629484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7" Type="http://schemas.openxmlformats.org/officeDocument/2006/relationships/hyperlink" Target="https://stats.wnba.com/events/?flag=1&amp;CFID=&amp;CFPARAMS=&amp;PlayerID=203029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7" Type="http://schemas.openxmlformats.org/officeDocument/2006/relationships/hyperlink" Target="https://stats.wnba.com/events/?flag=1&amp;CFID=&amp;CFPARAMS=&amp;PlayerID=1629484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0" Type="http://schemas.openxmlformats.org/officeDocument/2006/relationships/hyperlink" Target="https://stats.wnba.com/events/?flag=3&amp;CFID=&amp;CFPARAMS=&amp;PlayerID=203029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2" Type="http://schemas.openxmlformats.org/officeDocument/2006/relationships/hyperlink" Target="https://stats.wnba.com/player/1629484/" TargetMode="External"/><Relationship Id="rId5380" Type="http://schemas.openxmlformats.org/officeDocument/2006/relationships/hyperlink" Target="https://stats.wnba.com/events/?flag=1&amp;CFID=&amp;CFPARAMS=&amp;PlayerID=1631081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1" Type="http://schemas.openxmlformats.org/officeDocument/2006/relationships/hyperlink" Target="https://stats.wnba.com/events/?flag=3&amp;CFID=&amp;CFPARAMS=&amp;PlayerID=203029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1" Type="http://schemas.openxmlformats.org/officeDocument/2006/relationships/hyperlink" Target="https://stats.wnba.com/events/?flag=1&amp;CFID=&amp;CFPARAMS=&amp;PlayerID=1629569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0" Type="http://schemas.openxmlformats.org/officeDocument/2006/relationships/hyperlink" Target="https://stats.wnba.com/events/?flag=1&amp;CFID=&amp;CFPARAMS=&amp;PlayerID=1629569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stats.wnba.com/player/1630139/" TargetMode="External"/><Relationship Id="rId5383" Type="http://schemas.openxmlformats.org/officeDocument/2006/relationships/hyperlink" Target="https://stats.wnba.com/player/1631263/" TargetMode="External"/><Relationship Id="rId10604" Type="http://schemas.openxmlformats.org/officeDocument/2006/relationships/hyperlink" Target="https://stats.wnba.com/events/?flag=1&amp;CFID=&amp;CFPARAMS=&amp;PlayerID=203029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6" Type="http://schemas.openxmlformats.org/officeDocument/2006/relationships/hyperlink" Target="https://stats.wnba.com/events/?flag=3&amp;CFID=&amp;CFPARAMS=&amp;PlayerID=1629484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stats.wnba.com/events/?flag=1&amp;CFID=&amp;CFPARAMS=&amp;PlayerID=202641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wnba.com/team/1611661324/traditional/" TargetMode="External"/><Relationship Id="rId10605" Type="http://schemas.openxmlformats.org/officeDocument/2006/relationships/hyperlink" Target="https://stats.wnba.com/events/?flag=1&amp;CFID=&amp;CFPARAMS=&amp;PlayerID=203029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5" Type="http://schemas.openxmlformats.org/officeDocument/2006/relationships/hyperlink" Target="https://stats.wnba.com/events/?flag=3&amp;CFID=&amp;CFPARAMS=&amp;PlayerID=1629484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wnba.com/events/?flag=3&amp;CFID=&amp;CFPARAMS=&amp;PlayerID=1630139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wnba.com/events/?flag=1&amp;CFID=&amp;CFPARAMS=&amp;PlayerID=1631081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2" Type="http://schemas.openxmlformats.org/officeDocument/2006/relationships/hyperlink" Target="https://stats.wnba.com/events/?flag=1&amp;CFID=&amp;CFPARAMS=&amp;PlayerID=203029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4" Type="http://schemas.openxmlformats.org/officeDocument/2006/relationships/hyperlink" Target="https://stats.wnba.com/events/?flag=3&amp;CFID=&amp;CFPARAMS=&amp;PlayerID=1629484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stats.wnba.com/team/1611661313/traditional/" TargetMode="External"/><Relationship Id="rId5382" Type="http://schemas.openxmlformats.org/officeDocument/2006/relationships/hyperlink" Target="https://stats.wnba.com/events/?flag=1&amp;CFID=&amp;CFPARAMS=&amp;PlayerID=1631081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3" Type="http://schemas.openxmlformats.org/officeDocument/2006/relationships/hyperlink" Target="https://stats.wnba.com/events/?flag=1&amp;CFID=&amp;CFPARAMS=&amp;PlayerID=203029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3" Type="http://schemas.openxmlformats.org/officeDocument/2006/relationships/hyperlink" Target="https://stats.wnba.com/team/1611661321/traditional/" TargetMode="External"/><Relationship Id="rId4055" Type="http://schemas.openxmlformats.org/officeDocument/2006/relationships/hyperlink" Target="https://stats.wnba.com/events/?flag=3&amp;CFID=&amp;CFPARAMS=&amp;PlayerID=1630139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wnba.com/events/?flag=3&amp;CFID=&amp;CFPARAMS=&amp;PlayerID=1631263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7" Type="http://schemas.openxmlformats.org/officeDocument/2006/relationships/hyperlink" Target="https://stats.wnba.com/events/?flag=2&amp;CFID=&amp;CFPARAMS=&amp;PlayerID=201501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stats.wnba.com/events/?flag=3&amp;CFID=&amp;CFPARAMS=&amp;PlayerID=1630139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wnba.com/events/?flag=3&amp;CFID=&amp;CFPARAMS=&amp;PlayerID=1631263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8" Type="http://schemas.openxmlformats.org/officeDocument/2006/relationships/hyperlink" Target="https://stats.wnba.com/events/?flag=2&amp;CFID=&amp;CFPARAMS=&amp;PlayerID=201501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wnba.com/events/?flag=1&amp;CFID=&amp;CFPARAMS=&amp;PlayerID=1630139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wnba.com/events/?flag=3&amp;CFID=&amp;CFPARAMS=&amp;PlayerID=1631263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5" Type="http://schemas.openxmlformats.org/officeDocument/2006/relationships/hyperlink" Target="https://stats.wnba.com/events/?flag=2&amp;CFID=&amp;CFPARAMS=&amp;PlayerID=201501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stats.wnba.com/events/?flag=3&amp;CFID=&amp;CFPARAMS=&amp;PlayerID=1630139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6" Type="http://schemas.openxmlformats.org/officeDocument/2006/relationships/hyperlink" Target="https://stats.wnba.com/events/?flag=3&amp;CFID=&amp;CFPARAMS=&amp;PlayerID=1631263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6" Type="http://schemas.openxmlformats.org/officeDocument/2006/relationships/hyperlink" Target="https://stats.wnba.com/events/?flag=2&amp;CFID=&amp;CFPARAMS=&amp;PlayerID=201501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wnba.com/events/?flag=1&amp;CFID=&amp;CFPARAMS=&amp;PlayerID=1630139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wnba.com/events/?flag=1&amp;CFID=&amp;CFPARAMS=&amp;PlayerID=1630139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stats.wnba.com/events/?flag=1&amp;CFID=&amp;CFPARAMS=&amp;PlayerID=1631263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9" Type="http://schemas.openxmlformats.org/officeDocument/2006/relationships/hyperlink" Target="https://stats.wnba.com/player/201058/" TargetMode="External"/><Relationship Id="rId4008" Type="http://schemas.openxmlformats.org/officeDocument/2006/relationships/hyperlink" Target="https://stats.wnba.com/events/?flag=1&amp;CFID=&amp;CFPARAMS=&amp;PlayerID=1628897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3" Type="http://schemas.openxmlformats.org/officeDocument/2006/relationships/hyperlink" Target="https://stats.wnba.com/events/?flag=2&amp;CFID=&amp;CFPARAMS=&amp;PlayerID=203409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4" Type="http://schemas.openxmlformats.org/officeDocument/2006/relationships/hyperlink" Target="https://stats.wnba.com/player/202623/" TargetMode="External"/><Relationship Id="rId23976" Type="http://schemas.openxmlformats.org/officeDocument/2006/relationships/hyperlink" Target="https://stats.wnba.com/player/202259/" TargetMode="External"/><Relationship Id="rId4007" Type="http://schemas.openxmlformats.org/officeDocument/2006/relationships/hyperlink" Target="https://stats.wnba.com/events/?flag=1&amp;CFID=&amp;CFPARAMS=&amp;PlayerID=1628897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2" Type="http://schemas.openxmlformats.org/officeDocument/2006/relationships/hyperlink" Target="https://stats.wnba.com/team/1611661324/traditional/" TargetMode="External"/><Relationship Id="rId22643" Type="http://schemas.openxmlformats.org/officeDocument/2006/relationships/hyperlink" Target="https://stats.wnba.com/events/?flag=2&amp;CFID=&amp;CFPARAMS=&amp;PlayerID=202318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7" Type="http://schemas.openxmlformats.org/officeDocument/2006/relationships/hyperlink" Target="https://stats.wnba.com/team/1611661329/traditional/" TargetMode="External"/><Relationship Id="rId5338" Type="http://schemas.openxmlformats.org/officeDocument/2006/relationships/hyperlink" Target="https://stats.wnba.com/events/?flag=1&amp;CFID=&amp;CFPARAMS=&amp;PlayerID=1628881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stats.wnba.com/events/?flag=1&amp;CFID=&amp;CFPARAMS=&amp;PlayerID=203825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5" Type="http://schemas.openxmlformats.org/officeDocument/2006/relationships/hyperlink" Target="https://stats.wnba.com/events/?flag=2&amp;CFID=&amp;CFPARAMS=&amp;PlayerID=203409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6" Type="http://schemas.openxmlformats.org/officeDocument/2006/relationships/hyperlink" Target="https://stats.wnba.com/events/?flag=2&amp;CFID=&amp;CFPARAMS=&amp;PlayerID=202623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4" Type="http://schemas.openxmlformats.org/officeDocument/2006/relationships/hyperlink" Target="https://stats.wnba.com/events/?flag=2&amp;CFID=&amp;CFPARAMS=&amp;PlayerID=101025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wnba.com/events/?flag=1&amp;CFID=&amp;CFPARAMS=&amp;PlayerID=1628897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stats.wnba.com/events/?flag=1&amp;CFID=&amp;CFPARAMS=&amp;PlayerID=1628881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4" Type="http://schemas.openxmlformats.org/officeDocument/2006/relationships/hyperlink" Target="https://stats.wnba.com/events/?flag=2&amp;CFID=&amp;CFPARAMS=&amp;PlayerID=203409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5" Type="http://schemas.openxmlformats.org/officeDocument/2006/relationships/hyperlink" Target="https://stats.wnba.com/team/1611661330/traditional/" TargetMode="External"/><Relationship Id="rId23975" Type="http://schemas.openxmlformats.org/officeDocument/2006/relationships/hyperlink" Target="https://stats.wnba.com/events/?flag=2&amp;CFID=&amp;CFPARAMS=&amp;PlayerID=101025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wnba.com/events/?flag=3&amp;CFID=&amp;CFPARAMS=&amp;PlayerID=203400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7" Type="http://schemas.openxmlformats.org/officeDocument/2006/relationships/hyperlink" Target="https://stats.wnba.com/player/203839/" TargetMode="External"/><Relationship Id="rId22648" Type="http://schemas.openxmlformats.org/officeDocument/2006/relationships/hyperlink" Target="https://stats.wnba.com/player/202626/" TargetMode="External"/><Relationship Id="rId270" Type="http://schemas.openxmlformats.org/officeDocument/2006/relationships/hyperlink" Target="https://stats.wnba.com/events/?flag=3&amp;CFID=&amp;CFPARAMS=&amp;PlayerID=203400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6" Type="http://schemas.openxmlformats.org/officeDocument/2006/relationships/hyperlink" Target="https://stats.wnba.com/events/?flag=2&amp;CFID=&amp;CFPARAMS=&amp;PlayerID=203409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7" Type="http://schemas.openxmlformats.org/officeDocument/2006/relationships/hyperlink" Target="https://stats.wnba.com/events/?flag=2&amp;CFID=&amp;CFPARAMS=&amp;PlayerID=202623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9" Type="http://schemas.openxmlformats.org/officeDocument/2006/relationships/hyperlink" Target="https://stats.wnba.com/events/?flag=2&amp;CFID=&amp;CFPARAMS=&amp;PlayerID=203839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8" Type="http://schemas.openxmlformats.org/officeDocument/2006/relationships/hyperlink" Target="https://stats.wnba.com/events/?flag=2&amp;CFID=&amp;CFPARAMS=&amp;PlayerID=202259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8" Type="http://schemas.openxmlformats.org/officeDocument/2006/relationships/hyperlink" Target="https://stats.wnba.com/team/1611661317/traditional/" TargetMode="External"/><Relationship Id="rId22649" Type="http://schemas.openxmlformats.org/officeDocument/2006/relationships/hyperlink" Target="https://stats.wnba.com/team/1611661320/traditional/" TargetMode="External"/><Relationship Id="rId23979" Type="http://schemas.openxmlformats.org/officeDocument/2006/relationships/hyperlink" Target="https://stats.wnba.com/events/?flag=2&amp;CFID=&amp;CFPARAMS=&amp;PlayerID=202259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0" Type="http://schemas.openxmlformats.org/officeDocument/2006/relationships/hyperlink" Target="https://stats.wnba.com/events/?flag=2&amp;CFID=&amp;CFPARAMS=&amp;PlayerID=202318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2" Type="http://schemas.openxmlformats.org/officeDocument/2006/relationships/hyperlink" Target="https://stats.wnba.com/team/1611661317/traditional/" TargetMode="External"/><Relationship Id="rId23973" Type="http://schemas.openxmlformats.org/officeDocument/2006/relationships/hyperlink" Target="https://stats.wnba.com/events/?flag=2&amp;CFID=&amp;CFPARAMS=&amp;PlayerID=101025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1" Type="http://schemas.openxmlformats.org/officeDocument/2006/relationships/hyperlink" Target="https://stats.wnba.com/player/203409/" TargetMode="External"/><Relationship Id="rId22642" Type="http://schemas.openxmlformats.org/officeDocument/2006/relationships/hyperlink" Target="https://stats.wnba.com/events/?flag=2&amp;CFID=&amp;CFPARAMS=&amp;PlayerID=202318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0" Type="http://schemas.openxmlformats.org/officeDocument/2006/relationships/hyperlink" Target="https://stats.wnba.com/events/?flag=2&amp;CFID=&amp;CFPARAMS=&amp;PlayerID=101020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0" Type="http://schemas.openxmlformats.org/officeDocument/2006/relationships/hyperlink" Target="https://stats.wnba.com/events/?flag=2&amp;CFID=&amp;CFPARAMS=&amp;PlayerID=203408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1" Type="http://schemas.openxmlformats.org/officeDocument/2006/relationships/hyperlink" Target="https://stats.wnba.com/events/?flag=2&amp;CFID=&amp;CFPARAMS=&amp;PlayerID=202318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1" Type="http://schemas.openxmlformats.org/officeDocument/2006/relationships/hyperlink" Target="https://stats.wnba.com/player/101025/" TargetMode="External"/><Relationship Id="rId10655" Type="http://schemas.openxmlformats.org/officeDocument/2006/relationships/hyperlink" Target="https://stats.wnba.com/events/?flag=1&amp;CFID=&amp;CFPARAMS=&amp;PlayerID=1627672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7" Type="http://schemas.openxmlformats.org/officeDocument/2006/relationships/hyperlink" Target="https://stats.wnba.com/player/1628268/" TargetMode="External"/><Relationship Id="rId10656" Type="http://schemas.openxmlformats.org/officeDocument/2006/relationships/hyperlink" Target="https://stats.wnba.com/events/?flag=1&amp;CFID=&amp;CFPARAMS=&amp;PlayerID=1627672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6" Type="http://schemas.openxmlformats.org/officeDocument/2006/relationships/hyperlink" Target="https://stats.wnba.com/events/?flag=1&amp;CFID=&amp;CFPARAMS=&amp;PlayerID=1629502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3" Type="http://schemas.openxmlformats.org/officeDocument/2006/relationships/hyperlink" Target="https://stats.wnba.com/events/?flag=3&amp;CFID=&amp;CFPARAMS=&amp;PlayerID=1627672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5" Type="http://schemas.openxmlformats.org/officeDocument/2006/relationships/hyperlink" Target="https://stats.wnba.com/events/?flag=1&amp;CFID=&amp;CFPARAMS=&amp;PlayerID=1629502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wnba.com/events/?flag=3&amp;CFID=&amp;CFPARAMS=&amp;PlayerID=203400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4" Type="http://schemas.openxmlformats.org/officeDocument/2006/relationships/hyperlink" Target="https://stats.wnba.com/events/?flag=3&amp;CFID=&amp;CFPARAMS=&amp;PlayerID=1627672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4" Type="http://schemas.openxmlformats.org/officeDocument/2006/relationships/hyperlink" Target="https://stats.wnba.com/events/?flag=1&amp;CFID=&amp;CFPARAMS=&amp;PlayerID=1629502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stats.wnba.com/events/?flag=1&amp;CFID=&amp;CFPARAMS=&amp;PlayerID=1630100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9" Type="http://schemas.openxmlformats.org/officeDocument/2006/relationships/hyperlink" Target="https://stats.wnba.com/events/?flag=1&amp;CFID=&amp;CFPARAMS=&amp;PlayerID=1627672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stats.wnba.com/events/?flag=1&amp;CFID=&amp;CFPARAMS=&amp;PlayerID=1630150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stats.wnba.com/events/?flag=1&amp;CFID=&amp;CFPARAMS=&amp;PlayerID=1630100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7" Type="http://schemas.openxmlformats.org/officeDocument/2006/relationships/hyperlink" Target="https://stats.wnba.com/events/?flag=1&amp;CFID=&amp;CFPARAMS=&amp;PlayerID=1627672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9" Type="http://schemas.openxmlformats.org/officeDocument/2006/relationships/hyperlink" Target="https://stats.wnba.com/events/?flag=3&amp;CFID=&amp;CFPARAMS=&amp;PlayerID=1628268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8" Type="http://schemas.openxmlformats.org/officeDocument/2006/relationships/hyperlink" Target="https://stats.wnba.com/events/?flag=1&amp;CFID=&amp;CFPARAMS=&amp;PlayerID=1627672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8" Type="http://schemas.openxmlformats.org/officeDocument/2006/relationships/hyperlink" Target="https://stats.wnba.com/team/1611661330/traditional/" TargetMode="External"/><Relationship Id="rId264" Type="http://schemas.openxmlformats.org/officeDocument/2006/relationships/hyperlink" Target="https://stats.wnba.com/events/?flag=1&amp;CFID=&amp;CFPARAMS=&amp;PlayerID=1628277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stats.wnba.com/team/1611661322/traditional/" TargetMode="External"/><Relationship Id="rId5332" Type="http://schemas.openxmlformats.org/officeDocument/2006/relationships/hyperlink" Target="https://stats.wnba.com/player/1628881/" TargetMode="External"/><Relationship Id="rId6663" Type="http://schemas.openxmlformats.org/officeDocument/2006/relationships/hyperlink" Target="https://stats.wnba.com/player/203825/" TargetMode="External"/><Relationship Id="rId7995" Type="http://schemas.openxmlformats.org/officeDocument/2006/relationships/hyperlink" Target="https://stats.wnba.com/team/1611661321/traditional/" TargetMode="External"/><Relationship Id="rId263" Type="http://schemas.openxmlformats.org/officeDocument/2006/relationships/hyperlink" Target="https://stats.wnba.com/events/?flag=1&amp;CFID=&amp;CFPARAMS=&amp;PlayerID=1628277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wnba.com/team/1611661330/traditional/" TargetMode="External"/><Relationship Id="rId6664" Type="http://schemas.openxmlformats.org/officeDocument/2006/relationships/hyperlink" Target="https://stats.wnba.com/team/1611661324/traditional/" TargetMode="External"/><Relationship Id="rId7994" Type="http://schemas.openxmlformats.org/officeDocument/2006/relationships/hyperlink" Target="https://stats.wnba.com/player/1630093/" TargetMode="External"/><Relationship Id="rId262" Type="http://schemas.openxmlformats.org/officeDocument/2006/relationships/hyperlink" Target="https://stats.wnba.com/events/?flag=1&amp;CFID=&amp;CFPARAMS=&amp;PlayerID=1628277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stats.wnba.com/events/?flag=3&amp;CFID=&amp;CFPARAMS=&amp;PlayerID=1628897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stats.wnba.com/events/?flag=1&amp;CFID=&amp;CFPARAMS=&amp;PlayerID=1628244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stats.wnba.com/events/?flag=1&amp;CFID=&amp;CFPARAMS=&amp;PlayerID=1630150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stats.wnba.com/events/?flag=1&amp;CFID=&amp;CFPARAMS=&amp;PlayerID=1630100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stats.wnba.com/events/?flag=1&amp;CFID=&amp;CFPARAMS=&amp;PlayerID=1628277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stats.wnba.com/events/?flag=3&amp;CFID=&amp;CFPARAMS=&amp;PlayerID=1628897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stats.wnba.com/events/?flag=1&amp;CFID=&amp;CFPARAMS=&amp;PlayerID=1628244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stats.wnba.com/events/?flag=1&amp;CFID=&amp;CFPARAMS=&amp;PlayerID=1630150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stats.wnba.com/events/?flag=1&amp;CFID=&amp;CFPARAMS=&amp;PlayerID=1630100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wnba.com/events/?flag=3&amp;CFID=&amp;CFPARAMS=&amp;PlayerID=203400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wnba.com/events/?flag=3&amp;CFID=&amp;CFPARAMS=&amp;PlayerID=1628897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wnba.com/events/?flag=1&amp;CFID=&amp;CFPARAMS=&amp;PlayerID=1628881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stats.wnba.com/events/?flag=3&amp;CFID=&amp;CFPARAMS=&amp;PlayerID=203825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stats.wnba.com/events/?flag=1&amp;CFID=&amp;CFPARAMS=&amp;PlayerID=1630093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1" Type="http://schemas.openxmlformats.org/officeDocument/2006/relationships/hyperlink" Target="https://stats.wnba.com/events/?flag=3&amp;CFID=&amp;CFPARAMS=&amp;PlayerID=1627672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3" Type="http://schemas.openxmlformats.org/officeDocument/2006/relationships/hyperlink" Target="https://stats.wnba.com/events/?flag=1&amp;CFID=&amp;CFPARAMS=&amp;PlayerID=1629502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wnba.com/team/1611661328/traditional/" TargetMode="External"/><Relationship Id="rId4003" Type="http://schemas.openxmlformats.org/officeDocument/2006/relationships/hyperlink" Target="https://stats.wnba.com/events/?flag=3&amp;CFID=&amp;CFPARAMS=&amp;PlayerID=1628897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wnba.com/events/?flag=1&amp;CFID=&amp;CFPARAMS=&amp;PlayerID=1628881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stats.wnba.com/events/?flag=3&amp;CFID=&amp;CFPARAMS=&amp;PlayerID=203825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stats.wnba.com/events/?flag=3&amp;CFID=&amp;CFPARAMS=&amp;PlayerID=1630093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2" Type="http://schemas.openxmlformats.org/officeDocument/2006/relationships/hyperlink" Target="https://stats.wnba.com/events/?flag=3&amp;CFID=&amp;CFPARAMS=&amp;PlayerID=1627672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2" Type="http://schemas.openxmlformats.org/officeDocument/2006/relationships/hyperlink" Target="https://stats.wnba.com/events/?flag=1&amp;CFID=&amp;CFPARAMS=&amp;PlayerID=1629502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wnba.com/player/203400/" TargetMode="External"/><Relationship Id="rId4006" Type="http://schemas.openxmlformats.org/officeDocument/2006/relationships/hyperlink" Target="https://stats.wnba.com/events/?flag=1&amp;CFID=&amp;CFPARAMS=&amp;PlayerID=1628897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wnba.com/events/?flag=3&amp;CFID=&amp;CFPARAMS=&amp;PlayerID=1628881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stats.wnba.com/events/?flag=3&amp;CFID=&amp;CFPARAMS=&amp;PlayerID=203825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stats.wnba.com/events/?flag=3&amp;CFID=&amp;CFPARAMS=&amp;PlayerID=1630093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1" Type="http://schemas.openxmlformats.org/officeDocument/2006/relationships/hyperlink" Target="https://stats.wnba.com/events/?flag=1&amp;CFID=&amp;CFPARAMS=&amp;PlayerID=1629502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wnba.com/events/?flag=1&amp;CFID=&amp;CFPARAMS=&amp;PlayerID=1628277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wnba.com/events/?flag=1&amp;CFID=&amp;CFPARAMS=&amp;PlayerID=1628897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stats.wnba.com/events/?flag=3&amp;CFID=&amp;CFPARAMS=&amp;PlayerID=1628881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stats.wnba.com/events/?flag=3&amp;CFID=&amp;CFPARAMS=&amp;PlayerID=203825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stats.wnba.com/events/?flag=3&amp;CFID=&amp;CFPARAMS=&amp;PlayerID=1630093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0" Type="http://schemas.openxmlformats.org/officeDocument/2006/relationships/hyperlink" Target="https://stats.wnba.com/team/1611661322/traditional/" TargetMode="External"/><Relationship Id="rId11980" Type="http://schemas.openxmlformats.org/officeDocument/2006/relationships/hyperlink" Target="https://stats.wnba.com/events/?flag=1&amp;CFID=&amp;CFPARAMS=&amp;PlayerID=1629502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wnba.com/events/?flag=1&amp;CFID=&amp;CFPARAMS=&amp;PlayerID=1628244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3" Type="http://schemas.openxmlformats.org/officeDocument/2006/relationships/hyperlink" Target="https://stats.wnba.com/events/?flag=1&amp;CFID=&amp;CFPARAMS=&amp;PlayerID=100720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2" Type="http://schemas.openxmlformats.org/officeDocument/2006/relationships/hyperlink" Target="https://stats.wnba.com/team/1611661313/traditional/" TargetMode="External"/><Relationship Id="rId22633" Type="http://schemas.openxmlformats.org/officeDocument/2006/relationships/hyperlink" Target="https://stats.wnba.com/team/1611661323/traditional/" TargetMode="External"/><Relationship Id="rId23965" Type="http://schemas.openxmlformats.org/officeDocument/2006/relationships/hyperlink" Target="https://stats.wnba.com/player/101020/" TargetMode="External"/><Relationship Id="rId19004" Type="http://schemas.openxmlformats.org/officeDocument/2006/relationships/hyperlink" Target="https://stats.wnba.com/events/?flag=1&amp;CFID=&amp;CFPARAMS=&amp;PlayerID=100720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1" Type="http://schemas.openxmlformats.org/officeDocument/2006/relationships/hyperlink" Target="https://stats.wnba.com/player/203404/" TargetMode="External"/><Relationship Id="rId22632" Type="http://schemas.openxmlformats.org/officeDocument/2006/relationships/hyperlink" Target="https://stats.wnba.com/player/202263/" TargetMode="External"/><Relationship Id="rId23966" Type="http://schemas.openxmlformats.org/officeDocument/2006/relationships/hyperlink" Target="https://stats.wnba.com/team/1611661323/traditional/" TargetMode="External"/><Relationship Id="rId5327" Type="http://schemas.openxmlformats.org/officeDocument/2006/relationships/hyperlink" Target="https://stats.wnba.com/events/?flag=1&amp;CFID=&amp;CFPARAMS=&amp;PlayerID=1628244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stats.wnba.com/events/?flag=1&amp;CFID=&amp;CFPARAMS=&amp;PlayerID=1630150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1" Type="http://schemas.openxmlformats.org/officeDocument/2006/relationships/hyperlink" Target="https://stats.wnba.com/events/?flag=1&amp;CFID=&amp;CFPARAMS=&amp;PlayerID=100720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4" Type="http://schemas.openxmlformats.org/officeDocument/2006/relationships/hyperlink" Target="https://stats.wnba.com/events/?flag=2&amp;CFID=&amp;CFPARAMS=&amp;PlayerID=203404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5" Type="http://schemas.openxmlformats.org/officeDocument/2006/relationships/hyperlink" Target="https://stats.wnba.com/events/?flag=2&amp;CFID=&amp;CFPARAMS=&amp;PlayerID=202263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3" Type="http://schemas.openxmlformats.org/officeDocument/2006/relationships/hyperlink" Target="https://stats.wnba.com/events/?flag=2&amp;CFID=&amp;CFPARAMS=&amp;PlayerID=201067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wnba.com/events/?flag=1&amp;CFID=&amp;CFPARAMS=&amp;PlayerID=1628244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stats.wnba.com/events/?flag=1&amp;CFID=&amp;CFPARAMS=&amp;PlayerID=1630150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stats.wnba.com/events/?flag=1&amp;CFID=&amp;CFPARAMS=&amp;PlayerID=1630100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2" Type="http://schemas.openxmlformats.org/officeDocument/2006/relationships/hyperlink" Target="https://stats.wnba.com/events/?flag=1&amp;CFID=&amp;CFPARAMS=&amp;PlayerID=100720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3" Type="http://schemas.openxmlformats.org/officeDocument/2006/relationships/hyperlink" Target="https://stats.wnba.com/events/?flag=2&amp;CFID=&amp;CFPARAMS=&amp;PlayerID=203404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4" Type="http://schemas.openxmlformats.org/officeDocument/2006/relationships/hyperlink" Target="https://stats.wnba.com/events/?flag=2&amp;CFID=&amp;CFPARAMS=&amp;PlayerID=202263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4" Type="http://schemas.openxmlformats.org/officeDocument/2006/relationships/hyperlink" Target="https://stats.wnba.com/events/?flag=2&amp;CFID=&amp;CFPARAMS=&amp;PlayerID=201067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wnba.com/events/?flag=1&amp;CFID=&amp;CFPARAMS=&amp;PlayerID=1628277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6" Type="http://schemas.openxmlformats.org/officeDocument/2006/relationships/hyperlink" Target="https://stats.wnba.com/team/1611661323/traditional/" TargetMode="External"/><Relationship Id="rId22637" Type="http://schemas.openxmlformats.org/officeDocument/2006/relationships/hyperlink" Target="https://stats.wnba.com/events/?flag=2&amp;CFID=&amp;CFPARAMS=&amp;PlayerID=202263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9" Type="http://schemas.openxmlformats.org/officeDocument/2006/relationships/hyperlink" Target="https://stats.wnba.com/events/?flag=2&amp;CFID=&amp;CFPARAMS=&amp;PlayerID=101020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0" Type="http://schemas.openxmlformats.org/officeDocument/2006/relationships/hyperlink" Target="https://stats.wnba.com/events/?flag=3&amp;CFID=&amp;CFPARAMS=&amp;PlayerID=100720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5" Type="http://schemas.openxmlformats.org/officeDocument/2006/relationships/hyperlink" Target="https://stats.wnba.com/player/203408/" TargetMode="External"/><Relationship Id="rId22636" Type="http://schemas.openxmlformats.org/officeDocument/2006/relationships/hyperlink" Target="https://stats.wnba.com/events/?flag=2&amp;CFID=&amp;CFPARAMS=&amp;PlayerID=202263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8" Type="http://schemas.openxmlformats.org/officeDocument/2006/relationships/hyperlink" Target="https://stats.wnba.com/events/?flag=2&amp;CFID=&amp;CFPARAMS=&amp;PlayerID=203408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9" Type="http://schemas.openxmlformats.org/officeDocument/2006/relationships/hyperlink" Target="https://stats.wnba.com/team/1611661328/traditional/" TargetMode="External"/><Relationship Id="rId23967" Type="http://schemas.openxmlformats.org/officeDocument/2006/relationships/hyperlink" Target="https://stats.wnba.com/events/?flag=2&amp;CFID=&amp;CFPARAMS=&amp;PlayerID=101020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7" Type="http://schemas.openxmlformats.org/officeDocument/2006/relationships/hyperlink" Target="https://stats.wnba.com/events/?flag=2&amp;CFID=&amp;CFPARAMS=&amp;PlayerID=203408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8" Type="http://schemas.openxmlformats.org/officeDocument/2006/relationships/hyperlink" Target="https://stats.wnba.com/player/202318/" TargetMode="External"/><Relationship Id="rId23968" Type="http://schemas.openxmlformats.org/officeDocument/2006/relationships/hyperlink" Target="https://stats.wnba.com/events/?flag=2&amp;CFID=&amp;CFPARAMS=&amp;PlayerID=101020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1" Type="http://schemas.openxmlformats.org/officeDocument/2006/relationships/hyperlink" Target="https://stats.wnba.com/events/?flag=2&amp;CFID=&amp;CFPARAMS=&amp;PlayerID=201067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2" Type="http://schemas.openxmlformats.org/officeDocument/2006/relationships/hyperlink" Target="https://stats.wnba.com/events/?flag=2&amp;CFID=&amp;CFPARAMS=&amp;PlayerID=201067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0" Type="http://schemas.openxmlformats.org/officeDocument/2006/relationships/hyperlink" Target="https://stats.wnba.com/events/?flag=2&amp;CFID=&amp;CFPARAMS=&amp;PlayerID=203020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1" Type="http://schemas.openxmlformats.org/officeDocument/2006/relationships/hyperlink" Target="https://stats.wnba.com/events/?flag=2&amp;CFID=&amp;CFPARAMS=&amp;PlayerID=201909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0" Type="http://schemas.openxmlformats.org/officeDocument/2006/relationships/hyperlink" Target="https://stats.wnba.com/events/?flag=2&amp;CFID=&amp;CFPARAMS=&amp;PlayerID=201909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0" Type="http://schemas.openxmlformats.org/officeDocument/2006/relationships/hyperlink" Target="https://stats.wnba.com/team/1611661328/traditional/" TargetMode="External"/><Relationship Id="rId10666" Type="http://schemas.openxmlformats.org/officeDocument/2006/relationships/hyperlink" Target="https://stats.wnba.com/events/?flag=3&amp;CFID=&amp;CFPARAMS=&amp;PlayerID=201496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8" Type="http://schemas.openxmlformats.org/officeDocument/2006/relationships/hyperlink" Target="https://stats.wnba.com/events/?flag=1&amp;CFID=&amp;CFPARAMS=&amp;PlayerID=1628268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7" Type="http://schemas.openxmlformats.org/officeDocument/2006/relationships/hyperlink" Target="https://stats.wnba.com/events/?flag=3&amp;CFID=&amp;CFPARAMS=&amp;PlayerID=201496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7" Type="http://schemas.openxmlformats.org/officeDocument/2006/relationships/hyperlink" Target="https://stats.wnba.com/events/?flag=1&amp;CFID=&amp;CFPARAMS=&amp;PlayerID=1628268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wnba.com/events/?flag=1&amp;CFID=&amp;CFPARAMS=&amp;PlayerID=1628277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4" Type="http://schemas.openxmlformats.org/officeDocument/2006/relationships/hyperlink" Target="https://stats.wnba.com/team/1611661320/traditional/" TargetMode="External"/><Relationship Id="rId11996" Type="http://schemas.openxmlformats.org/officeDocument/2006/relationships/hyperlink" Target="https://stats.wnba.com/events/?flag=1&amp;CFID=&amp;CFPARAMS=&amp;PlayerID=1628268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wnba.com/events/?flag=1&amp;CFID=&amp;CFPARAMS=&amp;PlayerID=1628277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5" Type="http://schemas.openxmlformats.org/officeDocument/2006/relationships/hyperlink" Target="https://stats.wnba.com/events/?flag=3&amp;CFID=&amp;CFPARAMS=&amp;PlayerID=201496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5" Type="http://schemas.openxmlformats.org/officeDocument/2006/relationships/hyperlink" Target="https://stats.wnba.com/events/?flag=1&amp;CFID=&amp;CFPARAMS=&amp;PlayerID=1628268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stats.wnba.com/player/1630100/" TargetMode="External"/><Relationship Id="rId10668" Type="http://schemas.openxmlformats.org/officeDocument/2006/relationships/hyperlink" Target="https://stats.wnba.com/events/?flag=3&amp;CFID=&amp;CFPARAMS=&amp;PlayerID=201496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9" Type="http://schemas.openxmlformats.org/officeDocument/2006/relationships/hyperlink" Target="https://stats.wnba.com/events/?flag=1&amp;CFID=&amp;CFPARAMS=&amp;PlayerID=201496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9" Type="http://schemas.openxmlformats.org/officeDocument/2006/relationships/hyperlink" Target="https://stats.wnba.com/player/202670/" TargetMode="External"/><Relationship Id="rId253" Type="http://schemas.openxmlformats.org/officeDocument/2006/relationships/hyperlink" Target="https://stats.wnba.com/team/1611661330/traditional/" TargetMode="External"/><Relationship Id="rId5321" Type="http://schemas.openxmlformats.org/officeDocument/2006/relationships/hyperlink" Target="https://stats.wnba.com/events/?flag=3&amp;CFID=&amp;CFPARAMS=&amp;PlayerID=1628244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stats.wnba.com/events/?flag=3&amp;CFID=&amp;CFPARAMS=&amp;PlayerID=1630150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stats.wnba.com/events/?flag=3&amp;CFID=&amp;CFPARAMS=&amp;PlayerID=1630100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0" Type="http://schemas.openxmlformats.org/officeDocument/2006/relationships/hyperlink" Target="https://stats.wnba.com/events/?flag=3&amp;CFID=&amp;CFPARAMS=&amp;PlayerID=1628268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wnba.com/player/1628277/" TargetMode="External"/><Relationship Id="rId5322" Type="http://schemas.openxmlformats.org/officeDocument/2006/relationships/hyperlink" Target="https://stats.wnba.com/events/?flag=3&amp;CFID=&amp;CFPARAMS=&amp;PlayerID=1628244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stats.wnba.com/events/?flag=3&amp;CFID=&amp;CFPARAMS=&amp;PlayerID=1630150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stats.wnba.com/events/?flag=3&amp;CFID=&amp;CFPARAMS=&amp;PlayerID=1630100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9" Type="http://schemas.openxmlformats.org/officeDocument/2006/relationships/hyperlink" Target="https://stats.wnba.com/events/?flag=2&amp;CFID=&amp;CFPARAMS=&amp;PlayerID=203408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wnba.com/events/?flag=1&amp;CFID=&amp;CFPARAMS=&amp;PlayerID=1629498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stats.wnba.com/team/1611661330/traditional/" TargetMode="External"/><Relationship Id="rId7982" Type="http://schemas.openxmlformats.org/officeDocument/2006/relationships/hyperlink" Target="https://stats.wnba.com/events/?flag=3&amp;CFID=&amp;CFPARAMS=&amp;PlayerID=1630100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wnba.com/events/?flag=1&amp;CFID=&amp;CFPARAMS=&amp;PlayerID=1629498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stats.wnba.com/events/?flag=3&amp;CFID=&amp;CFPARAMS=&amp;PlayerID=1628244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stats.wnba.com/events/?flag=3&amp;CFID=&amp;CFPARAMS=&amp;PlayerID=1630150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stats.wnba.com/team/1611661320/traditional/" TargetMode="External"/><Relationship Id="rId257" Type="http://schemas.openxmlformats.org/officeDocument/2006/relationships/hyperlink" Target="https://stats.wnba.com/events/?flag=3&amp;CFID=&amp;CFPARAMS=&amp;PlayerID=1628277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wnba.com/events/?flag=1&amp;CFID=&amp;CFPARAMS=&amp;PlayerID=1628244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stats.wnba.com/events/?flag=1&amp;CFID=&amp;CFPARAMS=&amp;PlayerID=1630150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stats.wnba.com/events/?flag=1&amp;CFID=&amp;CFPARAMS=&amp;PlayerID=1630100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2" Type="http://schemas.openxmlformats.org/officeDocument/2006/relationships/hyperlink" Target="https://stats.wnba.com/events/?flag=1&amp;CFID=&amp;CFPARAMS=&amp;PlayerID=1627672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4" Type="http://schemas.openxmlformats.org/officeDocument/2006/relationships/hyperlink" Target="https://stats.wnba.com/events/?flag=1&amp;CFID=&amp;CFPARAMS=&amp;PlayerID=1628268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wnba.com/events/?flag=3&amp;CFID=&amp;CFPARAMS=&amp;PlayerID=1628277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wnba.com/events/?flag=1&amp;CFID=&amp;CFPARAMS=&amp;PlayerID=1628244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stats.wnba.com/events/?flag=1&amp;CFID=&amp;CFPARAMS=&amp;PlayerID=1630150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stats.wnba.com/events/?flag=1&amp;CFID=&amp;CFPARAMS=&amp;PlayerID=1630100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3" Type="http://schemas.openxmlformats.org/officeDocument/2006/relationships/hyperlink" Target="https://stats.wnba.com/player/201496/" TargetMode="External"/><Relationship Id="rId11993" Type="http://schemas.openxmlformats.org/officeDocument/2006/relationships/hyperlink" Target="https://stats.wnba.com/events/?flag=1&amp;CFID=&amp;CFPARAMS=&amp;PlayerID=1628268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wnba.com/events/?flag=3&amp;CFID=&amp;CFPARAMS=&amp;PlayerID=1628277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stats.wnba.com/events/?flag=3&amp;CFID=&amp;CFPARAMS=&amp;PlayerID=1628244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stats.wnba.com/events/?flag=3&amp;CFID=&amp;CFPARAMS=&amp;PlayerID=1630150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stats.wnba.com/events/?flag=1&amp;CFID=&amp;CFPARAMS=&amp;PlayerID=1630100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0" Type="http://schemas.openxmlformats.org/officeDocument/2006/relationships/hyperlink" Target="https://stats.wnba.com/events/?flag=1&amp;CFID=&amp;CFPARAMS=&amp;PlayerID=1627672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2" Type="http://schemas.openxmlformats.org/officeDocument/2006/relationships/hyperlink" Target="https://stats.wnba.com/events/?flag=1&amp;CFID=&amp;CFPARAMS=&amp;PlayerID=1628268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wnba.com/events/?flag=3&amp;CFID=&amp;CFPARAMS=&amp;PlayerID=1628277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stats.wnba.com/events/?flag=1&amp;CFID=&amp;CFPARAMS=&amp;PlayerID=1628244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stats.wnba.com/events/?flag=1&amp;CFID=&amp;CFPARAMS=&amp;PlayerID=1630150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stats.wnba.com/events/?flag=3&amp;CFID=&amp;CFPARAMS=&amp;PlayerID=1630100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1" Type="http://schemas.openxmlformats.org/officeDocument/2006/relationships/hyperlink" Target="https://stats.wnba.com/events/?flag=1&amp;CFID=&amp;CFPARAMS=&amp;PlayerID=1627672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1" Type="http://schemas.openxmlformats.org/officeDocument/2006/relationships/hyperlink" Target="https://stats.wnba.com/events/?flag=1&amp;CFID=&amp;CFPARAMS=&amp;PlayerID=1628268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2" Type="http://schemas.openxmlformats.org/officeDocument/2006/relationships/hyperlink" Target="https://stats.wnba.com/events/?flag=2&amp;CFID=&amp;CFPARAMS=&amp;PlayerID=101020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4" Type="http://schemas.openxmlformats.org/officeDocument/2006/relationships/hyperlink" Target="https://stats.wnba.com/team/1611661320/traditional/" TargetMode="External"/><Relationship Id="rId4029" Type="http://schemas.openxmlformats.org/officeDocument/2006/relationships/hyperlink" Target="https://stats.wnba.com/events/?flag=3&amp;CFID=&amp;CFPARAMS=&amp;PlayerID=1641687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1" Type="http://schemas.openxmlformats.org/officeDocument/2006/relationships/hyperlink" Target="https://stats.wnba.com/team/1611661323/traditional/" TargetMode="External"/><Relationship Id="rId23955" Type="http://schemas.openxmlformats.org/officeDocument/2006/relationships/hyperlink" Target="https://stats.wnba.com/events/?flag=2&amp;CFID=&amp;CFPARAMS=&amp;PlayerID=201049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4" Type="http://schemas.openxmlformats.org/officeDocument/2006/relationships/hyperlink" Target="https://stats.wnba.com/events/?flag=2&amp;CFID=&amp;CFPARAMS=&amp;PlayerID=101020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2" Type="http://schemas.openxmlformats.org/officeDocument/2006/relationships/hyperlink" Target="https://stats.wnba.com/events/?flag=2&amp;CFID=&amp;CFPARAMS=&amp;PlayerID=100729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3" Type="http://schemas.openxmlformats.org/officeDocument/2006/relationships/hyperlink" Target="https://stats.wnba.com/events/?flag=2&amp;CFID=&amp;CFPARAMS=&amp;PlayerID=101020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3" Type="http://schemas.openxmlformats.org/officeDocument/2006/relationships/hyperlink" Target="https://stats.wnba.com/player/201049/" TargetMode="External"/><Relationship Id="rId293" Type="http://schemas.openxmlformats.org/officeDocument/2006/relationships/hyperlink" Target="https://stats.wnba.com/events/?flag=1&amp;CFID=&amp;CFPARAMS=&amp;PlayerID=203825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6" Type="http://schemas.openxmlformats.org/officeDocument/2006/relationships/hyperlink" Target="https://stats.wnba.com/player/201909/" TargetMode="External"/><Relationship Id="rId23958" Type="http://schemas.openxmlformats.org/officeDocument/2006/relationships/hyperlink" Target="https://stats.wnba.com/events/?flag=2&amp;CFID=&amp;CFPARAMS=&amp;PlayerID=201049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wnba.com/events/?flag=1&amp;CFID=&amp;CFPARAMS=&amp;PlayerID=203825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5" Type="http://schemas.openxmlformats.org/officeDocument/2006/relationships/hyperlink" Target="https://stats.wnba.com/events/?flag=2&amp;CFID=&amp;CFPARAMS=&amp;PlayerID=101020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9" Type="http://schemas.openxmlformats.org/officeDocument/2006/relationships/hyperlink" Target="https://stats.wnba.com/player/201067/" TargetMode="External"/><Relationship Id="rId291" Type="http://schemas.openxmlformats.org/officeDocument/2006/relationships/hyperlink" Target="https://stats.wnba.com/events/?flag=1&amp;CFID=&amp;CFPARAMS=&amp;PlayerID=203825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8" Type="http://schemas.openxmlformats.org/officeDocument/2006/relationships/hyperlink" Target="https://stats.wnba.com/events/?flag=2&amp;CFID=&amp;CFPARAMS=&amp;PlayerID=201909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6" Type="http://schemas.openxmlformats.org/officeDocument/2006/relationships/hyperlink" Target="https://stats.wnba.com/events/?flag=2&amp;CFID=&amp;CFPARAMS=&amp;PlayerID=201049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wnba.com/events/?flag=1&amp;CFID=&amp;CFPARAMS=&amp;PlayerID=203825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7" Type="http://schemas.openxmlformats.org/officeDocument/2006/relationships/hyperlink" Target="https://stats.wnba.com/team/1611661329/traditional/" TargetMode="External"/><Relationship Id="rId23957" Type="http://schemas.openxmlformats.org/officeDocument/2006/relationships/hyperlink" Target="https://stats.wnba.com/events/?flag=2&amp;CFID=&amp;CFPARAMS=&amp;PlayerID=201049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9" Type="http://schemas.openxmlformats.org/officeDocument/2006/relationships/hyperlink" Target="https://stats.wnba.com/events/?flag=3&amp;CFID=&amp;CFPARAMS=&amp;PlayerID=200676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0" Type="http://schemas.openxmlformats.org/officeDocument/2006/relationships/hyperlink" Target="https://stats.wnba.com/team/1611661319/traditional/" TargetMode="External"/><Relationship Id="rId23951" Type="http://schemas.openxmlformats.org/officeDocument/2006/relationships/hyperlink" Target="https://stats.wnba.com/events/?flag=2&amp;CFID=&amp;CFPARAMS=&amp;PlayerID=100729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0" Type="http://schemas.openxmlformats.org/officeDocument/2006/relationships/hyperlink" Target="https://stats.wnba.com/player/101020/" TargetMode="External"/><Relationship Id="rId10633" Type="http://schemas.openxmlformats.org/officeDocument/2006/relationships/hyperlink" Target="https://stats.wnba.com/events/?flag=1&amp;CFID=&amp;CFPARAMS=&amp;PlayerID=203826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5" Type="http://schemas.openxmlformats.org/officeDocument/2006/relationships/hyperlink" Target="https://stats.wnba.com/events/?flag=1&amp;CFID=&amp;CFPARAMS=&amp;PlayerID=202640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4" Type="http://schemas.openxmlformats.org/officeDocument/2006/relationships/hyperlink" Target="https://stats.wnba.com/events/?flag=1&amp;CFID=&amp;CFPARAMS=&amp;PlayerID=203826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4" Type="http://schemas.openxmlformats.org/officeDocument/2006/relationships/hyperlink" Target="https://stats.wnba.com/events/?flag=3&amp;CFID=&amp;CFPARAMS=&amp;PlayerID=202640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1" Type="http://schemas.openxmlformats.org/officeDocument/2006/relationships/hyperlink" Target="https://stats.wnba.com/events/?flag=1&amp;CFID=&amp;CFPARAMS=&amp;PlayerID=203826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3" Type="http://schemas.openxmlformats.org/officeDocument/2006/relationships/hyperlink" Target="https://stats.wnba.com/events/?flag=3&amp;CFID=&amp;CFPARAMS=&amp;PlayerID=202640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2" Type="http://schemas.openxmlformats.org/officeDocument/2006/relationships/hyperlink" Target="https://stats.wnba.com/events/?flag=1&amp;CFID=&amp;CFPARAMS=&amp;PlayerID=203826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2" Type="http://schemas.openxmlformats.org/officeDocument/2006/relationships/hyperlink" Target="https://stats.wnba.com/events/?flag=3&amp;CFID=&amp;CFPARAMS=&amp;PlayerID=202640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wnba.com/events/?flag=1&amp;CFID=&amp;CFPARAMS=&amp;PlayerID=1628269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stats.wnba.com/events/?flag=3&amp;CFID=&amp;CFPARAMS=&amp;PlayerID=203399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7" Type="http://schemas.openxmlformats.org/officeDocument/2006/relationships/hyperlink" Target="https://stats.wnba.com/team/1611661325/traditional/" TargetMode="External"/><Relationship Id="rId11969" Type="http://schemas.openxmlformats.org/officeDocument/2006/relationships/hyperlink" Target="https://stats.wnba.com/events/?flag=1&amp;CFID=&amp;CFPARAMS=&amp;PlayerID=202640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wnba.com/events/?flag=1&amp;CFID=&amp;CFPARAMS=&amp;PlayerID=1628269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stats.wnba.com/events/?flag=3&amp;CFID=&amp;CFPARAMS=&amp;PlayerID=203399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8" Type="http://schemas.openxmlformats.org/officeDocument/2006/relationships/hyperlink" Target="https://stats.wnba.com/events/?flag=3&amp;CFID=&amp;CFPARAMS=&amp;PlayerID=200676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8" Type="http://schemas.openxmlformats.org/officeDocument/2006/relationships/hyperlink" Target="https://stats.wnba.com/events/?flag=1&amp;CFID=&amp;CFPARAMS=&amp;PlayerID=202640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wnba.com/events/?flag=1&amp;CFID=&amp;CFPARAMS=&amp;PlayerID=1630441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5" Type="http://schemas.openxmlformats.org/officeDocument/2006/relationships/hyperlink" Target="https://stats.wnba.com/events/?flag=1&amp;CFID=&amp;CFPARAMS=&amp;PlayerID=203826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7" Type="http://schemas.openxmlformats.org/officeDocument/2006/relationships/hyperlink" Target="https://stats.wnba.com/events/?flag=1&amp;CFID=&amp;CFPARAMS=&amp;PlayerID=202640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stats.wnba.com/events/?flag=3&amp;CFID=&amp;CFPARAMS=&amp;PlayerID=203399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6" Type="http://schemas.openxmlformats.org/officeDocument/2006/relationships/hyperlink" Target="https://stats.wnba.com/player/200676/" TargetMode="External"/><Relationship Id="rId11966" Type="http://schemas.openxmlformats.org/officeDocument/2006/relationships/hyperlink" Target="https://stats.wnba.com/events/?flag=1&amp;CFID=&amp;CFPARAMS=&amp;PlayerID=202640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wnba.com/events/?flag=1&amp;CFID=&amp;CFPARAMS=&amp;PlayerID=203825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stats.wnba.com/events/?flag=1&amp;CFID=&amp;CFPARAMS=&amp;PlayerID=1630441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stats.wnba.com/events/?flag=1&amp;CFID=&amp;CFPARAMS=&amp;PlayerID=1628269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stats.wnba.com/events/?flag=1&amp;CFID=&amp;CFPARAMS=&amp;PlayerID=203399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wnba.com/events/?flag=3&amp;CFID=&amp;CFPARAMS=&amp;PlayerID=203825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wnba.com/events/?flag=1&amp;CFID=&amp;CFPARAMS=&amp;PlayerID=1630441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stats.wnba.com/events/?flag=1&amp;CFID=&amp;CFPARAMS=&amp;PlayerID=1628269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stats.wnba.com/events/?flag=1&amp;CFID=&amp;CFPARAMS=&amp;PlayerID=203399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9" Type="http://schemas.openxmlformats.org/officeDocument/2006/relationships/hyperlink" Target="https://stats.wnba.com/events/?flag=2&amp;CFID=&amp;CFPARAMS=&amp;PlayerID=201909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wnba.com/events/?flag=3&amp;CFID=&amp;CFPARAMS=&amp;PlayerID=203825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stats.wnba.com/events/?flag=1&amp;CFID=&amp;CFPARAMS=&amp;PlayerID=1630441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stats.wnba.com/events/?flag=1&amp;CFID=&amp;CFPARAMS=&amp;PlayerID=1628269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stats.wnba.com/events/?flag=1&amp;CFID=&amp;CFPARAMS=&amp;PlayerID=203399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wnba.com/events/?flag=3&amp;CFID=&amp;CFPARAMS=&amp;PlayerID=203825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wnba.com/events/?flag=1&amp;CFID=&amp;CFPARAMS=&amp;PlayerID=1630441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wnba.com/events/?flag=1&amp;CFID=&amp;CFPARAMS=&amp;PlayerID=1628269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stats.wnba.com/events/?flag=1&amp;CFID=&amp;CFPARAMS=&amp;PlayerID=203399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stats.wnba.com/player/1641687/" TargetMode="External"/><Relationship Id="rId5358" Type="http://schemas.openxmlformats.org/officeDocument/2006/relationships/hyperlink" Target="https://stats.wnba.com/player/201881/" TargetMode="External"/><Relationship Id="rId6689" Type="http://schemas.openxmlformats.org/officeDocument/2006/relationships/hyperlink" Target="https://stats.wnba.com/events/?flag=1&amp;CFID=&amp;CFPARAMS=&amp;PlayerID=203399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1" Type="http://schemas.openxmlformats.org/officeDocument/2006/relationships/hyperlink" Target="https://stats.wnba.com/events/?flag=3&amp;CFID=&amp;CFPARAMS=&amp;PlayerID=202640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wnba.com/events/?flag=1&amp;CFID=&amp;CFPARAMS=&amp;PlayerID=203825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stats.wnba.com/events/?flag=1&amp;CFID=&amp;CFPARAMS=&amp;PlayerID=1630441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9" Type="http://schemas.openxmlformats.org/officeDocument/2006/relationships/hyperlink" Target="https://stats.wnba.com/team/1611661324/traditional/" TargetMode="External"/><Relationship Id="rId10630" Type="http://schemas.openxmlformats.org/officeDocument/2006/relationships/hyperlink" Target="https://stats.wnba.com/events/?flag=1&amp;CFID=&amp;CFPARAMS=&amp;PlayerID=203826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0" Type="http://schemas.openxmlformats.org/officeDocument/2006/relationships/hyperlink" Target="https://stats.wnba.com/team/1611661324/traditional/" TargetMode="External"/><Relationship Id="rId288" Type="http://schemas.openxmlformats.org/officeDocument/2006/relationships/hyperlink" Target="https://stats.wnba.com/events/?flag=1&amp;CFID=&amp;CFPARAMS=&amp;PlayerID=203825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stats.wnba.com/events/?flag=3&amp;CFID=&amp;CFPARAMS=&amp;PlayerID=1641687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6" Type="http://schemas.openxmlformats.org/officeDocument/2006/relationships/hyperlink" Target="https://stats.wnba.com/events/?flag=1&amp;CFID=&amp;CFPARAMS=&amp;PlayerID=1628269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stats.wnba.com/events/?flag=1&amp;CFID=&amp;CFPARAMS=&amp;PlayerID=203399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wnba.com/events/?flag=1&amp;CFID=&amp;CFPARAMS=&amp;PlayerID=203825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stats.wnba.com/team/1611661325/traditional/" TargetMode="External"/><Relationship Id="rId5357" Type="http://schemas.openxmlformats.org/officeDocument/2006/relationships/hyperlink" Target="https://stats.wnba.com/events/?flag=1&amp;CFID=&amp;CFPARAMS=&amp;PlayerID=1628269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stats.wnba.com/events/?flag=1&amp;CFID=&amp;CFPARAMS=&amp;PlayerID=203399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wnba.com/events/?flag=1&amp;CFID=&amp;CFPARAMS=&amp;PlayerID=1630441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1" Type="http://schemas.openxmlformats.org/officeDocument/2006/relationships/hyperlink" Target="https://stats.wnba.com/events/?flag=2&amp;CFID=&amp;CFPARAMS=&amp;PlayerID=203018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3" Type="http://schemas.openxmlformats.org/officeDocument/2006/relationships/hyperlink" Target="https://stats.wnba.com/player/100412/" TargetMode="External"/><Relationship Id="rId4018" Type="http://schemas.openxmlformats.org/officeDocument/2006/relationships/hyperlink" Target="https://stats.wnba.com/events/?flag=1&amp;CFID=&amp;CFPARAMS=&amp;PlayerID=1630441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0" Type="http://schemas.openxmlformats.org/officeDocument/2006/relationships/hyperlink" Target="https://stats.wnba.com/events/?flag=2&amp;CFID=&amp;CFPARAMS=&amp;PlayerID=203018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4" Type="http://schemas.openxmlformats.org/officeDocument/2006/relationships/hyperlink" Target="https://stats.wnba.com/team/1611661313/traditional/" TargetMode="External"/><Relationship Id="rId5349" Type="http://schemas.openxmlformats.org/officeDocument/2006/relationships/hyperlink" Target="https://stats.wnba.com/events/?flag=3&amp;CFID=&amp;CFPARAMS=&amp;PlayerID=1628269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3" Type="http://schemas.openxmlformats.org/officeDocument/2006/relationships/hyperlink" Target="https://stats.wnba.com/team/1611661320/traditional/" TargetMode="External"/><Relationship Id="rId23941" Type="http://schemas.openxmlformats.org/officeDocument/2006/relationships/hyperlink" Target="https://stats.wnba.com/events/?flag=2&amp;CFID=&amp;CFPARAMS=&amp;PlayerID=100952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2" Type="http://schemas.openxmlformats.org/officeDocument/2006/relationships/hyperlink" Target="https://stats.wnba.com/player/202650/" TargetMode="External"/><Relationship Id="rId23942" Type="http://schemas.openxmlformats.org/officeDocument/2006/relationships/hyperlink" Target="https://stats.wnba.com/events/?flag=2&amp;CFID=&amp;CFPARAMS=&amp;PlayerID=100952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stats.wnba.com/events/?flag=3&amp;CFID=&amp;CFPARAMS=&amp;PlayerID=203825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5" Type="http://schemas.openxmlformats.org/officeDocument/2006/relationships/hyperlink" Target="https://stats.wnba.com/events/?flag=2&amp;CFID=&amp;CFPARAMS=&amp;PlayerID=202650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7" Type="http://schemas.openxmlformats.org/officeDocument/2006/relationships/hyperlink" Target="https://stats.wnba.com/events/?flag=2&amp;CFID=&amp;CFPARAMS=&amp;PlayerID=100412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wnba.com/team/1611661324/traditional/" TargetMode="External"/><Relationship Id="rId22614" Type="http://schemas.openxmlformats.org/officeDocument/2006/relationships/hyperlink" Target="https://stats.wnba.com/events/?flag=2&amp;CFID=&amp;CFPARAMS=&amp;PlayerID=202650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8" Type="http://schemas.openxmlformats.org/officeDocument/2006/relationships/hyperlink" Target="https://stats.wnba.com/events/?flag=2&amp;CFID=&amp;CFPARAMS=&amp;PlayerID=100412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wnba.com/player/203825/" TargetMode="External"/><Relationship Id="rId22617" Type="http://schemas.openxmlformats.org/officeDocument/2006/relationships/hyperlink" Target="https://stats.wnba.com/team/1611661324/traditional/" TargetMode="External"/><Relationship Id="rId23945" Type="http://schemas.openxmlformats.org/officeDocument/2006/relationships/hyperlink" Target="https://stats.wnba.com/events/?flag=2&amp;CFID=&amp;CFPARAMS=&amp;PlayerID=100412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6" Type="http://schemas.openxmlformats.org/officeDocument/2006/relationships/hyperlink" Target="https://stats.wnba.com/player/203016/" TargetMode="External"/><Relationship Id="rId23946" Type="http://schemas.openxmlformats.org/officeDocument/2006/relationships/hyperlink" Target="https://stats.wnba.com/events/?flag=2&amp;CFID=&amp;CFPARAMS=&amp;PlayerID=100412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0" Type="http://schemas.openxmlformats.org/officeDocument/2006/relationships/hyperlink" Target="https://stats.wnba.com/events/?flag=2&amp;CFID=&amp;CFPARAMS=&amp;PlayerID=100952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4" Type="http://schemas.openxmlformats.org/officeDocument/2006/relationships/hyperlink" Target="https://stats.wnba.com/events/?flag=1&amp;CFID=&amp;CFPARAMS=&amp;PlayerID=200676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6" Type="http://schemas.openxmlformats.org/officeDocument/2006/relationships/hyperlink" Target="https://stats.wnba.com/events/?flag=3&amp;CFID=&amp;CFPARAMS=&amp;PlayerID=1629502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5" Type="http://schemas.openxmlformats.org/officeDocument/2006/relationships/hyperlink" Target="https://stats.wnba.com/events/?flag=1&amp;CFID=&amp;CFPARAMS=&amp;PlayerID=200676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5" Type="http://schemas.openxmlformats.org/officeDocument/2006/relationships/hyperlink" Target="https://stats.wnba.com/events/?flag=3&amp;CFID=&amp;CFPARAMS=&amp;PlayerID=1629502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2" Type="http://schemas.openxmlformats.org/officeDocument/2006/relationships/hyperlink" Target="https://stats.wnba.com/events/?flag=1&amp;CFID=&amp;CFPARAMS=&amp;PlayerID=200676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4" Type="http://schemas.openxmlformats.org/officeDocument/2006/relationships/hyperlink" Target="https://stats.wnba.com/team/1611661325/traditional/" TargetMode="External"/><Relationship Id="rId10643" Type="http://schemas.openxmlformats.org/officeDocument/2006/relationships/hyperlink" Target="https://stats.wnba.com/events/?flag=1&amp;CFID=&amp;CFPARAMS=&amp;PlayerID=200676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3" Type="http://schemas.openxmlformats.org/officeDocument/2006/relationships/hyperlink" Target="https://stats.wnba.com/player/1629502/" TargetMode="External"/><Relationship Id="rId6670" Type="http://schemas.openxmlformats.org/officeDocument/2006/relationships/hyperlink" Target="https://stats.wnba.com/events/?flag=1&amp;CFID=&amp;CFPARAMS=&amp;PlayerID=203825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8" Type="http://schemas.openxmlformats.org/officeDocument/2006/relationships/hyperlink" Target="https://stats.wnba.com/events/?flag=1&amp;CFID=&amp;CFPARAMS=&amp;PlayerID=200676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wnba.com/events/?flag=1&amp;CFID=&amp;CFPARAMS=&amp;PlayerID=1628881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stats.wnba.com/events/?flag=1&amp;CFID=&amp;CFPARAMS=&amp;PlayerID=203825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9" Type="http://schemas.openxmlformats.org/officeDocument/2006/relationships/hyperlink" Target="https://stats.wnba.com/player/1627672/" TargetMode="External"/><Relationship Id="rId11979" Type="http://schemas.openxmlformats.org/officeDocument/2006/relationships/hyperlink" Target="https://stats.wnba.com/events/?flag=1&amp;CFID=&amp;CFPARAMS=&amp;PlayerID=1629502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6" Type="http://schemas.openxmlformats.org/officeDocument/2006/relationships/hyperlink" Target="https://stats.wnba.com/events/?flag=1&amp;CFID=&amp;CFPARAMS=&amp;PlayerID=200676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8" Type="http://schemas.openxmlformats.org/officeDocument/2006/relationships/hyperlink" Target="https://stats.wnba.com/events/?flag=3&amp;CFID=&amp;CFPARAMS=&amp;PlayerID=1629502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7" Type="http://schemas.openxmlformats.org/officeDocument/2006/relationships/hyperlink" Target="https://stats.wnba.com/events/?flag=1&amp;CFID=&amp;CFPARAMS=&amp;PlayerID=200676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7" Type="http://schemas.openxmlformats.org/officeDocument/2006/relationships/hyperlink" Target="https://stats.wnba.com/events/?flag=3&amp;CFID=&amp;CFPARAMS=&amp;PlayerID=1629502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wnba.com/events/?flag=1&amp;CFID=&amp;CFPARAMS=&amp;PlayerID=203400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1" Type="http://schemas.openxmlformats.org/officeDocument/2006/relationships/hyperlink" Target="https://stats.wnba.com/events/?flag=1&amp;CFID=&amp;CFPARAMS=&amp;PlayerID=1628897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stats.wnba.com/events/?flag=1&amp;CFID=&amp;CFPARAMS=&amp;PlayerID=1628881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stats.wnba.com/events/?flag=1&amp;CFID=&amp;CFPARAMS=&amp;PlayerID=203825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9" Type="http://schemas.openxmlformats.org/officeDocument/2006/relationships/hyperlink" Target="https://stats.wnba.com/events/?flag=2&amp;CFID=&amp;CFPARAMS=&amp;PlayerID=203016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wnba.com/events/?flag=1&amp;CFID=&amp;CFPARAMS=&amp;PlayerID=203400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stats.wnba.com/events/?flag=1&amp;CFID=&amp;CFPARAMS=&amp;PlayerID=1628897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stats.wnba.com/player/1628269/" TargetMode="External"/><Relationship Id="rId6675" Type="http://schemas.openxmlformats.org/officeDocument/2006/relationships/hyperlink" Target="https://stats.wnba.com/events/?flag=1&amp;CFID=&amp;CFPARAMS=&amp;PlayerID=203825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8" Type="http://schemas.openxmlformats.org/officeDocument/2006/relationships/hyperlink" Target="https://stats.wnba.com/events/?flag=2&amp;CFID=&amp;CFPARAMS=&amp;PlayerID=203016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wnba.com/events/?flag=1&amp;CFID=&amp;CFPARAMS=&amp;PlayerID=203400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wnba.com/team/1611661328/traditional/" TargetMode="External"/><Relationship Id="rId5341" Type="http://schemas.openxmlformats.org/officeDocument/2006/relationships/hyperlink" Target="https://stats.wnba.com/events/?flag=1&amp;CFID=&amp;CFPARAMS=&amp;PlayerID=1628881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stats.wnba.com/events/?flag=1&amp;CFID=&amp;CFPARAMS=&amp;PlayerID=203825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9" Type="http://schemas.openxmlformats.org/officeDocument/2006/relationships/hyperlink" Target="https://stats.wnba.com/player/100729/" TargetMode="External"/><Relationship Id="rId272" Type="http://schemas.openxmlformats.org/officeDocument/2006/relationships/hyperlink" Target="https://stats.wnba.com/events/?flag=1&amp;CFID=&amp;CFPARAMS=&amp;PlayerID=203400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stats.wnba.com/player/1630441/" TargetMode="External"/><Relationship Id="rId5342" Type="http://schemas.openxmlformats.org/officeDocument/2006/relationships/hyperlink" Target="https://stats.wnba.com/events/?flag=1&amp;CFID=&amp;CFPARAMS=&amp;PlayerID=1628881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stats.wnba.com/events/?flag=1&amp;CFID=&amp;CFPARAMS=&amp;PlayerID=203825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wnba.com/events/?flag=1&amp;CFID=&amp;CFPARAMS=&amp;PlayerID=203400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wnba.com/events/?flag=3&amp;CFID=&amp;CFPARAMS=&amp;PlayerID=1630441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stats.wnba.com/events/?flag=3&amp;CFID=&amp;CFPARAMS=&amp;PlayerID=1628269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stats.wnba.com/team/1611661322/traditional/" TargetMode="External"/><Relationship Id="rId10640" Type="http://schemas.openxmlformats.org/officeDocument/2006/relationships/hyperlink" Target="https://stats.wnba.com/events/?flag=3&amp;CFID=&amp;CFPARAMS=&amp;PlayerID=200676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2" Type="http://schemas.openxmlformats.org/officeDocument/2006/relationships/hyperlink" Target="https://stats.wnba.com/events/?flag=1&amp;CFID=&amp;CFPARAMS=&amp;PlayerID=202640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wnba.com/events/?flag=1&amp;CFID=&amp;CFPARAMS=&amp;PlayerID=203400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stats.wnba.com/events/?flag=3&amp;CFID=&amp;CFPARAMS=&amp;PlayerID=1630441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wnba.com/events/?flag=3&amp;CFID=&amp;CFPARAMS=&amp;PlayerID=1628269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stats.wnba.com/events/?flag=3&amp;CFID=&amp;CFPARAMS=&amp;PlayerID=203399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1" Type="http://schemas.openxmlformats.org/officeDocument/2006/relationships/hyperlink" Target="https://stats.wnba.com/events/?flag=1&amp;CFID=&amp;CFPARAMS=&amp;PlayerID=200676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1" Type="http://schemas.openxmlformats.org/officeDocument/2006/relationships/hyperlink" Target="https://stats.wnba.com/events/?flag=1&amp;CFID=&amp;CFPARAMS=&amp;PlayerID=202640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wnba.com/events/?flag=1&amp;CFID=&amp;CFPARAMS=&amp;PlayerID=203400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wnba.com/events/?flag=3&amp;CFID=&amp;CFPARAMS=&amp;PlayerID=1630441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stats.wnba.com/team/1611661330/traditional/" TargetMode="External"/><Relationship Id="rId6676" Type="http://schemas.openxmlformats.org/officeDocument/2006/relationships/hyperlink" Target="https://stats.wnba.com/events/?flag=1&amp;CFID=&amp;CFPARAMS=&amp;PlayerID=203825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0" Type="http://schemas.openxmlformats.org/officeDocument/2006/relationships/hyperlink" Target="https://stats.wnba.com/events/?flag=1&amp;CFID=&amp;CFPARAMS=&amp;PlayerID=202640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wnba.com/events/?flag=1&amp;CFID=&amp;CFPARAMS=&amp;PlayerID=203400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stats.wnba.com/events/?flag=3&amp;CFID=&amp;CFPARAMS=&amp;PlayerID=1630441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stats.wnba.com/events/?flag=3&amp;CFID=&amp;CFPARAMS=&amp;PlayerID=1628269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stats.wnba.com/player/203399/" TargetMode="External"/><Relationship Id="rId11907" Type="http://schemas.openxmlformats.org/officeDocument/2006/relationships/hyperlink" Target="https://stats.wnba.com/events/?flag=1&amp;CFID=&amp;CFPARAMS=&amp;PlayerID=1629566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6" Type="http://schemas.openxmlformats.org/officeDocument/2006/relationships/hyperlink" Target="https://stats.wnba.com/events/?flag=1&amp;CFID=&amp;CFPARAMS=&amp;PlayerID=1629566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5" Type="http://schemas.openxmlformats.org/officeDocument/2006/relationships/hyperlink" Target="https://stats.wnba.com/events/?flag=1&amp;CFID=&amp;CFPARAMS=&amp;PlayerID=1629566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4" Type="http://schemas.openxmlformats.org/officeDocument/2006/relationships/hyperlink" Target="https://stats.wnba.com/events/?flag=1&amp;CFID=&amp;CFPARAMS=&amp;PlayerID=1629566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9" Type="http://schemas.openxmlformats.org/officeDocument/2006/relationships/hyperlink" Target="https://stats.wnba.com/player/203405/" TargetMode="External"/><Relationship Id="rId11908" Type="http://schemas.openxmlformats.org/officeDocument/2006/relationships/hyperlink" Target="https://stats.wnba.com/events/?flag=1&amp;CFID=&amp;CFPARAMS=&amp;PlayerID=1629566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wnba.com/events/?flag=3&amp;CFID=&amp;CFPARAMS=&amp;PlayerID=1641672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wnba.com/events/?flag=3&amp;CFID=&amp;CFPARAMS=&amp;PlayerID=1641672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stats.wnba.com/events/?flag=3&amp;CFID=&amp;CFPARAMS=&amp;PlayerID=1641672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stats.wnba.com/events/?flag=1&amp;CFID=&amp;CFPARAMS=&amp;PlayerID=1641672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3" Type="http://schemas.openxmlformats.org/officeDocument/2006/relationships/hyperlink" Target="https://stats.wnba.com/events/?flag=1&amp;CFID=&amp;CFPARAMS=&amp;PlayerID=1629566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wnba.com/events/?flag=1&amp;CFID=&amp;CFPARAMS=&amp;PlayerID=1641672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2" Type="http://schemas.openxmlformats.org/officeDocument/2006/relationships/hyperlink" Target="https://stats.wnba.com/events/?flag=1&amp;CFID=&amp;CFPARAMS=&amp;PlayerID=1629566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wnba.com/events/?flag=1&amp;CFID=&amp;CFPARAMS=&amp;PlayerID=1641672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1" Type="http://schemas.openxmlformats.org/officeDocument/2006/relationships/hyperlink" Target="https://stats.wnba.com/events/?flag=1&amp;CFID=&amp;CFPARAMS=&amp;PlayerID=1629566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wnba.com/events/?flag=1&amp;CFID=&amp;CFPARAMS=&amp;PlayerID=1641672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0" Type="http://schemas.openxmlformats.org/officeDocument/2006/relationships/hyperlink" Target="https://stats.wnba.com/events/?flag=3&amp;CFID=&amp;CFPARAMS=&amp;PlayerID=1629566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wnba.com/events/?flag=1&amp;CFID=&amp;CFPARAMS=&amp;PlayerID=1641672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stats.wnba.com/events/?flag=1&amp;CFID=&amp;CFPARAMS=&amp;PlayerID=1641672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wnba.com/player/1628268/" TargetMode="External"/><Relationship Id="rId11918" Type="http://schemas.openxmlformats.org/officeDocument/2006/relationships/hyperlink" Target="https://stats.wnba.com/events/?flag=1&amp;CFID=&amp;CFPARAMS=&amp;PlayerID=203405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7" Type="http://schemas.openxmlformats.org/officeDocument/2006/relationships/hyperlink" Target="https://stats.wnba.com/events/?flag=1&amp;CFID=&amp;CFPARAMS=&amp;PlayerID=203405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6" Type="http://schemas.openxmlformats.org/officeDocument/2006/relationships/hyperlink" Target="https://stats.wnba.com/events/?flag=1&amp;CFID=&amp;CFPARAMS=&amp;PlayerID=203405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5" Type="http://schemas.openxmlformats.org/officeDocument/2006/relationships/hyperlink" Target="https://stats.wnba.com/events/?flag=1&amp;CFID=&amp;CFPARAMS=&amp;PlayerID=203405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9" Type="http://schemas.openxmlformats.org/officeDocument/2006/relationships/hyperlink" Target="https://stats.wnba.com/player/1629569/" TargetMode="External"/><Relationship Id="rId11910" Type="http://schemas.openxmlformats.org/officeDocument/2006/relationships/hyperlink" Target="https://stats.wnba.com/team/1611661329/traditional/" TargetMode="External"/><Relationship Id="rId4071" Type="http://schemas.openxmlformats.org/officeDocument/2006/relationships/hyperlink" Target="https://stats.wnba.com/events/?flag=1&amp;CFID=&amp;CFPARAMS=&amp;PlayerID=1631091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stats.wnba.com/events/?flag=1&amp;CFID=&amp;CFPARAMS=&amp;PlayerID=1631091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stats.wnba.com/events/?flag=1&amp;CFID=&amp;CFPARAMS=&amp;PlayerID=1631091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4" Type="http://schemas.openxmlformats.org/officeDocument/2006/relationships/hyperlink" Target="https://stats.wnba.com/events/?flag=1&amp;CFID=&amp;CFPARAMS=&amp;PlayerID=203405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stats.wnba.com/events/?flag=1&amp;CFID=&amp;CFPARAMS=&amp;PlayerID=1631091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3" Type="http://schemas.openxmlformats.org/officeDocument/2006/relationships/hyperlink" Target="https://stats.wnba.com/events/?flag=1&amp;CFID=&amp;CFPARAMS=&amp;PlayerID=203405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stats.wnba.com/events/?flag=1&amp;CFID=&amp;CFPARAMS=&amp;PlayerID=1631091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2" Type="http://schemas.openxmlformats.org/officeDocument/2006/relationships/hyperlink" Target="https://stats.wnba.com/events/?flag=3&amp;CFID=&amp;CFPARAMS=&amp;PlayerID=203405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wnba.com/events/?flag=1&amp;CFID=&amp;CFPARAMS=&amp;PlayerID=1631091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1" Type="http://schemas.openxmlformats.org/officeDocument/2006/relationships/hyperlink" Target="https://stats.wnba.com/events/?flag=3&amp;CFID=&amp;CFPARAMS=&amp;PlayerID=203405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stats.wnba.com/events/?flag=1&amp;CFID=&amp;CFPARAMS=&amp;PlayerID=1631091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stats.wnba.com/events/?flag=1&amp;CFID=&amp;CFPARAMS=&amp;PlayerID=1631091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stats.wnba.com/team/1611661324/traditional/" TargetMode="External"/><Relationship Id="rId4078" Type="http://schemas.openxmlformats.org/officeDocument/2006/relationships/hyperlink" Target="https://stats.wnba.com/player/1641672/" TargetMode="External"/><Relationship Id="rId4091" Type="http://schemas.openxmlformats.org/officeDocument/2006/relationships/hyperlink" Target="https://stats.wnba.com/events/?flag=3&amp;CFID=&amp;CFPARAMS=&amp;PlayerID=1628268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wnba.com/team/1611661319/traditional/" TargetMode="External"/><Relationship Id="rId4093" Type="http://schemas.openxmlformats.org/officeDocument/2006/relationships/hyperlink" Target="https://stats.wnba.com/events/?flag=1&amp;CFID=&amp;CFPARAMS=&amp;PlayerID=1628268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wnba.com/events/?flag=3&amp;CFID=&amp;CFPARAMS=&amp;PlayerID=1628268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stats.wnba.com/events/?flag=1&amp;CFID=&amp;CFPARAMS=&amp;PlayerID=1628268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wnba.com/events/?flag=1&amp;CFID=&amp;CFPARAMS=&amp;PlayerID=1628268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stats.wnba.com/events/?flag=1&amp;CFID=&amp;CFPARAMS=&amp;PlayerID=1628268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6" Type="http://schemas.openxmlformats.org/officeDocument/2006/relationships/hyperlink" Target="https://stats.wnba.com/events/?flag=1&amp;CFID=&amp;CFPARAMS=&amp;PlayerID=1628268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stats.wnba.com/player/1641665/" TargetMode="External"/><Relationship Id="rId4098" Type="http://schemas.openxmlformats.org/officeDocument/2006/relationships/hyperlink" Target="https://stats.wnba.com/events/?flag=1&amp;CFID=&amp;CFPARAMS=&amp;PlayerID=1628268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4" Type="http://schemas.openxmlformats.org/officeDocument/2006/relationships/hyperlink" Target="https://stats.wnba.com/events/?flag=1&amp;CFID=&amp;CFPARAMS=&amp;PlayerID=204326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5" Type="http://schemas.openxmlformats.org/officeDocument/2006/relationships/hyperlink" Target="https://stats.wnba.com/events/?flag=1&amp;CFID=&amp;CFPARAMS=&amp;PlayerID=204326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6" Type="http://schemas.openxmlformats.org/officeDocument/2006/relationships/hyperlink" Target="https://stats.wnba.com/events/?flag=1&amp;CFID=&amp;CFPARAMS=&amp;PlayerID=204326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7" Type="http://schemas.openxmlformats.org/officeDocument/2006/relationships/hyperlink" Target="https://stats.wnba.com/events/?flag=1&amp;CFID=&amp;CFPARAMS=&amp;PlayerID=204326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8" Type="http://schemas.openxmlformats.org/officeDocument/2006/relationships/hyperlink" Target="https://stats.wnba.com/events/?flag=1&amp;CFID=&amp;CFPARAMS=&amp;PlayerID=204326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9" Type="http://schemas.openxmlformats.org/officeDocument/2006/relationships/hyperlink" Target="https://stats.wnba.com/events/?flag=1&amp;CFID=&amp;CFPARAMS=&amp;PlayerID=204326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8" Type="http://schemas.openxmlformats.org/officeDocument/2006/relationships/hyperlink" Target="https://stats.wnba.com/events/?flag=1&amp;CFID=&amp;CFPARAMS=&amp;PlayerID=203041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9" Type="http://schemas.openxmlformats.org/officeDocument/2006/relationships/hyperlink" Target="https://stats.wnba.com/events/?flag=1&amp;CFID=&amp;CFPARAMS=&amp;PlayerID=203041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6" Type="http://schemas.openxmlformats.org/officeDocument/2006/relationships/hyperlink" Target="https://stats.wnba.com/events/?flag=1&amp;CFID=&amp;CFPARAMS=&amp;PlayerID=203041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7" Type="http://schemas.openxmlformats.org/officeDocument/2006/relationships/hyperlink" Target="https://stats.wnba.com/events/?flag=1&amp;CFID=&amp;CFPARAMS=&amp;PlayerID=203041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4" Type="http://schemas.openxmlformats.org/officeDocument/2006/relationships/hyperlink" Target="https://stats.wnba.com/events/?flag=1&amp;CFID=&amp;CFPARAMS=&amp;PlayerID=203041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3" Type="http://schemas.openxmlformats.org/officeDocument/2006/relationships/hyperlink" Target="https://stats.wnba.com/events/?flag=1&amp;CFID=&amp;CFPARAMS=&amp;PlayerID=203405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5" Type="http://schemas.openxmlformats.org/officeDocument/2006/relationships/hyperlink" Target="https://stats.wnba.com/events/?flag=1&amp;CFID=&amp;CFPARAMS=&amp;PlayerID=203041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4" Type="http://schemas.openxmlformats.org/officeDocument/2006/relationships/hyperlink" Target="https://stats.wnba.com/events/?flag=1&amp;CFID=&amp;CFPARAMS=&amp;PlayerID=203405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2" Type="http://schemas.openxmlformats.org/officeDocument/2006/relationships/hyperlink" Target="https://stats.wnba.com/events/?flag=3&amp;CFID=&amp;CFPARAMS=&amp;PlayerID=203041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5" Type="http://schemas.openxmlformats.org/officeDocument/2006/relationships/hyperlink" Target="https://stats.wnba.com/events/?flag=1&amp;CFID=&amp;CFPARAMS=&amp;PlayerID=203405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3" Type="http://schemas.openxmlformats.org/officeDocument/2006/relationships/hyperlink" Target="https://stats.wnba.com/events/?flag=3&amp;CFID=&amp;CFPARAMS=&amp;PlayerID=203041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6" Type="http://schemas.openxmlformats.org/officeDocument/2006/relationships/hyperlink" Target="https://stats.wnba.com/player/204326/" TargetMode="External"/><Relationship Id="rId19090" Type="http://schemas.openxmlformats.org/officeDocument/2006/relationships/hyperlink" Target="https://stats.wnba.com/team/1611661325/traditional/" TargetMode="External"/><Relationship Id="rId20087" Type="http://schemas.openxmlformats.org/officeDocument/2006/relationships/hyperlink" Target="https://stats.wnba.com/team/1611661322/traditional/" TargetMode="External"/><Relationship Id="rId19091" Type="http://schemas.openxmlformats.org/officeDocument/2006/relationships/hyperlink" Target="https://stats.wnba.com/events/?flag=3&amp;CFID=&amp;CFPARAMS=&amp;PlayerID=203041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8" Type="http://schemas.openxmlformats.org/officeDocument/2006/relationships/hyperlink" Target="https://stats.wnba.com/events/?flag=3&amp;CFID=&amp;CFPARAMS=&amp;PlayerID=204326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9" Type="http://schemas.openxmlformats.org/officeDocument/2006/relationships/hyperlink" Target="https://stats.wnba.com/events/?flag=3&amp;CFID=&amp;CFPARAMS=&amp;PlayerID=204326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0" Type="http://schemas.openxmlformats.org/officeDocument/2006/relationships/hyperlink" Target="https://stats.wnba.com/events/?flag=3&amp;CFID=&amp;CFPARAMS=&amp;PlayerID=204326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1" Type="http://schemas.openxmlformats.org/officeDocument/2006/relationships/hyperlink" Target="https://stats.wnba.com/events/?flag=3&amp;CFID=&amp;CFPARAMS=&amp;PlayerID=204326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2" Type="http://schemas.openxmlformats.org/officeDocument/2006/relationships/hyperlink" Target="https://stats.wnba.com/events/?flag=1&amp;CFID=&amp;CFPARAMS=&amp;PlayerID=204326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3" Type="http://schemas.openxmlformats.org/officeDocument/2006/relationships/hyperlink" Target="https://stats.wnba.com/events/?flag=1&amp;CFID=&amp;CFPARAMS=&amp;PlayerID=204326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2" Type="http://schemas.openxmlformats.org/officeDocument/2006/relationships/hyperlink" Target="https://stats.wnba.com/events/?flag=1&amp;CFID=&amp;CFPARAMS=&amp;PlayerID=204322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3" Type="http://schemas.openxmlformats.org/officeDocument/2006/relationships/hyperlink" Target="https://stats.wnba.com/events/?flag=1&amp;CFID=&amp;CFPARAMS=&amp;PlayerID=204322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4" Type="http://schemas.openxmlformats.org/officeDocument/2006/relationships/hyperlink" Target="https://stats.wnba.com/player/203405/" TargetMode="External"/><Relationship Id="rId20075" Type="http://schemas.openxmlformats.org/officeDocument/2006/relationships/hyperlink" Target="https://stats.wnba.com/team/1611661319/traditional/" TargetMode="External"/><Relationship Id="rId20076" Type="http://schemas.openxmlformats.org/officeDocument/2006/relationships/hyperlink" Target="https://stats.wnba.com/events/?flag=3&amp;CFID=&amp;CFPARAMS=&amp;PlayerID=203405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7" Type="http://schemas.openxmlformats.org/officeDocument/2006/relationships/hyperlink" Target="https://stats.wnba.com/events/?flag=3&amp;CFID=&amp;CFPARAMS=&amp;PlayerID=203405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8" Type="http://schemas.openxmlformats.org/officeDocument/2006/relationships/hyperlink" Target="https://stats.wnba.com/events/?flag=1&amp;CFID=&amp;CFPARAMS=&amp;PlayerID=203405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9" Type="http://schemas.openxmlformats.org/officeDocument/2006/relationships/hyperlink" Target="https://stats.wnba.com/events/?flag=1&amp;CFID=&amp;CFPARAMS=&amp;PlayerID=203405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0" Type="http://schemas.openxmlformats.org/officeDocument/2006/relationships/hyperlink" Target="https://stats.wnba.com/events/?flag=1&amp;CFID=&amp;CFPARAMS=&amp;PlayerID=203405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1" Type="http://schemas.openxmlformats.org/officeDocument/2006/relationships/hyperlink" Target="https://stats.wnba.com/events/?flag=1&amp;CFID=&amp;CFPARAMS=&amp;PlayerID=203405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2" Type="http://schemas.openxmlformats.org/officeDocument/2006/relationships/hyperlink" Target="https://stats.wnba.com/events/?flag=1&amp;CFID=&amp;CFPARAMS=&amp;PlayerID=203405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stats.wnba.com/events/?flag=1&amp;CFID=&amp;CFPARAMS=&amp;PlayerID=1630479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stats.wnba.com/events/?flag=3&amp;CFID=&amp;CFPARAMS=&amp;PlayerID=201516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6" Type="http://schemas.openxmlformats.org/officeDocument/2006/relationships/hyperlink" Target="https://stats.wnba.com/player/203826/" TargetMode="External"/><Relationship Id="rId20025" Type="http://schemas.openxmlformats.org/officeDocument/2006/relationships/hyperlink" Target="https://stats.wnba.com/events/?flag=3&amp;CFID=&amp;CFPARAMS=&amp;PlayerID=202251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7" Type="http://schemas.openxmlformats.org/officeDocument/2006/relationships/hyperlink" Target="https://stats.wnba.com/events/?flag=2&amp;CFID=&amp;CFPARAMS=&amp;PlayerID=203874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8" Type="http://schemas.openxmlformats.org/officeDocument/2006/relationships/hyperlink" Target="https://stats.wnba.com/events/?flag=2&amp;CFID=&amp;CFPARAMS=&amp;PlayerID=202653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stats.wnba.com/player/1630101/" TargetMode="External"/><Relationship Id="rId6749" Type="http://schemas.openxmlformats.org/officeDocument/2006/relationships/hyperlink" Target="https://stats.wnba.com/events/?flag=3&amp;CFID=&amp;CFPARAMS=&amp;PlayerID=201516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7" Type="http://schemas.openxmlformats.org/officeDocument/2006/relationships/hyperlink" Target="https://stats.wnba.com/team/1611661323/traditional/" TargetMode="External"/><Relationship Id="rId20026" Type="http://schemas.openxmlformats.org/officeDocument/2006/relationships/hyperlink" Target="https://stats.wnba.com/events/?flag=3&amp;CFID=&amp;CFPARAMS=&amp;PlayerID=202251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6" Type="http://schemas.openxmlformats.org/officeDocument/2006/relationships/hyperlink" Target="https://stats.wnba.com/events/?flag=2&amp;CFID=&amp;CFPARAMS=&amp;PlayerID=203874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7" Type="http://schemas.openxmlformats.org/officeDocument/2006/relationships/hyperlink" Target="https://stats.wnba.com/events/?flag=2&amp;CFID=&amp;CFPARAMS=&amp;PlayerID=202653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stats.wnba.com/events/?flag=1&amp;CFID=&amp;CFPARAMS=&amp;PlayerID=1630479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stats.wnba.com/player/201516/" TargetMode="External"/><Relationship Id="rId19034" Type="http://schemas.openxmlformats.org/officeDocument/2006/relationships/hyperlink" Target="https://stats.wnba.com/events/?flag=1&amp;CFID=&amp;CFPARAMS=&amp;PlayerID=202658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7" Type="http://schemas.openxmlformats.org/officeDocument/2006/relationships/hyperlink" Target="https://stats.wnba.com/events/?flag=1&amp;CFID=&amp;CFPARAMS=&amp;PlayerID=202251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9" Type="http://schemas.openxmlformats.org/officeDocument/2006/relationships/hyperlink" Target="https://stats.wnba.com/events/?flag=2&amp;CFID=&amp;CFPARAMS=&amp;PlayerID=203874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stats.wnba.com/events/?flag=1&amp;CFID=&amp;CFPARAMS=&amp;PlayerID=1630479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stats.wnba.com/team/1611661329/traditional/" TargetMode="External"/><Relationship Id="rId19035" Type="http://schemas.openxmlformats.org/officeDocument/2006/relationships/hyperlink" Target="https://stats.wnba.com/events/?flag=1&amp;CFID=&amp;CFPARAMS=&amp;PlayerID=202658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8" Type="http://schemas.openxmlformats.org/officeDocument/2006/relationships/hyperlink" Target="https://stats.wnba.com/events/?flag=1&amp;CFID=&amp;CFPARAMS=&amp;PlayerID=202251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8" Type="http://schemas.openxmlformats.org/officeDocument/2006/relationships/hyperlink" Target="https://stats.wnba.com/events/?flag=2&amp;CFID=&amp;CFPARAMS=&amp;PlayerID=203874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9" Type="http://schemas.openxmlformats.org/officeDocument/2006/relationships/hyperlink" Target="https://stats.wnba.com/events/?flag=2&amp;CFID=&amp;CFPARAMS=&amp;PlayerID=202653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2" Type="http://schemas.openxmlformats.org/officeDocument/2006/relationships/hyperlink" Target="https://stats.wnba.com/events/?flag=1&amp;CFID=&amp;CFPARAMS=&amp;PlayerID=202658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9" Type="http://schemas.openxmlformats.org/officeDocument/2006/relationships/hyperlink" Target="https://stats.wnba.com/events/?flag=1&amp;CFID=&amp;CFPARAMS=&amp;PlayerID=202251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3" Type="http://schemas.openxmlformats.org/officeDocument/2006/relationships/hyperlink" Target="https://stats.wnba.com/events/?flag=1&amp;CFID=&amp;CFPARAMS=&amp;PlayerID=202658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stats.wnba.com/team/1611661313/traditional/" TargetMode="External"/><Relationship Id="rId19030" Type="http://schemas.openxmlformats.org/officeDocument/2006/relationships/hyperlink" Target="https://stats.wnba.com/events/?flag=1&amp;CFID=&amp;CFPARAMS=&amp;PlayerID=202658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1" Type="http://schemas.openxmlformats.org/officeDocument/2006/relationships/hyperlink" Target="https://stats.wnba.com/events/?flag=1&amp;CFID=&amp;CFPARAMS=&amp;PlayerID=202658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0" Type="http://schemas.openxmlformats.org/officeDocument/2006/relationships/hyperlink" Target="https://stats.wnba.com/events/?flag=2&amp;CFID=&amp;CFPARAMS=&amp;PlayerID=200684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1" Type="http://schemas.openxmlformats.org/officeDocument/2006/relationships/hyperlink" Target="https://stats.wnba.com/events/?flag=2&amp;CFID=&amp;CFPARAMS=&amp;PlayerID=203849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2" Type="http://schemas.openxmlformats.org/officeDocument/2006/relationships/hyperlink" Target="https://stats.wnba.com/events/?flag=2&amp;CFID=&amp;CFPARAMS=&amp;PlayerID=200684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0" Type="http://schemas.openxmlformats.org/officeDocument/2006/relationships/hyperlink" Target="https://stats.wnba.com/events/?flag=1&amp;CFID=&amp;CFPARAMS=&amp;PlayerID=202641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0" Type="http://schemas.openxmlformats.org/officeDocument/2006/relationships/hyperlink" Target="https://stats.wnba.com/events/?flag=2&amp;CFID=&amp;CFPARAMS=&amp;PlayerID=203849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1" Type="http://schemas.openxmlformats.org/officeDocument/2006/relationships/hyperlink" Target="https://stats.wnba.com/events/?flag=2&amp;CFID=&amp;CFPARAMS=&amp;PlayerID=200684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1" Type="http://schemas.openxmlformats.org/officeDocument/2006/relationships/hyperlink" Target="https://stats.wnba.com/events/?flag=1&amp;CFID=&amp;CFPARAMS=&amp;PlayerID=202641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3" Type="http://schemas.openxmlformats.org/officeDocument/2006/relationships/hyperlink" Target="https://stats.wnba.com/events/?flag=2&amp;CFID=&amp;CFPARAMS=&amp;PlayerID=203849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4" Type="http://schemas.openxmlformats.org/officeDocument/2006/relationships/hyperlink" Target="https://stats.wnba.com/player/202653/" TargetMode="External"/><Relationship Id="rId20022" Type="http://schemas.openxmlformats.org/officeDocument/2006/relationships/hyperlink" Target="https://stats.wnba.com/player/202251/" TargetMode="External"/><Relationship Id="rId21352" Type="http://schemas.openxmlformats.org/officeDocument/2006/relationships/hyperlink" Target="https://stats.wnba.com/events/?flag=2&amp;CFID=&amp;CFPARAMS=&amp;PlayerID=203849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3" Type="http://schemas.openxmlformats.org/officeDocument/2006/relationships/hyperlink" Target="https://stats.wnba.com/events/?flag=2&amp;CFID=&amp;CFPARAMS=&amp;PlayerID=200684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3" Type="http://schemas.openxmlformats.org/officeDocument/2006/relationships/hyperlink" Target="https://stats.wnba.com/team/1611661319/traditional/" TargetMode="External"/><Relationship Id="rId21355" Type="http://schemas.openxmlformats.org/officeDocument/2006/relationships/hyperlink" Target="https://stats.wnba.com/team/1611661319/traditional/" TargetMode="External"/><Relationship Id="rId22686" Type="http://schemas.openxmlformats.org/officeDocument/2006/relationships/hyperlink" Target="https://stats.wnba.com/events/?flag=2&amp;CFID=&amp;CFPARAMS=&amp;PlayerID=202653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4" Type="http://schemas.openxmlformats.org/officeDocument/2006/relationships/hyperlink" Target="https://stats.wnba.com/events/?flag=3&amp;CFID=&amp;CFPARAMS=&amp;PlayerID=202251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4" Type="http://schemas.openxmlformats.org/officeDocument/2006/relationships/hyperlink" Target="https://stats.wnba.com/player/203874/" TargetMode="External"/><Relationship Id="rId22685" Type="http://schemas.openxmlformats.org/officeDocument/2006/relationships/hyperlink" Target="https://stats.wnba.com/team/1611661321/traditional/" TargetMode="External"/><Relationship Id="rId228" Type="http://schemas.openxmlformats.org/officeDocument/2006/relationships/hyperlink" Target="https://stats.wnba.com/events/?flag=3&amp;CFID=&amp;CFPARAMS=&amp;PlayerID=203014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9" Type="http://schemas.openxmlformats.org/officeDocument/2006/relationships/hyperlink" Target="https://stats.wnba.com/events/?flag=1&amp;CFID=&amp;CFPARAMS=&amp;PlayerID=202662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wnba.com/events/?flag=3&amp;CFID=&amp;CFPARAMS=&amp;PlayerID=203014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wnba.com/events/?flag=3&amp;CFID=&amp;CFPARAMS=&amp;PlayerID=203014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7" Type="http://schemas.openxmlformats.org/officeDocument/2006/relationships/hyperlink" Target="https://stats.wnba.com/events/?flag=1&amp;CFID=&amp;CFPARAMS=&amp;PlayerID=202662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wnba.com/team/1611661328/traditional/" TargetMode="External"/><Relationship Id="rId10698" Type="http://schemas.openxmlformats.org/officeDocument/2006/relationships/hyperlink" Target="https://stats.wnba.com/events/?flag=1&amp;CFID=&amp;CFPARAMS=&amp;PlayerID=202662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wnba.com/events/?flag=3&amp;CFID=&amp;CFPARAMS=&amp;PlayerID=203014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wnba.com/events/?flag=1&amp;CFID=&amp;CFPARAMS=&amp;PlayerID=204324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stats.wnba.com/events/?flag=1&amp;CFID=&amp;CFPARAMS=&amp;PlayerID=1629497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1" Type="http://schemas.openxmlformats.org/officeDocument/2006/relationships/hyperlink" Target="https://stats.wnba.com/player/202662/" TargetMode="External"/><Relationship Id="rId5410" Type="http://schemas.openxmlformats.org/officeDocument/2006/relationships/hyperlink" Target="https://stats.wnba.com/team/1611661329/traditional/" TargetMode="External"/><Relationship Id="rId6741" Type="http://schemas.openxmlformats.org/officeDocument/2006/relationships/hyperlink" Target="https://stats.wnba.com/events/?flag=1&amp;CFID=&amp;CFPARAMS=&amp;PlayerID=1629497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2" Type="http://schemas.openxmlformats.org/officeDocument/2006/relationships/hyperlink" Target="https://stats.wnba.com/team/1611661323/traditional/" TargetMode="External"/><Relationship Id="rId10690" Type="http://schemas.openxmlformats.org/officeDocument/2006/relationships/hyperlink" Target="https://stats.wnba.com/events/?flag=1&amp;CFID=&amp;CFPARAMS=&amp;PlayerID=202664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wnba.com/player/203014/" TargetMode="External"/><Relationship Id="rId5413" Type="http://schemas.openxmlformats.org/officeDocument/2006/relationships/hyperlink" Target="https://stats.wnba.com/events/?flag=3&amp;CFID=&amp;CFPARAMS=&amp;PlayerID=1630479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stats.wnba.com/events/?flag=1&amp;CFID=&amp;CFPARAMS=&amp;PlayerID=1629497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5" Type="http://schemas.openxmlformats.org/officeDocument/2006/relationships/hyperlink" Target="https://stats.wnba.com/events/?flag=3&amp;CFID=&amp;CFPARAMS=&amp;PlayerID=202662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9" Type="http://schemas.openxmlformats.org/officeDocument/2006/relationships/hyperlink" Target="https://stats.wnba.com/events/?flag=1&amp;CFID=&amp;CFPARAMS=&amp;PlayerID=202658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wnba.com/events/?flag=1&amp;CFID=&amp;CFPARAMS=&amp;PlayerID=204324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stats.wnba.com/events/?flag=1&amp;CFID=&amp;CFPARAMS=&amp;PlayerID=1630479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stats.wnba.com/events/?flag=1&amp;CFID=&amp;CFPARAMS=&amp;PlayerID=1629497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6" Type="http://schemas.openxmlformats.org/officeDocument/2006/relationships/hyperlink" Target="https://stats.wnba.com/events/?flag=3&amp;CFID=&amp;CFPARAMS=&amp;PlayerID=202662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stats.wnba.com/events/?flag=1&amp;CFID=&amp;CFPARAMS=&amp;PlayerID=204324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wnba.com/events/?flag=3&amp;CFID=&amp;CFPARAMS=&amp;PlayerID=1630479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stats.wnba.com/events/?flag=1&amp;CFID=&amp;CFPARAMS=&amp;PlayerID=1629497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3" Type="http://schemas.openxmlformats.org/officeDocument/2006/relationships/hyperlink" Target="https://stats.wnba.com/events/?flag=3&amp;CFID=&amp;CFPARAMS=&amp;PlayerID=202662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7" Type="http://schemas.openxmlformats.org/officeDocument/2006/relationships/hyperlink" Target="https://stats.wnba.com/events/?flag=3&amp;CFID=&amp;CFPARAMS=&amp;PlayerID=202658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wnba.com/events/?flag=1&amp;CFID=&amp;CFPARAMS=&amp;PlayerID=204324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wnba.com/events/?flag=3&amp;CFID=&amp;CFPARAMS=&amp;PlayerID=1630479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stats.wnba.com/events/?flag=1&amp;CFID=&amp;CFPARAMS=&amp;PlayerID=1629497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4" Type="http://schemas.openxmlformats.org/officeDocument/2006/relationships/hyperlink" Target="https://stats.wnba.com/events/?flag=3&amp;CFID=&amp;CFPARAMS=&amp;PlayerID=202662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8" Type="http://schemas.openxmlformats.org/officeDocument/2006/relationships/hyperlink" Target="https://stats.wnba.com/events/?flag=1&amp;CFID=&amp;CFPARAMS=&amp;PlayerID=202658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stats.wnba.com/events/?flag=1&amp;CFID=&amp;CFPARAMS=&amp;PlayerID=201911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stats.wnba.com/events/?flag=3&amp;CFID=&amp;CFPARAMS=&amp;PlayerID=1629497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7" Type="http://schemas.openxmlformats.org/officeDocument/2006/relationships/hyperlink" Target="https://stats.wnba.com/events/?flag=1&amp;CFID=&amp;CFPARAMS=&amp;PlayerID=203826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4" Type="http://schemas.openxmlformats.org/officeDocument/2006/relationships/hyperlink" Target="https://stats.wnba.com/events/?flag=1&amp;CFID=&amp;CFPARAMS=&amp;PlayerID=202641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6" Type="http://schemas.openxmlformats.org/officeDocument/2006/relationships/hyperlink" Target="https://stats.wnba.com/events/?flag=2&amp;CFID=&amp;CFPARAMS=&amp;PlayerID=203414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7" Type="http://schemas.openxmlformats.org/officeDocument/2006/relationships/hyperlink" Target="https://stats.wnba.com/events/?flag=2&amp;CFID=&amp;CFPARAMS=&amp;PlayerID=202656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wnba.com/events/?flag=1&amp;CFID=&amp;CFPARAMS=&amp;PlayerID=201911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stats.wnba.com/events/?flag=1&amp;CFID=&amp;CFPARAMS=&amp;PlayerID=1629497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8" Type="http://schemas.openxmlformats.org/officeDocument/2006/relationships/hyperlink" Target="https://stats.wnba.com/player/204302/" TargetMode="External"/><Relationship Id="rId20015" Type="http://schemas.openxmlformats.org/officeDocument/2006/relationships/hyperlink" Target="https://stats.wnba.com/events/?flag=1&amp;CFID=&amp;CFPARAMS=&amp;PlayerID=202641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5" Type="http://schemas.openxmlformats.org/officeDocument/2006/relationships/hyperlink" Target="https://stats.wnba.com/team/1611661324/traditional/" TargetMode="External"/><Relationship Id="rId22676" Type="http://schemas.openxmlformats.org/officeDocument/2006/relationships/hyperlink" Target="https://stats.wnba.com/events/?flag=2&amp;CFID=&amp;CFPARAMS=&amp;PlayerID=202656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wnba.com/events/?flag=1&amp;CFID=&amp;CFPARAMS=&amp;PlayerID=201911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stats.wnba.com/events/?flag=3&amp;CFID=&amp;CFPARAMS=&amp;PlayerID=1629497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5" Type="http://schemas.openxmlformats.org/officeDocument/2006/relationships/hyperlink" Target="https://stats.wnba.com/events/?flag=1&amp;CFID=&amp;CFPARAMS=&amp;PlayerID=203826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6" Type="http://schemas.openxmlformats.org/officeDocument/2006/relationships/hyperlink" Target="https://stats.wnba.com/events/?flag=1&amp;CFID=&amp;CFPARAMS=&amp;PlayerID=202641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8" Type="http://schemas.openxmlformats.org/officeDocument/2006/relationships/hyperlink" Target="https://stats.wnba.com/player/203849/" TargetMode="External"/><Relationship Id="rId22679" Type="http://schemas.openxmlformats.org/officeDocument/2006/relationships/hyperlink" Target="https://stats.wnba.com/team/1611661321/traditional/" TargetMode="External"/><Relationship Id="rId5405" Type="http://schemas.openxmlformats.org/officeDocument/2006/relationships/hyperlink" Target="https://stats.wnba.com/events/?flag=1&amp;CFID=&amp;CFPARAMS=&amp;PlayerID=201911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stats.wnba.com/events/?flag=3&amp;CFID=&amp;CFPARAMS=&amp;PlayerID=1629497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6" Type="http://schemas.openxmlformats.org/officeDocument/2006/relationships/hyperlink" Target="https://stats.wnba.com/events/?flag=1&amp;CFID=&amp;CFPARAMS=&amp;PlayerID=203826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7" Type="http://schemas.openxmlformats.org/officeDocument/2006/relationships/hyperlink" Target="https://stats.wnba.com/events/?flag=1&amp;CFID=&amp;CFPARAMS=&amp;PlayerID=202641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7" Type="http://schemas.openxmlformats.org/officeDocument/2006/relationships/hyperlink" Target="https://stats.wnba.com/events/?flag=2&amp;CFID=&amp;CFPARAMS=&amp;PlayerID=203414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8" Type="http://schemas.openxmlformats.org/officeDocument/2006/relationships/hyperlink" Target="https://stats.wnba.com/player/200684/" TargetMode="External"/><Relationship Id="rId19043" Type="http://schemas.openxmlformats.org/officeDocument/2006/relationships/hyperlink" Target="https://stats.wnba.com/events/?flag=1&amp;CFID=&amp;CFPARAMS=&amp;PlayerID=203826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8" Type="http://schemas.openxmlformats.org/officeDocument/2006/relationships/hyperlink" Target="https://stats.wnba.com/events/?flag=1&amp;CFID=&amp;CFPARAMS=&amp;PlayerID=202641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4" Type="http://schemas.openxmlformats.org/officeDocument/2006/relationships/hyperlink" Target="https://stats.wnba.com/events/?flag=1&amp;CFID=&amp;CFPARAMS=&amp;PlayerID=203826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9" Type="http://schemas.openxmlformats.org/officeDocument/2006/relationships/hyperlink" Target="https://stats.wnba.com/events/?flag=1&amp;CFID=&amp;CFPARAMS=&amp;PlayerID=202641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9" Type="http://schemas.openxmlformats.org/officeDocument/2006/relationships/hyperlink" Target="https://stats.wnba.com/team/1611661321/traditional/" TargetMode="External"/><Relationship Id="rId5408" Type="http://schemas.openxmlformats.org/officeDocument/2006/relationships/hyperlink" Target="https://stats.wnba.com/events/?flag=1&amp;CFID=&amp;CFPARAMS=&amp;PlayerID=201911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stats.wnba.com/events/?flag=1&amp;CFID=&amp;CFPARAMS=&amp;PlayerID=1629497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1" Type="http://schemas.openxmlformats.org/officeDocument/2006/relationships/hyperlink" Target="https://stats.wnba.com/events/?flag=1&amp;CFID=&amp;CFPARAMS=&amp;PlayerID=203826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stats.wnba.com/player/1630479/" TargetMode="External"/><Relationship Id="rId19042" Type="http://schemas.openxmlformats.org/officeDocument/2006/relationships/hyperlink" Target="https://stats.wnba.com/events/?flag=1&amp;CFID=&amp;CFPARAMS=&amp;PlayerID=203826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0" Type="http://schemas.openxmlformats.org/officeDocument/2006/relationships/hyperlink" Target="https://stats.wnba.com/events/?flag=1&amp;CFID=&amp;CFPARAMS=&amp;PlayerID=203826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0" Type="http://schemas.openxmlformats.org/officeDocument/2006/relationships/hyperlink" Target="https://stats.wnba.com/team/1611661322/traditional/" TargetMode="External"/><Relationship Id="rId22671" Type="http://schemas.openxmlformats.org/officeDocument/2006/relationships/hyperlink" Target="https://stats.wnba.com/events/?flag=2&amp;CFID=&amp;CFPARAMS=&amp;PlayerID=202280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0" Type="http://schemas.openxmlformats.org/officeDocument/2006/relationships/hyperlink" Target="https://stats.wnba.com/events/?flag=2&amp;CFID=&amp;CFPARAMS=&amp;PlayerID=202280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0" Type="http://schemas.openxmlformats.org/officeDocument/2006/relationships/hyperlink" Target="https://stats.wnba.com/events/?flag=3&amp;CFID=&amp;CFPARAMS=&amp;PlayerID=202641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2" Type="http://schemas.openxmlformats.org/officeDocument/2006/relationships/hyperlink" Target="https://stats.wnba.com/events/?flag=2&amp;CFID=&amp;CFPARAMS=&amp;PlayerID=202253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3" Type="http://schemas.openxmlformats.org/officeDocument/2006/relationships/hyperlink" Target="https://stats.wnba.com/team/1611661325/traditional/" TargetMode="External"/><Relationship Id="rId20011" Type="http://schemas.openxmlformats.org/officeDocument/2006/relationships/hyperlink" Target="https://stats.wnba.com/events/?flag=3&amp;CFID=&amp;CFPARAMS=&amp;PlayerID=202641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1" Type="http://schemas.openxmlformats.org/officeDocument/2006/relationships/hyperlink" Target="https://stats.wnba.com/events/?flag=2&amp;CFID=&amp;CFPARAMS=&amp;PlayerID=202253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2" Type="http://schemas.openxmlformats.org/officeDocument/2006/relationships/hyperlink" Target="https://stats.wnba.com/player/202656/" TargetMode="External"/><Relationship Id="rId20012" Type="http://schemas.openxmlformats.org/officeDocument/2006/relationships/hyperlink" Target="https://stats.wnba.com/events/?flag=3&amp;CFID=&amp;CFPARAMS=&amp;PlayerID=202641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4" Type="http://schemas.openxmlformats.org/officeDocument/2006/relationships/hyperlink" Target="https://stats.wnba.com/player/203414/" TargetMode="External"/><Relationship Id="rId22675" Type="http://schemas.openxmlformats.org/officeDocument/2006/relationships/hyperlink" Target="https://stats.wnba.com/events/?flag=2&amp;CFID=&amp;CFPARAMS=&amp;PlayerID=202656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3" Type="http://schemas.openxmlformats.org/officeDocument/2006/relationships/hyperlink" Target="https://stats.wnba.com/events/?flag=3&amp;CFID=&amp;CFPARAMS=&amp;PlayerID=202641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3" Type="http://schemas.openxmlformats.org/officeDocument/2006/relationships/hyperlink" Target="https://stats.wnba.com/events/?flag=2&amp;CFID=&amp;CFPARAMS=&amp;PlayerID=202253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4" Type="http://schemas.openxmlformats.org/officeDocument/2006/relationships/hyperlink" Target="https://stats.wnba.com/events/?flag=2&amp;CFID=&amp;CFPARAMS=&amp;PlayerID=202656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wnba.com/events/?flag=1&amp;CFID=&amp;CFPARAMS=&amp;PlayerID=204324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wnba.com/events/?flag=1&amp;CFID=&amp;CFPARAMS=&amp;PlayerID=204324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wnba.com/events/?flag=3&amp;CFID=&amp;CFPARAMS=&amp;PlayerID=204324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wnba.com/events/?flag=3&amp;CFID=&amp;CFPARAMS=&amp;PlayerID=204324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wnba.com/events/?flag=1&amp;CFID=&amp;CFPARAMS=&amp;PlayerID=204324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wnba.com/events/?flag=1&amp;CFID=&amp;CFPARAMS=&amp;PlayerID=204324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stats.wnba.com/events/?flag=1&amp;CFID=&amp;CFPARAMS=&amp;PlayerID=201496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wnba.com/events/?flag=3&amp;CFID=&amp;CFPARAMS=&amp;PlayerID=204324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wnba.com/events/?flag=3&amp;CFID=&amp;CFPARAMS=&amp;PlayerID=201911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stats.wnba.com/team/1611661321/traditional/" TargetMode="External"/><Relationship Id="rId212" Type="http://schemas.openxmlformats.org/officeDocument/2006/relationships/hyperlink" Target="https://stats.wnba.com/events/?flag=3&amp;CFID=&amp;CFPARAMS=&amp;PlayerID=204324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wnba.com/events/?flag=1&amp;CFID=&amp;CFPARAMS=&amp;PlayerID=201911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stats.wnba.com/events/?flag=3&amp;CFID=&amp;CFPARAMS=&amp;PlayerID=1629497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wnba.com/team/1611661320/traditional/" TargetMode="External"/><Relationship Id="rId5400" Type="http://schemas.openxmlformats.org/officeDocument/2006/relationships/hyperlink" Target="https://stats.wnba.com/events/?flag=3&amp;CFID=&amp;CFPARAMS=&amp;PlayerID=201911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stats.wnba.com/events/?flag=1&amp;CFID=&amp;CFPARAMS=&amp;PlayerID=201496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8" Type="http://schemas.openxmlformats.org/officeDocument/2006/relationships/hyperlink" Target="https://stats.wnba.com/events/?flag=3&amp;CFID=&amp;CFPARAMS=&amp;PlayerID=203826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wnba.com/player/204324/" TargetMode="External"/><Relationship Id="rId5401" Type="http://schemas.openxmlformats.org/officeDocument/2006/relationships/hyperlink" Target="https://stats.wnba.com/events/?flag=3&amp;CFID=&amp;CFPARAMS=&amp;PlayerID=201911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stats.wnba.com/player/1629497/" TargetMode="External"/><Relationship Id="rId19039" Type="http://schemas.openxmlformats.org/officeDocument/2006/relationships/hyperlink" Target="https://stats.wnba.com/events/?flag=3&amp;CFID=&amp;CFPARAMS=&amp;PlayerID=203826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stats.wnba.com/events/?flag=1&amp;CFID=&amp;CFPARAMS=&amp;PlayerID=1641665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wnba.com/events/?flag=1&amp;CFID=&amp;CFPARAMS=&amp;PlayerID=1629568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4" Type="http://schemas.openxmlformats.org/officeDocument/2006/relationships/hyperlink" Target="https://stats.wnba.com/events/?flag=3&amp;CFID=&amp;CFPARAMS=&amp;PlayerID=100874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3" Type="http://schemas.openxmlformats.org/officeDocument/2006/relationships/hyperlink" Target="https://stats.wnba.com/events/?flag=1&amp;CFID=&amp;CFPARAMS=&amp;PlayerID=201503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5" Type="http://schemas.openxmlformats.org/officeDocument/2006/relationships/hyperlink" Target="https://stats.wnba.com/events/?flag=2&amp;CFID=&amp;CFPARAMS=&amp;PlayerID=203401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6" Type="http://schemas.openxmlformats.org/officeDocument/2006/relationships/hyperlink" Target="https://stats.wnba.com/player/202280/" TargetMode="External"/><Relationship Id="rId23998" Type="http://schemas.openxmlformats.org/officeDocument/2006/relationships/hyperlink" Target="https://stats.wnba.com/events/?flag=2&amp;CFID=&amp;CFPARAMS=&amp;PlayerID=100404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wnba.com/events/?flag=1&amp;CFID=&amp;CFPARAMS=&amp;PlayerID=1641665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5" Type="http://schemas.openxmlformats.org/officeDocument/2006/relationships/hyperlink" Target="https://stats.wnba.com/events/?flag=1&amp;CFID=&amp;CFPARAMS=&amp;PlayerID=100874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4" Type="http://schemas.openxmlformats.org/officeDocument/2006/relationships/hyperlink" Target="https://stats.wnba.com/events/?flag=1&amp;CFID=&amp;CFPARAMS=&amp;PlayerID=201503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4" Type="http://schemas.openxmlformats.org/officeDocument/2006/relationships/hyperlink" Target="https://stats.wnba.com/team/1611661322/traditional/" TargetMode="External"/><Relationship Id="rId22665" Type="http://schemas.openxmlformats.org/officeDocument/2006/relationships/hyperlink" Target="https://stats.wnba.com/events/?flag=2&amp;CFID=&amp;CFPARAMS=&amp;PlayerID=100658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9" Type="http://schemas.openxmlformats.org/officeDocument/2006/relationships/hyperlink" Target="https://stats.wnba.com/events/?flag=2&amp;CFID=&amp;CFPARAMS=&amp;PlayerID=100404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wnba.com/events/?flag=1&amp;CFID=&amp;CFPARAMS=&amp;PlayerID=1641665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stats.wnba.com/events/?flag=3&amp;CFID=&amp;CFPARAMS=&amp;PlayerID=1629568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stats.wnba.com/events/?flag=1&amp;CFID=&amp;CFPARAMS=&amp;PlayerID=1628899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2" Type="http://schemas.openxmlformats.org/officeDocument/2006/relationships/hyperlink" Target="https://stats.wnba.com/events/?flag=3&amp;CFID=&amp;CFPARAMS=&amp;PlayerID=100874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5" Type="http://schemas.openxmlformats.org/officeDocument/2006/relationships/hyperlink" Target="https://stats.wnba.com/events/?flag=1&amp;CFID=&amp;CFPARAMS=&amp;PlayerID=201503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7" Type="http://schemas.openxmlformats.org/officeDocument/2006/relationships/hyperlink" Target="https://stats.wnba.com/events/?flag=2&amp;CFID=&amp;CFPARAMS=&amp;PlayerID=203401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8" Type="http://schemas.openxmlformats.org/officeDocument/2006/relationships/hyperlink" Target="https://stats.wnba.com/events/?flag=2&amp;CFID=&amp;CFPARAMS=&amp;PlayerID=202280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6" Type="http://schemas.openxmlformats.org/officeDocument/2006/relationships/hyperlink" Target="https://stats.wnba.com/events/?flag=2&amp;CFID=&amp;CFPARAMS=&amp;PlayerID=100404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wnba.com/events/?flag=1&amp;CFID=&amp;CFPARAMS=&amp;PlayerID=1641665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wnba.com/events/?flag=1&amp;CFID=&amp;CFPARAMS=&amp;PlayerID=1629568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stats.wnba.com/events/?flag=1&amp;CFID=&amp;CFPARAMS=&amp;PlayerID=1628899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3" Type="http://schemas.openxmlformats.org/officeDocument/2006/relationships/hyperlink" Target="https://stats.wnba.com/events/?flag=3&amp;CFID=&amp;CFPARAMS=&amp;PlayerID=100874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6" Type="http://schemas.openxmlformats.org/officeDocument/2006/relationships/hyperlink" Target="https://stats.wnba.com/events/?flag=1&amp;CFID=&amp;CFPARAMS=&amp;PlayerID=201503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6" Type="http://schemas.openxmlformats.org/officeDocument/2006/relationships/hyperlink" Target="https://stats.wnba.com/events/?flag=2&amp;CFID=&amp;CFPARAMS=&amp;PlayerID=203401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7" Type="http://schemas.openxmlformats.org/officeDocument/2006/relationships/hyperlink" Target="https://stats.wnba.com/team/1611661317/traditional/" TargetMode="External"/><Relationship Id="rId23997" Type="http://schemas.openxmlformats.org/officeDocument/2006/relationships/hyperlink" Target="https://stats.wnba.com/events/?flag=2&amp;CFID=&amp;CFPARAMS=&amp;PlayerID=100404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0" Type="http://schemas.openxmlformats.org/officeDocument/2006/relationships/hyperlink" Target="https://stats.wnba.com/team/1611661322/traditional/" TargetMode="External"/><Relationship Id="rId20007" Type="http://schemas.openxmlformats.org/officeDocument/2006/relationships/hyperlink" Target="https://stats.wnba.com/events/?flag=1&amp;CFID=&amp;CFPARAMS=&amp;PlayerID=201503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9" Type="http://schemas.openxmlformats.org/officeDocument/2006/relationships/hyperlink" Target="https://stats.wnba.com/player/202253/" TargetMode="External"/><Relationship Id="rId19011" Type="http://schemas.openxmlformats.org/officeDocument/2006/relationships/hyperlink" Target="https://stats.wnba.com/events/?flag=3&amp;CFID=&amp;CFPARAMS=&amp;PlayerID=100874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8" Type="http://schemas.openxmlformats.org/officeDocument/2006/relationships/hyperlink" Target="https://stats.wnba.com/player/202641/" TargetMode="External"/><Relationship Id="rId21338" Type="http://schemas.openxmlformats.org/officeDocument/2006/relationships/hyperlink" Target="https://stats.wnba.com/events/?flag=2&amp;CFID=&amp;CFPARAMS=&amp;PlayerID=203401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9" Type="http://schemas.openxmlformats.org/officeDocument/2006/relationships/hyperlink" Target="https://stats.wnba.com/events/?flag=2&amp;CFID=&amp;CFPARAMS=&amp;PlayerID=202280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9" Type="http://schemas.openxmlformats.org/officeDocument/2006/relationships/hyperlink" Target="https://stats.wnba.com/team/1611661319/traditional/" TargetMode="External"/><Relationship Id="rId23990" Type="http://schemas.openxmlformats.org/officeDocument/2006/relationships/hyperlink" Target="https://stats.wnba.com/events/?flag=2&amp;CFID=&amp;CFPARAMS=&amp;PlayerID=200686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1" Type="http://schemas.openxmlformats.org/officeDocument/2006/relationships/hyperlink" Target="https://stats.wnba.com/events/?flag=2&amp;CFID=&amp;CFPARAMS=&amp;PlayerID=200686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0" Type="http://schemas.openxmlformats.org/officeDocument/2006/relationships/hyperlink" Target="https://stats.wnba.com/player/100658/" TargetMode="External"/><Relationship Id="rId21331" Type="http://schemas.openxmlformats.org/officeDocument/2006/relationships/hyperlink" Target="https://stats.wnba.com/events/?flag=2&amp;CFID=&amp;CFPARAMS=&amp;PlayerID=203421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2" Type="http://schemas.openxmlformats.org/officeDocument/2006/relationships/hyperlink" Target="https://stats.wnba.com/events/?flag=2&amp;CFID=&amp;CFPARAMS=&amp;PlayerID=100658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4" Type="http://schemas.openxmlformats.org/officeDocument/2006/relationships/hyperlink" Target="https://stats.wnba.com/player/100404/" TargetMode="External"/><Relationship Id="rId20000" Type="http://schemas.openxmlformats.org/officeDocument/2006/relationships/hyperlink" Target="https://stats.wnba.com/events/?flag=1&amp;CFID=&amp;CFPARAMS=&amp;PlayerID=201503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0" Type="http://schemas.openxmlformats.org/officeDocument/2006/relationships/hyperlink" Target="https://stats.wnba.com/events/?flag=2&amp;CFID=&amp;CFPARAMS=&amp;PlayerID=203421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1" Type="http://schemas.openxmlformats.org/officeDocument/2006/relationships/hyperlink" Target="https://stats.wnba.com/team/1611661328/traditional/" TargetMode="External"/><Relationship Id="rId23995" Type="http://schemas.openxmlformats.org/officeDocument/2006/relationships/hyperlink" Target="https://stats.wnba.com/team/1611661322/traditional/" TargetMode="External"/><Relationship Id="rId20001" Type="http://schemas.openxmlformats.org/officeDocument/2006/relationships/hyperlink" Target="https://stats.wnba.com/events/?flag=1&amp;CFID=&amp;CFPARAMS=&amp;PlayerID=201503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3" Type="http://schemas.openxmlformats.org/officeDocument/2006/relationships/hyperlink" Target="https://stats.wnba.com/player/203401/" TargetMode="External"/><Relationship Id="rId22664" Type="http://schemas.openxmlformats.org/officeDocument/2006/relationships/hyperlink" Target="https://stats.wnba.com/events/?flag=2&amp;CFID=&amp;CFPARAMS=&amp;PlayerID=100658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2" Type="http://schemas.openxmlformats.org/officeDocument/2006/relationships/hyperlink" Target="https://stats.wnba.com/events/?flag=2&amp;CFID=&amp;CFPARAMS=&amp;PlayerID=200686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2" Type="http://schemas.openxmlformats.org/officeDocument/2006/relationships/hyperlink" Target="https://stats.wnba.com/events/?flag=1&amp;CFID=&amp;CFPARAMS=&amp;PlayerID=201503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2" Type="http://schemas.openxmlformats.org/officeDocument/2006/relationships/hyperlink" Target="https://stats.wnba.com/events/?flag=2&amp;CFID=&amp;CFPARAMS=&amp;PlayerID=203421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3" Type="http://schemas.openxmlformats.org/officeDocument/2006/relationships/hyperlink" Target="https://stats.wnba.com/events/?flag=2&amp;CFID=&amp;CFPARAMS=&amp;PlayerID=100658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3" Type="http://schemas.openxmlformats.org/officeDocument/2006/relationships/hyperlink" Target="https://stats.wnba.com/events/?flag=2&amp;CFID=&amp;CFPARAMS=&amp;PlayerID=200686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7" Type="http://schemas.openxmlformats.org/officeDocument/2006/relationships/hyperlink" Target="https://stats.wnba.com/player/202664/" TargetMode="External"/><Relationship Id="rId249" Type="http://schemas.openxmlformats.org/officeDocument/2006/relationships/hyperlink" Target="https://stats.wnba.com/events/?flag=1&amp;CFID=&amp;CFPARAMS=&amp;PlayerID=1629498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8" Type="http://schemas.openxmlformats.org/officeDocument/2006/relationships/hyperlink" Target="https://stats.wnba.com/team/1611661329/traditional/" TargetMode="External"/><Relationship Id="rId248" Type="http://schemas.openxmlformats.org/officeDocument/2006/relationships/hyperlink" Target="https://stats.wnba.com/events/?flag=1&amp;CFID=&amp;CFPARAMS=&amp;PlayerID=1629498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5" Type="http://schemas.openxmlformats.org/officeDocument/2006/relationships/hyperlink" Target="https://stats.wnba.com/events/?flag=1&amp;CFID=&amp;CFPARAMS=&amp;PlayerID=201496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wnba.com/events/?flag=1&amp;CFID=&amp;CFPARAMS=&amp;PlayerID=1629498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6" Type="http://schemas.openxmlformats.org/officeDocument/2006/relationships/hyperlink" Target="https://stats.wnba.com/events/?flag=1&amp;CFID=&amp;CFPARAMS=&amp;PlayerID=201496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9" Type="http://schemas.openxmlformats.org/officeDocument/2006/relationships/hyperlink" Target="https://stats.wnba.com/events/?flag=3&amp;CFID=&amp;CFPARAMS=&amp;PlayerID=202664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wnba.com/events/?flag=3&amp;CFID=&amp;CFPARAMS=&amp;PlayerID=1629498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stats.wnba.com/events/?flag=1&amp;CFID=&amp;CFPARAMS=&amp;PlayerID=1630101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2" Type="http://schemas.openxmlformats.org/officeDocument/2006/relationships/hyperlink" Target="https://stats.wnba.com/events/?flag=3&amp;CFID=&amp;CFPARAMS=&amp;PlayerID=1628899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wnba.com/events/?flag=3&amp;CFID=&amp;CFPARAMS=&amp;PlayerID=1629498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stats.wnba.com/player/1629568/" TargetMode="External"/><Relationship Id="rId6763" Type="http://schemas.openxmlformats.org/officeDocument/2006/relationships/hyperlink" Target="https://stats.wnba.com/events/?flag=3&amp;CFID=&amp;CFPARAMS=&amp;PlayerID=1628899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0" Type="http://schemas.openxmlformats.org/officeDocument/2006/relationships/hyperlink" Target="https://stats.wnba.com/events/?flag=1&amp;CFID=&amp;CFPARAMS=&amp;PlayerID=201496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wnba.com/events/?flag=3&amp;CFID=&amp;CFPARAMS=&amp;PlayerID=1629498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wnba.com/events/?flag=3&amp;CFID=&amp;CFPARAMS=&amp;PlayerID=1641665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stats.wnba.com/player/1628899/" TargetMode="External"/><Relationship Id="rId19009" Type="http://schemas.openxmlformats.org/officeDocument/2006/relationships/hyperlink" Target="https://stats.wnba.com/player/100874/" TargetMode="External"/><Relationship Id="rId4100" Type="http://schemas.openxmlformats.org/officeDocument/2006/relationships/hyperlink" Target="https://stats.wnba.com/team/1611661323/traditional/" TargetMode="External"/><Relationship Id="rId5430" Type="http://schemas.openxmlformats.org/officeDocument/2006/relationships/hyperlink" Target="https://stats.wnba.com/events/?flag=1&amp;CFID=&amp;CFPARAMS=&amp;PlayerID=1630101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stats.wnba.com/team/1611661322/traditional/" TargetMode="External"/><Relationship Id="rId246" Type="http://schemas.openxmlformats.org/officeDocument/2006/relationships/hyperlink" Target="https://stats.wnba.com/events/?flag=1&amp;CFID=&amp;CFPARAMS=&amp;PlayerID=1629498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wnba.com/events/?flag=3&amp;CFID=&amp;CFPARAMS=&amp;PlayerID=1641665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stats.wnba.com/events/?flag=3&amp;CFID=&amp;CFPARAMS=&amp;PlayerID=1629568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stats.wnba.com/events/?flag=1&amp;CFID=&amp;CFPARAMS=&amp;PlayerID=1628899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3" Type="http://schemas.openxmlformats.org/officeDocument/2006/relationships/hyperlink" Target="https://stats.wnba.com/events/?flag=1&amp;CFID=&amp;CFPARAMS=&amp;PlayerID=201496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7" Type="http://schemas.openxmlformats.org/officeDocument/2006/relationships/hyperlink" Target="https://stats.wnba.com/events/?flag=1&amp;CFID=&amp;CFPARAMS=&amp;PlayerID=100720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wnba.com/events/?flag=1&amp;CFID=&amp;CFPARAMS=&amp;PlayerID=1629498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wnba.com/events/?flag=3&amp;CFID=&amp;CFPARAMS=&amp;PlayerID=1641665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stats.wnba.com/events/?flag=3&amp;CFID=&amp;CFPARAMS=&amp;PlayerID=1629568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stats.wnba.com/events/?flag=1&amp;CFID=&amp;CFPARAMS=&amp;PlayerID=1628899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4" Type="http://schemas.openxmlformats.org/officeDocument/2006/relationships/hyperlink" Target="https://stats.wnba.com/events/?flag=1&amp;CFID=&amp;CFPARAMS=&amp;PlayerID=201496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8" Type="http://schemas.openxmlformats.org/officeDocument/2006/relationships/hyperlink" Target="https://stats.wnba.com/events/?flag=1&amp;CFID=&amp;CFPARAMS=&amp;PlayerID=100720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wnba.com/events/?flag=1&amp;CFID=&amp;CFPARAMS=&amp;PlayerID=1629498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stats.wnba.com/events/?flag=1&amp;CFID=&amp;CFPARAMS=&amp;PlayerID=1641665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wnba.com/team/1611661322/traditional/" TargetMode="External"/><Relationship Id="rId6764" Type="http://schemas.openxmlformats.org/officeDocument/2006/relationships/hyperlink" Target="https://stats.wnba.com/events/?flag=3&amp;CFID=&amp;CFPARAMS=&amp;PlayerID=1628899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1" Type="http://schemas.openxmlformats.org/officeDocument/2006/relationships/hyperlink" Target="https://stats.wnba.com/events/?flag=1&amp;CFID=&amp;CFPARAMS=&amp;PlayerID=201496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5" Type="http://schemas.openxmlformats.org/officeDocument/2006/relationships/hyperlink" Target="https://stats.wnba.com/events/?flag=1&amp;CFID=&amp;CFPARAMS=&amp;PlayerID=100720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wnba.com/events/?flag=3&amp;CFID=&amp;CFPARAMS=&amp;PlayerID=1629498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wnba.com/events/?flag=1&amp;CFID=&amp;CFPARAMS=&amp;PlayerID=1641665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wnba.com/events/?flag=3&amp;CFID=&amp;CFPARAMS=&amp;PlayerID=1629568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stats.wnba.com/events/?flag=3&amp;CFID=&amp;CFPARAMS=&amp;PlayerID=1628899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2" Type="http://schemas.openxmlformats.org/officeDocument/2006/relationships/hyperlink" Target="https://stats.wnba.com/events/?flag=1&amp;CFID=&amp;CFPARAMS=&amp;PlayerID=201496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6" Type="http://schemas.openxmlformats.org/officeDocument/2006/relationships/hyperlink" Target="https://stats.wnba.com/events/?flag=1&amp;CFID=&amp;CFPARAMS=&amp;PlayerID=100720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wnba.com/events/?flag=1&amp;CFID=&amp;CFPARAMS=&amp;PlayerID=1630101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stats.wnba.com/events/?flag=1&amp;CFID=&amp;CFPARAMS=&amp;PlayerID=201516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5" Type="http://schemas.openxmlformats.org/officeDocument/2006/relationships/hyperlink" Target="https://stats.wnba.com/events/?flag=3&amp;CFID=&amp;CFPARAMS=&amp;PlayerID=202658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4" Type="http://schemas.openxmlformats.org/officeDocument/2006/relationships/hyperlink" Target="https://stats.wnba.com/team/1611661321/traditional/" TargetMode="External"/><Relationship Id="rId22655" Type="http://schemas.openxmlformats.org/officeDocument/2006/relationships/hyperlink" Target="https://stats.wnba.com/team/1611661330/traditional/" TargetMode="External"/><Relationship Id="rId23987" Type="http://schemas.openxmlformats.org/officeDocument/2006/relationships/hyperlink" Target="https://stats.wnba.com/events/?flag=2&amp;CFID=&amp;CFPARAMS=&amp;PlayerID=100888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stats.wnba.com/events/?flag=1&amp;CFID=&amp;CFPARAMS=&amp;PlayerID=1630101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6" Type="http://schemas.openxmlformats.org/officeDocument/2006/relationships/hyperlink" Target="https://stats.wnba.com/events/?flag=3&amp;CFID=&amp;CFPARAMS=&amp;PlayerID=202658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3" Type="http://schemas.openxmlformats.org/officeDocument/2006/relationships/hyperlink" Target="https://stats.wnba.com/player/203426/" TargetMode="External"/><Relationship Id="rId22654" Type="http://schemas.openxmlformats.org/officeDocument/2006/relationships/hyperlink" Target="https://stats.wnba.com/player/101049/" TargetMode="External"/><Relationship Id="rId23988" Type="http://schemas.openxmlformats.org/officeDocument/2006/relationships/hyperlink" Target="https://stats.wnba.com/player/200686/" TargetMode="External"/><Relationship Id="rId5426" Type="http://schemas.openxmlformats.org/officeDocument/2006/relationships/hyperlink" Target="https://stats.wnba.com/events/?flag=1&amp;CFID=&amp;CFPARAMS=&amp;PlayerID=1630101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stats.wnba.com/events/?flag=1&amp;CFID=&amp;CFPARAMS=&amp;PlayerID=201516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3" Type="http://schemas.openxmlformats.org/officeDocument/2006/relationships/hyperlink" Target="https://stats.wnba.com/player/202658/" TargetMode="External"/><Relationship Id="rId21326" Type="http://schemas.openxmlformats.org/officeDocument/2006/relationships/hyperlink" Target="https://stats.wnba.com/events/?flag=2&amp;CFID=&amp;CFPARAMS=&amp;PlayerID=203426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7" Type="http://schemas.openxmlformats.org/officeDocument/2006/relationships/hyperlink" Target="https://stats.wnba.com/events/?flag=2&amp;CFID=&amp;CFPARAMS=&amp;PlayerID=101049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5" Type="http://schemas.openxmlformats.org/officeDocument/2006/relationships/hyperlink" Target="https://stats.wnba.com/events/?flag=2&amp;CFID=&amp;CFPARAMS=&amp;PlayerID=100888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wnba.com/events/?flag=1&amp;CFID=&amp;CFPARAMS=&amp;PlayerID=1630101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stats.wnba.com/events/?flag=1&amp;CFID=&amp;CFPARAMS=&amp;PlayerID=201516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4" Type="http://schemas.openxmlformats.org/officeDocument/2006/relationships/hyperlink" Target="https://stats.wnba.com/team/1611661319/traditional/" TargetMode="External"/><Relationship Id="rId21325" Type="http://schemas.openxmlformats.org/officeDocument/2006/relationships/hyperlink" Target="https://stats.wnba.com/events/?flag=2&amp;CFID=&amp;CFPARAMS=&amp;PlayerID=203426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6" Type="http://schemas.openxmlformats.org/officeDocument/2006/relationships/hyperlink" Target="https://stats.wnba.com/events/?flag=2&amp;CFID=&amp;CFPARAMS=&amp;PlayerID=101049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6" Type="http://schemas.openxmlformats.org/officeDocument/2006/relationships/hyperlink" Target="https://stats.wnba.com/events/?flag=2&amp;CFID=&amp;CFPARAMS=&amp;PlayerID=100888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1" Type="http://schemas.openxmlformats.org/officeDocument/2006/relationships/hyperlink" Target="https://stats.wnba.com/events/?flag=1&amp;CFID=&amp;CFPARAMS=&amp;PlayerID=100874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8" Type="http://schemas.openxmlformats.org/officeDocument/2006/relationships/hyperlink" Target="https://stats.wnba.com/player/203421/" TargetMode="External"/><Relationship Id="rId22659" Type="http://schemas.openxmlformats.org/officeDocument/2006/relationships/hyperlink" Target="https://stats.wnba.com/events/?flag=2&amp;CFID=&amp;CFPARAMS=&amp;PlayerID=101049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2" Type="http://schemas.openxmlformats.org/officeDocument/2006/relationships/hyperlink" Target="https://stats.wnba.com/events/?flag=1&amp;CFID=&amp;CFPARAMS=&amp;PlayerID=100874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7" Type="http://schemas.openxmlformats.org/officeDocument/2006/relationships/hyperlink" Target="https://stats.wnba.com/events/?flag=2&amp;CFID=&amp;CFPARAMS=&amp;PlayerID=203426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8" Type="http://schemas.openxmlformats.org/officeDocument/2006/relationships/hyperlink" Target="https://stats.wnba.com/events/?flag=2&amp;CFID=&amp;CFPARAMS=&amp;PlayerID=101049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9" Type="http://schemas.openxmlformats.org/officeDocument/2006/relationships/hyperlink" Target="https://stats.wnba.com/team/1611661321/traditional/" TargetMode="External"/><Relationship Id="rId19020" Type="http://schemas.openxmlformats.org/officeDocument/2006/relationships/hyperlink" Target="https://stats.wnba.com/events/?flag=1&amp;CFID=&amp;CFPARAMS=&amp;PlayerID=100874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9" Type="http://schemas.openxmlformats.org/officeDocument/2006/relationships/hyperlink" Target="https://stats.wnba.com/team/1611661313/traditional/" TargetMode="External"/><Relationship Id="rId23980" Type="http://schemas.openxmlformats.org/officeDocument/2006/relationships/hyperlink" Target="https://stats.wnba.com/events/?flag=2&amp;CFID=&amp;CFPARAMS=&amp;PlayerID=202259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0" Type="http://schemas.openxmlformats.org/officeDocument/2006/relationships/hyperlink" Target="https://stats.wnba.com/events/?flag=2&amp;CFID=&amp;CFPARAMS=&amp;PlayerID=203839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1" Type="http://schemas.openxmlformats.org/officeDocument/2006/relationships/hyperlink" Target="https://stats.wnba.com/events/?flag=2&amp;CFID=&amp;CFPARAMS=&amp;PlayerID=202626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3" Type="http://schemas.openxmlformats.org/officeDocument/2006/relationships/hyperlink" Target="https://stats.wnba.com/team/1611661313/traditional/" TargetMode="External"/><Relationship Id="rId22650" Type="http://schemas.openxmlformats.org/officeDocument/2006/relationships/hyperlink" Target="https://stats.wnba.com/events/?flag=2&amp;CFID=&amp;CFPARAMS=&amp;PlayerID=202626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4" Type="http://schemas.openxmlformats.org/officeDocument/2006/relationships/hyperlink" Target="https://stats.wnba.com/events/?flag=2&amp;CFID=&amp;CFPARAMS=&amp;PlayerID=100888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2" Type="http://schemas.openxmlformats.org/officeDocument/2006/relationships/hyperlink" Target="https://stats.wnba.com/events/?flag=2&amp;CFID=&amp;CFPARAMS=&amp;PlayerID=203839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3" Type="http://schemas.openxmlformats.org/officeDocument/2006/relationships/hyperlink" Target="https://stats.wnba.com/events/?flag=2&amp;CFID=&amp;CFPARAMS=&amp;PlayerID=202626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1" Type="http://schemas.openxmlformats.org/officeDocument/2006/relationships/hyperlink" Target="https://stats.wnba.com/events/?flag=2&amp;CFID=&amp;CFPARAMS=&amp;PlayerID=202259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1" Type="http://schemas.openxmlformats.org/officeDocument/2006/relationships/hyperlink" Target="https://stats.wnba.com/events/?flag=2&amp;CFID=&amp;CFPARAMS=&amp;PlayerID=203839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2" Type="http://schemas.openxmlformats.org/officeDocument/2006/relationships/hyperlink" Target="https://stats.wnba.com/events/?flag=2&amp;CFID=&amp;CFPARAMS=&amp;PlayerID=202626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2" Type="http://schemas.openxmlformats.org/officeDocument/2006/relationships/hyperlink" Target="https://stats.wnba.com/player/100888/" TargetMode="External"/><Relationship Id="rId239" Type="http://schemas.openxmlformats.org/officeDocument/2006/relationships/hyperlink" Target="https://stats.wnba.com/team/1611661319/traditional/" TargetMode="External"/><Relationship Id="rId10688" Type="http://schemas.openxmlformats.org/officeDocument/2006/relationships/hyperlink" Target="https://stats.wnba.com/events/?flag=1&amp;CFID=&amp;CFPARAMS=&amp;PlayerID=202664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wnba.com/player/1629498/" TargetMode="External"/><Relationship Id="rId10689" Type="http://schemas.openxmlformats.org/officeDocument/2006/relationships/hyperlink" Target="https://stats.wnba.com/events/?flag=1&amp;CFID=&amp;CFPARAMS=&amp;PlayerID=202664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wnba.com/events/?flag=1&amp;CFID=&amp;CFPARAMS=&amp;PlayerID=203014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6" Type="http://schemas.openxmlformats.org/officeDocument/2006/relationships/hyperlink" Target="https://stats.wnba.com/events/?flag=1&amp;CFID=&amp;CFPARAMS=&amp;PlayerID=202664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wnba.com/events/?flag=1&amp;CFID=&amp;CFPARAMS=&amp;PlayerID=203014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7" Type="http://schemas.openxmlformats.org/officeDocument/2006/relationships/hyperlink" Target="https://stats.wnba.com/events/?flag=1&amp;CFID=&amp;CFPARAMS=&amp;PlayerID=202664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wnba.com/events/?flag=1&amp;CFID=&amp;CFPARAMS=&amp;PlayerID=203014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wnba.com/events/?flag=3&amp;CFID=&amp;CFPARAMS=&amp;PlayerID=1630101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stats.wnba.com/events/?flag=3&amp;CFID=&amp;CFPARAMS=&amp;PlayerID=201516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0" Type="http://schemas.openxmlformats.org/officeDocument/2006/relationships/hyperlink" Target="https://stats.wnba.com/events/?flag=3&amp;CFID=&amp;CFPARAMS=&amp;PlayerID=202664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wnba.com/events/?flag=1&amp;CFID=&amp;CFPARAMS=&amp;PlayerID=203014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stats.wnba.com/events/?flag=3&amp;CFID=&amp;CFPARAMS=&amp;PlayerID=1630101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2" Type="http://schemas.openxmlformats.org/officeDocument/2006/relationships/hyperlink" Target="https://stats.wnba.com/events/?flag=1&amp;CFID=&amp;CFPARAMS=&amp;PlayerID=201516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1" Type="http://schemas.openxmlformats.org/officeDocument/2006/relationships/hyperlink" Target="https://stats.wnba.com/events/?flag=3&amp;CFID=&amp;CFPARAMS=&amp;PlayerID=202664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stats.wnba.com/events/?flag=3&amp;CFID=&amp;CFPARAMS=&amp;PlayerID=201516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wnba.com/events/?flag=1&amp;CFID=&amp;CFPARAMS=&amp;PlayerID=203014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wnba.com/events/?flag=1&amp;CFID=&amp;CFPARAMS=&amp;PlayerID=1630101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stats.wnba.com/events/?flag=1&amp;CFID=&amp;CFPARAMS=&amp;PlayerID=201516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4" Type="http://schemas.openxmlformats.org/officeDocument/2006/relationships/hyperlink" Target="https://stats.wnba.com/events/?flag=1&amp;CFID=&amp;CFPARAMS=&amp;PlayerID=202664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8" Type="http://schemas.openxmlformats.org/officeDocument/2006/relationships/hyperlink" Target="https://stats.wnba.com/events/?flag=1&amp;CFID=&amp;CFPARAMS=&amp;PlayerID=100874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wnba.com/events/?flag=1&amp;CFID=&amp;CFPARAMS=&amp;PlayerID=203014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wnba.com/events/?flag=1&amp;CFID=&amp;CFPARAMS=&amp;PlayerID=1630101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stats.wnba.com/events/?flag=1&amp;CFID=&amp;CFPARAMS=&amp;PlayerID=201516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5" Type="http://schemas.openxmlformats.org/officeDocument/2006/relationships/hyperlink" Target="https://stats.wnba.com/events/?flag=1&amp;CFID=&amp;CFPARAMS=&amp;PlayerID=202664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9" Type="http://schemas.openxmlformats.org/officeDocument/2006/relationships/hyperlink" Target="https://stats.wnba.com/events/?flag=1&amp;CFID=&amp;CFPARAMS=&amp;PlayerID=100874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wnba.com/events/?flag=1&amp;CFID=&amp;CFPARAMS=&amp;PlayerID=203014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stats.wnba.com/events/?flag=3&amp;CFID=&amp;CFPARAMS=&amp;PlayerID=1630101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stats.wnba.com/events/?flag=1&amp;CFID=&amp;CFPARAMS=&amp;PlayerID=201516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2" Type="http://schemas.openxmlformats.org/officeDocument/2006/relationships/hyperlink" Target="https://stats.wnba.com/events/?flag=3&amp;CFID=&amp;CFPARAMS=&amp;PlayerID=202664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6" Type="http://schemas.openxmlformats.org/officeDocument/2006/relationships/hyperlink" Target="https://stats.wnba.com/events/?flag=1&amp;CFID=&amp;CFPARAMS=&amp;PlayerID=100874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wnba.com/events/?flag=1&amp;CFID=&amp;CFPARAMS=&amp;PlayerID=203014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stats.wnba.com/events/?flag=3&amp;CFID=&amp;CFPARAMS=&amp;PlayerID=1630101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stats.wnba.com/events/?flag=1&amp;CFID=&amp;CFPARAMS=&amp;PlayerID=201516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3" Type="http://schemas.openxmlformats.org/officeDocument/2006/relationships/hyperlink" Target="https://stats.wnba.com/events/?flag=1&amp;CFID=&amp;CFPARAMS=&amp;PlayerID=202664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7" Type="http://schemas.openxmlformats.org/officeDocument/2006/relationships/hyperlink" Target="https://stats.wnba.com/events/?flag=1&amp;CFID=&amp;CFPARAMS=&amp;PlayerID=100874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stats.wnba.com/player/1627672/" TargetMode="External"/><Relationship Id="rId20069" Type="http://schemas.openxmlformats.org/officeDocument/2006/relationships/hyperlink" Target="https://stats.wnba.com/events/?flag=1&amp;CFID=&amp;CFPARAMS=&amp;PlayerID=204322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stats.wnba.com/team/1611661324/traditional/" TargetMode="External"/><Relationship Id="rId6702" Type="http://schemas.openxmlformats.org/officeDocument/2006/relationships/hyperlink" Target="https://stats.wnba.com/events/?flag=1&amp;CFID=&amp;CFPARAMS=&amp;PlayerID=204365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8" Type="http://schemas.openxmlformats.org/officeDocument/2006/relationships/hyperlink" Target="https://stats.wnba.com/events/?flag=3&amp;CFID=&amp;CFPARAMS=&amp;PlayerID=201919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stats.wnba.com/events/?flag=1&amp;CFID=&amp;CFPARAMS=&amp;PlayerID=204365&amp;TeamID=161166132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9" Type="http://schemas.openxmlformats.org/officeDocument/2006/relationships/hyperlink" Target="https://stats.wnba.com/events/?flag=3&amp;CFID=&amp;CFPARAMS=&amp;PlayerID=201919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stats.wnba.com/events/?flag=3&amp;CFID=&amp;CFPARAMS=&amp;PlayerID=1627672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6" Type="http://schemas.openxmlformats.org/officeDocument/2006/relationships/hyperlink" Target="https://stats.wnba.com/team/1611661325/traditional/" TargetMode="External"/><Relationship Id="rId6709" Type="http://schemas.openxmlformats.org/officeDocument/2006/relationships/hyperlink" Target="https://stats.wnba.com/events/?flag=3&amp;CFID=&amp;CFPARAMS=&amp;PlayerID=1627672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7" Type="http://schemas.openxmlformats.org/officeDocument/2006/relationships/hyperlink" Target="https://stats.wnba.com/events/?flag=3&amp;CFID=&amp;CFPARAMS=&amp;PlayerID=201919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stats.wnba.com/events/?flag=3&amp;CFID=&amp;CFPARAMS=&amp;PlayerID=1627672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4" Type="http://schemas.openxmlformats.org/officeDocument/2006/relationships/hyperlink" Target="https://stats.wnba.com/events/?flag=1&amp;CFID=&amp;CFPARAMS=&amp;PlayerID=200673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stats.wnba.com/events/?flag=3&amp;CFID=&amp;CFPARAMS=&amp;PlayerID=1627672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5" Type="http://schemas.openxmlformats.org/officeDocument/2006/relationships/hyperlink" Target="https://stats.wnba.com/player/201919/" TargetMode="External"/><Relationship Id="rId19072" Type="http://schemas.openxmlformats.org/officeDocument/2006/relationships/hyperlink" Target="https://stats.wnba.com/events/?flag=1&amp;CFID=&amp;CFPARAMS=&amp;PlayerID=200673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1" Type="http://schemas.openxmlformats.org/officeDocument/2006/relationships/hyperlink" Target="https://stats.wnba.com/events/?flag=1&amp;CFID=&amp;CFPARAMS=&amp;PlayerID=203834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3" Type="http://schemas.openxmlformats.org/officeDocument/2006/relationships/hyperlink" Target="https://stats.wnba.com/events/?flag=2&amp;CFID=&amp;CFPARAMS=&amp;PlayerID=202632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3" Type="http://schemas.openxmlformats.org/officeDocument/2006/relationships/hyperlink" Target="https://stats.wnba.com/events/?flag=1&amp;CFID=&amp;CFPARAMS=&amp;PlayerID=200673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2" Type="http://schemas.openxmlformats.org/officeDocument/2006/relationships/hyperlink" Target="https://stats.wnba.com/player/204322/" TargetMode="External"/><Relationship Id="rId21392" Type="http://schemas.openxmlformats.org/officeDocument/2006/relationships/hyperlink" Target="https://stats.wnba.com/team/1611661324/traditional/" TargetMode="External"/><Relationship Id="rId19070" Type="http://schemas.openxmlformats.org/officeDocument/2006/relationships/hyperlink" Target="https://stats.wnba.com/events/?flag=1&amp;CFID=&amp;CFPARAMS=&amp;PlayerID=200673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3" Type="http://schemas.openxmlformats.org/officeDocument/2006/relationships/hyperlink" Target="https://stats.wnba.com/team/1611661323/traditional/" TargetMode="External"/><Relationship Id="rId21395" Type="http://schemas.openxmlformats.org/officeDocument/2006/relationships/hyperlink" Target="https://stats.wnba.com/events/?flag=2&amp;CFID=&amp;CFPARAMS=&amp;PlayerID=202632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1" Type="http://schemas.openxmlformats.org/officeDocument/2006/relationships/hyperlink" Target="https://stats.wnba.com/events/?flag=1&amp;CFID=&amp;CFPARAMS=&amp;PlayerID=200673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4" Type="http://schemas.openxmlformats.org/officeDocument/2006/relationships/hyperlink" Target="https://stats.wnba.com/events/?flag=3&amp;CFID=&amp;CFPARAMS=&amp;PlayerID=204322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4" Type="http://schemas.openxmlformats.org/officeDocument/2006/relationships/hyperlink" Target="https://stats.wnba.com/events/?flag=2&amp;CFID=&amp;CFPARAMS=&amp;PlayerID=202632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5" Type="http://schemas.openxmlformats.org/officeDocument/2006/relationships/hyperlink" Target="https://stats.wnba.com/events/?flag=3&amp;CFID=&amp;CFPARAMS=&amp;PlayerID=204322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7" Type="http://schemas.openxmlformats.org/officeDocument/2006/relationships/hyperlink" Target="https://stats.wnba.com/player/203399/" TargetMode="External"/><Relationship Id="rId20066" Type="http://schemas.openxmlformats.org/officeDocument/2006/relationships/hyperlink" Target="https://stats.wnba.com/events/?flag=1&amp;CFID=&amp;CFPARAMS=&amp;PlayerID=204322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6" Type="http://schemas.openxmlformats.org/officeDocument/2006/relationships/hyperlink" Target="https://stats.wnba.com/events/?flag=2&amp;CFID=&amp;CFPARAMS=&amp;PlayerID=202632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7" Type="http://schemas.openxmlformats.org/officeDocument/2006/relationships/hyperlink" Target="https://stats.wnba.com/events/?flag=1&amp;CFID=&amp;CFPARAMS=&amp;PlayerID=204322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9" Type="http://schemas.openxmlformats.org/officeDocument/2006/relationships/hyperlink" Target="https://stats.wnba.com/events/?flag=2&amp;CFID=&amp;CFPARAMS=&amp;PlayerID=203399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8" Type="http://schemas.openxmlformats.org/officeDocument/2006/relationships/hyperlink" Target="https://stats.wnba.com/events/?flag=1&amp;CFID=&amp;CFPARAMS=&amp;PlayerID=204322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8" Type="http://schemas.openxmlformats.org/officeDocument/2006/relationships/hyperlink" Target="https://stats.wnba.com/team/1611661329/traditional/" TargetMode="External"/><Relationship Id="rId20070" Type="http://schemas.openxmlformats.org/officeDocument/2006/relationships/hyperlink" Target="https://stats.wnba.com/events/?flag=1&amp;CFID=&amp;CFPARAMS=&amp;PlayerID=204322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1" Type="http://schemas.openxmlformats.org/officeDocument/2006/relationships/hyperlink" Target="https://stats.wnba.com/events/?flag=1&amp;CFID=&amp;CFPARAMS=&amp;PlayerID=204322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stats.wnba.com/events/?flag=1&amp;CFID=&amp;CFPARAMS=&amp;PlayerID=204365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stats.wnba.com/events/?flag=1&amp;CFID=&amp;CFPARAMS=&amp;PlayerID=204365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8" Type="http://schemas.openxmlformats.org/officeDocument/2006/relationships/hyperlink" Target="https://stats.wnba.com/events/?flag=1&amp;CFID=&amp;CFPARAMS=&amp;PlayerID=203834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9" Type="http://schemas.openxmlformats.org/officeDocument/2006/relationships/hyperlink" Target="https://stats.wnba.com/events/?flag=1&amp;CFID=&amp;CFPARAMS=&amp;PlayerID=203834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9" Type="http://schemas.openxmlformats.org/officeDocument/2006/relationships/hyperlink" Target="https://stats.wnba.com/events/?flag=2&amp;CFID=&amp;CFPARAMS=&amp;PlayerID=100940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9" Type="http://schemas.openxmlformats.org/officeDocument/2006/relationships/hyperlink" Target="https://stats.wnba.com/player/203041/" TargetMode="External"/><Relationship Id="rId19087" Type="http://schemas.openxmlformats.org/officeDocument/2006/relationships/hyperlink" Target="https://stats.wnba.com/events/?flag=1&amp;CFID=&amp;CFPARAMS=&amp;PlayerID=201919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8" Type="http://schemas.openxmlformats.org/officeDocument/2006/relationships/hyperlink" Target="https://stats.wnba.com/events/?flag=1&amp;CFID=&amp;CFPARAMS=&amp;PlayerID=201919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5" Type="http://schemas.openxmlformats.org/officeDocument/2006/relationships/hyperlink" Target="https://stats.wnba.com/events/?flag=1&amp;CFID=&amp;CFPARAMS=&amp;PlayerID=201919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6" Type="http://schemas.openxmlformats.org/officeDocument/2006/relationships/hyperlink" Target="https://stats.wnba.com/events/?flag=1&amp;CFID=&amp;CFPARAMS=&amp;PlayerID=201919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3" Type="http://schemas.openxmlformats.org/officeDocument/2006/relationships/hyperlink" Target="https://stats.wnba.com/events/?flag=1&amp;CFID=&amp;CFPARAMS=&amp;PlayerID=201919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0" Type="http://schemas.openxmlformats.org/officeDocument/2006/relationships/hyperlink" Target="https://stats.wnba.com/team/1611661324/traditional/" TargetMode="External"/><Relationship Id="rId21382" Type="http://schemas.openxmlformats.org/officeDocument/2006/relationships/hyperlink" Target="https://stats.wnba.com/events/?flag=2&amp;CFID=&amp;CFPARAMS=&amp;PlayerID=201881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4" Type="http://schemas.openxmlformats.org/officeDocument/2006/relationships/hyperlink" Target="https://stats.wnba.com/events/?flag=1&amp;CFID=&amp;CFPARAMS=&amp;PlayerID=201919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1" Type="http://schemas.openxmlformats.org/officeDocument/2006/relationships/hyperlink" Target="https://stats.wnba.com/events/?flag=3&amp;CFID=&amp;CFPARAMS=&amp;PlayerID=203834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1" Type="http://schemas.openxmlformats.org/officeDocument/2006/relationships/hyperlink" Target="https://stats.wnba.com/events/?flag=2&amp;CFID=&amp;CFPARAMS=&amp;PlayerID=201881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1" Type="http://schemas.openxmlformats.org/officeDocument/2006/relationships/hyperlink" Target="https://stats.wnba.com/events/?flag=1&amp;CFID=&amp;CFPARAMS=&amp;PlayerID=201919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2" Type="http://schemas.openxmlformats.org/officeDocument/2006/relationships/hyperlink" Target="https://stats.wnba.com/events/?flag=3&amp;CFID=&amp;CFPARAMS=&amp;PlayerID=203834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4" Type="http://schemas.openxmlformats.org/officeDocument/2006/relationships/hyperlink" Target="https://stats.wnba.com/events/?flag=2&amp;CFID=&amp;CFPARAMS=&amp;PlayerID=201881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2" Type="http://schemas.openxmlformats.org/officeDocument/2006/relationships/hyperlink" Target="https://stats.wnba.com/events/?flag=1&amp;CFID=&amp;CFPARAMS=&amp;PlayerID=201919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3" Type="http://schemas.openxmlformats.org/officeDocument/2006/relationships/hyperlink" Target="https://stats.wnba.com/events/?flag=3&amp;CFID=&amp;CFPARAMS=&amp;PlayerID=203834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3" Type="http://schemas.openxmlformats.org/officeDocument/2006/relationships/hyperlink" Target="https://stats.wnba.com/events/?flag=2&amp;CFID=&amp;CFPARAMS=&amp;PlayerID=201881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4" Type="http://schemas.openxmlformats.org/officeDocument/2006/relationships/hyperlink" Target="https://stats.wnba.com/events/?flag=3&amp;CFID=&amp;CFPARAMS=&amp;PlayerID=203834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6" Type="http://schemas.openxmlformats.org/officeDocument/2006/relationships/hyperlink" Target="https://stats.wnba.com/team/1611661317/traditional/" TargetMode="External"/><Relationship Id="rId19080" Type="http://schemas.openxmlformats.org/officeDocument/2006/relationships/hyperlink" Target="https://stats.wnba.com/events/?flag=3&amp;CFID=&amp;CFPARAMS=&amp;PlayerID=201919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5" Type="http://schemas.openxmlformats.org/officeDocument/2006/relationships/hyperlink" Target="https://stats.wnba.com/events/?flag=1&amp;CFID=&amp;CFPARAMS=&amp;PlayerID=203834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5" Type="http://schemas.openxmlformats.org/officeDocument/2006/relationships/hyperlink" Target="https://stats.wnba.com/player/100940/" TargetMode="External"/><Relationship Id="rId20056" Type="http://schemas.openxmlformats.org/officeDocument/2006/relationships/hyperlink" Target="https://stats.wnba.com/events/?flag=1&amp;CFID=&amp;CFPARAMS=&amp;PlayerID=203834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8" Type="http://schemas.openxmlformats.org/officeDocument/2006/relationships/hyperlink" Target="https://stats.wnba.com/events/?flag=2&amp;CFID=&amp;CFPARAMS=&amp;PlayerID=100940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7" Type="http://schemas.openxmlformats.org/officeDocument/2006/relationships/hyperlink" Target="https://stats.wnba.com/events/?flag=1&amp;CFID=&amp;CFPARAMS=&amp;PlayerID=203834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7" Type="http://schemas.openxmlformats.org/officeDocument/2006/relationships/hyperlink" Target="https://stats.wnba.com/events/?flag=2&amp;CFID=&amp;CFPARAMS=&amp;PlayerID=100940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1" Type="http://schemas.openxmlformats.org/officeDocument/2006/relationships/hyperlink" Target="https://stats.wnba.com/player/202632/" TargetMode="External"/><Relationship Id="rId20060" Type="http://schemas.openxmlformats.org/officeDocument/2006/relationships/hyperlink" Target="https://stats.wnba.com/events/?flag=1&amp;CFID=&amp;CFPARAMS=&amp;PlayerID=203834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0" Type="http://schemas.openxmlformats.org/officeDocument/2006/relationships/hyperlink" Target="https://stats.wnba.com/events/?flag=2&amp;CFID=&amp;CFPARAMS=&amp;PlayerID=100940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stats.wnba.com/events/?flag=1&amp;CFID=&amp;CFPARAMS=&amp;PlayerID=201496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8" Type="http://schemas.openxmlformats.org/officeDocument/2006/relationships/hyperlink" Target="https://stats.wnba.com/events/?flag=1&amp;CFID=&amp;CFPARAMS=&amp;PlayerID=204302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7" Type="http://schemas.openxmlformats.org/officeDocument/2006/relationships/hyperlink" Target="https://stats.wnba.com/events/?flag=1&amp;CFID=&amp;CFPARAMS=&amp;PlayerID=204320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9" Type="http://schemas.openxmlformats.org/officeDocument/2006/relationships/hyperlink" Target="https://stats.wnba.com/player/201881/" TargetMode="External"/><Relationship Id="rId6727" Type="http://schemas.openxmlformats.org/officeDocument/2006/relationships/hyperlink" Target="https://stats.wnba.com/events/?flag=1&amp;CFID=&amp;CFPARAMS=&amp;PlayerID=201496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9" Type="http://schemas.openxmlformats.org/officeDocument/2006/relationships/hyperlink" Target="https://stats.wnba.com/events/?flag=1&amp;CFID=&amp;CFPARAMS=&amp;PlayerID=204302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8" Type="http://schemas.openxmlformats.org/officeDocument/2006/relationships/hyperlink" Target="https://stats.wnba.com/events/?flag=1&amp;CFID=&amp;CFPARAMS=&amp;PlayerID=204320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8" Type="http://schemas.openxmlformats.org/officeDocument/2006/relationships/hyperlink" Target="https://stats.wnba.com/events/?flag=2&amp;CFID=&amp;CFPARAMS=&amp;PlayerID=203840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stats.wnba.com/events/?flag=1&amp;CFID=&amp;CFPARAMS=&amp;PlayerID=201496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6" Type="http://schemas.openxmlformats.org/officeDocument/2006/relationships/hyperlink" Target="https://stats.wnba.com/events/?flag=1&amp;CFID=&amp;CFPARAMS=&amp;PlayerID=204302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9" Type="http://schemas.openxmlformats.org/officeDocument/2006/relationships/hyperlink" Target="https://stats.wnba.com/player/203834/" TargetMode="External"/><Relationship Id="rId6725" Type="http://schemas.openxmlformats.org/officeDocument/2006/relationships/hyperlink" Target="https://stats.wnba.com/events/?flag=1&amp;CFID=&amp;CFPARAMS=&amp;PlayerID=201496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7" Type="http://schemas.openxmlformats.org/officeDocument/2006/relationships/hyperlink" Target="https://stats.wnba.com/events/?flag=1&amp;CFID=&amp;CFPARAMS=&amp;PlayerID=204302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4" Type="http://schemas.openxmlformats.org/officeDocument/2006/relationships/hyperlink" Target="https://stats.wnba.com/events/?flag=1&amp;CFID=&amp;CFPARAMS=&amp;PlayerID=204302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5" Type="http://schemas.openxmlformats.org/officeDocument/2006/relationships/hyperlink" Target="https://stats.wnba.com/events/?flag=1&amp;CFID=&amp;CFPARAMS=&amp;PlayerID=204302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stats.wnba.com/events/?flag=1&amp;CFID=&amp;CFPARAMS=&amp;PlayerID=201496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2" Type="http://schemas.openxmlformats.org/officeDocument/2006/relationships/hyperlink" Target="https://stats.wnba.com/events/?flag=3&amp;CFID=&amp;CFPARAMS=&amp;PlayerID=204302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stats.wnba.com/events/?flag=1&amp;CFID=&amp;CFPARAMS=&amp;PlayerID=201496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3" Type="http://schemas.openxmlformats.org/officeDocument/2006/relationships/hyperlink" Target="https://stats.wnba.com/events/?flag=3&amp;CFID=&amp;CFPARAMS=&amp;PlayerID=204302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0" Type="http://schemas.openxmlformats.org/officeDocument/2006/relationships/hyperlink" Target="https://stats.wnba.com/events/?flag=3&amp;CFID=&amp;CFPARAMS=&amp;PlayerID=204302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1" Type="http://schemas.openxmlformats.org/officeDocument/2006/relationships/hyperlink" Target="https://stats.wnba.com/player/203413/" TargetMode="External"/><Relationship Id="rId19051" Type="http://schemas.openxmlformats.org/officeDocument/2006/relationships/hyperlink" Target="https://stats.wnba.com/events/?flag=3&amp;CFID=&amp;CFPARAMS=&amp;PlayerID=204302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0" Type="http://schemas.openxmlformats.org/officeDocument/2006/relationships/hyperlink" Target="https://stats.wnba.com/events/?flag=3&amp;CFID=&amp;CFPARAMS=&amp;PlayerID=204320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0" Type="http://schemas.openxmlformats.org/officeDocument/2006/relationships/hyperlink" Target="https://stats.wnba.com/team/1611661329/traditional/" TargetMode="External"/><Relationship Id="rId20041" Type="http://schemas.openxmlformats.org/officeDocument/2006/relationships/hyperlink" Target="https://stats.wnba.com/events/?flag=1&amp;CFID=&amp;CFPARAMS=&amp;PlayerID=204320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3" Type="http://schemas.openxmlformats.org/officeDocument/2006/relationships/hyperlink" Target="https://stats.wnba.com/events/?flag=2&amp;CFID=&amp;CFPARAMS=&amp;PlayerID=203413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2" Type="http://schemas.openxmlformats.org/officeDocument/2006/relationships/hyperlink" Target="https://stats.wnba.com/events/?flag=1&amp;CFID=&amp;CFPARAMS=&amp;PlayerID=204320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2" Type="http://schemas.openxmlformats.org/officeDocument/2006/relationships/hyperlink" Target="https://stats.wnba.com/team/1611661319/traditional/" TargetMode="External"/><Relationship Id="rId20043" Type="http://schemas.openxmlformats.org/officeDocument/2006/relationships/hyperlink" Target="https://stats.wnba.com/events/?flag=1&amp;CFID=&amp;CFPARAMS=&amp;PlayerID=204320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5" Type="http://schemas.openxmlformats.org/officeDocument/2006/relationships/hyperlink" Target="https://stats.wnba.com/player/203840/" TargetMode="External"/><Relationship Id="rId20044" Type="http://schemas.openxmlformats.org/officeDocument/2006/relationships/hyperlink" Target="https://stats.wnba.com/events/?flag=1&amp;CFID=&amp;CFPARAMS=&amp;PlayerID=204320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4" Type="http://schemas.openxmlformats.org/officeDocument/2006/relationships/hyperlink" Target="https://stats.wnba.com/events/?flag=2&amp;CFID=&amp;CFPARAMS=&amp;PlayerID=203413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5" Type="http://schemas.openxmlformats.org/officeDocument/2006/relationships/hyperlink" Target="https://stats.wnba.com/events/?flag=1&amp;CFID=&amp;CFPARAMS=&amp;PlayerID=204320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7" Type="http://schemas.openxmlformats.org/officeDocument/2006/relationships/hyperlink" Target="https://stats.wnba.com/events/?flag=2&amp;CFID=&amp;CFPARAMS=&amp;PlayerID=203840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6" Type="http://schemas.openxmlformats.org/officeDocument/2006/relationships/hyperlink" Target="https://stats.wnba.com/events/?flag=1&amp;CFID=&amp;CFPARAMS=&amp;PlayerID=204320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6" Type="http://schemas.openxmlformats.org/officeDocument/2006/relationships/hyperlink" Target="https://stats.wnba.com/team/1611661330/traditional/" TargetMode="External"/><Relationship Id="rId206" Type="http://schemas.openxmlformats.org/officeDocument/2006/relationships/hyperlink" Target="https://stats.wnba.com/events/?flag=1&amp;CFID=&amp;CFPARAMS=&amp;PlayerID=1631009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wnba.com/events/?flag=1&amp;CFID=&amp;CFPARAMS=&amp;PlayerID=1631009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wnba.com/events/?flag=1&amp;CFID=&amp;CFPARAMS=&amp;PlayerID=1631009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wnba.com/events/?flag=1&amp;CFID=&amp;CFPARAMS=&amp;PlayerID=1631009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wnba.com/events/?flag=1&amp;CFID=&amp;CFPARAMS=&amp;PlayerID=1631009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wnba.com/events/?flag=1&amp;CFID=&amp;CFPARAMS=&amp;PlayerID=1631009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0" Type="http://schemas.openxmlformats.org/officeDocument/2006/relationships/hyperlink" Target="https://stats.wnba.com/team/1611661330/traditional/" TargetMode="External"/><Relationship Id="rId207" Type="http://schemas.openxmlformats.org/officeDocument/2006/relationships/hyperlink" Target="https://stats.wnba.com/events/?flag=1&amp;CFID=&amp;CFPARAMS=&amp;PlayerID=1631009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wnba.com/events/?flag=1&amp;CFID=&amp;CFPARAMS=&amp;PlayerID=1631009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stats.wnba.com/events/?flag=3&amp;CFID=&amp;CFPARAMS=&amp;PlayerID=201496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wnba.com/events/?flag=3&amp;CFID=&amp;CFPARAMS=&amp;PlayerID=1631009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stats.wnba.com/events/?flag=3&amp;CFID=&amp;CFPARAMS=&amp;PlayerID=201496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wnba.com/events/?flag=3&amp;CFID=&amp;CFPARAMS=&amp;PlayerID=1631009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stats.wnba.com/events/?flag=3&amp;CFID=&amp;CFPARAMS=&amp;PlayerID=201496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9" Type="http://schemas.openxmlformats.org/officeDocument/2006/relationships/hyperlink" Target="https://stats.wnba.com/team/1611661320/traditional/" TargetMode="External"/><Relationship Id="rId6721" Type="http://schemas.openxmlformats.org/officeDocument/2006/relationships/hyperlink" Target="https://stats.wnba.com/events/?flag=3&amp;CFID=&amp;CFPARAMS=&amp;PlayerID=201496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stats.wnba.com/events/?flag=1&amp;CFID=&amp;CFPARAMS=&amp;PlayerID=1627672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9" Type="http://schemas.openxmlformats.org/officeDocument/2006/relationships/hyperlink" Target="https://stats.wnba.com/events/?flag=1&amp;CFID=&amp;CFPARAMS=&amp;PlayerID=200673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6" Type="http://schemas.openxmlformats.org/officeDocument/2006/relationships/hyperlink" Target="https://stats.wnba.com/team/1611661321/traditional/" TargetMode="External"/><Relationship Id="rId21368" Type="http://schemas.openxmlformats.org/officeDocument/2006/relationships/hyperlink" Target="https://stats.wnba.com/events/?flag=2&amp;CFID=&amp;CFPARAMS=&amp;PlayerID=203046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9" Type="http://schemas.openxmlformats.org/officeDocument/2006/relationships/hyperlink" Target="https://stats.wnba.com/events/?flag=2&amp;CFID=&amp;CFPARAMS=&amp;PlayerID=201503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stats.wnba.com/events/?flag=1&amp;CFID=&amp;CFPARAMS=&amp;PlayerID=1627672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7" Type="http://schemas.openxmlformats.org/officeDocument/2006/relationships/hyperlink" Target="https://stats.wnba.com/events/?flag=3&amp;CFID=&amp;CFPARAMS=&amp;PlayerID=204320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7" Type="http://schemas.openxmlformats.org/officeDocument/2006/relationships/hyperlink" Target="https://stats.wnba.com/events/?flag=2&amp;CFID=&amp;CFPARAMS=&amp;PlayerID=203046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8" Type="http://schemas.openxmlformats.org/officeDocument/2006/relationships/hyperlink" Target="https://stats.wnba.com/events/?flag=2&amp;CFID=&amp;CFPARAMS=&amp;PlayerID=201503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stats.wnba.com/events/?flag=1&amp;CFID=&amp;CFPARAMS=&amp;PlayerID=1627672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7" Type="http://schemas.openxmlformats.org/officeDocument/2006/relationships/hyperlink" Target="https://stats.wnba.com/events/?flag=1&amp;CFID=&amp;CFPARAMS=&amp;PlayerID=200673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8" Type="http://schemas.openxmlformats.org/officeDocument/2006/relationships/hyperlink" Target="https://stats.wnba.com/events/?flag=3&amp;CFID=&amp;CFPARAMS=&amp;PlayerID=204320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stats.wnba.com/events/?flag=1&amp;CFID=&amp;CFPARAMS=&amp;PlayerID=1627672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8" Type="http://schemas.openxmlformats.org/officeDocument/2006/relationships/hyperlink" Target="https://stats.wnba.com/events/?flag=1&amp;CFID=&amp;CFPARAMS=&amp;PlayerID=200673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9" Type="http://schemas.openxmlformats.org/officeDocument/2006/relationships/hyperlink" Target="https://stats.wnba.com/events/?flag=3&amp;CFID=&amp;CFPARAMS=&amp;PlayerID=204320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9" Type="http://schemas.openxmlformats.org/officeDocument/2006/relationships/hyperlink" Target="https://stats.wnba.com/player/203876/" TargetMode="External"/><Relationship Id="rId6719" Type="http://schemas.openxmlformats.org/officeDocument/2006/relationships/hyperlink" Target="https://stats.wnba.com/team/1611661329/traditional/" TargetMode="External"/><Relationship Id="rId19065" Type="http://schemas.openxmlformats.org/officeDocument/2006/relationships/hyperlink" Target="https://stats.wnba.com/events/?flag=3&amp;CFID=&amp;CFPARAMS=&amp;PlayerID=200673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6" Type="http://schemas.openxmlformats.org/officeDocument/2006/relationships/hyperlink" Target="https://stats.wnba.com/events/?flag=3&amp;CFID=&amp;CFPARAMS=&amp;PlayerID=200673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stats.wnba.com/events/?flag=1&amp;CFID=&amp;CFPARAMS=&amp;PlayerID=1627672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3" Type="http://schemas.openxmlformats.org/officeDocument/2006/relationships/hyperlink" Target="https://stats.wnba.com/events/?flag=3&amp;CFID=&amp;CFPARAMS=&amp;PlayerID=200673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stats.wnba.com/player/201496/" TargetMode="External"/><Relationship Id="rId19064" Type="http://schemas.openxmlformats.org/officeDocument/2006/relationships/hyperlink" Target="https://stats.wnba.com/events/?flag=3&amp;CFID=&amp;CFPARAMS=&amp;PlayerID=200673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1" Type="http://schemas.openxmlformats.org/officeDocument/2006/relationships/hyperlink" Target="https://stats.wnba.com/player/200673/" TargetMode="External"/><Relationship Id="rId21360" Type="http://schemas.openxmlformats.org/officeDocument/2006/relationships/hyperlink" Target="https://stats.wnba.com/player/203423/" TargetMode="External"/><Relationship Id="rId22691" Type="http://schemas.openxmlformats.org/officeDocument/2006/relationships/hyperlink" Target="https://stats.wnba.com/team/1611661323/traditional/" TargetMode="External"/><Relationship Id="rId19062" Type="http://schemas.openxmlformats.org/officeDocument/2006/relationships/hyperlink" Target="https://stats.wnba.com/team/1611661317/traditional/" TargetMode="External"/><Relationship Id="rId22690" Type="http://schemas.openxmlformats.org/officeDocument/2006/relationships/hyperlink" Target="https://stats.wnba.com/player/202253/" TargetMode="External"/><Relationship Id="rId20030" Type="http://schemas.openxmlformats.org/officeDocument/2006/relationships/hyperlink" Target="https://stats.wnba.com/events/?flag=1&amp;CFID=&amp;CFPARAMS=&amp;PlayerID=202251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2" Type="http://schemas.openxmlformats.org/officeDocument/2006/relationships/hyperlink" Target="https://stats.wnba.com/events/?flag=2&amp;CFID=&amp;CFPARAMS=&amp;PlayerID=203423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3" Type="http://schemas.openxmlformats.org/officeDocument/2006/relationships/hyperlink" Target="https://stats.wnba.com/events/?flag=2&amp;CFID=&amp;CFPARAMS=&amp;PlayerID=202253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0" Type="http://schemas.openxmlformats.org/officeDocument/2006/relationships/hyperlink" Target="https://stats.wnba.com/events/?flag=1&amp;CFID=&amp;CFPARAMS=&amp;PlayerID=204302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1" Type="http://schemas.openxmlformats.org/officeDocument/2006/relationships/hyperlink" Target="https://stats.wnba.com/events/?flag=1&amp;CFID=&amp;CFPARAMS=&amp;PlayerID=202251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1" Type="http://schemas.openxmlformats.org/officeDocument/2006/relationships/hyperlink" Target="https://stats.wnba.com/team/1611661320/traditional/" TargetMode="External"/><Relationship Id="rId22692" Type="http://schemas.openxmlformats.org/officeDocument/2006/relationships/hyperlink" Target="https://stats.wnba.com/events/?flag=2&amp;CFID=&amp;CFPARAMS=&amp;PlayerID=202253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2" Type="http://schemas.openxmlformats.org/officeDocument/2006/relationships/hyperlink" Target="https://stats.wnba.com/events/?flag=1&amp;CFID=&amp;CFPARAMS=&amp;PlayerID=202251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4" Type="http://schemas.openxmlformats.org/officeDocument/2006/relationships/hyperlink" Target="https://stats.wnba.com/player/203046/" TargetMode="External"/><Relationship Id="rId22695" Type="http://schemas.openxmlformats.org/officeDocument/2006/relationships/hyperlink" Target="https://stats.wnba.com/events/?flag=2&amp;CFID=&amp;CFPARAMS=&amp;PlayerID=202253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3" Type="http://schemas.openxmlformats.org/officeDocument/2006/relationships/hyperlink" Target="https://stats.wnba.com/events/?flag=1&amp;CFID=&amp;CFPARAMS=&amp;PlayerID=202251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3" Type="http://schemas.openxmlformats.org/officeDocument/2006/relationships/hyperlink" Target="https://stats.wnba.com/events/?flag=2&amp;CFID=&amp;CFPARAMS=&amp;PlayerID=203423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4" Type="http://schemas.openxmlformats.org/officeDocument/2006/relationships/hyperlink" Target="https://stats.wnba.com/events/?flag=2&amp;CFID=&amp;CFPARAMS=&amp;PlayerID=202253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4" Type="http://schemas.openxmlformats.org/officeDocument/2006/relationships/hyperlink" Target="https://stats.wnba.com/events/?flag=1&amp;CFID=&amp;CFPARAMS=&amp;PlayerID=202251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6" Type="http://schemas.openxmlformats.org/officeDocument/2006/relationships/hyperlink" Target="https://stats.wnba.com/events/?flag=2&amp;CFID=&amp;CFPARAMS=&amp;PlayerID=203046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7" Type="http://schemas.openxmlformats.org/officeDocument/2006/relationships/hyperlink" Target="https://stats.wnba.com/team/1611661325/traditional/" TargetMode="External"/><Relationship Id="rId20035" Type="http://schemas.openxmlformats.org/officeDocument/2006/relationships/hyperlink" Target="https://stats.wnba.com/player/204320/" TargetMode="External"/><Relationship Id="rId21365" Type="http://schemas.openxmlformats.org/officeDocument/2006/relationships/hyperlink" Target="https://stats.wnba.com/team/1611661323/traditional/" TargetMode="External"/><Relationship Id="rId22696" Type="http://schemas.openxmlformats.org/officeDocument/2006/relationships/hyperlink" Target="https://stats.wnba.com/player/201503/" TargetMode="External"/><Relationship Id="rId6711" Type="http://schemas.openxmlformats.org/officeDocument/2006/relationships/hyperlink" Target="https://stats.wnba.com/events/?flag=1&amp;CFID=&amp;CFPARAMS=&amp;PlayerID=1627672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stats.wnba.com/events/?flag=1&amp;CFID=&amp;CFPARAMS=&amp;PlayerID=1627672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stats.wnba.com/events/?flag=1&amp;CFID=&amp;CFPARAMS=&amp;PlayerID=1627672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1" Type="http://schemas.openxmlformats.org/officeDocument/2006/relationships/hyperlink" Target="https://stats.wnba.com/events/?flag=3&amp;CFID=&amp;CFPARAMS=&amp;PlayerID=100812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0" Type="http://schemas.openxmlformats.org/officeDocument/2006/relationships/hyperlink" Target="https://stats.wnba.com/events/?flag=1&amp;CFID=&amp;CFPARAMS=&amp;PlayerID=204323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2" Type="http://schemas.openxmlformats.org/officeDocument/2006/relationships/hyperlink" Target="https://stats.wnba.com/player/201896/" TargetMode="External"/><Relationship Id="rId22963" Type="http://schemas.openxmlformats.org/officeDocument/2006/relationships/hyperlink" Target="https://stats.wnba.com/events/?flag=2&amp;CFID=&amp;CFPARAMS=&amp;PlayerID=100940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2" Type="http://schemas.openxmlformats.org/officeDocument/2006/relationships/hyperlink" Target="https://stats.wnba.com/events/?flag=1&amp;CFID=&amp;CFPARAMS=&amp;PlayerID=100812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1" Type="http://schemas.openxmlformats.org/officeDocument/2006/relationships/hyperlink" Target="https://stats.wnba.com/events/?flag=1&amp;CFID=&amp;CFPARAMS=&amp;PlayerID=204323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1" Type="http://schemas.openxmlformats.org/officeDocument/2006/relationships/hyperlink" Target="https://stats.wnba.com/events/?flag=2&amp;CFID=&amp;CFPARAMS=&amp;PlayerID=203015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2" Type="http://schemas.openxmlformats.org/officeDocument/2006/relationships/hyperlink" Target="https://stats.wnba.com/events/?flag=2&amp;CFID=&amp;CFPARAMS=&amp;PlayerID=100940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2" Type="http://schemas.openxmlformats.org/officeDocument/2006/relationships/hyperlink" Target="https://stats.wnba.com/events/?flag=1&amp;CFID=&amp;CFPARAMS=&amp;PlayerID=204323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4" Type="http://schemas.openxmlformats.org/officeDocument/2006/relationships/hyperlink" Target="https://stats.wnba.com/events/?flag=2&amp;CFID=&amp;CFPARAMS=&amp;PlayerID=201896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5" Type="http://schemas.openxmlformats.org/officeDocument/2006/relationships/hyperlink" Target="https://stats.wnba.com/team/1611661330/traditional/" TargetMode="External"/><Relationship Id="rId19310" Type="http://schemas.openxmlformats.org/officeDocument/2006/relationships/hyperlink" Target="https://stats.wnba.com/events/?flag=3&amp;CFID=&amp;CFPARAMS=&amp;PlayerID=100812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3" Type="http://schemas.openxmlformats.org/officeDocument/2006/relationships/hyperlink" Target="https://stats.wnba.com/events/?flag=1&amp;CFID=&amp;CFPARAMS=&amp;PlayerID=204323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3" Type="http://schemas.openxmlformats.org/officeDocument/2006/relationships/hyperlink" Target="https://stats.wnba.com/team/1611661325/traditional/" TargetMode="External"/><Relationship Id="rId22964" Type="http://schemas.openxmlformats.org/officeDocument/2006/relationships/hyperlink" Target="https://stats.wnba.com/player/201881/" TargetMode="External"/><Relationship Id="rId20304" Type="http://schemas.openxmlformats.org/officeDocument/2006/relationships/hyperlink" Target="https://stats.wnba.com/events/?flag=1&amp;CFID=&amp;CFPARAMS=&amp;PlayerID=204323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6" Type="http://schemas.openxmlformats.org/officeDocument/2006/relationships/hyperlink" Target="https://stats.wnba.com/events/?flag=2&amp;CFID=&amp;CFPARAMS=&amp;PlayerID=201896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7" Type="http://schemas.openxmlformats.org/officeDocument/2006/relationships/hyperlink" Target="https://stats.wnba.com/events/?flag=2&amp;CFID=&amp;CFPARAMS=&amp;PlayerID=201881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5" Type="http://schemas.openxmlformats.org/officeDocument/2006/relationships/hyperlink" Target="https://stats.wnba.com/events/?flag=1&amp;CFID=&amp;CFPARAMS=&amp;PlayerID=204323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5" Type="http://schemas.openxmlformats.org/officeDocument/2006/relationships/hyperlink" Target="https://stats.wnba.com/events/?flag=2&amp;CFID=&amp;CFPARAMS=&amp;PlayerID=201896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6" Type="http://schemas.openxmlformats.org/officeDocument/2006/relationships/hyperlink" Target="https://stats.wnba.com/events/?flag=2&amp;CFID=&amp;CFPARAMS=&amp;PlayerID=201881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6" Type="http://schemas.openxmlformats.org/officeDocument/2006/relationships/hyperlink" Target="https://stats.wnba.com/player/203866/" TargetMode="External"/><Relationship Id="rId21638" Type="http://schemas.openxmlformats.org/officeDocument/2006/relationships/hyperlink" Target="https://stats.wnba.com/player/100721/" TargetMode="External"/><Relationship Id="rId22969" Type="http://schemas.openxmlformats.org/officeDocument/2006/relationships/hyperlink" Target="https://stats.wnba.com/events/?flag=2&amp;CFID=&amp;CFPARAMS=&amp;PlayerID=201881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7" Type="http://schemas.openxmlformats.org/officeDocument/2006/relationships/hyperlink" Target="https://stats.wnba.com/team/1611661322/traditional/" TargetMode="External"/><Relationship Id="rId21637" Type="http://schemas.openxmlformats.org/officeDocument/2006/relationships/hyperlink" Target="https://stats.wnba.com/events/?flag=2&amp;CFID=&amp;CFPARAMS=&amp;PlayerID=201896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8" Type="http://schemas.openxmlformats.org/officeDocument/2006/relationships/hyperlink" Target="https://stats.wnba.com/events/?flag=2&amp;CFID=&amp;CFPARAMS=&amp;PlayerID=201881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0" Type="http://schemas.openxmlformats.org/officeDocument/2006/relationships/hyperlink" Target="https://stats.wnba.com/events/?flag=2&amp;CFID=&amp;CFPARAMS=&amp;PlayerID=203015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1" Type="http://schemas.openxmlformats.org/officeDocument/2006/relationships/hyperlink" Target="https://stats.wnba.com/events/?flag=2&amp;CFID=&amp;CFPARAMS=&amp;PlayerID=100940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0" Type="http://schemas.openxmlformats.org/officeDocument/2006/relationships/hyperlink" Target="https://stats.wnba.com/events/?flag=2&amp;CFID=&amp;CFPARAMS=&amp;PlayerID=100940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4" Type="http://schemas.openxmlformats.org/officeDocument/2006/relationships/hyperlink" Target="https://stats.wnba.com/events/?flag=1&amp;CFID=&amp;CFPARAMS=&amp;PlayerID=203024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wnba.com/events/?flag=3&amp;CFID=&amp;CFPARAMS=&amp;PlayerID=1631083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5" Type="http://schemas.openxmlformats.org/officeDocument/2006/relationships/hyperlink" Target="https://stats.wnba.com/events/?flag=1&amp;CFID=&amp;CFPARAMS=&amp;PlayerID=203024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2" Type="http://schemas.openxmlformats.org/officeDocument/2006/relationships/hyperlink" Target="https://stats.wnba.com/events/?flag=1&amp;CFID=&amp;CFPARAMS=&amp;PlayerID=203024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3" Type="http://schemas.openxmlformats.org/officeDocument/2006/relationships/hyperlink" Target="https://stats.wnba.com/events/?flag=1&amp;CFID=&amp;CFPARAMS=&amp;PlayerID=203024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1" Type="http://schemas.openxmlformats.org/officeDocument/2006/relationships/hyperlink" Target="https://stats.wnba.com/events/?flag=3&amp;CFID=&amp;CFPARAMS=&amp;PlayerID=1628276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wnba.com/events/?flag=1&amp;CFID=&amp;CFPARAMS=&amp;PlayerID=1631083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8" Type="http://schemas.openxmlformats.org/officeDocument/2006/relationships/hyperlink" Target="https://stats.wnba.com/events/?flag=1&amp;CFID=&amp;CFPARAMS=&amp;PlayerID=203024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wnba.com/events/?flag=3&amp;CFID=&amp;CFPARAMS=&amp;PlayerID=1628276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wnba.com/events/?flag=1&amp;CFID=&amp;CFPARAMS=&amp;PlayerID=1631083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9" Type="http://schemas.openxmlformats.org/officeDocument/2006/relationships/hyperlink" Target="https://stats.wnba.com/player/204333/" TargetMode="External"/><Relationship Id="rId4163" Type="http://schemas.openxmlformats.org/officeDocument/2006/relationships/hyperlink" Target="https://stats.wnba.com/events/?flag=1&amp;CFID=&amp;CFPARAMS=&amp;PlayerID=1628276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stats.wnba.com/events/?flag=1&amp;CFID=&amp;CFPARAMS=&amp;PlayerID=1631083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6" Type="http://schemas.openxmlformats.org/officeDocument/2006/relationships/hyperlink" Target="https://stats.wnba.com/events/?flag=1&amp;CFID=&amp;CFPARAMS=&amp;PlayerID=203024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wnba.com/events/?flag=1&amp;CFID=&amp;CFPARAMS=&amp;PlayerID=1628276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wnba.com/events/?flag=1&amp;CFID=&amp;CFPARAMS=&amp;PlayerID=1631083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7" Type="http://schemas.openxmlformats.org/officeDocument/2006/relationships/hyperlink" Target="https://stats.wnba.com/events/?flag=1&amp;CFID=&amp;CFPARAMS=&amp;PlayerID=203024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wnba.com/events/?flag=1&amp;CFID=&amp;CFPARAMS=&amp;PlayerID=1628276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wnba.com/events/?flag=1&amp;CFID=&amp;CFPARAMS=&amp;PlayerID=1631083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8" Type="http://schemas.openxmlformats.org/officeDocument/2006/relationships/hyperlink" Target="https://stats.wnba.com/player/100812/" TargetMode="External"/><Relationship Id="rId20308" Type="http://schemas.openxmlformats.org/officeDocument/2006/relationships/hyperlink" Target="https://stats.wnba.com/events/?flag=3&amp;CFID=&amp;CFPARAMS=&amp;PlayerID=203866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4" Type="http://schemas.openxmlformats.org/officeDocument/2006/relationships/hyperlink" Target="https://stats.wnba.com/events/?flag=1&amp;CFID=&amp;CFPARAMS=&amp;PlayerID=1628276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stats.wnba.com/events/?flag=1&amp;CFID=&amp;CFPARAMS=&amp;PlayerID=1631083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9" Type="http://schemas.openxmlformats.org/officeDocument/2006/relationships/hyperlink" Target="https://stats.wnba.com/team/1611661329/traditional/" TargetMode="External"/><Relationship Id="rId20309" Type="http://schemas.openxmlformats.org/officeDocument/2006/relationships/hyperlink" Target="https://stats.wnba.com/events/?flag=3&amp;CFID=&amp;CFPARAMS=&amp;PlayerID=203866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9" Type="http://schemas.openxmlformats.org/officeDocument/2006/relationships/hyperlink" Target="https://stats.wnba.com/team/1611661329/traditional/" TargetMode="External"/><Relationship Id="rId4167" Type="http://schemas.openxmlformats.org/officeDocument/2006/relationships/hyperlink" Target="https://stats.wnba.com/events/?flag=1&amp;CFID=&amp;CFPARAMS=&amp;PlayerID=1628276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wnba.com/events/?flag=1&amp;CFID=&amp;CFPARAMS=&amp;PlayerID=1631083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6" Type="http://schemas.openxmlformats.org/officeDocument/2006/relationships/hyperlink" Target="https://stats.wnba.com/events/?flag=1&amp;CFID=&amp;CFPARAMS=&amp;PlayerID=101030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stats.wnba.com/events/?flag=1&amp;CFID=&amp;CFPARAMS=&amp;PlayerID=1628276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6" Type="http://schemas.openxmlformats.org/officeDocument/2006/relationships/hyperlink" Target="https://stats.wnba.com/events/?flag=1&amp;CFID=&amp;CFPARAMS=&amp;PlayerID=1631083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7" Type="http://schemas.openxmlformats.org/officeDocument/2006/relationships/hyperlink" Target="https://stats.wnba.com/events/?flag=1&amp;CFID=&amp;CFPARAMS=&amp;PlayerID=101030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stats.wnba.com/events/?flag=1&amp;CFID=&amp;CFPARAMS=&amp;PlayerID=1628276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0" Type="http://schemas.openxmlformats.org/officeDocument/2006/relationships/hyperlink" Target="https://stats.wnba.com/events/?flag=3&amp;CFID=&amp;CFPARAMS=&amp;PlayerID=203024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4" Type="http://schemas.openxmlformats.org/officeDocument/2006/relationships/hyperlink" Target="https://stats.wnba.com/events/?flag=1&amp;CFID=&amp;CFPARAMS=&amp;PlayerID=101030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wnba.com/events/?flag=1&amp;CFID=&amp;CFPARAMS=&amp;PlayerID=1628276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1" Type="http://schemas.openxmlformats.org/officeDocument/2006/relationships/hyperlink" Target="https://stats.wnba.com/events/?flag=1&amp;CFID=&amp;CFPARAMS=&amp;PlayerID=203024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5" Type="http://schemas.openxmlformats.org/officeDocument/2006/relationships/hyperlink" Target="https://stats.wnba.com/events/?flag=1&amp;CFID=&amp;CFPARAMS=&amp;PlayerID=101030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stats.wnba.com/player/203024/" TargetMode="External"/><Relationship Id="rId19302" Type="http://schemas.openxmlformats.org/officeDocument/2006/relationships/hyperlink" Target="https://stats.wnba.com/events/?flag=1&amp;CFID=&amp;CFPARAMS=&amp;PlayerID=101030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3" Type="http://schemas.openxmlformats.org/officeDocument/2006/relationships/hyperlink" Target="https://stats.wnba.com/events/?flag=1&amp;CFID=&amp;CFPARAMS=&amp;PlayerID=101030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2" Type="http://schemas.openxmlformats.org/officeDocument/2006/relationships/hyperlink" Target="https://stats.wnba.com/events/?flag=3&amp;CFID=&amp;CFPARAMS=&amp;PlayerID=1627635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1" Type="http://schemas.openxmlformats.org/officeDocument/2006/relationships/hyperlink" Target="https://stats.wnba.com/team/1611661321/traditional/" TargetMode="External"/><Relationship Id="rId22952" Type="http://schemas.openxmlformats.org/officeDocument/2006/relationships/hyperlink" Target="https://stats.wnba.com/team/1611661324/traditional/" TargetMode="External"/><Relationship Id="rId19323" Type="http://schemas.openxmlformats.org/officeDocument/2006/relationships/hyperlink" Target="https://stats.wnba.com/events/?flag=3&amp;CFID=&amp;CFPARAMS=&amp;PlayerID=1627635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0" Type="http://schemas.openxmlformats.org/officeDocument/2006/relationships/hyperlink" Target="https://stats.wnba.com/player/201499/" TargetMode="External"/><Relationship Id="rId22951" Type="http://schemas.openxmlformats.org/officeDocument/2006/relationships/hyperlink" Target="https://stats.wnba.com/player/203030/" TargetMode="External"/><Relationship Id="rId19320" Type="http://schemas.openxmlformats.org/officeDocument/2006/relationships/hyperlink" Target="https://stats.wnba.com/player/1627635/" TargetMode="External"/><Relationship Id="rId21623" Type="http://schemas.openxmlformats.org/officeDocument/2006/relationships/hyperlink" Target="https://stats.wnba.com/events/?flag=2&amp;CFID=&amp;CFPARAMS=&amp;PlayerID=201499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4" Type="http://schemas.openxmlformats.org/officeDocument/2006/relationships/hyperlink" Target="https://stats.wnba.com/events/?flag=2&amp;CFID=&amp;CFPARAMS=&amp;PlayerID=203030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1" Type="http://schemas.openxmlformats.org/officeDocument/2006/relationships/hyperlink" Target="https://stats.wnba.com/team/1611661330/traditional/" TargetMode="External"/><Relationship Id="rId21622" Type="http://schemas.openxmlformats.org/officeDocument/2006/relationships/hyperlink" Target="https://stats.wnba.com/events/?flag=2&amp;CFID=&amp;CFPARAMS=&amp;PlayerID=201499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3" Type="http://schemas.openxmlformats.org/officeDocument/2006/relationships/hyperlink" Target="https://stats.wnba.com/events/?flag=2&amp;CFID=&amp;CFPARAMS=&amp;PlayerID=203030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5" Type="http://schemas.openxmlformats.org/officeDocument/2006/relationships/hyperlink" Target="https://stats.wnba.com/events/?flag=2&amp;CFID=&amp;CFPARAMS=&amp;PlayerID=201499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6" Type="http://schemas.openxmlformats.org/officeDocument/2006/relationships/hyperlink" Target="https://stats.wnba.com/team/1611661317/traditional/" TargetMode="External"/><Relationship Id="rId21624" Type="http://schemas.openxmlformats.org/officeDocument/2006/relationships/hyperlink" Target="https://stats.wnba.com/events/?flag=2&amp;CFID=&amp;CFPARAMS=&amp;PlayerID=201499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5" Type="http://schemas.openxmlformats.org/officeDocument/2006/relationships/hyperlink" Target="https://stats.wnba.com/player/200705/" TargetMode="External"/><Relationship Id="rId21627" Type="http://schemas.openxmlformats.org/officeDocument/2006/relationships/hyperlink" Target="https://stats.wnba.com/team/1611661328/traditional/" TargetMode="External"/><Relationship Id="rId22958" Type="http://schemas.openxmlformats.org/officeDocument/2006/relationships/hyperlink" Target="https://stats.wnba.com/player/100940/" TargetMode="External"/><Relationship Id="rId21626" Type="http://schemas.openxmlformats.org/officeDocument/2006/relationships/hyperlink" Target="https://stats.wnba.com/player/203015/" TargetMode="External"/><Relationship Id="rId22957" Type="http://schemas.openxmlformats.org/officeDocument/2006/relationships/hyperlink" Target="https://stats.wnba.com/events/?flag=2&amp;CFID=&amp;CFPARAMS=&amp;PlayerID=200705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0" Type="http://schemas.openxmlformats.org/officeDocument/2006/relationships/hyperlink" Target="https://stats.wnba.com/events/?flag=2&amp;CFID=&amp;CFPARAMS=&amp;PlayerID=100284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5" Type="http://schemas.openxmlformats.org/officeDocument/2006/relationships/hyperlink" Target="https://stats.wnba.com/events/?flag=1&amp;CFID=&amp;CFPARAMS=&amp;PlayerID=204333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6" Type="http://schemas.openxmlformats.org/officeDocument/2006/relationships/hyperlink" Target="https://stats.wnba.com/events/?flag=1&amp;CFID=&amp;CFPARAMS=&amp;PlayerID=204333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3" Type="http://schemas.openxmlformats.org/officeDocument/2006/relationships/hyperlink" Target="https://stats.wnba.com/events/?flag=3&amp;CFID=&amp;CFPARAMS=&amp;PlayerID=204333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4" Type="http://schemas.openxmlformats.org/officeDocument/2006/relationships/hyperlink" Target="https://stats.wnba.com/events/?flag=3&amp;CFID=&amp;CFPARAMS=&amp;PlayerID=204333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stats.wnba.com/events/?flag=1&amp;CFID=&amp;CFPARAMS=&amp;PlayerID=1627668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wnba.com/events/?flag=1&amp;CFID=&amp;CFPARAMS=&amp;PlayerID=203831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9" Type="http://schemas.openxmlformats.org/officeDocument/2006/relationships/hyperlink" Target="https://stats.wnba.com/events/?flag=1&amp;CFID=&amp;CFPARAMS=&amp;PlayerID=204333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stats.wnba.com/events/?flag=1&amp;CFID=&amp;CFPARAMS=&amp;PlayerID=203831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stats.wnba.com/events/?flag=1&amp;CFID=&amp;CFPARAMS=&amp;PlayerID=1627668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wnba.com/events/?flag=1&amp;CFID=&amp;CFPARAMS=&amp;PlayerID=203831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7" Type="http://schemas.openxmlformats.org/officeDocument/2006/relationships/hyperlink" Target="https://stats.wnba.com/events/?flag=1&amp;CFID=&amp;CFPARAMS=&amp;PlayerID=204333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stats.wnba.com/events/?flag=1&amp;CFID=&amp;CFPARAMS=&amp;PlayerID=1627668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wnba.com/events/?flag=1&amp;CFID=&amp;CFPARAMS=&amp;PlayerID=203831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8" Type="http://schemas.openxmlformats.org/officeDocument/2006/relationships/hyperlink" Target="https://stats.wnba.com/events/?flag=1&amp;CFID=&amp;CFPARAMS=&amp;PlayerID=204333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wnba.com/events/?flag=1&amp;CFID=&amp;CFPARAMS=&amp;PlayerID=1627668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wnba.com/team/1611661325/traditional/" TargetMode="External"/><Relationship Id="rId19319" Type="http://schemas.openxmlformats.org/officeDocument/2006/relationships/hyperlink" Target="https://stats.wnba.com/events/?flag=1&amp;CFID=&amp;CFPARAMS=&amp;PlayerID=100812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9" Type="http://schemas.openxmlformats.org/officeDocument/2006/relationships/hyperlink" Target="https://stats.wnba.com/events/?flag=2&amp;CFID=&amp;CFPARAMS=&amp;PlayerID=203015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stats.wnba.com/events/?flag=1&amp;CFID=&amp;CFPARAMS=&amp;PlayerID=1627668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stats.wnba.com/events/?flag=3&amp;CFID=&amp;CFPARAMS=&amp;PlayerID=1631083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8" Type="http://schemas.openxmlformats.org/officeDocument/2006/relationships/hyperlink" Target="https://stats.wnba.com/events/?flag=2&amp;CFID=&amp;CFPARAMS=&amp;PlayerID=203015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9" Type="http://schemas.openxmlformats.org/officeDocument/2006/relationships/hyperlink" Target="https://stats.wnba.com/team/1611661317/traditional/" TargetMode="External"/><Relationship Id="rId4156" Type="http://schemas.openxmlformats.org/officeDocument/2006/relationships/hyperlink" Target="https://stats.wnba.com/player/1628276/" TargetMode="External"/><Relationship Id="rId5484" Type="http://schemas.openxmlformats.org/officeDocument/2006/relationships/hyperlink" Target="https://stats.wnba.com/events/?flag=1&amp;CFID=&amp;CFPARAMS=&amp;PlayerID=203831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7" Type="http://schemas.openxmlformats.org/officeDocument/2006/relationships/hyperlink" Target="https://stats.wnba.com/events/?flag=1&amp;CFID=&amp;CFPARAMS=&amp;PlayerID=100812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stats.wnba.com/events/?flag=1&amp;CFID=&amp;CFPARAMS=&amp;PlayerID=1627668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stats.wnba.com/player/1631083/" TargetMode="External"/><Relationship Id="rId19318" Type="http://schemas.openxmlformats.org/officeDocument/2006/relationships/hyperlink" Target="https://stats.wnba.com/events/?flag=1&amp;CFID=&amp;CFPARAMS=&amp;PlayerID=100812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wnba.com/events/?flag=3&amp;CFID=&amp;CFPARAMS=&amp;PlayerID=1628276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1" Type="http://schemas.openxmlformats.org/officeDocument/2006/relationships/hyperlink" Target="https://stats.wnba.com/events/?flag=3&amp;CFID=&amp;CFPARAMS=&amp;PlayerID=204333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5" Type="http://schemas.openxmlformats.org/officeDocument/2006/relationships/hyperlink" Target="https://stats.wnba.com/events/?flag=1&amp;CFID=&amp;CFPARAMS=&amp;PlayerID=100812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wnba.com/team/1611661319/traditional/" TargetMode="External"/><Relationship Id="rId10982" Type="http://schemas.openxmlformats.org/officeDocument/2006/relationships/hyperlink" Target="https://stats.wnba.com/events/?flag=3&amp;CFID=&amp;CFPARAMS=&amp;PlayerID=204333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6" Type="http://schemas.openxmlformats.org/officeDocument/2006/relationships/hyperlink" Target="https://stats.wnba.com/events/?flag=1&amp;CFID=&amp;CFPARAMS=&amp;PlayerID=100812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8" Type="http://schemas.openxmlformats.org/officeDocument/2006/relationships/hyperlink" Target="https://stats.wnba.com/events/?flag=3&amp;CFID=&amp;CFPARAMS=&amp;PlayerID=1631083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3" Type="http://schemas.openxmlformats.org/officeDocument/2006/relationships/hyperlink" Target="https://stats.wnba.com/events/?flag=1&amp;CFID=&amp;CFPARAMS=&amp;PlayerID=100812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stats.wnba.com/events/?flag=3&amp;CFID=&amp;CFPARAMS=&amp;PlayerID=1628276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wnba.com/events/?flag=3&amp;CFID=&amp;CFPARAMS=&amp;PlayerID=1631083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0" Type="http://schemas.openxmlformats.org/officeDocument/2006/relationships/hyperlink" Target="https://stats.wnba.com/team/1611661322/traditional/" TargetMode="External"/><Relationship Id="rId19314" Type="http://schemas.openxmlformats.org/officeDocument/2006/relationships/hyperlink" Target="https://stats.wnba.com/events/?flag=1&amp;CFID=&amp;CFPARAMS=&amp;PlayerID=100812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0" Type="http://schemas.openxmlformats.org/officeDocument/2006/relationships/hyperlink" Target="https://stats.wnba.com/events/?flag=2&amp;CFID=&amp;CFPARAMS=&amp;PlayerID=101024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1" Type="http://schemas.openxmlformats.org/officeDocument/2006/relationships/hyperlink" Target="https://stats.wnba.com/player/202999/" TargetMode="External"/><Relationship Id="rId22940" Type="http://schemas.openxmlformats.org/officeDocument/2006/relationships/hyperlink" Target="https://stats.wnba.com/events/?flag=2&amp;CFID=&amp;CFPARAMS=&amp;PlayerID=201500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2" Type="http://schemas.openxmlformats.org/officeDocument/2006/relationships/hyperlink" Target="https://stats.wnba.com/events/?flag=2&amp;CFID=&amp;CFPARAMS=&amp;PlayerID=101024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3" Type="http://schemas.openxmlformats.org/officeDocument/2006/relationships/hyperlink" Target="https://stats.wnba.com/events/?flag=2&amp;CFID=&amp;CFPARAMS=&amp;PlayerID=202999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1" Type="http://schemas.openxmlformats.org/officeDocument/2006/relationships/hyperlink" Target="https://stats.wnba.com/events/?flag=2&amp;CFID=&amp;CFPARAMS=&amp;PlayerID=101024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2" Type="http://schemas.openxmlformats.org/officeDocument/2006/relationships/hyperlink" Target="https://stats.wnba.com/team/1611661320/traditional/" TargetMode="External"/><Relationship Id="rId21614" Type="http://schemas.openxmlformats.org/officeDocument/2006/relationships/hyperlink" Target="https://stats.wnba.com/player/201904/" TargetMode="External"/><Relationship Id="rId22945" Type="http://schemas.openxmlformats.org/officeDocument/2006/relationships/hyperlink" Target="https://stats.wnba.com/events/?flag=2&amp;CFID=&amp;CFPARAMS=&amp;PlayerID=202999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3" Type="http://schemas.openxmlformats.org/officeDocument/2006/relationships/hyperlink" Target="https://stats.wnba.com/events/?flag=2&amp;CFID=&amp;CFPARAMS=&amp;PlayerID=101024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4" Type="http://schemas.openxmlformats.org/officeDocument/2006/relationships/hyperlink" Target="https://stats.wnba.com/events/?flag=2&amp;CFID=&amp;CFPARAMS=&amp;PlayerID=202999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6" Type="http://schemas.openxmlformats.org/officeDocument/2006/relationships/hyperlink" Target="https://stats.wnba.com/events/?flag=2&amp;CFID=&amp;CFPARAMS=&amp;PlayerID=201904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7" Type="http://schemas.openxmlformats.org/officeDocument/2006/relationships/hyperlink" Target="https://stats.wnba.com/team/1611661319/traditional/" TargetMode="External"/><Relationship Id="rId21615" Type="http://schemas.openxmlformats.org/officeDocument/2006/relationships/hyperlink" Target="https://stats.wnba.com/team/1611661323/traditional/" TargetMode="External"/><Relationship Id="rId22946" Type="http://schemas.openxmlformats.org/officeDocument/2006/relationships/hyperlink" Target="https://stats.wnba.com/player/100284/" TargetMode="External"/><Relationship Id="rId10958" Type="http://schemas.openxmlformats.org/officeDocument/2006/relationships/hyperlink" Target="https://stats.wnba.com/events/?flag=1&amp;CFID=&amp;CFPARAMS=&amp;PlayerID=204322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9" Type="http://schemas.openxmlformats.org/officeDocument/2006/relationships/hyperlink" Target="https://stats.wnba.com/events/?flag=1&amp;CFID=&amp;CFPARAMS=&amp;PlayerID=204322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2" Type="http://schemas.openxmlformats.org/officeDocument/2006/relationships/hyperlink" Target="https://stats.wnba.com/events/?flag=1&amp;CFID=&amp;CFPARAMS=&amp;PlayerID=203828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3" Type="http://schemas.openxmlformats.org/officeDocument/2006/relationships/hyperlink" Target="https://stats.wnba.com/player/204322/" TargetMode="External"/><Relationship Id="rId4181" Type="http://schemas.openxmlformats.org/officeDocument/2006/relationships/hyperlink" Target="https://stats.wnba.com/events/?flag=1&amp;CFID=&amp;CFPARAMS=&amp;PlayerID=203400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0" Type="http://schemas.openxmlformats.org/officeDocument/2006/relationships/hyperlink" Target="https://stats.wnba.com/events/?flag=1&amp;CFID=&amp;CFPARAMS=&amp;PlayerID=203828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stats.wnba.com/events/?flag=1&amp;CFID=&amp;CFPARAMS=&amp;PlayerID=203400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1" Type="http://schemas.openxmlformats.org/officeDocument/2006/relationships/hyperlink" Target="https://stats.wnba.com/events/?flag=1&amp;CFID=&amp;CFPARAMS=&amp;PlayerID=203828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stats.wnba.com/events/?flag=1&amp;CFID=&amp;CFPARAMS=&amp;PlayerID=203400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6" Type="http://schemas.openxmlformats.org/officeDocument/2006/relationships/hyperlink" Target="https://stats.wnba.com/events/?flag=3&amp;CFID=&amp;CFPARAMS=&amp;PlayerID=204322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wnba.com/events/?flag=1&amp;CFID=&amp;CFPARAMS=&amp;PlayerID=203400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7" Type="http://schemas.openxmlformats.org/officeDocument/2006/relationships/hyperlink" Target="https://stats.wnba.com/events/?flag=1&amp;CFID=&amp;CFPARAMS=&amp;PlayerID=204322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stats.wnba.com/team/1611661321/traditional/" TargetMode="External"/><Relationship Id="rId10954" Type="http://schemas.openxmlformats.org/officeDocument/2006/relationships/hyperlink" Target="https://stats.wnba.com/team/1611661330/traditional/" TargetMode="External"/><Relationship Id="rId4184" Type="http://schemas.openxmlformats.org/officeDocument/2006/relationships/hyperlink" Target="https://stats.wnba.com/player/1629481/" TargetMode="External"/><Relationship Id="rId10955" Type="http://schemas.openxmlformats.org/officeDocument/2006/relationships/hyperlink" Target="https://stats.wnba.com/events/?flag=3&amp;CFID=&amp;CFPARAMS=&amp;PlayerID=204322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wnba.com/events/?flag=3&amp;CFID=&amp;CFPARAMS=&amp;PlayerID=1629481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8" Type="http://schemas.openxmlformats.org/officeDocument/2006/relationships/hyperlink" Target="https://stats.wnba.com/events/?flag=2&amp;CFID=&amp;CFPARAMS=&amp;PlayerID=201904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9" Type="http://schemas.openxmlformats.org/officeDocument/2006/relationships/hyperlink" Target="https://stats.wnba.com/events/?flag=2&amp;CFID=&amp;CFPARAMS=&amp;PlayerID=100284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wnba.com/events/?flag=3&amp;CFID=&amp;CFPARAMS=&amp;PlayerID=1629481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7" Type="http://schemas.openxmlformats.org/officeDocument/2006/relationships/hyperlink" Target="https://stats.wnba.com/events/?flag=2&amp;CFID=&amp;CFPARAMS=&amp;PlayerID=201904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8" Type="http://schemas.openxmlformats.org/officeDocument/2006/relationships/hyperlink" Target="https://stats.wnba.com/events/?flag=2&amp;CFID=&amp;CFPARAMS=&amp;PlayerID=100284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wnba.com/events/?flag=3&amp;CFID=&amp;CFPARAMS=&amp;PlayerID=1629481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stats.wnba.com/events/?flag=3&amp;CFID=&amp;CFPARAMS=&amp;PlayerID=1629481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9" Type="http://schemas.openxmlformats.org/officeDocument/2006/relationships/hyperlink" Target="https://stats.wnba.com/events/?flag=2&amp;CFID=&amp;CFPARAMS=&amp;PlayerID=201904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0" Type="http://schemas.openxmlformats.org/officeDocument/2006/relationships/hyperlink" Target="https://stats.wnba.com/events/?flag=1&amp;CFID=&amp;CFPARAMS=&amp;PlayerID=101030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0" Type="http://schemas.openxmlformats.org/officeDocument/2006/relationships/hyperlink" Target="https://stats.wnba.com/events/?flag=2&amp;CFID=&amp;CFPARAMS=&amp;PlayerID=203047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1" Type="http://schemas.openxmlformats.org/officeDocument/2006/relationships/hyperlink" Target="https://stats.wnba.com/events/?flag=1&amp;CFID=&amp;CFPARAMS=&amp;PlayerID=101030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1" Type="http://schemas.openxmlformats.org/officeDocument/2006/relationships/hyperlink" Target="https://stats.wnba.com/events/?flag=2&amp;CFID=&amp;CFPARAMS=&amp;PlayerID=100944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2" Type="http://schemas.openxmlformats.org/officeDocument/2006/relationships/hyperlink" Target="https://stats.wnba.com/team/1611661313/traditional/" TargetMode="External"/><Relationship Id="rId21600" Type="http://schemas.openxmlformats.org/officeDocument/2006/relationships/hyperlink" Target="https://stats.wnba.com/events/?flag=2&amp;CFID=&amp;CFPARAMS=&amp;PlayerID=100944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1" Type="http://schemas.openxmlformats.org/officeDocument/2006/relationships/hyperlink" Target="https://stats.wnba.com/player/100627/" TargetMode="External"/><Relationship Id="rId21603" Type="http://schemas.openxmlformats.org/officeDocument/2006/relationships/hyperlink" Target="https://stats.wnba.com/team/1611661322/traditional/" TargetMode="External"/><Relationship Id="rId22934" Type="http://schemas.openxmlformats.org/officeDocument/2006/relationships/hyperlink" Target="https://stats.wnba.com/events/?flag=2&amp;CFID=&amp;CFPARAMS=&amp;PlayerID=100627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2" Type="http://schemas.openxmlformats.org/officeDocument/2006/relationships/hyperlink" Target="https://stats.wnba.com/player/200673/" TargetMode="External"/><Relationship Id="rId22933" Type="http://schemas.openxmlformats.org/officeDocument/2006/relationships/hyperlink" Target="https://stats.wnba.com/events/?flag=2&amp;CFID=&amp;CFPARAMS=&amp;PlayerID=100627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5" Type="http://schemas.openxmlformats.org/officeDocument/2006/relationships/hyperlink" Target="https://stats.wnba.com/events/?flag=2&amp;CFID=&amp;CFPARAMS=&amp;PlayerID=200673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6" Type="http://schemas.openxmlformats.org/officeDocument/2006/relationships/hyperlink" Target="https://stats.wnba.com/events/?flag=2&amp;CFID=&amp;CFPARAMS=&amp;PlayerID=100627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4" Type="http://schemas.openxmlformats.org/officeDocument/2006/relationships/hyperlink" Target="https://stats.wnba.com/events/?flag=2&amp;CFID=&amp;CFPARAMS=&amp;PlayerID=200673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5" Type="http://schemas.openxmlformats.org/officeDocument/2006/relationships/hyperlink" Target="https://stats.wnba.com/events/?flag=2&amp;CFID=&amp;CFPARAMS=&amp;PlayerID=100627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9" Type="http://schemas.openxmlformats.org/officeDocument/2006/relationships/hyperlink" Target="https://stats.wnba.com/events/?flag=3&amp;CFID=&amp;CFPARAMS=&amp;PlayerID=203024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3" Type="http://schemas.openxmlformats.org/officeDocument/2006/relationships/hyperlink" Target="https://stats.wnba.com/events/?flag=1&amp;CFID=&amp;CFPARAMS=&amp;PlayerID=204322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4" Type="http://schemas.openxmlformats.org/officeDocument/2006/relationships/hyperlink" Target="https://stats.wnba.com/events/?flag=1&amp;CFID=&amp;CFPARAMS=&amp;PlayerID=204322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wnba.com/player/203400/" TargetMode="External"/><Relationship Id="rId10961" Type="http://schemas.openxmlformats.org/officeDocument/2006/relationships/hyperlink" Target="https://stats.wnba.com/events/?flag=1&amp;CFID=&amp;CFPARAMS=&amp;PlayerID=204322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2" Type="http://schemas.openxmlformats.org/officeDocument/2006/relationships/hyperlink" Target="https://stats.wnba.com/events/?flag=1&amp;CFID=&amp;CFPARAMS=&amp;PlayerID=204322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stats.wnba.com/events/?flag=3&amp;CFID=&amp;CFPARAMS=&amp;PlayerID=203400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7" Type="http://schemas.openxmlformats.org/officeDocument/2006/relationships/hyperlink" Target="https://stats.wnba.com/events/?flag=3&amp;CFID=&amp;CFPARAMS=&amp;PlayerID=203024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wnba.com/team/1611661317/traditional/" TargetMode="External"/><Relationship Id="rId10968" Type="http://schemas.openxmlformats.org/officeDocument/2006/relationships/hyperlink" Target="https://stats.wnba.com/events/?flag=3&amp;CFID=&amp;CFPARAMS=&amp;PlayerID=203024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wnba.com/events/?flag=3&amp;CFID=&amp;CFPARAMS=&amp;PlayerID=203400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5" Type="http://schemas.openxmlformats.org/officeDocument/2006/relationships/hyperlink" Target="https://stats.wnba.com/player/203024/" TargetMode="External"/><Relationship Id="rId4173" Type="http://schemas.openxmlformats.org/officeDocument/2006/relationships/hyperlink" Target="https://stats.wnba.com/events/?flag=3&amp;CFID=&amp;CFPARAMS=&amp;PlayerID=203400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6" Type="http://schemas.openxmlformats.org/officeDocument/2006/relationships/hyperlink" Target="https://stats.wnba.com/team/1611661324/traditional/" TargetMode="External"/><Relationship Id="rId4176" Type="http://schemas.openxmlformats.org/officeDocument/2006/relationships/hyperlink" Target="https://stats.wnba.com/events/?flag=1&amp;CFID=&amp;CFPARAMS=&amp;PlayerID=203400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7" Type="http://schemas.openxmlformats.org/officeDocument/2006/relationships/hyperlink" Target="https://stats.wnba.com/events/?flag=2&amp;CFID=&amp;CFPARAMS=&amp;PlayerID=200673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8" Type="http://schemas.openxmlformats.org/officeDocument/2006/relationships/hyperlink" Target="https://stats.wnba.com/team/1611661320/traditional/" TargetMode="External"/><Relationship Id="rId4175" Type="http://schemas.openxmlformats.org/officeDocument/2006/relationships/hyperlink" Target="https://stats.wnba.com/events/?flag=3&amp;CFID=&amp;CFPARAMS=&amp;PlayerID=203400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6" Type="http://schemas.openxmlformats.org/officeDocument/2006/relationships/hyperlink" Target="https://stats.wnba.com/events/?flag=2&amp;CFID=&amp;CFPARAMS=&amp;PlayerID=200673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7" Type="http://schemas.openxmlformats.org/officeDocument/2006/relationships/hyperlink" Target="https://stats.wnba.com/player/201500/" TargetMode="External"/><Relationship Id="rId4178" Type="http://schemas.openxmlformats.org/officeDocument/2006/relationships/hyperlink" Target="https://stats.wnba.com/events/?flag=1&amp;CFID=&amp;CFPARAMS=&amp;PlayerID=203400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9" Type="http://schemas.openxmlformats.org/officeDocument/2006/relationships/hyperlink" Target="https://stats.wnba.com/team/1611661328/traditional/" TargetMode="External"/><Relationship Id="rId4177" Type="http://schemas.openxmlformats.org/officeDocument/2006/relationships/hyperlink" Target="https://stats.wnba.com/events/?flag=1&amp;CFID=&amp;CFPARAMS=&amp;PlayerID=203400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8" Type="http://schemas.openxmlformats.org/officeDocument/2006/relationships/hyperlink" Target="https://stats.wnba.com/player/101024/" TargetMode="External"/><Relationship Id="rId22939" Type="http://schemas.openxmlformats.org/officeDocument/2006/relationships/hyperlink" Target="https://stats.wnba.com/events/?flag=2&amp;CFID=&amp;CFPARAMS=&amp;PlayerID=201500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wnba.com/events/?flag=1&amp;CFID=&amp;CFPARAMS=&amp;PlayerID=203400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0" Type="http://schemas.openxmlformats.org/officeDocument/2006/relationships/hyperlink" Target="https://stats.wnba.com/events/?flag=1&amp;CFID=&amp;CFPARAMS=&amp;PlayerID=204322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wnba.com/team/1611661330/traditional/" TargetMode="External"/><Relationship Id="rId18024" Type="http://schemas.openxmlformats.org/officeDocument/2006/relationships/hyperlink" Target="https://stats.wnba.com/events/?flag=1&amp;CFID=&amp;CFPARAMS=&amp;PlayerID=202626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5" Type="http://schemas.openxmlformats.org/officeDocument/2006/relationships/hyperlink" Target="https://stats.wnba.com/events/?flag=1&amp;CFID=&amp;CFPARAMS=&amp;PlayerID=203024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4" Type="http://schemas.openxmlformats.org/officeDocument/2006/relationships/hyperlink" Target="https://stats.wnba.com/events/?flag=1&amp;CFID=&amp;CFPARAMS=&amp;PlayerID=203067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6" Type="http://schemas.openxmlformats.org/officeDocument/2006/relationships/hyperlink" Target="https://stats.wnba.com/events/?flag=2&amp;CFID=&amp;CFPARAMS=&amp;PlayerID=202254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stats.wnba.com/player/1631032/" TargetMode="External"/><Relationship Id="rId18025" Type="http://schemas.openxmlformats.org/officeDocument/2006/relationships/hyperlink" Target="https://stats.wnba.com/events/?flag=1&amp;CFID=&amp;CFPARAMS=&amp;PlayerID=202626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6" Type="http://schemas.openxmlformats.org/officeDocument/2006/relationships/hyperlink" Target="https://stats.wnba.com/events/?flag=1&amp;CFID=&amp;CFPARAMS=&amp;PlayerID=203024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5" Type="http://schemas.openxmlformats.org/officeDocument/2006/relationships/hyperlink" Target="https://stats.wnba.com/player/100396/" TargetMode="External"/><Relationship Id="rId21675" Type="http://schemas.openxmlformats.org/officeDocument/2006/relationships/hyperlink" Target="https://stats.wnba.com/events/?flag=2&amp;CFID=&amp;CFPARAMS=&amp;PlayerID=202254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stats.wnba.com/team/1611661325/traditional/" TargetMode="External"/><Relationship Id="rId18022" Type="http://schemas.openxmlformats.org/officeDocument/2006/relationships/hyperlink" Target="https://stats.wnba.com/events/?flag=1&amp;CFID=&amp;CFPARAMS=&amp;PlayerID=202626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3" Type="http://schemas.openxmlformats.org/officeDocument/2006/relationships/hyperlink" Target="https://stats.wnba.com/events/?flag=1&amp;CFID=&amp;CFPARAMS=&amp;PlayerID=203024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6" Type="http://schemas.openxmlformats.org/officeDocument/2006/relationships/hyperlink" Target="https://stats.wnba.com/team/1611661330/traditional/" TargetMode="External"/><Relationship Id="rId21678" Type="http://schemas.openxmlformats.org/officeDocument/2006/relationships/hyperlink" Target="https://stats.wnba.com/player/202640/" TargetMode="External"/><Relationship Id="rId18023" Type="http://schemas.openxmlformats.org/officeDocument/2006/relationships/hyperlink" Target="https://stats.wnba.com/events/?flag=1&amp;CFID=&amp;CFPARAMS=&amp;PlayerID=202626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4" Type="http://schemas.openxmlformats.org/officeDocument/2006/relationships/hyperlink" Target="https://stats.wnba.com/events/?flag=1&amp;CFID=&amp;CFPARAMS=&amp;PlayerID=203024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7" Type="http://schemas.openxmlformats.org/officeDocument/2006/relationships/hyperlink" Target="https://stats.wnba.com/events/?flag=3&amp;CFID=&amp;CFPARAMS=&amp;PlayerID=100396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7" Type="http://schemas.openxmlformats.org/officeDocument/2006/relationships/hyperlink" Target="https://stats.wnba.com/events/?flag=2&amp;CFID=&amp;CFPARAMS=&amp;PlayerID=202254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0" Type="http://schemas.openxmlformats.org/officeDocument/2006/relationships/hyperlink" Target="https://stats.wnba.com/events/?flag=1&amp;CFID=&amp;CFPARAMS=&amp;PlayerID=202626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1" Type="http://schemas.openxmlformats.org/officeDocument/2006/relationships/hyperlink" Target="https://stats.wnba.com/events/?flag=3&amp;CFID=&amp;CFPARAMS=&amp;PlayerID=203024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8" Type="http://schemas.openxmlformats.org/officeDocument/2006/relationships/hyperlink" Target="https://stats.wnba.com/events/?flag=3&amp;CFID=&amp;CFPARAMS=&amp;PlayerID=100396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1" Type="http://schemas.openxmlformats.org/officeDocument/2006/relationships/hyperlink" Target="https://stats.wnba.com/events/?flag=1&amp;CFID=&amp;CFPARAMS=&amp;PlayerID=202626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2" Type="http://schemas.openxmlformats.org/officeDocument/2006/relationships/hyperlink" Target="https://stats.wnba.com/events/?flag=1&amp;CFID=&amp;CFPARAMS=&amp;PlayerID=203024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9" Type="http://schemas.openxmlformats.org/officeDocument/2006/relationships/hyperlink" Target="https://stats.wnba.com/events/?flag=3&amp;CFID=&amp;CFPARAMS=&amp;PlayerID=100396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9" Type="http://schemas.openxmlformats.org/officeDocument/2006/relationships/hyperlink" Target="https://stats.wnba.com/team/1611661325/traditional/" TargetMode="External"/><Relationship Id="rId19350" Type="http://schemas.openxmlformats.org/officeDocument/2006/relationships/hyperlink" Target="https://stats.wnba.com/events/?flag=3&amp;CFID=&amp;CFPARAMS=&amp;PlayerID=203024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0" Type="http://schemas.openxmlformats.org/officeDocument/2006/relationships/hyperlink" Target="https://stats.wnba.com/events/?flag=2&amp;CFID=&amp;CFPARAMS=&amp;PlayerID=101025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0" Type="http://schemas.openxmlformats.org/officeDocument/2006/relationships/hyperlink" Target="https://stats.wnba.com/events/?flag=1&amp;CFID=&amp;CFPARAMS=&amp;PlayerID=203067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2" Type="http://schemas.openxmlformats.org/officeDocument/2006/relationships/hyperlink" Target="https://stats.wnba.com/player/202254/" TargetMode="External"/><Relationship Id="rId20341" Type="http://schemas.openxmlformats.org/officeDocument/2006/relationships/hyperlink" Target="https://stats.wnba.com/events/?flag=1&amp;CFID=&amp;CFPARAMS=&amp;PlayerID=203067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1" Type="http://schemas.openxmlformats.org/officeDocument/2006/relationships/hyperlink" Target="https://stats.wnba.com/events/?flag=2&amp;CFID=&amp;CFPARAMS=&amp;PlayerID=101025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2" Type="http://schemas.openxmlformats.org/officeDocument/2006/relationships/hyperlink" Target="https://stats.wnba.com/events/?flag=1&amp;CFID=&amp;CFPARAMS=&amp;PlayerID=203067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4" Type="http://schemas.openxmlformats.org/officeDocument/2006/relationships/hyperlink" Target="https://stats.wnba.com/events/?flag=2&amp;CFID=&amp;CFPARAMS=&amp;PlayerID=202254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3" Type="http://schemas.openxmlformats.org/officeDocument/2006/relationships/hyperlink" Target="https://stats.wnba.com/events/?flag=1&amp;CFID=&amp;CFPARAMS=&amp;PlayerID=203067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3" Type="http://schemas.openxmlformats.org/officeDocument/2006/relationships/hyperlink" Target="https://stats.wnba.com/team/1611661323/traditional/" TargetMode="External"/><Relationship Id="rId6780" Type="http://schemas.openxmlformats.org/officeDocument/2006/relationships/hyperlink" Target="https://stats.wnba.com/events/?flag=1&amp;CFID=&amp;CFPARAMS=&amp;PlayerID=1629498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wnba.com/events/?flag=1&amp;CFID=&amp;CFPARAMS=&amp;PlayerID=204322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stats.wnba.com/events/?flag=1&amp;CFID=&amp;CFPARAMS=&amp;PlayerID=1629498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wnba.com/events/?flag=1&amp;CFID=&amp;CFPARAMS=&amp;PlayerID=1641667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wnba.com/events/?flag=1&amp;CFID=&amp;CFPARAMS=&amp;PlayerID=204322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stats.wnba.com/events/?flag=1&amp;CFID=&amp;CFPARAMS=&amp;PlayerID=1629498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0" Type="http://schemas.openxmlformats.org/officeDocument/2006/relationships/hyperlink" Target="https://stats.wnba.com/events/?flag=1&amp;CFID=&amp;CFPARAMS=&amp;PlayerID=1641667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stats.wnba.com/events/?flag=1&amp;CFID=&amp;CFPARAMS=&amp;PlayerID=204322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stats.wnba.com/events/?flag=1&amp;CFID=&amp;CFPARAMS=&amp;PlayerID=1629498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stats.wnba.com/events/?flag=1&amp;CFID=&amp;CFPARAMS=&amp;PlayerID=1641667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stats.wnba.com/events/?flag=1&amp;CFID=&amp;CFPARAMS=&amp;PlayerID=204322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stats.wnba.com/events/?flag=1&amp;CFID=&amp;CFPARAMS=&amp;PlayerID=1629498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9" Type="http://schemas.openxmlformats.org/officeDocument/2006/relationships/hyperlink" Target="https://stats.wnba.com/events/?flag=1&amp;CFID=&amp;CFPARAMS=&amp;PlayerID=202626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2" Type="http://schemas.openxmlformats.org/officeDocument/2006/relationships/hyperlink" Target="https://stats.wnba.com/events/?flag=1&amp;CFID=&amp;CFPARAMS=&amp;PlayerID=1641667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wnba.com/events/?flag=1&amp;CFID=&amp;CFPARAMS=&amp;PlayerID=204322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stats.wnba.com/events/?flag=1&amp;CFID=&amp;CFPARAMS=&amp;PlayerID=1629498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stats.wnba.com/team/1611661329/traditional/" TargetMode="External"/><Relationship Id="rId5457" Type="http://schemas.openxmlformats.org/officeDocument/2006/relationships/hyperlink" Target="https://stats.wnba.com/events/?flag=1&amp;CFID=&amp;CFPARAMS=&amp;PlayerID=204322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stats.wnba.com/player/1627676/" TargetMode="External"/><Relationship Id="rId18017" Type="http://schemas.openxmlformats.org/officeDocument/2006/relationships/hyperlink" Target="https://stats.wnba.com/events/?flag=3&amp;CFID=&amp;CFPARAMS=&amp;PlayerID=202626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8" Type="http://schemas.openxmlformats.org/officeDocument/2006/relationships/hyperlink" Target="https://stats.wnba.com/events/?flag=3&amp;CFID=&amp;CFPARAMS=&amp;PlayerID=203024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wnba.com/player/1628949/" TargetMode="External"/><Relationship Id="rId5458" Type="http://schemas.openxmlformats.org/officeDocument/2006/relationships/hyperlink" Target="https://stats.wnba.com/player/1631089/" TargetMode="External"/><Relationship Id="rId6789" Type="http://schemas.openxmlformats.org/officeDocument/2006/relationships/hyperlink" Target="https://stats.wnba.com/team/1611661325/traditional/" TargetMode="External"/><Relationship Id="rId18018" Type="http://schemas.openxmlformats.org/officeDocument/2006/relationships/hyperlink" Target="https://stats.wnba.com/events/?flag=3&amp;CFID=&amp;CFPARAMS=&amp;PlayerID=202626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9" Type="http://schemas.openxmlformats.org/officeDocument/2006/relationships/hyperlink" Target="https://stats.wnba.com/events/?flag=3&amp;CFID=&amp;CFPARAMS=&amp;PlayerID=203024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stats.wnba.com/team/1611661323/traditional/" TargetMode="External"/><Relationship Id="rId5455" Type="http://schemas.openxmlformats.org/officeDocument/2006/relationships/hyperlink" Target="https://stats.wnba.com/events/?flag=1&amp;CFID=&amp;CFPARAMS=&amp;PlayerID=204322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stats.wnba.com/events/?flag=1&amp;CFID=&amp;CFPARAMS=&amp;PlayerID=1629498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5" Type="http://schemas.openxmlformats.org/officeDocument/2006/relationships/hyperlink" Target="https://stats.wnba.com/events/?flag=3&amp;CFID=&amp;CFPARAMS=&amp;PlayerID=202626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6" Type="http://schemas.openxmlformats.org/officeDocument/2006/relationships/hyperlink" Target="https://stats.wnba.com/player/203024/" TargetMode="External"/><Relationship Id="rId4126" Type="http://schemas.openxmlformats.org/officeDocument/2006/relationships/hyperlink" Target="https://stats.wnba.com/player/1630100/" TargetMode="External"/><Relationship Id="rId5456" Type="http://schemas.openxmlformats.org/officeDocument/2006/relationships/hyperlink" Target="https://stats.wnba.com/events/?flag=1&amp;CFID=&amp;CFPARAMS=&amp;PlayerID=204322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stats.wnba.com/events/?flag=1&amp;CFID=&amp;CFPARAMS=&amp;PlayerID=1629498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6" Type="http://schemas.openxmlformats.org/officeDocument/2006/relationships/hyperlink" Target="https://stats.wnba.com/events/?flag=3&amp;CFID=&amp;CFPARAMS=&amp;PlayerID=202626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7" Type="http://schemas.openxmlformats.org/officeDocument/2006/relationships/hyperlink" Target="https://stats.wnba.com/team/1611661330/traditional/" TargetMode="External"/><Relationship Id="rId4118" Type="http://schemas.openxmlformats.org/officeDocument/2006/relationships/hyperlink" Target="https://stats.wnba.com/events/?flag=1&amp;CFID=&amp;CFPARAMS=&amp;PlayerID=1641667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5" Type="http://schemas.openxmlformats.org/officeDocument/2006/relationships/hyperlink" Target="https://stats.wnba.com/events/?flag=1&amp;CFID=&amp;CFPARAMS=&amp;PlayerID=203859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6" Type="http://schemas.openxmlformats.org/officeDocument/2006/relationships/hyperlink" Target="https://stats.wnba.com/events/?flag=1&amp;CFID=&amp;CFPARAMS=&amp;PlayerID=202252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3" Type="http://schemas.openxmlformats.org/officeDocument/2006/relationships/hyperlink" Target="https://stats.wnba.com/player/203067/" TargetMode="External"/><Relationship Id="rId21665" Type="http://schemas.openxmlformats.org/officeDocument/2006/relationships/hyperlink" Target="https://stats.wnba.com/events/?flag=2&amp;CFID=&amp;CFPARAMS=&amp;PlayerID=202664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6" Type="http://schemas.openxmlformats.org/officeDocument/2006/relationships/hyperlink" Target="https://stats.wnba.com/player/100634/" TargetMode="External"/><Relationship Id="rId4117" Type="http://schemas.openxmlformats.org/officeDocument/2006/relationships/hyperlink" Target="https://stats.wnba.com/events/?flag=1&amp;CFID=&amp;CFPARAMS=&amp;PlayerID=1641667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6" Type="http://schemas.openxmlformats.org/officeDocument/2006/relationships/hyperlink" Target="https://stats.wnba.com/events/?flag=1&amp;CFID=&amp;CFPARAMS=&amp;PlayerID=203859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7" Type="http://schemas.openxmlformats.org/officeDocument/2006/relationships/hyperlink" Target="https://stats.wnba.com/events/?flag=1&amp;CFID=&amp;CFPARAMS=&amp;PlayerID=202252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4" Type="http://schemas.openxmlformats.org/officeDocument/2006/relationships/hyperlink" Target="https://stats.wnba.com/team/1611661329/traditional/" TargetMode="External"/><Relationship Id="rId21664" Type="http://schemas.openxmlformats.org/officeDocument/2006/relationships/hyperlink" Target="https://stats.wnba.com/events/?flag=2&amp;CFID=&amp;CFPARAMS=&amp;PlayerID=202664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5" Type="http://schemas.openxmlformats.org/officeDocument/2006/relationships/hyperlink" Target="https://stats.wnba.com/events/?flag=2&amp;CFID=&amp;CFPARAMS=&amp;PlayerID=200665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stats.wnba.com/events/?flag=3&amp;CFID=&amp;CFPARAMS=&amp;PlayerID=204322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stats.wnba.com/events/?flag=3&amp;CFID=&amp;CFPARAMS=&amp;PlayerID=1629498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3" Type="http://schemas.openxmlformats.org/officeDocument/2006/relationships/hyperlink" Target="https://stats.wnba.com/events/?flag=1&amp;CFID=&amp;CFPARAMS=&amp;PlayerID=203859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4" Type="http://schemas.openxmlformats.org/officeDocument/2006/relationships/hyperlink" Target="https://stats.wnba.com/events/?flag=3&amp;CFID=&amp;CFPARAMS=&amp;PlayerID=202252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5" Type="http://schemas.openxmlformats.org/officeDocument/2006/relationships/hyperlink" Target="https://stats.wnba.com/events/?flag=3&amp;CFID=&amp;CFPARAMS=&amp;PlayerID=203067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7" Type="http://schemas.openxmlformats.org/officeDocument/2006/relationships/hyperlink" Target="https://stats.wnba.com/events/?flag=2&amp;CFID=&amp;CFPARAMS=&amp;PlayerID=202664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8" Type="http://schemas.openxmlformats.org/officeDocument/2006/relationships/hyperlink" Target="https://stats.wnba.com/events/?flag=2&amp;CFID=&amp;CFPARAMS=&amp;PlayerID=100634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stats.wnba.com/events/?flag=1&amp;CFID=&amp;CFPARAMS=&amp;PlayerID=1641667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stats.wnba.com/events/?flag=3&amp;CFID=&amp;CFPARAMS=&amp;PlayerID=204322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4" Type="http://schemas.openxmlformats.org/officeDocument/2006/relationships/hyperlink" Target="https://stats.wnba.com/events/?flag=1&amp;CFID=&amp;CFPARAMS=&amp;PlayerID=203859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5" Type="http://schemas.openxmlformats.org/officeDocument/2006/relationships/hyperlink" Target="https://stats.wnba.com/events/?flag=3&amp;CFID=&amp;CFPARAMS=&amp;PlayerID=202252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6" Type="http://schemas.openxmlformats.org/officeDocument/2006/relationships/hyperlink" Target="https://stats.wnba.com/events/?flag=3&amp;CFID=&amp;CFPARAMS=&amp;PlayerID=203067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6" Type="http://schemas.openxmlformats.org/officeDocument/2006/relationships/hyperlink" Target="https://stats.wnba.com/events/?flag=2&amp;CFID=&amp;CFPARAMS=&amp;PlayerID=202664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7" Type="http://schemas.openxmlformats.org/officeDocument/2006/relationships/hyperlink" Target="https://stats.wnba.com/team/1611661317/traditional/" TargetMode="External"/><Relationship Id="rId18031" Type="http://schemas.openxmlformats.org/officeDocument/2006/relationships/hyperlink" Target="https://stats.wnba.com/events/?flag=1&amp;CFID=&amp;CFPARAMS=&amp;PlayerID=203859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2" Type="http://schemas.openxmlformats.org/officeDocument/2006/relationships/hyperlink" Target="https://stats.wnba.com/events/?flag=3&amp;CFID=&amp;CFPARAMS=&amp;PlayerID=202252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7" Type="http://schemas.openxmlformats.org/officeDocument/2006/relationships/hyperlink" Target="https://stats.wnba.com/events/?flag=1&amp;CFID=&amp;CFPARAMS=&amp;PlayerID=203067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9" Type="http://schemas.openxmlformats.org/officeDocument/2006/relationships/hyperlink" Target="https://stats.wnba.com/team/1611661313/traditional/" TargetMode="External"/><Relationship Id="rId18032" Type="http://schemas.openxmlformats.org/officeDocument/2006/relationships/hyperlink" Target="https://stats.wnba.com/events/?flag=1&amp;CFID=&amp;CFPARAMS=&amp;PlayerID=203859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3" Type="http://schemas.openxmlformats.org/officeDocument/2006/relationships/hyperlink" Target="https://stats.wnba.com/events/?flag=3&amp;CFID=&amp;CFPARAMS=&amp;PlayerID=202252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8" Type="http://schemas.openxmlformats.org/officeDocument/2006/relationships/hyperlink" Target="https://stats.wnba.com/events/?flag=1&amp;CFID=&amp;CFPARAMS=&amp;PlayerID=203067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8" Type="http://schemas.openxmlformats.org/officeDocument/2006/relationships/hyperlink" Target="https://stats.wnba.com/player/101025/" TargetMode="External"/><Relationship Id="rId22999" Type="http://schemas.openxmlformats.org/officeDocument/2006/relationships/hyperlink" Target="https://stats.wnba.com/events/?flag=2&amp;CFID=&amp;CFPARAMS=&amp;PlayerID=100634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0" Type="http://schemas.openxmlformats.org/officeDocument/2006/relationships/hyperlink" Target="https://stats.wnba.com/player/202252/" TargetMode="External"/><Relationship Id="rId20339" Type="http://schemas.openxmlformats.org/officeDocument/2006/relationships/hyperlink" Target="https://stats.wnba.com/events/?flag=1&amp;CFID=&amp;CFPARAMS=&amp;PlayerID=203067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0" Type="http://schemas.openxmlformats.org/officeDocument/2006/relationships/hyperlink" Target="https://stats.wnba.com/events/?flag=3&amp;CFID=&amp;CFPARAMS=&amp;PlayerID=203859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1" Type="http://schemas.openxmlformats.org/officeDocument/2006/relationships/hyperlink" Target="https://stats.wnba.com/team/1611661328/traditional/" TargetMode="External"/><Relationship Id="rId22990" Type="http://schemas.openxmlformats.org/officeDocument/2006/relationships/hyperlink" Target="https://stats.wnba.com/player/200665/" TargetMode="External"/><Relationship Id="rId21661" Type="http://schemas.openxmlformats.org/officeDocument/2006/relationships/hyperlink" Target="https://stats.wnba.com/events/?flag=2&amp;CFID=&amp;CFPARAMS=&amp;PlayerID=201492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2" Type="http://schemas.openxmlformats.org/officeDocument/2006/relationships/hyperlink" Target="https://stats.wnba.com/events/?flag=2&amp;CFID=&amp;CFPARAMS=&amp;PlayerID=200665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0" Type="http://schemas.openxmlformats.org/officeDocument/2006/relationships/hyperlink" Target="https://stats.wnba.com/events/?flag=1&amp;CFID=&amp;CFPARAMS=&amp;PlayerID=202257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0" Type="http://schemas.openxmlformats.org/officeDocument/2006/relationships/hyperlink" Target="https://stats.wnba.com/events/?flag=2&amp;CFID=&amp;CFPARAMS=&amp;PlayerID=201492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1" Type="http://schemas.openxmlformats.org/officeDocument/2006/relationships/hyperlink" Target="https://stats.wnba.com/team/1611661313/traditional/" TargetMode="External"/><Relationship Id="rId20331" Type="http://schemas.openxmlformats.org/officeDocument/2006/relationships/hyperlink" Target="https://stats.wnba.com/events/?flag=1&amp;CFID=&amp;CFPARAMS=&amp;PlayerID=202257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3" Type="http://schemas.openxmlformats.org/officeDocument/2006/relationships/hyperlink" Target="https://stats.wnba.com/team/1611661329/traditional/" TargetMode="External"/><Relationship Id="rId22994" Type="http://schemas.openxmlformats.org/officeDocument/2006/relationships/hyperlink" Target="https://stats.wnba.com/events/?flag=2&amp;CFID=&amp;CFPARAMS=&amp;PlayerID=200665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2" Type="http://schemas.openxmlformats.org/officeDocument/2006/relationships/hyperlink" Target="https://stats.wnba.com/events/?flag=1&amp;CFID=&amp;CFPARAMS=&amp;PlayerID=202257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2" Type="http://schemas.openxmlformats.org/officeDocument/2006/relationships/hyperlink" Target="https://stats.wnba.com/player/202664/" TargetMode="External"/><Relationship Id="rId22993" Type="http://schemas.openxmlformats.org/officeDocument/2006/relationships/hyperlink" Target="https://stats.wnba.com/events/?flag=2&amp;CFID=&amp;CFPARAMS=&amp;PlayerID=200665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stats.wnba.com/events/?flag=1&amp;CFID=&amp;CFPARAMS=&amp;PlayerID=1628899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stats.wnba.com/events/?flag=1&amp;CFID=&amp;CFPARAMS=&amp;PlayerID=1641665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stats.wnba.com/events/?flag=1&amp;CFID=&amp;CFPARAMS=&amp;PlayerID=1629568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stats.wnba.com/events/?flag=1&amp;CFID=&amp;CFPARAMS=&amp;PlayerID=1628899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wnba.com/events/?flag=1&amp;CFID=&amp;CFPARAMS=&amp;PlayerID=1629568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stats.wnba.com/player/1629498/" TargetMode="External"/><Relationship Id="rId4112" Type="http://schemas.openxmlformats.org/officeDocument/2006/relationships/hyperlink" Target="https://stats.wnba.com/player/1641667/" TargetMode="External"/><Relationship Id="rId5440" Type="http://schemas.openxmlformats.org/officeDocument/2006/relationships/hyperlink" Target="https://stats.wnba.com/events/?flag=1&amp;CFID=&amp;CFPARAMS=&amp;PlayerID=1629568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stats.wnba.com/events/?flag=1&amp;CFID=&amp;CFPARAMS=&amp;PlayerID=1628899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stats.wnba.com/events/?flag=1&amp;CFID=&amp;CFPARAMS=&amp;PlayerID=1641665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stats.wnba.com/events/?flag=1&amp;CFID=&amp;CFPARAMS=&amp;PlayerID=1629568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stats.wnba.com/events/?flag=1&amp;CFID=&amp;CFPARAMS=&amp;PlayerID=1628899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stats.wnba.com/events/?flag=3&amp;CFID=&amp;CFPARAMS=&amp;PlayerID=1641667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stats.wnba.com/player/204322/" TargetMode="External"/><Relationship Id="rId6777" Type="http://schemas.openxmlformats.org/officeDocument/2006/relationships/hyperlink" Target="https://stats.wnba.com/events/?flag=3&amp;CFID=&amp;CFPARAMS=&amp;PlayerID=1629498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8" Type="http://schemas.openxmlformats.org/officeDocument/2006/relationships/hyperlink" Target="https://stats.wnba.com/team/1611661323/traditional/" TargetMode="External"/><Relationship Id="rId19359" Type="http://schemas.openxmlformats.org/officeDocument/2006/relationships/hyperlink" Target="https://stats.wnba.com/events/?flag=1&amp;CFID=&amp;CFPARAMS=&amp;PlayerID=203024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wnba.com/team/1611661329/traditional/" TargetMode="External"/><Relationship Id="rId5447" Type="http://schemas.openxmlformats.org/officeDocument/2006/relationships/hyperlink" Target="https://stats.wnba.com/team/1611661322/traditional/" TargetMode="External"/><Relationship Id="rId6778" Type="http://schemas.openxmlformats.org/officeDocument/2006/relationships/hyperlink" Target="https://stats.wnba.com/events/?flag=3&amp;CFID=&amp;CFPARAMS=&amp;PlayerID=1629498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9" Type="http://schemas.openxmlformats.org/officeDocument/2006/relationships/hyperlink" Target="https://stats.wnba.com/events/?flag=3&amp;CFID=&amp;CFPARAMS=&amp;PlayerID=203859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wnba.com/events/?flag=3&amp;CFID=&amp;CFPARAMS=&amp;PlayerID=1641667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wnba.com/events/?flag=1&amp;CFID=&amp;CFPARAMS=&amp;PlayerID=1629568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stats.wnba.com/team/1611661319/traditional/" TargetMode="External"/><Relationship Id="rId18026" Type="http://schemas.openxmlformats.org/officeDocument/2006/relationships/hyperlink" Target="https://stats.wnba.com/events/?flag=1&amp;CFID=&amp;CFPARAMS=&amp;PlayerID=202626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7" Type="http://schemas.openxmlformats.org/officeDocument/2006/relationships/hyperlink" Target="https://stats.wnba.com/events/?flag=1&amp;CFID=&amp;CFPARAMS=&amp;PlayerID=203024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stats.wnba.com/events/?flag=3&amp;CFID=&amp;CFPARAMS=&amp;PlayerID=1641667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wnba.com/events/?flag=1&amp;CFID=&amp;CFPARAMS=&amp;PlayerID=1629568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stats.wnba.com/events/?flag=3&amp;CFID=&amp;CFPARAMS=&amp;PlayerID=1629498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7" Type="http://schemas.openxmlformats.org/officeDocument/2006/relationships/hyperlink" Target="https://stats.wnba.com/player/203859/" TargetMode="External"/><Relationship Id="rId19358" Type="http://schemas.openxmlformats.org/officeDocument/2006/relationships/hyperlink" Target="https://stats.wnba.com/events/?flag=1&amp;CFID=&amp;CFPARAMS=&amp;PlayerID=203024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2" Type="http://schemas.openxmlformats.org/officeDocument/2006/relationships/hyperlink" Target="https://stats.wnba.com/player/204330/" TargetMode="External"/><Relationship Id="rId19333" Type="http://schemas.openxmlformats.org/officeDocument/2006/relationships/hyperlink" Target="https://stats.wnba.com/team/1611661323/traditional/" TargetMode="External"/><Relationship Id="rId20322" Type="http://schemas.openxmlformats.org/officeDocument/2006/relationships/hyperlink" Target="https://stats.wnba.com/events/?flag=3&amp;CFID=&amp;CFPARAMS=&amp;PlayerID=202257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4" Type="http://schemas.openxmlformats.org/officeDocument/2006/relationships/hyperlink" Target="https://stats.wnba.com/events/?flag=2&amp;CFID=&amp;CFPARAMS=&amp;PlayerID=202257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5" Type="http://schemas.openxmlformats.org/officeDocument/2006/relationships/hyperlink" Target="https://stats.wnba.com/player/202250/" TargetMode="External"/><Relationship Id="rId18003" Type="http://schemas.openxmlformats.org/officeDocument/2006/relationships/hyperlink" Target="https://stats.wnba.com/team/1611661317/traditional/" TargetMode="External"/><Relationship Id="rId19334" Type="http://schemas.openxmlformats.org/officeDocument/2006/relationships/hyperlink" Target="https://stats.wnba.com/events/?flag=3&amp;CFID=&amp;CFPARAMS=&amp;PlayerID=203833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3" Type="http://schemas.openxmlformats.org/officeDocument/2006/relationships/hyperlink" Target="https://stats.wnba.com/events/?flag=3&amp;CFID=&amp;CFPARAMS=&amp;PlayerID=202257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3" Type="http://schemas.openxmlformats.org/officeDocument/2006/relationships/hyperlink" Target="https://stats.wnba.com/events/?flag=2&amp;CFID=&amp;CFPARAMS=&amp;PlayerID=202257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4" Type="http://schemas.openxmlformats.org/officeDocument/2006/relationships/hyperlink" Target="https://stats.wnba.com/events/?flag=2&amp;CFID=&amp;CFPARAMS=&amp;PlayerID=201518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0" Type="http://schemas.openxmlformats.org/officeDocument/2006/relationships/hyperlink" Target="https://stats.wnba.com/events/?flag=1&amp;CFID=&amp;CFPARAMS=&amp;PlayerID=203848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1" Type="http://schemas.openxmlformats.org/officeDocument/2006/relationships/hyperlink" Target="https://stats.wnba.com/events/?flag=1&amp;CFID=&amp;CFPARAMS=&amp;PlayerID=1627635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4" Type="http://schemas.openxmlformats.org/officeDocument/2006/relationships/hyperlink" Target="https://stats.wnba.com/events/?flag=3&amp;CFID=&amp;CFPARAMS=&amp;PlayerID=202257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6" Type="http://schemas.openxmlformats.org/officeDocument/2006/relationships/hyperlink" Target="https://stats.wnba.com/player/201492/" TargetMode="External"/><Relationship Id="rId22987" Type="http://schemas.openxmlformats.org/officeDocument/2006/relationships/hyperlink" Target="https://stats.wnba.com/events/?flag=2&amp;CFID=&amp;CFPARAMS=&amp;PlayerID=202250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1" Type="http://schemas.openxmlformats.org/officeDocument/2006/relationships/hyperlink" Target="https://stats.wnba.com/events/?flag=1&amp;CFID=&amp;CFPARAMS=&amp;PlayerID=203848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2" Type="http://schemas.openxmlformats.org/officeDocument/2006/relationships/hyperlink" Target="https://stats.wnba.com/player/203833/" TargetMode="External"/><Relationship Id="rId20325" Type="http://schemas.openxmlformats.org/officeDocument/2006/relationships/hyperlink" Target="https://stats.wnba.com/events/?flag=1&amp;CFID=&amp;CFPARAMS=&amp;PlayerID=202257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5" Type="http://schemas.openxmlformats.org/officeDocument/2006/relationships/hyperlink" Target="https://stats.wnba.com/events/?flag=2&amp;CFID=&amp;CFPARAMS=&amp;PlayerID=202257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6" Type="http://schemas.openxmlformats.org/officeDocument/2006/relationships/hyperlink" Target="https://stats.wnba.com/team/1611661323/traditional/" TargetMode="External"/><Relationship Id="rId20326" Type="http://schemas.openxmlformats.org/officeDocument/2006/relationships/hyperlink" Target="https://stats.wnba.com/events/?flag=1&amp;CFID=&amp;CFPARAMS=&amp;PlayerID=202257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8" Type="http://schemas.openxmlformats.org/officeDocument/2006/relationships/hyperlink" Target="https://stats.wnba.com/events/?flag=2&amp;CFID=&amp;CFPARAMS=&amp;PlayerID=201492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9" Type="http://schemas.openxmlformats.org/officeDocument/2006/relationships/hyperlink" Target="https://stats.wnba.com/events/?flag=2&amp;CFID=&amp;CFPARAMS=&amp;PlayerID=202250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0" Type="http://schemas.openxmlformats.org/officeDocument/2006/relationships/hyperlink" Target="https://stats.wnba.com/events/?flag=1&amp;CFID=&amp;CFPARAMS=&amp;PlayerID=1627635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7" Type="http://schemas.openxmlformats.org/officeDocument/2006/relationships/hyperlink" Target="https://stats.wnba.com/events/?flag=1&amp;CFID=&amp;CFPARAMS=&amp;PlayerID=202257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7" Type="http://schemas.openxmlformats.org/officeDocument/2006/relationships/hyperlink" Target="https://stats.wnba.com/team/1611661322/traditional/" TargetMode="External"/><Relationship Id="rId22988" Type="http://schemas.openxmlformats.org/officeDocument/2006/relationships/hyperlink" Target="https://stats.wnba.com/events/?flag=2&amp;CFID=&amp;CFPARAMS=&amp;PlayerID=202250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8" Type="http://schemas.openxmlformats.org/officeDocument/2006/relationships/hyperlink" Target="https://stats.wnba.com/events/?flag=1&amp;CFID=&amp;CFPARAMS=&amp;PlayerID=202257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9" Type="http://schemas.openxmlformats.org/officeDocument/2006/relationships/hyperlink" Target="https://stats.wnba.com/events/?flag=1&amp;CFID=&amp;CFPARAMS=&amp;PlayerID=202257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9" Type="http://schemas.openxmlformats.org/officeDocument/2006/relationships/hyperlink" Target="https://stats.wnba.com/events/?flag=2&amp;CFID=&amp;CFPARAMS=&amp;PlayerID=201492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0" Type="http://schemas.openxmlformats.org/officeDocument/2006/relationships/hyperlink" Target="https://stats.wnba.com/player/202257/" TargetMode="External"/><Relationship Id="rId22981" Type="http://schemas.openxmlformats.org/officeDocument/2006/relationships/hyperlink" Target="https://stats.wnba.com/team/1611661322/traditional/" TargetMode="External"/><Relationship Id="rId22980" Type="http://schemas.openxmlformats.org/officeDocument/2006/relationships/hyperlink" Target="https://stats.wnba.com/player/201518/" TargetMode="External"/><Relationship Id="rId20320" Type="http://schemas.openxmlformats.org/officeDocument/2006/relationships/hyperlink" Target="https://stats.wnba.com/team/1611661328/traditional/" TargetMode="External"/><Relationship Id="rId21652" Type="http://schemas.openxmlformats.org/officeDocument/2006/relationships/hyperlink" Target="https://stats.wnba.com/events/?flag=2&amp;CFID=&amp;CFPARAMS=&amp;PlayerID=202257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3" Type="http://schemas.openxmlformats.org/officeDocument/2006/relationships/hyperlink" Target="https://stats.wnba.com/events/?flag=2&amp;CFID=&amp;CFPARAMS=&amp;PlayerID=201518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1" Type="http://schemas.openxmlformats.org/officeDocument/2006/relationships/hyperlink" Target="https://stats.wnba.com/events/?flag=3&amp;CFID=&amp;CFPARAMS=&amp;PlayerID=202257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1" Type="http://schemas.openxmlformats.org/officeDocument/2006/relationships/hyperlink" Target="https://stats.wnba.com/team/1611661324/traditional/" TargetMode="External"/><Relationship Id="rId22982" Type="http://schemas.openxmlformats.org/officeDocument/2006/relationships/hyperlink" Target="https://stats.wnba.com/events/?flag=2&amp;CFID=&amp;CFPARAMS=&amp;PlayerID=201518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6" Type="http://schemas.openxmlformats.org/officeDocument/2006/relationships/hyperlink" Target="https://stats.wnba.com/events/?flag=3&amp;CFID=&amp;CFPARAMS=&amp;PlayerID=203015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7" Type="http://schemas.openxmlformats.org/officeDocument/2006/relationships/hyperlink" Target="https://stats.wnba.com/events/?flag=3&amp;CFID=&amp;CFPARAMS=&amp;PlayerID=203015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4" Type="http://schemas.openxmlformats.org/officeDocument/2006/relationships/hyperlink" Target="https://stats.wnba.com/team/1611661323/traditional/" TargetMode="External"/><Relationship Id="rId10995" Type="http://schemas.openxmlformats.org/officeDocument/2006/relationships/hyperlink" Target="https://stats.wnba.com/events/?flag=3&amp;CFID=&amp;CFPARAMS=&amp;PlayerID=203015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wnba.com/events/?flag=1&amp;CFID=&amp;CFPARAMS=&amp;PlayerID=1631089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wnba.com/player/203831/" TargetMode="External"/><Relationship Id="rId4141" Type="http://schemas.openxmlformats.org/officeDocument/2006/relationships/hyperlink" Target="https://stats.wnba.com/events/?flag=1&amp;CFID=&amp;CFPARAMS=&amp;PlayerID=1631068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8" Type="http://schemas.openxmlformats.org/officeDocument/2006/relationships/hyperlink" Target="https://stats.wnba.com/events/?flag=3&amp;CFID=&amp;CFPARAMS=&amp;PlayerID=203015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stats.wnba.com/events/?flag=1&amp;CFID=&amp;CFPARAMS=&amp;PlayerID=1631068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stats.wnba.com/events/?flag=1&amp;CFID=&amp;CFPARAMS=&amp;PlayerID=1631089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9" Type="http://schemas.openxmlformats.org/officeDocument/2006/relationships/hyperlink" Target="https://stats.wnba.com/events/?flag=1&amp;CFID=&amp;CFPARAMS=&amp;PlayerID=203015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wnba.com/team/1611661328/traditional/" TargetMode="External"/><Relationship Id="rId5475" Type="http://schemas.openxmlformats.org/officeDocument/2006/relationships/hyperlink" Target="https://stats.wnba.com/events/?flag=3&amp;CFID=&amp;CFPARAMS=&amp;PlayerID=203831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wnba.com/player/1627668/" TargetMode="External"/><Relationship Id="rId5476" Type="http://schemas.openxmlformats.org/officeDocument/2006/relationships/hyperlink" Target="https://stats.wnba.com/events/?flag=3&amp;CFID=&amp;CFPARAMS=&amp;PlayerID=203831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wnba.com/events/?flag=3&amp;CFID=&amp;CFPARAMS=&amp;PlayerID=1627668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stats.wnba.com/team/1611661324/traditional/" TargetMode="External"/><Relationship Id="rId19328" Type="http://schemas.openxmlformats.org/officeDocument/2006/relationships/hyperlink" Target="https://stats.wnba.com/events/?flag=1&amp;CFID=&amp;CFPARAMS=&amp;PlayerID=1627635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wnba.com/events/?flag=3&amp;CFID=&amp;CFPARAMS=&amp;PlayerID=1627668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wnba.com/events/?flag=3&amp;CFID=&amp;CFPARAMS=&amp;PlayerID=203831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9" Type="http://schemas.openxmlformats.org/officeDocument/2006/relationships/hyperlink" Target="https://stats.wnba.com/events/?flag=1&amp;CFID=&amp;CFPARAMS=&amp;PlayerID=1627635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wnba.com/events/?flag=3&amp;CFID=&amp;CFPARAMS=&amp;PlayerID=1627668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wnba.com/events/?flag=1&amp;CFID=&amp;CFPARAMS=&amp;PlayerID=203831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2" Type="http://schemas.openxmlformats.org/officeDocument/2006/relationships/hyperlink" Target="https://stats.wnba.com/events/?flag=1&amp;CFID=&amp;CFPARAMS=&amp;PlayerID=204333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6" Type="http://schemas.openxmlformats.org/officeDocument/2006/relationships/hyperlink" Target="https://stats.wnba.com/events/?flag=1&amp;CFID=&amp;CFPARAMS=&amp;PlayerID=1627635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wnba.com/events/?flag=3&amp;CFID=&amp;CFPARAMS=&amp;PlayerID=1627668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3" Type="http://schemas.openxmlformats.org/officeDocument/2006/relationships/hyperlink" Target="https://stats.wnba.com/player/203015/" TargetMode="External"/><Relationship Id="rId19327" Type="http://schemas.openxmlformats.org/officeDocument/2006/relationships/hyperlink" Target="https://stats.wnba.com/events/?flag=1&amp;CFID=&amp;CFPARAMS=&amp;PlayerID=1627635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stats.wnba.com/events/?flag=1&amp;CFID=&amp;CFPARAMS=&amp;PlayerID=1627668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7" Type="http://schemas.openxmlformats.org/officeDocument/2006/relationships/hyperlink" Target="https://stats.wnba.com/events/?flag=1&amp;CFID=&amp;CFPARAMS=&amp;PlayerID=203831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0" Type="http://schemas.openxmlformats.org/officeDocument/2006/relationships/hyperlink" Target="https://stats.wnba.com/events/?flag=1&amp;CFID=&amp;CFPARAMS=&amp;PlayerID=204333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4" Type="http://schemas.openxmlformats.org/officeDocument/2006/relationships/hyperlink" Target="https://stats.wnba.com/events/?flag=3&amp;CFID=&amp;CFPARAMS=&amp;PlayerID=1627635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wnba.com/events/?flag=1&amp;CFID=&amp;CFPARAMS=&amp;PlayerID=1627668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wnba.com/events/?flag=1&amp;CFID=&amp;CFPARAMS=&amp;PlayerID=203831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1" Type="http://schemas.openxmlformats.org/officeDocument/2006/relationships/hyperlink" Target="https://stats.wnba.com/events/?flag=1&amp;CFID=&amp;CFPARAMS=&amp;PlayerID=204333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5" Type="http://schemas.openxmlformats.org/officeDocument/2006/relationships/hyperlink" Target="https://stats.wnba.com/events/?flag=3&amp;CFID=&amp;CFPARAMS=&amp;PlayerID=1627635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3" Type="http://schemas.openxmlformats.org/officeDocument/2006/relationships/hyperlink" Target="https://stats.wnba.com/player/202626/" TargetMode="External"/><Relationship Id="rId19344" Type="http://schemas.openxmlformats.org/officeDocument/2006/relationships/hyperlink" Target="https://stats.wnba.com/events/?flag=1&amp;CFID=&amp;CFPARAMS=&amp;PlayerID=203833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1" Type="http://schemas.openxmlformats.org/officeDocument/2006/relationships/hyperlink" Target="https://stats.wnba.com/events/?flag=1&amp;CFID=&amp;CFPARAMS=&amp;PlayerID=203866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3" Type="http://schemas.openxmlformats.org/officeDocument/2006/relationships/hyperlink" Target="https://stats.wnba.com/events/?flag=2&amp;CFID=&amp;CFPARAMS=&amp;PlayerID=100721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4" Type="http://schemas.openxmlformats.org/officeDocument/2006/relationships/hyperlink" Target="https://stats.wnba.com/player/201496/" TargetMode="External"/><Relationship Id="rId4139" Type="http://schemas.openxmlformats.org/officeDocument/2006/relationships/hyperlink" Target="https://stats.wnba.com/events/?flag=1&amp;CFID=&amp;CFPARAMS=&amp;PlayerID=1631068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4" Type="http://schemas.openxmlformats.org/officeDocument/2006/relationships/hyperlink" Target="https://stats.wnba.com/team/1611661328/traditional/" TargetMode="External"/><Relationship Id="rId19345" Type="http://schemas.openxmlformats.org/officeDocument/2006/relationships/hyperlink" Target="https://stats.wnba.com/events/?flag=1&amp;CFID=&amp;CFPARAMS=&amp;PlayerID=203833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2" Type="http://schemas.openxmlformats.org/officeDocument/2006/relationships/hyperlink" Target="https://stats.wnba.com/events/?flag=1&amp;CFID=&amp;CFPARAMS=&amp;PlayerID=203866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2" Type="http://schemas.openxmlformats.org/officeDocument/2006/relationships/hyperlink" Target="https://stats.wnba.com/events/?flag=2&amp;CFID=&amp;CFPARAMS=&amp;PlayerID=100721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3" Type="http://schemas.openxmlformats.org/officeDocument/2006/relationships/hyperlink" Target="https://stats.wnba.com/events/?flag=2&amp;CFID=&amp;CFPARAMS=&amp;PlayerID=201480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1" Type="http://schemas.openxmlformats.org/officeDocument/2006/relationships/hyperlink" Target="https://stats.wnba.com/events/?flag=1&amp;CFID=&amp;CFPARAMS=&amp;PlayerID=204330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2" Type="http://schemas.openxmlformats.org/officeDocument/2006/relationships/hyperlink" Target="https://stats.wnba.com/events/?flag=1&amp;CFID=&amp;CFPARAMS=&amp;PlayerID=203833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3" Type="http://schemas.openxmlformats.org/officeDocument/2006/relationships/hyperlink" Target="https://stats.wnba.com/events/?flag=1&amp;CFID=&amp;CFPARAMS=&amp;PlayerID=203866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5" Type="http://schemas.openxmlformats.org/officeDocument/2006/relationships/hyperlink" Target="https://stats.wnba.com/team/1611661323/traditional/" TargetMode="External"/><Relationship Id="rId22976" Type="http://schemas.openxmlformats.org/officeDocument/2006/relationships/hyperlink" Target="https://stats.wnba.com/events/?flag=2&amp;CFID=&amp;CFPARAMS=&amp;PlayerID=201496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2" Type="http://schemas.openxmlformats.org/officeDocument/2006/relationships/hyperlink" Target="https://stats.wnba.com/events/?flag=1&amp;CFID=&amp;CFPARAMS=&amp;PlayerID=204330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3" Type="http://schemas.openxmlformats.org/officeDocument/2006/relationships/hyperlink" Target="https://stats.wnba.com/events/?flag=1&amp;CFID=&amp;CFPARAMS=&amp;PlayerID=203833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4" Type="http://schemas.openxmlformats.org/officeDocument/2006/relationships/hyperlink" Target="https://stats.wnba.com/events/?flag=1&amp;CFID=&amp;CFPARAMS=&amp;PlayerID=203866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4" Type="http://schemas.openxmlformats.org/officeDocument/2006/relationships/hyperlink" Target="https://stats.wnba.com/player/101020/" TargetMode="External"/><Relationship Id="rId22975" Type="http://schemas.openxmlformats.org/officeDocument/2006/relationships/hyperlink" Target="https://stats.wnba.com/team/1611661320/traditional/" TargetMode="External"/><Relationship Id="rId19340" Type="http://schemas.openxmlformats.org/officeDocument/2006/relationships/hyperlink" Target="https://stats.wnba.com/events/?flag=1&amp;CFID=&amp;CFPARAMS=&amp;PlayerID=203833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5" Type="http://schemas.openxmlformats.org/officeDocument/2006/relationships/hyperlink" Target="https://stats.wnba.com/events/?flag=1&amp;CFID=&amp;CFPARAMS=&amp;PlayerID=203866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7" Type="http://schemas.openxmlformats.org/officeDocument/2006/relationships/hyperlink" Target="https://stats.wnba.com/events/?flag=2&amp;CFID=&amp;CFPARAMS=&amp;PlayerID=101020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8" Type="http://schemas.openxmlformats.org/officeDocument/2006/relationships/hyperlink" Target="https://stats.wnba.com/events/?flag=2&amp;CFID=&amp;CFPARAMS=&amp;PlayerID=201496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0" Type="http://schemas.openxmlformats.org/officeDocument/2006/relationships/hyperlink" Target="https://stats.wnba.com/events/?flag=1&amp;CFID=&amp;CFPARAMS=&amp;PlayerID=204330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1" Type="http://schemas.openxmlformats.org/officeDocument/2006/relationships/hyperlink" Target="https://stats.wnba.com/events/?flag=1&amp;CFID=&amp;CFPARAMS=&amp;PlayerID=203833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6" Type="http://schemas.openxmlformats.org/officeDocument/2006/relationships/hyperlink" Target="https://stats.wnba.com/events/?flag=1&amp;CFID=&amp;CFPARAMS=&amp;PlayerID=203866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6" Type="http://schemas.openxmlformats.org/officeDocument/2006/relationships/hyperlink" Target="https://stats.wnba.com/events/?flag=2&amp;CFID=&amp;CFPARAMS=&amp;PlayerID=101020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7" Type="http://schemas.openxmlformats.org/officeDocument/2006/relationships/hyperlink" Target="https://stats.wnba.com/events/?flag=2&amp;CFID=&amp;CFPARAMS=&amp;PlayerID=201496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7" Type="http://schemas.openxmlformats.org/officeDocument/2006/relationships/hyperlink" Target="https://stats.wnba.com/events/?flag=1&amp;CFID=&amp;CFPARAMS=&amp;PlayerID=203866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9" Type="http://schemas.openxmlformats.org/officeDocument/2006/relationships/hyperlink" Target="https://stats.wnba.com/events/?flag=2&amp;CFID=&amp;CFPARAMS=&amp;PlayerID=101020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8" Type="http://schemas.openxmlformats.org/officeDocument/2006/relationships/hyperlink" Target="https://stats.wnba.com/events/?flag=1&amp;CFID=&amp;CFPARAMS=&amp;PlayerID=203866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8" Type="http://schemas.openxmlformats.org/officeDocument/2006/relationships/hyperlink" Target="https://stats.wnba.com/events/?flag=2&amp;CFID=&amp;CFPARAMS=&amp;PlayerID=101020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9" Type="http://schemas.openxmlformats.org/officeDocument/2006/relationships/hyperlink" Target="https://stats.wnba.com/events/?flag=2&amp;CFID=&amp;CFPARAMS=&amp;PlayerID=201496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0" Type="http://schemas.openxmlformats.org/officeDocument/2006/relationships/hyperlink" Target="https://stats.wnba.com/player/201480/" TargetMode="External"/><Relationship Id="rId21641" Type="http://schemas.openxmlformats.org/officeDocument/2006/relationships/hyperlink" Target="https://stats.wnba.com/events/?flag=2&amp;CFID=&amp;CFPARAMS=&amp;PlayerID=100721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2" Type="http://schemas.openxmlformats.org/officeDocument/2006/relationships/hyperlink" Target="https://stats.wnba.com/events/?flag=2&amp;CFID=&amp;CFPARAMS=&amp;PlayerID=201480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0" Type="http://schemas.openxmlformats.org/officeDocument/2006/relationships/hyperlink" Target="https://stats.wnba.com/events/?flag=3&amp;CFID=&amp;CFPARAMS=&amp;PlayerID=203866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0" Type="http://schemas.openxmlformats.org/officeDocument/2006/relationships/hyperlink" Target="https://stats.wnba.com/events/?flag=2&amp;CFID=&amp;CFPARAMS=&amp;PlayerID=100721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1" Type="http://schemas.openxmlformats.org/officeDocument/2006/relationships/hyperlink" Target="https://stats.wnba.com/team/1611661329/traditional/" TargetMode="External"/><Relationship Id="rId5460" Type="http://schemas.openxmlformats.org/officeDocument/2006/relationships/hyperlink" Target="https://stats.wnba.com/events/?flag=3&amp;CFID=&amp;CFPARAMS=&amp;PlayerID=1631089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stats.wnba.com/events/?flag=3&amp;CFID=&amp;CFPARAMS=&amp;PlayerID=1627676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wnba.com/events/?flag=3&amp;CFID=&amp;CFPARAMS=&amp;PlayerID=1631089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stats.wnba.com/events/?flag=3&amp;CFID=&amp;CFPARAMS=&amp;PlayerID=1627676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stats.wnba.com/events/?flag=3&amp;CFID=&amp;CFPARAMS=&amp;PlayerID=1631032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stats.wnba.com/events/?flag=3&amp;CFID=&amp;CFPARAMS=&amp;PlayerID=1627676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wnba.com/events/?flag=1&amp;CFID=&amp;CFPARAMS=&amp;PlayerID=1631032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stats.wnba.com/events/?flag=1&amp;CFID=&amp;CFPARAMS=&amp;PlayerID=1631089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stats.wnba.com/events/?flag=1&amp;CFID=&amp;CFPARAMS=&amp;PlayerID=1627676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9" Type="http://schemas.openxmlformats.org/officeDocument/2006/relationships/hyperlink" Target="https://stats.wnba.com/player/202257/" TargetMode="External"/><Relationship Id="rId4131" Type="http://schemas.openxmlformats.org/officeDocument/2006/relationships/hyperlink" Target="https://stats.wnba.com/events/?flag=1&amp;CFID=&amp;CFPARAMS=&amp;PlayerID=1631032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wnba.com/events/?flag=1&amp;CFID=&amp;CFPARAMS=&amp;PlayerID=1631089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stats.wnba.com/events/?flag=1&amp;CFID=&amp;CFPARAMS=&amp;PlayerID=1627676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stats.wnba.com/events/?flag=1&amp;CFID=&amp;CFPARAMS=&amp;PlayerID=1631032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wnba.com/events/?flag=3&amp;CFID=&amp;CFPARAMS=&amp;PlayerID=1631089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3" Type="http://schemas.openxmlformats.org/officeDocument/2006/relationships/hyperlink" Target="https://stats.wnba.com/events/?flag=3&amp;CFID=&amp;CFPARAMS=&amp;PlayerID=1627676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8" Type="http://schemas.openxmlformats.org/officeDocument/2006/relationships/hyperlink" Target="https://stats.wnba.com/events/?flag=1&amp;CFID=&amp;CFPARAMS=&amp;PlayerID=204330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9" Type="http://schemas.openxmlformats.org/officeDocument/2006/relationships/hyperlink" Target="https://stats.wnba.com/events/?flag=1&amp;CFID=&amp;CFPARAMS=&amp;PlayerID=203833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wnba.com/events/?flag=1&amp;CFID=&amp;CFPARAMS=&amp;PlayerID=1631032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wnba.com/events/?flag=3&amp;CFID=&amp;CFPARAMS=&amp;PlayerID=1631089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stats.wnba.com/events/?flag=1&amp;CFID=&amp;CFPARAMS=&amp;PlayerID=1627676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9" Type="http://schemas.openxmlformats.org/officeDocument/2006/relationships/hyperlink" Target="https://stats.wnba.com/events/?flag=1&amp;CFID=&amp;CFPARAMS=&amp;PlayerID=204330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stats.wnba.com/player/1631068/" TargetMode="External"/><Relationship Id="rId5468" Type="http://schemas.openxmlformats.org/officeDocument/2006/relationships/hyperlink" Target="https://stats.wnba.com/events/?flag=1&amp;CFID=&amp;CFPARAMS=&amp;PlayerID=1631089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stats.wnba.com/events/?flag=1&amp;CFID=&amp;CFPARAMS=&amp;PlayerID=1627676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6" Type="http://schemas.openxmlformats.org/officeDocument/2006/relationships/hyperlink" Target="https://stats.wnba.com/events/?flag=1&amp;CFID=&amp;CFPARAMS=&amp;PlayerID=204330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7" Type="http://schemas.openxmlformats.org/officeDocument/2006/relationships/hyperlink" Target="https://stats.wnba.com/events/?flag=3&amp;CFID=&amp;CFPARAMS=&amp;PlayerID=203833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wnba.com/events/?flag=1&amp;CFID=&amp;CFPARAMS=&amp;PlayerID=1631032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stats.wnba.com/events/?flag=1&amp;CFID=&amp;CFPARAMS=&amp;PlayerID=1631089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7" Type="http://schemas.openxmlformats.org/officeDocument/2006/relationships/hyperlink" Target="https://stats.wnba.com/events/?flag=1&amp;CFID=&amp;CFPARAMS=&amp;PlayerID=204330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8" Type="http://schemas.openxmlformats.org/officeDocument/2006/relationships/hyperlink" Target="https://stats.wnba.com/events/?flag=1&amp;CFID=&amp;CFPARAMS=&amp;PlayerID=203833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wnba.com/events/?flag=3&amp;CFID=&amp;CFPARAMS=&amp;PlayerID=1631068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wnba.com/events/?flag=1&amp;CFID=&amp;CFPARAMS=&amp;PlayerID=1631089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stats.wnba.com/events/?flag=1&amp;CFID=&amp;CFPARAMS=&amp;PlayerID=1627676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4" Type="http://schemas.openxmlformats.org/officeDocument/2006/relationships/hyperlink" Target="https://stats.wnba.com/events/?flag=3&amp;CFID=&amp;CFPARAMS=&amp;PlayerID=204330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5" Type="http://schemas.openxmlformats.org/officeDocument/2006/relationships/hyperlink" Target="https://stats.wnba.com/events/?flag=3&amp;CFID=&amp;CFPARAMS=&amp;PlayerID=203833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stats.wnba.com/team/1611661317/traditional/" TargetMode="External"/><Relationship Id="rId5467" Type="http://schemas.openxmlformats.org/officeDocument/2006/relationships/hyperlink" Target="https://stats.wnba.com/events/?flag=1&amp;CFID=&amp;CFPARAMS=&amp;PlayerID=1631089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stats.wnba.com/events/?flag=1&amp;CFID=&amp;CFPARAMS=&amp;PlayerID=1627676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5" Type="http://schemas.openxmlformats.org/officeDocument/2006/relationships/hyperlink" Target="https://stats.wnba.com/events/?flag=3&amp;CFID=&amp;CFPARAMS=&amp;PlayerID=204330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6" Type="http://schemas.openxmlformats.org/officeDocument/2006/relationships/hyperlink" Target="https://stats.wnba.com/events/?flag=3&amp;CFID=&amp;CFPARAMS=&amp;PlayerID=203833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5" Type="http://schemas.openxmlformats.org/officeDocument/2006/relationships/hyperlink" Target="https://stats.wnba.com/events/?flag=1&amp;CFID=&amp;CFPARAMS=&amp;PlayerID=203823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6" Type="http://schemas.openxmlformats.org/officeDocument/2006/relationships/hyperlink" Target="https://stats.wnba.com/events/?flag=1&amp;CFID=&amp;CFPARAMS=&amp;PlayerID=203823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3" Type="http://schemas.openxmlformats.org/officeDocument/2006/relationships/hyperlink" Target="https://stats.wnba.com/events/?flag=1&amp;CFID=&amp;CFPARAMS=&amp;PlayerID=203823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4" Type="http://schemas.openxmlformats.org/officeDocument/2006/relationships/hyperlink" Target="https://stats.wnba.com/events/?flag=1&amp;CFID=&amp;CFPARAMS=&amp;PlayerID=203823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9" Type="http://schemas.openxmlformats.org/officeDocument/2006/relationships/hyperlink" Target="https://stats.wnba.com/events/?flag=1&amp;CFID=&amp;CFPARAMS=&amp;PlayerID=203823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7" Type="http://schemas.openxmlformats.org/officeDocument/2006/relationships/hyperlink" Target="https://stats.wnba.com/events/?flag=1&amp;CFID=&amp;CFPARAMS=&amp;PlayerID=203823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8" Type="http://schemas.openxmlformats.org/officeDocument/2006/relationships/hyperlink" Target="https://stats.wnba.com/events/?flag=1&amp;CFID=&amp;CFPARAMS=&amp;PlayerID=203823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1" Type="http://schemas.openxmlformats.org/officeDocument/2006/relationships/hyperlink" Target="https://stats.wnba.com/events/?flag=3&amp;CFID=&amp;CFPARAMS=&amp;PlayerID=203823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2" Type="http://schemas.openxmlformats.org/officeDocument/2006/relationships/hyperlink" Target="https://stats.wnba.com/events/?flag=3&amp;CFID=&amp;CFPARAMS=&amp;PlayerID=203823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0" Type="http://schemas.openxmlformats.org/officeDocument/2006/relationships/hyperlink" Target="https://stats.wnba.com/events/?flag=3&amp;CFID=&amp;CFPARAMS=&amp;PlayerID=203823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1" Type="http://schemas.openxmlformats.org/officeDocument/2006/relationships/hyperlink" Target="https://stats.wnba.com/events/?flag=2&amp;CFID=&amp;CFPARAMS=&amp;PlayerID=203020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0" Type="http://schemas.openxmlformats.org/officeDocument/2006/relationships/hyperlink" Target="https://stats.wnba.com/events/?flag=2&amp;CFID=&amp;CFPARAMS=&amp;PlayerID=203020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3" Type="http://schemas.openxmlformats.org/officeDocument/2006/relationships/hyperlink" Target="https://stats.wnba.com/team/1611661323/traditional/" TargetMode="External"/><Relationship Id="rId22922" Type="http://schemas.openxmlformats.org/officeDocument/2006/relationships/hyperlink" Target="https://stats.wnba.com/player/203033/" TargetMode="External"/><Relationship Id="rId22925" Type="http://schemas.openxmlformats.org/officeDocument/2006/relationships/hyperlink" Target="https://stats.wnba.com/events/?flag=2&amp;CFID=&amp;CFPARAMS=&amp;PlayerID=203033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4" Type="http://schemas.openxmlformats.org/officeDocument/2006/relationships/hyperlink" Target="https://stats.wnba.com/events/?flag=2&amp;CFID=&amp;CFPARAMS=&amp;PlayerID=203033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8" Type="http://schemas.openxmlformats.org/officeDocument/2006/relationships/hyperlink" Target="https://stats.wnba.com/events/?flag=1&amp;CFID=&amp;CFPARAMS=&amp;PlayerID=201904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9" Type="http://schemas.openxmlformats.org/officeDocument/2006/relationships/hyperlink" Target="https://stats.wnba.com/player/203828/" TargetMode="External"/><Relationship Id="rId10936" Type="http://schemas.openxmlformats.org/officeDocument/2006/relationships/hyperlink" Target="https://stats.wnba.com/events/?flag=1&amp;CFID=&amp;CFPARAMS=&amp;PlayerID=201904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7" Type="http://schemas.openxmlformats.org/officeDocument/2006/relationships/hyperlink" Target="https://stats.wnba.com/events/?flag=1&amp;CFID=&amp;CFPARAMS=&amp;PlayerID=201904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0" Type="http://schemas.openxmlformats.org/officeDocument/2006/relationships/hyperlink" Target="https://stats.wnba.com/events/?flag=3&amp;CFID=&amp;CFPARAMS=&amp;PlayerID=201904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1" Type="http://schemas.openxmlformats.org/officeDocument/2006/relationships/hyperlink" Target="https://stats.wnba.com/events/?flag=1&amp;CFID=&amp;CFPARAMS=&amp;PlayerID=201904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4" Type="http://schemas.openxmlformats.org/officeDocument/2006/relationships/hyperlink" Target="https://stats.wnba.com/events/?flag=1&amp;CFID=&amp;CFPARAMS=&amp;PlayerID=201904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5" Type="http://schemas.openxmlformats.org/officeDocument/2006/relationships/hyperlink" Target="https://stats.wnba.com/events/?flag=1&amp;CFID=&amp;CFPARAMS=&amp;PlayerID=201904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2" Type="http://schemas.openxmlformats.org/officeDocument/2006/relationships/hyperlink" Target="https://stats.wnba.com/events/?flag=1&amp;CFID=&amp;CFPARAMS=&amp;PlayerID=201904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3" Type="http://schemas.openxmlformats.org/officeDocument/2006/relationships/hyperlink" Target="https://stats.wnba.com/events/?flag=1&amp;CFID=&amp;CFPARAMS=&amp;PlayerID=201904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7" Type="http://schemas.openxmlformats.org/officeDocument/2006/relationships/hyperlink" Target="https://stats.wnba.com/team/1611661313/traditional/" TargetMode="External"/><Relationship Id="rId22926" Type="http://schemas.openxmlformats.org/officeDocument/2006/relationships/hyperlink" Target="https://stats.wnba.com/player/203047/" TargetMode="External"/><Relationship Id="rId22929" Type="http://schemas.openxmlformats.org/officeDocument/2006/relationships/hyperlink" Target="https://stats.wnba.com/events/?flag=2&amp;CFID=&amp;CFPARAMS=&amp;PlayerID=203047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8" Type="http://schemas.openxmlformats.org/officeDocument/2006/relationships/hyperlink" Target="https://stats.wnba.com/events/?flag=2&amp;CFID=&amp;CFPARAMS=&amp;PlayerID=203047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0" Type="http://schemas.openxmlformats.org/officeDocument/2006/relationships/hyperlink" Target="https://stats.wnba.com/events/?flag=2&amp;CFID=&amp;CFPARAMS=&amp;PlayerID=100234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2" Type="http://schemas.openxmlformats.org/officeDocument/2006/relationships/hyperlink" Target="https://stats.wnba.com/events/?flag=2&amp;CFID=&amp;CFPARAMS=&amp;PlayerID=100234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1" Type="http://schemas.openxmlformats.org/officeDocument/2006/relationships/hyperlink" Target="https://stats.wnba.com/events/?flag=2&amp;CFID=&amp;CFPARAMS=&amp;PlayerID=100234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4" Type="http://schemas.openxmlformats.org/officeDocument/2006/relationships/hyperlink" Target="https://stats.wnba.com/player/101042/" TargetMode="External"/><Relationship Id="rId22913" Type="http://schemas.openxmlformats.org/officeDocument/2006/relationships/hyperlink" Target="https://stats.wnba.com/events/?flag=2&amp;CFID=&amp;CFPARAMS=&amp;PlayerID=100234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9" Type="http://schemas.openxmlformats.org/officeDocument/2006/relationships/hyperlink" Target="https://stats.wnba.com/events/?flag=1&amp;CFID=&amp;CFPARAMS=&amp;PlayerID=203828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7" Type="http://schemas.openxmlformats.org/officeDocument/2006/relationships/hyperlink" Target="https://stats.wnba.com/events/?flag=1&amp;CFID=&amp;CFPARAMS=&amp;PlayerID=203828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8" Type="http://schemas.openxmlformats.org/officeDocument/2006/relationships/hyperlink" Target="https://stats.wnba.com/events/?flag=1&amp;CFID=&amp;CFPARAMS=&amp;PlayerID=203828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stats.wnba.com/events/?flag=1&amp;CFID=&amp;CFPARAMS=&amp;PlayerID=1629481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1" Type="http://schemas.openxmlformats.org/officeDocument/2006/relationships/hyperlink" Target="https://stats.wnba.com/events/?flag=3&amp;CFID=&amp;CFPARAMS=&amp;PlayerID=203828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2" Type="http://schemas.openxmlformats.org/officeDocument/2006/relationships/hyperlink" Target="https://stats.wnba.com/events/?flag=3&amp;CFID=&amp;CFPARAMS=&amp;PlayerID=203828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stats.wnba.com/events/?flag=1&amp;CFID=&amp;CFPARAMS=&amp;PlayerID=1629481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stats.wnba.com/events/?flag=1&amp;CFID=&amp;CFPARAMS=&amp;PlayerID=1629481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0" Type="http://schemas.openxmlformats.org/officeDocument/2006/relationships/hyperlink" Target="https://stats.wnba.com/team/1611661329/traditional/" TargetMode="External"/><Relationship Id="rId4194" Type="http://schemas.openxmlformats.org/officeDocument/2006/relationships/hyperlink" Target="https://stats.wnba.com/events/?flag=1&amp;CFID=&amp;CFPARAMS=&amp;PlayerID=1629481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5" Type="http://schemas.openxmlformats.org/officeDocument/2006/relationships/hyperlink" Target="https://stats.wnba.com/events/?flag=1&amp;CFID=&amp;CFPARAMS=&amp;PlayerID=203828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stats.wnba.com/events/?flag=1&amp;CFID=&amp;CFPARAMS=&amp;PlayerID=1629481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6" Type="http://schemas.openxmlformats.org/officeDocument/2006/relationships/hyperlink" Target="https://stats.wnba.com/events/?flag=1&amp;CFID=&amp;CFPARAMS=&amp;PlayerID=203828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wnba.com/events/?flag=1&amp;CFID=&amp;CFPARAMS=&amp;PlayerID=1629481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3" Type="http://schemas.openxmlformats.org/officeDocument/2006/relationships/hyperlink" Target="https://stats.wnba.com/events/?flag=3&amp;CFID=&amp;CFPARAMS=&amp;PlayerID=203828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wnba.com/events/?flag=1&amp;CFID=&amp;CFPARAMS=&amp;PlayerID=1629481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4" Type="http://schemas.openxmlformats.org/officeDocument/2006/relationships/hyperlink" Target="https://stats.wnba.com/events/?flag=3&amp;CFID=&amp;CFPARAMS=&amp;PlayerID=203828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wnba.com/player/1628932/" TargetMode="External"/><Relationship Id="rId22916" Type="http://schemas.openxmlformats.org/officeDocument/2006/relationships/hyperlink" Target="https://stats.wnba.com/events/?flag=2&amp;CFID=&amp;CFPARAMS=&amp;PlayerID=101042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wnba.com/events/?flag=1&amp;CFID=&amp;CFPARAMS=&amp;PlayerID=1629481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5" Type="http://schemas.openxmlformats.org/officeDocument/2006/relationships/hyperlink" Target="https://stats.wnba.com/team/1611661323/traditional/" TargetMode="External"/><Relationship Id="rId22918" Type="http://schemas.openxmlformats.org/officeDocument/2006/relationships/hyperlink" Target="https://stats.wnba.com/player/203020/" TargetMode="External"/><Relationship Id="rId4199" Type="http://schemas.openxmlformats.org/officeDocument/2006/relationships/hyperlink" Target="https://stats.wnba.com/team/1611661319/traditional/" TargetMode="External"/><Relationship Id="rId22917" Type="http://schemas.openxmlformats.org/officeDocument/2006/relationships/hyperlink" Target="https://stats.wnba.com/events/?flag=2&amp;CFID=&amp;CFPARAMS=&amp;PlayerID=101042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9" Type="http://schemas.openxmlformats.org/officeDocument/2006/relationships/hyperlink" Target="https://stats.wnba.com/team/1611661313/traditional/" TargetMode="External"/><Relationship Id="rId22901" Type="http://schemas.openxmlformats.org/officeDocument/2006/relationships/hyperlink" Target="https://stats.wnba.com/events/?flag=2&amp;CFID=&amp;CFPARAMS=&amp;PlayerID=202265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0" Type="http://schemas.openxmlformats.org/officeDocument/2006/relationships/hyperlink" Target="https://stats.wnba.com/events/?flag=2&amp;CFID=&amp;CFPARAMS=&amp;PlayerID=202265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3" Type="http://schemas.openxmlformats.org/officeDocument/2006/relationships/hyperlink" Target="https://stats.wnba.com/team/1611661330/traditional/" TargetMode="External"/><Relationship Id="rId22902" Type="http://schemas.openxmlformats.org/officeDocument/2006/relationships/hyperlink" Target="https://stats.wnba.com/player/101084/" TargetMode="External"/><Relationship Id="rId10916" Type="http://schemas.openxmlformats.org/officeDocument/2006/relationships/hyperlink" Target="https://stats.wnba.com/events/?flag=3&amp;CFID=&amp;CFPARAMS=&amp;PlayerID=203403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7" Type="http://schemas.openxmlformats.org/officeDocument/2006/relationships/hyperlink" Target="https://stats.wnba.com/events/?flag=1&amp;CFID=&amp;CFPARAMS=&amp;PlayerID=203403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4" Type="http://schemas.openxmlformats.org/officeDocument/2006/relationships/hyperlink" Target="https://stats.wnba.com/events/?flag=3&amp;CFID=&amp;CFPARAMS=&amp;PlayerID=203403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5" Type="http://schemas.openxmlformats.org/officeDocument/2006/relationships/hyperlink" Target="https://stats.wnba.com/events/?flag=3&amp;CFID=&amp;CFPARAMS=&amp;PlayerID=203403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8" Type="http://schemas.openxmlformats.org/officeDocument/2006/relationships/hyperlink" Target="https://stats.wnba.com/events/?flag=1&amp;CFID=&amp;CFPARAMS=&amp;PlayerID=203403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9" Type="http://schemas.openxmlformats.org/officeDocument/2006/relationships/hyperlink" Target="https://stats.wnba.com/events/?flag=1&amp;CFID=&amp;CFPARAMS=&amp;PlayerID=203403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2" Type="http://schemas.openxmlformats.org/officeDocument/2006/relationships/hyperlink" Target="https://stats.wnba.com/team/1611661322/traditional/" TargetMode="External"/><Relationship Id="rId10913" Type="http://schemas.openxmlformats.org/officeDocument/2006/relationships/hyperlink" Target="https://stats.wnba.com/events/?flag=3&amp;CFID=&amp;CFPARAMS=&amp;PlayerID=203403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0" Type="http://schemas.openxmlformats.org/officeDocument/2006/relationships/hyperlink" Target="https://stats.wnba.com/events/?flag=1&amp;CFID=&amp;CFPARAMS=&amp;PlayerID=203823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1" Type="http://schemas.openxmlformats.org/officeDocument/2006/relationships/hyperlink" Target="https://stats.wnba.com/player/203403/" TargetMode="External"/><Relationship Id="rId22905" Type="http://schemas.openxmlformats.org/officeDocument/2006/relationships/hyperlink" Target="https://stats.wnba.com/events/?flag=2&amp;CFID=&amp;CFPARAMS=&amp;PlayerID=101084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4" Type="http://schemas.openxmlformats.org/officeDocument/2006/relationships/hyperlink" Target="https://stats.wnba.com/events/?flag=2&amp;CFID=&amp;CFPARAMS=&amp;PlayerID=101084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7" Type="http://schemas.openxmlformats.org/officeDocument/2006/relationships/hyperlink" Target="https://stats.wnba.com/events/?flag=2&amp;CFID=&amp;CFPARAMS=&amp;PlayerID=101084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6" Type="http://schemas.openxmlformats.org/officeDocument/2006/relationships/hyperlink" Target="https://stats.wnba.com/events/?flag=2&amp;CFID=&amp;CFPARAMS=&amp;PlayerID=101084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9" Type="http://schemas.openxmlformats.org/officeDocument/2006/relationships/hyperlink" Target="https://stats.wnba.com/team/1611661329/traditional/" TargetMode="External"/><Relationship Id="rId22908" Type="http://schemas.openxmlformats.org/officeDocument/2006/relationships/hyperlink" Target="https://stats.wnba.com/player/100234/" TargetMode="External"/><Relationship Id="rId10927" Type="http://schemas.openxmlformats.org/officeDocument/2006/relationships/hyperlink" Target="https://stats.wnba.com/events/?flag=3&amp;CFID=&amp;CFPARAMS=&amp;PlayerID=201904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8" Type="http://schemas.openxmlformats.org/officeDocument/2006/relationships/hyperlink" Target="https://stats.wnba.com/events/?flag=3&amp;CFID=&amp;CFPARAMS=&amp;PlayerID=201904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5" Type="http://schemas.openxmlformats.org/officeDocument/2006/relationships/hyperlink" Target="https://stats.wnba.com/player/201904/" TargetMode="External"/><Relationship Id="rId10926" Type="http://schemas.openxmlformats.org/officeDocument/2006/relationships/hyperlink" Target="https://stats.wnba.com/team/1611661330/traditional/" TargetMode="External"/><Relationship Id="rId10929" Type="http://schemas.openxmlformats.org/officeDocument/2006/relationships/hyperlink" Target="https://stats.wnba.com/events/?flag=3&amp;CFID=&amp;CFPARAMS=&amp;PlayerID=201904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0" Type="http://schemas.openxmlformats.org/officeDocument/2006/relationships/hyperlink" Target="https://stats.wnba.com/events/?flag=1&amp;CFID=&amp;CFPARAMS=&amp;PlayerID=203403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3" Type="http://schemas.openxmlformats.org/officeDocument/2006/relationships/hyperlink" Target="https://stats.wnba.com/events/?flag=1&amp;CFID=&amp;CFPARAMS=&amp;PlayerID=203403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4" Type="http://schemas.openxmlformats.org/officeDocument/2006/relationships/hyperlink" Target="https://stats.wnba.com/events/?flag=1&amp;CFID=&amp;CFPARAMS=&amp;PlayerID=203403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1" Type="http://schemas.openxmlformats.org/officeDocument/2006/relationships/hyperlink" Target="https://stats.wnba.com/events/?flag=1&amp;CFID=&amp;CFPARAMS=&amp;PlayerID=203403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2" Type="http://schemas.openxmlformats.org/officeDocument/2006/relationships/hyperlink" Target="https://stats.wnba.com/events/?flag=1&amp;CFID=&amp;CFPARAMS=&amp;PlayerID=203403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wnba.com/events/?flag=1&amp;CFID=&amp;CFPARAMS=&amp;PlayerID=1629479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wnba.com/events/?flag=1&amp;CFID=&amp;CFPARAMS=&amp;PlayerID=1629479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wnba.com/player/1629479/" TargetMode="External"/><Relationship Id="rId502" Type="http://schemas.openxmlformats.org/officeDocument/2006/relationships/hyperlink" Target="https://stats.wnba.com/events/?flag=1&amp;CFID=&amp;CFPARAMS=&amp;PlayerID=1631022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wnba.com/events/?flag=1&amp;CFID=&amp;CFPARAMS=&amp;PlayerID=1631022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wnba.com/events/?flag=1&amp;CFID=&amp;CFPARAMS=&amp;PlayerID=1631022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stats.wnba.com/events/?flag=3&amp;CFID=&amp;CFPARAMS=&amp;PlayerID=1629479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wnba.com/events/?flag=3&amp;CFID=&amp;CFPARAMS=&amp;PlayerID=1629479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wnba.com/events/?flag=3&amp;CFID=&amp;CFPARAMS=&amp;PlayerID=1629479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wnba.com/team/1611661321/traditional/" TargetMode="External"/><Relationship Id="rId6803" Type="http://schemas.openxmlformats.org/officeDocument/2006/relationships/hyperlink" Target="https://stats.wnba.com/events/?flag=3&amp;CFID=&amp;CFPARAMS=&amp;PlayerID=1630149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stats.wnba.com/events/?flag=3&amp;CFID=&amp;CFPARAMS=&amp;PlayerID=1630149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stats.wnba.com/player/1630149/" TargetMode="External"/><Relationship Id="rId6802" Type="http://schemas.openxmlformats.org/officeDocument/2006/relationships/hyperlink" Target="https://stats.wnba.com/team/1611661321/traditional/" TargetMode="External"/><Relationship Id="rId6807" Type="http://schemas.openxmlformats.org/officeDocument/2006/relationships/hyperlink" Target="https://stats.wnba.com/events/?flag=1&amp;CFID=&amp;CFPARAMS=&amp;PlayerID=1630149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stats.wnba.com/events/?flag=1&amp;CFID=&amp;CFPARAMS=&amp;PlayerID=1630149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stats.wnba.com/events/?flag=3&amp;CFID=&amp;CFPARAMS=&amp;PlayerID=1630149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stats.wnba.com/events/?flag=3&amp;CFID=&amp;CFPARAMS=&amp;PlayerID=1630149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stats.wnba.com/events/?flag=1&amp;CFID=&amp;CFPARAMS=&amp;PlayerID=1630149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wnba.com/events/?flag=1&amp;CFID=&amp;CFPARAMS=&amp;PlayerID=1629496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wnba.com/events/?flag=1&amp;CFID=&amp;CFPARAMS=&amp;PlayerID=1629496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wnba.com/events/?flag=1&amp;CFID=&amp;CFPARAMS=&amp;PlayerID=1629496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wnba.com/events/?flag=1&amp;CFID=&amp;CFPARAMS=&amp;PlayerID=1629496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wnba.com/events/?flag=1&amp;CFID=&amp;CFPARAMS=&amp;PlayerID=1629496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stats.wnba.com/events/?flag=1&amp;CFID=&amp;CFPARAMS=&amp;PlayerID=1629496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wnba.com/events/?flag=1&amp;CFID=&amp;CFPARAMS=&amp;PlayerID=1629496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wnba.com/events/?flag=1&amp;CFID=&amp;CFPARAMS=&amp;PlayerID=1629496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wnba.com/events/?flag=3&amp;CFID=&amp;CFPARAMS=&amp;PlayerID=1629496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wnba.com/events/?flag=3&amp;CFID=&amp;CFPARAMS=&amp;PlayerID=1629496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stats.wnba.com/events/?flag=1&amp;CFID=&amp;CFPARAMS=&amp;PlayerID=1627676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wnba.com/events/?flag=3&amp;CFID=&amp;CFPARAMS=&amp;PlayerID=1629496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wnba.com/events/?flag=1&amp;CFID=&amp;CFPARAMS=&amp;PlayerID=1629479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wnba.com/events/?flag=1&amp;CFID=&amp;CFPARAMS=&amp;PlayerID=1629479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wnba.com/events/?flag=1&amp;CFID=&amp;CFPARAMS=&amp;PlayerID=1629479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wnba.com/events/?flag=1&amp;CFID=&amp;CFPARAMS=&amp;PlayerID=1629479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wnba.com/events/?flag=3&amp;CFID=&amp;CFPARAMS=&amp;PlayerID=1629496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wnba.com/team/1611661328/traditional/" TargetMode="External"/><Relationship Id="rId516" Type="http://schemas.openxmlformats.org/officeDocument/2006/relationships/hyperlink" Target="https://stats.wnba.com/player/1629496/" TargetMode="External"/><Relationship Id="rId515" Type="http://schemas.openxmlformats.org/officeDocument/2006/relationships/hyperlink" Target="https://stats.wnba.com/events/?flag=1&amp;CFID=&amp;CFPARAMS=&amp;PlayerID=1629479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wnba.com/events/?flag=1&amp;CFID=&amp;CFPARAMS=&amp;PlayerID=1629479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stats.wnba.com/events/?flag=1&amp;CFID=&amp;CFPARAMS=&amp;PlayerID=1628932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wnba.com/events/?flag=1&amp;CFID=&amp;CFPARAMS=&amp;PlayerID=1630112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stats.wnba.com/events/?flag=1&amp;CFID=&amp;CFPARAMS=&amp;PlayerID=204324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8" Type="http://schemas.openxmlformats.org/officeDocument/2006/relationships/hyperlink" Target="https://stats.wnba.com/events/?flag=1&amp;CFID=&amp;CFPARAMS=&amp;PlayerID=203839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9" Type="http://schemas.openxmlformats.org/officeDocument/2006/relationships/hyperlink" Target="https://stats.wnba.com/events/?flag=1&amp;CFID=&amp;CFPARAMS=&amp;PlayerID=202638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8" Type="http://schemas.openxmlformats.org/officeDocument/2006/relationships/hyperlink" Target="https://stats.wnba.com/team/1611661321/traditional/" TargetMode="External"/><Relationship Id="rId4205" Type="http://schemas.openxmlformats.org/officeDocument/2006/relationships/hyperlink" Target="https://stats.wnba.com/events/?flag=1&amp;CFID=&amp;CFPARAMS=&amp;PlayerID=1628932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stats.wnba.com/events/?flag=1&amp;CFID=&amp;CFPARAMS=&amp;PlayerID=1630112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9" Type="http://schemas.openxmlformats.org/officeDocument/2006/relationships/hyperlink" Target="https://stats.wnba.com/events/?flag=1&amp;CFID=&amp;CFPARAMS=&amp;PlayerID=203839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9" Type="http://schemas.openxmlformats.org/officeDocument/2006/relationships/hyperlink" Target="https://stats.wnba.com/events/?flag=3&amp;CFID=&amp;CFPARAMS=&amp;PlayerID=203849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wnba.com/events/?flag=1&amp;CFID=&amp;CFPARAMS=&amp;PlayerID=1628932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wnba.com/events/?flag=1&amp;CFID=&amp;CFPARAMS=&amp;PlayerID=1630112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stats.wnba.com/events/?flag=1&amp;CFID=&amp;CFPARAMS=&amp;PlayerID=204324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6" Type="http://schemas.openxmlformats.org/officeDocument/2006/relationships/hyperlink" Target="https://stats.wnba.com/events/?flag=3&amp;CFID=&amp;CFPARAMS=&amp;PlayerID=203839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7" Type="http://schemas.openxmlformats.org/officeDocument/2006/relationships/hyperlink" Target="https://stats.wnba.com/events/?flag=1&amp;CFID=&amp;CFPARAMS=&amp;PlayerID=202638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stats.wnba.com/events/?flag=1&amp;CFID=&amp;CFPARAMS=&amp;PlayerID=1628932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wnba.com/events/?flag=1&amp;CFID=&amp;CFPARAMS=&amp;PlayerID=1630112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stats.wnba.com/events/?flag=1&amp;CFID=&amp;CFPARAMS=&amp;PlayerID=204324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7" Type="http://schemas.openxmlformats.org/officeDocument/2006/relationships/hyperlink" Target="https://stats.wnba.com/events/?flag=3&amp;CFID=&amp;CFPARAMS=&amp;PlayerID=203839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8" Type="http://schemas.openxmlformats.org/officeDocument/2006/relationships/hyperlink" Target="https://stats.wnba.com/events/?flag=1&amp;CFID=&amp;CFPARAMS=&amp;PlayerID=202638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wnba.com/events/?flag=3&amp;CFID=&amp;CFPARAMS=&amp;PlayerID=1631019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4" Type="http://schemas.openxmlformats.org/officeDocument/2006/relationships/hyperlink" Target="https://stats.wnba.com/events/?flag=3&amp;CFID=&amp;CFPARAMS=&amp;PlayerID=203839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5" Type="http://schemas.openxmlformats.org/officeDocument/2006/relationships/hyperlink" Target="https://stats.wnba.com/events/?flag=1&amp;CFID=&amp;CFPARAMS=&amp;PlayerID=202638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stats.wnba.com/events/?flag=1&amp;CFID=&amp;CFPARAMS=&amp;PlayerID=1628932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5" Type="http://schemas.openxmlformats.org/officeDocument/2006/relationships/hyperlink" Target="https://stats.wnba.com/events/?flag=3&amp;CFID=&amp;CFPARAMS=&amp;PlayerID=203839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6" Type="http://schemas.openxmlformats.org/officeDocument/2006/relationships/hyperlink" Target="https://stats.wnba.com/events/?flag=1&amp;CFID=&amp;CFPARAMS=&amp;PlayerID=202638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2" Type="http://schemas.openxmlformats.org/officeDocument/2006/relationships/hyperlink" Target="https://stats.wnba.com/player/203839/" TargetMode="External"/><Relationship Id="rId19393" Type="http://schemas.openxmlformats.org/officeDocument/2006/relationships/hyperlink" Target="https://stats.wnba.com/events/?flag=1&amp;CFID=&amp;CFPARAMS=&amp;PlayerID=202638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3" Type="http://schemas.openxmlformats.org/officeDocument/2006/relationships/hyperlink" Target="https://stats.wnba.com/team/1611661321/traditional/" TargetMode="External"/><Relationship Id="rId19394" Type="http://schemas.openxmlformats.org/officeDocument/2006/relationships/hyperlink" Target="https://stats.wnba.com/events/?flag=1&amp;CFID=&amp;CFPARAMS=&amp;PlayerID=202638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0" Type="http://schemas.openxmlformats.org/officeDocument/2006/relationships/hyperlink" Target="https://stats.wnba.com/events/?flag=1&amp;CFID=&amp;CFPARAMS=&amp;PlayerID=200691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1" Type="http://schemas.openxmlformats.org/officeDocument/2006/relationships/hyperlink" Target="https://stats.wnba.com/events/?flag=3&amp;CFID=&amp;CFPARAMS=&amp;PlayerID=202638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0" Type="http://schemas.openxmlformats.org/officeDocument/2006/relationships/hyperlink" Target="https://stats.wnba.com/events/?flag=1&amp;CFID=&amp;CFPARAMS=&amp;PlayerID=203039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1" Type="http://schemas.openxmlformats.org/officeDocument/2006/relationships/hyperlink" Target="https://stats.wnba.com/events/?flag=1&amp;CFID=&amp;CFPARAMS=&amp;PlayerID=200691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2" Type="http://schemas.openxmlformats.org/officeDocument/2006/relationships/hyperlink" Target="https://stats.wnba.com/events/?flag=1&amp;CFID=&amp;CFPARAMS=&amp;PlayerID=202638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1" Type="http://schemas.openxmlformats.org/officeDocument/2006/relationships/hyperlink" Target="https://stats.wnba.com/events/?flag=1&amp;CFID=&amp;CFPARAMS=&amp;PlayerID=203039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2" Type="http://schemas.openxmlformats.org/officeDocument/2006/relationships/hyperlink" Target="https://stats.wnba.com/events/?flag=1&amp;CFID=&amp;CFPARAMS=&amp;PlayerID=203039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0" Type="http://schemas.openxmlformats.org/officeDocument/2006/relationships/hyperlink" Target="https://stats.wnba.com/events/?flag=3&amp;CFID=&amp;CFPARAMS=&amp;PlayerID=202638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3" Type="http://schemas.openxmlformats.org/officeDocument/2006/relationships/hyperlink" Target="https://stats.wnba.com/events/?flag=1&amp;CFID=&amp;CFPARAMS=&amp;PlayerID=203039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4" Type="http://schemas.openxmlformats.org/officeDocument/2006/relationships/hyperlink" Target="https://stats.wnba.com/events/?flag=1&amp;CFID=&amp;CFPARAMS=&amp;PlayerID=203039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5" Type="http://schemas.openxmlformats.org/officeDocument/2006/relationships/hyperlink" Target="https://stats.wnba.com/events/?flag=1&amp;CFID=&amp;CFPARAMS=&amp;PlayerID=203039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6" Type="http://schemas.openxmlformats.org/officeDocument/2006/relationships/hyperlink" Target="https://stats.wnba.com/events/?flag=1&amp;CFID=&amp;CFPARAMS=&amp;PlayerID=203039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7" Type="http://schemas.openxmlformats.org/officeDocument/2006/relationships/hyperlink" Target="https://stats.wnba.com/player/203849/" TargetMode="External"/><Relationship Id="rId589" Type="http://schemas.openxmlformats.org/officeDocument/2006/relationships/hyperlink" Target="https://stats.wnba.com/events/?flag=3&amp;CFID=&amp;CFPARAMS=&amp;PlayerID=1631019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wnba.com/events/?flag=3&amp;CFID=&amp;CFPARAMS=&amp;PlayerID=1631019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0" Type="http://schemas.openxmlformats.org/officeDocument/2006/relationships/hyperlink" Target="https://stats.wnba.com/events/?flag=3&amp;CFID=&amp;CFPARAMS=&amp;PlayerID=203849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wnba.com/events/?flag=1&amp;CFID=&amp;CFPARAMS=&amp;PlayerID=1628886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wnba.com/events/?flag=3&amp;CFID=&amp;CFPARAMS=&amp;PlayerID=1630112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stats.wnba.com/events/?flag=3&amp;CFID=&amp;CFPARAMS=&amp;PlayerID=204324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wnba.com/events/?flag=1&amp;CFID=&amp;CFPARAMS=&amp;PlayerID=1628886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wnba.com/events/?flag=3&amp;CFID=&amp;CFPARAMS=&amp;PlayerID=1630112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2" Type="http://schemas.openxmlformats.org/officeDocument/2006/relationships/hyperlink" Target="https://stats.wnba.com/events/?flag=3&amp;CFID=&amp;CFPARAMS=&amp;PlayerID=204324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stats.wnba.com/events/?flag=1&amp;CFID=&amp;CFPARAMS=&amp;PlayerID=1628886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wnba.com/events/?flag=3&amp;CFID=&amp;CFPARAMS=&amp;PlayerID=1628932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stats.wnba.com/events/?flag=1&amp;CFID=&amp;CFPARAMS=&amp;PlayerID=1628886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stats.wnba.com/events/?flag=3&amp;CFID=&amp;CFPARAMS=&amp;PlayerID=204324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wnba.com/events/?flag=3&amp;CFID=&amp;CFPARAMS=&amp;PlayerID=1631019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stats.wnba.com/events/?flag=3&amp;CFID=&amp;CFPARAMS=&amp;PlayerID=1628932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wnba.com/events/?flag=1&amp;CFID=&amp;CFPARAMS=&amp;PlayerID=1630112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5" Type="http://schemas.openxmlformats.org/officeDocument/2006/relationships/hyperlink" Target="https://stats.wnba.com/events/?flag=1&amp;CFID=&amp;CFPARAMS=&amp;PlayerID=204324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wnba.com/team/1611661325/traditional/" TargetMode="External"/><Relationship Id="rId4201" Type="http://schemas.openxmlformats.org/officeDocument/2006/relationships/hyperlink" Target="https://stats.wnba.com/events/?flag=3&amp;CFID=&amp;CFPARAMS=&amp;PlayerID=1628932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wnba.com/events/?flag=1&amp;CFID=&amp;CFPARAMS=&amp;PlayerID=1630112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6" Type="http://schemas.openxmlformats.org/officeDocument/2006/relationships/hyperlink" Target="https://stats.wnba.com/events/?flag=1&amp;CFID=&amp;CFPARAMS=&amp;PlayerID=204324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wnba.com/player/1631019/" TargetMode="External"/><Relationship Id="rId4204" Type="http://schemas.openxmlformats.org/officeDocument/2006/relationships/hyperlink" Target="https://stats.wnba.com/events/?flag=1&amp;CFID=&amp;CFPARAMS=&amp;PlayerID=1628932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stats.wnba.com/events/?flag=3&amp;CFID=&amp;CFPARAMS=&amp;PlayerID=1630112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stats.wnba.com/events/?flag=1&amp;CFID=&amp;CFPARAMS=&amp;PlayerID=204324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9" Type="http://schemas.openxmlformats.org/officeDocument/2006/relationships/hyperlink" Target="https://stats.wnba.com/events/?flag=1&amp;CFID=&amp;CFPARAMS=&amp;PlayerID=200691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wnba.com/events/?flag=1&amp;CFID=&amp;CFPARAMS=&amp;PlayerID=1628886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stats.wnba.com/events/?flag=3&amp;CFID=&amp;CFPARAMS=&amp;PlayerID=1628932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stats.wnba.com/events/?flag=1&amp;CFID=&amp;CFPARAMS=&amp;PlayerID=1630112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stats.wnba.com/events/?flag=1&amp;CFID=&amp;CFPARAMS=&amp;PlayerID=204324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stats.wnba.com/player/1630112/" TargetMode="External"/><Relationship Id="rId6858" Type="http://schemas.openxmlformats.org/officeDocument/2006/relationships/hyperlink" Target="https://stats.wnba.com/team/1611661319/traditional/" TargetMode="External"/><Relationship Id="rId18079" Type="http://schemas.openxmlformats.org/officeDocument/2006/relationships/hyperlink" Target="https://stats.wnba.com/events/?flag=3&amp;CFID=&amp;CFPARAMS=&amp;PlayerID=204309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7" Type="http://schemas.openxmlformats.org/officeDocument/2006/relationships/hyperlink" Target="https://stats.wnba.com/events/?flag=3&amp;CFID=&amp;CFPARAMS=&amp;PlayerID=203039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stats.wnba.com/team/1611661321/traditional/" TargetMode="External"/><Relationship Id="rId6859" Type="http://schemas.openxmlformats.org/officeDocument/2006/relationships/hyperlink" Target="https://stats.wnba.com/events/?flag=3&amp;CFID=&amp;CFPARAMS=&amp;PlayerID=204324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8" Type="http://schemas.openxmlformats.org/officeDocument/2006/relationships/hyperlink" Target="https://stats.wnba.com/events/?flag=3&amp;CFID=&amp;CFPARAMS=&amp;PlayerID=203039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stats.wnba.com/events/?flag=1&amp;CFID=&amp;CFPARAMS=&amp;PlayerID=203855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stats.wnba.com/events/?flag=1&amp;CFID=&amp;CFPARAMS=&amp;PlayerID=1628244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7" Type="http://schemas.openxmlformats.org/officeDocument/2006/relationships/hyperlink" Target="https://stats.wnba.com/events/?flag=3&amp;CFID=&amp;CFPARAMS=&amp;PlayerID=204309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9" Type="http://schemas.openxmlformats.org/officeDocument/2006/relationships/hyperlink" Target="https://stats.wnba.com/events/?flag=1&amp;CFID=&amp;CFPARAMS=&amp;PlayerID=203039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stats.wnba.com/events/?flag=1&amp;CFID=&amp;CFPARAMS=&amp;PlayerID=203855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stats.wnba.com/player/204324/" TargetMode="External"/><Relationship Id="rId18078" Type="http://schemas.openxmlformats.org/officeDocument/2006/relationships/hyperlink" Target="https://stats.wnba.com/events/?flag=3&amp;CFID=&amp;CFPARAMS=&amp;PlayerID=204309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5" Type="http://schemas.openxmlformats.org/officeDocument/2006/relationships/hyperlink" Target="https://stats.wnba.com/player/204309/" TargetMode="External"/><Relationship Id="rId18076" Type="http://schemas.openxmlformats.org/officeDocument/2006/relationships/hyperlink" Target="https://stats.wnba.com/team/1611661329/traditional/" TargetMode="External"/><Relationship Id="rId5529" Type="http://schemas.openxmlformats.org/officeDocument/2006/relationships/hyperlink" Target="https://stats.wnba.com/events/?flag=3&amp;CFID=&amp;CFPARAMS=&amp;PlayerID=1630112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3" Type="http://schemas.openxmlformats.org/officeDocument/2006/relationships/hyperlink" Target="https://stats.wnba.com/events/?flag=1&amp;CFID=&amp;CFPARAMS=&amp;PlayerID=203839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4" Type="http://schemas.openxmlformats.org/officeDocument/2006/relationships/hyperlink" Target="https://stats.wnba.com/events/?flag=1&amp;CFID=&amp;CFPARAMS=&amp;PlayerID=203839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1" Type="http://schemas.openxmlformats.org/officeDocument/2006/relationships/hyperlink" Target="https://stats.wnba.com/events/?flag=1&amp;CFID=&amp;CFPARAMS=&amp;PlayerID=203839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2" Type="http://schemas.openxmlformats.org/officeDocument/2006/relationships/hyperlink" Target="https://stats.wnba.com/events/?flag=1&amp;CFID=&amp;CFPARAMS=&amp;PlayerID=203839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0" Type="http://schemas.openxmlformats.org/officeDocument/2006/relationships/hyperlink" Target="https://stats.wnba.com/events/?flag=1&amp;CFID=&amp;CFPARAMS=&amp;PlayerID=204336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1" Type="http://schemas.openxmlformats.org/officeDocument/2006/relationships/hyperlink" Target="https://stats.wnba.com/events/?flag=1&amp;CFID=&amp;CFPARAMS=&amp;PlayerID=204336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0" Type="http://schemas.openxmlformats.org/officeDocument/2006/relationships/hyperlink" Target="https://stats.wnba.com/events/?flag=1&amp;CFID=&amp;CFPARAMS=&amp;PlayerID=203839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2" Type="http://schemas.openxmlformats.org/officeDocument/2006/relationships/hyperlink" Target="https://stats.wnba.com/events/?flag=1&amp;CFID=&amp;CFPARAMS=&amp;PlayerID=204336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3" Type="http://schemas.openxmlformats.org/officeDocument/2006/relationships/hyperlink" Target="https://stats.wnba.com/player/203039/" TargetMode="External"/><Relationship Id="rId20374" Type="http://schemas.openxmlformats.org/officeDocument/2006/relationships/hyperlink" Target="https://stats.wnba.com/team/1611661330/traditional/" TargetMode="External"/><Relationship Id="rId20375" Type="http://schemas.openxmlformats.org/officeDocument/2006/relationships/hyperlink" Target="https://stats.wnba.com/events/?flag=3&amp;CFID=&amp;CFPARAMS=&amp;PlayerID=203039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6" Type="http://schemas.openxmlformats.org/officeDocument/2006/relationships/hyperlink" Target="https://stats.wnba.com/events/?flag=3&amp;CFID=&amp;CFPARAMS=&amp;PlayerID=203039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wnba.com/events/?flag=1&amp;CFID=&amp;CFPARAMS=&amp;PlayerID=1628886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wnba.com/events/?flag=1&amp;CFID=&amp;CFPARAMS=&amp;PlayerID=1628886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wnba.com/events/?flag=1&amp;CFID=&amp;CFPARAMS=&amp;PlayerID=1628886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wnba.com/team/1611661330/traditional/" TargetMode="External"/><Relationship Id="rId6850" Type="http://schemas.openxmlformats.org/officeDocument/2006/relationships/hyperlink" Target="https://stats.wnba.com/events/?flag=1&amp;CFID=&amp;CFPARAMS=&amp;PlayerID=1628244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wnba.com/player/1628886/" TargetMode="External"/><Relationship Id="rId5520" Type="http://schemas.openxmlformats.org/officeDocument/2006/relationships/hyperlink" Target="https://stats.wnba.com/events/?flag=1&amp;CFID=&amp;CFPARAMS=&amp;PlayerID=203855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stats.wnba.com/events/?flag=1&amp;CFID=&amp;CFPARAMS=&amp;PlayerID=1628244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wnba.com/events/?flag=1&amp;CFID=&amp;CFPARAMS=&amp;PlayerID=203826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wnba.com/events/?flag=3&amp;CFID=&amp;CFPARAMS=&amp;PlayerID=1628886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wnba.com/events/?flag=1&amp;CFID=&amp;CFPARAMS=&amp;PlayerID=203855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stats.wnba.com/events/?flag=1&amp;CFID=&amp;CFPARAMS=&amp;PlayerID=1628244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wnba.com/events/?flag=3&amp;CFID=&amp;CFPARAMS=&amp;PlayerID=1628886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stats.wnba.com/events/?flag=1&amp;CFID=&amp;CFPARAMS=&amp;PlayerID=203855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5" Type="http://schemas.openxmlformats.org/officeDocument/2006/relationships/hyperlink" Target="https://stats.wnba.com/events/?flag=1&amp;CFID=&amp;CFPARAMS=&amp;PlayerID=1628244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wnba.com/events/?flag=3&amp;CFID=&amp;CFPARAMS=&amp;PlayerID=1628886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wnba.com/events/?flag=1&amp;CFID=&amp;CFPARAMS=&amp;PlayerID=203855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2" Type="http://schemas.openxmlformats.org/officeDocument/2006/relationships/hyperlink" Target="https://stats.wnba.com/events/?flag=1&amp;CFID=&amp;CFPARAMS=&amp;PlayerID=1628244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wnba.com/events/?flag=3&amp;CFID=&amp;CFPARAMS=&amp;PlayerID=1628886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wnba.com/events/?flag=1&amp;CFID=&amp;CFPARAMS=&amp;PlayerID=203855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stats.wnba.com/events/?flag=1&amp;CFID=&amp;CFPARAMS=&amp;PlayerID=1628244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stats.wnba.com/events/?flag=3&amp;CFID=&amp;CFPARAMS=&amp;PlayerID=203014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6" Type="http://schemas.openxmlformats.org/officeDocument/2006/relationships/hyperlink" Target="https://stats.wnba.com/events/?flag=1&amp;CFID=&amp;CFPARAMS=&amp;PlayerID=204302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7" Type="http://schemas.openxmlformats.org/officeDocument/2006/relationships/hyperlink" Target="https://stats.wnba.com/events/?flag=3&amp;CFID=&amp;CFPARAMS=&amp;PlayerID=101039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6" Type="http://schemas.openxmlformats.org/officeDocument/2006/relationships/hyperlink" Target="https://stats.wnba.com/events/?flag=1&amp;CFID=&amp;CFPARAMS=&amp;PlayerID=204336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8" Type="http://schemas.openxmlformats.org/officeDocument/2006/relationships/hyperlink" Target="https://stats.wnba.com/events/?flag=2&amp;CFID=&amp;CFPARAMS=&amp;PlayerID=100634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stats.wnba.com/team/1611661320/traditional/" TargetMode="External"/><Relationship Id="rId18047" Type="http://schemas.openxmlformats.org/officeDocument/2006/relationships/hyperlink" Target="https://stats.wnba.com/events/?flag=1&amp;CFID=&amp;CFPARAMS=&amp;PlayerID=204302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8" Type="http://schemas.openxmlformats.org/officeDocument/2006/relationships/hyperlink" Target="https://stats.wnba.com/events/?flag=3&amp;CFID=&amp;CFPARAMS=&amp;PlayerID=101039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7" Type="http://schemas.openxmlformats.org/officeDocument/2006/relationships/hyperlink" Target="https://stats.wnba.com/events/?flag=1&amp;CFID=&amp;CFPARAMS=&amp;PlayerID=204336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7" Type="http://schemas.openxmlformats.org/officeDocument/2006/relationships/hyperlink" Target="https://stats.wnba.com/team/1611661317/traditional/" TargetMode="External"/><Relationship Id="rId5558" Type="http://schemas.openxmlformats.org/officeDocument/2006/relationships/hyperlink" Target="https://stats.wnba.com/events/?flag=3&amp;CFID=&amp;CFPARAMS=&amp;PlayerID=1628273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stats.wnba.com/events/?flag=1&amp;CFID=&amp;CFPARAMS=&amp;PlayerID=1629479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4" Type="http://schemas.openxmlformats.org/officeDocument/2006/relationships/hyperlink" Target="https://stats.wnba.com/events/?flag=1&amp;CFID=&amp;CFPARAMS=&amp;PlayerID=204302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5" Type="http://schemas.openxmlformats.org/officeDocument/2006/relationships/hyperlink" Target="https://stats.wnba.com/team/1611661320/traditional/" TargetMode="External"/><Relationship Id="rId20368" Type="http://schemas.openxmlformats.org/officeDocument/2006/relationships/hyperlink" Target="https://stats.wnba.com/events/?flag=1&amp;CFID=&amp;CFPARAMS=&amp;PlayerID=204336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wnba.com/events/?flag=3&amp;CFID=&amp;CFPARAMS=&amp;PlayerID=203014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wnba.com/events/?flag=3&amp;CFID=&amp;CFPARAMS=&amp;PlayerID=1628273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5" Type="http://schemas.openxmlformats.org/officeDocument/2006/relationships/hyperlink" Target="https://stats.wnba.com/events/?flag=1&amp;CFID=&amp;CFPARAMS=&amp;PlayerID=204302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6" Type="http://schemas.openxmlformats.org/officeDocument/2006/relationships/hyperlink" Target="https://stats.wnba.com/events/?flag=3&amp;CFID=&amp;CFPARAMS=&amp;PlayerID=101039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9" Type="http://schemas.openxmlformats.org/officeDocument/2006/relationships/hyperlink" Target="https://stats.wnba.com/events/?flag=1&amp;CFID=&amp;CFPARAMS=&amp;PlayerID=204336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9" Type="http://schemas.openxmlformats.org/officeDocument/2006/relationships/hyperlink" Target="https://stats.wnba.com/events/?flag=2&amp;CFID=&amp;CFPARAMS=&amp;PlayerID=100634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2" Type="http://schemas.openxmlformats.org/officeDocument/2006/relationships/hyperlink" Target="https://stats.wnba.com/events/?flag=3&amp;CFID=&amp;CFPARAMS=&amp;PlayerID=204302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3" Type="http://schemas.openxmlformats.org/officeDocument/2006/relationships/hyperlink" Target="https://stats.wnba.com/events/?flag=1&amp;CFID=&amp;CFPARAMS=&amp;PlayerID=202252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3" Type="http://schemas.openxmlformats.org/officeDocument/2006/relationships/hyperlink" Target="https://stats.wnba.com/events/?flag=1&amp;CFID=&amp;CFPARAMS=&amp;PlayerID=204302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4" Type="http://schemas.openxmlformats.org/officeDocument/2006/relationships/hyperlink" Target="https://stats.wnba.com/player/101039/" TargetMode="External"/><Relationship Id="rId18040" Type="http://schemas.openxmlformats.org/officeDocument/2006/relationships/hyperlink" Target="https://stats.wnba.com/events/?flag=3&amp;CFID=&amp;CFPARAMS=&amp;PlayerID=204302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1" Type="http://schemas.openxmlformats.org/officeDocument/2006/relationships/hyperlink" Target="https://stats.wnba.com/events/?flag=1&amp;CFID=&amp;CFPARAMS=&amp;PlayerID=202252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1" Type="http://schemas.openxmlformats.org/officeDocument/2006/relationships/hyperlink" Target="https://stats.wnba.com/events/?flag=3&amp;CFID=&amp;CFPARAMS=&amp;PlayerID=204302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2" Type="http://schemas.openxmlformats.org/officeDocument/2006/relationships/hyperlink" Target="https://stats.wnba.com/events/?flag=1&amp;CFID=&amp;CFPARAMS=&amp;PlayerID=202252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0" Type="http://schemas.openxmlformats.org/officeDocument/2006/relationships/hyperlink" Target="https://stats.wnba.com/player/202662/" TargetMode="External"/><Relationship Id="rId19370" Type="http://schemas.openxmlformats.org/officeDocument/2006/relationships/hyperlink" Target="https://stats.wnba.com/events/?flag=1&amp;CFID=&amp;CFPARAMS=&amp;PlayerID=202252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0" Type="http://schemas.openxmlformats.org/officeDocument/2006/relationships/hyperlink" Target="https://stats.wnba.com/team/1611661317/traditional/" TargetMode="External"/><Relationship Id="rId21692" Type="http://schemas.openxmlformats.org/officeDocument/2006/relationships/hyperlink" Target="https://stats.wnba.com/events/?flag=2&amp;CFID=&amp;CFPARAMS=&amp;PlayerID=202662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1" Type="http://schemas.openxmlformats.org/officeDocument/2006/relationships/hyperlink" Target="https://stats.wnba.com/events/?flag=3&amp;CFID=&amp;CFPARAMS=&amp;PlayerID=204336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1" Type="http://schemas.openxmlformats.org/officeDocument/2006/relationships/hyperlink" Target="https://stats.wnba.com/team/1611661330/traditional/" TargetMode="External"/><Relationship Id="rId20362" Type="http://schemas.openxmlformats.org/officeDocument/2006/relationships/hyperlink" Target="https://stats.wnba.com/events/?flag=3&amp;CFID=&amp;CFPARAMS=&amp;PlayerID=204336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4" Type="http://schemas.openxmlformats.org/officeDocument/2006/relationships/hyperlink" Target="https://stats.wnba.com/events/?flag=2&amp;CFID=&amp;CFPARAMS=&amp;PlayerID=202662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3" Type="http://schemas.openxmlformats.org/officeDocument/2006/relationships/hyperlink" Target="https://stats.wnba.com/events/?flag=3&amp;CFID=&amp;CFPARAMS=&amp;PlayerID=204336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3" Type="http://schemas.openxmlformats.org/officeDocument/2006/relationships/hyperlink" Target="https://stats.wnba.com/events/?flag=2&amp;CFID=&amp;CFPARAMS=&amp;PlayerID=202662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4" Type="http://schemas.openxmlformats.org/officeDocument/2006/relationships/hyperlink" Target="https://stats.wnba.com/events/?flag=3&amp;CFID=&amp;CFPARAMS=&amp;PlayerID=204336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6" Type="http://schemas.openxmlformats.org/officeDocument/2006/relationships/hyperlink" Target="https://stats.wnba.com/player/100634/" TargetMode="External"/><Relationship Id="rId20365" Type="http://schemas.openxmlformats.org/officeDocument/2006/relationships/hyperlink" Target="https://stats.wnba.com/events/?flag=1&amp;CFID=&amp;CFPARAMS=&amp;PlayerID=204336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5" Type="http://schemas.openxmlformats.org/officeDocument/2006/relationships/hyperlink" Target="https://stats.wnba.com/events/?flag=2&amp;CFID=&amp;CFPARAMS=&amp;PlayerID=202662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stats.wnba.com/events/?flag=1&amp;CFID=&amp;CFPARAMS=&amp;PlayerID=1628890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wnba.com/events/?flag=1&amp;CFID=&amp;CFPARAMS=&amp;PlayerID=1628909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stats.wnba.com/events/?flag=1&amp;CFID=&amp;CFPARAMS=&amp;PlayerID=203403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stats.wnba.com/events/?flag=1&amp;CFID=&amp;CFPARAMS=&amp;PlayerID=1628890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stats.wnba.com/events/?flag=1&amp;CFID=&amp;CFPARAMS=&amp;PlayerID=203403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stats.wnba.com/events/?flag=1&amp;CFID=&amp;CFPARAMS=&amp;PlayerID=1628890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wnba.com/events/?flag=1&amp;CFID=&amp;CFPARAMS=&amp;PlayerID=1628909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wnba.com/events/?flag=1&amp;CFID=&amp;CFPARAMS=&amp;PlayerID=203403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stats.wnba.com/events/?flag=1&amp;CFID=&amp;CFPARAMS=&amp;PlayerID=1628890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wnba.com/events/?flag=1&amp;CFID=&amp;CFPARAMS=&amp;PlayerID=1628909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stats.wnba.com/events/?flag=1&amp;CFID=&amp;CFPARAMS=&amp;PlayerID=203403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stats.wnba.com/events/?flag=1&amp;CFID=&amp;CFPARAMS=&amp;PlayerID=1628890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stats.wnba.com/events/?flag=1&amp;CFID=&amp;CFPARAMS=&amp;PlayerID=1628909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6" Type="http://schemas.openxmlformats.org/officeDocument/2006/relationships/hyperlink" Target="https://stats.wnba.com/team/1611661317/traditional/" TargetMode="External"/><Relationship Id="rId6887" Type="http://schemas.openxmlformats.org/officeDocument/2006/relationships/hyperlink" Target="https://stats.wnba.com/events/?flag=3&amp;CFID=&amp;CFPARAMS=&amp;PlayerID=1629479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9" Type="http://schemas.openxmlformats.org/officeDocument/2006/relationships/hyperlink" Target="https://stats.wnba.com/events/?flag=3&amp;CFID=&amp;CFPARAMS=&amp;PlayerID=204302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stats.wnba.com/events/?flag=1&amp;CFID=&amp;CFPARAMS=&amp;PlayerID=1628909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wnba.com/events/?flag=3&amp;CFID=&amp;CFPARAMS=&amp;PlayerID=1628273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stats.wnba.com/events/?flag=3&amp;CFID=&amp;CFPARAMS=&amp;PlayerID=1629479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wnba.com/player/203014/" TargetMode="External"/><Relationship Id="rId5554" Type="http://schemas.openxmlformats.org/officeDocument/2006/relationships/hyperlink" Target="https://stats.wnba.com/events/?flag=1&amp;CFID=&amp;CFPARAMS=&amp;PlayerID=203403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stats.wnba.com/player/1629479/" TargetMode="External"/><Relationship Id="rId18037" Type="http://schemas.openxmlformats.org/officeDocument/2006/relationships/hyperlink" Target="https://stats.wnba.com/player/204302/" TargetMode="External"/><Relationship Id="rId19368" Type="http://schemas.openxmlformats.org/officeDocument/2006/relationships/hyperlink" Target="https://stats.wnba.com/events/?flag=1&amp;CFID=&amp;CFPARAMS=&amp;PlayerID=202252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stats.wnba.com/events/?flag=1&amp;CFID=&amp;CFPARAMS=&amp;PlayerID=1628909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stats.wnba.com/player/1628273/" TargetMode="External"/><Relationship Id="rId6886" Type="http://schemas.openxmlformats.org/officeDocument/2006/relationships/hyperlink" Target="https://stats.wnba.com/team/1611661325/traditional/" TargetMode="External"/><Relationship Id="rId18038" Type="http://schemas.openxmlformats.org/officeDocument/2006/relationships/hyperlink" Target="https://stats.wnba.com/team/1611661320/traditional/" TargetMode="External"/><Relationship Id="rId19369" Type="http://schemas.openxmlformats.org/officeDocument/2006/relationships/hyperlink" Target="https://stats.wnba.com/events/?flag=1&amp;CFID=&amp;CFPARAMS=&amp;PlayerID=202252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wnba.com/events/?flag=3&amp;CFID=&amp;CFPARAMS=&amp;PlayerID=1628909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wnba.com/events/?flag=1&amp;CFID=&amp;CFPARAMS=&amp;PlayerID=203403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7" Type="http://schemas.openxmlformats.org/officeDocument/2006/relationships/hyperlink" Target="https://stats.wnba.com/events/?flag=1&amp;CFID=&amp;CFPARAMS=&amp;PlayerID=200691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8" Type="http://schemas.openxmlformats.org/officeDocument/2006/relationships/hyperlink" Target="https://stats.wnba.com/player/202638/" TargetMode="External"/><Relationship Id="rId20355" Type="http://schemas.openxmlformats.org/officeDocument/2006/relationships/hyperlink" Target="https://stats.wnba.com/events/?flag=1&amp;CFID=&amp;CFPARAMS=&amp;PlayerID=100396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7" Type="http://schemas.openxmlformats.org/officeDocument/2006/relationships/hyperlink" Target="https://stats.wnba.com/events/?flag=2&amp;CFID=&amp;CFPARAMS=&amp;PlayerID=203400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wnba.com/events/?flag=3&amp;CFID=&amp;CFPARAMS=&amp;PlayerID=1628909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8" Type="http://schemas.openxmlformats.org/officeDocument/2006/relationships/hyperlink" Target="https://stats.wnba.com/events/?flag=1&amp;CFID=&amp;CFPARAMS=&amp;PlayerID=200691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9" Type="http://schemas.openxmlformats.org/officeDocument/2006/relationships/hyperlink" Target="https://stats.wnba.com/team/1611661329/traditional/" TargetMode="External"/><Relationship Id="rId20356" Type="http://schemas.openxmlformats.org/officeDocument/2006/relationships/hyperlink" Target="https://stats.wnba.com/events/?flag=1&amp;CFID=&amp;CFPARAMS=&amp;PlayerID=100396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6" Type="http://schemas.openxmlformats.org/officeDocument/2006/relationships/hyperlink" Target="https://stats.wnba.com/events/?flag=2&amp;CFID=&amp;CFPARAMS=&amp;PlayerID=203400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stats.wnba.com/events/?flag=1&amp;CFID=&amp;CFPARAMS=&amp;PlayerID=1628909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stats.wnba.com/events/?flag=1&amp;CFID=&amp;CFPARAMS=&amp;PlayerID=203403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stats.wnba.com/events/?flag=1&amp;CFID=&amp;CFPARAMS=&amp;PlayerID=1628890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5" Type="http://schemas.openxmlformats.org/officeDocument/2006/relationships/hyperlink" Target="https://stats.wnba.com/events/?flag=1&amp;CFID=&amp;CFPARAMS=&amp;PlayerID=200691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6" Type="http://schemas.openxmlformats.org/officeDocument/2006/relationships/hyperlink" Target="https://stats.wnba.com/events/?flag=1&amp;CFID=&amp;CFPARAMS=&amp;PlayerID=101039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7" Type="http://schemas.openxmlformats.org/officeDocument/2006/relationships/hyperlink" Target="https://stats.wnba.com/events/?flag=1&amp;CFID=&amp;CFPARAMS=&amp;PlayerID=100396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9" Type="http://schemas.openxmlformats.org/officeDocument/2006/relationships/hyperlink" Target="https://stats.wnba.com/events/?flag=2&amp;CFID=&amp;CFPARAMS=&amp;PlayerID=203400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wnba.com/events/?flag=1&amp;CFID=&amp;CFPARAMS=&amp;PlayerID=1628909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stats.wnba.com/events/?flag=1&amp;CFID=&amp;CFPARAMS=&amp;PlayerID=203403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stats.wnba.com/events/?flag=1&amp;CFID=&amp;CFPARAMS=&amp;PlayerID=1628890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6" Type="http://schemas.openxmlformats.org/officeDocument/2006/relationships/hyperlink" Target="https://stats.wnba.com/events/?flag=1&amp;CFID=&amp;CFPARAMS=&amp;PlayerID=200691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7" Type="http://schemas.openxmlformats.org/officeDocument/2006/relationships/hyperlink" Target="https://stats.wnba.com/events/?flag=1&amp;CFID=&amp;CFPARAMS=&amp;PlayerID=101039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8" Type="http://schemas.openxmlformats.org/officeDocument/2006/relationships/hyperlink" Target="https://stats.wnba.com/events/?flag=1&amp;CFID=&amp;CFPARAMS=&amp;PlayerID=100396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8" Type="http://schemas.openxmlformats.org/officeDocument/2006/relationships/hyperlink" Target="https://stats.wnba.com/events/?flag=2&amp;CFID=&amp;CFPARAMS=&amp;PlayerID=203400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3" Type="http://schemas.openxmlformats.org/officeDocument/2006/relationships/hyperlink" Target="https://stats.wnba.com/events/?flag=3&amp;CFID=&amp;CFPARAMS=&amp;PlayerID=200691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4" Type="http://schemas.openxmlformats.org/officeDocument/2006/relationships/hyperlink" Target="https://stats.wnba.com/events/?flag=1&amp;CFID=&amp;CFPARAMS=&amp;PlayerID=101039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9" Type="http://schemas.openxmlformats.org/officeDocument/2006/relationships/hyperlink" Target="https://stats.wnba.com/player/204336/" TargetMode="External"/><Relationship Id="rId18054" Type="http://schemas.openxmlformats.org/officeDocument/2006/relationships/hyperlink" Target="https://stats.wnba.com/events/?flag=1&amp;CFID=&amp;CFPARAMS=&amp;PlayerID=200691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5" Type="http://schemas.openxmlformats.org/officeDocument/2006/relationships/hyperlink" Target="https://stats.wnba.com/events/?flag=1&amp;CFID=&amp;CFPARAMS=&amp;PlayerID=101039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1" Type="http://schemas.openxmlformats.org/officeDocument/2006/relationships/hyperlink" Target="https://stats.wnba.com/team/1611661317/traditional/" TargetMode="External"/><Relationship Id="rId19382" Type="http://schemas.openxmlformats.org/officeDocument/2006/relationships/hyperlink" Target="https://stats.wnba.com/events/?flag=1&amp;CFID=&amp;CFPARAMS=&amp;PlayerID=101039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2" Type="http://schemas.openxmlformats.org/officeDocument/2006/relationships/hyperlink" Target="https://stats.wnba.com/events/?flag=3&amp;CFID=&amp;CFPARAMS=&amp;PlayerID=200691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3" Type="http://schemas.openxmlformats.org/officeDocument/2006/relationships/hyperlink" Target="https://stats.wnba.com/events/?flag=1&amp;CFID=&amp;CFPARAMS=&amp;PlayerID=101039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0" Type="http://schemas.openxmlformats.org/officeDocument/2006/relationships/hyperlink" Target="https://stats.wnba.com/events/?flag=1&amp;CFID=&amp;CFPARAMS=&amp;PlayerID=101039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0" Type="http://schemas.openxmlformats.org/officeDocument/2006/relationships/hyperlink" Target="https://stats.wnba.com/player/200691/" TargetMode="External"/><Relationship Id="rId19381" Type="http://schemas.openxmlformats.org/officeDocument/2006/relationships/hyperlink" Target="https://stats.wnba.com/events/?flag=1&amp;CFID=&amp;CFPARAMS=&amp;PlayerID=101039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1" Type="http://schemas.openxmlformats.org/officeDocument/2006/relationships/hyperlink" Target="https://stats.wnba.com/events/?flag=2&amp;CFID=&amp;CFPARAMS=&amp;PlayerID=202640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0" Type="http://schemas.openxmlformats.org/officeDocument/2006/relationships/hyperlink" Target="https://stats.wnba.com/events/?flag=3&amp;CFID=&amp;CFPARAMS=&amp;PlayerID=100396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0" Type="http://schemas.openxmlformats.org/officeDocument/2006/relationships/hyperlink" Target="https://stats.wnba.com/events/?flag=2&amp;CFID=&amp;CFPARAMS=&amp;PlayerID=202640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1" Type="http://schemas.openxmlformats.org/officeDocument/2006/relationships/hyperlink" Target="https://stats.wnba.com/events/?flag=1&amp;CFID=&amp;CFPARAMS=&amp;PlayerID=100396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3" Type="http://schemas.openxmlformats.org/officeDocument/2006/relationships/hyperlink" Target="https://stats.wnba.com/events/?flag=2&amp;CFID=&amp;CFPARAMS=&amp;PlayerID=202640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2" Type="http://schemas.openxmlformats.org/officeDocument/2006/relationships/hyperlink" Target="https://stats.wnba.com/events/?flag=1&amp;CFID=&amp;CFPARAMS=&amp;PlayerID=100396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2" Type="http://schemas.openxmlformats.org/officeDocument/2006/relationships/hyperlink" Target="https://stats.wnba.com/events/?flag=2&amp;CFID=&amp;CFPARAMS=&amp;PlayerID=202640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3" Type="http://schemas.openxmlformats.org/officeDocument/2006/relationships/hyperlink" Target="https://stats.wnba.com/events/?flag=1&amp;CFID=&amp;CFPARAMS=&amp;PlayerID=100396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5" Type="http://schemas.openxmlformats.org/officeDocument/2006/relationships/hyperlink" Target="https://stats.wnba.com/team/1611661321/traditional/" TargetMode="External"/><Relationship Id="rId20354" Type="http://schemas.openxmlformats.org/officeDocument/2006/relationships/hyperlink" Target="https://stats.wnba.com/events/?flag=1&amp;CFID=&amp;CFPARAMS=&amp;PlayerID=100396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4" Type="http://schemas.openxmlformats.org/officeDocument/2006/relationships/hyperlink" Target="https://stats.wnba.com/player/203400/" TargetMode="External"/><Relationship Id="rId599" Type="http://schemas.openxmlformats.org/officeDocument/2006/relationships/hyperlink" Target="https://stats.wnba.com/player/1630112/" TargetMode="External"/><Relationship Id="rId594" Type="http://schemas.openxmlformats.org/officeDocument/2006/relationships/hyperlink" Target="https://stats.wnba.com/events/?flag=1&amp;CFID=&amp;CFPARAMS=&amp;PlayerID=1631019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stats.wnba.com/player/203403/" TargetMode="External"/><Relationship Id="rId6872" Type="http://schemas.openxmlformats.org/officeDocument/2006/relationships/hyperlink" Target="https://stats.wnba.com/team/1611661329/traditional/" TargetMode="External"/><Relationship Id="rId593" Type="http://schemas.openxmlformats.org/officeDocument/2006/relationships/hyperlink" Target="https://stats.wnba.com/events/?flag=1&amp;CFID=&amp;CFPARAMS=&amp;PlayerID=1631019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wnba.com/team/1611661322/traditional/" TargetMode="External"/><Relationship Id="rId6873" Type="http://schemas.openxmlformats.org/officeDocument/2006/relationships/hyperlink" Target="https://stats.wnba.com/events/?flag=3&amp;CFID=&amp;CFPARAMS=&amp;PlayerID=1628890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wnba.com/events/?flag=1&amp;CFID=&amp;CFPARAMS=&amp;PlayerID=1631019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stats.wnba.com/events/?flag=1&amp;CFID=&amp;CFPARAMS=&amp;PlayerID=1628932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stats.wnba.com/events/?flag=1&amp;CFID=&amp;CFPARAMS=&amp;PlayerID=204324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wnba.com/events/?flag=1&amp;CFID=&amp;CFPARAMS=&amp;PlayerID=1631019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0" Type="http://schemas.openxmlformats.org/officeDocument/2006/relationships/hyperlink" Target="https://stats.wnba.com/events/?flag=1&amp;CFID=&amp;CFPARAMS=&amp;PlayerID=1628932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stats.wnba.com/events/?flag=1&amp;CFID=&amp;CFPARAMS=&amp;PlayerID=1630112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stats.wnba.com/player/1628890/" TargetMode="External"/><Relationship Id="rId598" Type="http://schemas.openxmlformats.org/officeDocument/2006/relationships/hyperlink" Target="https://stats.wnba.com/events/?flag=1&amp;CFID=&amp;CFPARAMS=&amp;PlayerID=1631019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wnba.com/team/1611661325/traditional/" TargetMode="External"/><Relationship Id="rId5545" Type="http://schemas.openxmlformats.org/officeDocument/2006/relationships/hyperlink" Target="https://stats.wnba.com/events/?flag=3&amp;CFID=&amp;CFPARAMS=&amp;PlayerID=203403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stats.wnba.com/events/?flag=3&amp;CFID=&amp;CFPARAMS=&amp;PlayerID=1628890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wnba.com/events/?flag=1&amp;CFID=&amp;CFPARAMS=&amp;PlayerID=1631019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wnba.com/player/1628909/" TargetMode="External"/><Relationship Id="rId5546" Type="http://schemas.openxmlformats.org/officeDocument/2006/relationships/hyperlink" Target="https://stats.wnba.com/events/?flag=3&amp;CFID=&amp;CFPARAMS=&amp;PlayerID=203403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stats.wnba.com/events/?flag=1&amp;CFID=&amp;CFPARAMS=&amp;PlayerID=1628890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wnba.com/events/?flag=1&amp;CFID=&amp;CFPARAMS=&amp;PlayerID=1631019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wnba.com/events/?flag=3&amp;CFID=&amp;CFPARAMS=&amp;PlayerID=1628909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stats.wnba.com/events/?flag=3&amp;CFID=&amp;CFPARAMS=&amp;PlayerID=203403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stats.wnba.com/events/?flag=3&amp;CFID=&amp;CFPARAMS=&amp;PlayerID=1628890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8" Type="http://schemas.openxmlformats.org/officeDocument/2006/relationships/hyperlink" Target="https://stats.wnba.com/events/?flag=1&amp;CFID=&amp;CFPARAMS=&amp;PlayerID=204302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9" Type="http://schemas.openxmlformats.org/officeDocument/2006/relationships/hyperlink" Target="https://stats.wnba.com/events/?flag=3&amp;CFID=&amp;CFPARAMS=&amp;PlayerID=101039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wnba.com/events/?flag=1&amp;CFID=&amp;CFPARAMS=&amp;PlayerID=1631019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stats.wnba.com/events/?flag=3&amp;CFID=&amp;CFPARAMS=&amp;PlayerID=1628909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stats.wnba.com/events/?flag=3&amp;CFID=&amp;CFPARAMS=&amp;PlayerID=203403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stats.wnba.com/events/?flag=3&amp;CFID=&amp;CFPARAMS=&amp;PlayerID=1628890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9" Type="http://schemas.openxmlformats.org/officeDocument/2006/relationships/hyperlink" Target="https://stats.wnba.com/events/?flag=1&amp;CFID=&amp;CFPARAMS=&amp;PlayerID=204302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stats.wnba.com/events/?flag=1&amp;CFID=&amp;CFPARAMS=&amp;PlayerID=1628277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stats.wnba.com/events/?flag=1&amp;CFID=&amp;CFPARAMS=&amp;PlayerID=1628277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stats.wnba.com/events/?flag=1&amp;CFID=&amp;CFPARAMS=&amp;PlayerID=1628277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stats.wnba.com/events/?flag=1&amp;CFID=&amp;CFPARAMS=&amp;PlayerID=1628277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stats.wnba.com/player/1629477/" TargetMode="External"/><Relationship Id="rId6827" Type="http://schemas.openxmlformats.org/officeDocument/2006/relationships/hyperlink" Target="https://stats.wnba.com/events/?flag=1&amp;CFID=&amp;CFPARAMS=&amp;PlayerID=1628277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stats.wnba.com/events/?flag=1&amp;CFID=&amp;CFPARAMS=&amp;PlayerID=1628277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wnba.com/events/?flag=3&amp;CFID=&amp;CFPARAMS=&amp;PlayerID=1627675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wnba.com/events/?flag=3&amp;CFID=&amp;CFPARAMS=&amp;PlayerID=1627675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stats.wnba.com/team/1611661324/traditional/" TargetMode="External"/><Relationship Id="rId544" Type="http://schemas.openxmlformats.org/officeDocument/2006/relationships/hyperlink" Target="https://stats.wnba.com/player/1627675/" TargetMode="External"/><Relationship Id="rId549" Type="http://schemas.openxmlformats.org/officeDocument/2006/relationships/hyperlink" Target="https://stats.wnba.com/events/?flag=3&amp;CFID=&amp;CFPARAMS=&amp;PlayerID=1627675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wnba.com/events/?flag=3&amp;CFID=&amp;CFPARAMS=&amp;PlayerID=1627675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wnba.com/events/?flag=1&amp;CFID=&amp;CFPARAMS=&amp;PlayerID=204333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stats.wnba.com/events/?flag=1&amp;CFID=&amp;CFPARAMS=&amp;PlayerID=1628277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wnba.com/events/?flag=1&amp;CFID=&amp;CFPARAMS=&amp;PlayerID=204333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stats.wnba.com/events/?flag=1&amp;CFID=&amp;CFPARAMS=&amp;PlayerID=1628277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wnba.com/events/?flag=1&amp;CFID=&amp;CFPARAMS=&amp;PlayerID=204333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wnba.com/events/?flag=1&amp;CFID=&amp;CFPARAMS=&amp;PlayerID=204333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stats.wnba.com/events/?flag=3&amp;CFID=&amp;CFPARAMS=&amp;PlayerID=1628277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stats.wnba.com/events/?flag=1&amp;CFID=&amp;CFPARAMS=&amp;PlayerID=1630149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stats.wnba.com/player/1628277/" TargetMode="External"/><Relationship Id="rId6812" Type="http://schemas.openxmlformats.org/officeDocument/2006/relationships/hyperlink" Target="https://stats.wnba.com/events/?flag=1&amp;CFID=&amp;CFPARAMS=&amp;PlayerID=1630149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stats.wnba.com/events/?flag=1&amp;CFID=&amp;CFPARAMS=&amp;PlayerID=1630149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stats.wnba.com/events/?flag=3&amp;CFID=&amp;CFPARAMS=&amp;PlayerID=1628277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stats.wnba.com/events/?flag=3&amp;CFID=&amp;CFPARAMS=&amp;PlayerID=1628277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stats.wnba.com/team/1611661321/traditional/" TargetMode="External"/><Relationship Id="rId6817" Type="http://schemas.openxmlformats.org/officeDocument/2006/relationships/hyperlink" Target="https://stats.wnba.com/events/?flag=3&amp;CFID=&amp;CFPARAMS=&amp;PlayerID=1628277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wnba.com/events/?flag=1&amp;CFID=&amp;CFPARAMS=&amp;PlayerID=204333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wnba.com/events/?flag=3&amp;CFID=&amp;CFPARAMS=&amp;PlayerID=204333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wnba.com/events/?flag=3&amp;CFID=&amp;CFPARAMS=&amp;PlayerID=204333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wnba.com/events/?flag=3&amp;CFID=&amp;CFPARAMS=&amp;PlayerID=204333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" Type="http://schemas.openxmlformats.org/officeDocument/2006/relationships/hyperlink" Target="https://stats.wnba.com/events/?flag=1&amp;CFID=&amp;CFPARAMS=&amp;PlayerID=204333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wnba.com/events/?flag=1&amp;CFID=&amp;CFPARAMS=&amp;PlayerID=204333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wnba.com/events/?flag=1&amp;CFID=&amp;CFPARAMS=&amp;PlayerID=204333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stats.wnba.com/events/?flag=3&amp;CFID=&amp;CFPARAMS=&amp;PlayerID=204333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stats.wnba.com/events/?flag=1&amp;CFID=&amp;CFPARAMS=&amp;PlayerID=1630149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wnba.com/team/1611661317/traditional/" TargetMode="External"/><Relationship Id="rId6811" Type="http://schemas.openxmlformats.org/officeDocument/2006/relationships/hyperlink" Target="https://stats.wnba.com/events/?flag=1&amp;CFID=&amp;CFPARAMS=&amp;PlayerID=1630149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wnba.com/player/204333/" TargetMode="External"/><Relationship Id="rId5516" Type="http://schemas.openxmlformats.org/officeDocument/2006/relationships/hyperlink" Target="https://stats.wnba.com/events/?flag=3&amp;CFID=&amp;CFPARAMS=&amp;PlayerID=203855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stats.wnba.com/events/?flag=3&amp;CFID=&amp;CFPARAMS=&amp;PlayerID=1628244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stats.wnba.com/events/?flag=3&amp;CFID=&amp;CFPARAMS=&amp;PlayerID=203855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stats.wnba.com/events/?flag=3&amp;CFID=&amp;CFPARAMS=&amp;PlayerID=1628244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wnba.com/team/1611661328/traditional/" TargetMode="External"/><Relationship Id="rId6845" Type="http://schemas.openxmlformats.org/officeDocument/2006/relationships/hyperlink" Target="https://stats.wnba.com/events/?flag=3&amp;CFID=&amp;CFPARAMS=&amp;PlayerID=1628244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8" Type="http://schemas.openxmlformats.org/officeDocument/2006/relationships/hyperlink" Target="https://stats.wnba.com/player/203813/" TargetMode="External"/><Relationship Id="rId5515" Type="http://schemas.openxmlformats.org/officeDocument/2006/relationships/hyperlink" Target="https://stats.wnba.com/events/?flag=3&amp;CFID=&amp;CFPARAMS=&amp;PlayerID=203855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stats.wnba.com/events/?flag=3&amp;CFID=&amp;CFPARAMS=&amp;PlayerID=1628244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9" Type="http://schemas.openxmlformats.org/officeDocument/2006/relationships/hyperlink" Target="https://stats.wnba.com/team/1611661324/traditional/" TargetMode="External"/><Relationship Id="rId18086" Type="http://schemas.openxmlformats.org/officeDocument/2006/relationships/hyperlink" Target="https://stats.wnba.com/events/?flag=1&amp;CFID=&amp;CFPARAMS=&amp;PlayerID=204309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7" Type="http://schemas.openxmlformats.org/officeDocument/2006/relationships/hyperlink" Target="https://stats.wnba.com/events/?flag=1&amp;CFID=&amp;CFPARAMS=&amp;PlayerID=204309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stats.wnba.com/events/?flag=3&amp;CFID=&amp;CFPARAMS=&amp;PlayerID=203855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stats.wnba.com/events/?flag=1&amp;CFID=&amp;CFPARAMS=&amp;PlayerID=1628244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4" Type="http://schemas.openxmlformats.org/officeDocument/2006/relationships/hyperlink" Target="https://stats.wnba.com/events/?flag=1&amp;CFID=&amp;CFPARAMS=&amp;PlayerID=204309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stats.wnba.com/events/?flag=1&amp;CFID=&amp;CFPARAMS=&amp;PlayerID=203855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5" Type="http://schemas.openxmlformats.org/officeDocument/2006/relationships/hyperlink" Target="https://stats.wnba.com/events/?flag=1&amp;CFID=&amp;CFPARAMS=&amp;PlayerID=204309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2" Type="http://schemas.openxmlformats.org/officeDocument/2006/relationships/hyperlink" Target="https://stats.wnba.com/events/?flag=1&amp;CFID=&amp;CFPARAMS=&amp;PlayerID=204309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3" Type="http://schemas.openxmlformats.org/officeDocument/2006/relationships/hyperlink" Target="https://stats.wnba.com/events/?flag=1&amp;CFID=&amp;CFPARAMS=&amp;PlayerID=204309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0" Type="http://schemas.openxmlformats.org/officeDocument/2006/relationships/hyperlink" Target="https://stats.wnba.com/events/?flag=1&amp;CFID=&amp;CFPARAMS=&amp;PlayerID=204309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1" Type="http://schemas.openxmlformats.org/officeDocument/2006/relationships/hyperlink" Target="https://stats.wnba.com/events/?flag=1&amp;CFID=&amp;CFPARAMS=&amp;PlayerID=204309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wnba.com/events/?flag=1&amp;CFID=&amp;CFPARAMS=&amp;PlayerID=203826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wnba.com/events/?flag=1&amp;CFID=&amp;CFPARAMS=&amp;PlayerID=203826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wnba.com/events/?flag=1&amp;CFID=&amp;CFPARAMS=&amp;PlayerID=203826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wnba.com/events/?flag=1&amp;CFID=&amp;CFPARAMS=&amp;PlayerID=203826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wnba.com/events/?flag=3&amp;CFID=&amp;CFPARAMS=&amp;PlayerID=203826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wnba.com/events/?flag=3&amp;CFID=&amp;CFPARAMS=&amp;PlayerID=203826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stats.wnba.com/events/?flag=1&amp;CFID=&amp;CFPARAMS=&amp;PlayerID=1629477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wnba.com/events/?flag=1&amp;CFID=&amp;CFPARAMS=&amp;PlayerID=203826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wnba.com/events/?flag=1&amp;CFID=&amp;CFPARAMS=&amp;PlayerID=203024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stats.wnba.com/player/1628244/" TargetMode="External"/><Relationship Id="rId564" Type="http://schemas.openxmlformats.org/officeDocument/2006/relationships/hyperlink" Target="https://stats.wnba.com/events/?flag=1&amp;CFID=&amp;CFPARAMS=&amp;PlayerID=203826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stats.wnba.com/player/203855/" TargetMode="External"/><Relationship Id="rId6844" Type="http://schemas.openxmlformats.org/officeDocument/2006/relationships/hyperlink" Target="https://stats.wnba.com/team/1611661313/traditional/" TargetMode="External"/><Relationship Id="rId563" Type="http://schemas.openxmlformats.org/officeDocument/2006/relationships/hyperlink" Target="https://stats.wnba.com/events/?flag=1&amp;CFID=&amp;CFPARAMS=&amp;PlayerID=203826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wnba.com/events/?flag=1&amp;CFID=&amp;CFPARAMS=&amp;PlayerID=203024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stats.wnba.com/events/?flag=1&amp;CFID=&amp;CFPARAMS=&amp;PlayerID=1629477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wnba.com/events/?flag=3&amp;CFID=&amp;CFPARAMS=&amp;PlayerID=203826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stats.wnba.com/events/?flag=1&amp;CFID=&amp;CFPARAMS=&amp;PlayerID=203024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stats.wnba.com/events/?flag=1&amp;CFID=&amp;CFPARAMS=&amp;PlayerID=1629477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stats.wnba.com/events/?flag=1&amp;CFID=&amp;CFPARAMS=&amp;PlayerID=203024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stats.wnba.com/events/?flag=1&amp;CFID=&amp;CFPARAMS=&amp;PlayerID=1629477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9" Type="http://schemas.openxmlformats.org/officeDocument/2006/relationships/hyperlink" Target="https://stats.wnba.com/events/?flag=1&amp;CFID=&amp;CFPARAMS=&amp;PlayerID=203849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stats.wnba.com/events/?flag=1&amp;CFID=&amp;CFPARAMS=&amp;PlayerID=203024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stats.wnba.com/events/?flag=1&amp;CFID=&amp;CFPARAMS=&amp;PlayerID=1629477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wnba.com/events/?flag=3&amp;CFID=&amp;CFPARAMS=&amp;PlayerID=203024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stats.wnba.com/events/?flag=3&amp;CFID=&amp;CFPARAMS=&amp;PlayerID=1629477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9" Type="http://schemas.openxmlformats.org/officeDocument/2006/relationships/hyperlink" Target="https://stats.wnba.com/events/?flag=1&amp;CFID=&amp;CFPARAMS=&amp;PlayerID=203813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stats.wnba.com/events/?flag=3&amp;CFID=&amp;CFPARAMS=&amp;PlayerID=203024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stats.wnba.com/events/?flag=1&amp;CFID=&amp;CFPARAMS=&amp;PlayerID=1629477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stats.wnba.com/events/?flag=1&amp;CFID=&amp;CFPARAMS=&amp;PlayerID=203024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7" Type="http://schemas.openxmlformats.org/officeDocument/2006/relationships/hyperlink" Target="https://stats.wnba.com/events/?flag=1&amp;CFID=&amp;CFPARAMS=&amp;PlayerID=203813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8" Type="http://schemas.openxmlformats.org/officeDocument/2006/relationships/hyperlink" Target="https://stats.wnba.com/events/?flag=1&amp;CFID=&amp;CFPARAMS=&amp;PlayerID=203813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stats.wnba.com/events/?flag=1&amp;CFID=&amp;CFPARAMS=&amp;PlayerID=203024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stats.wnba.com/events/?flag=1&amp;CFID=&amp;CFPARAMS=&amp;PlayerID=1629477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5" Type="http://schemas.openxmlformats.org/officeDocument/2006/relationships/hyperlink" Target="https://stats.wnba.com/events/?flag=1&amp;CFID=&amp;CFPARAMS=&amp;PlayerID=203813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wnba.com/events/?flag=1&amp;CFID=&amp;CFPARAMS=&amp;PlayerID=203024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stats.wnba.com/events/?flag=1&amp;CFID=&amp;CFPARAMS=&amp;PlayerID=1629477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6" Type="http://schemas.openxmlformats.org/officeDocument/2006/relationships/hyperlink" Target="https://stats.wnba.com/events/?flag=1&amp;CFID=&amp;CFPARAMS=&amp;PlayerID=203813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3" Type="http://schemas.openxmlformats.org/officeDocument/2006/relationships/hyperlink" Target="https://stats.wnba.com/events/?flag=3&amp;CFID=&amp;CFPARAMS=&amp;PlayerID=203813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1" Type="http://schemas.openxmlformats.org/officeDocument/2006/relationships/hyperlink" Target="https://stats.wnba.com/events/?flag=3&amp;CFID=&amp;CFPARAMS=&amp;PlayerID=203849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4" Type="http://schemas.openxmlformats.org/officeDocument/2006/relationships/hyperlink" Target="https://stats.wnba.com/events/?flag=1&amp;CFID=&amp;CFPARAMS=&amp;PlayerID=203813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2" Type="http://schemas.openxmlformats.org/officeDocument/2006/relationships/hyperlink" Target="https://stats.wnba.com/events/?flag=3&amp;CFID=&amp;CFPARAMS=&amp;PlayerID=203849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1" Type="http://schemas.openxmlformats.org/officeDocument/2006/relationships/hyperlink" Target="https://stats.wnba.com/events/?flag=3&amp;CFID=&amp;CFPARAMS=&amp;PlayerID=203813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3" Type="http://schemas.openxmlformats.org/officeDocument/2006/relationships/hyperlink" Target="https://stats.wnba.com/events/?flag=1&amp;CFID=&amp;CFPARAMS=&amp;PlayerID=203849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2" Type="http://schemas.openxmlformats.org/officeDocument/2006/relationships/hyperlink" Target="https://stats.wnba.com/events/?flag=3&amp;CFID=&amp;CFPARAMS=&amp;PlayerID=203813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4" Type="http://schemas.openxmlformats.org/officeDocument/2006/relationships/hyperlink" Target="https://stats.wnba.com/events/?flag=1&amp;CFID=&amp;CFPARAMS=&amp;PlayerID=203849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5" Type="http://schemas.openxmlformats.org/officeDocument/2006/relationships/hyperlink" Target="https://stats.wnba.com/events/?flag=1&amp;CFID=&amp;CFPARAMS=&amp;PlayerID=203849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0" Type="http://schemas.openxmlformats.org/officeDocument/2006/relationships/hyperlink" Target="https://stats.wnba.com/events/?flag=3&amp;CFID=&amp;CFPARAMS=&amp;PlayerID=203813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6" Type="http://schemas.openxmlformats.org/officeDocument/2006/relationships/hyperlink" Target="https://stats.wnba.com/events/?flag=1&amp;CFID=&amp;CFPARAMS=&amp;PlayerID=203849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7" Type="http://schemas.openxmlformats.org/officeDocument/2006/relationships/hyperlink" Target="https://stats.wnba.com/events/?flag=1&amp;CFID=&amp;CFPARAMS=&amp;PlayerID=203849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8" Type="http://schemas.openxmlformats.org/officeDocument/2006/relationships/hyperlink" Target="https://stats.wnba.com/events/?flag=1&amp;CFID=&amp;CFPARAMS=&amp;PlayerID=203849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stats.wnba.com/player/203826/" TargetMode="External"/><Relationship Id="rId557" Type="http://schemas.openxmlformats.org/officeDocument/2006/relationships/hyperlink" Target="https://stats.wnba.com/events/?flag=1&amp;CFID=&amp;CFPARAMS=&amp;PlayerID=1627675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wnba.com/events/?flag=1&amp;CFID=&amp;CFPARAMS=&amp;PlayerID=1627675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wnba.com/events/?flag=1&amp;CFID=&amp;CFPARAMS=&amp;PlayerID=1627675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wnba.com/team/1611661323/traditional/" TargetMode="External"/><Relationship Id="rId550" Type="http://schemas.openxmlformats.org/officeDocument/2006/relationships/hyperlink" Target="https://stats.wnba.com/events/?flag=1&amp;CFID=&amp;CFPARAMS=&amp;PlayerID=1627675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wnba.com/events/?flag=1&amp;CFID=&amp;CFPARAMS=&amp;PlayerID=1627675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wnba.com/events/?flag=3&amp;CFID=&amp;CFPARAMS=&amp;PlayerID=203024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stats.wnba.com/events/?flag=3&amp;CFID=&amp;CFPARAMS=&amp;PlayerID=1629477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wnba.com/events/?flag=1&amp;CFID=&amp;CFPARAMS=&amp;PlayerID=1627675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wnba.com/events/?flag=3&amp;CFID=&amp;CFPARAMS=&amp;PlayerID=203024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stats.wnba.com/events/?flag=3&amp;CFID=&amp;CFPARAMS=&amp;PlayerID=1629477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wnba.com/events/?flag=1&amp;CFID=&amp;CFPARAMS=&amp;PlayerID=1627675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stats.wnba.com/team/1611661313/traditional/" TargetMode="External"/><Relationship Id="rId551" Type="http://schemas.openxmlformats.org/officeDocument/2006/relationships/hyperlink" Target="https://stats.wnba.com/events/?flag=1&amp;CFID=&amp;CFPARAMS=&amp;PlayerID=1627675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0" Type="http://schemas.openxmlformats.org/officeDocument/2006/relationships/hyperlink" Target="https://stats.wnba.com/team/1611661324/traditional/" TargetMode="External"/><Relationship Id="rId6831" Type="http://schemas.openxmlformats.org/officeDocument/2006/relationships/hyperlink" Target="https://stats.wnba.com/events/?flag=3&amp;CFID=&amp;CFPARAMS=&amp;PlayerID=1629477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1" Type="http://schemas.openxmlformats.org/officeDocument/2006/relationships/hyperlink" Target="https://stats.wnba.com/events/?flag=2&amp;CFID=&amp;CFPARAMS=&amp;PlayerID=201911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2" Type="http://schemas.openxmlformats.org/officeDocument/2006/relationships/hyperlink" Target="https://stats.wnba.com/events/?flag=2&amp;CFID=&amp;CFPARAMS=&amp;PlayerID=100690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0" Type="http://schemas.openxmlformats.org/officeDocument/2006/relationships/hyperlink" Target="https://stats.wnba.com/team/1611661320/traditional/" TargetMode="External"/><Relationship Id="rId22841" Type="http://schemas.openxmlformats.org/officeDocument/2006/relationships/hyperlink" Target="https://stats.wnba.com/events/?flag=2&amp;CFID=&amp;CFPARAMS=&amp;PlayerID=100690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3" Type="http://schemas.openxmlformats.org/officeDocument/2006/relationships/hyperlink" Target="https://stats.wnba.com/events/?flag=2&amp;CFID=&amp;CFPARAMS=&amp;PlayerID=201911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4" Type="http://schemas.openxmlformats.org/officeDocument/2006/relationships/hyperlink" Target="https://stats.wnba.com/events/?flag=2&amp;CFID=&amp;CFPARAMS=&amp;PlayerID=100690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2" Type="http://schemas.openxmlformats.org/officeDocument/2006/relationships/hyperlink" Target="https://stats.wnba.com/events/?flag=2&amp;CFID=&amp;CFPARAMS=&amp;PlayerID=201911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3" Type="http://schemas.openxmlformats.org/officeDocument/2006/relationships/hyperlink" Target="https://stats.wnba.com/events/?flag=2&amp;CFID=&amp;CFPARAMS=&amp;PlayerID=100690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5" Type="http://schemas.openxmlformats.org/officeDocument/2006/relationships/hyperlink" Target="https://stats.wnba.com/player/100076/" TargetMode="External"/><Relationship Id="rId22846" Type="http://schemas.openxmlformats.org/officeDocument/2006/relationships/hyperlink" Target="https://stats.wnba.com/team/1611661328/traditional/" TargetMode="External"/><Relationship Id="rId21514" Type="http://schemas.openxmlformats.org/officeDocument/2006/relationships/hyperlink" Target="https://stats.wnba.com/events/?flag=2&amp;CFID=&amp;CFPARAMS=&amp;PlayerID=201911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5" Type="http://schemas.openxmlformats.org/officeDocument/2006/relationships/hyperlink" Target="https://stats.wnba.com/player/202643/" TargetMode="External"/><Relationship Id="rId21517" Type="http://schemas.openxmlformats.org/officeDocument/2006/relationships/hyperlink" Target="https://stats.wnba.com/events/?flag=2&amp;CFID=&amp;CFPARAMS=&amp;PlayerID=100076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8" Type="http://schemas.openxmlformats.org/officeDocument/2006/relationships/hyperlink" Target="https://stats.wnba.com/events/?flag=2&amp;CFID=&amp;CFPARAMS=&amp;PlayerID=202643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6" Type="http://schemas.openxmlformats.org/officeDocument/2006/relationships/hyperlink" Target="https://stats.wnba.com/team/1611661328/traditional/" TargetMode="External"/><Relationship Id="rId22847" Type="http://schemas.openxmlformats.org/officeDocument/2006/relationships/hyperlink" Target="https://stats.wnba.com/events/?flag=2&amp;CFID=&amp;CFPARAMS=&amp;PlayerID=202643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9" Type="http://schemas.openxmlformats.org/officeDocument/2006/relationships/hyperlink" Target="https://stats.wnba.com/events/?flag=3&amp;CFID=&amp;CFPARAMS=&amp;PlayerID=1627676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0" Type="http://schemas.openxmlformats.org/officeDocument/2006/relationships/hyperlink" Target="https://stats.wnba.com/team/1611661320/traditional/" TargetMode="External"/><Relationship Id="rId10853" Type="http://schemas.openxmlformats.org/officeDocument/2006/relationships/hyperlink" Target="https://stats.wnba.com/events/?flag=1&amp;CFID=&amp;CFPARAMS=&amp;PlayerID=203829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4" Type="http://schemas.openxmlformats.org/officeDocument/2006/relationships/hyperlink" Target="https://stats.wnba.com/events/?flag=1&amp;CFID=&amp;CFPARAMS=&amp;PlayerID=203829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wnba.com/events/?flag=1&amp;CFID=&amp;CFPARAMS=&amp;PlayerID=100940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1" Type="http://schemas.openxmlformats.org/officeDocument/2006/relationships/hyperlink" Target="https://stats.wnba.com/events/?flag=1&amp;CFID=&amp;CFPARAMS=&amp;PlayerID=203829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2" Type="http://schemas.openxmlformats.org/officeDocument/2006/relationships/hyperlink" Target="https://stats.wnba.com/events/?flag=1&amp;CFID=&amp;CFPARAMS=&amp;PlayerID=203829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wnba.com/player/204319/" TargetMode="External"/><Relationship Id="rId10857" Type="http://schemas.openxmlformats.org/officeDocument/2006/relationships/hyperlink" Target="https://stats.wnba.com/team/1611661325/traditional/" TargetMode="External"/><Relationship Id="rId4281" Type="http://schemas.openxmlformats.org/officeDocument/2006/relationships/hyperlink" Target="https://stats.wnba.com/events/?flag=1&amp;CFID=&amp;CFPARAMS=&amp;PlayerID=100940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8" Type="http://schemas.openxmlformats.org/officeDocument/2006/relationships/hyperlink" Target="https://stats.wnba.com/events/?flag=3&amp;CFID=&amp;CFPARAMS=&amp;PlayerID=1627676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wnba.com/events/?flag=3&amp;CFID=&amp;CFPARAMS=&amp;PlayerID=204319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5" Type="http://schemas.openxmlformats.org/officeDocument/2006/relationships/hyperlink" Target="https://stats.wnba.com/events/?flag=1&amp;CFID=&amp;CFPARAMS=&amp;PlayerID=203829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stats.wnba.com/team/1611661328/traditional/" TargetMode="External"/><Relationship Id="rId10856" Type="http://schemas.openxmlformats.org/officeDocument/2006/relationships/hyperlink" Target="https://stats.wnba.com/player/1627676/" TargetMode="External"/><Relationship Id="rId4286" Type="http://schemas.openxmlformats.org/officeDocument/2006/relationships/hyperlink" Target="https://stats.wnba.com/events/?flag=3&amp;CFID=&amp;CFPARAMS=&amp;PlayerID=204319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9" Type="http://schemas.openxmlformats.org/officeDocument/2006/relationships/hyperlink" Target="https://stats.wnba.com/events/?flag=2&amp;CFID=&amp;CFPARAMS=&amp;PlayerID=100076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stats.wnba.com/events/?flag=3&amp;CFID=&amp;CFPARAMS=&amp;PlayerID=204319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8" Type="http://schemas.openxmlformats.org/officeDocument/2006/relationships/hyperlink" Target="https://stats.wnba.com/events/?flag=2&amp;CFID=&amp;CFPARAMS=&amp;PlayerID=100076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9" Type="http://schemas.openxmlformats.org/officeDocument/2006/relationships/hyperlink" Target="https://stats.wnba.com/events/?flag=2&amp;CFID=&amp;CFPARAMS=&amp;PlayerID=202643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8" Type="http://schemas.openxmlformats.org/officeDocument/2006/relationships/hyperlink" Target="https://stats.wnba.com/events/?flag=1&amp;CFID=&amp;CFPARAMS=&amp;PlayerID=204319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7" Type="http://schemas.openxmlformats.org/officeDocument/2006/relationships/hyperlink" Target="https://stats.wnba.com/events/?flag=3&amp;CFID=&amp;CFPARAMS=&amp;PlayerID=204319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wnba.com/events/?flag=1&amp;CFID=&amp;CFPARAMS=&amp;PlayerID=204319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0" Type="http://schemas.openxmlformats.org/officeDocument/2006/relationships/hyperlink" Target="https://stats.wnba.com/events/?flag=1&amp;CFID=&amp;CFPARAMS=&amp;PlayerID=203829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1" Type="http://schemas.openxmlformats.org/officeDocument/2006/relationships/hyperlink" Target="https://stats.wnba.com/events/?flag=3&amp;CFID=&amp;CFPARAMS=&amp;PlayerID=100944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0" Type="http://schemas.openxmlformats.org/officeDocument/2006/relationships/hyperlink" Target="https://stats.wnba.com/events/?flag=2&amp;CFID=&amp;CFPARAMS=&amp;PlayerID=101023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1" Type="http://schemas.openxmlformats.org/officeDocument/2006/relationships/hyperlink" Target="https://stats.wnba.com/events/?flag=2&amp;CFID=&amp;CFPARAMS=&amp;PlayerID=201497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2" Type="http://schemas.openxmlformats.org/officeDocument/2006/relationships/hyperlink" Target="https://stats.wnba.com/events/?flag=1&amp;CFID=&amp;CFPARAMS=&amp;PlayerID=100944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0" Type="http://schemas.openxmlformats.org/officeDocument/2006/relationships/hyperlink" Target="https://stats.wnba.com/events/?flag=2&amp;CFID=&amp;CFPARAMS=&amp;PlayerID=201497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2" Type="http://schemas.openxmlformats.org/officeDocument/2006/relationships/hyperlink" Target="https://stats.wnba.com/events/?flag=2&amp;CFID=&amp;CFPARAMS=&amp;PlayerID=101023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3" Type="http://schemas.openxmlformats.org/officeDocument/2006/relationships/hyperlink" Target="https://stats.wnba.com/player/100656/" TargetMode="External"/><Relationship Id="rId19200" Type="http://schemas.openxmlformats.org/officeDocument/2006/relationships/hyperlink" Target="https://stats.wnba.com/events/?flag=3&amp;CFID=&amp;CFPARAMS=&amp;PlayerID=100944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1" Type="http://schemas.openxmlformats.org/officeDocument/2006/relationships/hyperlink" Target="https://stats.wnba.com/events/?flag=2&amp;CFID=&amp;CFPARAMS=&amp;PlayerID=101023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2" Type="http://schemas.openxmlformats.org/officeDocument/2006/relationships/hyperlink" Target="https://stats.wnba.com/events/?flag=2&amp;CFID=&amp;CFPARAMS=&amp;PlayerID=201497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4" Type="http://schemas.openxmlformats.org/officeDocument/2006/relationships/hyperlink" Target="https://stats.wnba.com/team/1611661313/traditional/" TargetMode="External"/><Relationship Id="rId22835" Type="http://schemas.openxmlformats.org/officeDocument/2006/relationships/hyperlink" Target="https://stats.wnba.com/events/?flag=2&amp;CFID=&amp;CFPARAMS=&amp;PlayerID=100656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3" Type="http://schemas.openxmlformats.org/officeDocument/2006/relationships/hyperlink" Target="https://stats.wnba.com/player/201502/" TargetMode="External"/><Relationship Id="rId22834" Type="http://schemas.openxmlformats.org/officeDocument/2006/relationships/hyperlink" Target="https://stats.wnba.com/team/1611661329/traditional/" TargetMode="External"/><Relationship Id="rId21506" Type="http://schemas.openxmlformats.org/officeDocument/2006/relationships/hyperlink" Target="https://stats.wnba.com/events/?flag=2&amp;CFID=&amp;CFPARAMS=&amp;PlayerID=201502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7" Type="http://schemas.openxmlformats.org/officeDocument/2006/relationships/hyperlink" Target="https://stats.wnba.com/events/?flag=2&amp;CFID=&amp;CFPARAMS=&amp;PlayerID=100656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5" Type="http://schemas.openxmlformats.org/officeDocument/2006/relationships/hyperlink" Target="https://stats.wnba.com/events/?flag=2&amp;CFID=&amp;CFPARAMS=&amp;PlayerID=201502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6" Type="http://schemas.openxmlformats.org/officeDocument/2006/relationships/hyperlink" Target="https://stats.wnba.com/events/?flag=2&amp;CFID=&amp;CFPARAMS=&amp;PlayerID=100656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4" Type="http://schemas.openxmlformats.org/officeDocument/2006/relationships/hyperlink" Target="https://stats.wnba.com/events/?flag=1&amp;CFID=&amp;CFPARAMS=&amp;PlayerID=1627676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5" Type="http://schemas.openxmlformats.org/officeDocument/2006/relationships/hyperlink" Target="https://stats.wnba.com/events/?flag=1&amp;CFID=&amp;CFPARAMS=&amp;PlayerID=1627676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2" Type="http://schemas.openxmlformats.org/officeDocument/2006/relationships/hyperlink" Target="https://stats.wnba.com/events/?flag=1&amp;CFID=&amp;CFPARAMS=&amp;PlayerID=1627676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3" Type="http://schemas.openxmlformats.org/officeDocument/2006/relationships/hyperlink" Target="https://stats.wnba.com/events/?flag=1&amp;CFID=&amp;CFPARAMS=&amp;PlayerID=1627676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wnba.com/events/?flag=3&amp;CFID=&amp;CFPARAMS=&amp;PlayerID=100940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8" Type="http://schemas.openxmlformats.org/officeDocument/2006/relationships/hyperlink" Target="https://stats.wnba.com/events/?flag=1&amp;CFID=&amp;CFPARAMS=&amp;PlayerID=1627676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wnba.com/events/?flag=3&amp;CFID=&amp;CFPARAMS=&amp;PlayerID=100940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9" Type="http://schemas.openxmlformats.org/officeDocument/2006/relationships/hyperlink" Target="https://stats.wnba.com/events/?flag=1&amp;CFID=&amp;CFPARAMS=&amp;PlayerID=1627676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wnba.com/events/?flag=3&amp;CFID=&amp;CFPARAMS=&amp;PlayerID=100940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6" Type="http://schemas.openxmlformats.org/officeDocument/2006/relationships/hyperlink" Target="https://stats.wnba.com/events/?flag=1&amp;CFID=&amp;CFPARAMS=&amp;PlayerID=1627676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wnba.com/events/?flag=3&amp;CFID=&amp;CFPARAMS=&amp;PlayerID=100940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7" Type="http://schemas.openxmlformats.org/officeDocument/2006/relationships/hyperlink" Target="https://stats.wnba.com/events/?flag=1&amp;CFID=&amp;CFPARAMS=&amp;PlayerID=1627676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stats.wnba.com/events/?flag=1&amp;CFID=&amp;CFPARAMS=&amp;PlayerID=100940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8" Type="http://schemas.openxmlformats.org/officeDocument/2006/relationships/hyperlink" Target="https://stats.wnba.com/events/?flag=2&amp;CFID=&amp;CFPARAMS=&amp;PlayerID=201502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9" Type="http://schemas.openxmlformats.org/officeDocument/2006/relationships/hyperlink" Target="https://stats.wnba.com/player/100690/" TargetMode="External"/><Relationship Id="rId4274" Type="http://schemas.openxmlformats.org/officeDocument/2006/relationships/hyperlink" Target="https://stats.wnba.com/events/?flag=1&amp;CFID=&amp;CFPARAMS=&amp;PlayerID=100940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7" Type="http://schemas.openxmlformats.org/officeDocument/2006/relationships/hyperlink" Target="https://stats.wnba.com/events/?flag=2&amp;CFID=&amp;CFPARAMS=&amp;PlayerID=201502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8" Type="http://schemas.openxmlformats.org/officeDocument/2006/relationships/hyperlink" Target="https://stats.wnba.com/events/?flag=2&amp;CFID=&amp;CFPARAMS=&amp;PlayerID=100656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stats.wnba.com/events/?flag=1&amp;CFID=&amp;CFPARAMS=&amp;PlayerID=100940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stats.wnba.com/events/?flag=1&amp;CFID=&amp;CFPARAMS=&amp;PlayerID=100940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9" Type="http://schemas.openxmlformats.org/officeDocument/2006/relationships/hyperlink" Target="https://stats.wnba.com/player/201911/" TargetMode="External"/><Relationship Id="rId4279" Type="http://schemas.openxmlformats.org/officeDocument/2006/relationships/hyperlink" Target="https://stats.wnba.com/events/?flag=1&amp;CFID=&amp;CFPARAMS=&amp;PlayerID=100940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0" Type="http://schemas.openxmlformats.org/officeDocument/2006/relationships/hyperlink" Target="https://stats.wnba.com/events/?flag=3&amp;CFID=&amp;CFPARAMS=&amp;PlayerID=1627676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wnba.com/events/?flag=1&amp;CFID=&amp;CFPARAMS=&amp;PlayerID=100940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1" Type="http://schemas.openxmlformats.org/officeDocument/2006/relationships/hyperlink" Target="https://stats.wnba.com/events/?flag=3&amp;CFID=&amp;CFPARAMS=&amp;PlayerID=1627676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0" Type="http://schemas.openxmlformats.org/officeDocument/2006/relationships/hyperlink" Target="https://stats.wnba.com/events/?flag=2&amp;CFID=&amp;CFPARAMS=&amp;PlayerID=100533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2" Type="http://schemas.openxmlformats.org/officeDocument/2006/relationships/hyperlink" Target="https://stats.wnba.com/player/100384/" TargetMode="External"/><Relationship Id="rId22821" Type="http://schemas.openxmlformats.org/officeDocument/2006/relationships/hyperlink" Target="https://stats.wnba.com/events/?flag=2&amp;CFID=&amp;CFPARAMS=&amp;PlayerID=100533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4" Type="http://schemas.openxmlformats.org/officeDocument/2006/relationships/hyperlink" Target="https://stats.wnba.com/events/?flag=2&amp;CFID=&amp;CFPARAMS=&amp;PlayerID=100384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3" Type="http://schemas.openxmlformats.org/officeDocument/2006/relationships/hyperlink" Target="https://stats.wnba.com/team/1611661322/traditional/" TargetMode="External"/><Relationship Id="rId22826" Type="http://schemas.openxmlformats.org/officeDocument/2006/relationships/hyperlink" Target="https://stats.wnba.com/events/?flag=2&amp;CFID=&amp;CFPARAMS=&amp;PlayerID=100384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5" Type="http://schemas.openxmlformats.org/officeDocument/2006/relationships/hyperlink" Target="https://stats.wnba.com/events/?flag=2&amp;CFID=&amp;CFPARAMS=&amp;PlayerID=100384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9" Type="http://schemas.openxmlformats.org/officeDocument/2006/relationships/hyperlink" Target="https://stats.wnba.com/events/?flag=1&amp;CFID=&amp;CFPARAMS=&amp;PlayerID=1628886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7" Type="http://schemas.openxmlformats.org/officeDocument/2006/relationships/hyperlink" Target="https://stats.wnba.com/events/?flag=1&amp;CFID=&amp;CFPARAMS=&amp;PlayerID=1628886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8" Type="http://schemas.openxmlformats.org/officeDocument/2006/relationships/hyperlink" Target="https://stats.wnba.com/events/?flag=1&amp;CFID=&amp;CFPARAMS=&amp;PlayerID=1628886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1" Type="http://schemas.openxmlformats.org/officeDocument/2006/relationships/hyperlink" Target="https://stats.wnba.com/events/?flag=3&amp;CFID=&amp;CFPARAMS=&amp;PlayerID=1628886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2" Type="http://schemas.openxmlformats.org/officeDocument/2006/relationships/hyperlink" Target="https://stats.wnba.com/events/?flag=3&amp;CFID=&amp;CFPARAMS=&amp;PlayerID=1628886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0" Type="http://schemas.openxmlformats.org/officeDocument/2006/relationships/hyperlink" Target="https://stats.wnba.com/team/1611661328/traditional/" TargetMode="External"/><Relationship Id="rId10835" Type="http://schemas.openxmlformats.org/officeDocument/2006/relationships/hyperlink" Target="https://stats.wnba.com/events/?flag=1&amp;CFID=&amp;CFPARAMS=&amp;PlayerID=1628886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6" Type="http://schemas.openxmlformats.org/officeDocument/2006/relationships/hyperlink" Target="https://stats.wnba.com/events/?flag=1&amp;CFID=&amp;CFPARAMS=&amp;PlayerID=1628886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3" Type="http://schemas.openxmlformats.org/officeDocument/2006/relationships/hyperlink" Target="https://stats.wnba.com/events/?flag=3&amp;CFID=&amp;CFPARAMS=&amp;PlayerID=1628886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4" Type="http://schemas.openxmlformats.org/officeDocument/2006/relationships/hyperlink" Target="https://stats.wnba.com/events/?flag=3&amp;CFID=&amp;CFPARAMS=&amp;PlayerID=1628886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8" Type="http://schemas.openxmlformats.org/officeDocument/2006/relationships/hyperlink" Target="https://stats.wnba.com/team/1611661322/traditional/" TargetMode="External"/><Relationship Id="rId22827" Type="http://schemas.openxmlformats.org/officeDocument/2006/relationships/hyperlink" Target="https://stats.wnba.com/player/201497/" TargetMode="External"/><Relationship Id="rId22829" Type="http://schemas.openxmlformats.org/officeDocument/2006/relationships/hyperlink" Target="https://stats.wnba.com/events/?flag=2&amp;CFID=&amp;CFPARAMS=&amp;PlayerID=201497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1" Type="http://schemas.openxmlformats.org/officeDocument/2006/relationships/hyperlink" Target="https://stats.wnba.com/events/?flag=2&amp;CFID=&amp;CFPARAMS=&amp;PlayerID=202254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0" Type="http://schemas.openxmlformats.org/officeDocument/2006/relationships/hyperlink" Target="https://stats.wnba.com/events/?flag=2&amp;CFID=&amp;CFPARAMS=&amp;PlayerID=202254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3" Type="http://schemas.openxmlformats.org/officeDocument/2006/relationships/hyperlink" Target="https://stats.wnba.com/player/200715/" TargetMode="External"/><Relationship Id="rId22812" Type="http://schemas.openxmlformats.org/officeDocument/2006/relationships/hyperlink" Target="https://stats.wnba.com/events/?flag=2&amp;CFID=&amp;CFPARAMS=&amp;PlayerID=202254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5" Type="http://schemas.openxmlformats.org/officeDocument/2006/relationships/hyperlink" Target="https://stats.wnba.com/events/?flag=2&amp;CFID=&amp;CFPARAMS=&amp;PlayerID=200715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4" Type="http://schemas.openxmlformats.org/officeDocument/2006/relationships/hyperlink" Target="https://stats.wnba.com/team/1611661330/traditional/" TargetMode="External"/><Relationship Id="rId10848" Type="http://schemas.openxmlformats.org/officeDocument/2006/relationships/hyperlink" Target="https://stats.wnba.com/events/?flag=3&amp;CFID=&amp;CFPARAMS=&amp;PlayerID=203829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9" Type="http://schemas.openxmlformats.org/officeDocument/2006/relationships/hyperlink" Target="https://stats.wnba.com/events/?flag=1&amp;CFID=&amp;CFPARAMS=&amp;PlayerID=203829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2" Type="http://schemas.openxmlformats.org/officeDocument/2006/relationships/hyperlink" Target="https://stats.wnba.com/events/?flag=1&amp;CFID=&amp;CFPARAMS=&amp;PlayerID=1628886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3" Type="http://schemas.openxmlformats.org/officeDocument/2006/relationships/hyperlink" Target="https://stats.wnba.com/player/203829/" TargetMode="External"/><Relationship Id="rId4291" Type="http://schemas.openxmlformats.org/officeDocument/2006/relationships/hyperlink" Target="https://stats.wnba.com/events/?flag=1&amp;CFID=&amp;CFPARAMS=&amp;PlayerID=204319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0" Type="http://schemas.openxmlformats.org/officeDocument/2006/relationships/hyperlink" Target="https://stats.wnba.com/events/?flag=1&amp;CFID=&amp;CFPARAMS=&amp;PlayerID=1628886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stats.wnba.com/events/?flag=1&amp;CFID=&amp;CFPARAMS=&amp;PlayerID=204319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1" Type="http://schemas.openxmlformats.org/officeDocument/2006/relationships/hyperlink" Target="https://stats.wnba.com/events/?flag=1&amp;CFID=&amp;CFPARAMS=&amp;PlayerID=1628886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stats.wnba.com/events/?flag=1&amp;CFID=&amp;CFPARAMS=&amp;PlayerID=204319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6" Type="http://schemas.openxmlformats.org/officeDocument/2006/relationships/hyperlink" Target="https://stats.wnba.com/events/?flag=3&amp;CFID=&amp;CFPARAMS=&amp;PlayerID=203829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stats.wnba.com/events/?flag=1&amp;CFID=&amp;CFPARAMS=&amp;PlayerID=204319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7" Type="http://schemas.openxmlformats.org/officeDocument/2006/relationships/hyperlink" Target="https://stats.wnba.com/events/?flag=3&amp;CFID=&amp;CFPARAMS=&amp;PlayerID=203829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wnba.com/events/?flag=1&amp;CFID=&amp;CFPARAMS=&amp;PlayerID=204319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4" Type="http://schemas.openxmlformats.org/officeDocument/2006/relationships/hyperlink" Target="https://stats.wnba.com/team/1611661313/traditional/" TargetMode="External"/><Relationship Id="rId4294" Type="http://schemas.openxmlformats.org/officeDocument/2006/relationships/hyperlink" Target="https://stats.wnba.com/events/?flag=1&amp;CFID=&amp;CFPARAMS=&amp;PlayerID=204319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5" Type="http://schemas.openxmlformats.org/officeDocument/2006/relationships/hyperlink" Target="https://stats.wnba.com/events/?flag=3&amp;CFID=&amp;CFPARAMS=&amp;PlayerID=203829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wnba.com/team/1611661330/traditional/" TargetMode="External"/><Relationship Id="rId22817" Type="http://schemas.openxmlformats.org/officeDocument/2006/relationships/hyperlink" Target="https://stats.wnba.com/events/?flag=2&amp;CFID=&amp;CFPARAMS=&amp;PlayerID=200715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wnba.com/player/1631009/" TargetMode="External"/><Relationship Id="rId22816" Type="http://schemas.openxmlformats.org/officeDocument/2006/relationships/hyperlink" Target="https://stats.wnba.com/events/?flag=2&amp;CFID=&amp;CFPARAMS=&amp;PlayerID=200715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stats.wnba.com/events/?flag=3&amp;CFID=&amp;CFPARAMS=&amp;PlayerID=1631009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9" Type="http://schemas.openxmlformats.org/officeDocument/2006/relationships/hyperlink" Target="https://stats.wnba.com/team/1611661313/traditional/" TargetMode="External"/><Relationship Id="rId4298" Type="http://schemas.openxmlformats.org/officeDocument/2006/relationships/hyperlink" Target="https://stats.wnba.com/events/?flag=3&amp;CFID=&amp;CFPARAMS=&amp;PlayerID=1631009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8" Type="http://schemas.openxmlformats.org/officeDocument/2006/relationships/hyperlink" Target="https://stats.wnba.com/player/100533/" TargetMode="External"/><Relationship Id="rId19234" Type="http://schemas.openxmlformats.org/officeDocument/2006/relationships/hyperlink" Target="https://stats.wnba.com/events/?flag=1&amp;CFID=&amp;CFPARAMS=&amp;PlayerID=203015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3" Type="http://schemas.openxmlformats.org/officeDocument/2006/relationships/hyperlink" Target="https://stats.wnba.com/events/?flag=1&amp;CFID=&amp;CFPARAMS=&amp;PlayerID=100937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5" Type="http://schemas.openxmlformats.org/officeDocument/2006/relationships/hyperlink" Target="https://stats.wnba.com/events/?flag=2&amp;CFID=&amp;CFPARAMS=&amp;PlayerID=201518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6" Type="http://schemas.openxmlformats.org/officeDocument/2006/relationships/hyperlink" Target="https://stats.wnba.com/events/?flag=2&amp;CFID=&amp;CFPARAMS=&amp;PlayerID=100835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wnba.com/events/?flag=1&amp;CFID=&amp;CFPARAMS=&amp;PlayerID=1629477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5" Type="http://schemas.openxmlformats.org/officeDocument/2006/relationships/hyperlink" Target="https://stats.wnba.com/events/?flag=1&amp;CFID=&amp;CFPARAMS=&amp;PlayerID=203015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4" Type="http://schemas.openxmlformats.org/officeDocument/2006/relationships/hyperlink" Target="https://stats.wnba.com/events/?flag=1&amp;CFID=&amp;CFPARAMS=&amp;PlayerID=100937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4" Type="http://schemas.openxmlformats.org/officeDocument/2006/relationships/hyperlink" Target="https://stats.wnba.com/team/1611661322/traditional/" TargetMode="External"/><Relationship Id="rId22885" Type="http://schemas.openxmlformats.org/officeDocument/2006/relationships/hyperlink" Target="https://stats.wnba.com/team/1611661324/traditional/" TargetMode="External"/><Relationship Id="rId19232" Type="http://schemas.openxmlformats.org/officeDocument/2006/relationships/hyperlink" Target="https://stats.wnba.com/events/?flag=1&amp;CFID=&amp;CFPARAMS=&amp;PlayerID=203015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5" Type="http://schemas.openxmlformats.org/officeDocument/2006/relationships/hyperlink" Target="https://stats.wnba.com/player/201499/" TargetMode="External"/><Relationship Id="rId21557" Type="http://schemas.openxmlformats.org/officeDocument/2006/relationships/hyperlink" Target="https://stats.wnba.com/events/?flag=2&amp;CFID=&amp;CFPARAMS=&amp;PlayerID=201518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8" Type="http://schemas.openxmlformats.org/officeDocument/2006/relationships/hyperlink" Target="https://stats.wnba.com/events/?flag=2&amp;CFID=&amp;CFPARAMS=&amp;PlayerID=100835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3" Type="http://schemas.openxmlformats.org/officeDocument/2006/relationships/hyperlink" Target="https://stats.wnba.com/events/?flag=1&amp;CFID=&amp;CFPARAMS=&amp;PlayerID=203015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6" Type="http://schemas.openxmlformats.org/officeDocument/2006/relationships/hyperlink" Target="https://stats.wnba.com/team/1611661313/traditional/" TargetMode="External"/><Relationship Id="rId21556" Type="http://schemas.openxmlformats.org/officeDocument/2006/relationships/hyperlink" Target="https://stats.wnba.com/events/?flag=2&amp;CFID=&amp;CFPARAMS=&amp;PlayerID=201518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7" Type="http://schemas.openxmlformats.org/officeDocument/2006/relationships/hyperlink" Target="https://stats.wnba.com/events/?flag=2&amp;CFID=&amp;CFPARAMS=&amp;PlayerID=100835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0" Type="http://schemas.openxmlformats.org/officeDocument/2006/relationships/hyperlink" Target="https://stats.wnba.com/events/?flag=1&amp;CFID=&amp;CFPARAMS=&amp;PlayerID=203015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7" Type="http://schemas.openxmlformats.org/officeDocument/2006/relationships/hyperlink" Target="https://stats.wnba.com/events/?flag=3&amp;CFID=&amp;CFPARAMS=&amp;PlayerID=201499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9" Type="http://schemas.openxmlformats.org/officeDocument/2006/relationships/hyperlink" Target="https://stats.wnba.com/team/1611661328/traditional/" TargetMode="External"/><Relationship Id="rId19231" Type="http://schemas.openxmlformats.org/officeDocument/2006/relationships/hyperlink" Target="https://stats.wnba.com/events/?flag=1&amp;CFID=&amp;CFPARAMS=&amp;PlayerID=203015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8" Type="http://schemas.openxmlformats.org/officeDocument/2006/relationships/hyperlink" Target="https://stats.wnba.com/events/?flag=3&amp;CFID=&amp;CFPARAMS=&amp;PlayerID=201499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8" Type="http://schemas.openxmlformats.org/officeDocument/2006/relationships/hyperlink" Target="https://stats.wnba.com/player/101030/" TargetMode="External"/><Relationship Id="rId22889" Type="http://schemas.openxmlformats.org/officeDocument/2006/relationships/hyperlink" Target="https://stats.wnba.com/events/?flag=2&amp;CFID=&amp;CFPARAMS=&amp;PlayerID=100835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9" Type="http://schemas.openxmlformats.org/officeDocument/2006/relationships/hyperlink" Target="https://stats.wnba.com/events/?flag=3&amp;CFID=&amp;CFPARAMS=&amp;PlayerID=201499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0" Type="http://schemas.openxmlformats.org/officeDocument/2006/relationships/hyperlink" Target="https://stats.wnba.com/events/?flag=2&amp;CFID=&amp;CFPARAMS=&amp;PlayerID=201484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1" Type="http://schemas.openxmlformats.org/officeDocument/2006/relationships/hyperlink" Target="https://stats.wnba.com/events/?flag=2&amp;CFID=&amp;CFPARAMS=&amp;PlayerID=203398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2" Type="http://schemas.openxmlformats.org/officeDocument/2006/relationships/hyperlink" Target="https://stats.wnba.com/events/?flag=2&amp;CFID=&amp;CFPARAMS=&amp;PlayerID=201484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0" Type="http://schemas.openxmlformats.org/officeDocument/2006/relationships/hyperlink" Target="https://stats.wnba.com/events/?flag=1&amp;CFID=&amp;CFPARAMS=&amp;PlayerID=100937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0" Type="http://schemas.openxmlformats.org/officeDocument/2006/relationships/hyperlink" Target="https://stats.wnba.com/team/1611661317/traditional/" TargetMode="External"/><Relationship Id="rId22881" Type="http://schemas.openxmlformats.org/officeDocument/2006/relationships/hyperlink" Target="https://stats.wnba.com/events/?flag=2&amp;CFID=&amp;CFPARAMS=&amp;PlayerID=201484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1" Type="http://schemas.openxmlformats.org/officeDocument/2006/relationships/hyperlink" Target="https://stats.wnba.com/events/?flag=1&amp;CFID=&amp;CFPARAMS=&amp;PlayerID=100937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3" Type="http://schemas.openxmlformats.org/officeDocument/2006/relationships/hyperlink" Target="https://stats.wnba.com/player/201518/" TargetMode="External"/><Relationship Id="rId22884" Type="http://schemas.openxmlformats.org/officeDocument/2006/relationships/hyperlink" Target="https://stats.wnba.com/player/100835/" TargetMode="External"/><Relationship Id="rId20222" Type="http://schemas.openxmlformats.org/officeDocument/2006/relationships/hyperlink" Target="https://stats.wnba.com/events/?flag=1&amp;CFID=&amp;CFPARAMS=&amp;PlayerID=100937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2" Type="http://schemas.openxmlformats.org/officeDocument/2006/relationships/hyperlink" Target="https://stats.wnba.com/events/?flag=2&amp;CFID=&amp;CFPARAMS=&amp;PlayerID=203398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3" Type="http://schemas.openxmlformats.org/officeDocument/2006/relationships/hyperlink" Target="https://stats.wnba.com/events/?flag=2&amp;CFID=&amp;CFPARAMS=&amp;PlayerID=201484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7" Type="http://schemas.openxmlformats.org/officeDocument/2006/relationships/hyperlink" Target="https://stats.wnba.com/events/?flag=1&amp;CFID=&amp;CFPARAMS=&amp;PlayerID=202252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8" Type="http://schemas.openxmlformats.org/officeDocument/2006/relationships/hyperlink" Target="https://stats.wnba.com/player/203823/" TargetMode="External"/><Relationship Id="rId10895" Type="http://schemas.openxmlformats.org/officeDocument/2006/relationships/hyperlink" Target="https://stats.wnba.com/events/?flag=1&amp;CFID=&amp;CFPARAMS=&amp;PlayerID=202252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6" Type="http://schemas.openxmlformats.org/officeDocument/2006/relationships/hyperlink" Target="https://stats.wnba.com/events/?flag=1&amp;CFID=&amp;CFPARAMS=&amp;PlayerID=202252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stats.wnba.com/events/?flag=3&amp;CFID=&amp;CFPARAMS=&amp;PlayerID=1630446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stats.wnba.com/events/?flag=3&amp;CFID=&amp;CFPARAMS=&amp;PlayerID=1630446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wnba.com/player/1629477/" TargetMode="External"/><Relationship Id="rId10899" Type="http://schemas.openxmlformats.org/officeDocument/2006/relationships/hyperlink" Target="https://stats.wnba.com/team/1611661320/traditional/" TargetMode="External"/><Relationship Id="rId4242" Type="http://schemas.openxmlformats.org/officeDocument/2006/relationships/hyperlink" Target="https://stats.wnba.com/events/?flag=3&amp;CFID=&amp;CFPARAMS=&amp;PlayerID=1629477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stats.wnba.com/events/?flag=1&amp;CFID=&amp;CFPARAMS=&amp;PlayerID=1630446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stats.wnba.com/team/1611661313/traditional/" TargetMode="External"/><Relationship Id="rId5575" Type="http://schemas.openxmlformats.org/officeDocument/2006/relationships/hyperlink" Target="https://stats.wnba.com/events/?flag=1&amp;CFID=&amp;CFPARAMS=&amp;PlayerID=1630446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0" Type="http://schemas.openxmlformats.org/officeDocument/2006/relationships/hyperlink" Target="https://stats.wnba.com/events/?flag=1&amp;CFID=&amp;CFPARAMS=&amp;PlayerID=202252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wnba.com/events/?flag=3&amp;CFID=&amp;CFPARAMS=&amp;PlayerID=1629477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stats.wnba.com/events/?flag=3&amp;CFID=&amp;CFPARAMS=&amp;PlayerID=1630446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9" Type="http://schemas.openxmlformats.org/officeDocument/2006/relationships/hyperlink" Target="https://stats.wnba.com/events/?flag=3&amp;CFID=&amp;CFPARAMS=&amp;PlayerID=203015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wnba.com/events/?flag=3&amp;CFID=&amp;CFPARAMS=&amp;PlayerID=1629477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wnba.com/events/?flag=3&amp;CFID=&amp;CFPARAMS=&amp;PlayerID=1630446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stats.wnba.com/events/?flag=1&amp;CFID=&amp;CFPARAMS=&amp;PlayerID=1629477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stats.wnba.com/events/?flag=1&amp;CFID=&amp;CFPARAMS=&amp;PlayerID=1630446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3" Type="http://schemas.openxmlformats.org/officeDocument/2006/relationships/hyperlink" Target="https://stats.wnba.com/events/?flag=1&amp;CFID=&amp;CFPARAMS=&amp;PlayerID=202252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7" Type="http://schemas.openxmlformats.org/officeDocument/2006/relationships/hyperlink" Target="https://stats.wnba.com/events/?flag=3&amp;CFID=&amp;CFPARAMS=&amp;PlayerID=203015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stats.wnba.com/events/?flag=3&amp;CFID=&amp;CFPARAMS=&amp;PlayerID=1629477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9" Type="http://schemas.openxmlformats.org/officeDocument/2006/relationships/hyperlink" Target="https://stats.wnba.com/events/?flag=1&amp;CFID=&amp;CFPARAMS=&amp;PlayerID=1630446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4" Type="http://schemas.openxmlformats.org/officeDocument/2006/relationships/hyperlink" Target="https://stats.wnba.com/events/?flag=1&amp;CFID=&amp;CFPARAMS=&amp;PlayerID=202252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8" Type="http://schemas.openxmlformats.org/officeDocument/2006/relationships/hyperlink" Target="https://stats.wnba.com/events/?flag=3&amp;CFID=&amp;CFPARAMS=&amp;PlayerID=203015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stats.wnba.com/events/?flag=1&amp;CFID=&amp;CFPARAMS=&amp;PlayerID=1629477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wnba.com/events/?flag=1&amp;CFID=&amp;CFPARAMS=&amp;PlayerID=1630446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1" Type="http://schemas.openxmlformats.org/officeDocument/2006/relationships/hyperlink" Target="https://stats.wnba.com/events/?flag=1&amp;CFID=&amp;CFPARAMS=&amp;PlayerID=202252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5" Type="http://schemas.openxmlformats.org/officeDocument/2006/relationships/hyperlink" Target="https://stats.wnba.com/team/1611661323/traditional/" TargetMode="External"/><Relationship Id="rId4247" Type="http://schemas.openxmlformats.org/officeDocument/2006/relationships/hyperlink" Target="https://stats.wnba.com/events/?flag=1&amp;CFID=&amp;CFPARAMS=&amp;PlayerID=1629477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wnba.com/events/?flag=1&amp;CFID=&amp;CFPARAMS=&amp;PlayerID=1630446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2" Type="http://schemas.openxmlformats.org/officeDocument/2006/relationships/hyperlink" Target="https://stats.wnba.com/events/?flag=1&amp;CFID=&amp;CFPARAMS=&amp;PlayerID=202252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6" Type="http://schemas.openxmlformats.org/officeDocument/2006/relationships/hyperlink" Target="https://stats.wnba.com/events/?flag=3&amp;CFID=&amp;CFPARAMS=&amp;PlayerID=203015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wnba.com/events/?flag=1&amp;CFID=&amp;CFPARAMS=&amp;PlayerID=203014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5" Type="http://schemas.openxmlformats.org/officeDocument/2006/relationships/hyperlink" Target="https://stats.wnba.com/events/?flag=1&amp;CFID=&amp;CFPARAMS=&amp;PlayerID=203830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2" Type="http://schemas.openxmlformats.org/officeDocument/2006/relationships/hyperlink" Target="https://stats.wnba.com/player/100937/" TargetMode="External"/><Relationship Id="rId21544" Type="http://schemas.openxmlformats.org/officeDocument/2006/relationships/hyperlink" Target="https://stats.wnba.com/team/1611661323/traditional/" TargetMode="External"/><Relationship Id="rId22875" Type="http://schemas.openxmlformats.org/officeDocument/2006/relationships/hyperlink" Target="https://stats.wnba.com/events/?flag=2&amp;CFID=&amp;CFPARAMS=&amp;PlayerID=202315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wnba.com/events/?flag=1&amp;CFID=&amp;CFPARAMS=&amp;PlayerID=203014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6" Type="http://schemas.openxmlformats.org/officeDocument/2006/relationships/hyperlink" Target="https://stats.wnba.com/events/?flag=1&amp;CFID=&amp;CFPARAMS=&amp;PlayerID=203830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3" Type="http://schemas.openxmlformats.org/officeDocument/2006/relationships/hyperlink" Target="https://stats.wnba.com/team/1611661317/traditional/" TargetMode="External"/><Relationship Id="rId21543" Type="http://schemas.openxmlformats.org/officeDocument/2006/relationships/hyperlink" Target="https://stats.wnba.com/player/202255/" TargetMode="External"/><Relationship Id="rId22874" Type="http://schemas.openxmlformats.org/officeDocument/2006/relationships/hyperlink" Target="https://stats.wnba.com/events/?flag=2&amp;CFID=&amp;CFPARAMS=&amp;PlayerID=202315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9" Type="http://schemas.openxmlformats.org/officeDocument/2006/relationships/hyperlink" Target="https://stats.wnba.com/team/1611661313/traditional/" TargetMode="External"/><Relationship Id="rId19243" Type="http://schemas.openxmlformats.org/officeDocument/2006/relationships/hyperlink" Target="https://stats.wnba.com/events/?flag=3&amp;CFID=&amp;CFPARAMS=&amp;PlayerID=203830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4" Type="http://schemas.openxmlformats.org/officeDocument/2006/relationships/hyperlink" Target="https://stats.wnba.com/events/?flag=3&amp;CFID=&amp;CFPARAMS=&amp;PlayerID=100937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6" Type="http://schemas.openxmlformats.org/officeDocument/2006/relationships/hyperlink" Target="https://stats.wnba.com/events/?flag=2&amp;CFID=&amp;CFPARAMS=&amp;PlayerID=202255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7" Type="http://schemas.openxmlformats.org/officeDocument/2006/relationships/hyperlink" Target="https://stats.wnba.com/events/?flag=2&amp;CFID=&amp;CFPARAMS=&amp;PlayerID=202315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4" Type="http://schemas.openxmlformats.org/officeDocument/2006/relationships/hyperlink" Target="https://stats.wnba.com/events/?flag=1&amp;CFID=&amp;CFPARAMS=&amp;PlayerID=203830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5" Type="http://schemas.openxmlformats.org/officeDocument/2006/relationships/hyperlink" Target="https://stats.wnba.com/events/?flag=3&amp;CFID=&amp;CFPARAMS=&amp;PlayerID=100937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5" Type="http://schemas.openxmlformats.org/officeDocument/2006/relationships/hyperlink" Target="https://stats.wnba.com/events/?flag=2&amp;CFID=&amp;CFPARAMS=&amp;PlayerID=202255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6" Type="http://schemas.openxmlformats.org/officeDocument/2006/relationships/hyperlink" Target="https://stats.wnba.com/events/?flag=2&amp;CFID=&amp;CFPARAMS=&amp;PlayerID=202315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1" Type="http://schemas.openxmlformats.org/officeDocument/2006/relationships/hyperlink" Target="https://stats.wnba.com/events/?flag=3&amp;CFID=&amp;CFPARAMS=&amp;PlayerID=203830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6" Type="http://schemas.openxmlformats.org/officeDocument/2006/relationships/hyperlink" Target="https://stats.wnba.com/events/?flag=3&amp;CFID=&amp;CFPARAMS=&amp;PlayerID=100937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8" Type="http://schemas.openxmlformats.org/officeDocument/2006/relationships/hyperlink" Target="https://stats.wnba.com/events/?flag=2&amp;CFID=&amp;CFPARAMS=&amp;PlayerID=202255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9" Type="http://schemas.openxmlformats.org/officeDocument/2006/relationships/hyperlink" Target="https://stats.wnba.com/team/1611661330/traditional/" TargetMode="External"/><Relationship Id="rId19242" Type="http://schemas.openxmlformats.org/officeDocument/2006/relationships/hyperlink" Target="https://stats.wnba.com/events/?flag=3&amp;CFID=&amp;CFPARAMS=&amp;PlayerID=203830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7" Type="http://schemas.openxmlformats.org/officeDocument/2006/relationships/hyperlink" Target="https://stats.wnba.com/events/?flag=3&amp;CFID=&amp;CFPARAMS=&amp;PlayerID=100937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7" Type="http://schemas.openxmlformats.org/officeDocument/2006/relationships/hyperlink" Target="https://stats.wnba.com/events/?flag=2&amp;CFID=&amp;CFPARAMS=&amp;PlayerID=202255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8" Type="http://schemas.openxmlformats.org/officeDocument/2006/relationships/hyperlink" Target="https://stats.wnba.com/player/201484/" TargetMode="External"/><Relationship Id="rId20218" Type="http://schemas.openxmlformats.org/officeDocument/2006/relationships/hyperlink" Target="https://stats.wnba.com/events/?flag=1&amp;CFID=&amp;CFPARAMS=&amp;PlayerID=100937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0" Type="http://schemas.openxmlformats.org/officeDocument/2006/relationships/hyperlink" Target="https://stats.wnba.com/events/?flag=3&amp;CFID=&amp;CFPARAMS=&amp;PlayerID=203830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9" Type="http://schemas.openxmlformats.org/officeDocument/2006/relationships/hyperlink" Target="https://stats.wnba.com/events/?flag=1&amp;CFID=&amp;CFPARAMS=&amp;PlayerID=100937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9" Type="http://schemas.openxmlformats.org/officeDocument/2006/relationships/hyperlink" Target="https://stats.wnba.com/player/203398/" TargetMode="External"/><Relationship Id="rId21540" Type="http://schemas.openxmlformats.org/officeDocument/2006/relationships/hyperlink" Target="https://stats.wnba.com/team/1611661330/traditional/" TargetMode="External"/><Relationship Id="rId22871" Type="http://schemas.openxmlformats.org/officeDocument/2006/relationships/hyperlink" Target="https://stats.wnba.com/events/?flag=2&amp;CFID=&amp;CFPARAMS=&amp;PlayerID=201882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0" Type="http://schemas.openxmlformats.org/officeDocument/2006/relationships/hyperlink" Target="https://stats.wnba.com/events/?flag=2&amp;CFID=&amp;CFPARAMS=&amp;PlayerID=201882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0" Type="http://schemas.openxmlformats.org/officeDocument/2006/relationships/hyperlink" Target="https://stats.wnba.com/events/?flag=1&amp;CFID=&amp;CFPARAMS=&amp;PlayerID=203870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2" Type="http://schemas.openxmlformats.org/officeDocument/2006/relationships/hyperlink" Target="https://stats.wnba.com/events/?flag=2&amp;CFID=&amp;CFPARAMS=&amp;PlayerID=100812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3" Type="http://schemas.openxmlformats.org/officeDocument/2006/relationships/hyperlink" Target="https://stats.wnba.com/team/1611661317/traditional/" TargetMode="External"/><Relationship Id="rId20211" Type="http://schemas.openxmlformats.org/officeDocument/2006/relationships/hyperlink" Target="https://stats.wnba.com/events/?flag=1&amp;CFID=&amp;CFPARAMS=&amp;PlayerID=203870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1" Type="http://schemas.openxmlformats.org/officeDocument/2006/relationships/hyperlink" Target="https://stats.wnba.com/events/?flag=2&amp;CFID=&amp;CFPARAMS=&amp;PlayerID=100812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2" Type="http://schemas.openxmlformats.org/officeDocument/2006/relationships/hyperlink" Target="https://stats.wnba.com/player/202315/" TargetMode="External"/><Relationship Id="rId6890" Type="http://schemas.openxmlformats.org/officeDocument/2006/relationships/hyperlink" Target="https://stats.wnba.com/events/?flag=1&amp;CFID=&amp;CFPARAMS=&amp;PlayerID=1629479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stats.wnba.com/events/?flag=3&amp;CFID=&amp;CFPARAMS=&amp;PlayerID=1628273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stats.wnba.com/events/?flag=1&amp;CFID=&amp;CFPARAMS=&amp;PlayerID=1629479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wnba.com/events/?flag=1&amp;CFID=&amp;CFPARAMS=&amp;PlayerID=1631022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wnba.com/events/?flag=3&amp;CFID=&amp;CFPARAMS=&amp;PlayerID=203014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wnba.com/events/?flag=1&amp;CFID=&amp;CFPARAMS=&amp;PlayerID=1628273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stats.wnba.com/events/?flag=1&amp;CFID=&amp;CFPARAMS=&amp;PlayerID=1629479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wnba.com/events/?flag=3&amp;CFID=&amp;CFPARAMS=&amp;PlayerID=1631022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wnba.com/events/?flag=3&amp;CFID=&amp;CFPARAMS=&amp;PlayerID=203014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stats.wnba.com/events/?flag=1&amp;CFID=&amp;CFPARAMS=&amp;PlayerID=1628273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stats.wnba.com/events/?flag=1&amp;CFID=&amp;CFPARAMS=&amp;PlayerID=1629479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wnba.com/events/?flag=3&amp;CFID=&amp;CFPARAMS=&amp;PlayerID=1631022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stats.wnba.com/events/?flag=1&amp;CFID=&amp;CFPARAMS=&amp;PlayerID=203014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stats.wnba.com/events/?flag=1&amp;CFID=&amp;CFPARAMS=&amp;PlayerID=1628273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stats.wnba.com/events/?flag=1&amp;CFID=&amp;CFPARAMS=&amp;PlayerID=1629479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wnba.com/events/?flag=3&amp;CFID=&amp;CFPARAMS=&amp;PlayerID=1631022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2" Type="http://schemas.openxmlformats.org/officeDocument/2006/relationships/hyperlink" Target="https://stats.wnba.com/events/?flag=1&amp;CFID=&amp;CFPARAMS=&amp;PlayerID=203014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stats.wnba.com/events/?flag=1&amp;CFID=&amp;CFPARAMS=&amp;PlayerID=1628273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stats.wnba.com/events/?flag=1&amp;CFID=&amp;CFPARAMS=&amp;PlayerID=1629479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wnba.com/events/?flag=1&amp;CFID=&amp;CFPARAMS=&amp;PlayerID=1631022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wnba.com/events/?flag=1&amp;CFID=&amp;CFPARAMS=&amp;PlayerID=203014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stats.wnba.com/events/?flag=1&amp;CFID=&amp;CFPARAMS=&amp;PlayerID=1628273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stats.wnba.com/team/1611661319/traditional/" TargetMode="External"/><Relationship Id="rId19238" Type="http://schemas.openxmlformats.org/officeDocument/2006/relationships/hyperlink" Target="https://stats.wnba.com/player/203830/" TargetMode="External"/><Relationship Id="rId498" Type="http://schemas.openxmlformats.org/officeDocument/2006/relationships/hyperlink" Target="https://stats.wnba.com/events/?flag=1&amp;CFID=&amp;CFPARAMS=&amp;PlayerID=1631022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wnba.com/events/?flag=1&amp;CFID=&amp;CFPARAMS=&amp;PlayerID=203014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wnba.com/player/1630446/" TargetMode="External"/><Relationship Id="rId6899" Type="http://schemas.openxmlformats.org/officeDocument/2006/relationships/hyperlink" Target="https://stats.wnba.com/events/?flag=3&amp;CFID=&amp;CFPARAMS=&amp;PlayerID=203833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9" Type="http://schemas.openxmlformats.org/officeDocument/2006/relationships/hyperlink" Target="https://stats.wnba.com/team/1611661330/traditional/" TargetMode="External"/><Relationship Id="rId497" Type="http://schemas.openxmlformats.org/officeDocument/2006/relationships/hyperlink" Target="https://stats.wnba.com/events/?flag=1&amp;CFID=&amp;CFPARAMS=&amp;PlayerID=1631022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stats.wnba.com/events/?flag=1&amp;CFID=&amp;CFPARAMS=&amp;PlayerID=203014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wnba.com/events/?flag=1&amp;CFID=&amp;CFPARAMS=&amp;PlayerID=1628273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stats.wnba.com/events/?flag=1&amp;CFID=&amp;CFPARAMS=&amp;PlayerID=1629479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6" Type="http://schemas.openxmlformats.org/officeDocument/2006/relationships/hyperlink" Target="https://stats.wnba.com/events/?flag=1&amp;CFID=&amp;CFPARAMS=&amp;PlayerID=203015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wnba.com/events/?flag=1&amp;CFID=&amp;CFPARAMS=&amp;PlayerID=1631022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stats.wnba.com/events/?flag=1&amp;CFID=&amp;CFPARAMS=&amp;PlayerID=203014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6" Type="http://schemas.openxmlformats.org/officeDocument/2006/relationships/hyperlink" Target="https://stats.wnba.com/events/?flag=1&amp;CFID=&amp;CFPARAMS=&amp;PlayerID=1628273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stats.wnba.com/player/203833/" TargetMode="External"/><Relationship Id="rId19237" Type="http://schemas.openxmlformats.org/officeDocument/2006/relationships/hyperlink" Target="https://stats.wnba.com/events/?flag=1&amp;CFID=&amp;CFPARAMS=&amp;PlayerID=203015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2" Type="http://schemas.openxmlformats.org/officeDocument/2006/relationships/hyperlink" Target="https://stats.wnba.com/events/?flag=3&amp;CFID=&amp;CFPARAMS=&amp;PlayerID=100949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1" Type="http://schemas.openxmlformats.org/officeDocument/2006/relationships/hyperlink" Target="https://stats.wnba.com/events/?flag=3&amp;CFID=&amp;CFPARAMS=&amp;PlayerID=203870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3" Type="http://schemas.openxmlformats.org/officeDocument/2006/relationships/hyperlink" Target="https://stats.wnba.com/player/100874/" TargetMode="External"/><Relationship Id="rId22864" Type="http://schemas.openxmlformats.org/officeDocument/2006/relationships/hyperlink" Target="https://stats.wnba.com/events/?flag=2&amp;CFID=&amp;CFPARAMS=&amp;PlayerID=100928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3" Type="http://schemas.openxmlformats.org/officeDocument/2006/relationships/hyperlink" Target="https://stats.wnba.com/events/?flag=3&amp;CFID=&amp;CFPARAMS=&amp;PlayerID=100949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2" Type="http://schemas.openxmlformats.org/officeDocument/2006/relationships/hyperlink" Target="https://stats.wnba.com/events/?flag=3&amp;CFID=&amp;CFPARAMS=&amp;PlayerID=203870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2" Type="http://schemas.openxmlformats.org/officeDocument/2006/relationships/hyperlink" Target="https://stats.wnba.com/events/?flag=2&amp;CFID=&amp;CFPARAMS=&amp;PlayerID=100952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3" Type="http://schemas.openxmlformats.org/officeDocument/2006/relationships/hyperlink" Target="https://stats.wnba.com/team/1611661320/traditional/" TargetMode="External"/><Relationship Id="rId19210" Type="http://schemas.openxmlformats.org/officeDocument/2006/relationships/hyperlink" Target="https://stats.wnba.com/player/100949/" TargetMode="External"/><Relationship Id="rId20203" Type="http://schemas.openxmlformats.org/officeDocument/2006/relationships/hyperlink" Target="https://stats.wnba.com/events/?flag=3&amp;CFID=&amp;CFPARAMS=&amp;PlayerID=203870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5" Type="http://schemas.openxmlformats.org/officeDocument/2006/relationships/hyperlink" Target="https://stats.wnba.com/events/?flag=2&amp;CFID=&amp;CFPARAMS=&amp;PlayerID=100874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6" Type="http://schemas.openxmlformats.org/officeDocument/2006/relationships/hyperlink" Target="https://stats.wnba.com/events/?flag=2&amp;CFID=&amp;CFPARAMS=&amp;PlayerID=100928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1" Type="http://schemas.openxmlformats.org/officeDocument/2006/relationships/hyperlink" Target="https://stats.wnba.com/team/1611661320/traditional/" TargetMode="External"/><Relationship Id="rId20204" Type="http://schemas.openxmlformats.org/officeDocument/2006/relationships/hyperlink" Target="https://stats.wnba.com/events/?flag=3&amp;CFID=&amp;CFPARAMS=&amp;PlayerID=203870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4" Type="http://schemas.openxmlformats.org/officeDocument/2006/relationships/hyperlink" Target="https://stats.wnba.com/team/1611661323/traditional/" TargetMode="External"/><Relationship Id="rId22865" Type="http://schemas.openxmlformats.org/officeDocument/2006/relationships/hyperlink" Target="https://stats.wnba.com/events/?flag=2&amp;CFID=&amp;CFPARAMS=&amp;PlayerID=100928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5" Type="http://schemas.openxmlformats.org/officeDocument/2006/relationships/hyperlink" Target="https://stats.wnba.com/events/?flag=1&amp;CFID=&amp;CFPARAMS=&amp;PlayerID=203870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7" Type="http://schemas.openxmlformats.org/officeDocument/2006/relationships/hyperlink" Target="https://stats.wnba.com/events/?flag=2&amp;CFID=&amp;CFPARAMS=&amp;PlayerID=100874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8" Type="http://schemas.openxmlformats.org/officeDocument/2006/relationships/hyperlink" Target="https://stats.wnba.com/player/201882/" TargetMode="External"/><Relationship Id="rId20206" Type="http://schemas.openxmlformats.org/officeDocument/2006/relationships/hyperlink" Target="https://stats.wnba.com/events/?flag=1&amp;CFID=&amp;CFPARAMS=&amp;PlayerID=203870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6" Type="http://schemas.openxmlformats.org/officeDocument/2006/relationships/hyperlink" Target="https://stats.wnba.com/events/?flag=2&amp;CFID=&amp;CFPARAMS=&amp;PlayerID=100874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7" Type="http://schemas.openxmlformats.org/officeDocument/2006/relationships/hyperlink" Target="https://stats.wnba.com/events/?flag=2&amp;CFID=&amp;CFPARAMS=&amp;PlayerID=100928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7" Type="http://schemas.openxmlformats.org/officeDocument/2006/relationships/hyperlink" Target="https://stats.wnba.com/events/?flag=1&amp;CFID=&amp;CFPARAMS=&amp;PlayerID=203870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9" Type="http://schemas.openxmlformats.org/officeDocument/2006/relationships/hyperlink" Target="https://stats.wnba.com/player/100812/" TargetMode="External"/><Relationship Id="rId20208" Type="http://schemas.openxmlformats.org/officeDocument/2006/relationships/hyperlink" Target="https://stats.wnba.com/events/?flag=1&amp;CFID=&amp;CFPARAMS=&amp;PlayerID=203870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8" Type="http://schemas.openxmlformats.org/officeDocument/2006/relationships/hyperlink" Target="https://stats.wnba.com/events/?flag=2&amp;CFID=&amp;CFPARAMS=&amp;PlayerID=100874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9" Type="http://schemas.openxmlformats.org/officeDocument/2006/relationships/hyperlink" Target="https://stats.wnba.com/team/1611661324/traditional/" TargetMode="External"/><Relationship Id="rId22860" Type="http://schemas.openxmlformats.org/officeDocument/2006/relationships/hyperlink" Target="https://stats.wnba.com/events/?flag=2&amp;CFID=&amp;CFPARAMS=&amp;PlayerID=202652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1" Type="http://schemas.openxmlformats.org/officeDocument/2006/relationships/hyperlink" Target="https://stats.wnba.com/events/?flag=2&amp;CFID=&amp;CFPARAMS=&amp;PlayerID=100952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2" Type="http://schemas.openxmlformats.org/officeDocument/2006/relationships/hyperlink" Target="https://stats.wnba.com/player/100928/" TargetMode="External"/><Relationship Id="rId20200" Type="http://schemas.openxmlformats.org/officeDocument/2006/relationships/hyperlink" Target="https://stats.wnba.com/team/1611661320/traditional/" TargetMode="External"/><Relationship Id="rId21530" Type="http://schemas.openxmlformats.org/officeDocument/2006/relationships/hyperlink" Target="https://stats.wnba.com/events/?flag=2&amp;CFID=&amp;CFPARAMS=&amp;PlayerID=100952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1" Type="http://schemas.openxmlformats.org/officeDocument/2006/relationships/hyperlink" Target="https://stats.wnba.com/events/?flag=2&amp;CFID=&amp;CFPARAMS=&amp;PlayerID=202652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5" Type="http://schemas.openxmlformats.org/officeDocument/2006/relationships/hyperlink" Target="https://stats.wnba.com/events/?flag=3&amp;CFID=&amp;CFPARAMS=&amp;PlayerID=1629476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6" Type="http://schemas.openxmlformats.org/officeDocument/2006/relationships/hyperlink" Target="https://stats.wnba.com/events/?flag=1&amp;CFID=&amp;CFPARAMS=&amp;PlayerID=1629476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3" Type="http://schemas.openxmlformats.org/officeDocument/2006/relationships/hyperlink" Target="https://stats.wnba.com/events/?flag=3&amp;CFID=&amp;CFPARAMS=&amp;PlayerID=1629476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4" Type="http://schemas.openxmlformats.org/officeDocument/2006/relationships/hyperlink" Target="https://stats.wnba.com/events/?flag=3&amp;CFID=&amp;CFPARAMS=&amp;PlayerID=1629476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wnba.com/events/?flag=1&amp;CFID=&amp;CFPARAMS=&amp;PlayerID=203399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stats.wnba.com/events/?flag=1&amp;CFID=&amp;CFPARAMS=&amp;PlayerID=1630435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9" Type="http://schemas.openxmlformats.org/officeDocument/2006/relationships/hyperlink" Target="https://stats.wnba.com/events/?flag=1&amp;CFID=&amp;CFPARAMS=&amp;PlayerID=1629476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stats.wnba.com/player/1631044/" TargetMode="External"/><Relationship Id="rId4262" Type="http://schemas.openxmlformats.org/officeDocument/2006/relationships/hyperlink" Target="https://stats.wnba.com/events/?flag=1&amp;CFID=&amp;CFPARAMS=&amp;PlayerID=203399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wnba.com/events/?flag=1&amp;CFID=&amp;CFPARAMS=&amp;PlayerID=1630435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7" Type="http://schemas.openxmlformats.org/officeDocument/2006/relationships/hyperlink" Target="https://stats.wnba.com/events/?flag=1&amp;CFID=&amp;CFPARAMS=&amp;PlayerID=1629476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wnba.com/events/?flag=1&amp;CFID=&amp;CFPARAMS=&amp;PlayerID=203399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wnba.com/events/?flag=1&amp;CFID=&amp;CFPARAMS=&amp;PlayerID=1630435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8" Type="http://schemas.openxmlformats.org/officeDocument/2006/relationships/hyperlink" Target="https://stats.wnba.com/events/?flag=1&amp;CFID=&amp;CFPARAMS=&amp;PlayerID=1629476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stats.wnba.com/events/?flag=1&amp;CFID=&amp;CFPARAMS=&amp;PlayerID=203399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wnba.com/events/?flag=3&amp;CFID=&amp;CFPARAMS=&amp;PlayerID=1631044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9" Type="http://schemas.openxmlformats.org/officeDocument/2006/relationships/hyperlink" Target="https://stats.wnba.com/events/?flag=1&amp;CFID=&amp;CFPARAMS=&amp;PlayerID=100944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9" Type="http://schemas.openxmlformats.org/officeDocument/2006/relationships/hyperlink" Target="https://stats.wnba.com/events/?flag=1&amp;CFID=&amp;CFPARAMS=&amp;PlayerID=203870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stats.wnba.com/events/?flag=1&amp;CFID=&amp;CFPARAMS=&amp;PlayerID=203399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7" Type="http://schemas.openxmlformats.org/officeDocument/2006/relationships/hyperlink" Target="https://stats.wnba.com/events/?flag=3&amp;CFID=&amp;CFPARAMS=&amp;PlayerID=1631044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wnba.com/events/?flag=1&amp;CFID=&amp;CFPARAMS=&amp;PlayerID=203399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wnba.com/team/1611661330/traditional/" TargetMode="External"/><Relationship Id="rId19207" Type="http://schemas.openxmlformats.org/officeDocument/2006/relationships/hyperlink" Target="https://stats.wnba.com/events/?flag=1&amp;CFID=&amp;CFPARAMS=&amp;PlayerID=100944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stats.wnba.com/events/?flag=1&amp;CFID=&amp;CFPARAMS=&amp;PlayerID=203399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stats.wnba.com/events/?flag=3&amp;CFID=&amp;CFPARAMS=&amp;PlayerID=1631044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8" Type="http://schemas.openxmlformats.org/officeDocument/2006/relationships/hyperlink" Target="https://stats.wnba.com/events/?flag=1&amp;CFID=&amp;CFPARAMS=&amp;PlayerID=100944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wnba.com/player/100940/" TargetMode="External"/><Relationship Id="rId10871" Type="http://schemas.openxmlformats.org/officeDocument/2006/relationships/hyperlink" Target="https://stats.wnba.com/team/1611661313/traditional/" TargetMode="External"/><Relationship Id="rId19205" Type="http://schemas.openxmlformats.org/officeDocument/2006/relationships/hyperlink" Target="https://stats.wnba.com/events/?flag=1&amp;CFID=&amp;CFPARAMS=&amp;PlayerID=100944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wnba.com/events/?flag=1&amp;CFID=&amp;CFPARAMS=&amp;PlayerID=203399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2" Type="http://schemas.openxmlformats.org/officeDocument/2006/relationships/hyperlink" Target="https://stats.wnba.com/events/?flag=3&amp;CFID=&amp;CFPARAMS=&amp;PlayerID=1629476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6" Type="http://schemas.openxmlformats.org/officeDocument/2006/relationships/hyperlink" Target="https://stats.wnba.com/events/?flag=1&amp;CFID=&amp;CFPARAMS=&amp;PlayerID=100944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wnba.com/events/?flag=1&amp;CFID=&amp;CFPARAMS=&amp;PlayerID=1631044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3" Type="http://schemas.openxmlformats.org/officeDocument/2006/relationships/hyperlink" Target="https://stats.wnba.com/events/?flag=1&amp;CFID=&amp;CFPARAMS=&amp;PlayerID=100944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wnba.com/team/1611661317/traditional/" TargetMode="External"/><Relationship Id="rId5599" Type="http://schemas.openxmlformats.org/officeDocument/2006/relationships/hyperlink" Target="https://stats.wnba.com/events/?flag=1&amp;CFID=&amp;CFPARAMS=&amp;PlayerID=1631044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0" Type="http://schemas.openxmlformats.org/officeDocument/2006/relationships/hyperlink" Target="https://stats.wnba.com/player/1629476/" TargetMode="External"/><Relationship Id="rId19204" Type="http://schemas.openxmlformats.org/officeDocument/2006/relationships/hyperlink" Target="https://stats.wnba.com/events/?flag=1&amp;CFID=&amp;CFPARAMS=&amp;PlayerID=100944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3" Type="http://schemas.openxmlformats.org/officeDocument/2006/relationships/hyperlink" Target="https://stats.wnba.com/events/?flag=1&amp;CFID=&amp;CFPARAMS=&amp;PlayerID=100949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2" Type="http://schemas.openxmlformats.org/officeDocument/2006/relationships/hyperlink" Target="https://stats.wnba.com/team/1611661322/traditional/" TargetMode="External"/><Relationship Id="rId22853" Type="http://schemas.openxmlformats.org/officeDocument/2006/relationships/hyperlink" Target="https://stats.wnba.com/events/?flag=2&amp;CFID=&amp;CFPARAMS=&amp;PlayerID=100236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4" Type="http://schemas.openxmlformats.org/officeDocument/2006/relationships/hyperlink" Target="https://stats.wnba.com/player/203015/" TargetMode="External"/><Relationship Id="rId21521" Type="http://schemas.openxmlformats.org/officeDocument/2006/relationships/hyperlink" Target="https://stats.wnba.com/player/201056/" TargetMode="External"/><Relationship Id="rId22852" Type="http://schemas.openxmlformats.org/officeDocument/2006/relationships/hyperlink" Target="https://stats.wnba.com/events/?flag=2&amp;CFID=&amp;CFPARAMS=&amp;PlayerID=100236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1" Type="http://schemas.openxmlformats.org/officeDocument/2006/relationships/hyperlink" Target="https://stats.wnba.com/events/?flag=1&amp;CFID=&amp;CFPARAMS=&amp;PlayerID=100949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4" Type="http://schemas.openxmlformats.org/officeDocument/2006/relationships/hyperlink" Target="https://stats.wnba.com/events/?flag=2&amp;CFID=&amp;CFPARAMS=&amp;PlayerID=201056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5" Type="http://schemas.openxmlformats.org/officeDocument/2006/relationships/hyperlink" Target="https://stats.wnba.com/events/?flag=2&amp;CFID=&amp;CFPARAMS=&amp;PlayerID=100236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2" Type="http://schemas.openxmlformats.org/officeDocument/2006/relationships/hyperlink" Target="https://stats.wnba.com/events/?flag=1&amp;CFID=&amp;CFPARAMS=&amp;PlayerID=100949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3" Type="http://schemas.openxmlformats.org/officeDocument/2006/relationships/hyperlink" Target="https://stats.wnba.com/events/?flag=2&amp;CFID=&amp;CFPARAMS=&amp;PlayerID=201056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4" Type="http://schemas.openxmlformats.org/officeDocument/2006/relationships/hyperlink" Target="https://stats.wnba.com/events/?flag=2&amp;CFID=&amp;CFPARAMS=&amp;PlayerID=100236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6" Type="http://schemas.openxmlformats.org/officeDocument/2006/relationships/hyperlink" Target="https://stats.wnba.com/events/?flag=2&amp;CFID=&amp;CFPARAMS=&amp;PlayerID=201056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7" Type="http://schemas.openxmlformats.org/officeDocument/2006/relationships/hyperlink" Target="https://stats.wnba.com/team/1611661313/traditional/" TargetMode="External"/><Relationship Id="rId19220" Type="http://schemas.openxmlformats.org/officeDocument/2006/relationships/hyperlink" Target="https://stats.wnba.com/events/?flag=1&amp;CFID=&amp;CFPARAMS=&amp;PlayerID=100949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5" Type="http://schemas.openxmlformats.org/officeDocument/2006/relationships/hyperlink" Target="https://stats.wnba.com/events/?flag=2&amp;CFID=&amp;CFPARAMS=&amp;PlayerID=201056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6" Type="http://schemas.openxmlformats.org/officeDocument/2006/relationships/hyperlink" Target="https://stats.wnba.com/player/202652/" TargetMode="External"/><Relationship Id="rId21528" Type="http://schemas.openxmlformats.org/officeDocument/2006/relationships/hyperlink" Target="https://stats.wnba.com/team/1611661319/traditional/" TargetMode="External"/><Relationship Id="rId22859" Type="http://schemas.openxmlformats.org/officeDocument/2006/relationships/hyperlink" Target="https://stats.wnba.com/events/?flag=2&amp;CFID=&amp;CFPARAMS=&amp;PlayerID=202652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7" Type="http://schemas.openxmlformats.org/officeDocument/2006/relationships/hyperlink" Target="https://stats.wnba.com/player/100952/" TargetMode="External"/><Relationship Id="rId22858" Type="http://schemas.openxmlformats.org/officeDocument/2006/relationships/hyperlink" Target="https://stats.wnba.com/events/?flag=2&amp;CFID=&amp;CFPARAMS=&amp;PlayerID=202652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0" Type="http://schemas.openxmlformats.org/officeDocument/2006/relationships/hyperlink" Target="https://stats.wnba.com/events/?flag=2&amp;CFID=&amp;CFPARAMS=&amp;PlayerID=100076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1" Type="http://schemas.openxmlformats.org/officeDocument/2006/relationships/hyperlink" Target="https://stats.wnba.com/team/1611661319/traditional/" TargetMode="External"/><Relationship Id="rId22850" Type="http://schemas.openxmlformats.org/officeDocument/2006/relationships/hyperlink" Target="https://stats.wnba.com/player/100236/" TargetMode="External"/><Relationship Id="rId10886" Type="http://schemas.openxmlformats.org/officeDocument/2006/relationships/hyperlink" Target="https://stats.wnba.com/events/?flag=3&amp;CFID=&amp;CFPARAMS=&amp;PlayerID=202252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7" Type="http://schemas.openxmlformats.org/officeDocument/2006/relationships/hyperlink" Target="https://stats.wnba.com/events/?flag=3&amp;CFID=&amp;CFPARAMS=&amp;PlayerID=202252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4" Type="http://schemas.openxmlformats.org/officeDocument/2006/relationships/hyperlink" Target="https://stats.wnba.com/player/202252/" TargetMode="External"/><Relationship Id="rId10885" Type="http://schemas.openxmlformats.org/officeDocument/2006/relationships/hyperlink" Target="https://stats.wnba.com/team/1611661328/traditional/" TargetMode="External"/><Relationship Id="rId5581" Type="http://schemas.openxmlformats.org/officeDocument/2006/relationships/hyperlink" Target="https://stats.wnba.com/events/?flag=1&amp;CFID=&amp;CFPARAMS=&amp;PlayerID=1630446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wnba.com/player/1630435/" TargetMode="External"/><Relationship Id="rId4251" Type="http://schemas.openxmlformats.org/officeDocument/2006/relationships/hyperlink" Target="https://stats.wnba.com/events/?flag=1&amp;CFID=&amp;CFPARAMS=&amp;PlayerID=1629477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8" Type="http://schemas.openxmlformats.org/officeDocument/2006/relationships/hyperlink" Target="https://stats.wnba.com/events/?flag=3&amp;CFID=&amp;CFPARAMS=&amp;PlayerID=202252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stats.wnba.com/events/?flag=1&amp;CFID=&amp;CFPARAMS=&amp;PlayerID=1629477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stats.wnba.com/events/?flag=1&amp;CFID=&amp;CFPARAMS=&amp;PlayerID=1630446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9" Type="http://schemas.openxmlformats.org/officeDocument/2006/relationships/hyperlink" Target="https://stats.wnba.com/events/?flag=3&amp;CFID=&amp;CFPARAMS=&amp;PlayerID=202252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wnba.com/events/?flag=1&amp;CFID=&amp;CFPARAMS=&amp;PlayerID=1629477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wnba.com/events/?flag=3&amp;CFID=&amp;CFPARAMS=&amp;PlayerID=1630435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stats.wnba.com/events/?flag=1&amp;CFID=&amp;CFPARAMS=&amp;PlayerID=1629477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6" Type="http://schemas.openxmlformats.org/officeDocument/2006/relationships/hyperlink" Target="https://stats.wnba.com/events/?flag=3&amp;CFID=&amp;CFPARAMS=&amp;PlayerID=1630435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9" Type="http://schemas.openxmlformats.org/officeDocument/2006/relationships/hyperlink" Target="https://stats.wnba.com/events/?flag=2&amp;CFID=&amp;CFPARAMS=&amp;PlayerID=100952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wnba.com/team/1611661322/traditional/" TargetMode="External"/><Relationship Id="rId5583" Type="http://schemas.openxmlformats.org/officeDocument/2006/relationships/hyperlink" Target="https://stats.wnba.com/team/1611661330/traditional/" TargetMode="External"/><Relationship Id="rId19218" Type="http://schemas.openxmlformats.org/officeDocument/2006/relationships/hyperlink" Target="https://stats.wnba.com/events/?flag=1&amp;CFID=&amp;CFPARAMS=&amp;PlayerID=100949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stats.wnba.com/player/203399/" TargetMode="External"/><Relationship Id="rId5584" Type="http://schemas.openxmlformats.org/officeDocument/2006/relationships/hyperlink" Target="https://stats.wnba.com/events/?flag=3&amp;CFID=&amp;CFPARAMS=&amp;PlayerID=1630435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9" Type="http://schemas.openxmlformats.org/officeDocument/2006/relationships/hyperlink" Target="https://stats.wnba.com/events/?flag=1&amp;CFID=&amp;CFPARAMS=&amp;PlayerID=100949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7" Type="http://schemas.openxmlformats.org/officeDocument/2006/relationships/hyperlink" Target="https://stats.wnba.com/events/?flag=3&amp;CFID=&amp;CFPARAMS=&amp;PlayerID=203399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wnba.com/events/?flag=1&amp;CFID=&amp;CFPARAMS=&amp;PlayerID=1630435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2" Type="http://schemas.openxmlformats.org/officeDocument/2006/relationships/hyperlink" Target="https://stats.wnba.com/events/?flag=1&amp;CFID=&amp;CFPARAMS=&amp;PlayerID=1629476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6" Type="http://schemas.openxmlformats.org/officeDocument/2006/relationships/hyperlink" Target="https://stats.wnba.com/events/?flag=1&amp;CFID=&amp;CFPARAMS=&amp;PlayerID=100949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wnba.com/events/?flag=3&amp;CFID=&amp;CFPARAMS=&amp;PlayerID=203399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3" Type="http://schemas.openxmlformats.org/officeDocument/2006/relationships/hyperlink" Target="https://stats.wnba.com/events/?flag=1&amp;CFID=&amp;CFPARAMS=&amp;PlayerID=1629476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7" Type="http://schemas.openxmlformats.org/officeDocument/2006/relationships/hyperlink" Target="https://stats.wnba.com/events/?flag=1&amp;CFID=&amp;CFPARAMS=&amp;PlayerID=100949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9" Type="http://schemas.openxmlformats.org/officeDocument/2006/relationships/hyperlink" Target="https://stats.wnba.com/events/?flag=3&amp;CFID=&amp;CFPARAMS=&amp;PlayerID=203399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wnba.com/events/?flag=3&amp;CFID=&amp;CFPARAMS=&amp;PlayerID=1630435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0" Type="http://schemas.openxmlformats.org/officeDocument/2006/relationships/hyperlink" Target="https://stats.wnba.com/events/?flag=1&amp;CFID=&amp;CFPARAMS=&amp;PlayerID=1629476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4" Type="http://schemas.openxmlformats.org/officeDocument/2006/relationships/hyperlink" Target="https://stats.wnba.com/events/?flag=3&amp;CFID=&amp;CFPARAMS=&amp;PlayerID=100949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8" Type="http://schemas.openxmlformats.org/officeDocument/2006/relationships/hyperlink" Target="https://stats.wnba.com/events/?flag=3&amp;CFID=&amp;CFPARAMS=&amp;PlayerID=203399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wnba.com/events/?flag=1&amp;CFID=&amp;CFPARAMS=&amp;PlayerID=1630435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1" Type="http://schemas.openxmlformats.org/officeDocument/2006/relationships/hyperlink" Target="https://stats.wnba.com/events/?flag=1&amp;CFID=&amp;CFPARAMS=&amp;PlayerID=1629476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5" Type="http://schemas.openxmlformats.org/officeDocument/2006/relationships/hyperlink" Target="https://stats.wnba.com/events/?flag=3&amp;CFID=&amp;CFPARAMS=&amp;PlayerID=100949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0" Type="http://schemas.openxmlformats.org/officeDocument/2006/relationships/hyperlink" Target="https://stats.wnba.com/events/?flag=2&amp;CFID=&amp;CFPARAMS=&amp;PlayerID=203069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2" Type="http://schemas.openxmlformats.org/officeDocument/2006/relationships/hyperlink" Target="https://stats.wnba.com/team/1611661320/traditional/" TargetMode="External"/><Relationship Id="rId22801" Type="http://schemas.openxmlformats.org/officeDocument/2006/relationships/hyperlink" Target="https://stats.wnba.com/player/203040/" TargetMode="External"/><Relationship Id="rId22804" Type="http://schemas.openxmlformats.org/officeDocument/2006/relationships/hyperlink" Target="https://stats.wnba.com/events/?flag=2&amp;CFID=&amp;CFPARAMS=&amp;PlayerID=203040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3" Type="http://schemas.openxmlformats.org/officeDocument/2006/relationships/hyperlink" Target="https://stats.wnba.com/events/?flag=2&amp;CFID=&amp;CFPARAMS=&amp;PlayerID=203040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7" Type="http://schemas.openxmlformats.org/officeDocument/2006/relationships/hyperlink" Target="https://stats.wnba.com/player/1629479/" TargetMode="External"/><Relationship Id="rId10818" Type="http://schemas.openxmlformats.org/officeDocument/2006/relationships/hyperlink" Target="https://stats.wnba.com/team/1611661325/traditional/" TargetMode="External"/><Relationship Id="rId10815" Type="http://schemas.openxmlformats.org/officeDocument/2006/relationships/hyperlink" Target="https://stats.wnba.com/events/?flag=1&amp;CFID=&amp;CFPARAMS=&amp;PlayerID=202650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6" Type="http://schemas.openxmlformats.org/officeDocument/2006/relationships/hyperlink" Target="https://stats.wnba.com/events/?flag=1&amp;CFID=&amp;CFPARAMS=&amp;PlayerID=202650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9" Type="http://schemas.openxmlformats.org/officeDocument/2006/relationships/hyperlink" Target="https://stats.wnba.com/events/?flag=3&amp;CFID=&amp;CFPARAMS=&amp;PlayerID=1629479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0" Type="http://schemas.openxmlformats.org/officeDocument/2006/relationships/hyperlink" Target="https://stats.wnba.com/events/?flag=1&amp;CFID=&amp;CFPARAMS=&amp;PlayerID=202650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3" Type="http://schemas.openxmlformats.org/officeDocument/2006/relationships/hyperlink" Target="https://stats.wnba.com/events/?flag=1&amp;CFID=&amp;CFPARAMS=&amp;PlayerID=202650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4" Type="http://schemas.openxmlformats.org/officeDocument/2006/relationships/hyperlink" Target="https://stats.wnba.com/events/?flag=1&amp;CFID=&amp;CFPARAMS=&amp;PlayerID=202650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1" Type="http://schemas.openxmlformats.org/officeDocument/2006/relationships/hyperlink" Target="https://stats.wnba.com/events/?flag=1&amp;CFID=&amp;CFPARAMS=&amp;PlayerID=202650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2" Type="http://schemas.openxmlformats.org/officeDocument/2006/relationships/hyperlink" Target="https://stats.wnba.com/events/?flag=1&amp;CFID=&amp;CFPARAMS=&amp;PlayerID=202650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6" Type="http://schemas.openxmlformats.org/officeDocument/2006/relationships/hyperlink" Target="https://stats.wnba.com/events/?flag=2&amp;CFID=&amp;CFPARAMS=&amp;PlayerID=203040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5" Type="http://schemas.openxmlformats.org/officeDocument/2006/relationships/hyperlink" Target="https://stats.wnba.com/events/?flag=2&amp;CFID=&amp;CFPARAMS=&amp;PlayerID=203040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8" Type="http://schemas.openxmlformats.org/officeDocument/2006/relationships/hyperlink" Target="https://stats.wnba.com/team/1611661323/traditional/" TargetMode="External"/><Relationship Id="rId22807" Type="http://schemas.openxmlformats.org/officeDocument/2006/relationships/hyperlink" Target="https://stats.wnba.com/player/202254/" TargetMode="External"/><Relationship Id="rId22809" Type="http://schemas.openxmlformats.org/officeDocument/2006/relationships/hyperlink" Target="https://stats.wnba.com/events/?flag=2&amp;CFID=&amp;CFPARAMS=&amp;PlayerID=202254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8" Type="http://schemas.openxmlformats.org/officeDocument/2006/relationships/hyperlink" Target="https://stats.wnba.com/events/?flag=1&amp;CFID=&amp;CFPARAMS=&amp;PlayerID=1629479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9" Type="http://schemas.openxmlformats.org/officeDocument/2006/relationships/hyperlink" Target="https://stats.wnba.com/player/1628886/" TargetMode="External"/><Relationship Id="rId10826" Type="http://schemas.openxmlformats.org/officeDocument/2006/relationships/hyperlink" Target="https://stats.wnba.com/events/?flag=1&amp;CFID=&amp;CFPARAMS=&amp;PlayerID=1629479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7" Type="http://schemas.openxmlformats.org/officeDocument/2006/relationships/hyperlink" Target="https://stats.wnba.com/events/?flag=1&amp;CFID=&amp;CFPARAMS=&amp;PlayerID=1629479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0" Type="http://schemas.openxmlformats.org/officeDocument/2006/relationships/hyperlink" Target="https://stats.wnba.com/events/?flag=3&amp;CFID=&amp;CFPARAMS=&amp;PlayerID=1629479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1" Type="http://schemas.openxmlformats.org/officeDocument/2006/relationships/hyperlink" Target="https://stats.wnba.com/events/?flag=1&amp;CFID=&amp;CFPARAMS=&amp;PlayerID=1629479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4" Type="http://schemas.openxmlformats.org/officeDocument/2006/relationships/hyperlink" Target="https://stats.wnba.com/events/?flag=1&amp;CFID=&amp;CFPARAMS=&amp;PlayerID=1629479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5" Type="http://schemas.openxmlformats.org/officeDocument/2006/relationships/hyperlink" Target="https://stats.wnba.com/events/?flag=1&amp;CFID=&amp;CFPARAMS=&amp;PlayerID=1629479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2" Type="http://schemas.openxmlformats.org/officeDocument/2006/relationships/hyperlink" Target="https://stats.wnba.com/events/?flag=1&amp;CFID=&amp;CFPARAMS=&amp;PlayerID=1629479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3" Type="http://schemas.openxmlformats.org/officeDocument/2006/relationships/hyperlink" Target="https://stats.wnba.com/events/?flag=1&amp;CFID=&amp;CFPARAMS=&amp;PlayerID=1629479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6" Type="http://schemas.openxmlformats.org/officeDocument/2006/relationships/hyperlink" Target="https://stats.wnba.com/events/?flag=3&amp;CFID=&amp;CFPARAMS=&amp;PlayerID=202650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7" Type="http://schemas.openxmlformats.org/officeDocument/2006/relationships/hyperlink" Target="https://stats.wnba.com/events/?flag=3&amp;CFID=&amp;CFPARAMS=&amp;PlayerID=202650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4" Type="http://schemas.openxmlformats.org/officeDocument/2006/relationships/hyperlink" Target="https://stats.wnba.com/team/1611661329/traditional/" TargetMode="External"/><Relationship Id="rId10805" Type="http://schemas.openxmlformats.org/officeDocument/2006/relationships/hyperlink" Target="https://stats.wnba.com/events/?flag=3&amp;CFID=&amp;CFPARAMS=&amp;PlayerID=202650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8" Type="http://schemas.openxmlformats.org/officeDocument/2006/relationships/hyperlink" Target="https://stats.wnba.com/events/?flag=3&amp;CFID=&amp;CFPARAMS=&amp;PlayerID=202650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9" Type="http://schemas.openxmlformats.org/officeDocument/2006/relationships/hyperlink" Target="https://stats.wnba.com/events/?flag=1&amp;CFID=&amp;CFPARAMS=&amp;PlayerID=202650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2" Type="http://schemas.openxmlformats.org/officeDocument/2006/relationships/hyperlink" Target="https://stats.wnba.com/events/?flag=1&amp;CFID=&amp;CFPARAMS=&amp;PlayerID=204365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3" Type="http://schemas.openxmlformats.org/officeDocument/2006/relationships/hyperlink" Target="https://stats.wnba.com/player/202650/" TargetMode="External"/><Relationship Id="rId10800" Type="http://schemas.openxmlformats.org/officeDocument/2006/relationships/hyperlink" Target="https://stats.wnba.com/events/?flag=1&amp;CFID=&amp;CFPARAMS=&amp;PlayerID=204365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1" Type="http://schemas.openxmlformats.org/officeDocument/2006/relationships/hyperlink" Target="https://stats.wnba.com/events/?flag=1&amp;CFID=&amp;CFPARAMS=&amp;PlayerID=204365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stats.wnba.com/events/?flag=3&amp;CFID=&amp;CFPARAMS=&amp;PlayerID=203833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stats.wnba.com/events/?flag=1&amp;CFID=&amp;CFPARAMS=&amp;PlayerID=203833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stats.wnba.com/events/?flag=3&amp;CFID=&amp;CFPARAMS=&amp;PlayerID=203833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stats.wnba.com/events/?flag=3&amp;CFID=&amp;CFPARAMS=&amp;PlayerID=203833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stats.wnba.com/events/?flag=1&amp;CFID=&amp;CFPARAMS=&amp;PlayerID=203833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stats.wnba.com/events/?flag=1&amp;CFID=&amp;CFPARAMS=&amp;PlayerID=203833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stats.wnba.com/events/?flag=1&amp;CFID=&amp;CFPARAMS=&amp;PlayerID=203833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stats.wnba.com/events/?flag=1&amp;CFID=&amp;CFPARAMS=&amp;PlayerID=203833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stats.wnba.com/events/?flag=1&amp;CFID=&amp;CFPARAMS=&amp;PlayerID=203833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stats.wnba.com/events/?flag=1&amp;CFID=&amp;CFPARAMS=&amp;PlayerID=203833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stats.wnba.com/team/1611661323/traditional/" TargetMode="External"/><Relationship Id="rId6925" Type="http://schemas.openxmlformats.org/officeDocument/2006/relationships/hyperlink" Target="https://stats.wnba.com/events/?flag=3&amp;CFID=&amp;CFPARAMS=&amp;PlayerID=202662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stats.wnba.com/events/?flag=1&amp;CFID=&amp;CFPARAMS=&amp;PlayerID=204330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stats.wnba.com/player/202662/" TargetMode="External"/><Relationship Id="rId6928" Type="http://schemas.openxmlformats.org/officeDocument/2006/relationships/hyperlink" Target="https://stats.wnba.com/events/?flag=3&amp;CFID=&amp;CFPARAMS=&amp;PlayerID=202662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stats.wnba.com/events/?flag=1&amp;CFID=&amp;CFPARAMS=&amp;PlayerID=202662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stats.wnba.com/events/?flag=3&amp;CFID=&amp;CFPARAMS=&amp;PlayerID=202662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stats.wnba.com/events/?flag=3&amp;CFID=&amp;CFPARAMS=&amp;PlayerID=202662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stats.wnba.com/events/?flag=3&amp;CFID=&amp;CFPARAMS=&amp;PlayerID=1642291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wnba.com/events/?flag=1&amp;CFID=&amp;CFPARAMS=&amp;PlayerID=1628280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wnba.com/events/?flag=1&amp;CFID=&amp;CFPARAMS=&amp;PlayerID=1628280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wnba.com/events/?flag=1&amp;CFID=&amp;CFPARAMS=&amp;PlayerID=1628280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wnba.com/events/?flag=1&amp;CFID=&amp;CFPARAMS=&amp;PlayerID=1628280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wnba.com/events/?flag=3&amp;CFID=&amp;CFPARAMS=&amp;PlayerID=1642291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wnba.com/team/1611661329/traditional/" TargetMode="External"/><Relationship Id="rId406" Type="http://schemas.openxmlformats.org/officeDocument/2006/relationships/hyperlink" Target="https://stats.wnba.com/player/1642291/" TargetMode="External"/><Relationship Id="rId405" Type="http://schemas.openxmlformats.org/officeDocument/2006/relationships/hyperlink" Target="https://stats.wnba.com/events/?flag=1&amp;CFID=&amp;CFPARAMS=&amp;PlayerID=1628280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wnba.com/events/?flag=1&amp;CFID=&amp;CFPARAMS=&amp;PlayerID=1628280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stats.wnba.com/events/?flag=1&amp;CFID=&amp;CFPARAMS=&amp;PlayerID=204330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stats.wnba.com/events/?flag=1&amp;CFID=&amp;CFPARAMS=&amp;PlayerID=204330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stats.wnba.com/events/?flag=3&amp;CFID=&amp;CFPARAMS=&amp;PlayerID=204330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stats.wnba.com/events/?flag=3&amp;CFID=&amp;CFPARAMS=&amp;PlayerID=204330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stats.wnba.com/player/204330/" TargetMode="External"/><Relationship Id="rId6912" Type="http://schemas.openxmlformats.org/officeDocument/2006/relationships/hyperlink" Target="https://stats.wnba.com/team/1611661321/traditional/" TargetMode="External"/><Relationship Id="rId6917" Type="http://schemas.openxmlformats.org/officeDocument/2006/relationships/hyperlink" Target="https://stats.wnba.com/events/?flag=1&amp;CFID=&amp;CFPARAMS=&amp;PlayerID=204330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stats.wnba.com/events/?flag=1&amp;CFID=&amp;CFPARAMS=&amp;PlayerID=204330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stats.wnba.com/events/?flag=1&amp;CFID=&amp;CFPARAMS=&amp;PlayerID=204330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stats.wnba.com/events/?flag=1&amp;CFID=&amp;CFPARAMS=&amp;PlayerID=204330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stats.wnba.com/events/?flag=1&amp;CFID=&amp;CFPARAMS=&amp;PlayerID=204330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stats.wnba.com/events/?flag=1&amp;CFID=&amp;CFPARAMS=&amp;PlayerID=203833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wnba.com/events/?flag=3&amp;CFID=&amp;CFPARAMS=&amp;PlayerID=1629498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wnba.com/events/?flag=1&amp;CFID=&amp;CFPARAMS=&amp;PlayerID=1630389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8" Type="http://schemas.openxmlformats.org/officeDocument/2006/relationships/hyperlink" Target="https://stats.wnba.com/events/?flag=1&amp;CFID=&amp;CFPARAMS=&amp;PlayerID=203437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7" Type="http://schemas.openxmlformats.org/officeDocument/2006/relationships/hyperlink" Target="https://stats.wnba.com/team/1611661319/traditional/" TargetMode="External"/><Relationship Id="rId21599" Type="http://schemas.openxmlformats.org/officeDocument/2006/relationships/hyperlink" Target="https://stats.wnba.com/team/1611661324/traditional/" TargetMode="External"/><Relationship Id="rId4326" Type="http://schemas.openxmlformats.org/officeDocument/2006/relationships/hyperlink" Target="https://stats.wnba.com/events/?flag=3&amp;CFID=&amp;CFPARAMS=&amp;PlayerID=1629498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9" Type="http://schemas.openxmlformats.org/officeDocument/2006/relationships/hyperlink" Target="https://stats.wnba.com/events/?flag=1&amp;CFID=&amp;CFPARAMS=&amp;PlayerID=203437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8" Type="http://schemas.openxmlformats.org/officeDocument/2006/relationships/hyperlink" Target="https://stats.wnba.com/events/?flag=3&amp;CFID=&amp;CFPARAMS=&amp;PlayerID=204468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8" Type="http://schemas.openxmlformats.org/officeDocument/2006/relationships/hyperlink" Target="https://stats.wnba.com/player/100944/" TargetMode="External"/><Relationship Id="rId4329" Type="http://schemas.openxmlformats.org/officeDocument/2006/relationships/hyperlink" Target="https://stats.wnba.com/events/?flag=3&amp;CFID=&amp;CFPARAMS=&amp;PlayerID=1629498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stats.wnba.com/events/?flag=1&amp;CFID=&amp;CFPARAMS=&amp;PlayerID=1630389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stats.wnba.com/events/?flag=1&amp;CFID=&amp;CFPARAMS=&amp;PlayerID=100720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6" Type="http://schemas.openxmlformats.org/officeDocument/2006/relationships/hyperlink" Target="https://stats.wnba.com/events/?flag=1&amp;CFID=&amp;CFPARAMS=&amp;PlayerID=203437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9" Type="http://schemas.openxmlformats.org/officeDocument/2006/relationships/hyperlink" Target="https://stats.wnba.com/events/?flag=3&amp;CFID=&amp;CFPARAMS=&amp;PlayerID=204468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wnba.com/events/?flag=3&amp;CFID=&amp;CFPARAMS=&amp;PlayerID=1629498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wnba.com/events/?flag=1&amp;CFID=&amp;CFPARAMS=&amp;PlayerID=1630389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stats.wnba.com/events/?flag=1&amp;CFID=&amp;CFPARAMS=&amp;PlayerID=100720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7" Type="http://schemas.openxmlformats.org/officeDocument/2006/relationships/hyperlink" Target="https://stats.wnba.com/events/?flag=1&amp;CFID=&amp;CFPARAMS=&amp;PlayerID=203437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4" Type="http://schemas.openxmlformats.org/officeDocument/2006/relationships/hyperlink" Target="https://stats.wnba.com/events/?flag=1&amp;CFID=&amp;CFPARAMS=&amp;PlayerID=203437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5" Type="http://schemas.openxmlformats.org/officeDocument/2006/relationships/hyperlink" Target="https://stats.wnba.com/events/?flag=1&amp;CFID=&amp;CFPARAMS=&amp;PlayerID=203437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2" Type="http://schemas.openxmlformats.org/officeDocument/2006/relationships/hyperlink" Target="https://stats.wnba.com/events/?flag=1&amp;CFID=&amp;CFPARAMS=&amp;PlayerID=203437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3" Type="http://schemas.openxmlformats.org/officeDocument/2006/relationships/hyperlink" Target="https://stats.wnba.com/events/?flag=1&amp;CFID=&amp;CFPARAMS=&amp;PlayerID=203437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0" Type="http://schemas.openxmlformats.org/officeDocument/2006/relationships/hyperlink" Target="https://stats.wnba.com/events/?flag=3&amp;CFID=&amp;CFPARAMS=&amp;PlayerID=203437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1" Type="http://schemas.openxmlformats.org/officeDocument/2006/relationships/hyperlink" Target="https://stats.wnba.com/events/?flag=2&amp;CFID=&amp;CFPARAMS=&amp;PlayerID=201046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1" Type="http://schemas.openxmlformats.org/officeDocument/2006/relationships/hyperlink" Target="https://stats.wnba.com/events/?flag=3&amp;CFID=&amp;CFPARAMS=&amp;PlayerID=203437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0" Type="http://schemas.openxmlformats.org/officeDocument/2006/relationships/hyperlink" Target="https://stats.wnba.com/events/?flag=1&amp;CFID=&amp;CFPARAMS=&amp;PlayerID=202656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0" Type="http://schemas.openxmlformats.org/officeDocument/2006/relationships/hyperlink" Target="https://stats.wnba.com/events/?flag=2&amp;CFID=&amp;CFPARAMS=&amp;PlayerID=201046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1" Type="http://schemas.openxmlformats.org/officeDocument/2006/relationships/hyperlink" Target="https://stats.wnba.com/events/?flag=1&amp;CFID=&amp;CFPARAMS=&amp;PlayerID=202656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3" Type="http://schemas.openxmlformats.org/officeDocument/2006/relationships/hyperlink" Target="https://stats.wnba.com/team/1611661328/traditional/" TargetMode="External"/><Relationship Id="rId20262" Type="http://schemas.openxmlformats.org/officeDocument/2006/relationships/hyperlink" Target="https://stats.wnba.com/events/?flag=1&amp;CFID=&amp;CFPARAMS=&amp;PlayerID=202656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2" Type="http://schemas.openxmlformats.org/officeDocument/2006/relationships/hyperlink" Target="https://stats.wnba.com/player/201067/" TargetMode="External"/><Relationship Id="rId20263" Type="http://schemas.openxmlformats.org/officeDocument/2006/relationships/hyperlink" Target="https://stats.wnba.com/events/?flag=1&amp;CFID=&amp;CFPARAMS=&amp;PlayerID=202656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5" Type="http://schemas.openxmlformats.org/officeDocument/2006/relationships/hyperlink" Target="https://stats.wnba.com/events/?flag=2&amp;CFID=&amp;CFPARAMS=&amp;PlayerID=201067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4" Type="http://schemas.openxmlformats.org/officeDocument/2006/relationships/hyperlink" Target="https://stats.wnba.com/events/?flag=1&amp;CFID=&amp;CFPARAMS=&amp;PlayerID=202656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4" Type="http://schemas.openxmlformats.org/officeDocument/2006/relationships/hyperlink" Target="https://stats.wnba.com/events/?flag=2&amp;CFID=&amp;CFPARAMS=&amp;PlayerID=201067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5" Type="http://schemas.openxmlformats.org/officeDocument/2006/relationships/hyperlink" Target="https://stats.wnba.com/events/?flag=1&amp;CFID=&amp;CFPARAMS=&amp;PlayerID=202656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7" Type="http://schemas.openxmlformats.org/officeDocument/2006/relationships/hyperlink" Target="https://stats.wnba.com/events/?flag=2&amp;CFID=&amp;CFPARAMS=&amp;PlayerID=201067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6" Type="http://schemas.openxmlformats.org/officeDocument/2006/relationships/hyperlink" Target="https://stats.wnba.com/player/204468/" TargetMode="External"/><Relationship Id="rId21596" Type="http://schemas.openxmlformats.org/officeDocument/2006/relationships/hyperlink" Target="https://stats.wnba.com/events/?flag=2&amp;CFID=&amp;CFPARAMS=&amp;PlayerID=201067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wnba.com/events/?flag=1&amp;CFID=&amp;CFPARAMS=&amp;PlayerID=1628279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wnba.com/events/?flag=1&amp;CFID=&amp;CFPARAMS=&amp;PlayerID=1628279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wnba.com/events/?flag=3&amp;CFID=&amp;CFPARAMS=&amp;PlayerID=1628279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wnba.com/player/1628279/" TargetMode="External"/><Relationship Id="rId5651" Type="http://schemas.openxmlformats.org/officeDocument/2006/relationships/hyperlink" Target="https://stats.wnba.com/events/?flag=3&amp;CFID=&amp;CFPARAMS=&amp;PlayerID=1630389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2" Type="http://schemas.openxmlformats.org/officeDocument/2006/relationships/hyperlink" Target="https://stats.wnba.com/events/?flag=3&amp;CFID=&amp;CFPARAMS=&amp;PlayerID=100720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wnba.com/events/?flag=1&amp;CFID=&amp;CFPARAMS=&amp;PlayerID=203824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stats.wnba.com/events/?flag=1&amp;CFID=&amp;CFPARAMS=&amp;PlayerID=1630389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stats.wnba.com/events/?flag=3&amp;CFID=&amp;CFPARAMS=&amp;PlayerID=100720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stats.wnba.com/events/?flag=1&amp;CFID=&amp;CFPARAMS=&amp;PlayerID=203824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wnba.com/events/?flag=1&amp;CFID=&amp;CFPARAMS=&amp;PlayerID=203026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stats.wnba.com/team/1611661328/traditional/" TargetMode="External"/><Relationship Id="rId4320" Type="http://schemas.openxmlformats.org/officeDocument/2006/relationships/hyperlink" Target="https://stats.wnba.com/events/?flag=1&amp;CFID=&amp;CFPARAMS=&amp;PlayerID=203026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stats.wnba.com/events/?flag=3&amp;CFID=&amp;CFPARAMS=&amp;PlayerID=1630389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stats.wnba.com/events/?flag=3&amp;CFID=&amp;CFPARAMS=&amp;PlayerID=100720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stats.wnba.com/events/?flag=3&amp;CFID=&amp;CFPARAMS=&amp;PlayerID=1628279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wnba.com/events/?flag=1&amp;CFID=&amp;CFPARAMS=&amp;PlayerID=203026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5" Type="http://schemas.openxmlformats.org/officeDocument/2006/relationships/hyperlink" Target="https://stats.wnba.com/events/?flag=1&amp;CFID=&amp;CFPARAMS=&amp;PlayerID=1630389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stats.wnba.com/events/?flag=1&amp;CFID=&amp;CFPARAMS=&amp;PlayerID=100720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wnba.com/events/?flag=3&amp;CFID=&amp;CFPARAMS=&amp;PlayerID=1628279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wnba.com/events/?flag=1&amp;CFID=&amp;CFPARAMS=&amp;PlayerID=203026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6" Type="http://schemas.openxmlformats.org/officeDocument/2006/relationships/hyperlink" Target="https://stats.wnba.com/events/?flag=1&amp;CFID=&amp;CFPARAMS=&amp;PlayerID=1630389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stats.wnba.com/events/?flag=1&amp;CFID=&amp;CFPARAMS=&amp;PlayerID=100720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wnba.com/events/?flag=3&amp;CFID=&amp;CFPARAMS=&amp;PlayerID=1628279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wnba.com/team/1611661319/traditional/" TargetMode="External"/><Relationship Id="rId5653" Type="http://schemas.openxmlformats.org/officeDocument/2006/relationships/hyperlink" Target="https://stats.wnba.com/events/?flag=1&amp;CFID=&amp;CFPARAMS=&amp;PlayerID=1630389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stats.wnba.com/events/?flag=3&amp;CFID=&amp;CFPARAMS=&amp;PlayerID=100720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9" Type="http://schemas.openxmlformats.org/officeDocument/2006/relationships/hyperlink" Target="https://stats.wnba.com/events/?flag=3&amp;CFID=&amp;CFPARAMS=&amp;PlayerID=203437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wnba.com/team/1611661322/traditional/" TargetMode="External"/><Relationship Id="rId4324" Type="http://schemas.openxmlformats.org/officeDocument/2006/relationships/hyperlink" Target="https://stats.wnba.com/player/1629498/" TargetMode="External"/><Relationship Id="rId5654" Type="http://schemas.openxmlformats.org/officeDocument/2006/relationships/hyperlink" Target="https://stats.wnba.com/events/?flag=1&amp;CFID=&amp;CFPARAMS=&amp;PlayerID=1630389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stats.wnba.com/events/?flag=1&amp;CFID=&amp;CFPARAMS=&amp;PlayerID=100720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stats.wnba.com/events/?flag=1&amp;CFID=&amp;CFPARAMS=&amp;PlayerID=203026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wnba.com/events/?flag=3&amp;CFID=&amp;CFPARAMS=&amp;PlayerID=1630389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stats.wnba.com/player/100720/" TargetMode="External"/><Relationship Id="rId19289" Type="http://schemas.openxmlformats.org/officeDocument/2006/relationships/hyperlink" Target="https://stats.wnba.com/events/?flag=1&amp;CFID=&amp;CFPARAMS=&amp;PlayerID=202634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6" Type="http://schemas.openxmlformats.org/officeDocument/2006/relationships/hyperlink" Target="https://stats.wnba.com/events/?flag=3&amp;CFID=&amp;CFPARAMS=&amp;PlayerID=202656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8" Type="http://schemas.openxmlformats.org/officeDocument/2006/relationships/hyperlink" Target="https://stats.wnba.com/events/?flag=2&amp;CFID=&amp;CFPARAMS=&amp;PlayerID=201046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stats.wnba.com/events/?flag=3&amp;CFID=&amp;CFPARAMS=&amp;PlayerID=203026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stats.wnba.com/events/?flag=3&amp;CFID=&amp;CFPARAMS=&amp;PlayerID=1630389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7" Type="http://schemas.openxmlformats.org/officeDocument/2006/relationships/hyperlink" Target="https://stats.wnba.com/events/?flag=3&amp;CFID=&amp;CFPARAMS=&amp;PlayerID=202656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7" Type="http://schemas.openxmlformats.org/officeDocument/2006/relationships/hyperlink" Target="https://stats.wnba.com/team/1611661320/traditional/" TargetMode="External"/><Relationship Id="rId4318" Type="http://schemas.openxmlformats.org/officeDocument/2006/relationships/hyperlink" Target="https://stats.wnba.com/events/?flag=1&amp;CFID=&amp;CFPARAMS=&amp;PlayerID=203026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wnba.com/player/1630389/" TargetMode="External"/><Relationship Id="rId6977" Type="http://schemas.openxmlformats.org/officeDocument/2006/relationships/hyperlink" Target="https://stats.wnba.com/events/?flag=1&amp;CFID=&amp;CFPARAMS=&amp;PlayerID=204323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7" Type="http://schemas.openxmlformats.org/officeDocument/2006/relationships/hyperlink" Target="https://stats.wnba.com/events/?flag=1&amp;CFID=&amp;CFPARAMS=&amp;PlayerID=202634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8" Type="http://schemas.openxmlformats.org/officeDocument/2006/relationships/hyperlink" Target="https://stats.wnba.com/events/?flag=3&amp;CFID=&amp;CFPARAMS=&amp;PlayerID=202656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stats.wnba.com/events/?flag=1&amp;CFID=&amp;CFPARAMS=&amp;PlayerID=203026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wnba.com/team/1611661329/traditional/" TargetMode="External"/><Relationship Id="rId6978" Type="http://schemas.openxmlformats.org/officeDocument/2006/relationships/hyperlink" Target="https://stats.wnba.com/events/?flag=1&amp;CFID=&amp;CFPARAMS=&amp;PlayerID=204323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8" Type="http://schemas.openxmlformats.org/officeDocument/2006/relationships/hyperlink" Target="https://stats.wnba.com/events/?flag=1&amp;CFID=&amp;CFPARAMS=&amp;PlayerID=202634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9" Type="http://schemas.openxmlformats.org/officeDocument/2006/relationships/hyperlink" Target="https://stats.wnba.com/events/?flag=1&amp;CFID=&amp;CFPARAMS=&amp;PlayerID=202656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9" Type="http://schemas.openxmlformats.org/officeDocument/2006/relationships/hyperlink" Target="https://stats.wnba.com/events/?flag=2&amp;CFID=&amp;CFPARAMS=&amp;PlayerID=201046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5" Type="http://schemas.openxmlformats.org/officeDocument/2006/relationships/hyperlink" Target="https://stats.wnba.com/events/?flag=3&amp;CFID=&amp;CFPARAMS=&amp;PlayerID=202634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wnba.com/events/?flag=1&amp;CFID=&amp;CFPARAMS=&amp;PlayerID=203026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6" Type="http://schemas.openxmlformats.org/officeDocument/2006/relationships/hyperlink" Target="https://stats.wnba.com/events/?flag=1&amp;CFID=&amp;CFPARAMS=&amp;PlayerID=202634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3" Type="http://schemas.openxmlformats.org/officeDocument/2006/relationships/hyperlink" Target="https://stats.wnba.com/events/?flag=3&amp;CFID=&amp;CFPARAMS=&amp;PlayerID=202634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4" Type="http://schemas.openxmlformats.org/officeDocument/2006/relationships/hyperlink" Target="https://stats.wnba.com/events/?flag=3&amp;CFID=&amp;CFPARAMS=&amp;PlayerID=202634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1" Type="http://schemas.openxmlformats.org/officeDocument/2006/relationships/hyperlink" Target="https://stats.wnba.com/team/1611661319/traditional/" TargetMode="External"/><Relationship Id="rId21580" Type="http://schemas.openxmlformats.org/officeDocument/2006/relationships/hyperlink" Target="https://stats.wnba.com/player/203018/" TargetMode="External"/><Relationship Id="rId19282" Type="http://schemas.openxmlformats.org/officeDocument/2006/relationships/hyperlink" Target="https://stats.wnba.com/events/?flag=3&amp;CFID=&amp;CFPARAMS=&amp;PlayerID=202634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0" Type="http://schemas.openxmlformats.org/officeDocument/2006/relationships/hyperlink" Target="https://stats.wnba.com/events/?flag=1&amp;CFID=&amp;CFPARAMS=&amp;PlayerID=204325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2" Type="http://schemas.openxmlformats.org/officeDocument/2006/relationships/hyperlink" Target="https://stats.wnba.com/events/?flag=2&amp;CFID=&amp;CFPARAMS=&amp;PlayerID=203018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0" Type="http://schemas.openxmlformats.org/officeDocument/2006/relationships/hyperlink" Target="https://stats.wnba.com/player/202634/" TargetMode="External"/><Relationship Id="rId20251" Type="http://schemas.openxmlformats.org/officeDocument/2006/relationships/hyperlink" Target="https://stats.wnba.com/events/?flag=1&amp;CFID=&amp;CFPARAMS=&amp;PlayerID=204325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1" Type="http://schemas.openxmlformats.org/officeDocument/2006/relationships/hyperlink" Target="https://stats.wnba.com/team/1611661319/traditional/" TargetMode="External"/><Relationship Id="rId20252" Type="http://schemas.openxmlformats.org/officeDocument/2006/relationships/hyperlink" Target="https://stats.wnba.com/events/?flag=1&amp;CFID=&amp;CFPARAMS=&amp;PlayerID=204325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4" Type="http://schemas.openxmlformats.org/officeDocument/2006/relationships/hyperlink" Target="https://stats.wnba.com/events/?flag=2&amp;CFID=&amp;CFPARAMS=&amp;PlayerID=203018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3" Type="http://schemas.openxmlformats.org/officeDocument/2006/relationships/hyperlink" Target="https://stats.wnba.com/player/202656/" TargetMode="External"/><Relationship Id="rId21583" Type="http://schemas.openxmlformats.org/officeDocument/2006/relationships/hyperlink" Target="https://stats.wnba.com/events/?flag=2&amp;CFID=&amp;CFPARAMS=&amp;PlayerID=203018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4" Type="http://schemas.openxmlformats.org/officeDocument/2006/relationships/hyperlink" Target="https://stats.wnba.com/team/1611661325/traditional/" TargetMode="External"/><Relationship Id="rId21586" Type="http://schemas.openxmlformats.org/officeDocument/2006/relationships/hyperlink" Target="https://stats.wnba.com/player/201046/" TargetMode="External"/><Relationship Id="rId20255" Type="http://schemas.openxmlformats.org/officeDocument/2006/relationships/hyperlink" Target="https://stats.wnba.com/events/?flag=3&amp;CFID=&amp;CFPARAMS=&amp;PlayerID=202656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5" Type="http://schemas.openxmlformats.org/officeDocument/2006/relationships/hyperlink" Target="https://stats.wnba.com/events/?flag=2&amp;CFID=&amp;CFPARAMS=&amp;PlayerID=203018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wnba.com/events/?flag=1&amp;CFID=&amp;CFPARAMS=&amp;PlayerID=203824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wnba.com/events/?flag=1&amp;CFID=&amp;CFPARAMS=&amp;PlayerID=203824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wnba.com/events/?flag=1&amp;CFID=&amp;CFPARAMS=&amp;PlayerID=203824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wnba.com/events/?flag=1&amp;CFID=&amp;CFPARAMS=&amp;PlayerID=203824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wnba.com/events/?flag=3&amp;CFID=&amp;CFPARAMS=&amp;PlayerID=203824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wnba.com/events/?flag=1&amp;CFID=&amp;CFPARAMS=&amp;PlayerID=1629488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stats.wnba.com/events/?flag=1&amp;CFID=&amp;CFPARAMS=&amp;PlayerID=204323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wnba.com/events/?flag=3&amp;CFID=&amp;CFPARAMS=&amp;PlayerID=203824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stats.wnba.com/events/?flag=1&amp;CFID=&amp;CFPARAMS=&amp;PlayerID=1629488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2" Type="http://schemas.openxmlformats.org/officeDocument/2006/relationships/hyperlink" Target="https://stats.wnba.com/events/?flag=1&amp;CFID=&amp;CFPARAMS=&amp;PlayerID=204323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wnba.com/player/203026/" TargetMode="External"/><Relationship Id="rId6970" Type="http://schemas.openxmlformats.org/officeDocument/2006/relationships/hyperlink" Target="https://stats.wnba.com/events/?flag=3&amp;CFID=&amp;CFPARAMS=&amp;PlayerID=204323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stats.wnba.com/events/?flag=1&amp;CFID=&amp;CFPARAMS=&amp;PlayerID=203824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wnba.com/events/?flag=3&amp;CFID=&amp;CFPARAMS=&amp;PlayerID=203026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stats.wnba.com/events/?flag=1&amp;CFID=&amp;CFPARAMS=&amp;PlayerID=1629488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5" Type="http://schemas.openxmlformats.org/officeDocument/2006/relationships/hyperlink" Target="https://stats.wnba.com/events/?flag=1&amp;CFID=&amp;CFPARAMS=&amp;PlayerID=204323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wnba.com/events/?flag=1&amp;CFID=&amp;CFPARAMS=&amp;PlayerID=203824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wnba.com/team/1611661330/traditional/" TargetMode="External"/><Relationship Id="rId5645" Type="http://schemas.openxmlformats.org/officeDocument/2006/relationships/hyperlink" Target="https://stats.wnba.com/events/?flag=1&amp;CFID=&amp;CFPARAMS=&amp;PlayerID=1629488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stats.wnba.com/events/?flag=1&amp;CFID=&amp;CFPARAMS=&amp;PlayerID=204323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wnba.com/events/?flag=3&amp;CFID=&amp;CFPARAMS=&amp;PlayerID=203824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wnba.com/events/?flag=3&amp;CFID=&amp;CFPARAMS=&amp;PlayerID=203026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stats.wnba.com/events/?flag=1&amp;CFID=&amp;CFPARAMS=&amp;PlayerID=1629488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stats.wnba.com/events/?flag=1&amp;CFID=&amp;CFPARAMS=&amp;PlayerID=204323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wnba.com/events/?flag=3&amp;CFID=&amp;CFPARAMS=&amp;PlayerID=203824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stats.wnba.com/events/?flag=3&amp;CFID=&amp;CFPARAMS=&amp;PlayerID=203026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stats.wnba.com/events/?flag=1&amp;CFID=&amp;CFPARAMS=&amp;PlayerID=1629488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stats.wnba.com/events/?flag=1&amp;CFID=&amp;CFPARAMS=&amp;PlayerID=204323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8" Type="http://schemas.openxmlformats.org/officeDocument/2006/relationships/hyperlink" Target="https://stats.wnba.com/events/?flag=1&amp;CFID=&amp;CFPARAMS=&amp;PlayerID=1641651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stats.wnba.com/events/?flag=1&amp;CFID=&amp;CFPARAMS=&amp;PlayerID=1627674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6" Type="http://schemas.openxmlformats.org/officeDocument/2006/relationships/hyperlink" Target="https://stats.wnba.com/events/?flag=3&amp;CFID=&amp;CFPARAMS=&amp;PlayerID=203401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5" Type="http://schemas.openxmlformats.org/officeDocument/2006/relationships/hyperlink" Target="https://stats.wnba.com/events/?flag=1&amp;CFID=&amp;CFPARAMS=&amp;PlayerID=204325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7" Type="http://schemas.openxmlformats.org/officeDocument/2006/relationships/hyperlink" Target="https://stats.wnba.com/events/?flag=2&amp;CFID=&amp;CFPARAMS=&amp;PlayerID=202658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wnba.com/events/?flag=3&amp;CFID=&amp;CFPARAMS=&amp;PlayerID=1641651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wnba.com/events/?flag=1&amp;CFID=&amp;CFPARAMS=&amp;PlayerID=1627674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7" Type="http://schemas.openxmlformats.org/officeDocument/2006/relationships/hyperlink" Target="https://stats.wnba.com/events/?flag=3&amp;CFID=&amp;CFPARAMS=&amp;PlayerID=203401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6" Type="http://schemas.openxmlformats.org/officeDocument/2006/relationships/hyperlink" Target="https://stats.wnba.com/events/?flag=1&amp;CFID=&amp;CFPARAMS=&amp;PlayerID=204325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6" Type="http://schemas.openxmlformats.org/officeDocument/2006/relationships/hyperlink" Target="https://stats.wnba.com/team/1611661319/traditional/" TargetMode="External"/><Relationship Id="rId5679" Type="http://schemas.openxmlformats.org/officeDocument/2006/relationships/hyperlink" Target="https://stats.wnba.com/events/?flag=1&amp;CFID=&amp;CFPARAMS=&amp;PlayerID=203849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4" Type="http://schemas.openxmlformats.org/officeDocument/2006/relationships/hyperlink" Target="https://stats.wnba.com/events/?flag=3&amp;CFID=&amp;CFPARAMS=&amp;PlayerID=203401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7" Type="http://schemas.openxmlformats.org/officeDocument/2006/relationships/hyperlink" Target="https://stats.wnba.com/events/?flag=1&amp;CFID=&amp;CFPARAMS=&amp;PlayerID=204325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9" Type="http://schemas.openxmlformats.org/officeDocument/2006/relationships/hyperlink" Target="https://stats.wnba.com/events/?flag=2&amp;CFID=&amp;CFPARAMS=&amp;PlayerID=202658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9" Type="http://schemas.openxmlformats.org/officeDocument/2006/relationships/hyperlink" Target="https://stats.wnba.com/events/?flag=1&amp;CFID=&amp;CFPARAMS=&amp;PlayerID=1641651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5" Type="http://schemas.openxmlformats.org/officeDocument/2006/relationships/hyperlink" Target="https://stats.wnba.com/events/?flag=3&amp;CFID=&amp;CFPARAMS=&amp;PlayerID=203401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8" Type="http://schemas.openxmlformats.org/officeDocument/2006/relationships/hyperlink" Target="https://stats.wnba.com/events/?flag=1&amp;CFID=&amp;CFPARAMS=&amp;PlayerID=204325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8" Type="http://schemas.openxmlformats.org/officeDocument/2006/relationships/hyperlink" Target="https://stats.wnba.com/events/?flag=2&amp;CFID=&amp;CFPARAMS=&amp;PlayerID=202658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wnba.com/events/?flag=3&amp;CFID=&amp;CFPARAMS=&amp;PlayerID=1631022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2" Type="http://schemas.openxmlformats.org/officeDocument/2006/relationships/hyperlink" Target="https://stats.wnba.com/player/203401/" TargetMode="External"/><Relationship Id="rId20249" Type="http://schemas.openxmlformats.org/officeDocument/2006/relationships/hyperlink" Target="https://stats.wnba.com/events/?flag=1&amp;CFID=&amp;CFPARAMS=&amp;PlayerID=204325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stats.wnba.com/team/1611661322/traditional/" TargetMode="External"/><Relationship Id="rId19253" Type="http://schemas.openxmlformats.org/officeDocument/2006/relationships/hyperlink" Target="https://stats.wnba.com/team/1611661322/traditional/" TargetMode="External"/><Relationship Id="rId19250" Type="http://schemas.openxmlformats.org/officeDocument/2006/relationships/hyperlink" Target="https://stats.wnba.com/events/?flag=1&amp;CFID=&amp;CFPARAMS=&amp;PlayerID=203830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1" Type="http://schemas.openxmlformats.org/officeDocument/2006/relationships/hyperlink" Target="https://stats.wnba.com/events/?flag=1&amp;CFID=&amp;CFPARAMS=&amp;PlayerID=203830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1" Type="http://schemas.openxmlformats.org/officeDocument/2006/relationships/hyperlink" Target="https://stats.wnba.com/events/?flag=2&amp;CFID=&amp;CFPARAMS=&amp;PlayerID=203026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0" Type="http://schemas.openxmlformats.org/officeDocument/2006/relationships/hyperlink" Target="https://stats.wnba.com/team/1611661320/traditional/" TargetMode="External"/><Relationship Id="rId21570" Type="http://schemas.openxmlformats.org/officeDocument/2006/relationships/hyperlink" Target="https://stats.wnba.com/team/1611661330/traditional/" TargetMode="External"/><Relationship Id="rId20241" Type="http://schemas.openxmlformats.org/officeDocument/2006/relationships/hyperlink" Target="https://stats.wnba.com/events/?flag=3&amp;CFID=&amp;CFPARAMS=&amp;PlayerID=204325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3" Type="http://schemas.openxmlformats.org/officeDocument/2006/relationships/hyperlink" Target="https://stats.wnba.com/events/?flag=2&amp;CFID=&amp;CFPARAMS=&amp;PlayerID=203026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2" Type="http://schemas.openxmlformats.org/officeDocument/2006/relationships/hyperlink" Target="https://stats.wnba.com/events/?flag=3&amp;CFID=&amp;CFPARAMS=&amp;PlayerID=204325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2" Type="http://schemas.openxmlformats.org/officeDocument/2006/relationships/hyperlink" Target="https://stats.wnba.com/events/?flag=2&amp;CFID=&amp;CFPARAMS=&amp;PlayerID=203026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3" Type="http://schemas.openxmlformats.org/officeDocument/2006/relationships/hyperlink" Target="https://stats.wnba.com/events/?flag=3&amp;CFID=&amp;CFPARAMS=&amp;PlayerID=204325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5" Type="http://schemas.openxmlformats.org/officeDocument/2006/relationships/hyperlink" Target="https://stats.wnba.com/player/202658/" TargetMode="External"/><Relationship Id="rId20244" Type="http://schemas.openxmlformats.org/officeDocument/2006/relationships/hyperlink" Target="https://stats.wnba.com/events/?flag=3&amp;CFID=&amp;CFPARAMS=&amp;PlayerID=204325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4" Type="http://schemas.openxmlformats.org/officeDocument/2006/relationships/hyperlink" Target="https://stats.wnba.com/events/?flag=2&amp;CFID=&amp;CFPARAMS=&amp;PlayerID=203026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wnba.com/player/1631022/" TargetMode="External"/><Relationship Id="rId5670" Type="http://schemas.openxmlformats.org/officeDocument/2006/relationships/hyperlink" Target="https://stats.wnba.com/events/?flag=1&amp;CFID=&amp;CFPARAMS=&amp;PlayerID=1631135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stats.wnba.com/events/?flag=1&amp;CFID=&amp;CFPARAMS=&amp;PlayerID=204335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wnba.com/events/?flag=1&amp;CFID=&amp;CFPARAMS=&amp;PlayerID=203822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stats.wnba.com/events/?flag=3&amp;CFID=&amp;CFPARAMS=&amp;PlayerID=1627674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wnba.com/team/1611661319/traditional/" TargetMode="External"/><Relationship Id="rId483" Type="http://schemas.openxmlformats.org/officeDocument/2006/relationships/hyperlink" Target="https://stats.wnba.com/events/?flag=1&amp;CFID=&amp;CFPARAMS=&amp;PlayerID=204335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wnba.com/events/?flag=3&amp;CFID=&amp;CFPARAMS=&amp;PlayerID=1627674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wnba.com/events/?flag=3&amp;CFID=&amp;CFPARAMS=&amp;PlayerID=203849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wnba.com/events/?flag=1&amp;CFID=&amp;CFPARAMS=&amp;PlayerID=204335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wnba.com/player/1641651/" TargetMode="External"/><Relationship Id="rId4343" Type="http://schemas.openxmlformats.org/officeDocument/2006/relationships/hyperlink" Target="https://stats.wnba.com/events/?flag=3&amp;CFID=&amp;CFPARAMS=&amp;PlayerID=1627674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stats.wnba.com/events/?flag=1&amp;CFID=&amp;CFPARAMS=&amp;PlayerID=1631135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wnba.com/events/?flag=3&amp;CFID=&amp;CFPARAMS=&amp;PlayerID=204335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stats.wnba.com/events/?flag=1&amp;CFID=&amp;CFPARAMS=&amp;PlayerID=203822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wnba.com/events/?flag=3&amp;CFID=&amp;CFPARAMS=&amp;PlayerID=1627674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wnba.com/player/203849/" TargetMode="External"/><Relationship Id="rId488" Type="http://schemas.openxmlformats.org/officeDocument/2006/relationships/hyperlink" Target="https://stats.wnba.com/events/?flag=1&amp;CFID=&amp;CFPARAMS=&amp;PlayerID=204335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4" Type="http://schemas.openxmlformats.org/officeDocument/2006/relationships/hyperlink" Target="https://stats.wnba.com/events/?flag=3&amp;CFID=&amp;CFPARAMS=&amp;PlayerID=1641651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wnba.com/events/?flag=1&amp;CFID=&amp;CFPARAMS=&amp;PlayerID=1627674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stats.wnba.com/events/?flag=3&amp;CFID=&amp;CFPARAMS=&amp;PlayerID=203849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9" Type="http://schemas.openxmlformats.org/officeDocument/2006/relationships/hyperlink" Target="https://stats.wnba.com/events/?flag=1&amp;CFID=&amp;CFPARAMS=&amp;PlayerID=203830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wnba.com/events/?flag=1&amp;CFID=&amp;CFPARAMS=&amp;PlayerID=204335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3" Type="http://schemas.openxmlformats.org/officeDocument/2006/relationships/hyperlink" Target="https://stats.wnba.com/team/1611661328/traditional/" TargetMode="External"/><Relationship Id="rId4344" Type="http://schemas.openxmlformats.org/officeDocument/2006/relationships/hyperlink" Target="https://stats.wnba.com/events/?flag=1&amp;CFID=&amp;CFPARAMS=&amp;PlayerID=1627674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8" Type="http://schemas.openxmlformats.org/officeDocument/2006/relationships/hyperlink" Target="https://stats.wnba.com/events/?flag=1&amp;CFID=&amp;CFPARAMS=&amp;PlayerID=203849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wnba.com/events/?flag=1&amp;CFID=&amp;CFPARAMS=&amp;PlayerID=204335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stats.wnba.com/events/?flag=3&amp;CFID=&amp;CFPARAMS=&amp;PlayerID=1641651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wnba.com/events/?flag=1&amp;CFID=&amp;CFPARAMS=&amp;PlayerID=1627674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wnba.com/events/?flag=3&amp;CFID=&amp;CFPARAMS=&amp;PlayerID=203849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7" Type="http://schemas.openxmlformats.org/officeDocument/2006/relationships/hyperlink" Target="https://stats.wnba.com/events/?flag=1&amp;CFID=&amp;CFPARAMS=&amp;PlayerID=203830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wnba.com/events/?flag=1&amp;CFID=&amp;CFPARAMS=&amp;PlayerID=204335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stats.wnba.com/events/?flag=3&amp;CFID=&amp;CFPARAMS=&amp;PlayerID=1641651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wnba.com/events/?flag=1&amp;CFID=&amp;CFPARAMS=&amp;PlayerID=1627674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wnba.com/events/?flag=3&amp;CFID=&amp;CFPARAMS=&amp;PlayerID=203849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8" Type="http://schemas.openxmlformats.org/officeDocument/2006/relationships/hyperlink" Target="https://stats.wnba.com/events/?flag=1&amp;CFID=&amp;CFPARAMS=&amp;PlayerID=203830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stats.wnba.com/events/?flag=1&amp;CFID=&amp;CFPARAMS=&amp;PlayerID=203822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wnba.com/player/1627674/" TargetMode="External"/><Relationship Id="rId19267" Type="http://schemas.openxmlformats.org/officeDocument/2006/relationships/hyperlink" Target="https://stats.wnba.com/team/1611661322/traditional/" TargetMode="External"/><Relationship Id="rId20234" Type="http://schemas.openxmlformats.org/officeDocument/2006/relationships/hyperlink" Target="https://stats.wnba.com/events/?flag=1&amp;CFID=&amp;CFPARAMS=&amp;PlayerID=201499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6" Type="http://schemas.openxmlformats.org/officeDocument/2006/relationships/hyperlink" Target="https://stats.wnba.com/events/?flag=2&amp;CFID=&amp;CFPARAMS=&amp;PlayerID=100888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7" Type="http://schemas.openxmlformats.org/officeDocument/2006/relationships/hyperlink" Target="https://stats.wnba.com/team/1611661321/traditional/" TargetMode="External"/><Relationship Id="rId3006" Type="http://schemas.openxmlformats.org/officeDocument/2006/relationships/hyperlink" Target="https://stats.wnba.com/events/?flag=1&amp;CFID=&amp;CFPARAMS=&amp;PlayerID=203822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wnba.com/events/?flag=1&amp;CFID=&amp;CFPARAMS=&amp;PlayerID=1629498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8" Type="http://schemas.openxmlformats.org/officeDocument/2006/relationships/hyperlink" Target="https://stats.wnba.com/events/?flag=3&amp;CFID=&amp;CFPARAMS=&amp;PlayerID=203437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5" Type="http://schemas.openxmlformats.org/officeDocument/2006/relationships/hyperlink" Target="https://stats.wnba.com/events/?flag=1&amp;CFID=&amp;CFPARAMS=&amp;PlayerID=201499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5" Type="http://schemas.openxmlformats.org/officeDocument/2006/relationships/hyperlink" Target="https://stats.wnba.com/team/1611661313/traditional/" TargetMode="External"/><Relationship Id="rId22896" Type="http://schemas.openxmlformats.org/officeDocument/2006/relationships/hyperlink" Target="https://stats.wnba.com/player/202265/" TargetMode="External"/><Relationship Id="rId3009" Type="http://schemas.openxmlformats.org/officeDocument/2006/relationships/hyperlink" Target="https://stats.wnba.com/events/?flag=1&amp;CFID=&amp;CFPARAMS=&amp;PlayerID=203822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stats.wnba.com/events/?flag=1&amp;CFID=&amp;CFPARAMS=&amp;PlayerID=1631135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stats.wnba.com/events/?flag=1&amp;CFID=&amp;CFPARAMS=&amp;PlayerID=203406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5" Type="http://schemas.openxmlformats.org/officeDocument/2006/relationships/hyperlink" Target="https://stats.wnba.com/events/?flag=1&amp;CFID=&amp;CFPARAMS=&amp;PlayerID=203401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6" Type="http://schemas.openxmlformats.org/officeDocument/2006/relationships/hyperlink" Target="https://stats.wnba.com/events/?flag=1&amp;CFID=&amp;CFPARAMS=&amp;PlayerID=201499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8" Type="http://schemas.openxmlformats.org/officeDocument/2006/relationships/hyperlink" Target="https://stats.wnba.com/events/?flag=2&amp;CFID=&amp;CFPARAMS=&amp;PlayerID=100888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9" Type="http://schemas.openxmlformats.org/officeDocument/2006/relationships/hyperlink" Target="https://stats.wnba.com/events/?flag=2&amp;CFID=&amp;CFPARAMS=&amp;PlayerID=202265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wnba.com/events/?flag=1&amp;CFID=&amp;CFPARAMS=&amp;PlayerID=203822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wnba.com/team/1611661329/traditional/" TargetMode="External"/><Relationship Id="rId5669" Type="http://schemas.openxmlformats.org/officeDocument/2006/relationships/hyperlink" Target="https://stats.wnba.com/events/?flag=1&amp;CFID=&amp;CFPARAMS=&amp;PlayerID=1631135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6" Type="http://schemas.openxmlformats.org/officeDocument/2006/relationships/hyperlink" Target="https://stats.wnba.com/player/203437/" TargetMode="External"/><Relationship Id="rId20237" Type="http://schemas.openxmlformats.org/officeDocument/2006/relationships/hyperlink" Target="https://stats.wnba.com/events/?flag=1&amp;CFID=&amp;CFPARAMS=&amp;PlayerID=201499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7" Type="http://schemas.openxmlformats.org/officeDocument/2006/relationships/hyperlink" Target="https://stats.wnba.com/events/?flag=2&amp;CFID=&amp;CFPARAMS=&amp;PlayerID=100888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8" Type="http://schemas.openxmlformats.org/officeDocument/2006/relationships/hyperlink" Target="https://stats.wnba.com/events/?flag=2&amp;CFID=&amp;CFPARAMS=&amp;PlayerID=202265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wnba.com/events/?flag=3&amp;CFID=&amp;CFPARAMS=&amp;PlayerID=204335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3" Type="http://schemas.openxmlformats.org/officeDocument/2006/relationships/hyperlink" Target="https://stats.wnba.com/events/?flag=1&amp;CFID=&amp;CFPARAMS=&amp;PlayerID=203401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8" Type="http://schemas.openxmlformats.org/officeDocument/2006/relationships/hyperlink" Target="https://stats.wnba.com/events/?flag=1&amp;CFID=&amp;CFPARAMS=&amp;PlayerID=201499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4" Type="http://schemas.openxmlformats.org/officeDocument/2006/relationships/hyperlink" Target="https://stats.wnba.com/events/?flag=1&amp;CFID=&amp;CFPARAMS=&amp;PlayerID=203401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9" Type="http://schemas.openxmlformats.org/officeDocument/2006/relationships/hyperlink" Target="https://stats.wnba.com/player/204325/" TargetMode="External"/><Relationship Id="rId21569" Type="http://schemas.openxmlformats.org/officeDocument/2006/relationships/hyperlink" Target="https://stats.wnba.com/player/203026/" TargetMode="External"/><Relationship Id="rId19261" Type="http://schemas.openxmlformats.org/officeDocument/2006/relationships/hyperlink" Target="https://stats.wnba.com/events/?flag=1&amp;CFID=&amp;CFPARAMS=&amp;PlayerID=203401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2" Type="http://schemas.openxmlformats.org/officeDocument/2006/relationships/hyperlink" Target="https://stats.wnba.com/events/?flag=1&amp;CFID=&amp;CFPARAMS=&amp;PlayerID=203401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0" Type="http://schemas.openxmlformats.org/officeDocument/2006/relationships/hyperlink" Target="https://stats.wnba.com/events/?flag=1&amp;CFID=&amp;CFPARAMS=&amp;PlayerID=203401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0" Type="http://schemas.openxmlformats.org/officeDocument/2006/relationships/hyperlink" Target="https://stats.wnba.com/events/?flag=2&amp;CFID=&amp;CFPARAMS=&amp;PlayerID=101030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1" Type="http://schemas.openxmlformats.org/officeDocument/2006/relationships/hyperlink" Target="https://stats.wnba.com/team/1611661319/traditional/" TargetMode="External"/><Relationship Id="rId22890" Type="http://schemas.openxmlformats.org/officeDocument/2006/relationships/hyperlink" Target="https://stats.wnba.com/player/203001/" TargetMode="External"/><Relationship Id="rId20230" Type="http://schemas.openxmlformats.org/officeDocument/2006/relationships/hyperlink" Target="https://stats.wnba.com/events/?flag=3&amp;CFID=&amp;CFPARAMS=&amp;PlayerID=201499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2" Type="http://schemas.openxmlformats.org/officeDocument/2006/relationships/hyperlink" Target="https://stats.wnba.com/events/?flag=2&amp;CFID=&amp;CFPARAMS=&amp;PlayerID=101030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3" Type="http://schemas.openxmlformats.org/officeDocument/2006/relationships/hyperlink" Target="https://stats.wnba.com/events/?flag=2&amp;CFID=&amp;CFPARAMS=&amp;PlayerID=203001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1" Type="http://schemas.openxmlformats.org/officeDocument/2006/relationships/hyperlink" Target="https://stats.wnba.com/events/?flag=1&amp;CFID=&amp;CFPARAMS=&amp;PlayerID=201499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1" Type="http://schemas.openxmlformats.org/officeDocument/2006/relationships/hyperlink" Target="https://stats.wnba.com/events/?flag=2&amp;CFID=&amp;CFPARAMS=&amp;PlayerID=101030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2" Type="http://schemas.openxmlformats.org/officeDocument/2006/relationships/hyperlink" Target="https://stats.wnba.com/events/?flag=2&amp;CFID=&amp;CFPARAMS=&amp;PlayerID=203001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2" Type="http://schemas.openxmlformats.org/officeDocument/2006/relationships/hyperlink" Target="https://stats.wnba.com/events/?flag=1&amp;CFID=&amp;CFPARAMS=&amp;PlayerID=201499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4" Type="http://schemas.openxmlformats.org/officeDocument/2006/relationships/hyperlink" Target="https://stats.wnba.com/player/100888/" TargetMode="External"/><Relationship Id="rId22895" Type="http://schemas.openxmlformats.org/officeDocument/2006/relationships/hyperlink" Target="https://stats.wnba.com/events/?flag=2&amp;CFID=&amp;CFPARAMS=&amp;PlayerID=203001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3" Type="http://schemas.openxmlformats.org/officeDocument/2006/relationships/hyperlink" Target="https://stats.wnba.com/events/?flag=1&amp;CFID=&amp;CFPARAMS=&amp;PlayerID=201499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3" Type="http://schemas.openxmlformats.org/officeDocument/2006/relationships/hyperlink" Target="https://stats.wnba.com/events/?flag=2&amp;CFID=&amp;CFPARAMS=&amp;PlayerID=101030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4" Type="http://schemas.openxmlformats.org/officeDocument/2006/relationships/hyperlink" Target="https://stats.wnba.com/events/?flag=2&amp;CFID=&amp;CFPARAMS=&amp;PlayerID=203001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stats.wnba.com/events/?flag=3&amp;CFID=&amp;CFPARAMS=&amp;PlayerID=204335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wnba.com/events/?flag=3&amp;CFID=&amp;CFPARAMS=&amp;PlayerID=204335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stats.wnba.com/events/?flag=1&amp;CFID=&amp;CFPARAMS=&amp;PlayerID=100720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stats.wnba.com/events/?flag=1&amp;CFID=&amp;CFPARAMS=&amp;PlayerID=1628279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stats.wnba.com/events/?flag=1&amp;CFID=&amp;CFPARAMS=&amp;PlayerID=1629498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stats.wnba.com/events/?flag=3&amp;CFID=&amp;CFPARAMS=&amp;PlayerID=1631135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stats.wnba.com/player/203406/" TargetMode="External"/><Relationship Id="rId472" Type="http://schemas.openxmlformats.org/officeDocument/2006/relationships/hyperlink" Target="https://stats.wnba.com/events/?flag=1&amp;CFID=&amp;CFPARAMS=&amp;PlayerID=1628279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stats.wnba.com/events/?flag=3&amp;CFID=&amp;CFPARAMS=&amp;PlayerID=1631135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stats.wnba.com/team/1611661324/traditional/" TargetMode="External"/><Relationship Id="rId471" Type="http://schemas.openxmlformats.org/officeDocument/2006/relationships/hyperlink" Target="https://stats.wnba.com/events/?flag=1&amp;CFID=&amp;CFPARAMS=&amp;PlayerID=1628279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wnba.com/events/?flag=3&amp;CFID=&amp;CFPARAMS=&amp;PlayerID=203822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wnba.com/events/?flag=1&amp;CFID=&amp;CFPARAMS=&amp;PlayerID=1629498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wnba.com/player/1631135/" TargetMode="External"/><Relationship Id="rId6991" Type="http://schemas.openxmlformats.org/officeDocument/2006/relationships/hyperlink" Target="https://stats.wnba.com/events/?flag=1&amp;CFID=&amp;CFPARAMS=&amp;PlayerID=100720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wnba.com/events/?flag=1&amp;CFID=&amp;CFPARAMS=&amp;PlayerID=1628279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stats.wnba.com/events/?flag=3&amp;CFID=&amp;CFPARAMS=&amp;PlayerID=203822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wnba.com/events/?flag=1&amp;CFID=&amp;CFPARAMS=&amp;PlayerID=1629498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wnba.com/team/1611661320/traditional/" TargetMode="External"/><Relationship Id="rId6992" Type="http://schemas.openxmlformats.org/officeDocument/2006/relationships/hyperlink" Target="https://stats.wnba.com/events/?flag=1&amp;CFID=&amp;CFPARAMS=&amp;PlayerID=100720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wnba.com/team/1611661313/traditional/" TargetMode="External"/><Relationship Id="rId3003" Type="http://schemas.openxmlformats.org/officeDocument/2006/relationships/hyperlink" Target="https://stats.wnba.com/events/?flag=3&amp;CFID=&amp;CFPARAMS=&amp;PlayerID=203822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stats.wnba.com/events/?flag=1&amp;CFID=&amp;CFPARAMS=&amp;PlayerID=1629498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wnba.com/events/?flag=1&amp;CFID=&amp;CFPARAMS=&amp;PlayerID=1631135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stats.wnba.com/events/?flag=3&amp;CFID=&amp;CFPARAMS=&amp;PlayerID=203406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wnba.com/player/204335/" TargetMode="External"/><Relationship Id="rId3002" Type="http://schemas.openxmlformats.org/officeDocument/2006/relationships/hyperlink" Target="https://stats.wnba.com/events/?flag=3&amp;CFID=&amp;CFPARAMS=&amp;PlayerID=203822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stats.wnba.com/events/?flag=1&amp;CFID=&amp;CFPARAMS=&amp;PlayerID=1629498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stats.wnba.com/events/?flag=1&amp;CFID=&amp;CFPARAMS=&amp;PlayerID=1631135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stats.wnba.com/events/?flag=3&amp;CFID=&amp;CFPARAMS=&amp;PlayerID=203406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wnba.com/events/?flag=1&amp;CFID=&amp;CFPARAMS=&amp;PlayerID=1628279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wnba.com/events/?flag=1&amp;CFID=&amp;CFPARAMS=&amp;PlayerID=203822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wnba.com/events/?flag=1&amp;CFID=&amp;CFPARAMS=&amp;PlayerID=1629498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stats.wnba.com/events/?flag=1&amp;CFID=&amp;CFPARAMS=&amp;PlayerID=1631135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stats.wnba.com/events/?flag=3&amp;CFID=&amp;CFPARAMS=&amp;PlayerID=203406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8" Type="http://schemas.openxmlformats.org/officeDocument/2006/relationships/hyperlink" Target="https://stats.wnba.com/events/?flag=1&amp;CFID=&amp;CFPARAMS=&amp;PlayerID=203401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wnba.com/events/?flag=1&amp;CFID=&amp;CFPARAMS=&amp;PlayerID=1628279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stats.wnba.com/events/?flag=1&amp;CFID=&amp;CFPARAMS=&amp;PlayerID=203822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stats.wnba.com/events/?flag=1&amp;CFID=&amp;CFPARAMS=&amp;PlayerID=1629498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stats.wnba.com/events/?flag=1&amp;CFID=&amp;CFPARAMS=&amp;PlayerID=1631135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stats.wnba.com/events/?flag=3&amp;CFID=&amp;CFPARAMS=&amp;PlayerID=203406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9" Type="http://schemas.openxmlformats.org/officeDocument/2006/relationships/hyperlink" Target="https://stats.wnba.com/events/?flag=1&amp;CFID=&amp;CFPARAMS=&amp;PlayerID=203401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wnba.com/events/?flag=1&amp;CFID=&amp;CFPARAMS=&amp;PlayerID=1629501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stats.wnba.com/events/?flag=1&amp;CFID=&amp;CFPARAMS=&amp;PlayerID=203029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stats.wnba.com/events/?flag=1&amp;CFID=&amp;CFPARAMS=&amp;PlayerID=1629501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stats.wnba.com/events/?flag=1&amp;CFID=&amp;CFPARAMS=&amp;PlayerID=203029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stats.wnba.com/events/?flag=1&amp;CFID=&amp;CFPARAMS=&amp;PlayerID=1629501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stats.wnba.com/events/?flag=1&amp;CFID=&amp;CFPARAMS=&amp;PlayerID=203029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stats.wnba.com/events/?flag=1&amp;CFID=&amp;CFPARAMS=&amp;PlayerID=1629501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stats.wnba.com/events/?flag=1&amp;CFID=&amp;CFPARAMS=&amp;PlayerID=203029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wnba.com/events/?flag=1&amp;CFID=&amp;CFPARAMS=&amp;PlayerID=1629501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stats.wnba.com/events/?flag=1&amp;CFID=&amp;CFPARAMS=&amp;PlayerID=1629501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stats.wnba.com/events/?flag=1&amp;CFID=&amp;CFPARAMS=&amp;PlayerID=203029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stats.wnba.com/events/?flag=1&amp;CFID=&amp;CFPARAMS=&amp;PlayerID=1629501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stats.wnba.com/events/?flag=1&amp;CFID=&amp;CFPARAMS=&amp;PlayerID=203029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wnba.com/events/?flag=1&amp;CFID=&amp;CFPARAMS=&amp;PlayerID=1642288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wnba.com/events/?flag=3&amp;CFID=&amp;CFPARAMS=&amp;PlayerID=1642288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wnba.com/events/?flag=3&amp;CFID=&amp;CFPARAMS=&amp;PlayerID=1642288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wnba.com/events/?flag=3&amp;CFID=&amp;CFPARAMS=&amp;PlayerID=1642288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wnba.com/events/?flag=1&amp;CFID=&amp;CFPARAMS=&amp;PlayerID=1642288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wnba.com/events/?flag=1&amp;CFID=&amp;CFPARAMS=&amp;PlayerID=1642288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wnba.com/events/?flag=1&amp;CFID=&amp;CFPARAMS=&amp;PlayerID=1642288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wnba.com/events/?flag=3&amp;CFID=&amp;CFPARAMS=&amp;PlayerID=1642288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stats.wnba.com/events/?flag=3&amp;CFID=&amp;CFPARAMS=&amp;PlayerID=1629501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stats.wnba.com/events/?flag=3&amp;CFID=&amp;CFPARAMS=&amp;PlayerID=203029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wnba.com/team/1611661320/traditional/" TargetMode="External"/><Relationship Id="rId5612" Type="http://schemas.openxmlformats.org/officeDocument/2006/relationships/hyperlink" Target="https://stats.wnba.com/events/?flag=1&amp;CFID=&amp;CFPARAMS=&amp;PlayerID=1629501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stats.wnba.com/events/?flag=1&amp;CFID=&amp;CFPARAMS=&amp;PlayerID=203029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wnba.com/player/1642288/" TargetMode="External"/><Relationship Id="rId6940" Type="http://schemas.openxmlformats.org/officeDocument/2006/relationships/hyperlink" Target="https://stats.wnba.com/events/?flag=3&amp;CFID=&amp;CFPARAMS=&amp;PlayerID=203029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stats.wnba.com/events/?flag=3&amp;CFID=&amp;CFPARAMS=&amp;PlayerID=1629501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stats.wnba.com/events/?flag=3&amp;CFID=&amp;CFPARAMS=&amp;PlayerID=203029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wnba.com/events/?flag=1&amp;CFID=&amp;CFPARAMS=&amp;PlayerID=1631044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stats.wnba.com/events/?flag=1&amp;CFID=&amp;CFPARAMS=&amp;PlayerID=202662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wnba.com/events/?flag=1&amp;CFID=&amp;CFPARAMS=&amp;PlayerID=1631044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stats.wnba.com/events/?flag=1&amp;CFID=&amp;CFPARAMS=&amp;PlayerID=202662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stats.wnba.com/events/?flag=1&amp;CFID=&amp;CFPARAMS=&amp;PlayerID=1631044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stats.wnba.com/events/?flag=1&amp;CFID=&amp;CFPARAMS=&amp;PlayerID=202662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stats.wnba.com/events/?flag=1&amp;CFID=&amp;CFPARAMS=&amp;PlayerID=1631044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stats.wnba.com/events/?flag=1&amp;CFID=&amp;CFPARAMS=&amp;PlayerID=202662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wnba.com/events/?flag=3&amp;CFID=&amp;CFPARAMS=&amp;PlayerID=1629501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stats.wnba.com/events/?flag=3&amp;CFID=&amp;CFPARAMS=&amp;PlayerID=203029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wnba.com/events/?flag=3&amp;CFID=&amp;CFPARAMS=&amp;PlayerID=1629501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stats.wnba.com/player/1629501/" TargetMode="External"/><Relationship Id="rId6937" Type="http://schemas.openxmlformats.org/officeDocument/2006/relationships/hyperlink" Target="https://stats.wnba.com/player/203029/" TargetMode="External"/><Relationship Id="rId5607" Type="http://schemas.openxmlformats.org/officeDocument/2006/relationships/hyperlink" Target="https://stats.wnba.com/team/1611661325/traditional/" TargetMode="External"/><Relationship Id="rId6938" Type="http://schemas.openxmlformats.org/officeDocument/2006/relationships/hyperlink" Target="https://stats.wnba.com/team/1611661319/traditional/" TargetMode="External"/><Relationship Id="rId20292" Type="http://schemas.openxmlformats.org/officeDocument/2006/relationships/hyperlink" Target="https://stats.wnba.com/events/?flag=1&amp;CFID=&amp;CFPARAMS=&amp;PlayerID=204362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3" Type="http://schemas.openxmlformats.org/officeDocument/2006/relationships/hyperlink" Target="https://stats.wnba.com/events/?flag=1&amp;CFID=&amp;CFPARAMS=&amp;PlayerID=204362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4" Type="http://schemas.openxmlformats.org/officeDocument/2006/relationships/hyperlink" Target="https://stats.wnba.com/player/204323/" TargetMode="External"/><Relationship Id="rId20295" Type="http://schemas.openxmlformats.org/officeDocument/2006/relationships/hyperlink" Target="https://stats.wnba.com/team/1611661329/traditional/" TargetMode="External"/><Relationship Id="rId20296" Type="http://schemas.openxmlformats.org/officeDocument/2006/relationships/hyperlink" Target="https://stats.wnba.com/events/?flag=3&amp;CFID=&amp;CFPARAMS=&amp;PlayerID=204323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7" Type="http://schemas.openxmlformats.org/officeDocument/2006/relationships/hyperlink" Target="https://stats.wnba.com/events/?flag=3&amp;CFID=&amp;CFPARAMS=&amp;PlayerID=204323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8" Type="http://schemas.openxmlformats.org/officeDocument/2006/relationships/hyperlink" Target="https://stats.wnba.com/events/?flag=1&amp;CFID=&amp;CFPARAMS=&amp;PlayerID=204323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9" Type="http://schemas.openxmlformats.org/officeDocument/2006/relationships/hyperlink" Target="https://stats.wnba.com/events/?flag=1&amp;CFID=&amp;CFPARAMS=&amp;PlayerID=204323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wnba.com/events/?flag=1&amp;CFID=&amp;CFPARAMS=&amp;PlayerID=1642291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wnba.com/events/?flag=1&amp;CFID=&amp;CFPARAMS=&amp;PlayerID=1642291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wnba.com/events/?flag=1&amp;CFID=&amp;CFPARAMS=&amp;PlayerID=1642291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stats.wnba.com/events/?flag=1&amp;CFID=&amp;CFPARAMS=&amp;PlayerID=1642291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wnba.com/events/?flag=1&amp;CFID=&amp;CFPARAMS=&amp;PlayerID=1642291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wnba.com/events/?flag=1&amp;CFID=&amp;CFPARAMS=&amp;PlayerID=1642291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stats.wnba.com/events/?flag=1&amp;CFID=&amp;CFPARAMS=&amp;PlayerID=1642291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wnba.com/events/?flag=1&amp;CFID=&amp;CFPARAMS=&amp;PlayerID=1642291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wnba.com/events/?flag=3&amp;CFID=&amp;CFPARAMS=&amp;PlayerID=1642291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wnba.com/events/?flag=1&amp;CFID=&amp;CFPARAMS=&amp;PlayerID=1631044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stats.wnba.com/events/?flag=1&amp;CFID=&amp;CFPARAMS=&amp;PlayerID=202662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wnba.com/events/?flag=3&amp;CFID=&amp;CFPARAMS=&amp;PlayerID=1642291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wnba.com/events/?flag=1&amp;CFID=&amp;CFPARAMS=&amp;PlayerID=1631044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stats.wnba.com/events/?flag=1&amp;CFID=&amp;CFPARAMS=&amp;PlayerID=202662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stats.wnba.com/events/?flag=1&amp;CFID=&amp;CFPARAMS=&amp;PlayerID=202662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stats.wnba.com/events/?flag=1&amp;CFID=&amp;CFPARAMS=&amp;PlayerID=1631009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wnba.com/events/?flag=3&amp;CFID=&amp;CFPARAMS=&amp;PlayerID=1629488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stats.wnba.com/events/?flag=3&amp;CFID=&amp;CFPARAMS=&amp;PlayerID=204323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9" Type="http://schemas.openxmlformats.org/officeDocument/2006/relationships/hyperlink" Target="https://stats.wnba.com/events/?flag=1&amp;CFID=&amp;CFPARAMS=&amp;PlayerID=204362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stats.wnba.com/events/?flag=1&amp;CFID=&amp;CFPARAMS=&amp;PlayerID=1631009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stats.wnba.com/events/?flag=1&amp;CFID=&amp;CFPARAMS=&amp;PlayerID=1629488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stats.wnba.com/events/?flag=3&amp;CFID=&amp;CFPARAMS=&amp;PlayerID=204323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wnba.com/events/?flag=1&amp;CFID=&amp;CFPARAMS=&amp;PlayerID=1631009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stats.wnba.com/team/1611661317/traditional/" TargetMode="External"/><Relationship Id="rId6966" Type="http://schemas.openxmlformats.org/officeDocument/2006/relationships/hyperlink" Target="https://stats.wnba.com/team/1611661330/traditional/" TargetMode="External"/><Relationship Id="rId19298" Type="http://schemas.openxmlformats.org/officeDocument/2006/relationships/hyperlink" Target="https://stats.wnba.com/events/?flag=3&amp;CFID=&amp;CFPARAMS=&amp;PlayerID=101030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stats.wnba.com/events/?flag=1&amp;CFID=&amp;CFPARAMS=&amp;PlayerID=1631009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wnba.com/events/?flag=3&amp;CFID=&amp;CFPARAMS=&amp;PlayerID=1629488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stats.wnba.com/events/?flag=3&amp;CFID=&amp;CFPARAMS=&amp;PlayerID=204323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9" Type="http://schemas.openxmlformats.org/officeDocument/2006/relationships/hyperlink" Target="https://stats.wnba.com/events/?flag=3&amp;CFID=&amp;CFPARAMS=&amp;PlayerID=101030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wnba.com/events/?flag=1&amp;CFID=&amp;CFPARAMS=&amp;PlayerID=1631009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6" Type="http://schemas.openxmlformats.org/officeDocument/2006/relationships/hyperlink" Target="https://stats.wnba.com/events/?flag=3&amp;CFID=&amp;CFPARAMS=&amp;PlayerID=101030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stats.wnba.com/events/?flag=1&amp;CFID=&amp;CFPARAMS=&amp;PlayerID=1631009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7" Type="http://schemas.openxmlformats.org/officeDocument/2006/relationships/hyperlink" Target="https://stats.wnba.com/events/?flag=3&amp;CFID=&amp;CFPARAMS=&amp;PlayerID=101030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stats.wnba.com/events/?flag=1&amp;CFID=&amp;CFPARAMS=&amp;PlayerID=1629488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4" Type="http://schemas.openxmlformats.org/officeDocument/2006/relationships/hyperlink" Target="https://stats.wnba.com/player/101030/" TargetMode="External"/><Relationship Id="rId19295" Type="http://schemas.openxmlformats.org/officeDocument/2006/relationships/hyperlink" Target="https://stats.wnba.com/team/1611661313/traditional/" TargetMode="External"/><Relationship Id="rId19292" Type="http://schemas.openxmlformats.org/officeDocument/2006/relationships/hyperlink" Target="https://stats.wnba.com/events/?flag=1&amp;CFID=&amp;CFPARAMS=&amp;PlayerID=202634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1" Type="http://schemas.openxmlformats.org/officeDocument/2006/relationships/hyperlink" Target="https://stats.wnba.com/team/1611661324/traditional/" TargetMode="External"/><Relationship Id="rId19293" Type="http://schemas.openxmlformats.org/officeDocument/2006/relationships/hyperlink" Target="https://stats.wnba.com/events/?flag=1&amp;CFID=&amp;CFPARAMS=&amp;PlayerID=202634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2" Type="http://schemas.openxmlformats.org/officeDocument/2006/relationships/hyperlink" Target="https://stats.wnba.com/events/?flag=3&amp;CFID=&amp;CFPARAMS=&amp;PlayerID=204362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0" Type="http://schemas.openxmlformats.org/officeDocument/2006/relationships/hyperlink" Target="https://stats.wnba.com/events/?flag=1&amp;CFID=&amp;CFPARAMS=&amp;PlayerID=202634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3" Type="http://schemas.openxmlformats.org/officeDocument/2006/relationships/hyperlink" Target="https://stats.wnba.com/events/?flag=3&amp;CFID=&amp;CFPARAMS=&amp;PlayerID=204362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1" Type="http://schemas.openxmlformats.org/officeDocument/2006/relationships/hyperlink" Target="https://stats.wnba.com/events/?flag=1&amp;CFID=&amp;CFPARAMS=&amp;PlayerID=202634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4" Type="http://schemas.openxmlformats.org/officeDocument/2006/relationships/hyperlink" Target="https://stats.wnba.com/events/?flag=3&amp;CFID=&amp;CFPARAMS=&amp;PlayerID=204362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5" Type="http://schemas.openxmlformats.org/officeDocument/2006/relationships/hyperlink" Target="https://stats.wnba.com/events/?flag=3&amp;CFID=&amp;CFPARAMS=&amp;PlayerID=204362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6" Type="http://schemas.openxmlformats.org/officeDocument/2006/relationships/hyperlink" Target="https://stats.wnba.com/events/?flag=1&amp;CFID=&amp;CFPARAMS=&amp;PlayerID=204362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7" Type="http://schemas.openxmlformats.org/officeDocument/2006/relationships/hyperlink" Target="https://stats.wnba.com/events/?flag=1&amp;CFID=&amp;CFPARAMS=&amp;PlayerID=204362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8" Type="http://schemas.openxmlformats.org/officeDocument/2006/relationships/hyperlink" Target="https://stats.wnba.com/events/?flag=1&amp;CFID=&amp;CFPARAMS=&amp;PlayerID=204362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wnba.com/player/203824/" TargetMode="External"/><Relationship Id="rId447" Type="http://schemas.openxmlformats.org/officeDocument/2006/relationships/hyperlink" Target="https://stats.wnba.com/events/?flag=1&amp;CFID=&amp;CFPARAMS=&amp;PlayerID=1630096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wnba.com/events/?flag=1&amp;CFID=&amp;CFPARAMS=&amp;PlayerID=1630096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wnba.com/events/?flag=1&amp;CFID=&amp;CFPARAMS=&amp;PlayerID=1630096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0" Type="http://schemas.openxmlformats.org/officeDocument/2006/relationships/hyperlink" Target="https://stats.wnba.com/events/?flag=1&amp;CFID=&amp;CFPARAMS=&amp;PlayerID=204362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wnba.com/team/1611661320/traditional/" TargetMode="External"/><Relationship Id="rId20291" Type="http://schemas.openxmlformats.org/officeDocument/2006/relationships/hyperlink" Target="https://stats.wnba.com/events/?flag=1&amp;CFID=&amp;CFPARAMS=&amp;PlayerID=204362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wnba.com/events/?flag=1&amp;CFID=&amp;CFPARAMS=&amp;PlayerID=1630096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stats.wnba.com/events/?flag=1&amp;CFID=&amp;CFPARAMS=&amp;PlayerID=202664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stats.wnba.com/events/?flag=1&amp;CFID=&amp;CFPARAMS=&amp;PlayerID=1629524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stats.wnba.com/events/?flag=1&amp;CFID=&amp;CFPARAMS=&amp;PlayerID=202664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wnba.com/events/?flag=1&amp;CFID=&amp;CFPARAMS=&amp;PlayerID=1630096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stats.wnba.com/events/?flag=3&amp;CFID=&amp;CFPARAMS=&amp;PlayerID=1631009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wnba.com/events/?flag=1&amp;CFID=&amp;CFPARAMS=&amp;PlayerID=1629524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stats.wnba.com/events/?flag=1&amp;CFID=&amp;CFPARAMS=&amp;PlayerID=202664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stats.wnba.com/events/?flag=1&amp;CFID=&amp;CFPARAMS=&amp;PlayerID=1630096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wnba.com/events/?flag=3&amp;CFID=&amp;CFPARAMS=&amp;PlayerID=1631009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stats.wnba.com/player/1629488/" TargetMode="External"/><Relationship Id="rId6965" Type="http://schemas.openxmlformats.org/officeDocument/2006/relationships/hyperlink" Target="https://stats.wnba.com/player/204323/" TargetMode="External"/><Relationship Id="rId442" Type="http://schemas.openxmlformats.org/officeDocument/2006/relationships/hyperlink" Target="https://stats.wnba.com/events/?flag=1&amp;CFID=&amp;CFPARAMS=&amp;PlayerID=1630096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wnba.com/events/?flag=1&amp;CFID=&amp;CFPARAMS=&amp;PlayerID=1631009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wnba.com/events/?flag=1&amp;CFID=&amp;CFPARAMS=&amp;PlayerID=1629524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stats.wnba.com/events/?flag=1&amp;CFID=&amp;CFPARAMS=&amp;PlayerID=202664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stats.wnba.com/events/?flag=1&amp;CFID=&amp;CFPARAMS=&amp;PlayerID=1630096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stats.wnba.com/events/?flag=1&amp;CFID=&amp;CFPARAMS=&amp;PlayerID=1631009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wnba.com/events/?flag=1&amp;CFID=&amp;CFPARAMS=&amp;PlayerID=1629524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stats.wnba.com/events/?flag=1&amp;CFID=&amp;CFPARAMS=&amp;PlayerID=202664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wnba.com/events/?flag=1&amp;CFID=&amp;CFPARAMS=&amp;PlayerID=1629524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stats.wnba.com/events/?flag=1&amp;CFID=&amp;CFPARAMS=&amp;PlayerID=202664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8" Type="http://schemas.openxmlformats.org/officeDocument/2006/relationships/hyperlink" Target="https://stats.wnba.com/events/?flag=1&amp;CFID=&amp;CFPARAMS=&amp;PlayerID=204468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wnba.com/events/?flag=1&amp;CFID=&amp;CFPARAMS=&amp;PlayerID=1629524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stats.wnba.com/events/?flag=1&amp;CFID=&amp;CFPARAMS=&amp;PlayerID=202664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9" Type="http://schemas.openxmlformats.org/officeDocument/2006/relationships/hyperlink" Target="https://stats.wnba.com/events/?flag=1&amp;CFID=&amp;CFPARAMS=&amp;PlayerID=204468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stats.wnba.com/events/?flag=3&amp;CFID=&amp;CFPARAMS=&amp;PlayerID=1629524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5" Type="http://schemas.openxmlformats.org/officeDocument/2006/relationships/hyperlink" Target="https://stats.wnba.com/events/?flag=3&amp;CFID=&amp;CFPARAMS=&amp;PlayerID=202664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wnba.com/events/?flag=3&amp;CFID=&amp;CFPARAMS=&amp;PlayerID=1629524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stats.wnba.com/events/?flag=3&amp;CFID=&amp;CFPARAMS=&amp;PlayerID=202664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wnba.com/events/?flag=1&amp;CFID=&amp;CFPARAMS=&amp;PlayerID=1629524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stats.wnba.com/events/?flag=1&amp;CFID=&amp;CFPARAMS=&amp;PlayerID=202664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stats.wnba.com/events/?flag=1&amp;CFID=&amp;CFPARAMS=&amp;PlayerID=1629524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0" Type="http://schemas.openxmlformats.org/officeDocument/2006/relationships/hyperlink" Target="https://stats.wnba.com/events/?flag=3&amp;CFID=&amp;CFPARAMS=&amp;PlayerID=204468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1" Type="http://schemas.openxmlformats.org/officeDocument/2006/relationships/hyperlink" Target="https://stats.wnba.com/events/?flag=3&amp;CFID=&amp;CFPARAMS=&amp;PlayerID=204468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2" Type="http://schemas.openxmlformats.org/officeDocument/2006/relationships/hyperlink" Target="https://stats.wnba.com/events/?flag=1&amp;CFID=&amp;CFPARAMS=&amp;PlayerID=204468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3" Type="http://schemas.openxmlformats.org/officeDocument/2006/relationships/hyperlink" Target="https://stats.wnba.com/events/?flag=1&amp;CFID=&amp;CFPARAMS=&amp;PlayerID=204468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4" Type="http://schemas.openxmlformats.org/officeDocument/2006/relationships/hyperlink" Target="https://stats.wnba.com/events/?flag=1&amp;CFID=&amp;CFPARAMS=&amp;PlayerID=204468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5" Type="http://schemas.openxmlformats.org/officeDocument/2006/relationships/hyperlink" Target="https://stats.wnba.com/events/?flag=1&amp;CFID=&amp;CFPARAMS=&amp;PlayerID=204468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6" Type="http://schemas.openxmlformats.org/officeDocument/2006/relationships/hyperlink" Target="https://stats.wnba.com/events/?flag=1&amp;CFID=&amp;CFPARAMS=&amp;PlayerID=204468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7" Type="http://schemas.openxmlformats.org/officeDocument/2006/relationships/hyperlink" Target="https://stats.wnba.com/events/?flag=1&amp;CFID=&amp;CFPARAMS=&amp;PlayerID=204468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wnba.com/events/?flag=3&amp;CFID=&amp;CFPARAMS=&amp;PlayerID=1630096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wnba.com/events/?flag=3&amp;CFID=&amp;CFPARAMS=&amp;PlayerID=1630096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wnba.com/team/1611661323/traditional/" TargetMode="External"/><Relationship Id="rId434" Type="http://schemas.openxmlformats.org/officeDocument/2006/relationships/hyperlink" Target="https://stats.wnba.com/player/1630096/" TargetMode="External"/><Relationship Id="rId439" Type="http://schemas.openxmlformats.org/officeDocument/2006/relationships/hyperlink" Target="https://stats.wnba.com/events/?flag=3&amp;CFID=&amp;CFPARAMS=&amp;PlayerID=1630096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wnba.com/events/?flag=3&amp;CFID=&amp;CFPARAMS=&amp;PlayerID=1630096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0" Type="http://schemas.openxmlformats.org/officeDocument/2006/relationships/hyperlink" Target="https://stats.wnba.com/player/204362/" TargetMode="External"/><Relationship Id="rId6950" Type="http://schemas.openxmlformats.org/officeDocument/2006/relationships/hyperlink" Target="https://stats.wnba.com/events/?flag=1&amp;CFID=&amp;CFPARAMS=&amp;PlayerID=203029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wnba.com/events/?flag=1&amp;CFID=&amp;CFPARAMS=&amp;PlayerID=1642288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stats.wnba.com/events/?flag=3&amp;CFID=&amp;CFPARAMS=&amp;PlayerID=1629524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stats.wnba.com/events/?flag=3&amp;CFID=&amp;CFPARAMS=&amp;PlayerID=202664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wnba.com/events/?flag=1&amp;CFID=&amp;CFPARAMS=&amp;PlayerID=1642288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stats.wnba.com/events/?flag=3&amp;CFID=&amp;CFPARAMS=&amp;PlayerID=1629524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stats.wnba.com/events/?flag=3&amp;CFID=&amp;CFPARAMS=&amp;PlayerID=202664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wnba.com/events/?flag=1&amp;CFID=&amp;CFPARAMS=&amp;PlayerID=1642288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stats.wnba.com/player/1629524/" TargetMode="External"/><Relationship Id="rId6951" Type="http://schemas.openxmlformats.org/officeDocument/2006/relationships/hyperlink" Target="https://stats.wnba.com/player/202664/" TargetMode="External"/><Relationship Id="rId430" Type="http://schemas.openxmlformats.org/officeDocument/2006/relationships/hyperlink" Target="https://stats.wnba.com/events/?flag=1&amp;CFID=&amp;CFPARAMS=&amp;PlayerID=1642288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stats.wnba.com/team/1611661324/traditional/" TargetMode="External"/><Relationship Id="rId6952" Type="http://schemas.openxmlformats.org/officeDocument/2006/relationships/hyperlink" Target="https://stats.wnba.com/team/1611661329/traditional/" TargetMode="External"/><Relationship Id="rId18222" Type="http://schemas.openxmlformats.org/officeDocument/2006/relationships/hyperlink" Target="https://stats.wnba.com/events/?flag=3&amp;CFID=&amp;CFPARAMS=&amp;PlayerID=1627684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3" Type="http://schemas.openxmlformats.org/officeDocument/2006/relationships/hyperlink" Target="https://stats.wnba.com/events/?flag=3&amp;CFID=&amp;CFPARAMS=&amp;PlayerID=204329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2" Type="http://schemas.openxmlformats.org/officeDocument/2006/relationships/hyperlink" Target="https://stats.wnba.com/events/?flag=1&amp;CFID=&amp;CFPARAMS=&amp;PlayerID=204337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4" Type="http://schemas.openxmlformats.org/officeDocument/2006/relationships/hyperlink" Target="https://stats.wnba.com/events/?flag=2&amp;CFID=&amp;CFPARAMS=&amp;PlayerID=203046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3" Type="http://schemas.openxmlformats.org/officeDocument/2006/relationships/hyperlink" Target="https://stats.wnba.com/events/?flag=3&amp;CFID=&amp;CFPARAMS=&amp;PlayerID=1627684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4" Type="http://schemas.openxmlformats.org/officeDocument/2006/relationships/hyperlink" Target="https://stats.wnba.com/events/?flag=3&amp;CFID=&amp;CFPARAMS=&amp;PlayerID=204329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3" Type="http://schemas.openxmlformats.org/officeDocument/2006/relationships/hyperlink" Target="https://stats.wnba.com/events/?flag=1&amp;CFID=&amp;CFPARAMS=&amp;PlayerID=204337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3" Type="http://schemas.openxmlformats.org/officeDocument/2006/relationships/hyperlink" Target="https://stats.wnba.com/events/?flag=2&amp;CFID=&amp;CFPARAMS=&amp;PlayerID=203046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wnba.com/events/?flag=1&amp;CFID=&amp;CFPARAMS=&amp;PlayerID=1630957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0" Type="http://schemas.openxmlformats.org/officeDocument/2006/relationships/hyperlink" Target="https://stats.wnba.com/player/1627684/" TargetMode="External"/><Relationship Id="rId19551" Type="http://schemas.openxmlformats.org/officeDocument/2006/relationships/hyperlink" Target="https://stats.wnba.com/player/204329/" TargetMode="External"/><Relationship Id="rId20544" Type="http://schemas.openxmlformats.org/officeDocument/2006/relationships/hyperlink" Target="https://stats.wnba.com/player/204352/" TargetMode="External"/><Relationship Id="rId21876" Type="http://schemas.openxmlformats.org/officeDocument/2006/relationships/hyperlink" Target="https://stats.wnba.com/player/203406/" TargetMode="External"/><Relationship Id="rId6109" Type="http://schemas.openxmlformats.org/officeDocument/2006/relationships/hyperlink" Target="https://stats.wnba.com/player/1630120/" TargetMode="External"/><Relationship Id="rId7439" Type="http://schemas.openxmlformats.org/officeDocument/2006/relationships/hyperlink" Target="https://stats.wnba.com/events/?flag=1&amp;CFID=&amp;CFPARAMS=&amp;PlayerID=201507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1" Type="http://schemas.openxmlformats.org/officeDocument/2006/relationships/hyperlink" Target="https://stats.wnba.com/team/1611661322/traditional/" TargetMode="External"/><Relationship Id="rId19552" Type="http://schemas.openxmlformats.org/officeDocument/2006/relationships/hyperlink" Target="https://stats.wnba.com/team/1611661313/traditional/" TargetMode="External"/><Relationship Id="rId20545" Type="http://schemas.openxmlformats.org/officeDocument/2006/relationships/hyperlink" Target="https://stats.wnba.com/team/1611661324/traditional/" TargetMode="External"/><Relationship Id="rId21875" Type="http://schemas.openxmlformats.org/officeDocument/2006/relationships/hyperlink" Target="https://stats.wnba.com/events/?flag=2&amp;CFID=&amp;CFPARAMS=&amp;PlayerID=203046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6" Type="http://schemas.openxmlformats.org/officeDocument/2006/relationships/hyperlink" Target="https://stats.wnba.com/events/?flag=3&amp;CFID=&amp;CFPARAMS=&amp;PlayerID=204352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8" Type="http://schemas.openxmlformats.org/officeDocument/2006/relationships/hyperlink" Target="https://stats.wnba.com/events/?flag=2&amp;CFID=&amp;CFPARAMS=&amp;PlayerID=203406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0" Type="http://schemas.openxmlformats.org/officeDocument/2006/relationships/hyperlink" Target="https://stats.wnba.com/events/?flag=1&amp;CFID=&amp;CFPARAMS=&amp;PlayerID=202626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7" Type="http://schemas.openxmlformats.org/officeDocument/2006/relationships/hyperlink" Target="https://stats.wnba.com/events/?flag=1&amp;CFID=&amp;CFPARAMS=&amp;PlayerID=204352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7" Type="http://schemas.openxmlformats.org/officeDocument/2006/relationships/hyperlink" Target="https://stats.wnba.com/team/1611661325/traditional/" TargetMode="External"/><Relationship Id="rId20548" Type="http://schemas.openxmlformats.org/officeDocument/2006/relationships/hyperlink" Target="https://stats.wnba.com/events/?flag=1&amp;CFID=&amp;CFPARAMS=&amp;PlayerID=204352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9" Type="http://schemas.openxmlformats.org/officeDocument/2006/relationships/hyperlink" Target="https://stats.wnba.com/events/?flag=1&amp;CFID=&amp;CFPARAMS=&amp;PlayerID=204352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9" Type="http://schemas.openxmlformats.org/officeDocument/2006/relationships/hyperlink" Target="https://stats.wnba.com/events/?flag=2&amp;CFID=&amp;CFPARAMS=&amp;PlayerID=203406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0" Type="http://schemas.openxmlformats.org/officeDocument/2006/relationships/hyperlink" Target="https://stats.wnba.com/player/203046/" TargetMode="External"/><Relationship Id="rId20540" Type="http://schemas.openxmlformats.org/officeDocument/2006/relationships/hyperlink" Target="https://stats.wnba.com/events/?flag=3&amp;CFID=&amp;CFPARAMS=&amp;PlayerID=204337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2" Type="http://schemas.openxmlformats.org/officeDocument/2006/relationships/hyperlink" Target="https://stats.wnba.com/events/?flag=2&amp;CFID=&amp;CFPARAMS=&amp;PlayerID=203046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1" Type="http://schemas.openxmlformats.org/officeDocument/2006/relationships/hyperlink" Target="https://stats.wnba.com/events/?flag=1&amp;CFID=&amp;CFPARAMS=&amp;PlayerID=204337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1" Type="http://schemas.openxmlformats.org/officeDocument/2006/relationships/hyperlink" Target="https://stats.wnba.com/team/1611661317/traditional/" TargetMode="External"/><Relationship Id="rId7430" Type="http://schemas.openxmlformats.org/officeDocument/2006/relationships/hyperlink" Target="https://stats.wnba.com/events/?flag=1&amp;CFID=&amp;CFPARAMS=&amp;PlayerID=203849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1" Type="http://schemas.openxmlformats.org/officeDocument/2006/relationships/hyperlink" Target="https://stats.wnba.com/events/?flag=1&amp;CFID=&amp;CFPARAMS=&amp;PlayerID=203014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0" Type="http://schemas.openxmlformats.org/officeDocument/2006/relationships/hyperlink" Target="https://stats.wnba.com/events/?flag=1&amp;CFID=&amp;CFPARAMS=&amp;PlayerID=203014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2" Type="http://schemas.openxmlformats.org/officeDocument/2006/relationships/hyperlink" Target="https://stats.wnba.com/events/?flag=1&amp;CFID=&amp;CFPARAMS=&amp;PlayerID=1630957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stats.wnba.com/events/?flag=3&amp;CFID=&amp;CFPARAMS=&amp;PlayerID=201507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5" Type="http://schemas.openxmlformats.org/officeDocument/2006/relationships/hyperlink" Target="https://stats.wnba.com/player/1628277/" TargetMode="External"/><Relationship Id="rId18219" Type="http://schemas.openxmlformats.org/officeDocument/2006/relationships/hyperlink" Target="https://stats.wnba.com/events/?flag=1&amp;CFID=&amp;CFPARAMS=&amp;PlayerID=201049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wnba.com/events/?flag=1&amp;CFID=&amp;CFPARAMS=&amp;PlayerID=1630957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stats.wnba.com/team/1611661322/traditional/" TargetMode="External"/><Relationship Id="rId8764" Type="http://schemas.openxmlformats.org/officeDocument/2006/relationships/hyperlink" Target="https://stats.wnba.com/events/?flag=1&amp;CFID=&amp;CFPARAMS=&amp;PlayerID=203014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stats.wnba.com/events/?flag=3&amp;CFID=&amp;CFPARAMS=&amp;PlayerID=1630957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stats.wnba.com/player/201507/" TargetMode="External"/><Relationship Id="rId8763" Type="http://schemas.openxmlformats.org/officeDocument/2006/relationships/hyperlink" Target="https://stats.wnba.com/events/?flag=1&amp;CFID=&amp;CFPARAMS=&amp;PlayerID=203014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7" Type="http://schemas.openxmlformats.org/officeDocument/2006/relationships/hyperlink" Target="https://stats.wnba.com/events/?flag=1&amp;CFID=&amp;CFPARAMS=&amp;PlayerID=201049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8" Type="http://schemas.openxmlformats.org/officeDocument/2006/relationships/hyperlink" Target="https://stats.wnba.com/events/?flag=1&amp;CFID=&amp;CFPARAMS=&amp;PlayerID=202626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wnba.com/events/?flag=1&amp;CFID=&amp;CFPARAMS=&amp;PlayerID=1630957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stats.wnba.com/events/?flag=1&amp;CFID=&amp;CFPARAMS=&amp;PlayerID=203849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2" Type="http://schemas.openxmlformats.org/officeDocument/2006/relationships/hyperlink" Target="https://stats.wnba.com/events/?flag=1&amp;CFID=&amp;CFPARAMS=&amp;PlayerID=203014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8" Type="http://schemas.openxmlformats.org/officeDocument/2006/relationships/hyperlink" Target="https://stats.wnba.com/events/?flag=1&amp;CFID=&amp;CFPARAMS=&amp;PlayerID=201049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9" Type="http://schemas.openxmlformats.org/officeDocument/2006/relationships/hyperlink" Target="https://stats.wnba.com/events/?flag=1&amp;CFID=&amp;CFPARAMS=&amp;PlayerID=202626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stats.wnba.com/events/?flag=1&amp;CFID=&amp;CFPARAMS=&amp;PlayerID=1630957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stats.wnba.com/events/?flag=1&amp;CFID=&amp;CFPARAMS=&amp;PlayerID=201507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9" Type="http://schemas.openxmlformats.org/officeDocument/2006/relationships/hyperlink" Target="https://stats.wnba.com/events/?flag=3&amp;CFID=&amp;CFPARAMS=&amp;PlayerID=1628277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5" Type="http://schemas.openxmlformats.org/officeDocument/2006/relationships/hyperlink" Target="https://stats.wnba.com/events/?flag=1&amp;CFID=&amp;CFPARAMS=&amp;PlayerID=201049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6" Type="http://schemas.openxmlformats.org/officeDocument/2006/relationships/hyperlink" Target="https://stats.wnba.com/events/?flag=1&amp;CFID=&amp;CFPARAMS=&amp;PlayerID=202626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stats.wnba.com/events/?flag=1&amp;CFID=&amp;CFPARAMS=&amp;PlayerID=1630957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stats.wnba.com/events/?flag=3&amp;CFID=&amp;CFPARAMS=&amp;PlayerID=201507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8" Type="http://schemas.openxmlformats.org/officeDocument/2006/relationships/hyperlink" Target="https://stats.wnba.com/events/?flag=3&amp;CFID=&amp;CFPARAMS=&amp;PlayerID=1628277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6" Type="http://schemas.openxmlformats.org/officeDocument/2006/relationships/hyperlink" Target="https://stats.wnba.com/events/?flag=1&amp;CFID=&amp;CFPARAMS=&amp;PlayerID=201049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7" Type="http://schemas.openxmlformats.org/officeDocument/2006/relationships/hyperlink" Target="https://stats.wnba.com/events/?flag=1&amp;CFID=&amp;CFPARAMS=&amp;PlayerID=202626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wnba.com/events/?flag=1&amp;CFID=&amp;CFPARAMS=&amp;PlayerID=1630957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stats.wnba.com/events/?flag=3&amp;CFID=&amp;CFPARAMS=&amp;PlayerID=201507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7" Type="http://schemas.openxmlformats.org/officeDocument/2006/relationships/hyperlink" Target="https://stats.wnba.com/events/?flag=3&amp;CFID=&amp;CFPARAMS=&amp;PlayerID=1628277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3" Type="http://schemas.openxmlformats.org/officeDocument/2006/relationships/hyperlink" Target="https://stats.wnba.com/events/?flag=1&amp;CFID=&amp;CFPARAMS=&amp;PlayerID=201049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4" Type="http://schemas.openxmlformats.org/officeDocument/2006/relationships/hyperlink" Target="https://stats.wnba.com/events/?flag=1&amp;CFID=&amp;CFPARAMS=&amp;PlayerID=202626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stats.wnba.com/events/?flag=1&amp;CFID=&amp;CFPARAMS=&amp;PlayerID=1630957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stats.wnba.com/events/?flag=3&amp;CFID=&amp;CFPARAMS=&amp;PlayerID=201507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6" Type="http://schemas.openxmlformats.org/officeDocument/2006/relationships/hyperlink" Target="https://stats.wnba.com/team/1611661321/traditional/" TargetMode="External"/><Relationship Id="rId18214" Type="http://schemas.openxmlformats.org/officeDocument/2006/relationships/hyperlink" Target="https://stats.wnba.com/events/?flag=1&amp;CFID=&amp;CFPARAMS=&amp;PlayerID=201049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5" Type="http://schemas.openxmlformats.org/officeDocument/2006/relationships/hyperlink" Target="https://stats.wnba.com/events/?flag=1&amp;CFID=&amp;CFPARAMS=&amp;PlayerID=202626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3" Type="http://schemas.openxmlformats.org/officeDocument/2006/relationships/hyperlink" Target="https://stats.wnba.com/team/1611661322/traditional/" TargetMode="External"/><Relationship Id="rId19564" Type="http://schemas.openxmlformats.org/officeDocument/2006/relationships/hyperlink" Target="https://stats.wnba.com/player/204321/" TargetMode="External"/><Relationship Id="rId20531" Type="http://schemas.openxmlformats.org/officeDocument/2006/relationships/hyperlink" Target="https://stats.wnba.com/events/?flag=1&amp;CFID=&amp;CFPARAMS=&amp;PlayerID=203046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3" Type="http://schemas.openxmlformats.org/officeDocument/2006/relationships/hyperlink" Target="https://stats.wnba.com/events/?flag=2&amp;CFID=&amp;CFPARAMS=&amp;PlayerID=203416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4" Type="http://schemas.openxmlformats.org/officeDocument/2006/relationships/hyperlink" Target="https://stats.wnba.com/events/?flag=3&amp;CFID=&amp;CFPARAMS=&amp;PlayerID=1627639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5" Type="http://schemas.openxmlformats.org/officeDocument/2006/relationships/hyperlink" Target="https://stats.wnba.com/team/1611661328/traditional/" TargetMode="External"/><Relationship Id="rId20532" Type="http://schemas.openxmlformats.org/officeDocument/2006/relationships/hyperlink" Target="https://stats.wnba.com/events/?flag=1&amp;CFID=&amp;CFPARAMS=&amp;PlayerID=203046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2" Type="http://schemas.openxmlformats.org/officeDocument/2006/relationships/hyperlink" Target="https://stats.wnba.com/team/1611661322/traditional/" TargetMode="External"/><Relationship Id="rId7429" Type="http://schemas.openxmlformats.org/officeDocument/2006/relationships/hyperlink" Target="https://stats.wnba.com/events/?flag=1&amp;CFID=&amp;CFPARAMS=&amp;PlayerID=203849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1" Type="http://schemas.openxmlformats.org/officeDocument/2006/relationships/hyperlink" Target="https://stats.wnba.com/events/?flag=1&amp;CFID=&amp;CFPARAMS=&amp;PlayerID=1627684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2" Type="http://schemas.openxmlformats.org/officeDocument/2006/relationships/hyperlink" Target="https://stats.wnba.com/events/?flag=1&amp;CFID=&amp;CFPARAMS=&amp;PlayerID=204329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3" Type="http://schemas.openxmlformats.org/officeDocument/2006/relationships/hyperlink" Target="https://stats.wnba.com/events/?flag=1&amp;CFID=&amp;CFPARAMS=&amp;PlayerID=203046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5" Type="http://schemas.openxmlformats.org/officeDocument/2006/relationships/hyperlink" Target="https://stats.wnba.com/events/?flag=2&amp;CFID=&amp;CFPARAMS=&amp;PlayerID=203416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stats.wnba.com/events/?flag=1&amp;CFID=&amp;CFPARAMS=&amp;PlayerID=203849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9" Type="http://schemas.openxmlformats.org/officeDocument/2006/relationships/hyperlink" Target="https://stats.wnba.com/events/?flag=1&amp;CFID=&amp;CFPARAMS=&amp;PlayerID=203014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2" Type="http://schemas.openxmlformats.org/officeDocument/2006/relationships/hyperlink" Target="https://stats.wnba.com/player/1627639/" TargetMode="External"/><Relationship Id="rId19563" Type="http://schemas.openxmlformats.org/officeDocument/2006/relationships/hyperlink" Target="https://stats.wnba.com/events/?flag=1&amp;CFID=&amp;CFPARAMS=&amp;PlayerID=204329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4" Type="http://schemas.openxmlformats.org/officeDocument/2006/relationships/hyperlink" Target="https://stats.wnba.com/events/?flag=1&amp;CFID=&amp;CFPARAMS=&amp;PlayerID=203046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4" Type="http://schemas.openxmlformats.org/officeDocument/2006/relationships/hyperlink" Target="https://stats.wnba.com/events/?flag=2&amp;CFID=&amp;CFPARAMS=&amp;PlayerID=203416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0" Type="http://schemas.openxmlformats.org/officeDocument/2006/relationships/hyperlink" Target="https://stats.wnba.com/events/?flag=1&amp;CFID=&amp;CFPARAMS=&amp;PlayerID=204329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5" Type="http://schemas.openxmlformats.org/officeDocument/2006/relationships/hyperlink" Target="https://stats.wnba.com/events/?flag=1&amp;CFID=&amp;CFPARAMS=&amp;PlayerID=203046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7" Type="http://schemas.openxmlformats.org/officeDocument/2006/relationships/hyperlink" Target="https://stats.wnba.com/team/1611661321/traditional/" TargetMode="External"/><Relationship Id="rId18230" Type="http://schemas.openxmlformats.org/officeDocument/2006/relationships/hyperlink" Target="https://stats.wnba.com/events/?flag=1&amp;CFID=&amp;CFPARAMS=&amp;PlayerID=1627684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1" Type="http://schemas.openxmlformats.org/officeDocument/2006/relationships/hyperlink" Target="https://stats.wnba.com/events/?flag=1&amp;CFID=&amp;CFPARAMS=&amp;PlayerID=204329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6" Type="http://schemas.openxmlformats.org/officeDocument/2006/relationships/hyperlink" Target="https://stats.wnba.com/player/204337/" TargetMode="External"/><Relationship Id="rId21866" Type="http://schemas.openxmlformats.org/officeDocument/2006/relationships/hyperlink" Target="https://stats.wnba.com/player/201050/" TargetMode="External"/><Relationship Id="rId20537" Type="http://schemas.openxmlformats.org/officeDocument/2006/relationships/hyperlink" Target="https://stats.wnba.com/team/1611661321/traditional/" TargetMode="External"/><Relationship Id="rId21869" Type="http://schemas.openxmlformats.org/officeDocument/2006/relationships/hyperlink" Target="https://stats.wnba.com/events/?flag=2&amp;CFID=&amp;CFPARAMS=&amp;PlayerID=201050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8" Type="http://schemas.openxmlformats.org/officeDocument/2006/relationships/hyperlink" Target="https://stats.wnba.com/events/?flag=3&amp;CFID=&amp;CFPARAMS=&amp;PlayerID=204337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8" Type="http://schemas.openxmlformats.org/officeDocument/2006/relationships/hyperlink" Target="https://stats.wnba.com/events/?flag=2&amp;CFID=&amp;CFPARAMS=&amp;PlayerID=201050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1" Type="http://schemas.openxmlformats.org/officeDocument/2006/relationships/hyperlink" Target="https://stats.wnba.com/player/203416/" TargetMode="External"/><Relationship Id="rId20530" Type="http://schemas.openxmlformats.org/officeDocument/2006/relationships/hyperlink" Target="https://stats.wnba.com/events/?flag=1&amp;CFID=&amp;CFPARAMS=&amp;PlayerID=203046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0" Type="http://schemas.openxmlformats.org/officeDocument/2006/relationships/hyperlink" Target="https://stats.wnba.com/events/?flag=2&amp;CFID=&amp;CFPARAMS=&amp;PlayerID=203426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0" Type="http://schemas.openxmlformats.org/officeDocument/2006/relationships/hyperlink" Target="https://stats.wnba.com/events/?flag=1&amp;CFID=&amp;CFPARAMS=&amp;PlayerID=204323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stats.wnba.com/events/?flag=3&amp;CFID=&amp;CFPARAMS=&amp;PlayerID=203849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4" Type="http://schemas.openxmlformats.org/officeDocument/2006/relationships/hyperlink" Target="https://stats.wnba.com/events/?flag=3&amp;CFID=&amp;CFPARAMS=&amp;PlayerID=203014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9" Type="http://schemas.openxmlformats.org/officeDocument/2006/relationships/hyperlink" Target="https://stats.wnba.com/events/?flag=3&amp;CFID=&amp;CFPARAMS=&amp;PlayerID=204337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stats.wnba.com/events/?flag=3&amp;CFID=&amp;CFPARAMS=&amp;PlayerID=203849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3" Type="http://schemas.openxmlformats.org/officeDocument/2006/relationships/hyperlink" Target="https://stats.wnba.com/events/?flag=3&amp;CFID=&amp;CFPARAMS=&amp;PlayerID=203014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stats.wnba.com/events/?flag=3&amp;CFID=&amp;CFPARAMS=&amp;PlayerID=203849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2" Type="http://schemas.openxmlformats.org/officeDocument/2006/relationships/hyperlink" Target="https://stats.wnba.com/team/1611661320/traditional/" TargetMode="External"/><Relationship Id="rId18228" Type="http://schemas.openxmlformats.org/officeDocument/2006/relationships/hyperlink" Target="https://stats.wnba.com/events/?flag=1&amp;CFID=&amp;CFPARAMS=&amp;PlayerID=1627684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9" Type="http://schemas.openxmlformats.org/officeDocument/2006/relationships/hyperlink" Target="https://stats.wnba.com/events/?flag=1&amp;CFID=&amp;CFPARAMS=&amp;PlayerID=204329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stats.wnba.com/events/?flag=3&amp;CFID=&amp;CFPARAMS=&amp;PlayerID=203849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1" Type="http://schemas.openxmlformats.org/officeDocument/2006/relationships/hyperlink" Target="https://stats.wnba.com/player/203014/" TargetMode="External"/><Relationship Id="rId18229" Type="http://schemas.openxmlformats.org/officeDocument/2006/relationships/hyperlink" Target="https://stats.wnba.com/events/?flag=1&amp;CFID=&amp;CFPARAMS=&amp;PlayerID=1627684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stats.wnba.com/events/?flag=1&amp;CFID=&amp;CFPARAMS=&amp;PlayerID=203849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8" Type="http://schemas.openxmlformats.org/officeDocument/2006/relationships/hyperlink" Target="https://stats.wnba.com/events/?flag=1&amp;CFID=&amp;CFPARAMS=&amp;PlayerID=203014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6" Type="http://schemas.openxmlformats.org/officeDocument/2006/relationships/hyperlink" Target="https://stats.wnba.com/events/?flag=1&amp;CFID=&amp;CFPARAMS=&amp;PlayerID=1627684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7" Type="http://schemas.openxmlformats.org/officeDocument/2006/relationships/hyperlink" Target="https://stats.wnba.com/events/?flag=1&amp;CFID=&amp;CFPARAMS=&amp;PlayerID=204329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stats.wnba.com/events/?flag=1&amp;CFID=&amp;CFPARAMS=&amp;PlayerID=203849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7" Type="http://schemas.openxmlformats.org/officeDocument/2006/relationships/hyperlink" Target="https://stats.wnba.com/events/?flag=1&amp;CFID=&amp;CFPARAMS=&amp;PlayerID=203014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7" Type="http://schemas.openxmlformats.org/officeDocument/2006/relationships/hyperlink" Target="https://stats.wnba.com/events/?flag=1&amp;CFID=&amp;CFPARAMS=&amp;PlayerID=1627684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8" Type="http://schemas.openxmlformats.org/officeDocument/2006/relationships/hyperlink" Target="https://stats.wnba.com/events/?flag=1&amp;CFID=&amp;CFPARAMS=&amp;PlayerID=204329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stats.wnba.com/events/?flag=1&amp;CFID=&amp;CFPARAMS=&amp;PlayerID=203849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6" Type="http://schemas.openxmlformats.org/officeDocument/2006/relationships/hyperlink" Target="https://stats.wnba.com/events/?flag=3&amp;CFID=&amp;CFPARAMS=&amp;PlayerID=203014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4" Type="http://schemas.openxmlformats.org/officeDocument/2006/relationships/hyperlink" Target="https://stats.wnba.com/events/?flag=3&amp;CFID=&amp;CFPARAMS=&amp;PlayerID=1627684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5" Type="http://schemas.openxmlformats.org/officeDocument/2006/relationships/hyperlink" Target="https://stats.wnba.com/events/?flag=3&amp;CFID=&amp;CFPARAMS=&amp;PlayerID=204329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stats.wnba.com/events/?flag=1&amp;CFID=&amp;CFPARAMS=&amp;PlayerID=203849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5" Type="http://schemas.openxmlformats.org/officeDocument/2006/relationships/hyperlink" Target="https://stats.wnba.com/events/?flag=3&amp;CFID=&amp;CFPARAMS=&amp;PlayerID=203014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5" Type="http://schemas.openxmlformats.org/officeDocument/2006/relationships/hyperlink" Target="https://stats.wnba.com/events/?flag=3&amp;CFID=&amp;CFPARAMS=&amp;PlayerID=1627684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6" Type="http://schemas.openxmlformats.org/officeDocument/2006/relationships/hyperlink" Target="https://stats.wnba.com/events/?flag=1&amp;CFID=&amp;CFPARAMS=&amp;PlayerID=204329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0" Type="http://schemas.openxmlformats.org/officeDocument/2006/relationships/hyperlink" Target="https://stats.wnba.com/events/?flag=1&amp;CFID=&amp;CFPARAMS=&amp;PlayerID=1627688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1" Type="http://schemas.openxmlformats.org/officeDocument/2006/relationships/hyperlink" Target="https://stats.wnba.com/events/?flag=1&amp;CFID=&amp;CFPARAMS=&amp;PlayerID=201492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0" Type="http://schemas.openxmlformats.org/officeDocument/2006/relationships/hyperlink" Target="https://stats.wnba.com/events/?flag=1&amp;CFID=&amp;CFPARAMS=&amp;PlayerID=203887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2" Type="http://schemas.openxmlformats.org/officeDocument/2006/relationships/hyperlink" Target="https://stats.wnba.com/events/?flag=2&amp;CFID=&amp;CFPARAMS=&amp;PlayerID=203437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1" Type="http://schemas.openxmlformats.org/officeDocument/2006/relationships/hyperlink" Target="https://stats.wnba.com/events/?flag=1&amp;CFID=&amp;CFPARAMS=&amp;PlayerID=1627688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2" Type="http://schemas.openxmlformats.org/officeDocument/2006/relationships/hyperlink" Target="https://stats.wnba.com/events/?flag=1&amp;CFID=&amp;CFPARAMS=&amp;PlayerID=201492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1" Type="http://schemas.openxmlformats.org/officeDocument/2006/relationships/hyperlink" Target="https://stats.wnba.com/events/?flag=1&amp;CFID=&amp;CFPARAMS=&amp;PlayerID=203887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1" Type="http://schemas.openxmlformats.org/officeDocument/2006/relationships/hyperlink" Target="https://stats.wnba.com/team/1611661322/traditional/" TargetMode="External"/><Relationship Id="rId20522" Type="http://schemas.openxmlformats.org/officeDocument/2006/relationships/hyperlink" Target="https://stats.wnba.com/events/?flag=1&amp;CFID=&amp;CFPARAMS=&amp;PlayerID=203887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4" Type="http://schemas.openxmlformats.org/officeDocument/2006/relationships/hyperlink" Target="https://stats.wnba.com/events/?flag=2&amp;CFID=&amp;CFPARAMS=&amp;PlayerID=203437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0" Type="http://schemas.openxmlformats.org/officeDocument/2006/relationships/hyperlink" Target="https://stats.wnba.com/events/?flag=1&amp;CFID=&amp;CFPARAMS=&amp;PlayerID=201492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3" Type="http://schemas.openxmlformats.org/officeDocument/2006/relationships/hyperlink" Target="https://stats.wnba.com/events/?flag=1&amp;CFID=&amp;CFPARAMS=&amp;PlayerID=203887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3" Type="http://schemas.openxmlformats.org/officeDocument/2006/relationships/hyperlink" Target="https://stats.wnba.com/events/?flag=2&amp;CFID=&amp;CFPARAMS=&amp;PlayerID=203437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4" Type="http://schemas.openxmlformats.org/officeDocument/2006/relationships/hyperlink" Target="https://stats.wnba.com/events/?flag=1&amp;CFID=&amp;CFPARAMS=&amp;PlayerID=203887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6" Type="http://schemas.openxmlformats.org/officeDocument/2006/relationships/hyperlink" Target="https://stats.wnba.com/team/1611661321/traditional/" TargetMode="External"/><Relationship Id="rId20525" Type="http://schemas.openxmlformats.org/officeDocument/2006/relationships/hyperlink" Target="https://stats.wnba.com/player/203046/" TargetMode="External"/><Relationship Id="rId21855" Type="http://schemas.openxmlformats.org/officeDocument/2006/relationships/hyperlink" Target="https://stats.wnba.com/player/203426/" TargetMode="External"/><Relationship Id="rId20526" Type="http://schemas.openxmlformats.org/officeDocument/2006/relationships/hyperlink" Target="https://stats.wnba.com/team/1611661325/traditional/" TargetMode="External"/><Relationship Id="rId21858" Type="http://schemas.openxmlformats.org/officeDocument/2006/relationships/hyperlink" Target="https://stats.wnba.com/events/?flag=2&amp;CFID=&amp;CFPARAMS=&amp;PlayerID=203426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7" Type="http://schemas.openxmlformats.org/officeDocument/2006/relationships/hyperlink" Target="https://stats.wnba.com/events/?flag=3&amp;CFID=&amp;CFPARAMS=&amp;PlayerID=203046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7" Type="http://schemas.openxmlformats.org/officeDocument/2006/relationships/hyperlink" Target="https://stats.wnba.com/events/?flag=2&amp;CFID=&amp;CFPARAMS=&amp;PlayerID=203426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0" Type="http://schemas.openxmlformats.org/officeDocument/2006/relationships/hyperlink" Target="https://stats.wnba.com/player/203437/" TargetMode="External"/><Relationship Id="rId6120" Type="http://schemas.openxmlformats.org/officeDocument/2006/relationships/hyperlink" Target="https://stats.wnba.com/events/?flag=1&amp;CFID=&amp;CFPARAMS=&amp;PlayerID=1630120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stats.wnba.com/events/?flag=1&amp;CFID=&amp;CFPARAMS=&amp;PlayerID=1630462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3" Type="http://schemas.openxmlformats.org/officeDocument/2006/relationships/hyperlink" Target="https://stats.wnba.com/events/?flag=3&amp;CFID=&amp;CFPARAMS=&amp;PlayerID=204324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stats.wnba.com/player/1629574/" TargetMode="External"/><Relationship Id="rId7451" Type="http://schemas.openxmlformats.org/officeDocument/2006/relationships/hyperlink" Target="https://stats.wnba.com/events/?flag=3&amp;CFID=&amp;CFPARAMS=&amp;PlayerID=1630462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2" Type="http://schemas.openxmlformats.org/officeDocument/2006/relationships/hyperlink" Target="https://stats.wnba.com/events/?flag=3&amp;CFID=&amp;CFPARAMS=&amp;PlayerID=204324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stats.wnba.com/events/?flag=3&amp;CFID=&amp;CFPARAMS=&amp;PlayerID=1630462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1" Type="http://schemas.openxmlformats.org/officeDocument/2006/relationships/hyperlink" Target="https://stats.wnba.com/events/?flag=3&amp;CFID=&amp;CFPARAMS=&amp;PlayerID=204324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0" Type="http://schemas.openxmlformats.org/officeDocument/2006/relationships/hyperlink" Target="https://stats.wnba.com/team/1611661319/traditional/" TargetMode="External"/><Relationship Id="rId6124" Type="http://schemas.openxmlformats.org/officeDocument/2006/relationships/hyperlink" Target="https://stats.wnba.com/events/?flag=3&amp;CFID=&amp;CFPARAMS=&amp;PlayerID=1629574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stats.wnba.com/events/?flag=1&amp;CFID=&amp;CFPARAMS=&amp;PlayerID=1630462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7" Type="http://schemas.openxmlformats.org/officeDocument/2006/relationships/hyperlink" Target="https://stats.wnba.com/events/?flag=1&amp;CFID=&amp;CFPARAMS=&amp;PlayerID=204324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8" Type="http://schemas.openxmlformats.org/officeDocument/2006/relationships/hyperlink" Target="https://stats.wnba.com/events/?flag=3&amp;CFID=&amp;CFPARAMS=&amp;PlayerID=201492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8" Type="http://schemas.openxmlformats.org/officeDocument/2006/relationships/hyperlink" Target="https://stats.wnba.com/events/?flag=3&amp;CFID=&amp;CFPARAMS=&amp;PlayerID=203046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stats.wnba.com/events/?flag=1&amp;CFID=&amp;CFPARAMS=&amp;PlayerID=1629574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stats.wnba.com/events/?flag=1&amp;CFID=&amp;CFPARAMS=&amp;PlayerID=1630462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6" Type="http://schemas.openxmlformats.org/officeDocument/2006/relationships/hyperlink" Target="https://stats.wnba.com/events/?flag=1&amp;CFID=&amp;CFPARAMS=&amp;PlayerID=204324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9" Type="http://schemas.openxmlformats.org/officeDocument/2006/relationships/hyperlink" Target="https://stats.wnba.com/events/?flag=1&amp;CFID=&amp;CFPARAMS=&amp;PlayerID=201492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9" Type="http://schemas.openxmlformats.org/officeDocument/2006/relationships/hyperlink" Target="https://stats.wnba.com/events/?flag=3&amp;CFID=&amp;CFPARAMS=&amp;PlayerID=203046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9" Type="http://schemas.openxmlformats.org/officeDocument/2006/relationships/hyperlink" Target="https://stats.wnba.com/events/?flag=2&amp;CFID=&amp;CFPARAMS=&amp;PlayerID=203426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stats.wnba.com/team/1611661329/traditional/" TargetMode="External"/><Relationship Id="rId7454" Type="http://schemas.openxmlformats.org/officeDocument/2006/relationships/hyperlink" Target="https://stats.wnba.com/events/?flag=1&amp;CFID=&amp;CFPARAMS=&amp;PlayerID=1630462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5" Type="http://schemas.openxmlformats.org/officeDocument/2006/relationships/hyperlink" Target="https://stats.wnba.com/events/?flag=1&amp;CFID=&amp;CFPARAMS=&amp;PlayerID=204324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6" Type="http://schemas.openxmlformats.org/officeDocument/2006/relationships/hyperlink" Target="https://stats.wnba.com/events/?flag=3&amp;CFID=&amp;CFPARAMS=&amp;PlayerID=201492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stats.wnba.com/events/?flag=3&amp;CFID=&amp;CFPARAMS=&amp;PlayerID=1629574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stats.wnba.com/events/?flag=1&amp;CFID=&amp;CFPARAMS=&amp;PlayerID=1630462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4" Type="http://schemas.openxmlformats.org/officeDocument/2006/relationships/hyperlink" Target="https://stats.wnba.com/events/?flag=3&amp;CFID=&amp;CFPARAMS=&amp;PlayerID=204324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7" Type="http://schemas.openxmlformats.org/officeDocument/2006/relationships/hyperlink" Target="https://stats.wnba.com/events/?flag=3&amp;CFID=&amp;CFPARAMS=&amp;PlayerID=201492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wnba.com/events/?flag=1&amp;CFID=&amp;CFPARAMS=&amp;PlayerID=1629574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4" Type="http://schemas.openxmlformats.org/officeDocument/2006/relationships/hyperlink" Target="https://stats.wnba.com/team/1611661330/traditional/" TargetMode="External"/><Relationship Id="rId6129" Type="http://schemas.openxmlformats.org/officeDocument/2006/relationships/hyperlink" Target="https://stats.wnba.com/events/?flag=1&amp;CFID=&amp;CFPARAMS=&amp;PlayerID=1629574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stats.wnba.com/events/?flag=1&amp;CFID=&amp;CFPARAMS=&amp;PlayerID=1630462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5" Type="http://schemas.openxmlformats.org/officeDocument/2006/relationships/hyperlink" Target="https://stats.wnba.com/events/?flag=3&amp;CFID=&amp;CFPARAMS=&amp;PlayerID=201492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stats.wnba.com/events/?flag=1&amp;CFID=&amp;CFPARAMS=&amp;PlayerID=1629574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stats.wnba.com/events/?flag=1&amp;CFID=&amp;CFPARAMS=&amp;PlayerID=1630462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9" Type="http://schemas.openxmlformats.org/officeDocument/2006/relationships/hyperlink" Target="https://stats.wnba.com/events/?flag=1&amp;CFID=&amp;CFPARAMS=&amp;PlayerID=204324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2" Type="http://schemas.openxmlformats.org/officeDocument/2006/relationships/hyperlink" Target="https://stats.wnba.com/events/?flag=1&amp;CFID=&amp;CFPARAMS=&amp;PlayerID=204324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stats.wnba.com/events/?flag=1&amp;CFID=&amp;CFPARAMS=&amp;PlayerID=1629574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stats.wnba.com/events/?flag=1&amp;CFID=&amp;CFPARAMS=&amp;PlayerID=1630462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8" Type="http://schemas.openxmlformats.org/officeDocument/2006/relationships/hyperlink" Target="https://stats.wnba.com/events/?flag=1&amp;CFID=&amp;CFPARAMS=&amp;PlayerID=204324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3" Type="http://schemas.openxmlformats.org/officeDocument/2006/relationships/hyperlink" Target="https://stats.wnba.com/player/201492/" TargetMode="External"/><Relationship Id="rId18211" Type="http://schemas.openxmlformats.org/officeDocument/2006/relationships/hyperlink" Target="https://stats.wnba.com/events/?flag=3&amp;CFID=&amp;CFPARAMS=&amp;PlayerID=201049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2" Type="http://schemas.openxmlformats.org/officeDocument/2006/relationships/hyperlink" Target="https://stats.wnba.com/events/?flag=3&amp;CFID=&amp;CFPARAMS=&amp;PlayerID=202626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1" Type="http://schemas.openxmlformats.org/officeDocument/2006/relationships/hyperlink" Target="https://stats.wnba.com/events/?flag=2&amp;CFID=&amp;CFPARAMS=&amp;PlayerID=201889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2" Type="http://schemas.openxmlformats.org/officeDocument/2006/relationships/hyperlink" Target="https://stats.wnba.com/events/?flag=1&amp;CFID=&amp;CFPARAMS=&amp;PlayerID=201049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3" Type="http://schemas.openxmlformats.org/officeDocument/2006/relationships/hyperlink" Target="https://stats.wnba.com/events/?flag=1&amp;CFID=&amp;CFPARAMS=&amp;PlayerID=202626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0" Type="http://schemas.openxmlformats.org/officeDocument/2006/relationships/hyperlink" Target="https://stats.wnba.com/events/?flag=1&amp;CFID=&amp;CFPARAMS=&amp;PlayerID=203814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0" Type="http://schemas.openxmlformats.org/officeDocument/2006/relationships/hyperlink" Target="https://stats.wnba.com/events/?flag=2&amp;CFID=&amp;CFPARAMS=&amp;PlayerID=201889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wnba.com/events/?flag=1&amp;CFID=&amp;CFPARAMS=&amp;PlayerID=1630120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0" Type="http://schemas.openxmlformats.org/officeDocument/2006/relationships/hyperlink" Target="https://stats.wnba.com/events/?flag=3&amp;CFID=&amp;CFPARAMS=&amp;PlayerID=202626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1" Type="http://schemas.openxmlformats.org/officeDocument/2006/relationships/hyperlink" Target="https://stats.wnba.com/events/?flag=1&amp;CFID=&amp;CFPARAMS=&amp;PlayerID=203814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3" Type="http://schemas.openxmlformats.org/officeDocument/2006/relationships/hyperlink" Target="https://stats.wnba.com/events/?flag=2&amp;CFID=&amp;CFPARAMS=&amp;PlayerID=201889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0" Type="http://schemas.openxmlformats.org/officeDocument/2006/relationships/hyperlink" Target="https://stats.wnba.com/events/?flag=3&amp;CFID=&amp;CFPARAMS=&amp;PlayerID=201049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1" Type="http://schemas.openxmlformats.org/officeDocument/2006/relationships/hyperlink" Target="https://stats.wnba.com/events/?flag=3&amp;CFID=&amp;CFPARAMS=&amp;PlayerID=202626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2" Type="http://schemas.openxmlformats.org/officeDocument/2006/relationships/hyperlink" Target="https://stats.wnba.com/events/?flag=1&amp;CFID=&amp;CFPARAMS=&amp;PlayerID=203814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2" Type="http://schemas.openxmlformats.org/officeDocument/2006/relationships/hyperlink" Target="https://stats.wnba.com/events/?flag=2&amp;CFID=&amp;CFPARAMS=&amp;PlayerID=201889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3" Type="http://schemas.openxmlformats.org/officeDocument/2006/relationships/hyperlink" Target="https://stats.wnba.com/events/?flag=1&amp;CFID=&amp;CFPARAMS=&amp;PlayerID=203814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5" Type="http://schemas.openxmlformats.org/officeDocument/2006/relationships/hyperlink" Target="https://stats.wnba.com/team/1611661319/traditional/" TargetMode="External"/><Relationship Id="rId20514" Type="http://schemas.openxmlformats.org/officeDocument/2006/relationships/hyperlink" Target="https://stats.wnba.com/player/203887/" TargetMode="External"/><Relationship Id="rId21844" Type="http://schemas.openxmlformats.org/officeDocument/2006/relationships/hyperlink" Target="https://stats.wnba.com/player/203413/" TargetMode="External"/><Relationship Id="rId20515" Type="http://schemas.openxmlformats.org/officeDocument/2006/relationships/hyperlink" Target="https://stats.wnba.com/team/1611661329/traditional/" TargetMode="External"/><Relationship Id="rId21847" Type="http://schemas.openxmlformats.org/officeDocument/2006/relationships/hyperlink" Target="https://stats.wnba.com/events/?flag=2&amp;CFID=&amp;CFPARAMS=&amp;PlayerID=203413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6" Type="http://schemas.openxmlformats.org/officeDocument/2006/relationships/hyperlink" Target="https://stats.wnba.com/events/?flag=3&amp;CFID=&amp;CFPARAMS=&amp;PlayerID=203887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6" Type="http://schemas.openxmlformats.org/officeDocument/2006/relationships/hyperlink" Target="https://stats.wnba.com/events/?flag=2&amp;CFID=&amp;CFPARAMS=&amp;PlayerID=203413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stats.wnba.com/events/?flag=1&amp;CFID=&amp;CFPARAMS=&amp;PlayerID=201507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2" Type="http://schemas.openxmlformats.org/officeDocument/2006/relationships/hyperlink" Target="https://stats.wnba.com/events/?flag=1&amp;CFID=&amp;CFPARAMS=&amp;PlayerID=1628277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wnba.com/team/1611661323/traditional/" TargetMode="External"/><Relationship Id="rId7440" Type="http://schemas.openxmlformats.org/officeDocument/2006/relationships/hyperlink" Target="https://stats.wnba.com/events/?flag=1&amp;CFID=&amp;CFPARAMS=&amp;PlayerID=201507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1" Type="http://schemas.openxmlformats.org/officeDocument/2006/relationships/hyperlink" Target="https://stats.wnba.com/events/?flag=1&amp;CFID=&amp;CFPARAMS=&amp;PlayerID=1628277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0" Type="http://schemas.openxmlformats.org/officeDocument/2006/relationships/hyperlink" Target="https://stats.wnba.com/events/?flag=3&amp;CFID=&amp;CFPARAMS=&amp;PlayerID=1628277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wnba.com/events/?flag=3&amp;CFID=&amp;CFPARAMS=&amp;PlayerID=1630120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stats.wnba.com/events/?flag=1&amp;CFID=&amp;CFPARAMS=&amp;PlayerID=201507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6" Type="http://schemas.openxmlformats.org/officeDocument/2006/relationships/hyperlink" Target="https://stats.wnba.com/events/?flag=1&amp;CFID=&amp;CFPARAMS=&amp;PlayerID=1628277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8" Type="http://schemas.openxmlformats.org/officeDocument/2006/relationships/hyperlink" Target="https://stats.wnba.com/events/?flag=3&amp;CFID=&amp;CFPARAMS=&amp;PlayerID=201049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9" Type="http://schemas.openxmlformats.org/officeDocument/2006/relationships/hyperlink" Target="https://stats.wnba.com/events/?flag=3&amp;CFID=&amp;CFPARAMS=&amp;PlayerID=202626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7" Type="http://schemas.openxmlformats.org/officeDocument/2006/relationships/hyperlink" Target="https://stats.wnba.com/events/?flag=3&amp;CFID=&amp;CFPARAMS=&amp;PlayerID=203887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9" Type="http://schemas.openxmlformats.org/officeDocument/2006/relationships/hyperlink" Target="https://stats.wnba.com/events/?flag=2&amp;CFID=&amp;CFPARAMS=&amp;PlayerID=203413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wnba.com/events/?flag=3&amp;CFID=&amp;CFPARAMS=&amp;PlayerID=1630120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stats.wnba.com/events/?flag=1&amp;CFID=&amp;CFPARAMS=&amp;PlayerID=201507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5" Type="http://schemas.openxmlformats.org/officeDocument/2006/relationships/hyperlink" Target="https://stats.wnba.com/events/?flag=1&amp;CFID=&amp;CFPARAMS=&amp;PlayerID=1628277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9" Type="http://schemas.openxmlformats.org/officeDocument/2006/relationships/hyperlink" Target="https://stats.wnba.com/events/?flag=3&amp;CFID=&amp;CFPARAMS=&amp;PlayerID=201049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8" Type="http://schemas.openxmlformats.org/officeDocument/2006/relationships/hyperlink" Target="https://stats.wnba.com/events/?flag=1&amp;CFID=&amp;CFPARAMS=&amp;PlayerID=203887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8" Type="http://schemas.openxmlformats.org/officeDocument/2006/relationships/hyperlink" Target="https://stats.wnba.com/events/?flag=2&amp;CFID=&amp;CFPARAMS=&amp;PlayerID=203413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stats.wnba.com/events/?flag=3&amp;CFID=&amp;CFPARAMS=&amp;PlayerID=1630120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stats.wnba.com/events/?flag=1&amp;CFID=&amp;CFPARAMS=&amp;PlayerID=201507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4" Type="http://schemas.openxmlformats.org/officeDocument/2006/relationships/hyperlink" Target="https://stats.wnba.com/events/?flag=1&amp;CFID=&amp;CFPARAMS=&amp;PlayerID=1628277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6" Type="http://schemas.openxmlformats.org/officeDocument/2006/relationships/hyperlink" Target="https://stats.wnba.com/player/201049/" TargetMode="External"/><Relationship Id="rId19537" Type="http://schemas.openxmlformats.org/officeDocument/2006/relationships/hyperlink" Target="https://stats.wnba.com/player/202626/" TargetMode="External"/><Relationship Id="rId20519" Type="http://schemas.openxmlformats.org/officeDocument/2006/relationships/hyperlink" Target="https://stats.wnba.com/events/?flag=1&amp;CFID=&amp;CFPARAMS=&amp;PlayerID=203887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stats.wnba.com/events/?flag=3&amp;CFID=&amp;CFPARAMS=&amp;PlayerID=1630120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stats.wnba.com/events/?flag=1&amp;CFID=&amp;CFPARAMS=&amp;PlayerID=201507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3" Type="http://schemas.openxmlformats.org/officeDocument/2006/relationships/hyperlink" Target="https://stats.wnba.com/events/?flag=1&amp;CFID=&amp;CFPARAMS=&amp;PlayerID=1628277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7" Type="http://schemas.openxmlformats.org/officeDocument/2006/relationships/hyperlink" Target="https://stats.wnba.com/team/1611661328/traditional/" TargetMode="External"/><Relationship Id="rId19538" Type="http://schemas.openxmlformats.org/officeDocument/2006/relationships/hyperlink" Target="https://stats.wnba.com/team/1611661328/traditional/" TargetMode="External"/><Relationship Id="rId6117" Type="http://schemas.openxmlformats.org/officeDocument/2006/relationships/hyperlink" Target="https://stats.wnba.com/events/?flag=1&amp;CFID=&amp;CFPARAMS=&amp;PlayerID=1630120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stats.wnba.com/events/?flag=3&amp;CFID=&amp;CFPARAMS=&amp;PlayerID=1630462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4" Type="http://schemas.openxmlformats.org/officeDocument/2006/relationships/hyperlink" Target="https://stats.wnba.com/events/?flag=1&amp;CFID=&amp;CFPARAMS=&amp;PlayerID=1627688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5" Type="http://schemas.openxmlformats.org/officeDocument/2006/relationships/hyperlink" Target="https://stats.wnba.com/events/?flag=1&amp;CFID=&amp;CFPARAMS=&amp;PlayerID=201492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wnba.com/events/?flag=1&amp;CFID=&amp;CFPARAMS=&amp;PlayerID=1630120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stats.wnba.com/events/?flag=3&amp;CFID=&amp;CFPARAMS=&amp;PlayerID=1630462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9" Type="http://schemas.openxmlformats.org/officeDocument/2006/relationships/hyperlink" Target="https://stats.wnba.com/player/204324/" TargetMode="External"/><Relationship Id="rId18205" Type="http://schemas.openxmlformats.org/officeDocument/2006/relationships/hyperlink" Target="https://stats.wnba.com/events/?flag=1&amp;CFID=&amp;CFPARAMS=&amp;PlayerID=1627688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6" Type="http://schemas.openxmlformats.org/officeDocument/2006/relationships/hyperlink" Target="https://stats.wnba.com/events/?flag=1&amp;CFID=&amp;CFPARAMS=&amp;PlayerID=201492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wnba.com/events/?flag=1&amp;CFID=&amp;CFPARAMS=&amp;PlayerID=1630120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stats.wnba.com/team/1611661330/traditional/" TargetMode="External"/><Relationship Id="rId8778" Type="http://schemas.openxmlformats.org/officeDocument/2006/relationships/hyperlink" Target="https://stats.wnba.com/events/?flag=1&amp;CFID=&amp;CFPARAMS=&amp;PlayerID=1628277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2" Type="http://schemas.openxmlformats.org/officeDocument/2006/relationships/hyperlink" Target="https://stats.wnba.com/events/?flag=1&amp;CFID=&amp;CFPARAMS=&amp;PlayerID=1627688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3" Type="http://schemas.openxmlformats.org/officeDocument/2006/relationships/hyperlink" Target="https://stats.wnba.com/events/?flag=1&amp;CFID=&amp;CFPARAMS=&amp;PlayerID=201492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wnba.com/events/?flag=1&amp;CFID=&amp;CFPARAMS=&amp;PlayerID=1630120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stats.wnba.com/player/1630462/" TargetMode="External"/><Relationship Id="rId8777" Type="http://schemas.openxmlformats.org/officeDocument/2006/relationships/hyperlink" Target="https://stats.wnba.com/events/?flag=1&amp;CFID=&amp;CFPARAMS=&amp;PlayerID=1628277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3" Type="http://schemas.openxmlformats.org/officeDocument/2006/relationships/hyperlink" Target="https://stats.wnba.com/events/?flag=1&amp;CFID=&amp;CFPARAMS=&amp;PlayerID=1627688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4" Type="http://schemas.openxmlformats.org/officeDocument/2006/relationships/hyperlink" Target="https://stats.wnba.com/events/?flag=1&amp;CFID=&amp;CFPARAMS=&amp;PlayerID=201492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9" Type="http://schemas.openxmlformats.org/officeDocument/2006/relationships/hyperlink" Target="https://stats.wnba.com/events/?flag=1&amp;CFID=&amp;CFPARAMS=&amp;PlayerID=202664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6" Type="http://schemas.openxmlformats.org/officeDocument/2006/relationships/hyperlink" Target="https://stats.wnba.com/events/?flag=1&amp;CFID=&amp;CFPARAMS=&amp;PlayerID=204336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7" Type="http://schemas.openxmlformats.org/officeDocument/2006/relationships/hyperlink" Target="https://stats.wnba.com/events/?flag=1&amp;CFID=&amp;CFPARAMS=&amp;PlayerID=203843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6" Type="http://schemas.openxmlformats.org/officeDocument/2006/relationships/hyperlink" Target="https://stats.wnba.com/events/?flag=2&amp;CFID=&amp;CFPARAMS=&amp;PlayerID=201881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8" Type="http://schemas.openxmlformats.org/officeDocument/2006/relationships/hyperlink" Target="https://stats.wnba.com/events/?flag=3&amp;CFID=&amp;CFPARAMS=&amp;PlayerID=202664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7" Type="http://schemas.openxmlformats.org/officeDocument/2006/relationships/hyperlink" Target="https://stats.wnba.com/events/?flag=1&amp;CFID=&amp;CFPARAMS=&amp;PlayerID=204336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8" Type="http://schemas.openxmlformats.org/officeDocument/2006/relationships/hyperlink" Target="https://stats.wnba.com/events/?flag=1&amp;CFID=&amp;CFPARAMS=&amp;PlayerID=203843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7" Type="http://schemas.openxmlformats.org/officeDocument/2006/relationships/hyperlink" Target="https://stats.wnba.com/events/?flag=2&amp;CFID=&amp;CFPARAMS=&amp;PlayerID=201881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7" Type="http://schemas.openxmlformats.org/officeDocument/2006/relationships/hyperlink" Target="https://stats.wnba.com/events/?flag=3&amp;CFID=&amp;CFPARAMS=&amp;PlayerID=202664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4" Type="http://schemas.openxmlformats.org/officeDocument/2006/relationships/hyperlink" Target="https://stats.wnba.com/events/?flag=1&amp;CFID=&amp;CFPARAMS=&amp;PlayerID=204336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5" Type="http://schemas.openxmlformats.org/officeDocument/2006/relationships/hyperlink" Target="https://stats.wnba.com/events/?flag=3&amp;CFID=&amp;CFPARAMS=&amp;PlayerID=203843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8" Type="http://schemas.openxmlformats.org/officeDocument/2006/relationships/hyperlink" Target="https://stats.wnba.com/events/?flag=2&amp;CFID=&amp;CFPARAMS=&amp;PlayerID=201881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6" Type="http://schemas.openxmlformats.org/officeDocument/2006/relationships/hyperlink" Target="https://stats.wnba.com/events/?flag=3&amp;CFID=&amp;CFPARAMS=&amp;PlayerID=202664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5" Type="http://schemas.openxmlformats.org/officeDocument/2006/relationships/hyperlink" Target="https://stats.wnba.com/events/?flag=1&amp;CFID=&amp;CFPARAMS=&amp;PlayerID=204336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6" Type="http://schemas.openxmlformats.org/officeDocument/2006/relationships/hyperlink" Target="https://stats.wnba.com/events/?flag=1&amp;CFID=&amp;CFPARAMS=&amp;PlayerID=203843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9" Type="http://schemas.openxmlformats.org/officeDocument/2006/relationships/hyperlink" Target="https://stats.wnba.com/events/?flag=2&amp;CFID=&amp;CFPARAMS=&amp;PlayerID=201881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2" Type="http://schemas.openxmlformats.org/officeDocument/2006/relationships/hyperlink" Target="https://stats.wnba.com/events/?flag=3&amp;CFID=&amp;CFPARAMS=&amp;PlayerID=204336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3" Type="http://schemas.openxmlformats.org/officeDocument/2006/relationships/hyperlink" Target="https://stats.wnba.com/events/?flag=3&amp;CFID=&amp;CFPARAMS=&amp;PlayerID=203843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3" Type="http://schemas.openxmlformats.org/officeDocument/2006/relationships/hyperlink" Target="https://stats.wnba.com/events/?flag=1&amp;CFID=&amp;CFPARAMS=&amp;PlayerID=204336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4" Type="http://schemas.openxmlformats.org/officeDocument/2006/relationships/hyperlink" Target="https://stats.wnba.com/events/?flag=3&amp;CFID=&amp;CFPARAMS=&amp;PlayerID=203843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0" Type="http://schemas.openxmlformats.org/officeDocument/2006/relationships/hyperlink" Target="https://stats.wnba.com/events/?flag=3&amp;CFID=&amp;CFPARAMS=&amp;PlayerID=204336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1" Type="http://schemas.openxmlformats.org/officeDocument/2006/relationships/hyperlink" Target="https://stats.wnba.com/team/1611661325/traditional/" TargetMode="External"/><Relationship Id="rId18261" Type="http://schemas.openxmlformats.org/officeDocument/2006/relationships/hyperlink" Target="https://stats.wnba.com/events/?flag=3&amp;CFID=&amp;CFPARAMS=&amp;PlayerID=204336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2" Type="http://schemas.openxmlformats.org/officeDocument/2006/relationships/hyperlink" Target="https://stats.wnba.com/events/?flag=3&amp;CFID=&amp;CFPARAMS=&amp;PlayerID=203843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0" Type="http://schemas.openxmlformats.org/officeDocument/2006/relationships/hyperlink" Target="https://stats.wnba.com/player/203843/" TargetMode="External"/><Relationship Id="rId20580" Type="http://schemas.openxmlformats.org/officeDocument/2006/relationships/hyperlink" Target="https://stats.wnba.com/events/?flag=2&amp;CFID=&amp;CFPARAMS=&amp;PlayerID=201496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1" Type="http://schemas.openxmlformats.org/officeDocument/2006/relationships/hyperlink" Target="https://stats.wnba.com/events/?flag=2&amp;CFID=&amp;CFPARAMS=&amp;PlayerID=201496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2" Type="http://schemas.openxmlformats.org/officeDocument/2006/relationships/hyperlink" Target="https://stats.wnba.com/events/?flag=2&amp;CFID=&amp;CFPARAMS=&amp;PlayerID=201496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3" Type="http://schemas.openxmlformats.org/officeDocument/2006/relationships/hyperlink" Target="https://stats.wnba.com/events/?flag=2&amp;CFID=&amp;CFPARAMS=&amp;PlayerID=201496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4" Type="http://schemas.openxmlformats.org/officeDocument/2006/relationships/hyperlink" Target="https://stats.wnba.com/player/201881/" TargetMode="External"/><Relationship Id="rId20585" Type="http://schemas.openxmlformats.org/officeDocument/2006/relationships/hyperlink" Target="https://stats.wnba.com/team/1611661330/traditional/" TargetMode="External"/><Relationship Id="rId8721" Type="http://schemas.openxmlformats.org/officeDocument/2006/relationships/hyperlink" Target="https://stats.wnba.com/events/?flag=1&amp;CFID=&amp;CFPARAMS=&amp;PlayerID=1630149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0" Type="http://schemas.openxmlformats.org/officeDocument/2006/relationships/hyperlink" Target="https://stats.wnba.com/events/?flag=1&amp;CFID=&amp;CFPARAMS=&amp;PlayerID=1630149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5" Type="http://schemas.openxmlformats.org/officeDocument/2006/relationships/hyperlink" Target="https://stats.wnba.com/events/?flag=3&amp;CFID=&amp;CFPARAMS=&amp;PlayerID=202664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9" Type="http://schemas.openxmlformats.org/officeDocument/2006/relationships/hyperlink" Target="https://stats.wnba.com/events/?flag=3&amp;CFID=&amp;CFPARAMS=&amp;PlayerID=204336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4" Type="http://schemas.openxmlformats.org/officeDocument/2006/relationships/hyperlink" Target="https://stats.wnba.com/team/1611661329/traditional/" TargetMode="External"/><Relationship Id="rId8723" Type="http://schemas.openxmlformats.org/officeDocument/2006/relationships/hyperlink" Target="https://stats.wnba.com/player/202664/" TargetMode="External"/><Relationship Id="rId18257" Type="http://schemas.openxmlformats.org/officeDocument/2006/relationships/hyperlink" Target="https://stats.wnba.com/player/204336/" TargetMode="External"/><Relationship Id="rId19588" Type="http://schemas.openxmlformats.org/officeDocument/2006/relationships/hyperlink" Target="https://stats.wnba.com/events/?flag=1&amp;CFID=&amp;CFPARAMS=&amp;PlayerID=201913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2" Type="http://schemas.openxmlformats.org/officeDocument/2006/relationships/hyperlink" Target="https://stats.wnba.com/events/?flag=1&amp;CFID=&amp;CFPARAMS=&amp;PlayerID=1630149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8" Type="http://schemas.openxmlformats.org/officeDocument/2006/relationships/hyperlink" Target="https://stats.wnba.com/team/1611661317/traditional/" TargetMode="External"/><Relationship Id="rId19589" Type="http://schemas.openxmlformats.org/officeDocument/2006/relationships/hyperlink" Target="https://stats.wnba.com/events/?flag=1&amp;CFID=&amp;CFPARAMS=&amp;PlayerID=201913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8" Type="http://schemas.openxmlformats.org/officeDocument/2006/relationships/hyperlink" Target="https://stats.wnba.com/events/?flag=1&amp;CFID=&amp;CFPARAMS=&amp;PlayerID=1630149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7" Type="http://schemas.openxmlformats.org/officeDocument/2006/relationships/hyperlink" Target="https://stats.wnba.com/events/?flag=1&amp;CFID=&amp;CFPARAMS=&amp;PlayerID=100445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5" Type="http://schemas.openxmlformats.org/officeDocument/2006/relationships/hyperlink" Target="https://stats.wnba.com/events/?flag=2&amp;CFID=&amp;CFPARAMS=&amp;PlayerID=203400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7" Type="http://schemas.openxmlformats.org/officeDocument/2006/relationships/hyperlink" Target="https://stats.wnba.com/events/?flag=1&amp;CFID=&amp;CFPARAMS=&amp;PlayerID=1630149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8" Type="http://schemas.openxmlformats.org/officeDocument/2006/relationships/hyperlink" Target="https://stats.wnba.com/events/?flag=1&amp;CFID=&amp;CFPARAMS=&amp;PlayerID=100445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6" Type="http://schemas.openxmlformats.org/officeDocument/2006/relationships/hyperlink" Target="https://stats.wnba.com/events/?flag=2&amp;CFID=&amp;CFPARAMS=&amp;PlayerID=203400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6" Type="http://schemas.openxmlformats.org/officeDocument/2006/relationships/hyperlink" Target="https://stats.wnba.com/events/?flag=1&amp;CFID=&amp;CFPARAMS=&amp;PlayerID=1630149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5" Type="http://schemas.openxmlformats.org/officeDocument/2006/relationships/hyperlink" Target="https://stats.wnba.com/events/?flag=1&amp;CFID=&amp;CFPARAMS=&amp;PlayerID=100445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7" Type="http://schemas.openxmlformats.org/officeDocument/2006/relationships/hyperlink" Target="https://stats.wnba.com/events/?flag=2&amp;CFID=&amp;CFPARAMS=&amp;PlayerID=203400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5" Type="http://schemas.openxmlformats.org/officeDocument/2006/relationships/hyperlink" Target="https://stats.wnba.com/events/?flag=1&amp;CFID=&amp;CFPARAMS=&amp;PlayerID=1630149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6" Type="http://schemas.openxmlformats.org/officeDocument/2006/relationships/hyperlink" Target="https://stats.wnba.com/events/?flag=1&amp;CFID=&amp;CFPARAMS=&amp;PlayerID=100445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8" Type="http://schemas.openxmlformats.org/officeDocument/2006/relationships/hyperlink" Target="https://stats.wnba.com/player/201496/" TargetMode="External"/><Relationship Id="rId18273" Type="http://schemas.openxmlformats.org/officeDocument/2006/relationships/hyperlink" Target="https://stats.wnba.com/events/?flag=3&amp;CFID=&amp;CFPARAMS=&amp;PlayerID=100445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9" Type="http://schemas.openxmlformats.org/officeDocument/2006/relationships/hyperlink" Target="https://stats.wnba.com/team/1611661320/traditional/" TargetMode="External"/><Relationship Id="rId18274" Type="http://schemas.openxmlformats.org/officeDocument/2006/relationships/hyperlink" Target="https://stats.wnba.com/events/?flag=3&amp;CFID=&amp;CFPARAMS=&amp;PlayerID=100445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1" Type="http://schemas.openxmlformats.org/officeDocument/2006/relationships/hyperlink" Target="https://stats.wnba.com/player/100445/" TargetMode="External"/><Relationship Id="rId8719" Type="http://schemas.openxmlformats.org/officeDocument/2006/relationships/hyperlink" Target="https://stats.wnba.com/events/?flag=1&amp;CFID=&amp;CFPARAMS=&amp;PlayerID=1630149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2" Type="http://schemas.openxmlformats.org/officeDocument/2006/relationships/hyperlink" Target="https://stats.wnba.com/team/1611661320/traditional/" TargetMode="External"/><Relationship Id="rId18270" Type="http://schemas.openxmlformats.org/officeDocument/2006/relationships/hyperlink" Target="https://stats.wnba.com/events/?flag=1&amp;CFID=&amp;CFPARAMS=&amp;PlayerID=204336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0" Type="http://schemas.openxmlformats.org/officeDocument/2006/relationships/hyperlink" Target="https://stats.wnba.com/events/?flag=2&amp;CFID=&amp;CFPARAMS=&amp;PlayerID=202632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1" Type="http://schemas.openxmlformats.org/officeDocument/2006/relationships/hyperlink" Target="https://stats.wnba.com/events/?flag=2&amp;CFID=&amp;CFPARAMS=&amp;PlayerID=202632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2" Type="http://schemas.openxmlformats.org/officeDocument/2006/relationships/hyperlink" Target="https://stats.wnba.com/player/203400/" TargetMode="External"/><Relationship Id="rId20573" Type="http://schemas.openxmlformats.org/officeDocument/2006/relationships/hyperlink" Target="https://stats.wnba.com/team/1611661321/traditional/" TargetMode="External"/><Relationship Id="rId20574" Type="http://schemas.openxmlformats.org/officeDocument/2006/relationships/hyperlink" Target="https://stats.wnba.com/events/?flag=2&amp;CFID=&amp;CFPARAMS=&amp;PlayerID=203400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0" Type="http://schemas.openxmlformats.org/officeDocument/2006/relationships/hyperlink" Target="https://stats.wnba.com/team/1611661321/traditional/" TargetMode="External"/><Relationship Id="rId8714" Type="http://schemas.openxmlformats.org/officeDocument/2006/relationships/hyperlink" Target="https://stats.wnba.com/events/?flag=3&amp;CFID=&amp;CFPARAMS=&amp;PlayerID=1630149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3" Type="http://schemas.openxmlformats.org/officeDocument/2006/relationships/hyperlink" Target="https://stats.wnba.com/events/?flag=3&amp;CFID=&amp;CFPARAMS=&amp;PlayerID=1630149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2" Type="http://schemas.openxmlformats.org/officeDocument/2006/relationships/hyperlink" Target="https://stats.wnba.com/events/?flag=3&amp;CFID=&amp;CFPARAMS=&amp;PlayerID=1630149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8" Type="http://schemas.openxmlformats.org/officeDocument/2006/relationships/hyperlink" Target="https://stats.wnba.com/events/?flag=1&amp;CFID=&amp;CFPARAMS=&amp;PlayerID=204336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9" Type="http://schemas.openxmlformats.org/officeDocument/2006/relationships/hyperlink" Target="https://stats.wnba.com/events/?flag=1&amp;CFID=&amp;CFPARAMS=&amp;PlayerID=203843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1" Type="http://schemas.openxmlformats.org/officeDocument/2006/relationships/hyperlink" Target="https://stats.wnba.com/events/?flag=3&amp;CFID=&amp;CFPARAMS=&amp;PlayerID=1630149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9" Type="http://schemas.openxmlformats.org/officeDocument/2006/relationships/hyperlink" Target="https://stats.wnba.com/events/?flag=1&amp;CFID=&amp;CFPARAMS=&amp;PlayerID=204336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4" Type="http://schemas.openxmlformats.org/officeDocument/2006/relationships/hyperlink" Target="https://stats.wnba.com/team/1611661320/traditional/" TargetMode="External"/><Relationship Id="rId19575" Type="http://schemas.openxmlformats.org/officeDocument/2006/relationships/hyperlink" Target="https://stats.wnba.com/events/?flag=1&amp;CFID=&amp;CFPARAMS=&amp;PlayerID=204321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4" Type="http://schemas.openxmlformats.org/officeDocument/2006/relationships/hyperlink" Target="https://stats.wnba.com/events/?flag=1&amp;CFID=&amp;CFPARAMS=&amp;PlayerID=203840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6" Type="http://schemas.openxmlformats.org/officeDocument/2006/relationships/hyperlink" Target="https://stats.wnba.com/events/?flag=2&amp;CFID=&amp;CFPARAMS=&amp;PlayerID=203039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stats.wnba.com/team/1611661322/traditional/" TargetMode="External"/><Relationship Id="rId18245" Type="http://schemas.openxmlformats.org/officeDocument/2006/relationships/hyperlink" Target="https://stats.wnba.com/events/?flag=3&amp;CFID=&amp;CFPARAMS=&amp;PlayerID=1627644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6" Type="http://schemas.openxmlformats.org/officeDocument/2006/relationships/hyperlink" Target="https://stats.wnba.com/events/?flag=1&amp;CFID=&amp;CFPARAMS=&amp;PlayerID=204321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5" Type="http://schemas.openxmlformats.org/officeDocument/2006/relationships/hyperlink" Target="https://stats.wnba.com/events/?flag=1&amp;CFID=&amp;CFPARAMS=&amp;PlayerID=203840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5" Type="http://schemas.openxmlformats.org/officeDocument/2006/relationships/hyperlink" Target="https://stats.wnba.com/events/?flag=2&amp;CFID=&amp;CFPARAMS=&amp;PlayerID=203039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stats.wnba.com/player/203849/" TargetMode="External"/><Relationship Id="rId8749" Type="http://schemas.openxmlformats.org/officeDocument/2006/relationships/hyperlink" Target="https://stats.wnba.com/events/?flag=1&amp;CFID=&amp;CFPARAMS=&amp;PlayerID=204323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2" Type="http://schemas.openxmlformats.org/officeDocument/2006/relationships/hyperlink" Target="https://stats.wnba.com/events/?flag=1&amp;CFID=&amp;CFPARAMS=&amp;PlayerID=1627639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3" Type="http://schemas.openxmlformats.org/officeDocument/2006/relationships/hyperlink" Target="https://stats.wnba.com/events/?flag=1&amp;CFID=&amp;CFPARAMS=&amp;PlayerID=204321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6" Type="http://schemas.openxmlformats.org/officeDocument/2006/relationships/hyperlink" Target="https://stats.wnba.com/player/202632/" TargetMode="External"/><Relationship Id="rId21898" Type="http://schemas.openxmlformats.org/officeDocument/2006/relationships/hyperlink" Target="https://stats.wnba.com/player/203404/" TargetMode="External"/><Relationship Id="rId7417" Type="http://schemas.openxmlformats.org/officeDocument/2006/relationships/hyperlink" Target="https://stats.wnba.com/events/?flag=1&amp;CFID=&amp;CFPARAMS=&amp;PlayerID=200676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8" Type="http://schemas.openxmlformats.org/officeDocument/2006/relationships/hyperlink" Target="https://stats.wnba.com/events/?flag=1&amp;CFID=&amp;CFPARAMS=&amp;PlayerID=204323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3" Type="http://schemas.openxmlformats.org/officeDocument/2006/relationships/hyperlink" Target="https://stats.wnba.com/player/1627644/" TargetMode="External"/><Relationship Id="rId19574" Type="http://schemas.openxmlformats.org/officeDocument/2006/relationships/hyperlink" Target="https://stats.wnba.com/events/?flag=1&amp;CFID=&amp;CFPARAMS=&amp;PlayerID=204321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7" Type="http://schemas.openxmlformats.org/officeDocument/2006/relationships/hyperlink" Target="https://stats.wnba.com/team/1611661324/traditional/" TargetMode="External"/><Relationship Id="rId21897" Type="http://schemas.openxmlformats.org/officeDocument/2006/relationships/hyperlink" Target="https://stats.wnba.com/events/?flag=2&amp;CFID=&amp;CFPARAMS=&amp;PlayerID=203039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0" Type="http://schemas.openxmlformats.org/officeDocument/2006/relationships/hyperlink" Target="https://stats.wnba.com/events/?flag=1&amp;CFID=&amp;CFPARAMS=&amp;PlayerID=1627639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1" Type="http://schemas.openxmlformats.org/officeDocument/2006/relationships/hyperlink" Target="https://stats.wnba.com/events/?flag=1&amp;CFID=&amp;CFPARAMS=&amp;PlayerID=204321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8" Type="http://schemas.openxmlformats.org/officeDocument/2006/relationships/hyperlink" Target="https://stats.wnba.com/events/?flag=2&amp;CFID=&amp;CFPARAMS=&amp;PlayerID=202632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1" Type="http://schemas.openxmlformats.org/officeDocument/2006/relationships/hyperlink" Target="https://stats.wnba.com/events/?flag=1&amp;CFID=&amp;CFPARAMS=&amp;PlayerID=1627639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2" Type="http://schemas.openxmlformats.org/officeDocument/2006/relationships/hyperlink" Target="https://stats.wnba.com/events/?flag=1&amp;CFID=&amp;CFPARAMS=&amp;PlayerID=204321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9" Type="http://schemas.openxmlformats.org/officeDocument/2006/relationships/hyperlink" Target="https://stats.wnba.com/events/?flag=2&amp;CFID=&amp;CFPARAMS=&amp;PlayerID=202632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9" Type="http://schemas.openxmlformats.org/officeDocument/2006/relationships/hyperlink" Target="https://stats.wnba.com/team/1611661313/traditional/" TargetMode="External"/><Relationship Id="rId19570" Type="http://schemas.openxmlformats.org/officeDocument/2006/relationships/hyperlink" Target="https://stats.wnba.com/events/?flag=1&amp;CFID=&amp;CFPARAMS=&amp;PlayerID=204321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0" Type="http://schemas.openxmlformats.org/officeDocument/2006/relationships/hyperlink" Target="https://stats.wnba.com/events/?flag=2&amp;CFID=&amp;CFPARAMS=&amp;PlayerID=100973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0" Type="http://schemas.openxmlformats.org/officeDocument/2006/relationships/hyperlink" Target="https://stats.wnba.com/team/1611661323/traditional/" TargetMode="External"/><Relationship Id="rId21892" Type="http://schemas.openxmlformats.org/officeDocument/2006/relationships/hyperlink" Target="https://stats.wnba.com/player/203039/" TargetMode="External"/><Relationship Id="rId20561" Type="http://schemas.openxmlformats.org/officeDocument/2006/relationships/hyperlink" Target="https://stats.wnba.com/events/?flag=3&amp;CFID=&amp;CFPARAMS=&amp;PlayerID=203840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1" Type="http://schemas.openxmlformats.org/officeDocument/2006/relationships/hyperlink" Target="https://stats.wnba.com/events/?flag=2&amp;CFID=&amp;CFPARAMS=&amp;PlayerID=100973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2" Type="http://schemas.openxmlformats.org/officeDocument/2006/relationships/hyperlink" Target="https://stats.wnba.com/events/?flag=3&amp;CFID=&amp;CFPARAMS=&amp;PlayerID=203840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4" Type="http://schemas.openxmlformats.org/officeDocument/2006/relationships/hyperlink" Target="https://stats.wnba.com/events/?flag=2&amp;CFID=&amp;CFPARAMS=&amp;PlayerID=203039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3" Type="http://schemas.openxmlformats.org/officeDocument/2006/relationships/hyperlink" Target="https://stats.wnba.com/events/?flag=1&amp;CFID=&amp;CFPARAMS=&amp;PlayerID=203840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3" Type="http://schemas.openxmlformats.org/officeDocument/2006/relationships/hyperlink" Target="https://stats.wnba.com/team/1611661323/traditional/" TargetMode="External"/><Relationship Id="rId7412" Type="http://schemas.openxmlformats.org/officeDocument/2006/relationships/hyperlink" Target="https://stats.wnba.com/events/?flag=1&amp;CFID=&amp;CFPARAMS=&amp;PlayerID=200676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3" Type="http://schemas.openxmlformats.org/officeDocument/2006/relationships/hyperlink" Target="https://stats.wnba.com/events/?flag=1&amp;CFID=&amp;CFPARAMS=&amp;PlayerID=204323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stats.wnba.com/events/?flag=1&amp;CFID=&amp;CFPARAMS=&amp;PlayerID=200676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2" Type="http://schemas.openxmlformats.org/officeDocument/2006/relationships/hyperlink" Target="https://stats.wnba.com/events/?flag=3&amp;CFID=&amp;CFPARAMS=&amp;PlayerID=204323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stats.wnba.com/events/?flag=1&amp;CFID=&amp;CFPARAMS=&amp;PlayerID=200676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1" Type="http://schemas.openxmlformats.org/officeDocument/2006/relationships/hyperlink" Target="https://stats.wnba.com/events/?flag=3&amp;CFID=&amp;CFPARAMS=&amp;PlayerID=204323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9" Type="http://schemas.openxmlformats.org/officeDocument/2006/relationships/hyperlink" Target="https://stats.wnba.com/events/?flag=1&amp;CFID=&amp;CFPARAMS=&amp;PlayerID=1627639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0" Type="http://schemas.openxmlformats.org/officeDocument/2006/relationships/hyperlink" Target="https://stats.wnba.com/events/?flag=3&amp;CFID=&amp;CFPARAMS=&amp;PlayerID=204323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stats.wnba.com/events/?flag=1&amp;CFID=&amp;CFPARAMS=&amp;PlayerID=200676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7" Type="http://schemas.openxmlformats.org/officeDocument/2006/relationships/hyperlink" Target="https://stats.wnba.com/events/?flag=1&amp;CFID=&amp;CFPARAMS=&amp;PlayerID=204323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7" Type="http://schemas.openxmlformats.org/officeDocument/2006/relationships/hyperlink" Target="https://stats.wnba.com/events/?flag=3&amp;CFID=&amp;CFPARAMS=&amp;PlayerID=1627639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8" Type="http://schemas.openxmlformats.org/officeDocument/2006/relationships/hyperlink" Target="https://stats.wnba.com/events/?flag=3&amp;CFID=&amp;CFPARAMS=&amp;PlayerID=204321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stats.wnba.com/events/?flag=1&amp;CFID=&amp;CFPARAMS=&amp;PlayerID=200676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6" Type="http://schemas.openxmlformats.org/officeDocument/2006/relationships/hyperlink" Target="https://stats.wnba.com/events/?flag=1&amp;CFID=&amp;CFPARAMS=&amp;PlayerID=204323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8" Type="http://schemas.openxmlformats.org/officeDocument/2006/relationships/hyperlink" Target="https://stats.wnba.com/events/?flag=1&amp;CFID=&amp;CFPARAMS=&amp;PlayerID=1627639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9" Type="http://schemas.openxmlformats.org/officeDocument/2006/relationships/hyperlink" Target="https://stats.wnba.com/events/?flag=3&amp;CFID=&amp;CFPARAMS=&amp;PlayerID=204321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stats.wnba.com/events/?flag=1&amp;CFID=&amp;CFPARAMS=&amp;PlayerID=200676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5" Type="http://schemas.openxmlformats.org/officeDocument/2006/relationships/hyperlink" Target="https://stats.wnba.com/events/?flag=1&amp;CFID=&amp;CFPARAMS=&amp;PlayerID=204323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5" Type="http://schemas.openxmlformats.org/officeDocument/2006/relationships/hyperlink" Target="https://stats.wnba.com/events/?flag=3&amp;CFID=&amp;CFPARAMS=&amp;PlayerID=1627639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6" Type="http://schemas.openxmlformats.org/officeDocument/2006/relationships/hyperlink" Target="https://stats.wnba.com/events/?flag=3&amp;CFID=&amp;CFPARAMS=&amp;PlayerID=204321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stats.wnba.com/events/?flag=1&amp;CFID=&amp;CFPARAMS=&amp;PlayerID=200676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4" Type="http://schemas.openxmlformats.org/officeDocument/2006/relationships/hyperlink" Target="https://stats.wnba.com/events/?flag=1&amp;CFID=&amp;CFPARAMS=&amp;PlayerID=204323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6" Type="http://schemas.openxmlformats.org/officeDocument/2006/relationships/hyperlink" Target="https://stats.wnba.com/events/?flag=3&amp;CFID=&amp;CFPARAMS=&amp;PlayerID=1627639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7" Type="http://schemas.openxmlformats.org/officeDocument/2006/relationships/hyperlink" Target="https://stats.wnba.com/events/?flag=3&amp;CFID=&amp;CFPARAMS=&amp;PlayerID=204321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stats.wnba.com/events/?flag=3&amp;CFID=&amp;CFPARAMS=&amp;PlayerID=200676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5" Type="http://schemas.openxmlformats.org/officeDocument/2006/relationships/hyperlink" Target="https://stats.wnba.com/events/?flag=1&amp;CFID=&amp;CFPARAMS=&amp;PlayerID=1627644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6" Type="http://schemas.openxmlformats.org/officeDocument/2006/relationships/hyperlink" Target="https://stats.wnba.com/events/?flag=1&amp;CFID=&amp;CFPARAMS=&amp;PlayerID=201913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3" Type="http://schemas.openxmlformats.org/officeDocument/2006/relationships/hyperlink" Target="https://stats.wnba.com/player/203451/" TargetMode="External"/><Relationship Id="rId21885" Type="http://schemas.openxmlformats.org/officeDocument/2006/relationships/hyperlink" Target="https://stats.wnba.com/events/?flag=2&amp;CFID=&amp;CFPARAMS=&amp;PlayerID=203016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stats.wnba.com/events/?flag=3&amp;CFID=&amp;CFPARAMS=&amp;PlayerID=200676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9" Type="http://schemas.openxmlformats.org/officeDocument/2006/relationships/hyperlink" Target="https://stats.wnba.com/events/?flag=3&amp;CFID=&amp;CFPARAMS=&amp;PlayerID=204323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6" Type="http://schemas.openxmlformats.org/officeDocument/2006/relationships/hyperlink" Target="https://stats.wnba.com/events/?flag=1&amp;CFID=&amp;CFPARAMS=&amp;PlayerID=1627644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7" Type="http://schemas.openxmlformats.org/officeDocument/2006/relationships/hyperlink" Target="https://stats.wnba.com/events/?flag=1&amp;CFID=&amp;CFPARAMS=&amp;PlayerID=201913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4" Type="http://schemas.openxmlformats.org/officeDocument/2006/relationships/hyperlink" Target="https://stats.wnba.com/team/1611661320/traditional/" TargetMode="External"/><Relationship Id="rId21884" Type="http://schemas.openxmlformats.org/officeDocument/2006/relationships/hyperlink" Target="https://stats.wnba.com/events/?flag=2&amp;CFID=&amp;CFPARAMS=&amp;PlayerID=203016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stats.wnba.com/events/?flag=3&amp;CFID=&amp;CFPARAMS=&amp;PlayerID=200676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8" Type="http://schemas.openxmlformats.org/officeDocument/2006/relationships/hyperlink" Target="https://stats.wnba.com/team/1611661329/traditional/" TargetMode="External"/><Relationship Id="rId18253" Type="http://schemas.openxmlformats.org/officeDocument/2006/relationships/hyperlink" Target="https://stats.wnba.com/events/?flag=1&amp;CFID=&amp;CFPARAMS=&amp;PlayerID=1627644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4" Type="http://schemas.openxmlformats.org/officeDocument/2006/relationships/hyperlink" Target="https://stats.wnba.com/events/?flag=1&amp;CFID=&amp;CFPARAMS=&amp;PlayerID=201913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5" Type="http://schemas.openxmlformats.org/officeDocument/2006/relationships/hyperlink" Target="https://stats.wnba.com/events/?flag=3&amp;CFID=&amp;CFPARAMS=&amp;PlayerID=203451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7" Type="http://schemas.openxmlformats.org/officeDocument/2006/relationships/hyperlink" Target="https://stats.wnba.com/team/1611661330/traditional/" TargetMode="External"/><Relationship Id="rId7406" Type="http://schemas.openxmlformats.org/officeDocument/2006/relationships/hyperlink" Target="https://stats.wnba.com/team/1611661330/traditional/" TargetMode="External"/><Relationship Id="rId8737" Type="http://schemas.openxmlformats.org/officeDocument/2006/relationships/hyperlink" Target="https://stats.wnba.com/player/204323/" TargetMode="External"/><Relationship Id="rId18254" Type="http://schemas.openxmlformats.org/officeDocument/2006/relationships/hyperlink" Target="https://stats.wnba.com/events/?flag=1&amp;CFID=&amp;CFPARAMS=&amp;PlayerID=1627644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5" Type="http://schemas.openxmlformats.org/officeDocument/2006/relationships/hyperlink" Target="https://stats.wnba.com/events/?flag=1&amp;CFID=&amp;CFPARAMS=&amp;PlayerID=201913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6" Type="http://schemas.openxmlformats.org/officeDocument/2006/relationships/hyperlink" Target="https://stats.wnba.com/events/?flag=3&amp;CFID=&amp;CFPARAMS=&amp;PlayerID=203451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6" Type="http://schemas.openxmlformats.org/officeDocument/2006/relationships/hyperlink" Target="https://stats.wnba.com/player/100973/" TargetMode="External"/><Relationship Id="rId18251" Type="http://schemas.openxmlformats.org/officeDocument/2006/relationships/hyperlink" Target="https://stats.wnba.com/events/?flag=1&amp;CFID=&amp;CFPARAMS=&amp;PlayerID=1627644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2" Type="http://schemas.openxmlformats.org/officeDocument/2006/relationships/hyperlink" Target="https://stats.wnba.com/events/?flag=1&amp;CFID=&amp;CFPARAMS=&amp;PlayerID=201913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7" Type="http://schemas.openxmlformats.org/officeDocument/2006/relationships/hyperlink" Target="https://stats.wnba.com/events/?flag=1&amp;CFID=&amp;CFPARAMS=&amp;PlayerID=203451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9" Type="http://schemas.openxmlformats.org/officeDocument/2006/relationships/hyperlink" Target="https://stats.wnba.com/events/?flag=2&amp;CFID=&amp;CFPARAMS=&amp;PlayerID=100973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2" Type="http://schemas.openxmlformats.org/officeDocument/2006/relationships/hyperlink" Target="https://stats.wnba.com/events/?flag=1&amp;CFID=&amp;CFPARAMS=&amp;PlayerID=1627644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3" Type="http://schemas.openxmlformats.org/officeDocument/2006/relationships/hyperlink" Target="https://stats.wnba.com/events/?flag=1&amp;CFID=&amp;CFPARAMS=&amp;PlayerID=201913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8" Type="http://schemas.openxmlformats.org/officeDocument/2006/relationships/hyperlink" Target="https://stats.wnba.com/events/?flag=1&amp;CFID=&amp;CFPARAMS=&amp;PlayerID=203451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8" Type="http://schemas.openxmlformats.org/officeDocument/2006/relationships/hyperlink" Target="https://stats.wnba.com/events/?flag=2&amp;CFID=&amp;CFPARAMS=&amp;PlayerID=100973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0" Type="http://schemas.openxmlformats.org/officeDocument/2006/relationships/hyperlink" Target="https://stats.wnba.com/events/?flag=3&amp;CFID=&amp;CFPARAMS=&amp;PlayerID=201913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9" Type="http://schemas.openxmlformats.org/officeDocument/2006/relationships/hyperlink" Target="https://stats.wnba.com/player/203840/" TargetMode="External"/><Relationship Id="rId18250" Type="http://schemas.openxmlformats.org/officeDocument/2006/relationships/hyperlink" Target="https://stats.wnba.com/events/?flag=1&amp;CFID=&amp;CFPARAMS=&amp;PlayerID=1627644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1" Type="http://schemas.openxmlformats.org/officeDocument/2006/relationships/hyperlink" Target="https://stats.wnba.com/events/?flag=3&amp;CFID=&amp;CFPARAMS=&amp;PlayerID=201913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1" Type="http://schemas.openxmlformats.org/officeDocument/2006/relationships/hyperlink" Target="https://stats.wnba.com/events/?flag=2&amp;CFID=&amp;CFPARAMS=&amp;PlayerID=203406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0" Type="http://schemas.openxmlformats.org/officeDocument/2006/relationships/hyperlink" Target="https://stats.wnba.com/events/?flag=1&amp;CFID=&amp;CFPARAMS=&amp;PlayerID=204352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0" Type="http://schemas.openxmlformats.org/officeDocument/2006/relationships/hyperlink" Target="https://stats.wnba.com/events/?flag=2&amp;CFID=&amp;CFPARAMS=&amp;PlayerID=203406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1" Type="http://schemas.openxmlformats.org/officeDocument/2006/relationships/hyperlink" Target="https://stats.wnba.com/events/?flag=1&amp;CFID=&amp;CFPARAMS=&amp;PlayerID=204352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3" Type="http://schemas.openxmlformats.org/officeDocument/2006/relationships/hyperlink" Target="https://stats.wnba.com/team/1611661324/traditional/" TargetMode="External"/><Relationship Id="rId20552" Type="http://schemas.openxmlformats.org/officeDocument/2006/relationships/hyperlink" Target="https://stats.wnba.com/events/?flag=1&amp;CFID=&amp;CFPARAMS=&amp;PlayerID=204352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2" Type="http://schemas.openxmlformats.org/officeDocument/2006/relationships/hyperlink" Target="https://stats.wnba.com/player/203016/" TargetMode="External"/><Relationship Id="rId7401" Type="http://schemas.openxmlformats.org/officeDocument/2006/relationships/hyperlink" Target="https://stats.wnba.com/events/?flag=1&amp;CFID=&amp;CFPARAMS=&amp;PlayerID=202650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2" Type="http://schemas.openxmlformats.org/officeDocument/2006/relationships/hyperlink" Target="https://stats.wnba.com/events/?flag=1&amp;CFID=&amp;CFPARAMS=&amp;PlayerID=202664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stats.wnba.com/events/?flag=1&amp;CFID=&amp;CFPARAMS=&amp;PlayerID=202650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1" Type="http://schemas.openxmlformats.org/officeDocument/2006/relationships/hyperlink" Target="https://stats.wnba.com/events/?flag=1&amp;CFID=&amp;CFPARAMS=&amp;PlayerID=202664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0" Type="http://schemas.openxmlformats.org/officeDocument/2006/relationships/hyperlink" Target="https://stats.wnba.com/events/?flag=1&amp;CFID=&amp;CFPARAMS=&amp;PlayerID=202664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stats.wnba.com/player/200676/" TargetMode="External"/><Relationship Id="rId8736" Type="http://schemas.openxmlformats.org/officeDocument/2006/relationships/hyperlink" Target="https://stats.wnba.com/events/?flag=1&amp;CFID=&amp;CFPARAMS=&amp;PlayerID=202664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8" Type="http://schemas.openxmlformats.org/officeDocument/2006/relationships/hyperlink" Target="https://stats.wnba.com/events/?flag=3&amp;CFID=&amp;CFPARAMS=&amp;PlayerID=1627644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9" Type="http://schemas.openxmlformats.org/officeDocument/2006/relationships/hyperlink" Target="https://stats.wnba.com/team/1611661322/traditional/" TargetMode="External"/><Relationship Id="rId7404" Type="http://schemas.openxmlformats.org/officeDocument/2006/relationships/hyperlink" Target="https://stats.wnba.com/events/?flag=1&amp;CFID=&amp;CFPARAMS=&amp;PlayerID=202650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5" Type="http://schemas.openxmlformats.org/officeDocument/2006/relationships/hyperlink" Target="https://stats.wnba.com/events/?flag=1&amp;CFID=&amp;CFPARAMS=&amp;PlayerID=202664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9" Type="http://schemas.openxmlformats.org/officeDocument/2006/relationships/hyperlink" Target="https://stats.wnba.com/events/?flag=1&amp;CFID=&amp;CFPARAMS=&amp;PlayerID=1627644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stats.wnba.com/events/?flag=1&amp;CFID=&amp;CFPARAMS=&amp;PlayerID=202650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4" Type="http://schemas.openxmlformats.org/officeDocument/2006/relationships/hyperlink" Target="https://stats.wnba.com/events/?flag=1&amp;CFID=&amp;CFPARAMS=&amp;PlayerID=202664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6" Type="http://schemas.openxmlformats.org/officeDocument/2006/relationships/hyperlink" Target="https://stats.wnba.com/events/?flag=3&amp;CFID=&amp;CFPARAMS=&amp;PlayerID=1627644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7" Type="http://schemas.openxmlformats.org/officeDocument/2006/relationships/hyperlink" Target="https://stats.wnba.com/events/?flag=1&amp;CFID=&amp;CFPARAMS=&amp;PlayerID=204321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stats.wnba.com/events/?flag=1&amp;CFID=&amp;CFPARAMS=&amp;PlayerID=202650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3" Type="http://schemas.openxmlformats.org/officeDocument/2006/relationships/hyperlink" Target="https://stats.wnba.com/events/?flag=1&amp;CFID=&amp;CFPARAMS=&amp;PlayerID=202664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7" Type="http://schemas.openxmlformats.org/officeDocument/2006/relationships/hyperlink" Target="https://stats.wnba.com/events/?flag=3&amp;CFID=&amp;CFPARAMS=&amp;PlayerID=1627644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8" Type="http://schemas.openxmlformats.org/officeDocument/2006/relationships/hyperlink" Target="https://stats.wnba.com/player/201913/" TargetMode="External"/><Relationship Id="rId6190" Type="http://schemas.openxmlformats.org/officeDocument/2006/relationships/hyperlink" Target="https://stats.wnba.com/events/?flag=1&amp;CFID=&amp;CFPARAMS=&amp;PlayerID=1629485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stats.wnba.com/events/?flag=1&amp;CFID=&amp;CFPARAMS=&amp;PlayerID=1631013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wnba.com/events/?flag=1&amp;CFID=&amp;CFPARAMS=&amp;PlayerID=1631013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wnba.com/events/?flag=1&amp;CFID=&amp;CFPARAMS=&amp;PlayerID=1631013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wnba.com/events/?flag=1&amp;CFID=&amp;CFPARAMS=&amp;PlayerID=1631013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stats.wnba.com/player/1629485/" TargetMode="External"/><Relationship Id="rId6187" Type="http://schemas.openxmlformats.org/officeDocument/2006/relationships/hyperlink" Target="https://stats.wnba.com/team/1611661317/traditional/" TargetMode="External"/><Relationship Id="rId6184" Type="http://schemas.openxmlformats.org/officeDocument/2006/relationships/hyperlink" Target="https://stats.wnba.com/events/?flag=1&amp;CFID=&amp;CFPARAMS=&amp;PlayerID=1631013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wnba.com/events/?flag=1&amp;CFID=&amp;CFPARAMS=&amp;PlayerID=1631013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stats.wnba.com/events/?flag=3&amp;CFID=&amp;CFPARAMS=&amp;PlayerID=1629485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stats.wnba.com/events/?flag=3&amp;CFID=&amp;CFPARAMS=&amp;PlayerID=1629485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stats.wnba.com/events/?flag=1&amp;CFID=&amp;CFPARAMS=&amp;PlayerID=202641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wnba.com/events/?flag=1&amp;CFID=&amp;CFPARAMS=&amp;PlayerID=202641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stats.wnba.com/events/?flag=1&amp;CFID=&amp;CFPARAMS=&amp;PlayerID=202641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stats.wnba.com/events/?flag=3&amp;CFID=&amp;CFPARAMS=&amp;PlayerID=1631013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wnba.com/events/?flag=3&amp;CFID=&amp;CFPARAMS=&amp;PlayerID=1631013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wnba.com/player/1631013/" TargetMode="External"/><Relationship Id="rId6174" Type="http://schemas.openxmlformats.org/officeDocument/2006/relationships/hyperlink" Target="https://stats.wnba.com/team/1611661319/traditional/" TargetMode="External"/><Relationship Id="rId6179" Type="http://schemas.openxmlformats.org/officeDocument/2006/relationships/hyperlink" Target="https://stats.wnba.com/events/?flag=1&amp;CFID=&amp;CFPARAMS=&amp;PlayerID=1631013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stats.wnba.com/events/?flag=3&amp;CFID=&amp;CFPARAMS=&amp;PlayerID=1631013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wnba.com/events/?flag=3&amp;CFID=&amp;CFPARAMS=&amp;PlayerID=1631013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wnba.com/events/?flag=3&amp;CFID=&amp;CFPARAMS=&amp;PlayerID=1629482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wnba.com/events/?flag=3&amp;CFID=&amp;CFPARAMS=&amp;PlayerID=1629482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wnba.com/events/?flag=3&amp;CFID=&amp;CFPARAMS=&amp;PlayerID=1629482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wnba.com/team/1611661317/traditional/" TargetMode="External"/><Relationship Id="rId809" Type="http://schemas.openxmlformats.org/officeDocument/2006/relationships/hyperlink" Target="https://stats.wnba.com/events/?flag=3&amp;CFID=&amp;CFPARAMS=&amp;PlayerID=1629482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stats.wnba.com/events/?flag=1&amp;CFID=&amp;CFPARAMS=&amp;PlayerID=1628317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wnba.com/player/1629482/" TargetMode="External"/><Relationship Id="rId803" Type="http://schemas.openxmlformats.org/officeDocument/2006/relationships/hyperlink" Target="https://stats.wnba.com/events/?flag=1&amp;CFID=&amp;CFPARAMS=&amp;PlayerID=1628317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wnba.com/events/?flag=1&amp;CFID=&amp;CFPARAMS=&amp;PlayerID=1628317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wnba.com/events/?flag=1&amp;CFID=&amp;CFPARAMS=&amp;PlayerID=1628317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stats.wnba.com/events/?flag=1&amp;CFID=&amp;CFPARAMS=&amp;PlayerID=1629485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wnba.com/events/?flag=1&amp;CFID=&amp;CFPARAMS=&amp;PlayerID=1629485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wnba.com/events/?flag=1&amp;CFID=&amp;CFPARAMS=&amp;PlayerID=1629485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stats.wnba.com/events/?flag=1&amp;CFID=&amp;CFPARAMS=&amp;PlayerID=1629485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wnba.com/events/?flag=1&amp;CFID=&amp;CFPARAMS=&amp;PlayerID=1629485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wnba.com/player/1630154/" TargetMode="External"/><Relationship Id="rId6195" Type="http://schemas.openxmlformats.org/officeDocument/2006/relationships/hyperlink" Target="https://stats.wnba.com/events/?flag=1&amp;CFID=&amp;CFPARAMS=&amp;PlayerID=1629485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wnba.com/events/?flag=1&amp;CFID=&amp;CFPARAMS=&amp;PlayerID=1629485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stats.wnba.com/team/1611661324/traditional/" TargetMode="External"/><Relationship Id="rId21830" Type="http://schemas.openxmlformats.org/officeDocument/2006/relationships/hyperlink" Target="https://stats.wnba.com/events/?flag=2&amp;CFID=&amp;CFPARAMS=&amp;PlayerID=201507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0" Type="http://schemas.openxmlformats.org/officeDocument/2006/relationships/hyperlink" Target="https://stats.wnba.com/team/1611661319/traditional/" TargetMode="External"/><Relationship Id="rId20500" Type="http://schemas.openxmlformats.org/officeDocument/2006/relationships/hyperlink" Target="https://stats.wnba.com/events/?flag=1&amp;CFID=&amp;CFPARAMS=&amp;PlayerID=203043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2" Type="http://schemas.openxmlformats.org/officeDocument/2006/relationships/hyperlink" Target="https://stats.wnba.com/player/101033/" TargetMode="External"/><Relationship Id="rId20501" Type="http://schemas.openxmlformats.org/officeDocument/2006/relationships/hyperlink" Target="https://stats.wnba.com/events/?flag=1&amp;CFID=&amp;CFPARAMS=&amp;PlayerID=203043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1" Type="http://schemas.openxmlformats.org/officeDocument/2006/relationships/hyperlink" Target="https://stats.wnba.com/events/?flag=2&amp;CFID=&amp;CFPARAMS=&amp;PlayerID=201507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2" Type="http://schemas.openxmlformats.org/officeDocument/2006/relationships/hyperlink" Target="https://stats.wnba.com/player/203814/" TargetMode="External"/><Relationship Id="rId21834" Type="http://schemas.openxmlformats.org/officeDocument/2006/relationships/hyperlink" Target="https://stats.wnba.com/events/?flag=2&amp;CFID=&amp;CFPARAMS=&amp;PlayerID=101033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3" Type="http://schemas.openxmlformats.org/officeDocument/2006/relationships/hyperlink" Target="https://stats.wnba.com/team/1611661330/traditional/" TargetMode="External"/><Relationship Id="rId21833" Type="http://schemas.openxmlformats.org/officeDocument/2006/relationships/hyperlink" Target="https://stats.wnba.com/team/1611661321/traditional/" TargetMode="External"/><Relationship Id="rId20504" Type="http://schemas.openxmlformats.org/officeDocument/2006/relationships/hyperlink" Target="https://stats.wnba.com/events/?flag=3&amp;CFID=&amp;CFPARAMS=&amp;PlayerID=203814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6" Type="http://schemas.openxmlformats.org/officeDocument/2006/relationships/hyperlink" Target="https://stats.wnba.com/events/?flag=2&amp;CFID=&amp;CFPARAMS=&amp;PlayerID=101033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5" Type="http://schemas.openxmlformats.org/officeDocument/2006/relationships/hyperlink" Target="https://stats.wnba.com/events/?flag=3&amp;CFID=&amp;CFPARAMS=&amp;PlayerID=203814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5" Type="http://schemas.openxmlformats.org/officeDocument/2006/relationships/hyperlink" Target="https://stats.wnba.com/events/?flag=2&amp;CFID=&amp;CFPARAMS=&amp;PlayerID=101033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stats.wnba.com/events/?flag=1&amp;CFID=&amp;CFPARAMS=&amp;PlayerID=1630119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wnba.com/events/?flag=1&amp;CFID=&amp;CFPARAMS=&amp;PlayerID=1630996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4" Type="http://schemas.openxmlformats.org/officeDocument/2006/relationships/hyperlink" Target="https://stats.wnba.com/player/204334/" TargetMode="External"/><Relationship Id="rId6143" Type="http://schemas.openxmlformats.org/officeDocument/2006/relationships/hyperlink" Target="https://stats.wnba.com/events/?flag=1&amp;CFID=&amp;CFPARAMS=&amp;PlayerID=1630996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stats.wnba.com/events/?flag=1&amp;CFID=&amp;CFPARAMS=&amp;PlayerID=1630119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wnba.com/events/?flag=1&amp;CFID=&amp;CFPARAMS=&amp;PlayerID=1630996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2" Type="http://schemas.openxmlformats.org/officeDocument/2006/relationships/hyperlink" Target="https://stats.wnba.com/events/?flag=1&amp;CFID=&amp;CFPARAMS=&amp;PlayerID=1630119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8" Type="http://schemas.openxmlformats.org/officeDocument/2006/relationships/hyperlink" Target="https://stats.wnba.com/events/?flag=1&amp;CFID=&amp;CFPARAMS=&amp;PlayerID=201502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wnba.com/events/?flag=1&amp;CFID=&amp;CFPARAMS=&amp;PlayerID=1630996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stats.wnba.com/events/?flag=1&amp;CFID=&amp;CFPARAMS=&amp;PlayerID=1630119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9" Type="http://schemas.openxmlformats.org/officeDocument/2006/relationships/hyperlink" Target="https://stats.wnba.com/player/204324/" TargetMode="External"/><Relationship Id="rId6146" Type="http://schemas.openxmlformats.org/officeDocument/2006/relationships/hyperlink" Target="https://stats.wnba.com/player/1630444/" TargetMode="External"/><Relationship Id="rId7478" Type="http://schemas.openxmlformats.org/officeDocument/2006/relationships/hyperlink" Target="https://stats.wnba.com/events/?flag=3&amp;CFID=&amp;CFPARAMS=&amp;PlayerID=204334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6" Type="http://schemas.openxmlformats.org/officeDocument/2006/relationships/hyperlink" Target="https://stats.wnba.com/events/?flag=1&amp;CFID=&amp;CFPARAMS=&amp;PlayerID=201502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6" Type="http://schemas.openxmlformats.org/officeDocument/2006/relationships/hyperlink" Target="https://stats.wnba.com/events/?flag=1&amp;CFID=&amp;CFPARAMS=&amp;PlayerID=203814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8" Type="http://schemas.openxmlformats.org/officeDocument/2006/relationships/hyperlink" Target="https://stats.wnba.com/player/201889/" TargetMode="External"/><Relationship Id="rId6147" Type="http://schemas.openxmlformats.org/officeDocument/2006/relationships/hyperlink" Target="https://stats.wnba.com/team/1611661320/traditional/" TargetMode="External"/><Relationship Id="rId7477" Type="http://schemas.openxmlformats.org/officeDocument/2006/relationships/hyperlink" Target="https://stats.wnba.com/events/?flag=3&amp;CFID=&amp;CFPARAMS=&amp;PlayerID=204334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7" Type="http://schemas.openxmlformats.org/officeDocument/2006/relationships/hyperlink" Target="https://stats.wnba.com/events/?flag=1&amp;CFID=&amp;CFPARAMS=&amp;PlayerID=201502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7" Type="http://schemas.openxmlformats.org/officeDocument/2006/relationships/hyperlink" Target="https://stats.wnba.com/events/?flag=1&amp;CFID=&amp;CFPARAMS=&amp;PlayerID=203814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7" Type="http://schemas.openxmlformats.org/officeDocument/2006/relationships/hyperlink" Target="https://stats.wnba.com/events/?flag=2&amp;CFID=&amp;CFPARAMS=&amp;PlayerID=101033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wnba.com/events/?flag=1&amp;CFID=&amp;CFPARAMS=&amp;PlayerID=1630996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stats.wnba.com/events/?flag=3&amp;CFID=&amp;CFPARAMS=&amp;PlayerID=204334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4" Type="http://schemas.openxmlformats.org/officeDocument/2006/relationships/hyperlink" Target="https://stats.wnba.com/events/?flag=1&amp;CFID=&amp;CFPARAMS=&amp;PlayerID=201502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8" Type="http://schemas.openxmlformats.org/officeDocument/2006/relationships/hyperlink" Target="https://stats.wnba.com/events/?flag=1&amp;CFID=&amp;CFPARAMS=&amp;PlayerID=203814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wnba.com/events/?flag=1&amp;CFID=&amp;CFPARAMS=&amp;PlayerID=1630996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5" Type="http://schemas.openxmlformats.org/officeDocument/2006/relationships/hyperlink" Target="https://stats.wnba.com/team/1611661313/traditional/" TargetMode="External"/><Relationship Id="rId19505" Type="http://schemas.openxmlformats.org/officeDocument/2006/relationships/hyperlink" Target="https://stats.wnba.com/events/?flag=1&amp;CFID=&amp;CFPARAMS=&amp;PlayerID=201502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9" Type="http://schemas.openxmlformats.org/officeDocument/2006/relationships/hyperlink" Target="https://stats.wnba.com/events/?flag=1&amp;CFID=&amp;CFPARAMS=&amp;PlayerID=203814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9" Type="http://schemas.openxmlformats.org/officeDocument/2006/relationships/hyperlink" Target="https://stats.wnba.com/team/1611661320/traditional/" TargetMode="External"/><Relationship Id="rId19502" Type="http://schemas.openxmlformats.org/officeDocument/2006/relationships/hyperlink" Target="https://stats.wnba.com/events/?flag=1&amp;CFID=&amp;CFPARAMS=&amp;PlayerID=201502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3" Type="http://schemas.openxmlformats.org/officeDocument/2006/relationships/hyperlink" Target="https://stats.wnba.com/events/?flag=1&amp;CFID=&amp;CFPARAMS=&amp;PlayerID=201502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stats.wnba.com/events/?flag=3&amp;CFID=&amp;CFPARAMS=&amp;PlayerID=1630444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0" Type="http://schemas.openxmlformats.org/officeDocument/2006/relationships/hyperlink" Target="https://stats.wnba.com/events/?flag=3&amp;CFID=&amp;CFPARAMS=&amp;PlayerID=201502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wnba.com/events/?flag=3&amp;CFID=&amp;CFPARAMS=&amp;PlayerID=1630444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stats.wnba.com/events/?flag=3&amp;CFID=&amp;CFPARAMS=&amp;PlayerID=204334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1" Type="http://schemas.openxmlformats.org/officeDocument/2006/relationships/hyperlink" Target="https://stats.wnba.com/events/?flag=1&amp;CFID=&amp;CFPARAMS=&amp;PlayerID=201502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0" Type="http://schemas.openxmlformats.org/officeDocument/2006/relationships/hyperlink" Target="https://stats.wnba.com/events/?flag=1&amp;CFID=&amp;CFPARAMS=&amp;PlayerID=204324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1" Type="http://schemas.openxmlformats.org/officeDocument/2006/relationships/hyperlink" Target="https://stats.wnba.com/events/?flag=1&amp;CFID=&amp;CFPARAMS=&amp;PlayerID=204324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1" Type="http://schemas.openxmlformats.org/officeDocument/2006/relationships/hyperlink" Target="https://stats.wnba.com/events/?flag=2&amp;CFID=&amp;CFPARAMS=&amp;PlayerID=202253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0" Type="http://schemas.openxmlformats.org/officeDocument/2006/relationships/hyperlink" Target="https://stats.wnba.com/events/?flag=2&amp;CFID=&amp;CFPARAMS=&amp;PlayerID=202253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3" Type="http://schemas.openxmlformats.org/officeDocument/2006/relationships/hyperlink" Target="https://stats.wnba.com/team/1611661322/traditional/" TargetMode="External"/><Relationship Id="rId21822" Type="http://schemas.openxmlformats.org/officeDocument/2006/relationships/hyperlink" Target="https://stats.wnba.com/player/100729/" TargetMode="External"/><Relationship Id="rId21825" Type="http://schemas.openxmlformats.org/officeDocument/2006/relationships/hyperlink" Target="https://stats.wnba.com/events/?flag=2&amp;CFID=&amp;CFPARAMS=&amp;PlayerID=100729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4" Type="http://schemas.openxmlformats.org/officeDocument/2006/relationships/hyperlink" Target="https://stats.wnba.com/events/?flag=2&amp;CFID=&amp;CFPARAMS=&amp;PlayerID=100729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0" Type="http://schemas.openxmlformats.org/officeDocument/2006/relationships/hyperlink" Target="https://stats.wnba.com/events/?flag=1&amp;CFID=&amp;CFPARAMS=&amp;PlayerID=204324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wnba.com/events/?flag=1&amp;CFID=&amp;CFPARAMS=&amp;PlayerID=1629574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stats.wnba.com/events/?flag=3&amp;CFID=&amp;CFPARAMS=&amp;PlayerID=1630119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4" Type="http://schemas.openxmlformats.org/officeDocument/2006/relationships/hyperlink" Target="https://stats.wnba.com/team/1611661322/traditional/" TargetMode="External"/><Relationship Id="rId6132" Type="http://schemas.openxmlformats.org/officeDocument/2006/relationships/hyperlink" Target="https://stats.wnba.com/events/?flag=1&amp;CFID=&amp;CFPARAMS=&amp;PlayerID=1629574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2" Type="http://schemas.openxmlformats.org/officeDocument/2006/relationships/hyperlink" Target="https://stats.wnba.com/events/?flag=3&amp;CFID=&amp;CFPARAMS=&amp;PlayerID=1630119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3" Type="http://schemas.openxmlformats.org/officeDocument/2006/relationships/hyperlink" Target="https://stats.wnba.com/player/203416/" TargetMode="External"/><Relationship Id="rId7461" Type="http://schemas.openxmlformats.org/officeDocument/2006/relationships/hyperlink" Target="https://stats.wnba.com/team/1611661313/traditional/" TargetMode="External"/><Relationship Id="rId8792" Type="http://schemas.openxmlformats.org/officeDocument/2006/relationships/hyperlink" Target="https://stats.wnba.com/events/?flag=1&amp;CFID=&amp;CFPARAMS=&amp;PlayerID=204324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9" Type="http://schemas.openxmlformats.org/officeDocument/2006/relationships/hyperlink" Target="https://stats.wnba.com/events/?flag=1&amp;CFID=&amp;CFPARAMS=&amp;PlayerID=204324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wnba.com/events/?flag=1&amp;CFID=&amp;CFPARAMS=&amp;PlayerID=1629574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stats.wnba.com/player/1630119/" TargetMode="External"/><Relationship Id="rId8791" Type="http://schemas.openxmlformats.org/officeDocument/2006/relationships/hyperlink" Target="https://stats.wnba.com/events/?flag=1&amp;CFID=&amp;CFPARAMS=&amp;PlayerID=204324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stats.wnba.com/events/?flag=3&amp;CFID=&amp;CFPARAMS=&amp;PlayerID=1630996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stats.wnba.com/events/?flag=1&amp;CFID=&amp;CFPARAMS=&amp;PlayerID=1630119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8" Type="http://schemas.openxmlformats.org/officeDocument/2006/relationships/hyperlink" Target="https://stats.wnba.com/events/?flag=3&amp;CFID=&amp;CFPARAMS=&amp;PlayerID=203416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7" Type="http://schemas.openxmlformats.org/officeDocument/2006/relationships/hyperlink" Target="https://stats.wnba.com/events/?flag=1&amp;CFID=&amp;CFPARAMS=&amp;PlayerID=204324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7" Type="http://schemas.openxmlformats.org/officeDocument/2006/relationships/hyperlink" Target="https://stats.wnba.com/team/1611661313/traditional/" TargetMode="External"/><Relationship Id="rId6136" Type="http://schemas.openxmlformats.org/officeDocument/2006/relationships/hyperlink" Target="https://stats.wnba.com/events/?flag=3&amp;CFID=&amp;CFPARAMS=&amp;PlayerID=1630996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stats.wnba.com/events/?flag=1&amp;CFID=&amp;CFPARAMS=&amp;PlayerID=1630119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7" Type="http://schemas.openxmlformats.org/officeDocument/2006/relationships/hyperlink" Target="https://stats.wnba.com/events/?flag=3&amp;CFID=&amp;CFPARAMS=&amp;PlayerID=203416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8" Type="http://schemas.openxmlformats.org/officeDocument/2006/relationships/hyperlink" Target="https://stats.wnba.com/events/?flag=1&amp;CFID=&amp;CFPARAMS=&amp;PlayerID=204324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6" Type="http://schemas.openxmlformats.org/officeDocument/2006/relationships/hyperlink" Target="https://stats.wnba.com/player/201507/" TargetMode="External"/><Relationship Id="rId6133" Type="http://schemas.openxmlformats.org/officeDocument/2006/relationships/hyperlink" Target="https://stats.wnba.com/player/1630996/" TargetMode="External"/><Relationship Id="rId7465" Type="http://schemas.openxmlformats.org/officeDocument/2006/relationships/hyperlink" Target="https://stats.wnba.com/events/?flag=3&amp;CFID=&amp;CFPARAMS=&amp;PlayerID=1630119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6" Type="http://schemas.openxmlformats.org/officeDocument/2006/relationships/hyperlink" Target="https://stats.wnba.com/events/?flag=3&amp;CFID=&amp;CFPARAMS=&amp;PlayerID=203416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5" Type="http://schemas.openxmlformats.org/officeDocument/2006/relationships/hyperlink" Target="https://stats.wnba.com/events/?flag=1&amp;CFID=&amp;CFPARAMS=&amp;PlayerID=204324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9" Type="http://schemas.openxmlformats.org/officeDocument/2006/relationships/hyperlink" Target="https://stats.wnba.com/events/?flag=2&amp;CFID=&amp;CFPARAMS=&amp;PlayerID=201507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stats.wnba.com/team/1611661320/traditional/" TargetMode="External"/><Relationship Id="rId7464" Type="http://schemas.openxmlformats.org/officeDocument/2006/relationships/hyperlink" Target="https://stats.wnba.com/events/?flag=3&amp;CFID=&amp;CFPARAMS=&amp;PlayerID=1630119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5" Type="http://schemas.openxmlformats.org/officeDocument/2006/relationships/hyperlink" Target="https://stats.wnba.com/events/?flag=3&amp;CFID=&amp;CFPARAMS=&amp;PlayerID=203416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6" Type="http://schemas.openxmlformats.org/officeDocument/2006/relationships/hyperlink" Target="https://stats.wnba.com/events/?flag=1&amp;CFID=&amp;CFPARAMS=&amp;PlayerID=204324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8" Type="http://schemas.openxmlformats.org/officeDocument/2006/relationships/hyperlink" Target="https://stats.wnba.com/events/?flag=2&amp;CFID=&amp;CFPARAMS=&amp;PlayerID=201507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stats.wnba.com/events/?flag=1&amp;CFID=&amp;CFPARAMS=&amp;PlayerID=1630996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3" Type="http://schemas.openxmlformats.org/officeDocument/2006/relationships/hyperlink" Target="https://stats.wnba.com/events/?flag=3&amp;CFID=&amp;CFPARAMS=&amp;PlayerID=204324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4" Type="http://schemas.openxmlformats.org/officeDocument/2006/relationships/hyperlink" Target="https://stats.wnba.com/events/?flag=3&amp;CFID=&amp;CFPARAMS=&amp;PlayerID=204324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wnba.com/events/?flag=3&amp;CFID=&amp;CFPARAMS=&amp;PlayerID=1630996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stats.wnba.com/events/?flag=1&amp;CFID=&amp;CFPARAMS=&amp;PlayerID=1630119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1" Type="http://schemas.openxmlformats.org/officeDocument/2006/relationships/hyperlink" Target="https://stats.wnba.com/events/?flag=3&amp;CFID=&amp;CFPARAMS=&amp;PlayerID=204324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wnba.com/events/?flag=3&amp;CFID=&amp;CFPARAMS=&amp;PlayerID=1630996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stats.wnba.com/events/?flag=1&amp;CFID=&amp;CFPARAMS=&amp;PlayerID=1630119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9" Type="http://schemas.openxmlformats.org/officeDocument/2006/relationships/hyperlink" Target="https://stats.wnba.com/events/?flag=1&amp;CFID=&amp;CFPARAMS=&amp;PlayerID=203416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2" Type="http://schemas.openxmlformats.org/officeDocument/2006/relationships/hyperlink" Target="https://stats.wnba.com/events/?flag=3&amp;CFID=&amp;CFPARAMS=&amp;PlayerID=204324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0" Type="http://schemas.openxmlformats.org/officeDocument/2006/relationships/hyperlink" Target="https://stats.wnba.com/events/?flag=2&amp;CFID=&amp;CFPARAMS=&amp;PlayerID=201049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2" Type="http://schemas.openxmlformats.org/officeDocument/2006/relationships/hyperlink" Target="https://stats.wnba.com/player/202638/" TargetMode="External"/><Relationship Id="rId21811" Type="http://schemas.openxmlformats.org/officeDocument/2006/relationships/hyperlink" Target="https://stats.wnba.com/events/?flag=2&amp;CFID=&amp;CFPARAMS=&amp;PlayerID=201049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4" Type="http://schemas.openxmlformats.org/officeDocument/2006/relationships/hyperlink" Target="https://stats.wnba.com/events/?flag=2&amp;CFID=&amp;CFPARAMS=&amp;PlayerID=202638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3" Type="http://schemas.openxmlformats.org/officeDocument/2006/relationships/hyperlink" Target="https://stats.wnba.com/team/1611661325/traditional/" TargetMode="External"/><Relationship Id="rId6160" Type="http://schemas.openxmlformats.org/officeDocument/2006/relationships/hyperlink" Target="https://stats.wnba.com/player/202641/" TargetMode="External"/><Relationship Id="rId7492" Type="http://schemas.openxmlformats.org/officeDocument/2006/relationships/hyperlink" Target="https://stats.wnba.com/events/?flag=3&amp;CFID=&amp;CFPARAMS=&amp;PlayerID=202638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stats.wnba.com/team/1611661319/traditional/" TargetMode="External"/><Relationship Id="rId7491" Type="http://schemas.openxmlformats.org/officeDocument/2006/relationships/hyperlink" Target="https://stats.wnba.com/events/?flag=3&amp;CFID=&amp;CFPARAMS=&amp;PlayerID=202638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stats.wnba.com/events/?flag=3&amp;CFID=&amp;CFPARAMS=&amp;PlayerID=202638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stats.wnba.com/events/?flag=3&amp;CFID=&amp;CFPARAMS=&amp;PlayerID=202641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stats.wnba.com/events/?flag=1&amp;CFID=&amp;CFPARAMS=&amp;PlayerID=202638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stats.wnba.com/events/?flag=3&amp;CFID=&amp;CFPARAMS=&amp;PlayerID=202641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stats.wnba.com/events/?flag=1&amp;CFID=&amp;CFPARAMS=&amp;PlayerID=202638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wnba.com/events/?flag=3&amp;CFID=&amp;CFPARAMS=&amp;PlayerID=202641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stats.wnba.com/events/?flag=1&amp;CFID=&amp;CFPARAMS=&amp;PlayerID=202638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wnba.com/events/?flag=3&amp;CFID=&amp;CFPARAMS=&amp;PlayerID=202641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stats.wnba.com/events/?flag=3&amp;CFID=&amp;CFPARAMS=&amp;PlayerID=202638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wnba.com/events/?flag=1&amp;CFID=&amp;CFPARAMS=&amp;PlayerID=202641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6" Type="http://schemas.openxmlformats.org/officeDocument/2006/relationships/hyperlink" Target="https://stats.wnba.com/player/202253/" TargetMode="External"/><Relationship Id="rId6169" Type="http://schemas.openxmlformats.org/officeDocument/2006/relationships/hyperlink" Target="https://stats.wnba.com/events/?flag=1&amp;CFID=&amp;CFPARAMS=&amp;PlayerID=202641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stats.wnba.com/events/?flag=1&amp;CFID=&amp;CFPARAMS=&amp;PlayerID=202638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5" Type="http://schemas.openxmlformats.org/officeDocument/2006/relationships/hyperlink" Target="https://stats.wnba.com/events/?flag=2&amp;CFID=&amp;CFPARAMS=&amp;PlayerID=202638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wnba.com/events/?flag=1&amp;CFID=&amp;CFPARAMS=&amp;PlayerID=202641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stats.wnba.com/events/?flag=1&amp;CFID=&amp;CFPARAMS=&amp;PlayerID=202638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8" Type="http://schemas.openxmlformats.org/officeDocument/2006/relationships/hyperlink" Target="https://stats.wnba.com/events/?flag=2&amp;CFID=&amp;CFPARAMS=&amp;PlayerID=202253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wnba.com/events/?flag=1&amp;CFID=&amp;CFPARAMS=&amp;PlayerID=202641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stats.wnba.com/events/?flag=1&amp;CFID=&amp;CFPARAMS=&amp;PlayerID=202638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7" Type="http://schemas.openxmlformats.org/officeDocument/2006/relationships/hyperlink" Target="https://stats.wnba.com/team/1611661323/traditional/" TargetMode="External"/><Relationship Id="rId21819" Type="http://schemas.openxmlformats.org/officeDocument/2006/relationships/hyperlink" Target="https://stats.wnba.com/events/?flag=2&amp;CFID=&amp;CFPARAMS=&amp;PlayerID=202253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1" Type="http://schemas.openxmlformats.org/officeDocument/2006/relationships/hyperlink" Target="https://stats.wnba.com/events/?flag=2&amp;CFID=&amp;CFPARAMS=&amp;PlayerID=202251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0" Type="http://schemas.openxmlformats.org/officeDocument/2006/relationships/hyperlink" Target="https://stats.wnba.com/events/?flag=2&amp;CFID=&amp;CFPARAMS=&amp;PlayerID=202251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3" Type="http://schemas.openxmlformats.org/officeDocument/2006/relationships/hyperlink" Target="https://stats.wnba.com/team/1611661329/traditional/" TargetMode="External"/><Relationship Id="rId21802" Type="http://schemas.openxmlformats.org/officeDocument/2006/relationships/hyperlink" Target="https://stats.wnba.com/player/201477/" TargetMode="External"/><Relationship Id="rId7481" Type="http://schemas.openxmlformats.org/officeDocument/2006/relationships/hyperlink" Target="https://stats.wnba.com/events/?flag=1&amp;CFID=&amp;CFPARAMS=&amp;PlayerID=204334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stats.wnba.com/events/?flag=3&amp;CFID=&amp;CFPARAMS=&amp;PlayerID=1630444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stats.wnba.com/events/?flag=1&amp;CFID=&amp;CFPARAMS=&amp;PlayerID=204334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wnba.com/events/?flag=1&amp;CFID=&amp;CFPARAMS=&amp;PlayerID=1630444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5" Type="http://schemas.openxmlformats.org/officeDocument/2006/relationships/hyperlink" Target="https://stats.wnba.com/events/?flag=1&amp;CFID=&amp;CFPARAMS=&amp;PlayerID=204334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wnba.com/events/?flag=1&amp;CFID=&amp;CFPARAMS=&amp;PlayerID=1630444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stats.wnba.com/events/?flag=1&amp;CFID=&amp;CFPARAMS=&amp;PlayerID=204334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stats.wnba.com/events/?flag=3&amp;CFID=&amp;CFPARAMS=&amp;PlayerID=1630444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stats.wnba.com/events/?flag=1&amp;CFID=&amp;CFPARAMS=&amp;PlayerID=204334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stats.wnba.com/events/?flag=1&amp;CFID=&amp;CFPARAMS=&amp;PlayerID=1630444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2" Type="http://schemas.openxmlformats.org/officeDocument/2006/relationships/hyperlink" Target="https://stats.wnba.com/events/?flag=1&amp;CFID=&amp;CFPARAMS=&amp;PlayerID=204334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wnba.com/events/?flag=1&amp;CFID=&amp;CFPARAMS=&amp;PlayerID=1630444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stats.wnba.com/team/1611661325/traditional/" TargetMode="External"/><Relationship Id="rId21805" Type="http://schemas.openxmlformats.org/officeDocument/2006/relationships/hyperlink" Target="https://stats.wnba.com/events/?flag=2&amp;CFID=&amp;CFPARAMS=&amp;PlayerID=201477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stats.wnba.com/events/?flag=1&amp;CFID=&amp;CFPARAMS=&amp;PlayerID=1630444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stats.wnba.com/player/202638/" TargetMode="External"/><Relationship Id="rId21804" Type="http://schemas.openxmlformats.org/officeDocument/2006/relationships/hyperlink" Target="https://stats.wnba.com/events/?flag=2&amp;CFID=&amp;CFPARAMS=&amp;PlayerID=201477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stats.wnba.com/events/?flag=1&amp;CFID=&amp;CFPARAMS=&amp;PlayerID=1630444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stats.wnba.com/events/?flag=1&amp;CFID=&amp;CFPARAMS=&amp;PlayerID=204334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7" Type="http://schemas.openxmlformats.org/officeDocument/2006/relationships/hyperlink" Target="https://stats.wnba.com/team/1611661328/traditional/" TargetMode="External"/><Relationship Id="rId6156" Type="http://schemas.openxmlformats.org/officeDocument/2006/relationships/hyperlink" Target="https://stats.wnba.com/events/?flag=1&amp;CFID=&amp;CFPARAMS=&amp;PlayerID=1630444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stats.wnba.com/events/?flag=1&amp;CFID=&amp;CFPARAMS=&amp;PlayerID=204334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6" Type="http://schemas.openxmlformats.org/officeDocument/2006/relationships/hyperlink" Target="https://stats.wnba.com/player/201049/" TargetMode="External"/><Relationship Id="rId21809" Type="http://schemas.openxmlformats.org/officeDocument/2006/relationships/hyperlink" Target="https://stats.wnba.com/events/?flag=2&amp;CFID=&amp;CFPARAMS=&amp;PlayerID=201049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8" Type="http://schemas.openxmlformats.org/officeDocument/2006/relationships/hyperlink" Target="https://stats.wnba.com/events/?flag=2&amp;CFID=&amp;CFPARAMS=&amp;PlayerID=201049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stats.wnba.com/events/?flag=1&amp;CFID=&amp;CFPARAMS=&amp;PlayerID=1630444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wnba.com/events/?flag=1&amp;CFID=&amp;CFPARAMS=&amp;PlayerID=204323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wnba.com/events/?flag=1&amp;CFID=&amp;CFPARAMS=&amp;PlayerID=204323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wnba.com/events/?flag=1&amp;CFID=&amp;CFPARAMS=&amp;PlayerID=204323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stats.wnba.com/events/?flag=1&amp;CFID=&amp;CFPARAMS=&amp;PlayerID=204323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wnba.com/player/1630462/" TargetMode="External"/><Relationship Id="rId748" Type="http://schemas.openxmlformats.org/officeDocument/2006/relationships/hyperlink" Target="https://stats.wnba.com/events/?flag=1&amp;CFID=&amp;CFPARAMS=&amp;PlayerID=204323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wnba.com/events/?flag=1&amp;CFID=&amp;CFPARAMS=&amp;PlayerID=204323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wnba.com/events/?flag=1&amp;CFID=&amp;CFPARAMS=&amp;PlayerID=204323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wnba.com/events/?flag=1&amp;CFID=&amp;CFPARAMS=&amp;PlayerID=204323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stats.wnba.com/events/?flag=3&amp;CFID=&amp;CFPARAMS=&amp;PlayerID=204323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wnba.com/events/?flag=3&amp;CFID=&amp;CFPARAMS=&amp;PlayerID=204323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wnba.com/events/?flag=1&amp;CFID=&amp;CFPARAMS=&amp;PlayerID=1641652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wnba.com/events/?flag=1&amp;CFID=&amp;CFPARAMS=&amp;PlayerID=1641652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wnba.com/events/?flag=1&amp;CFID=&amp;CFPARAMS=&amp;PlayerID=1641652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stats.wnba.com/events/?flag=1&amp;CFID=&amp;CFPARAMS=&amp;PlayerID=1641652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wnba.com/events/?flag=3&amp;CFID=&amp;CFPARAMS=&amp;PlayerID=204323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wnba.com/events/?flag=3&amp;CFID=&amp;CFPARAMS=&amp;PlayerID=204323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wnba.com/team/1611661330/traditional/" TargetMode="External"/><Relationship Id="rId735" Type="http://schemas.openxmlformats.org/officeDocument/2006/relationships/hyperlink" Target="https://stats.wnba.com/player/204323/" TargetMode="External"/><Relationship Id="rId730" Type="http://schemas.openxmlformats.org/officeDocument/2006/relationships/hyperlink" Target="https://stats.wnba.com/events/?flag=1&amp;CFID=&amp;CFPARAMS=&amp;PlayerID=1641652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wnba.com/events/?flag=3&amp;CFID=&amp;CFPARAMS=&amp;PlayerID=203833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stats.wnba.com/events/?flag=3&amp;CFID=&amp;CFPARAMS=&amp;PlayerID=203833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wnba.com/events/?flag=3&amp;CFID=&amp;CFPARAMS=&amp;PlayerID=203833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wnba.com/team/1611661319/traditional/" TargetMode="External"/><Relationship Id="rId769" Type="http://schemas.openxmlformats.org/officeDocument/2006/relationships/hyperlink" Target="https://stats.wnba.com/events/?flag=1&amp;CFID=&amp;CFPARAMS=&amp;PlayerID=203833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wnba.com/events/?flag=3&amp;CFID=&amp;CFPARAMS=&amp;PlayerID=203833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wnba.com/player/203833/" TargetMode="External"/><Relationship Id="rId762" Type="http://schemas.openxmlformats.org/officeDocument/2006/relationships/hyperlink" Target="https://stats.wnba.com/events/?flag=1&amp;CFID=&amp;CFPARAMS=&amp;PlayerID=1630462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wnba.com/events/?flag=1&amp;CFID=&amp;CFPARAMS=&amp;PlayerID=1630462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stats.wnba.com/events/?flag=1&amp;CFID=&amp;CFPARAMS=&amp;PlayerID=1630462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wnba.com/events/?flag=1&amp;CFID=&amp;CFPARAMS=&amp;PlayerID=1630462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stats.wnba.com/events/?flag=1&amp;CFID=&amp;CFPARAMS=&amp;PlayerID=1630462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stats.wnba.com/events/?flag=3&amp;CFID=&amp;CFPARAMS=&amp;PlayerID=1630462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wnba.com/events/?flag=3&amp;CFID=&amp;CFPARAMS=&amp;PlayerID=1630462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wnba.com/events/?flag=1&amp;CFID=&amp;CFPARAMS=&amp;PlayerID=1630462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wnba.com/events/?flag=1&amp;CFID=&amp;CFPARAMS=&amp;PlayerID=1630462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wnba.com/events/?flag=1&amp;CFID=&amp;CFPARAMS=&amp;PlayerID=1630462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wnba.com/events/?flag=3&amp;CFID=&amp;CFPARAMS=&amp;PlayerID=1630462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wnba.com/events/?flag=3&amp;CFID=&amp;CFPARAMS=&amp;PlayerID=1630462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wnba.com/team/1611661320/traditional/" TargetMode="External"/><Relationship Id="rId709" Type="http://schemas.openxmlformats.org/officeDocument/2006/relationships/hyperlink" Target="https://stats.wnba.com/events/?flag=3&amp;CFID=&amp;CFPARAMS=&amp;PlayerID=203026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wnba.com/team/1611661319/traditional/" TargetMode="External"/><Relationship Id="rId707" Type="http://schemas.openxmlformats.org/officeDocument/2006/relationships/hyperlink" Target="https://stats.wnba.com/player/203026/" TargetMode="External"/><Relationship Id="rId706" Type="http://schemas.openxmlformats.org/officeDocument/2006/relationships/hyperlink" Target="https://stats.wnba.com/events/?flag=1&amp;CFID=&amp;CFPARAMS=&amp;PlayerID=203828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stats.wnba.com/events/?flag=1&amp;CFID=&amp;CFPARAMS=&amp;PlayerID=203828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wnba.com/events/?flag=1&amp;CFID=&amp;CFPARAMS=&amp;PlayerID=203828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wnba.com/events/?flag=1&amp;CFID=&amp;CFPARAMS=&amp;PlayerID=203828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wnba.com/events/?flag=1&amp;CFID=&amp;CFPARAMS=&amp;PlayerID=203828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wnba.com/events/?flag=1&amp;CFID=&amp;CFPARAMS=&amp;PlayerID=203828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stats.wnba.com/events/?flag=1&amp;CFID=&amp;CFPARAMS=&amp;PlayerID=203828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wnba.com/events/?flag=1&amp;CFID=&amp;CFPARAMS=&amp;PlayerID=1641652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wnba.com/events/?flag=1&amp;CFID=&amp;CFPARAMS=&amp;PlayerID=1641652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wnba.com/events/?flag=3&amp;CFID=&amp;CFPARAMS=&amp;PlayerID=1641652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wnba.com/team/1611661321/traditional/" TargetMode="External"/><Relationship Id="rId721" Type="http://schemas.openxmlformats.org/officeDocument/2006/relationships/hyperlink" Target="https://stats.wnba.com/player/1641652/" TargetMode="External"/><Relationship Id="rId720" Type="http://schemas.openxmlformats.org/officeDocument/2006/relationships/hyperlink" Target="https://stats.wnba.com/events/?flag=1&amp;CFID=&amp;CFPARAMS=&amp;PlayerID=203026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wnba.com/events/?flag=1&amp;CFID=&amp;CFPARAMS=&amp;PlayerID=1641652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wnba.com/events/?flag=3&amp;CFID=&amp;CFPARAMS=&amp;PlayerID=1641652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stats.wnba.com/events/?flag=3&amp;CFID=&amp;CFPARAMS=&amp;PlayerID=1641652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stats.wnba.com/events/?flag=3&amp;CFID=&amp;CFPARAMS=&amp;PlayerID=1641652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wnba.com/events/?flag=1&amp;CFID=&amp;CFPARAMS=&amp;PlayerID=203026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wnba.com/events/?flag=1&amp;CFID=&amp;CFPARAMS=&amp;PlayerID=203026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wnba.com/events/?flag=1&amp;CFID=&amp;CFPARAMS=&amp;PlayerID=203026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stats.wnba.com/events/?flag=3&amp;CFID=&amp;CFPARAMS=&amp;PlayerID=203026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wnba.com/events/?flag=3&amp;CFID=&amp;CFPARAMS=&amp;PlayerID=203026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wnba.com/events/?flag=3&amp;CFID=&amp;CFPARAMS=&amp;PlayerID=203026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wnba.com/events/?flag=1&amp;CFID=&amp;CFPARAMS=&amp;PlayerID=203026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wnba.com/events/?flag=1&amp;CFID=&amp;CFPARAMS=&amp;PlayerID=203026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wnba.com/events/?flag=1&amp;CFID=&amp;CFPARAMS=&amp;PlayerID=203026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stats.wnba.com/events/?flag=1&amp;CFID=&amp;CFPARAMS=&amp;PlayerID=203026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6" Type="http://schemas.openxmlformats.org/officeDocument/2006/relationships/hyperlink" Target="https://stats.wnba.com/events/?flag=1&amp;CFID=&amp;CFPARAMS=&amp;PlayerID=203416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5" Type="http://schemas.openxmlformats.org/officeDocument/2006/relationships/hyperlink" Target="https://stats.wnba.com/events/?flag=1&amp;CFID=&amp;CFPARAMS=&amp;PlayerID=203416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4" Type="http://schemas.openxmlformats.org/officeDocument/2006/relationships/hyperlink" Target="https://stats.wnba.com/events/?flag=1&amp;CFID=&amp;CFPARAMS=&amp;PlayerID=203416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3" Type="http://schemas.openxmlformats.org/officeDocument/2006/relationships/hyperlink" Target="https://stats.wnba.com/events/?flag=1&amp;CFID=&amp;CFPARAMS=&amp;PlayerID=203416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9" Type="http://schemas.openxmlformats.org/officeDocument/2006/relationships/hyperlink" Target="https://stats.wnba.com/events/?flag=3&amp;CFID=&amp;CFPARAMS=&amp;PlayerID=203024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8" Type="http://schemas.openxmlformats.org/officeDocument/2006/relationships/hyperlink" Target="https://stats.wnba.com/team/1611661324/traditional/" TargetMode="External"/><Relationship Id="rId8807" Type="http://schemas.openxmlformats.org/officeDocument/2006/relationships/hyperlink" Target="https://stats.wnba.com/player/203024/" TargetMode="External"/><Relationship Id="rId8802" Type="http://schemas.openxmlformats.org/officeDocument/2006/relationships/hyperlink" Target="https://stats.wnba.com/events/?flag=1&amp;CFID=&amp;CFPARAMS=&amp;PlayerID=203416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1" Type="http://schemas.openxmlformats.org/officeDocument/2006/relationships/hyperlink" Target="https://stats.wnba.com/events/?flag=1&amp;CFID=&amp;CFPARAMS=&amp;PlayerID=203416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0" Type="http://schemas.openxmlformats.org/officeDocument/2006/relationships/hyperlink" Target="https://stats.wnba.com/events/?flag=1&amp;CFID=&amp;CFPARAMS=&amp;PlayerID=203416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8" Type="http://schemas.openxmlformats.org/officeDocument/2006/relationships/hyperlink" Target="https://stats.wnba.com/events/?flag=1&amp;CFID=&amp;CFPARAMS=&amp;PlayerID=1627676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8" Type="http://schemas.openxmlformats.org/officeDocument/2006/relationships/hyperlink" Target="https://stats.wnba.com/events/?flag=1&amp;CFID=&amp;CFPARAMS=&amp;PlayerID=202663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7" Type="http://schemas.openxmlformats.org/officeDocument/2006/relationships/hyperlink" Target="https://stats.wnba.com/events/?flag=1&amp;CFID=&amp;CFPARAMS=&amp;PlayerID=1627676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9" Type="http://schemas.openxmlformats.org/officeDocument/2006/relationships/hyperlink" Target="https://stats.wnba.com/events/?flag=1&amp;CFID=&amp;CFPARAMS=&amp;PlayerID=202663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6" Type="http://schemas.openxmlformats.org/officeDocument/2006/relationships/hyperlink" Target="https://stats.wnba.com/events/?flag=3&amp;CFID=&amp;CFPARAMS=&amp;PlayerID=1627676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6" Type="http://schemas.openxmlformats.org/officeDocument/2006/relationships/hyperlink" Target="https://stats.wnba.com/events/?flag=3&amp;CFID=&amp;CFPARAMS=&amp;PlayerID=202663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5" Type="http://schemas.openxmlformats.org/officeDocument/2006/relationships/hyperlink" Target="https://stats.wnba.com/events/?flag=3&amp;CFID=&amp;CFPARAMS=&amp;PlayerID=1627676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7" Type="http://schemas.openxmlformats.org/officeDocument/2006/relationships/hyperlink" Target="https://stats.wnba.com/events/?flag=1&amp;CFID=&amp;CFPARAMS=&amp;PlayerID=202663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4" Type="http://schemas.openxmlformats.org/officeDocument/2006/relationships/hyperlink" Target="https://stats.wnba.com/team/1611661328/traditional/" TargetMode="External"/><Relationship Id="rId18285" Type="http://schemas.openxmlformats.org/officeDocument/2006/relationships/hyperlink" Target="https://stats.wnba.com/events/?flag=3&amp;CFID=&amp;CFPARAMS=&amp;PlayerID=202663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2" Type="http://schemas.openxmlformats.org/officeDocument/2006/relationships/hyperlink" Target="https://stats.wnba.com/events/?flag=1&amp;CFID=&amp;CFPARAMS=&amp;PlayerID=100445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9" Type="http://schemas.openxmlformats.org/officeDocument/2006/relationships/hyperlink" Target="https://stats.wnba.com/events/?flag=1&amp;CFID=&amp;CFPARAMS=&amp;PlayerID=1627676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3" Type="http://schemas.openxmlformats.org/officeDocument/2006/relationships/hyperlink" Target="https://stats.wnba.com/player/202663/" TargetMode="External"/><Relationship Id="rId18280" Type="http://schemas.openxmlformats.org/officeDocument/2006/relationships/hyperlink" Target="https://stats.wnba.com/events/?flag=1&amp;CFID=&amp;CFPARAMS=&amp;PlayerID=100445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1" Type="http://schemas.openxmlformats.org/officeDocument/2006/relationships/hyperlink" Target="https://stats.wnba.com/events/?flag=1&amp;CFID=&amp;CFPARAMS=&amp;PlayerID=100445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0" Type="http://schemas.openxmlformats.org/officeDocument/2006/relationships/hyperlink" Target="https://stats.wnba.com/events/?flag=1&amp;CFID=&amp;CFPARAMS=&amp;PlayerID=203024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4" Type="http://schemas.openxmlformats.org/officeDocument/2006/relationships/hyperlink" Target="https://stats.wnba.com/events/?flag=3&amp;CFID=&amp;CFPARAMS=&amp;PlayerID=1627676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3" Type="http://schemas.openxmlformats.org/officeDocument/2006/relationships/hyperlink" Target="https://stats.wnba.com/events/?flag=3&amp;CFID=&amp;CFPARAMS=&amp;PlayerID=1627676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2" Type="http://schemas.openxmlformats.org/officeDocument/2006/relationships/hyperlink" Target="https://stats.wnba.com/team/1611661325/traditional/" TargetMode="External"/><Relationship Id="rId18279" Type="http://schemas.openxmlformats.org/officeDocument/2006/relationships/hyperlink" Target="https://stats.wnba.com/events/?flag=1&amp;CFID=&amp;CFPARAMS=&amp;PlayerID=100445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1" Type="http://schemas.openxmlformats.org/officeDocument/2006/relationships/hyperlink" Target="https://stats.wnba.com/player/1627676/" TargetMode="External"/><Relationship Id="rId8817" Type="http://schemas.openxmlformats.org/officeDocument/2006/relationships/hyperlink" Target="https://stats.wnba.com/events/?flag=1&amp;CFID=&amp;CFPARAMS=&amp;PlayerID=203024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9" Type="http://schemas.openxmlformats.org/officeDocument/2006/relationships/hyperlink" Target="https://stats.wnba.com/events/?flag=3&amp;CFID=&amp;CFPARAMS=&amp;PlayerID=204355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7" Type="http://schemas.openxmlformats.org/officeDocument/2006/relationships/hyperlink" Target="https://stats.wnba.com/team/1611661313/traditional/" TargetMode="External"/><Relationship Id="rId8816" Type="http://schemas.openxmlformats.org/officeDocument/2006/relationships/hyperlink" Target="https://stats.wnba.com/events/?flag=1&amp;CFID=&amp;CFPARAMS=&amp;PlayerID=203024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8" Type="http://schemas.openxmlformats.org/officeDocument/2006/relationships/hyperlink" Target="https://stats.wnba.com/events/?flag=2&amp;CFID=&amp;CFPARAMS=&amp;PlayerID=202250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5" Type="http://schemas.openxmlformats.org/officeDocument/2006/relationships/hyperlink" Target="https://stats.wnba.com/events/?flag=1&amp;CFID=&amp;CFPARAMS=&amp;PlayerID=203024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7" Type="http://schemas.openxmlformats.org/officeDocument/2006/relationships/hyperlink" Target="https://stats.wnba.com/events/?flag=3&amp;CFID=&amp;CFPARAMS=&amp;PlayerID=204355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9" Type="http://schemas.openxmlformats.org/officeDocument/2006/relationships/hyperlink" Target="https://stats.wnba.com/events/?flag=2&amp;CFID=&amp;CFPARAMS=&amp;PlayerID=202250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4" Type="http://schemas.openxmlformats.org/officeDocument/2006/relationships/hyperlink" Target="https://stats.wnba.com/events/?flag=1&amp;CFID=&amp;CFPARAMS=&amp;PlayerID=203024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8" Type="http://schemas.openxmlformats.org/officeDocument/2006/relationships/hyperlink" Target="https://stats.wnba.com/events/?flag=3&amp;CFID=&amp;CFPARAMS=&amp;PlayerID=204355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5" Type="http://schemas.openxmlformats.org/officeDocument/2006/relationships/hyperlink" Target="https://stats.wnba.com/player/204355/" TargetMode="External"/><Relationship Id="rId18296" Type="http://schemas.openxmlformats.org/officeDocument/2006/relationships/hyperlink" Target="https://stats.wnba.com/team/1611661319/traditional/" TargetMode="External"/><Relationship Id="rId8819" Type="http://schemas.openxmlformats.org/officeDocument/2006/relationships/hyperlink" Target="https://stats.wnba.com/events/?flag=1&amp;CFID=&amp;CFPARAMS=&amp;PlayerID=203024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3" Type="http://schemas.openxmlformats.org/officeDocument/2006/relationships/hyperlink" Target="https://stats.wnba.com/events/?flag=1&amp;CFID=&amp;CFPARAMS=&amp;PlayerID=202663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8" Type="http://schemas.openxmlformats.org/officeDocument/2006/relationships/hyperlink" Target="https://stats.wnba.com/events/?flag=1&amp;CFID=&amp;CFPARAMS=&amp;PlayerID=203024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4" Type="http://schemas.openxmlformats.org/officeDocument/2006/relationships/hyperlink" Target="https://stats.wnba.com/events/?flag=1&amp;CFID=&amp;CFPARAMS=&amp;PlayerID=202663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1" Type="http://schemas.openxmlformats.org/officeDocument/2006/relationships/hyperlink" Target="https://stats.wnba.com/events/?flag=1&amp;CFID=&amp;CFPARAMS=&amp;PlayerID=202663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2" Type="http://schemas.openxmlformats.org/officeDocument/2006/relationships/hyperlink" Target="https://stats.wnba.com/events/?flag=1&amp;CFID=&amp;CFPARAMS=&amp;PlayerID=202663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0" Type="http://schemas.openxmlformats.org/officeDocument/2006/relationships/hyperlink" Target="https://stats.wnba.com/player/203399/" TargetMode="External"/><Relationship Id="rId20591" Type="http://schemas.openxmlformats.org/officeDocument/2006/relationships/hyperlink" Target="https://stats.wnba.com/team/1611661329/traditional/" TargetMode="External"/><Relationship Id="rId18290" Type="http://schemas.openxmlformats.org/officeDocument/2006/relationships/hyperlink" Target="https://stats.wnba.com/events/?flag=1&amp;CFID=&amp;CFPARAMS=&amp;PlayerID=202663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2" Type="http://schemas.openxmlformats.org/officeDocument/2006/relationships/hyperlink" Target="https://stats.wnba.com/events/?flag=2&amp;CFID=&amp;CFPARAMS=&amp;PlayerID=203399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3" Type="http://schemas.openxmlformats.org/officeDocument/2006/relationships/hyperlink" Target="https://stats.wnba.com/events/?flag=2&amp;CFID=&amp;CFPARAMS=&amp;PlayerID=203399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4" Type="http://schemas.openxmlformats.org/officeDocument/2006/relationships/hyperlink" Target="https://stats.wnba.com/events/?flag=2&amp;CFID=&amp;CFPARAMS=&amp;PlayerID=203399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5" Type="http://schemas.openxmlformats.org/officeDocument/2006/relationships/hyperlink" Target="https://stats.wnba.com/events/?flag=2&amp;CFID=&amp;CFPARAMS=&amp;PlayerID=203399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6" Type="http://schemas.openxmlformats.org/officeDocument/2006/relationships/hyperlink" Target="https://stats.wnba.com/player/202250/" TargetMode="External"/><Relationship Id="rId8813" Type="http://schemas.openxmlformats.org/officeDocument/2006/relationships/hyperlink" Target="https://stats.wnba.com/events/?flag=1&amp;CFID=&amp;CFPARAMS=&amp;PlayerID=203024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2" Type="http://schemas.openxmlformats.org/officeDocument/2006/relationships/hyperlink" Target="https://stats.wnba.com/events/?flag=3&amp;CFID=&amp;CFPARAMS=&amp;PlayerID=203024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1" Type="http://schemas.openxmlformats.org/officeDocument/2006/relationships/hyperlink" Target="https://stats.wnba.com/events/?flag=3&amp;CFID=&amp;CFPARAMS=&amp;PlayerID=203024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0" Type="http://schemas.openxmlformats.org/officeDocument/2006/relationships/hyperlink" Target="https://stats.wnba.com/events/?flag=3&amp;CFID=&amp;CFPARAMS=&amp;PlayerID=203024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stats.wnba.com/events/?flag=1&amp;CFID=&amp;CFPARAMS=&amp;PlayerID=1627672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wnba.com/events/?flag=1&amp;CFID=&amp;CFPARAMS=&amp;PlayerID=1627672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wnba.com/events/?flag=1&amp;CFID=&amp;CFPARAMS=&amp;PlayerID=1627672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wnba.com/events/?flag=1&amp;CFID=&amp;CFPARAMS=&amp;PlayerID=1627672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wnba.com/events/?flag=3&amp;CFID=&amp;CFPARAMS=&amp;PlayerID=1627672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wnba.com/events/?flag=3&amp;CFID=&amp;CFPARAMS=&amp;PlayerID=1627672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wnba.com/events/?flag=1&amp;CFID=&amp;CFPARAMS=&amp;PlayerID=1627672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wnba.com/events/?flag=1&amp;CFID=&amp;CFPARAMS=&amp;PlayerID=1627672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wnba.com/events/?flag=1&amp;CFID=&amp;CFPARAMS=&amp;PlayerID=1627672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wnba.com/events/?flag=3&amp;CFID=&amp;CFPARAMS=&amp;PlayerID=1627672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wnba.com/team/1611661330/traditional/" TargetMode="External"/><Relationship Id="rId777" Type="http://schemas.openxmlformats.org/officeDocument/2006/relationships/hyperlink" Target="https://stats.wnba.com/player/1627672/" TargetMode="External"/><Relationship Id="rId776" Type="http://schemas.openxmlformats.org/officeDocument/2006/relationships/hyperlink" Target="https://stats.wnba.com/events/?flag=1&amp;CFID=&amp;CFPARAMS=&amp;PlayerID=203833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wnba.com/events/?flag=1&amp;CFID=&amp;CFPARAMS=&amp;PlayerID=203833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wnba.com/events/?flag=3&amp;CFID=&amp;CFPARAMS=&amp;PlayerID=1627672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wnba.com/events/?flag=1&amp;CFID=&amp;CFPARAMS=&amp;PlayerID=203833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stats.wnba.com/events/?flag=1&amp;CFID=&amp;CFPARAMS=&amp;PlayerID=203833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stats.wnba.com/events/?flag=1&amp;CFID=&amp;CFPARAMS=&amp;PlayerID=203833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wnba.com/events/?flag=1&amp;CFID=&amp;CFPARAMS=&amp;PlayerID=203833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wnba.com/events/?flag=1&amp;CFID=&amp;CFPARAMS=&amp;PlayerID=203833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wnba.com/events/?flag=1&amp;CFID=&amp;CFPARAMS=&amp;PlayerID=1628317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wnba.com/events/?flag=1&amp;CFID=&amp;CFPARAMS=&amp;PlayerID=1628317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wnba.com/events/?flag=1&amp;CFID=&amp;CFPARAMS=&amp;PlayerID=1628317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wnba.com/team/1611661322/traditional/" TargetMode="External"/><Relationship Id="rId791" Type="http://schemas.openxmlformats.org/officeDocument/2006/relationships/hyperlink" Target="https://stats.wnba.com/player/1628317/" TargetMode="External"/><Relationship Id="rId790" Type="http://schemas.openxmlformats.org/officeDocument/2006/relationships/hyperlink" Target="https://stats.wnba.com/events/?flag=1&amp;CFID=&amp;CFPARAMS=&amp;PlayerID=1627672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stats.wnba.com/events/?flag=3&amp;CFID=&amp;CFPARAMS=&amp;PlayerID=1628317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wnba.com/events/?flag=3&amp;CFID=&amp;CFPARAMS=&amp;PlayerID=1628317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wnba.com/events/?flag=3&amp;CFID=&amp;CFPARAMS=&amp;PlayerID=1628317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wnba.com/events/?flag=3&amp;CFID=&amp;CFPARAMS=&amp;PlayerID=1628317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1" Type="http://schemas.openxmlformats.org/officeDocument/2006/relationships/hyperlink" Target="https://stats.wnba.com/player/203034/" TargetMode="External"/><Relationship Id="rId19432" Type="http://schemas.openxmlformats.org/officeDocument/2006/relationships/hyperlink" Target="https://stats.wnba.com/events/?flag=1&amp;CFID=&amp;CFPARAMS=&amp;PlayerID=201907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1" Type="http://schemas.openxmlformats.org/officeDocument/2006/relationships/hyperlink" Target="https://stats.wnba.com/events/?flag=1&amp;CFID=&amp;CFPARAMS=&amp;PlayerID=204328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3" Type="http://schemas.openxmlformats.org/officeDocument/2006/relationships/hyperlink" Target="https://stats.wnba.com/events/?flag=2&amp;CFID=&amp;CFPARAMS=&amp;PlayerID=100919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2" Type="http://schemas.openxmlformats.org/officeDocument/2006/relationships/hyperlink" Target="https://stats.wnba.com/team/1611661324/traditional/" TargetMode="External"/><Relationship Id="rId19433" Type="http://schemas.openxmlformats.org/officeDocument/2006/relationships/hyperlink" Target="https://stats.wnba.com/events/?flag=1&amp;CFID=&amp;CFPARAMS=&amp;PlayerID=201907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2" Type="http://schemas.openxmlformats.org/officeDocument/2006/relationships/hyperlink" Target="https://stats.wnba.com/events/?flag=1&amp;CFID=&amp;CFPARAMS=&amp;PlayerID=204328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2" Type="http://schemas.openxmlformats.org/officeDocument/2006/relationships/hyperlink" Target="https://stats.wnba.com/events/?flag=2&amp;CFID=&amp;CFPARAMS=&amp;PlayerID=100919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wnba.com/events/?flag=1&amp;CFID=&amp;CFPARAMS=&amp;PlayerID=1630461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0" Type="http://schemas.openxmlformats.org/officeDocument/2006/relationships/hyperlink" Target="https://stats.wnba.com/events/?flag=3&amp;CFID=&amp;CFPARAMS=&amp;PlayerID=201907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3" Type="http://schemas.openxmlformats.org/officeDocument/2006/relationships/hyperlink" Target="https://stats.wnba.com/events/?flag=1&amp;CFID=&amp;CFPARAMS=&amp;PlayerID=204328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5" Type="http://schemas.openxmlformats.org/officeDocument/2006/relationships/hyperlink" Target="https://stats.wnba.com/events/?flag=2&amp;CFID=&amp;CFPARAMS=&amp;PlayerID=100919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0" Type="http://schemas.openxmlformats.org/officeDocument/2006/relationships/hyperlink" Target="https://stats.wnba.com/events/?flag=1&amp;CFID=&amp;CFPARAMS=&amp;PlayerID=203813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1" Type="http://schemas.openxmlformats.org/officeDocument/2006/relationships/hyperlink" Target="https://stats.wnba.com/events/?flag=1&amp;CFID=&amp;CFPARAMS=&amp;PlayerID=201907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4" Type="http://schemas.openxmlformats.org/officeDocument/2006/relationships/hyperlink" Target="https://stats.wnba.com/events/?flag=1&amp;CFID=&amp;CFPARAMS=&amp;PlayerID=204328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4" Type="http://schemas.openxmlformats.org/officeDocument/2006/relationships/hyperlink" Target="https://stats.wnba.com/events/?flag=2&amp;CFID=&amp;CFPARAMS=&amp;PlayerID=100919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5" Type="http://schemas.openxmlformats.org/officeDocument/2006/relationships/hyperlink" Target="https://stats.wnba.com/events/?flag=1&amp;CFID=&amp;CFPARAMS=&amp;PlayerID=204328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7" Type="http://schemas.openxmlformats.org/officeDocument/2006/relationships/hyperlink" Target="https://stats.wnba.com/team/1611661324/traditional/" TargetMode="External"/><Relationship Id="rId20426" Type="http://schemas.openxmlformats.org/officeDocument/2006/relationships/hyperlink" Target="https://stats.wnba.com/events/?flag=1&amp;CFID=&amp;CFPARAMS=&amp;PlayerID=204328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6" Type="http://schemas.openxmlformats.org/officeDocument/2006/relationships/hyperlink" Target="https://stats.wnba.com/player/101019/" TargetMode="External"/><Relationship Id="rId20427" Type="http://schemas.openxmlformats.org/officeDocument/2006/relationships/hyperlink" Target="https://stats.wnba.com/player/201048/" TargetMode="External"/><Relationship Id="rId21759" Type="http://schemas.openxmlformats.org/officeDocument/2006/relationships/hyperlink" Target="https://stats.wnba.com/events/?flag=2&amp;CFID=&amp;CFPARAMS=&amp;PlayerID=101019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8" Type="http://schemas.openxmlformats.org/officeDocument/2006/relationships/hyperlink" Target="https://stats.wnba.com/team/1611661322/traditional/" TargetMode="External"/><Relationship Id="rId21758" Type="http://schemas.openxmlformats.org/officeDocument/2006/relationships/hyperlink" Target="https://stats.wnba.com/events/?flag=2&amp;CFID=&amp;CFPARAMS=&amp;PlayerID=101019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1" Type="http://schemas.openxmlformats.org/officeDocument/2006/relationships/hyperlink" Target="https://stats.wnba.com/team/1611661321/traditional/" TargetMode="External"/><Relationship Id="rId20420" Type="http://schemas.openxmlformats.org/officeDocument/2006/relationships/hyperlink" Target="https://stats.wnba.com/events/?flag=1&amp;CFID=&amp;CFPARAMS=&amp;PlayerID=204328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0" Type="http://schemas.openxmlformats.org/officeDocument/2006/relationships/hyperlink" Target="https://stats.wnba.com/player/100919/" TargetMode="External"/><Relationship Id="rId7551" Type="http://schemas.openxmlformats.org/officeDocument/2006/relationships/hyperlink" Target="https://stats.wnba.com/events/?flag=1&amp;CFID=&amp;CFPARAMS=&amp;PlayerID=202259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2" Type="http://schemas.openxmlformats.org/officeDocument/2006/relationships/hyperlink" Target="https://stats.wnba.com/events/?flag=3&amp;CFID=&amp;CFPARAMS=&amp;PlayerID=1628922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stats.wnba.com/events/?flag=1&amp;CFID=&amp;CFPARAMS=&amp;PlayerID=1631006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stats.wnba.com/events/?flag=1&amp;CFID=&amp;CFPARAMS=&amp;PlayerID=202259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1" Type="http://schemas.openxmlformats.org/officeDocument/2006/relationships/hyperlink" Target="https://stats.wnba.com/events/?flag=3&amp;CFID=&amp;CFPARAMS=&amp;PlayerID=1628922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0" Type="http://schemas.openxmlformats.org/officeDocument/2006/relationships/hyperlink" Target="https://stats.wnba.com/events/?flag=3&amp;CFID=&amp;CFPARAMS=&amp;PlayerID=1628922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wnba.com/player/1630461/" TargetMode="External"/><Relationship Id="rId7555" Type="http://schemas.openxmlformats.org/officeDocument/2006/relationships/hyperlink" Target="https://stats.wnba.com/player/203855/" TargetMode="External"/><Relationship Id="rId8886" Type="http://schemas.openxmlformats.org/officeDocument/2006/relationships/hyperlink" Target="https://stats.wnba.com/events/?flag=1&amp;CFID=&amp;CFPARAMS=&amp;PlayerID=1628922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9" Type="http://schemas.openxmlformats.org/officeDocument/2006/relationships/hyperlink" Target="https://stats.wnba.com/events/?flag=3&amp;CFID=&amp;CFPARAMS=&amp;PlayerID=201907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9" Type="http://schemas.openxmlformats.org/officeDocument/2006/relationships/hyperlink" Target="https://stats.wnba.com/events/?flag=3&amp;CFID=&amp;CFPARAMS=&amp;PlayerID=201048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wnba.com/team/1611661323/traditional/" TargetMode="External"/><Relationship Id="rId7554" Type="http://schemas.openxmlformats.org/officeDocument/2006/relationships/hyperlink" Target="https://stats.wnba.com/events/?flag=1&amp;CFID=&amp;CFPARAMS=&amp;PlayerID=202259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5" Type="http://schemas.openxmlformats.org/officeDocument/2006/relationships/hyperlink" Target="https://stats.wnba.com/events/?flag=1&amp;CFID=&amp;CFPARAMS=&amp;PlayerID=1628922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stats.wnba.com/events/?flag=1&amp;CFID=&amp;CFPARAMS=&amp;PlayerID=1631006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stats.wnba.com/events/?flag=1&amp;CFID=&amp;CFPARAMS=&amp;PlayerID=202259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4" Type="http://schemas.openxmlformats.org/officeDocument/2006/relationships/hyperlink" Target="https://stats.wnba.com/events/?flag=1&amp;CFID=&amp;CFPARAMS=&amp;PlayerID=1628922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7" Type="http://schemas.openxmlformats.org/officeDocument/2006/relationships/hyperlink" Target="https://stats.wnba.com/player/201907/" TargetMode="External"/><Relationship Id="rId6222" Type="http://schemas.openxmlformats.org/officeDocument/2006/relationships/hyperlink" Target="https://stats.wnba.com/events/?flag=1&amp;CFID=&amp;CFPARAMS=&amp;PlayerID=1631006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stats.wnba.com/events/?flag=1&amp;CFID=&amp;CFPARAMS=&amp;PlayerID=202259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3" Type="http://schemas.openxmlformats.org/officeDocument/2006/relationships/hyperlink" Target="https://stats.wnba.com/events/?flag=1&amp;CFID=&amp;CFPARAMS=&amp;PlayerID=1628922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8" Type="http://schemas.openxmlformats.org/officeDocument/2006/relationships/hyperlink" Target="https://stats.wnba.com/team/1611661321/traditional/" TargetMode="External"/><Relationship Id="rId6227" Type="http://schemas.openxmlformats.org/officeDocument/2006/relationships/hyperlink" Target="https://stats.wnba.com/events/?flag=3&amp;CFID=&amp;CFPARAMS=&amp;PlayerID=1630461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stats.wnba.com/events/?flag=3&amp;CFID=&amp;CFPARAMS=&amp;PlayerID=203855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5" Type="http://schemas.openxmlformats.org/officeDocument/2006/relationships/hyperlink" Target="https://stats.wnba.com/events/?flag=1&amp;CFID=&amp;CFPARAMS=&amp;PlayerID=203406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wnba.com/events/?flag=3&amp;CFID=&amp;CFPARAMS=&amp;PlayerID=1630461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stats.wnba.com/events/?flag=3&amp;CFID=&amp;CFPARAMS=&amp;PlayerID=203855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9" Type="http://schemas.openxmlformats.org/officeDocument/2006/relationships/hyperlink" Target="https://stats.wnba.com/events/?flag=1&amp;CFID=&amp;CFPARAMS=&amp;PlayerID=1628922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6" Type="http://schemas.openxmlformats.org/officeDocument/2006/relationships/hyperlink" Target="https://stats.wnba.com/events/?flag=1&amp;CFID=&amp;CFPARAMS=&amp;PlayerID=203406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wnba.com/events/?flag=3&amp;CFID=&amp;CFPARAMS=&amp;PlayerID=1630461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stats.wnba.com/events/?flag=3&amp;CFID=&amp;CFPARAMS=&amp;PlayerID=203855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8" Type="http://schemas.openxmlformats.org/officeDocument/2006/relationships/hyperlink" Target="https://stats.wnba.com/events/?flag=1&amp;CFID=&amp;CFPARAMS=&amp;PlayerID=1628922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3" Type="http://schemas.openxmlformats.org/officeDocument/2006/relationships/hyperlink" Target="https://stats.wnba.com/events/?flag=1&amp;CFID=&amp;CFPARAMS=&amp;PlayerID=203406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stats.wnba.com/events/?flag=3&amp;CFID=&amp;CFPARAMS=&amp;PlayerID=1630461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stats.wnba.com/team/1611661328/traditional/" TargetMode="External"/><Relationship Id="rId8887" Type="http://schemas.openxmlformats.org/officeDocument/2006/relationships/hyperlink" Target="https://stats.wnba.com/events/?flag=1&amp;CFID=&amp;CFPARAMS=&amp;PlayerID=1628922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4" Type="http://schemas.openxmlformats.org/officeDocument/2006/relationships/hyperlink" Target="https://stats.wnba.com/events/?flag=1&amp;CFID=&amp;CFPARAMS=&amp;PlayerID=203406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2" Type="http://schemas.openxmlformats.org/officeDocument/2006/relationships/hyperlink" Target="https://stats.wnba.com/events/?flag=1&amp;CFID=&amp;CFPARAMS=&amp;PlayerID=203034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3" Type="http://schemas.openxmlformats.org/officeDocument/2006/relationships/hyperlink" Target="https://stats.wnba.com/events/?flag=3&amp;CFID=&amp;CFPARAMS=&amp;PlayerID=204327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0" Type="http://schemas.openxmlformats.org/officeDocument/2006/relationships/hyperlink" Target="https://stats.wnba.com/events/?flag=1&amp;CFID=&amp;CFPARAMS=&amp;PlayerID=203839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2" Type="http://schemas.openxmlformats.org/officeDocument/2006/relationships/hyperlink" Target="https://stats.wnba.com/events/?flag=2&amp;CFID=&amp;CFPARAMS=&amp;PlayerID=201913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3" Type="http://schemas.openxmlformats.org/officeDocument/2006/relationships/hyperlink" Target="https://stats.wnba.com/events/?flag=1&amp;CFID=&amp;CFPARAMS=&amp;PlayerID=203034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4" Type="http://schemas.openxmlformats.org/officeDocument/2006/relationships/hyperlink" Target="https://stats.wnba.com/events/?flag=3&amp;CFID=&amp;CFPARAMS=&amp;PlayerID=204327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1" Type="http://schemas.openxmlformats.org/officeDocument/2006/relationships/hyperlink" Target="https://stats.wnba.com/events/?flag=1&amp;CFID=&amp;CFPARAMS=&amp;PlayerID=203839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1" Type="http://schemas.openxmlformats.org/officeDocument/2006/relationships/hyperlink" Target="https://stats.wnba.com/team/1611661322/traditional/" TargetMode="External"/><Relationship Id="rId6218" Type="http://schemas.openxmlformats.org/officeDocument/2006/relationships/hyperlink" Target="https://stats.wnba.com/events/?flag=1&amp;CFID=&amp;CFPARAMS=&amp;PlayerID=1631006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0" Type="http://schemas.openxmlformats.org/officeDocument/2006/relationships/hyperlink" Target="https://stats.wnba.com/events/?flag=1&amp;CFID=&amp;CFPARAMS=&amp;PlayerID=203034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1" Type="http://schemas.openxmlformats.org/officeDocument/2006/relationships/hyperlink" Target="https://stats.wnba.com/events/?flag=3&amp;CFID=&amp;CFPARAMS=&amp;PlayerID=204327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2" Type="http://schemas.openxmlformats.org/officeDocument/2006/relationships/hyperlink" Target="https://stats.wnba.com/events/?flag=1&amp;CFID=&amp;CFPARAMS=&amp;PlayerID=203839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4" Type="http://schemas.openxmlformats.org/officeDocument/2006/relationships/hyperlink" Target="https://stats.wnba.com/player/203401/" TargetMode="External"/><Relationship Id="rId6219" Type="http://schemas.openxmlformats.org/officeDocument/2006/relationships/hyperlink" Target="https://stats.wnba.com/events/?flag=1&amp;CFID=&amp;CFPARAMS=&amp;PlayerID=1631006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stats.wnba.com/events/?flag=1&amp;CFID=&amp;CFPARAMS=&amp;PlayerID=202259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1" Type="http://schemas.openxmlformats.org/officeDocument/2006/relationships/hyperlink" Target="https://stats.wnba.com/events/?flag=1&amp;CFID=&amp;CFPARAMS=&amp;PlayerID=203034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2" Type="http://schemas.openxmlformats.org/officeDocument/2006/relationships/hyperlink" Target="https://stats.wnba.com/events/?flag=3&amp;CFID=&amp;CFPARAMS=&amp;PlayerID=204327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3" Type="http://schemas.openxmlformats.org/officeDocument/2006/relationships/hyperlink" Target="https://stats.wnba.com/player/204328/" TargetMode="External"/><Relationship Id="rId21743" Type="http://schemas.openxmlformats.org/officeDocument/2006/relationships/hyperlink" Target="https://stats.wnba.com/events/?flag=2&amp;CFID=&amp;CFPARAMS=&amp;PlayerID=201913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4" Type="http://schemas.openxmlformats.org/officeDocument/2006/relationships/hyperlink" Target="https://stats.wnba.com/team/1611661319/traditional/" TargetMode="External"/><Relationship Id="rId21746" Type="http://schemas.openxmlformats.org/officeDocument/2006/relationships/hyperlink" Target="https://stats.wnba.com/events/?flag=2&amp;CFID=&amp;CFPARAMS=&amp;PlayerID=203401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0" Type="http://schemas.openxmlformats.org/officeDocument/2006/relationships/hyperlink" Target="https://stats.wnba.com/team/1611661313/traditional/" TargetMode="External"/><Relationship Id="rId20415" Type="http://schemas.openxmlformats.org/officeDocument/2006/relationships/hyperlink" Target="https://stats.wnba.com/events/?flag=3&amp;CFID=&amp;CFPARAMS=&amp;PlayerID=204328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5" Type="http://schemas.openxmlformats.org/officeDocument/2006/relationships/hyperlink" Target="https://stats.wnba.com/team/1611661322/traditional/" TargetMode="External"/><Relationship Id="rId20416" Type="http://schemas.openxmlformats.org/officeDocument/2006/relationships/hyperlink" Target="https://stats.wnba.com/events/?flag=3&amp;CFID=&amp;CFPARAMS=&amp;PlayerID=204328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8" Type="http://schemas.openxmlformats.org/officeDocument/2006/relationships/hyperlink" Target="https://stats.wnba.com/events/?flag=2&amp;CFID=&amp;CFPARAMS=&amp;PlayerID=203401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7" Type="http://schemas.openxmlformats.org/officeDocument/2006/relationships/hyperlink" Target="https://stats.wnba.com/events/?flag=3&amp;CFID=&amp;CFPARAMS=&amp;PlayerID=204328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7" Type="http://schemas.openxmlformats.org/officeDocument/2006/relationships/hyperlink" Target="https://stats.wnba.com/events/?flag=2&amp;CFID=&amp;CFPARAMS=&amp;PlayerID=203401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0" Type="http://schemas.openxmlformats.org/officeDocument/2006/relationships/hyperlink" Target="https://stats.wnba.com/player/201913/" TargetMode="External"/><Relationship Id="rId7540" Type="http://schemas.openxmlformats.org/officeDocument/2006/relationships/hyperlink" Target="https://stats.wnba.com/events/?flag=1&amp;CFID=&amp;CFPARAMS=&amp;PlayerID=1630113&amp;TeamID=161166132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1" Type="http://schemas.openxmlformats.org/officeDocument/2006/relationships/hyperlink" Target="https://stats.wnba.com/events/?flag=1&amp;CFID=&amp;CFPARAMS=&amp;PlayerID=1628915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0" Type="http://schemas.openxmlformats.org/officeDocument/2006/relationships/hyperlink" Target="https://stats.wnba.com/events/?flag=1&amp;CFID=&amp;CFPARAMS=&amp;PlayerID=1628915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wnba.com/events/?flag=3&amp;CFID=&amp;CFPARAMS=&amp;PlayerID=1631006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stats.wnba.com/events/?flag=3&amp;CFID=&amp;CFPARAMS=&amp;PlayerID=202259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5" Type="http://schemas.openxmlformats.org/officeDocument/2006/relationships/hyperlink" Target="https://stats.wnba.com/events/?flag=1&amp;CFID=&amp;CFPARAMS=&amp;PlayerID=1628915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9" Type="http://schemas.openxmlformats.org/officeDocument/2006/relationships/hyperlink" Target="https://stats.wnba.com/events/?flag=1&amp;CFID=&amp;CFPARAMS=&amp;PlayerID=203034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8" Type="http://schemas.openxmlformats.org/officeDocument/2006/relationships/hyperlink" Target="https://stats.wnba.com/events/?flag=3&amp;CFID=&amp;CFPARAMS=&amp;PlayerID=204328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wnba.com/events/?flag=3&amp;CFID=&amp;CFPARAMS=&amp;PlayerID=1631006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stats.wnba.com/events/?flag=3&amp;CFID=&amp;CFPARAMS=&amp;PlayerID=202259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4" Type="http://schemas.openxmlformats.org/officeDocument/2006/relationships/hyperlink" Target="https://stats.wnba.com/events/?flag=1&amp;CFID=&amp;CFPARAMS=&amp;PlayerID=1628915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9" Type="http://schemas.openxmlformats.org/officeDocument/2006/relationships/hyperlink" Target="https://stats.wnba.com/events/?flag=1&amp;CFID=&amp;CFPARAMS=&amp;PlayerID=204328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9" Type="http://schemas.openxmlformats.org/officeDocument/2006/relationships/hyperlink" Target="https://stats.wnba.com/events/?flag=2&amp;CFID=&amp;CFPARAMS=&amp;PlayerID=203401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wnba.com/team/1611661319/traditional/" TargetMode="External"/><Relationship Id="rId7542" Type="http://schemas.openxmlformats.org/officeDocument/2006/relationships/hyperlink" Target="https://stats.wnba.com/team/1611661328/traditional/" TargetMode="External"/><Relationship Id="rId8873" Type="http://schemas.openxmlformats.org/officeDocument/2006/relationships/hyperlink" Target="https://stats.wnba.com/events/?flag=1&amp;CFID=&amp;CFPARAMS=&amp;PlayerID=1628915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7" Type="http://schemas.openxmlformats.org/officeDocument/2006/relationships/hyperlink" Target="https://stats.wnba.com/events/?flag=1&amp;CFID=&amp;CFPARAMS=&amp;PlayerID=203034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8" Type="http://schemas.openxmlformats.org/officeDocument/2006/relationships/hyperlink" Target="https://stats.wnba.com/events/?flag=1&amp;CFID=&amp;CFPARAMS=&amp;PlayerID=201907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wnba.com/events/?flag=3&amp;CFID=&amp;CFPARAMS=&amp;PlayerID=1631006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stats.wnba.com/player/202259/" TargetMode="External"/><Relationship Id="rId8872" Type="http://schemas.openxmlformats.org/officeDocument/2006/relationships/hyperlink" Target="https://stats.wnba.com/events/?flag=1&amp;CFID=&amp;CFPARAMS=&amp;PlayerID=1628915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8" Type="http://schemas.openxmlformats.org/officeDocument/2006/relationships/hyperlink" Target="https://stats.wnba.com/events/?flag=1&amp;CFID=&amp;CFPARAMS=&amp;PlayerID=203034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9" Type="http://schemas.openxmlformats.org/officeDocument/2006/relationships/hyperlink" Target="https://stats.wnba.com/player/204327/" TargetMode="External"/><Relationship Id="rId6216" Type="http://schemas.openxmlformats.org/officeDocument/2006/relationships/hyperlink" Target="https://stats.wnba.com/events/?flag=1&amp;CFID=&amp;CFPARAMS=&amp;PlayerID=1631006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stats.wnba.com/events/?flag=1&amp;CFID=&amp;CFPARAMS=&amp;PlayerID=202259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9" Type="http://schemas.openxmlformats.org/officeDocument/2006/relationships/hyperlink" Target="https://stats.wnba.com/events/?flag=3&amp;CFID=&amp;CFPARAMS=&amp;PlayerID=1628922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5" Type="http://schemas.openxmlformats.org/officeDocument/2006/relationships/hyperlink" Target="https://stats.wnba.com/events/?flag=3&amp;CFID=&amp;CFPARAMS=&amp;PlayerID=203034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6" Type="http://schemas.openxmlformats.org/officeDocument/2006/relationships/hyperlink" Target="https://stats.wnba.com/events/?flag=1&amp;CFID=&amp;CFPARAMS=&amp;PlayerID=201907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stats.wnba.com/events/?flag=1&amp;CFID=&amp;CFPARAMS=&amp;PlayerID=1631006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stats.wnba.com/events/?flag=1&amp;CFID=&amp;CFPARAMS=&amp;PlayerID=202259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8" Type="http://schemas.openxmlformats.org/officeDocument/2006/relationships/hyperlink" Target="https://stats.wnba.com/team/1611661329/traditional/" TargetMode="External"/><Relationship Id="rId18106" Type="http://schemas.openxmlformats.org/officeDocument/2006/relationships/hyperlink" Target="https://stats.wnba.com/events/?flag=3&amp;CFID=&amp;CFPARAMS=&amp;PlayerID=203034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7" Type="http://schemas.openxmlformats.org/officeDocument/2006/relationships/hyperlink" Target="https://stats.wnba.com/events/?flag=1&amp;CFID=&amp;CFPARAMS=&amp;PlayerID=201907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wnba.com/events/?flag=3&amp;CFID=&amp;CFPARAMS=&amp;PlayerID=1631006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stats.wnba.com/events/?flag=3&amp;CFID=&amp;CFPARAMS=&amp;PlayerID=202259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7" Type="http://schemas.openxmlformats.org/officeDocument/2006/relationships/hyperlink" Target="https://stats.wnba.com/player/1628922/" TargetMode="External"/><Relationship Id="rId18103" Type="http://schemas.openxmlformats.org/officeDocument/2006/relationships/hyperlink" Target="https://stats.wnba.com/events/?flag=3&amp;CFID=&amp;CFPARAMS=&amp;PlayerID=203034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4" Type="http://schemas.openxmlformats.org/officeDocument/2006/relationships/hyperlink" Target="https://stats.wnba.com/events/?flag=1&amp;CFID=&amp;CFPARAMS=&amp;PlayerID=201907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stats.wnba.com/events/?flag=1&amp;CFID=&amp;CFPARAMS=&amp;PlayerID=1631006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stats.wnba.com/events/?flag=3&amp;CFID=&amp;CFPARAMS=&amp;PlayerID=202259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6" Type="http://schemas.openxmlformats.org/officeDocument/2006/relationships/hyperlink" Target="https://stats.wnba.com/events/?flag=1&amp;CFID=&amp;CFPARAMS=&amp;PlayerID=1628915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4" Type="http://schemas.openxmlformats.org/officeDocument/2006/relationships/hyperlink" Target="https://stats.wnba.com/events/?flag=3&amp;CFID=&amp;CFPARAMS=&amp;PlayerID=203034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5" Type="http://schemas.openxmlformats.org/officeDocument/2006/relationships/hyperlink" Target="https://stats.wnba.com/events/?flag=1&amp;CFID=&amp;CFPARAMS=&amp;PlayerID=201907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0" Type="http://schemas.openxmlformats.org/officeDocument/2006/relationships/hyperlink" Target="https://stats.wnba.com/events/?flag=1&amp;CFID=&amp;CFPARAMS=&amp;PlayerID=201507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1" Type="http://schemas.openxmlformats.org/officeDocument/2006/relationships/hyperlink" Target="https://stats.wnba.com/events/?flag=2&amp;CFID=&amp;CFPARAMS=&amp;PlayerID=200691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1" Type="http://schemas.openxmlformats.org/officeDocument/2006/relationships/hyperlink" Target="https://stats.wnba.com/events/?flag=1&amp;CFID=&amp;CFPARAMS=&amp;PlayerID=201507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0" Type="http://schemas.openxmlformats.org/officeDocument/2006/relationships/hyperlink" Target="https://stats.wnba.com/events/?flag=1&amp;CFID=&amp;CFPARAMS=&amp;PlayerID=203849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0" Type="http://schemas.openxmlformats.org/officeDocument/2006/relationships/hyperlink" Target="https://stats.wnba.com/events/?flag=2&amp;CFID=&amp;CFPARAMS=&amp;PlayerID=200691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1" Type="http://schemas.openxmlformats.org/officeDocument/2006/relationships/hyperlink" Target="https://stats.wnba.com/player/203839/" TargetMode="External"/><Relationship Id="rId21733" Type="http://schemas.openxmlformats.org/officeDocument/2006/relationships/hyperlink" Target="https://stats.wnba.com/team/1611661330/traditional/" TargetMode="External"/><Relationship Id="rId20402" Type="http://schemas.openxmlformats.org/officeDocument/2006/relationships/hyperlink" Target="https://stats.wnba.com/team/1611661317/traditional/" TargetMode="External"/><Relationship Id="rId21732" Type="http://schemas.openxmlformats.org/officeDocument/2006/relationships/hyperlink" Target="https://stats.wnba.com/player/201048/" TargetMode="External"/><Relationship Id="rId20403" Type="http://schemas.openxmlformats.org/officeDocument/2006/relationships/hyperlink" Target="https://stats.wnba.com/events/?flag=3&amp;CFID=&amp;CFPARAMS=&amp;PlayerID=203839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5" Type="http://schemas.openxmlformats.org/officeDocument/2006/relationships/hyperlink" Target="https://stats.wnba.com/events/?flag=2&amp;CFID=&amp;CFPARAMS=&amp;PlayerID=201048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4" Type="http://schemas.openxmlformats.org/officeDocument/2006/relationships/hyperlink" Target="https://stats.wnba.com/events/?flag=3&amp;CFID=&amp;CFPARAMS=&amp;PlayerID=203839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4" Type="http://schemas.openxmlformats.org/officeDocument/2006/relationships/hyperlink" Target="https://stats.wnba.com/events/?flag=2&amp;CFID=&amp;CFPARAMS=&amp;PlayerID=201048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5" Type="http://schemas.openxmlformats.org/officeDocument/2006/relationships/hyperlink" Target="https://stats.wnba.com/events/?flag=3&amp;CFID=&amp;CFPARAMS=&amp;PlayerID=203839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7" Type="http://schemas.openxmlformats.org/officeDocument/2006/relationships/hyperlink" Target="https://stats.wnba.com/team/1611661313/traditional/" TargetMode="External"/><Relationship Id="rId20406" Type="http://schemas.openxmlformats.org/officeDocument/2006/relationships/hyperlink" Target="https://stats.wnba.com/events/?flag=3&amp;CFID=&amp;CFPARAMS=&amp;PlayerID=203839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6" Type="http://schemas.openxmlformats.org/officeDocument/2006/relationships/hyperlink" Target="https://stats.wnba.com/player/203402/" TargetMode="External"/><Relationship Id="rId6241" Type="http://schemas.openxmlformats.org/officeDocument/2006/relationships/hyperlink" Target="https://stats.wnba.com/events/?flag=1&amp;CFID=&amp;CFPARAMS=&amp;PlayerID=1630452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stats.wnba.com/events/?flag=3&amp;CFID=&amp;CFPARAMS=&amp;PlayerID=1630131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wnba.com/events/?flag=1&amp;CFID=&amp;CFPARAMS=&amp;PlayerID=1630452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stats.wnba.com/events/?flag=3&amp;CFID=&amp;CFPARAMS=&amp;PlayerID=1630131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stats.wnba.com/events/?flag=3&amp;CFID=&amp;CFPARAMS=&amp;PlayerID=1630131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9" Type="http://schemas.openxmlformats.org/officeDocument/2006/relationships/hyperlink" Target="https://stats.wnba.com/events/?flag=1&amp;CFID=&amp;CFPARAMS=&amp;PlayerID=201507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stats.wnba.com/events/?flag=1&amp;CFID=&amp;CFPARAMS=&amp;PlayerID=1630452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stats.wnba.com/team/1611661313/traditional/" TargetMode="External"/><Relationship Id="rId6245" Type="http://schemas.openxmlformats.org/officeDocument/2006/relationships/hyperlink" Target="https://stats.wnba.com/events/?flag=1&amp;CFID=&amp;CFPARAMS=&amp;PlayerID=1630452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stats.wnba.com/events/?flag=1&amp;CFID=&amp;CFPARAMS=&amp;PlayerID=1630131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7" Type="http://schemas.openxmlformats.org/officeDocument/2006/relationships/hyperlink" Target="https://stats.wnba.com/events/?flag=1&amp;CFID=&amp;CFPARAMS=&amp;PlayerID=201507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7" Type="http://schemas.openxmlformats.org/officeDocument/2006/relationships/hyperlink" Target="https://stats.wnba.com/events/?flag=1&amp;CFID=&amp;CFPARAMS=&amp;PlayerID=203839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9" Type="http://schemas.openxmlformats.org/officeDocument/2006/relationships/hyperlink" Target="https://stats.wnba.com/events/?flag=2&amp;CFID=&amp;CFPARAMS=&amp;PlayerID=203402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wnba.com/player/1631029/" TargetMode="External"/><Relationship Id="rId7576" Type="http://schemas.openxmlformats.org/officeDocument/2006/relationships/hyperlink" Target="https://stats.wnba.com/events/?flag=1&amp;CFID=&amp;CFPARAMS=&amp;PlayerID=1630131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8" Type="http://schemas.openxmlformats.org/officeDocument/2006/relationships/hyperlink" Target="https://stats.wnba.com/events/?flag=1&amp;CFID=&amp;CFPARAMS=&amp;PlayerID=201507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8" Type="http://schemas.openxmlformats.org/officeDocument/2006/relationships/hyperlink" Target="https://stats.wnba.com/events/?flag=1&amp;CFID=&amp;CFPARAMS=&amp;PlayerID=203839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38" Type="http://schemas.openxmlformats.org/officeDocument/2006/relationships/hyperlink" Target="https://stats.wnba.com/events/?flag=2&amp;CFID=&amp;CFPARAMS=&amp;PlayerID=203402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stats.wnba.com/events/?flag=1&amp;CFID=&amp;CFPARAMS=&amp;PlayerID=1630452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stats.wnba.com/events/?flag=1&amp;CFID=&amp;CFPARAMS=&amp;PlayerID=1630131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5" Type="http://schemas.openxmlformats.org/officeDocument/2006/relationships/hyperlink" Target="https://stats.wnba.com/events/?flag=3&amp;CFID=&amp;CFPARAMS=&amp;PlayerID=201507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9" Type="http://schemas.openxmlformats.org/officeDocument/2006/relationships/hyperlink" Target="https://stats.wnba.com/events/?flag=1&amp;CFID=&amp;CFPARAMS=&amp;PlayerID=203839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wnba.com/events/?flag=1&amp;CFID=&amp;CFPARAMS=&amp;PlayerID=1630452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stats.wnba.com/events/?flag=3&amp;CFID=&amp;CFPARAMS=&amp;PlayerID=1630131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6" Type="http://schemas.openxmlformats.org/officeDocument/2006/relationships/hyperlink" Target="https://stats.wnba.com/events/?flag=1&amp;CFID=&amp;CFPARAMS=&amp;PlayerID=201507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wnba.com/events/?flag=3&amp;CFID=&amp;CFPARAMS=&amp;PlayerID=1631029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3" Type="http://schemas.openxmlformats.org/officeDocument/2006/relationships/hyperlink" Target="https://stats.wnba.com/events/?flag=3&amp;CFID=&amp;CFPARAMS=&amp;PlayerID=201507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4" Type="http://schemas.openxmlformats.org/officeDocument/2006/relationships/hyperlink" Target="https://stats.wnba.com/events/?flag=3&amp;CFID=&amp;CFPARAMS=&amp;PlayerID=201507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stats.wnba.com/team/1611661321/traditional/" TargetMode="External"/><Relationship Id="rId7579" Type="http://schemas.openxmlformats.org/officeDocument/2006/relationships/hyperlink" Target="https://stats.wnba.com/events/?flag=1&amp;CFID=&amp;CFPARAMS=&amp;PlayerID=1630131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1" Type="http://schemas.openxmlformats.org/officeDocument/2006/relationships/hyperlink" Target="https://stats.wnba.com/team/1611661317/traditional/" TargetMode="External"/><Relationship Id="rId6248" Type="http://schemas.openxmlformats.org/officeDocument/2006/relationships/hyperlink" Target="https://stats.wnba.com/events/?flag=3&amp;CFID=&amp;CFPARAMS=&amp;PlayerID=1631029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stats.wnba.com/events/?flag=1&amp;CFID=&amp;CFPARAMS=&amp;PlayerID=1630131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2" Type="http://schemas.openxmlformats.org/officeDocument/2006/relationships/hyperlink" Target="https://stats.wnba.com/events/?flag=3&amp;CFID=&amp;CFPARAMS=&amp;PlayerID=201507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1" Type="http://schemas.openxmlformats.org/officeDocument/2006/relationships/hyperlink" Target="https://stats.wnba.com/events/?flag=1&amp;CFID=&amp;CFPARAMS=&amp;PlayerID=203406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0" Type="http://schemas.openxmlformats.org/officeDocument/2006/relationships/hyperlink" Target="https://stats.wnba.com/events/?flag=2&amp;CFID=&amp;CFPARAMS=&amp;PlayerID=100937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2" Type="http://schemas.openxmlformats.org/officeDocument/2006/relationships/hyperlink" Target="https://stats.wnba.com/events/?flag=1&amp;CFID=&amp;CFPARAMS=&amp;PlayerID=203406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2" Type="http://schemas.openxmlformats.org/officeDocument/2006/relationships/hyperlink" Target="https://stats.wnba.com/events/?flag=2&amp;CFID=&amp;CFPARAMS=&amp;PlayerID=100937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0" Type="http://schemas.openxmlformats.org/officeDocument/2006/relationships/hyperlink" Target="https://stats.wnba.com/events/?flag=1&amp;CFID=&amp;CFPARAMS=&amp;PlayerID=203406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1" Type="http://schemas.openxmlformats.org/officeDocument/2006/relationships/hyperlink" Target="https://stats.wnba.com/events/?flag=2&amp;CFID=&amp;CFPARAMS=&amp;PlayerID=100937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4" Type="http://schemas.openxmlformats.org/officeDocument/2006/relationships/hyperlink" Target="https://stats.wnba.com/player/202650/" TargetMode="External"/><Relationship Id="rId21723" Type="http://schemas.openxmlformats.org/officeDocument/2006/relationships/hyperlink" Target="https://stats.wnba.com/events/?flag=2&amp;CFID=&amp;CFPARAMS=&amp;PlayerID=100937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6" Type="http://schemas.openxmlformats.org/officeDocument/2006/relationships/hyperlink" Target="https://stats.wnba.com/events/?flag=2&amp;CFID=&amp;CFPARAMS=&amp;PlayerID=202650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5" Type="http://schemas.openxmlformats.org/officeDocument/2006/relationships/hyperlink" Target="https://stats.wnba.com/team/1611661320/traditional/" TargetMode="External"/><Relationship Id="rId6230" Type="http://schemas.openxmlformats.org/officeDocument/2006/relationships/hyperlink" Target="https://stats.wnba.com/events/?flag=1&amp;CFID=&amp;CFPARAMS=&amp;PlayerID=1630461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stats.wnba.com/events/?flag=1&amp;CFID=&amp;CFPARAMS=&amp;PlayerID=203855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3" Type="http://schemas.openxmlformats.org/officeDocument/2006/relationships/hyperlink" Target="https://stats.wnba.com/events/?flag=3&amp;CFID=&amp;CFPARAMS=&amp;PlayerID=203406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wnba.com/events/?flag=1&amp;CFID=&amp;CFPARAMS=&amp;PlayerID=1630461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stats.wnba.com/events/?flag=1&amp;CFID=&amp;CFPARAMS=&amp;PlayerID=203855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2" Type="http://schemas.openxmlformats.org/officeDocument/2006/relationships/hyperlink" Target="https://stats.wnba.com/team/1611661313/traditional/" TargetMode="External"/><Relationship Id="rId7560" Type="http://schemas.openxmlformats.org/officeDocument/2006/relationships/hyperlink" Target="https://stats.wnba.com/events/?flag=3&amp;CFID=&amp;CFPARAMS=&amp;PlayerID=203855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1" Type="http://schemas.openxmlformats.org/officeDocument/2006/relationships/hyperlink" Target="https://stats.wnba.com/player/203406/" TargetMode="External"/><Relationship Id="rId8890" Type="http://schemas.openxmlformats.org/officeDocument/2006/relationships/hyperlink" Target="https://stats.wnba.com/events/?flag=1&amp;CFID=&amp;CFPARAMS=&amp;PlayerID=1628922&amp;TeamID=161166132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stats.wnba.com/player/1630452/" TargetMode="External"/><Relationship Id="rId7566" Type="http://schemas.openxmlformats.org/officeDocument/2006/relationships/hyperlink" Target="https://stats.wnba.com/events/?flag=1&amp;CFID=&amp;CFPARAMS=&amp;PlayerID=203855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7" Type="http://schemas.openxmlformats.org/officeDocument/2006/relationships/hyperlink" Target="https://stats.wnba.com/events/?flag=1&amp;CFID=&amp;CFPARAMS=&amp;PlayerID=203406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8" Type="http://schemas.openxmlformats.org/officeDocument/2006/relationships/hyperlink" Target="https://stats.wnba.com/events/?flag=3&amp;CFID=&amp;CFPARAMS=&amp;PlayerID=203406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8" Type="http://schemas.openxmlformats.org/officeDocument/2006/relationships/hyperlink" Target="https://stats.wnba.com/player/200691/" TargetMode="External"/><Relationship Id="rId6235" Type="http://schemas.openxmlformats.org/officeDocument/2006/relationships/hyperlink" Target="https://stats.wnba.com/team/1611661325/traditional/" TargetMode="External"/><Relationship Id="rId7565" Type="http://schemas.openxmlformats.org/officeDocument/2006/relationships/hyperlink" Target="https://stats.wnba.com/events/?flag=1&amp;CFID=&amp;CFPARAMS=&amp;PlayerID=203855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6" Type="http://schemas.openxmlformats.org/officeDocument/2006/relationships/hyperlink" Target="https://stats.wnba.com/events/?flag=3&amp;CFID=&amp;CFPARAMS=&amp;PlayerID=203406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9" Type="http://schemas.openxmlformats.org/officeDocument/2006/relationships/hyperlink" Target="https://stats.wnba.com/events/?flag=3&amp;CFID=&amp;CFPARAMS=&amp;PlayerID=203406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7" Type="http://schemas.openxmlformats.org/officeDocument/2006/relationships/hyperlink" Target="https://stats.wnba.com/events/?flag=2&amp;CFID=&amp;CFPARAMS=&amp;PlayerID=202650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stats.wnba.com/events/?flag=1&amp;CFID=&amp;CFPARAMS=&amp;PlayerID=1630461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stats.wnba.com/events/?flag=1&amp;CFID=&amp;CFPARAMS=&amp;PlayerID=203855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5" Type="http://schemas.openxmlformats.org/officeDocument/2006/relationships/hyperlink" Target="https://stats.wnba.com/events/?flag=3&amp;CFID=&amp;CFPARAMS=&amp;PlayerID=203406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6" Type="http://schemas.openxmlformats.org/officeDocument/2006/relationships/hyperlink" Target="https://stats.wnba.com/events/?flag=3&amp;CFID=&amp;CFPARAMS=&amp;PlayerID=203406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stats.wnba.com/events/?flag=1&amp;CFID=&amp;CFPARAMS=&amp;PlayerID=1630461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stats.wnba.com/events/?flag=1&amp;CFID=&amp;CFPARAMS=&amp;PlayerID=203855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4" Type="http://schemas.openxmlformats.org/officeDocument/2006/relationships/hyperlink" Target="https://stats.wnba.com/events/?flag=3&amp;CFID=&amp;CFPARAMS=&amp;PlayerID=203406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7" Type="http://schemas.openxmlformats.org/officeDocument/2006/relationships/hyperlink" Target="https://stats.wnba.com/events/?flag=3&amp;CFID=&amp;CFPARAMS=&amp;PlayerID=203406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9" Type="http://schemas.openxmlformats.org/officeDocument/2006/relationships/hyperlink" Target="https://stats.wnba.com/team/1611661323/traditional/" TargetMode="External"/><Relationship Id="rId6238" Type="http://schemas.openxmlformats.org/officeDocument/2006/relationships/hyperlink" Target="https://stats.wnba.com/events/?flag=3&amp;CFID=&amp;CFPARAMS=&amp;PlayerID=1630452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4" Type="http://schemas.openxmlformats.org/officeDocument/2006/relationships/hyperlink" Target="https://stats.wnba.com/player/203406/" TargetMode="External"/><Relationship Id="rId6239" Type="http://schemas.openxmlformats.org/officeDocument/2006/relationships/hyperlink" Target="https://stats.wnba.com/events/?flag=1&amp;CFID=&amp;CFPARAMS=&amp;PlayerID=1630452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stats.wnba.com/player/1630131/" TargetMode="External"/><Relationship Id="rId19415" Type="http://schemas.openxmlformats.org/officeDocument/2006/relationships/hyperlink" Target="https://stats.wnba.com/team/1611661325/traditional/" TargetMode="External"/><Relationship Id="rId6236" Type="http://schemas.openxmlformats.org/officeDocument/2006/relationships/hyperlink" Target="https://stats.wnba.com/events/?flag=3&amp;CFID=&amp;CFPARAMS=&amp;PlayerID=1630452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stats.wnba.com/events/?flag=1&amp;CFID=&amp;CFPARAMS=&amp;PlayerID=203855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9" Type="http://schemas.openxmlformats.org/officeDocument/2006/relationships/hyperlink" Target="https://stats.wnba.com/events/?flag=1&amp;CFID=&amp;CFPARAMS=&amp;PlayerID=203406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2" Type="http://schemas.openxmlformats.org/officeDocument/2006/relationships/hyperlink" Target="https://stats.wnba.com/events/?flag=1&amp;CFID=&amp;CFPARAMS=&amp;PlayerID=201507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stats.wnba.com/events/?flag=3&amp;CFID=&amp;CFPARAMS=&amp;PlayerID=1630452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stats.wnba.com/events/?flag=1&amp;CFID=&amp;CFPARAMS=&amp;PlayerID=203855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8" Type="http://schemas.openxmlformats.org/officeDocument/2006/relationships/hyperlink" Target="https://stats.wnba.com/events/?flag=1&amp;CFID=&amp;CFPARAMS=&amp;PlayerID=203406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3" Type="http://schemas.openxmlformats.org/officeDocument/2006/relationships/hyperlink" Target="https://stats.wnba.com/events/?flag=1&amp;CFID=&amp;CFPARAMS=&amp;PlayerID=201507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stats.wnba.com/events/?flag=3&amp;CFID=&amp;CFPARAMS=&amp;PlayerID=1628886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5" Type="http://schemas.openxmlformats.org/officeDocument/2006/relationships/hyperlink" Target="https://stats.wnba.com/events/?flag=3&amp;CFID=&amp;CFPARAMS=&amp;PlayerID=204326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6" Type="http://schemas.openxmlformats.org/officeDocument/2006/relationships/hyperlink" Target="https://stats.wnba.com/events/?flag=1&amp;CFID=&amp;CFPARAMS=&amp;PlayerID=101033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5" Type="http://schemas.openxmlformats.org/officeDocument/2006/relationships/hyperlink" Target="https://stats.wnba.com/events/?flag=3&amp;CFID=&amp;CFPARAMS=&amp;PlayerID=204298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7" Type="http://schemas.openxmlformats.org/officeDocument/2006/relationships/hyperlink" Target="https://stats.wnba.com/player/202251/" TargetMode="External"/><Relationship Id="rId7518" Type="http://schemas.openxmlformats.org/officeDocument/2006/relationships/hyperlink" Target="https://stats.wnba.com/events/?flag=3&amp;CFID=&amp;CFPARAMS=&amp;PlayerID=1628886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9" Type="http://schemas.openxmlformats.org/officeDocument/2006/relationships/hyperlink" Target="https://stats.wnba.com/player/203825/" TargetMode="External"/><Relationship Id="rId18146" Type="http://schemas.openxmlformats.org/officeDocument/2006/relationships/hyperlink" Target="https://stats.wnba.com/events/?flag=3&amp;CFID=&amp;CFPARAMS=&amp;PlayerID=204326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7" Type="http://schemas.openxmlformats.org/officeDocument/2006/relationships/hyperlink" Target="https://stats.wnba.com/events/?flag=1&amp;CFID=&amp;CFPARAMS=&amp;PlayerID=101033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6" Type="http://schemas.openxmlformats.org/officeDocument/2006/relationships/hyperlink" Target="https://stats.wnba.com/events/?flag=3&amp;CFID=&amp;CFPARAMS=&amp;PlayerID=204298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6" Type="http://schemas.openxmlformats.org/officeDocument/2006/relationships/hyperlink" Target="https://stats.wnba.com/events/?flag=2&amp;CFID=&amp;CFPARAMS=&amp;PlayerID=201501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stats.wnba.com/events/?flag=3&amp;CFID=&amp;CFPARAMS=&amp;PlayerID=1628886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8" Type="http://schemas.openxmlformats.org/officeDocument/2006/relationships/hyperlink" Target="https://stats.wnba.com/events/?flag=1&amp;CFID=&amp;CFPARAMS=&amp;PlayerID=200676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3" Type="http://schemas.openxmlformats.org/officeDocument/2006/relationships/hyperlink" Target="https://stats.wnba.com/events/?flag=3&amp;CFID=&amp;CFPARAMS=&amp;PlayerID=204326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4" Type="http://schemas.openxmlformats.org/officeDocument/2006/relationships/hyperlink" Target="https://stats.wnba.com/events/?flag=1&amp;CFID=&amp;CFPARAMS=&amp;PlayerID=101033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7" Type="http://schemas.openxmlformats.org/officeDocument/2006/relationships/hyperlink" Target="https://stats.wnba.com/events/?flag=3&amp;CFID=&amp;CFPARAMS=&amp;PlayerID=204298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9" Type="http://schemas.openxmlformats.org/officeDocument/2006/relationships/hyperlink" Target="https://stats.wnba.com/events/?flag=2&amp;CFID=&amp;CFPARAMS=&amp;PlayerID=202251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stats.wnba.com/events/?flag=3&amp;CFID=&amp;CFPARAMS=&amp;PlayerID=1628886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7" Type="http://schemas.openxmlformats.org/officeDocument/2006/relationships/hyperlink" Target="https://stats.wnba.com/events/?flag=1&amp;CFID=&amp;CFPARAMS=&amp;PlayerID=200676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4" Type="http://schemas.openxmlformats.org/officeDocument/2006/relationships/hyperlink" Target="https://stats.wnba.com/events/?flag=3&amp;CFID=&amp;CFPARAMS=&amp;PlayerID=204326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5" Type="http://schemas.openxmlformats.org/officeDocument/2006/relationships/hyperlink" Target="https://stats.wnba.com/events/?flag=1&amp;CFID=&amp;CFPARAMS=&amp;PlayerID=101033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8" Type="http://schemas.openxmlformats.org/officeDocument/2006/relationships/hyperlink" Target="https://stats.wnba.com/events/?flag=1&amp;CFID=&amp;CFPARAMS=&amp;PlayerID=204298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8" Type="http://schemas.openxmlformats.org/officeDocument/2006/relationships/hyperlink" Target="https://stats.wnba.com/team/1611661319/traditional/" TargetMode="External"/><Relationship Id="rId18141" Type="http://schemas.openxmlformats.org/officeDocument/2006/relationships/hyperlink" Target="https://stats.wnba.com/player/204326/" TargetMode="External"/><Relationship Id="rId19472" Type="http://schemas.openxmlformats.org/officeDocument/2006/relationships/hyperlink" Target="https://stats.wnba.com/events/?flag=3&amp;CFID=&amp;CFPARAMS=&amp;PlayerID=101033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9" Type="http://schemas.openxmlformats.org/officeDocument/2006/relationships/hyperlink" Target="https://stats.wnba.com/events/?flag=1&amp;CFID=&amp;CFPARAMS=&amp;PlayerID=204298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2" Type="http://schemas.openxmlformats.org/officeDocument/2006/relationships/hyperlink" Target="https://stats.wnba.com/team/1611661322/traditional/" TargetMode="External"/><Relationship Id="rId19473" Type="http://schemas.openxmlformats.org/officeDocument/2006/relationships/hyperlink" Target="https://stats.wnba.com/events/?flag=1&amp;CFID=&amp;CFPARAMS=&amp;PlayerID=101033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0" Type="http://schemas.openxmlformats.org/officeDocument/2006/relationships/hyperlink" Target="https://stats.wnba.com/events/?flag=3&amp;CFID=&amp;CFPARAMS=&amp;PlayerID=101033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0" Type="http://schemas.openxmlformats.org/officeDocument/2006/relationships/hyperlink" Target="https://stats.wnba.com/events/?flag=1&amp;CFID=&amp;CFPARAMS=&amp;PlayerID=1627648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1" Type="http://schemas.openxmlformats.org/officeDocument/2006/relationships/hyperlink" Target="https://stats.wnba.com/events/?flag=3&amp;CFID=&amp;CFPARAMS=&amp;PlayerID=101033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1" Type="http://schemas.openxmlformats.org/officeDocument/2006/relationships/hyperlink" Target="https://stats.wnba.com/player/201501/" TargetMode="External"/><Relationship Id="rId20460" Type="http://schemas.openxmlformats.org/officeDocument/2006/relationships/hyperlink" Target="https://stats.wnba.com/events/?flag=1&amp;CFID=&amp;CFPARAMS=&amp;PlayerID=203069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0" Type="http://schemas.openxmlformats.org/officeDocument/2006/relationships/hyperlink" Target="https://stats.wnba.com/events/?flag=2&amp;CFID=&amp;CFPARAMS=&amp;PlayerID=101039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1" Type="http://schemas.openxmlformats.org/officeDocument/2006/relationships/hyperlink" Target="https://stats.wnba.com/events/?flag=1&amp;CFID=&amp;CFPARAMS=&amp;PlayerID=203069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3" Type="http://schemas.openxmlformats.org/officeDocument/2006/relationships/hyperlink" Target="https://stats.wnba.com/events/?flag=2&amp;CFID=&amp;CFPARAMS=&amp;PlayerID=201501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2" Type="http://schemas.openxmlformats.org/officeDocument/2006/relationships/hyperlink" Target="https://stats.wnba.com/player/204298/" TargetMode="External"/><Relationship Id="rId21792" Type="http://schemas.openxmlformats.org/officeDocument/2006/relationships/hyperlink" Target="https://stats.wnba.com/team/1611661317/traditional/" TargetMode="External"/><Relationship Id="rId20463" Type="http://schemas.openxmlformats.org/officeDocument/2006/relationships/hyperlink" Target="https://stats.wnba.com/team/1611661317/traditional/" TargetMode="External"/><Relationship Id="rId21795" Type="http://schemas.openxmlformats.org/officeDocument/2006/relationships/hyperlink" Target="https://stats.wnba.com/events/?flag=2&amp;CFID=&amp;CFPARAMS=&amp;PlayerID=201501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4" Type="http://schemas.openxmlformats.org/officeDocument/2006/relationships/hyperlink" Target="https://stats.wnba.com/events/?flag=3&amp;CFID=&amp;CFPARAMS=&amp;PlayerID=204298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4" Type="http://schemas.openxmlformats.org/officeDocument/2006/relationships/hyperlink" Target="https://stats.wnba.com/events/?flag=2&amp;CFID=&amp;CFPARAMS=&amp;PlayerID=201501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stats.wnba.com/events/?flag=1&amp;CFID=&amp;CFPARAMS=&amp;PlayerID=204322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2" Type="http://schemas.openxmlformats.org/officeDocument/2006/relationships/hyperlink" Target="https://stats.wnba.com/events/?flag=1&amp;CFID=&amp;CFPARAMS=&amp;PlayerID=200676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stats.wnba.com/events/?flag=1&amp;CFID=&amp;CFPARAMS=&amp;PlayerID=204322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1" Type="http://schemas.openxmlformats.org/officeDocument/2006/relationships/hyperlink" Target="https://stats.wnba.com/events/?flag=1&amp;CFID=&amp;CFPARAMS=&amp;PlayerID=200676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0" Type="http://schemas.openxmlformats.org/officeDocument/2006/relationships/hyperlink" Target="https://stats.wnba.com/events/?flag=3&amp;CFID=&amp;CFPARAMS=&amp;PlayerID=200676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stats.wnba.com/team/1611661328/traditional/" TargetMode="External"/><Relationship Id="rId8846" Type="http://schemas.openxmlformats.org/officeDocument/2006/relationships/hyperlink" Target="https://stats.wnba.com/events/?flag=1&amp;CFID=&amp;CFPARAMS=&amp;PlayerID=200676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8" Type="http://schemas.openxmlformats.org/officeDocument/2006/relationships/hyperlink" Target="https://stats.wnba.com/events/?flag=1&amp;CFID=&amp;CFPARAMS=&amp;PlayerID=1627648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9" Type="http://schemas.openxmlformats.org/officeDocument/2006/relationships/hyperlink" Target="https://stats.wnba.com/events/?flag=3&amp;CFID=&amp;CFPARAMS=&amp;PlayerID=101033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stats.wnba.com/player/1628886/" TargetMode="External"/><Relationship Id="rId8845" Type="http://schemas.openxmlformats.org/officeDocument/2006/relationships/hyperlink" Target="https://stats.wnba.com/events/?flag=1&amp;CFID=&amp;CFPARAMS=&amp;PlayerID=200676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9" Type="http://schemas.openxmlformats.org/officeDocument/2006/relationships/hyperlink" Target="https://stats.wnba.com/events/?flag=1&amp;CFID=&amp;CFPARAMS=&amp;PlayerID=1627648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stats.wnba.com/events/?flag=1&amp;CFID=&amp;CFPARAMS=&amp;PlayerID=204322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4" Type="http://schemas.openxmlformats.org/officeDocument/2006/relationships/hyperlink" Target="https://stats.wnba.com/events/?flag=1&amp;CFID=&amp;CFPARAMS=&amp;PlayerID=200676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6" Type="http://schemas.openxmlformats.org/officeDocument/2006/relationships/hyperlink" Target="https://stats.wnba.com/events/?flag=1&amp;CFID=&amp;CFPARAMS=&amp;PlayerID=1627648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7" Type="http://schemas.openxmlformats.org/officeDocument/2006/relationships/hyperlink" Target="https://stats.wnba.com/player/101033/" TargetMode="External"/><Relationship Id="rId7512" Type="http://schemas.openxmlformats.org/officeDocument/2006/relationships/hyperlink" Target="https://stats.wnba.com/events/?flag=1&amp;CFID=&amp;CFPARAMS=&amp;PlayerID=204322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3" Type="http://schemas.openxmlformats.org/officeDocument/2006/relationships/hyperlink" Target="https://stats.wnba.com/events/?flag=1&amp;CFID=&amp;CFPARAMS=&amp;PlayerID=200676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7" Type="http://schemas.openxmlformats.org/officeDocument/2006/relationships/hyperlink" Target="https://stats.wnba.com/events/?flag=1&amp;CFID=&amp;CFPARAMS=&amp;PlayerID=1627648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8" Type="http://schemas.openxmlformats.org/officeDocument/2006/relationships/hyperlink" Target="https://stats.wnba.com/team/1611661330/traditional/" TargetMode="External"/><Relationship Id="rId7508" Type="http://schemas.openxmlformats.org/officeDocument/2006/relationships/hyperlink" Target="https://stats.wnba.com/events/?flag=1&amp;CFID=&amp;CFPARAMS=&amp;PlayerID=204322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9" Type="http://schemas.openxmlformats.org/officeDocument/2006/relationships/hyperlink" Target="https://stats.wnba.com/events/?flag=3&amp;CFID=&amp;CFPARAMS=&amp;PlayerID=200676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6" Type="http://schemas.openxmlformats.org/officeDocument/2006/relationships/hyperlink" Target="https://stats.wnba.com/team/1611661313/traditional/" TargetMode="External"/><Relationship Id="rId19487" Type="http://schemas.openxmlformats.org/officeDocument/2006/relationships/hyperlink" Target="https://stats.wnba.com/events/?flag=1&amp;CFID=&amp;CFPARAMS=&amp;PlayerID=201904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4" Type="http://schemas.openxmlformats.org/officeDocument/2006/relationships/hyperlink" Target="https://stats.wnba.com/events/?flag=1&amp;CFID=&amp;CFPARAMS=&amp;PlayerID=203069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6" Type="http://schemas.openxmlformats.org/officeDocument/2006/relationships/hyperlink" Target="https://stats.wnba.com/team/1611661325/traditional/" TargetMode="External"/><Relationship Id="rId7507" Type="http://schemas.openxmlformats.org/officeDocument/2006/relationships/hyperlink" Target="https://stats.wnba.com/events/?flag=1&amp;CFID=&amp;CFPARAMS=&amp;PlayerID=204322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8" Type="http://schemas.openxmlformats.org/officeDocument/2006/relationships/hyperlink" Target="https://stats.wnba.com/events/?flag=3&amp;CFID=&amp;CFPARAMS=&amp;PlayerID=200676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7" Type="http://schemas.openxmlformats.org/officeDocument/2006/relationships/hyperlink" Target="https://stats.wnba.com/events/?flag=3&amp;CFID=&amp;CFPARAMS=&amp;PlayerID=20383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8" Type="http://schemas.openxmlformats.org/officeDocument/2006/relationships/hyperlink" Target="https://stats.wnba.com/events/?flag=1&amp;CFID=&amp;CFPARAMS=&amp;PlayerID=201904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5" Type="http://schemas.openxmlformats.org/officeDocument/2006/relationships/hyperlink" Target="https://stats.wnba.com/events/?flag=1&amp;CFID=&amp;CFPARAMS=&amp;PlayerID=203069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5" Type="http://schemas.openxmlformats.org/officeDocument/2006/relationships/hyperlink" Target="https://stats.wnba.com/player/101039/" TargetMode="External"/><Relationship Id="rId7506" Type="http://schemas.openxmlformats.org/officeDocument/2006/relationships/hyperlink" Target="https://stats.wnba.com/events/?flag=1&amp;CFID=&amp;CFPARAMS=&amp;PlayerID=204322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7" Type="http://schemas.openxmlformats.org/officeDocument/2006/relationships/hyperlink" Target="https://stats.wnba.com/events/?flag=3&amp;CFID=&amp;CFPARAMS=&amp;PlayerID=200676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4" Type="http://schemas.openxmlformats.org/officeDocument/2006/relationships/hyperlink" Target="https://stats.wnba.com/events/?flag=1&amp;CFID=&amp;CFPARAMS=&amp;PlayerID=204326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5" Type="http://schemas.openxmlformats.org/officeDocument/2006/relationships/hyperlink" Target="https://stats.wnba.com/events/?flag=3&amp;CFID=&amp;CFPARAMS=&amp;PlayerID=201904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6" Type="http://schemas.openxmlformats.org/officeDocument/2006/relationships/hyperlink" Target="https://stats.wnba.com/events/?flag=1&amp;CFID=&amp;CFPARAMS=&amp;PlayerID=203069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8" Type="http://schemas.openxmlformats.org/officeDocument/2006/relationships/hyperlink" Target="https://stats.wnba.com/events/?flag=2&amp;CFID=&amp;CFPARAMS=&amp;PlayerID=101039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stats.wnba.com/events/?flag=3&amp;CFID=&amp;CFPARAMS=&amp;PlayerID=204322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6" Type="http://schemas.openxmlformats.org/officeDocument/2006/relationships/hyperlink" Target="https://stats.wnba.com/team/1611661325/traditional/" TargetMode="External"/><Relationship Id="rId18155" Type="http://schemas.openxmlformats.org/officeDocument/2006/relationships/hyperlink" Target="https://stats.wnba.com/player/203830/" TargetMode="External"/><Relationship Id="rId19486" Type="http://schemas.openxmlformats.org/officeDocument/2006/relationships/hyperlink" Target="https://stats.wnba.com/events/?flag=3&amp;CFID=&amp;CFPARAMS=&amp;PlayerID=201904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7" Type="http://schemas.openxmlformats.org/officeDocument/2006/relationships/hyperlink" Target="https://stats.wnba.com/events/?flag=1&amp;CFID=&amp;CFPARAMS=&amp;PlayerID=203069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7" Type="http://schemas.openxmlformats.org/officeDocument/2006/relationships/hyperlink" Target="https://stats.wnba.com/events/?flag=2&amp;CFID=&amp;CFPARAMS=&amp;PlayerID=101039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2" Type="http://schemas.openxmlformats.org/officeDocument/2006/relationships/hyperlink" Target="https://stats.wnba.com/events/?flag=1&amp;CFID=&amp;CFPARAMS=&amp;PlayerID=204326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3" Type="http://schemas.openxmlformats.org/officeDocument/2006/relationships/hyperlink" Target="https://stats.wnba.com/events/?flag=3&amp;CFID=&amp;CFPARAMS=&amp;PlayerID=201904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8" Type="http://schemas.openxmlformats.org/officeDocument/2006/relationships/hyperlink" Target="https://stats.wnba.com/events/?flag=1&amp;CFID=&amp;CFPARAMS=&amp;PlayerID=203069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3" Type="http://schemas.openxmlformats.org/officeDocument/2006/relationships/hyperlink" Target="https://stats.wnba.com/events/?flag=1&amp;CFID=&amp;CFPARAMS=&amp;PlayerID=204326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4" Type="http://schemas.openxmlformats.org/officeDocument/2006/relationships/hyperlink" Target="https://stats.wnba.com/events/?flag=3&amp;CFID=&amp;CFPARAMS=&amp;PlayerID=201904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9" Type="http://schemas.openxmlformats.org/officeDocument/2006/relationships/hyperlink" Target="https://stats.wnba.com/events/?flag=1&amp;CFID=&amp;CFPARAMS=&amp;PlayerID=203069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9" Type="http://schemas.openxmlformats.org/officeDocument/2006/relationships/hyperlink" Target="https://stats.wnba.com/events/?flag=2&amp;CFID=&amp;CFPARAMS=&amp;PlayerID=101039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0" Type="http://schemas.openxmlformats.org/officeDocument/2006/relationships/hyperlink" Target="https://stats.wnba.com/events/?flag=1&amp;CFID=&amp;CFPARAMS=&amp;PlayerID=204326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1" Type="http://schemas.openxmlformats.org/officeDocument/2006/relationships/hyperlink" Target="https://stats.wnba.com/player/201904/" TargetMode="External"/><Relationship Id="rId7509" Type="http://schemas.openxmlformats.org/officeDocument/2006/relationships/hyperlink" Target="https://stats.wnba.com/events/?flag=1&amp;CFID=&amp;CFPARAMS=&amp;PlayerID=204322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1" Type="http://schemas.openxmlformats.org/officeDocument/2006/relationships/hyperlink" Target="https://stats.wnba.com/events/?flag=1&amp;CFID=&amp;CFPARAMS=&amp;PlayerID=204326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2" Type="http://schemas.openxmlformats.org/officeDocument/2006/relationships/hyperlink" Target="https://stats.wnba.com/team/1611661324/traditional/" TargetMode="External"/><Relationship Id="rId19480" Type="http://schemas.openxmlformats.org/officeDocument/2006/relationships/hyperlink" Target="https://stats.wnba.com/events/?flag=1&amp;CFID=&amp;CFPARAMS=&amp;PlayerID=101033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0" Type="http://schemas.openxmlformats.org/officeDocument/2006/relationships/hyperlink" Target="https://stats.wnba.com/team/1611661323/traditional/" TargetMode="External"/><Relationship Id="rId20450" Type="http://schemas.openxmlformats.org/officeDocument/2006/relationships/hyperlink" Target="https://stats.wnba.com/player/203069/" TargetMode="External"/><Relationship Id="rId21782" Type="http://schemas.openxmlformats.org/officeDocument/2006/relationships/hyperlink" Target="https://stats.wnba.com/events/?flag=2&amp;CFID=&amp;CFPARAMS=&amp;PlayerID=100796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1" Type="http://schemas.openxmlformats.org/officeDocument/2006/relationships/hyperlink" Target="https://stats.wnba.com/team/1611661313/traditional/" TargetMode="External"/><Relationship Id="rId21781" Type="http://schemas.openxmlformats.org/officeDocument/2006/relationships/hyperlink" Target="https://stats.wnba.com/events/?flag=2&amp;CFID=&amp;CFPARAMS=&amp;PlayerID=100796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2" Type="http://schemas.openxmlformats.org/officeDocument/2006/relationships/hyperlink" Target="https://stats.wnba.com/events/?flag=3&amp;CFID=&amp;CFPARAMS=&amp;PlayerID=203069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4" Type="http://schemas.openxmlformats.org/officeDocument/2006/relationships/hyperlink" Target="https://stats.wnba.com/events/?flag=2&amp;CFID=&amp;CFPARAMS=&amp;PlayerID=100796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3" Type="http://schemas.openxmlformats.org/officeDocument/2006/relationships/hyperlink" Target="https://stats.wnba.com/events/?flag=3&amp;CFID=&amp;CFPARAMS=&amp;PlayerID=203069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3" Type="http://schemas.openxmlformats.org/officeDocument/2006/relationships/hyperlink" Target="https://stats.wnba.com/events/?flag=2&amp;CFID=&amp;CFPARAMS=&amp;PlayerID=100796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stats.wnba.com/events/?flag=1&amp;CFID=&amp;CFPARAMS=&amp;PlayerID=202638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1" Type="http://schemas.openxmlformats.org/officeDocument/2006/relationships/hyperlink" Target="https://stats.wnba.com/events/?flag=1&amp;CFID=&amp;CFPARAMS=&amp;PlayerID=1627676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0" Type="http://schemas.openxmlformats.org/officeDocument/2006/relationships/hyperlink" Target="https://stats.wnba.com/events/?flag=1&amp;CFID=&amp;CFPARAMS=&amp;PlayerID=1627676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stats.wnba.com/events/?flag=3&amp;CFID=&amp;CFPARAMS=&amp;PlayerID=204322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5" Type="http://schemas.openxmlformats.org/officeDocument/2006/relationships/hyperlink" Target="https://stats.wnba.com/player/200676/" TargetMode="External"/><Relationship Id="rId18149" Type="http://schemas.openxmlformats.org/officeDocument/2006/relationships/hyperlink" Target="https://stats.wnba.com/events/?flag=1&amp;CFID=&amp;CFPARAMS=&amp;PlayerID=204326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stats.wnba.com/team/1611661330/traditional/" TargetMode="External"/><Relationship Id="rId8834" Type="http://schemas.openxmlformats.org/officeDocument/2006/relationships/hyperlink" Target="https://stats.wnba.com/events/?flag=1&amp;CFID=&amp;CFPARAMS=&amp;PlayerID=1627676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stats.wnba.com/player/204322/" TargetMode="External"/><Relationship Id="rId8833" Type="http://schemas.openxmlformats.org/officeDocument/2006/relationships/hyperlink" Target="https://stats.wnba.com/events/?flag=1&amp;CFID=&amp;CFPARAMS=&amp;PlayerID=1627676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7" Type="http://schemas.openxmlformats.org/officeDocument/2006/relationships/hyperlink" Target="https://stats.wnba.com/events/?flag=1&amp;CFID=&amp;CFPARAMS=&amp;PlayerID=204326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8" Type="http://schemas.openxmlformats.org/officeDocument/2006/relationships/hyperlink" Target="https://stats.wnba.com/events/?flag=1&amp;CFID=&amp;CFPARAMS=&amp;PlayerID=101033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stats.wnba.com/events/?flag=1&amp;CFID=&amp;CFPARAMS=&amp;PlayerID=202638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2" Type="http://schemas.openxmlformats.org/officeDocument/2006/relationships/hyperlink" Target="https://stats.wnba.com/events/?flag=1&amp;CFID=&amp;CFPARAMS=&amp;PlayerID=1627676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8" Type="http://schemas.openxmlformats.org/officeDocument/2006/relationships/hyperlink" Target="https://stats.wnba.com/events/?flag=1&amp;CFID=&amp;CFPARAMS=&amp;PlayerID=204326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9" Type="http://schemas.openxmlformats.org/officeDocument/2006/relationships/hyperlink" Target="https://stats.wnba.com/events/?flag=1&amp;CFID=&amp;CFPARAMS=&amp;PlayerID=101033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stats.wnba.com/player/1631006/" TargetMode="External"/><Relationship Id="rId18123" Type="http://schemas.openxmlformats.org/officeDocument/2006/relationships/hyperlink" Target="https://stats.wnba.com/events/?flag=1&amp;CFID=&amp;CFPARAMS=&amp;PlayerID=203832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4" Type="http://schemas.openxmlformats.org/officeDocument/2006/relationships/hyperlink" Target="https://stats.wnba.com/team/1611661323/traditional/" TargetMode="External"/><Relationship Id="rId20443" Type="http://schemas.openxmlformats.org/officeDocument/2006/relationships/hyperlink" Target="https://stats.wnba.com/events/?flag=1&amp;CFID=&amp;CFPARAMS=&amp;PlayerID=203845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5" Type="http://schemas.openxmlformats.org/officeDocument/2006/relationships/hyperlink" Target="https://stats.wnba.com/events/?flag=2&amp;CFID=&amp;CFPARAMS=&amp;PlayerID=202652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4" Type="http://schemas.openxmlformats.org/officeDocument/2006/relationships/hyperlink" Target="https://stats.wnba.com/events/?flag=1&amp;CFID=&amp;CFPARAMS=&amp;PlayerID=203832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5" Type="http://schemas.openxmlformats.org/officeDocument/2006/relationships/hyperlink" Target="https://stats.wnba.com/events/?flag=3&amp;CFID=&amp;CFPARAMS=&amp;PlayerID=101080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4" Type="http://schemas.openxmlformats.org/officeDocument/2006/relationships/hyperlink" Target="https://stats.wnba.com/events/?flag=1&amp;CFID=&amp;CFPARAMS=&amp;PlayerID=203845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4" Type="http://schemas.openxmlformats.org/officeDocument/2006/relationships/hyperlink" Target="https://stats.wnba.com/team/1611661313/traditional/" TargetMode="External"/><Relationship Id="rId6207" Type="http://schemas.openxmlformats.org/officeDocument/2006/relationships/hyperlink" Target="https://stats.wnba.com/events/?flag=1&amp;CFID=&amp;CFPARAMS=&amp;PlayerID=1630154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stats.wnba.com/events/?flag=1&amp;CFID=&amp;CFPARAMS=&amp;PlayerID=1630113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1" Type="http://schemas.openxmlformats.org/officeDocument/2006/relationships/hyperlink" Target="https://stats.wnba.com/events/?flag=1&amp;CFID=&amp;CFPARAMS=&amp;PlayerID=203832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2" Type="http://schemas.openxmlformats.org/officeDocument/2006/relationships/hyperlink" Target="https://stats.wnba.com/events/?flag=1&amp;CFID=&amp;CFPARAMS=&amp;PlayerID=204327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5" Type="http://schemas.openxmlformats.org/officeDocument/2006/relationships/hyperlink" Target="https://stats.wnba.com/events/?flag=1&amp;CFID=&amp;CFPARAMS=&amp;PlayerID=203845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7" Type="http://schemas.openxmlformats.org/officeDocument/2006/relationships/hyperlink" Target="https://stats.wnba.com/events/?flag=2&amp;CFID=&amp;CFPARAMS=&amp;PlayerID=202652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wnba.com/events/?flag=1&amp;CFID=&amp;CFPARAMS=&amp;PlayerID=1630154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stats.wnba.com/events/?flag=1&amp;CFID=&amp;CFPARAMS=&amp;PlayerID=1630113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9" Type="http://schemas.openxmlformats.org/officeDocument/2006/relationships/hyperlink" Target="https://stats.wnba.com/events/?flag=1&amp;CFID=&amp;CFPARAMS=&amp;PlayerID=1628915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2" Type="http://schemas.openxmlformats.org/officeDocument/2006/relationships/hyperlink" Target="https://stats.wnba.com/events/?flag=1&amp;CFID=&amp;CFPARAMS=&amp;PlayerID=203832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3" Type="http://schemas.openxmlformats.org/officeDocument/2006/relationships/hyperlink" Target="https://stats.wnba.com/player/101080/" TargetMode="External"/><Relationship Id="rId20446" Type="http://schemas.openxmlformats.org/officeDocument/2006/relationships/hyperlink" Target="https://stats.wnba.com/events/?flag=1&amp;CFID=&amp;CFPARAMS=&amp;PlayerID=203845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6" Type="http://schemas.openxmlformats.org/officeDocument/2006/relationships/hyperlink" Target="https://stats.wnba.com/events/?flag=2&amp;CFID=&amp;CFPARAMS=&amp;PlayerID=202652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0" Type="http://schemas.openxmlformats.org/officeDocument/2006/relationships/hyperlink" Target="https://stats.wnba.com/events/?flag=1&amp;CFID=&amp;CFPARAMS=&amp;PlayerID=204327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7" Type="http://schemas.openxmlformats.org/officeDocument/2006/relationships/hyperlink" Target="https://stats.wnba.com/events/?flag=1&amp;CFID=&amp;CFPARAMS=&amp;PlayerID=203845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9" Type="http://schemas.openxmlformats.org/officeDocument/2006/relationships/hyperlink" Target="https://stats.wnba.com/player/100796/" TargetMode="External"/><Relationship Id="rId18120" Type="http://schemas.openxmlformats.org/officeDocument/2006/relationships/hyperlink" Target="https://stats.wnba.com/events/?flag=1&amp;CFID=&amp;CFPARAMS=&amp;PlayerID=203832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1" Type="http://schemas.openxmlformats.org/officeDocument/2006/relationships/hyperlink" Target="https://stats.wnba.com/events/?flag=1&amp;CFID=&amp;CFPARAMS=&amp;PlayerID=204327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8" Type="http://schemas.openxmlformats.org/officeDocument/2006/relationships/hyperlink" Target="https://stats.wnba.com/events/?flag=1&amp;CFID=&amp;CFPARAMS=&amp;PlayerID=203845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8" Type="http://schemas.openxmlformats.org/officeDocument/2006/relationships/hyperlink" Target="https://stats.wnba.com/events/?flag=2&amp;CFID=&amp;CFPARAMS=&amp;PlayerID=202652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9" Type="http://schemas.openxmlformats.org/officeDocument/2006/relationships/hyperlink" Target="https://stats.wnba.com/events/?flag=1&amp;CFID=&amp;CFPARAMS=&amp;PlayerID=203845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1" Type="http://schemas.openxmlformats.org/officeDocument/2006/relationships/hyperlink" Target="https://stats.wnba.com/events/?flag=2&amp;CFID=&amp;CFPARAMS=&amp;PlayerID=100404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0" Type="http://schemas.openxmlformats.org/officeDocument/2006/relationships/hyperlink" Target="https://stats.wnba.com/events/?flag=3&amp;CFID=&amp;CFPARAMS=&amp;PlayerID=203845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0" Type="http://schemas.openxmlformats.org/officeDocument/2006/relationships/hyperlink" Target="https://stats.wnba.com/events/?flag=2&amp;CFID=&amp;CFPARAMS=&amp;PlayerID=100404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1" Type="http://schemas.openxmlformats.org/officeDocument/2006/relationships/hyperlink" Target="https://stats.wnba.com/events/?flag=3&amp;CFID=&amp;CFPARAMS=&amp;PlayerID=203845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3" Type="http://schemas.openxmlformats.org/officeDocument/2006/relationships/hyperlink" Target="https://stats.wnba.com/player/202652/" TargetMode="External"/><Relationship Id="rId20442" Type="http://schemas.openxmlformats.org/officeDocument/2006/relationships/hyperlink" Target="https://stats.wnba.com/events/?flag=1&amp;CFID=&amp;CFPARAMS=&amp;PlayerID=203845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2" Type="http://schemas.openxmlformats.org/officeDocument/2006/relationships/hyperlink" Target="https://stats.wnba.com/events/?flag=2&amp;CFID=&amp;CFPARAMS=&amp;PlayerID=100404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0" Type="http://schemas.openxmlformats.org/officeDocument/2006/relationships/hyperlink" Target="https://stats.wnba.com/events/?flag=1&amp;CFID=&amp;CFPARAMS=&amp;PlayerID=203825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stats.wnba.com/events/?flag=3&amp;CFID=&amp;CFPARAMS=&amp;PlayerID=1630154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stats.wnba.com/events/?flag=1&amp;CFID=&amp;CFPARAMS=&amp;PlayerID=1630113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4" Type="http://schemas.openxmlformats.org/officeDocument/2006/relationships/hyperlink" Target="https://stats.wnba.com/team/1611661313/traditional/" TargetMode="External"/><Relationship Id="rId6202" Type="http://schemas.openxmlformats.org/officeDocument/2006/relationships/hyperlink" Target="https://stats.wnba.com/events/?flag=3&amp;CFID=&amp;CFPARAMS=&amp;PlayerID=1630154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stats.wnba.com/events/?flag=3&amp;CFID=&amp;CFPARAMS=&amp;PlayerID=1630113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3" Type="http://schemas.openxmlformats.org/officeDocument/2006/relationships/hyperlink" Target="https://stats.wnba.com/player/1628915/" TargetMode="External"/><Relationship Id="rId7531" Type="http://schemas.openxmlformats.org/officeDocument/2006/relationships/hyperlink" Target="https://stats.wnba.com/events/?flag=3&amp;CFID=&amp;CFPARAMS=&amp;PlayerID=1630113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2" Type="http://schemas.openxmlformats.org/officeDocument/2006/relationships/hyperlink" Target="https://stats.wnba.com/events/?flag=1&amp;CFID=&amp;CFPARAMS=&amp;PlayerID=203825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8" Type="http://schemas.openxmlformats.org/officeDocument/2006/relationships/hyperlink" Target="https://stats.wnba.com/events/?flag=3&amp;CFID=&amp;CFPARAMS=&amp;PlayerID=203832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9" Type="http://schemas.openxmlformats.org/officeDocument/2006/relationships/hyperlink" Target="https://stats.wnba.com/events/?flag=1&amp;CFID=&amp;CFPARAMS=&amp;PlayerID=204327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stats.wnba.com/events/?flag=3&amp;CFID=&amp;CFPARAMS=&amp;PlayerID=1630154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stats.wnba.com/events/?flag=3&amp;CFID=&amp;CFPARAMS=&amp;PlayerID=1630113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1" Type="http://schemas.openxmlformats.org/officeDocument/2006/relationships/hyperlink" Target="https://stats.wnba.com/events/?flag=1&amp;CFID=&amp;CFPARAMS=&amp;PlayerID=203825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9" Type="http://schemas.openxmlformats.org/officeDocument/2006/relationships/hyperlink" Target="https://stats.wnba.com/events/?flag=1&amp;CFID=&amp;CFPARAMS=&amp;PlayerID=203832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wnba.com/events/?flag=1&amp;CFID=&amp;CFPARAMS=&amp;PlayerID=1630154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stats.wnba.com/events/?flag=1&amp;CFID=&amp;CFPARAMS=&amp;PlayerID=1630113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8" Type="http://schemas.openxmlformats.org/officeDocument/2006/relationships/hyperlink" Target="https://stats.wnba.com/events/?flag=3&amp;CFID=&amp;CFPARAMS=&amp;PlayerID=1628915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6" Type="http://schemas.openxmlformats.org/officeDocument/2006/relationships/hyperlink" Target="https://stats.wnba.com/team/1611661330/traditional/" TargetMode="External"/><Relationship Id="rId19447" Type="http://schemas.openxmlformats.org/officeDocument/2006/relationships/hyperlink" Target="https://stats.wnba.com/events/?flag=1&amp;CFID=&amp;CFPARAMS=&amp;PlayerID=204327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stats.wnba.com/events/?flag=1&amp;CFID=&amp;CFPARAMS=&amp;PlayerID=1630154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stats.wnba.com/events/?flag=1&amp;CFID=&amp;CFPARAMS=&amp;PlayerID=1630113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7" Type="http://schemas.openxmlformats.org/officeDocument/2006/relationships/hyperlink" Target="https://stats.wnba.com/events/?flag=3&amp;CFID=&amp;CFPARAMS=&amp;PlayerID=1628915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7" Type="http://schemas.openxmlformats.org/officeDocument/2006/relationships/hyperlink" Target="https://stats.wnba.com/events/?flag=3&amp;CFID=&amp;CFPARAMS=&amp;PlayerID=203832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8" Type="http://schemas.openxmlformats.org/officeDocument/2006/relationships/hyperlink" Target="https://stats.wnba.com/events/?flag=1&amp;CFID=&amp;CFPARAMS=&amp;PlayerID=204327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stats.wnba.com/events/?flag=1&amp;CFID=&amp;CFPARAMS=&amp;PlayerID=1630154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stats.wnba.com/events/?flag=1&amp;CFID=&amp;CFPARAMS=&amp;PlayerID=1630113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6" Type="http://schemas.openxmlformats.org/officeDocument/2006/relationships/hyperlink" Target="https://stats.wnba.com/events/?flag=3&amp;CFID=&amp;CFPARAMS=&amp;PlayerID=1628915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4" Type="http://schemas.openxmlformats.org/officeDocument/2006/relationships/hyperlink" Target="https://stats.wnba.com/events/?flag=1&amp;CFID=&amp;CFPARAMS=&amp;PlayerID=203034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5" Type="http://schemas.openxmlformats.org/officeDocument/2006/relationships/hyperlink" Target="https://stats.wnba.com/events/?flag=1&amp;CFID=&amp;CFPARAMS=&amp;PlayerID=204327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stats.wnba.com/events/?flag=1&amp;CFID=&amp;CFPARAMS=&amp;PlayerID=1630154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stats.wnba.com/events/?flag=1&amp;CFID=&amp;CFPARAMS=&amp;PlayerID=1630113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5" Type="http://schemas.openxmlformats.org/officeDocument/2006/relationships/hyperlink" Target="https://stats.wnba.com/events/?flag=3&amp;CFID=&amp;CFPARAMS=&amp;PlayerID=1628915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5" Type="http://schemas.openxmlformats.org/officeDocument/2006/relationships/hyperlink" Target="https://stats.wnba.com/player/203832/" TargetMode="External"/><Relationship Id="rId19446" Type="http://schemas.openxmlformats.org/officeDocument/2006/relationships/hyperlink" Target="https://stats.wnba.com/events/?flag=1&amp;CFID=&amp;CFPARAMS=&amp;PlayerID=204327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4" Type="http://schemas.openxmlformats.org/officeDocument/2006/relationships/hyperlink" Target="https://stats.wnba.com/events/?flag=1&amp;CFID=&amp;CFPARAMS=&amp;PlayerID=1627648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5" Type="http://schemas.openxmlformats.org/officeDocument/2006/relationships/hyperlink" Target="https://stats.wnba.com/events/?flag=1&amp;CFID=&amp;CFPARAMS=&amp;PlayerID=101080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2" Type="http://schemas.openxmlformats.org/officeDocument/2006/relationships/hyperlink" Target="https://stats.wnba.com/events/?flag=1&amp;CFID=&amp;CFPARAMS=&amp;PlayerID=201048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4" Type="http://schemas.openxmlformats.org/officeDocument/2006/relationships/hyperlink" Target="https://stats.wnba.com/events/?flag=2&amp;CFID=&amp;CFPARAMS=&amp;PlayerID=100949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stats.wnba.com/team/1611661329/traditional/" TargetMode="External"/><Relationship Id="rId18135" Type="http://schemas.openxmlformats.org/officeDocument/2006/relationships/hyperlink" Target="https://stats.wnba.com/events/?flag=1&amp;CFID=&amp;CFPARAMS=&amp;PlayerID=1627648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6" Type="http://schemas.openxmlformats.org/officeDocument/2006/relationships/hyperlink" Target="https://stats.wnba.com/events/?flag=1&amp;CFID=&amp;CFPARAMS=&amp;PlayerID=101080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3" Type="http://schemas.openxmlformats.org/officeDocument/2006/relationships/hyperlink" Target="https://stats.wnba.com/events/?flag=1&amp;CFID=&amp;CFPARAMS=&amp;PlayerID=201048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3" Type="http://schemas.openxmlformats.org/officeDocument/2006/relationships/hyperlink" Target="https://stats.wnba.com/team/1611661320/traditional/" TargetMode="External"/><Relationship Id="rId7528" Type="http://schemas.openxmlformats.org/officeDocument/2006/relationships/hyperlink" Target="https://stats.wnba.com/player/1630113/" TargetMode="External"/><Relationship Id="rId8859" Type="http://schemas.openxmlformats.org/officeDocument/2006/relationships/hyperlink" Target="https://stats.wnba.com/events/?flag=1&amp;CFID=&amp;CFPARAMS=&amp;PlayerID=203825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2" Type="http://schemas.openxmlformats.org/officeDocument/2006/relationships/hyperlink" Target="https://stats.wnba.com/events/?flag=3&amp;CFID=&amp;CFPARAMS=&amp;PlayerID=1627648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3" Type="http://schemas.openxmlformats.org/officeDocument/2006/relationships/hyperlink" Target="https://stats.wnba.com/events/?flag=1&amp;CFID=&amp;CFPARAMS=&amp;PlayerID=101080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4" Type="http://schemas.openxmlformats.org/officeDocument/2006/relationships/hyperlink" Target="https://stats.wnba.com/events/?flag=1&amp;CFID=&amp;CFPARAMS=&amp;PlayerID=201048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6" Type="http://schemas.openxmlformats.org/officeDocument/2006/relationships/hyperlink" Target="https://stats.wnba.com/events/?flag=2&amp;CFID=&amp;CFPARAMS=&amp;PlayerID=100949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stats.wnba.com/events/?flag=1&amp;CFID=&amp;CFPARAMS=&amp;PlayerID=1628886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8" Type="http://schemas.openxmlformats.org/officeDocument/2006/relationships/hyperlink" Target="https://stats.wnba.com/events/?flag=1&amp;CFID=&amp;CFPARAMS=&amp;PlayerID=203825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3" Type="http://schemas.openxmlformats.org/officeDocument/2006/relationships/hyperlink" Target="https://stats.wnba.com/events/?flag=1&amp;CFID=&amp;CFPARAMS=&amp;PlayerID=1627648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4" Type="http://schemas.openxmlformats.org/officeDocument/2006/relationships/hyperlink" Target="https://stats.wnba.com/events/?flag=1&amp;CFID=&amp;CFPARAMS=&amp;PlayerID=101080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5" Type="http://schemas.openxmlformats.org/officeDocument/2006/relationships/hyperlink" Target="https://stats.wnba.com/events/?flag=1&amp;CFID=&amp;CFPARAMS=&amp;PlayerID=201048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5" Type="http://schemas.openxmlformats.org/officeDocument/2006/relationships/hyperlink" Target="https://stats.wnba.com/events/?flag=2&amp;CFID=&amp;CFPARAMS=&amp;PlayerID=100949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0" Type="http://schemas.openxmlformats.org/officeDocument/2006/relationships/hyperlink" Target="https://stats.wnba.com/events/?flag=3&amp;CFID=&amp;CFPARAMS=&amp;PlayerID=1627648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1" Type="http://schemas.openxmlformats.org/officeDocument/2006/relationships/hyperlink" Target="https://stats.wnba.com/events/?flag=1&amp;CFID=&amp;CFPARAMS=&amp;PlayerID=101080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6" Type="http://schemas.openxmlformats.org/officeDocument/2006/relationships/hyperlink" Target="https://stats.wnba.com/events/?flag=1&amp;CFID=&amp;CFPARAMS=&amp;PlayerID=201048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8" Type="http://schemas.openxmlformats.org/officeDocument/2006/relationships/hyperlink" Target="https://stats.wnba.com/team/1611661313/traditional/" TargetMode="External"/><Relationship Id="rId18131" Type="http://schemas.openxmlformats.org/officeDocument/2006/relationships/hyperlink" Target="https://stats.wnba.com/events/?flag=3&amp;CFID=&amp;CFPARAMS=&amp;PlayerID=1627648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2" Type="http://schemas.openxmlformats.org/officeDocument/2006/relationships/hyperlink" Target="https://stats.wnba.com/events/?flag=1&amp;CFID=&amp;CFPARAMS=&amp;PlayerID=101080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7" Type="http://schemas.openxmlformats.org/officeDocument/2006/relationships/hyperlink" Target="https://stats.wnba.com/events/?flag=1&amp;CFID=&amp;CFPARAMS=&amp;PlayerID=201048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7" Type="http://schemas.openxmlformats.org/officeDocument/2006/relationships/hyperlink" Target="https://stats.wnba.com/player/100404/" TargetMode="External"/><Relationship Id="rId20438" Type="http://schemas.openxmlformats.org/officeDocument/2006/relationships/hyperlink" Target="https://stats.wnba.com/player/203845/" TargetMode="External"/><Relationship Id="rId19460" Type="http://schemas.openxmlformats.org/officeDocument/2006/relationships/hyperlink" Target="https://stats.wnba.com/events/?flag=1&amp;CFID=&amp;CFPARAMS=&amp;PlayerID=101080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9" Type="http://schemas.openxmlformats.org/officeDocument/2006/relationships/hyperlink" Target="https://stats.wnba.com/team/1611661320/traditional/" TargetMode="External"/><Relationship Id="rId21769" Type="http://schemas.openxmlformats.org/officeDocument/2006/relationships/hyperlink" Target="https://stats.wnba.com/events/?flag=2&amp;CFID=&amp;CFPARAMS=&amp;PlayerID=100404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0" Type="http://schemas.openxmlformats.org/officeDocument/2006/relationships/hyperlink" Target="https://stats.wnba.com/events/?flag=2&amp;CFID=&amp;CFPARAMS=&amp;PlayerID=101019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0" Type="http://schemas.openxmlformats.org/officeDocument/2006/relationships/hyperlink" Target="https://stats.wnba.com/events/?flag=3&amp;CFID=&amp;CFPARAMS=&amp;PlayerID=201048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2" Type="http://schemas.openxmlformats.org/officeDocument/2006/relationships/hyperlink" Target="https://stats.wnba.com/player/100949/" TargetMode="External"/><Relationship Id="rId20431" Type="http://schemas.openxmlformats.org/officeDocument/2006/relationships/hyperlink" Target="https://stats.wnba.com/events/?flag=1&amp;CFID=&amp;CFPARAMS=&amp;PlayerID=201048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1" Type="http://schemas.openxmlformats.org/officeDocument/2006/relationships/hyperlink" Target="https://stats.wnba.com/events/?flag=2&amp;CFID=&amp;CFPARAMS=&amp;PlayerID=101019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stats.wnba.com/events/?flag=1&amp;CFID=&amp;CFPARAMS=&amp;PlayerID=1628886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3" Type="http://schemas.openxmlformats.org/officeDocument/2006/relationships/hyperlink" Target="https://stats.wnba.com/events/?flag=3&amp;CFID=&amp;CFPARAMS=&amp;PlayerID=203825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stats.wnba.com/events/?flag=1&amp;CFID=&amp;CFPARAMS=&amp;PlayerID=1628886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2" Type="http://schemas.openxmlformats.org/officeDocument/2006/relationships/hyperlink" Target="https://stats.wnba.com/events/?flag=3&amp;CFID=&amp;CFPARAMS=&amp;PlayerID=203825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stats.wnba.com/events/?flag=1&amp;CFID=&amp;CFPARAMS=&amp;PlayerID=1628886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1" Type="http://schemas.openxmlformats.org/officeDocument/2006/relationships/hyperlink" Target="https://stats.wnba.com/events/?flag=3&amp;CFID=&amp;CFPARAMS=&amp;PlayerID=203825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9" Type="http://schemas.openxmlformats.org/officeDocument/2006/relationships/hyperlink" Target="https://stats.wnba.com/events/?flag=3&amp;CFID=&amp;CFPARAMS=&amp;PlayerID=1627648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0" Type="http://schemas.openxmlformats.org/officeDocument/2006/relationships/hyperlink" Target="https://stats.wnba.com/team/1611661319/traditional/" TargetMode="External"/><Relationship Id="rId7526" Type="http://schemas.openxmlformats.org/officeDocument/2006/relationships/hyperlink" Target="https://stats.wnba.com/events/?flag=1&amp;CFID=&amp;CFPARAMS=&amp;PlayerID=1628886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7" Type="http://schemas.openxmlformats.org/officeDocument/2006/relationships/hyperlink" Target="https://stats.wnba.com/events/?flag=1&amp;CFID=&amp;CFPARAMS=&amp;PlayerID=203825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7" Type="http://schemas.openxmlformats.org/officeDocument/2006/relationships/hyperlink" Target="https://stats.wnba.com/player/1627648/" TargetMode="External"/><Relationship Id="rId19458" Type="http://schemas.openxmlformats.org/officeDocument/2006/relationships/hyperlink" Target="https://stats.wnba.com/events/?flag=3&amp;CFID=&amp;CFPARAMS=&amp;PlayerID=101080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stats.wnba.com/events/?flag=1&amp;CFID=&amp;CFPARAMS=&amp;PlayerID=1628886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6" Type="http://schemas.openxmlformats.org/officeDocument/2006/relationships/hyperlink" Target="https://stats.wnba.com/events/?flag=1&amp;CFID=&amp;CFPARAMS=&amp;PlayerID=203825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8" Type="http://schemas.openxmlformats.org/officeDocument/2006/relationships/hyperlink" Target="https://stats.wnba.com/team/1611661320/traditional/" TargetMode="External"/><Relationship Id="rId19459" Type="http://schemas.openxmlformats.org/officeDocument/2006/relationships/hyperlink" Target="https://stats.wnba.com/events/?flag=1&amp;CFID=&amp;CFPARAMS=&amp;PlayerID=101080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stats.wnba.com/events/?flag=1&amp;CFID=&amp;CFPARAMS=&amp;PlayerID=1628886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5" Type="http://schemas.openxmlformats.org/officeDocument/2006/relationships/hyperlink" Target="https://stats.wnba.com/events/?flag=1&amp;CFID=&amp;CFPARAMS=&amp;PlayerID=203825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5" Type="http://schemas.openxmlformats.org/officeDocument/2006/relationships/hyperlink" Target="https://stats.wnba.com/events/?flag=1&amp;CFID=&amp;CFPARAMS=&amp;PlayerID=203832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6" Type="http://schemas.openxmlformats.org/officeDocument/2006/relationships/hyperlink" Target="https://stats.wnba.com/events/?flag=3&amp;CFID=&amp;CFPARAMS=&amp;PlayerID=101080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stats.wnba.com/events/?flag=1&amp;CFID=&amp;CFPARAMS=&amp;PlayerID=1628886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54" Type="http://schemas.openxmlformats.org/officeDocument/2006/relationships/hyperlink" Target="https://stats.wnba.com/events/?flag=3&amp;CFID=&amp;CFPARAMS=&amp;PlayerID=203825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6" Type="http://schemas.openxmlformats.org/officeDocument/2006/relationships/hyperlink" Target="https://stats.wnba.com/events/?flag=1&amp;CFID=&amp;CFPARAMS=&amp;PlayerID=203832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7" Type="http://schemas.openxmlformats.org/officeDocument/2006/relationships/hyperlink" Target="https://stats.wnba.com/events/?flag=3&amp;CFID=&amp;CFPARAMS=&amp;PlayerID=101080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stats.wnba.com/events/?flag=1&amp;CFID=&amp;CFPARAMS=&amp;PlayerID=1631032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wnba.com/events/?flag=1&amp;CFID=&amp;CFPARAMS=&amp;PlayerID=1631032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stats.wnba.com/events/?flag=1&amp;CFID=&amp;CFPARAMS=&amp;PlayerID=1631032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wnba.com/events/?flag=1&amp;CFID=&amp;CFPARAMS=&amp;PlayerID=1631032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wnba.com/events/?flag=3&amp;CFID=&amp;CFPARAMS=&amp;PlayerID=1631072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stats.wnba.com/events/?flag=3&amp;CFID=&amp;CFPARAMS=&amp;PlayerID=1631072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stats.wnba.com/player/1631072/" TargetMode="External"/><Relationship Id="rId6295" Type="http://schemas.openxmlformats.org/officeDocument/2006/relationships/hyperlink" Target="https://stats.wnba.com/team/1611661324/traditional/" TargetMode="External"/><Relationship Id="rId6298" Type="http://schemas.openxmlformats.org/officeDocument/2006/relationships/hyperlink" Target="https://stats.wnba.com/events/?flag=3&amp;CFID=&amp;CFPARAMS=&amp;PlayerID=1631072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stats.wnba.com/events/?flag=1&amp;CFID=&amp;CFPARAMS=&amp;PlayerID=1631072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1" Type="http://schemas.openxmlformats.org/officeDocument/2006/relationships/hyperlink" Target="https://stats.wnba.com/events/?flag=2&amp;CFID=&amp;CFPARAMS=&amp;PlayerID=100396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0" Type="http://schemas.openxmlformats.org/officeDocument/2006/relationships/hyperlink" Target="https://stats.wnba.com/events/?flag=2&amp;CFID=&amp;CFPARAMS=&amp;PlayerID=100396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3" Type="http://schemas.openxmlformats.org/officeDocument/2006/relationships/hyperlink" Target="https://stats.wnba.com/events/?flag=2&amp;CFID=&amp;CFPARAMS=&amp;PlayerID=100396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2" Type="http://schemas.openxmlformats.org/officeDocument/2006/relationships/hyperlink" Target="https://stats.wnba.com/events/?flag=2&amp;CFID=&amp;CFPARAMS=&amp;PlayerID=100396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5" Type="http://schemas.openxmlformats.org/officeDocument/2006/relationships/hyperlink" Target="https://stats.wnba.com/team/1611661325/traditional/" TargetMode="External"/><Relationship Id="rId21714" Type="http://schemas.openxmlformats.org/officeDocument/2006/relationships/hyperlink" Target="https://stats.wnba.com/player/201503/" TargetMode="External"/><Relationship Id="rId7591" Type="http://schemas.openxmlformats.org/officeDocument/2006/relationships/hyperlink" Target="https://stats.wnba.com/events/?flag=1&amp;CFID=&amp;CFPARAMS=&amp;PlayerID=1629482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stats.wnba.com/player/1631056/" TargetMode="External"/><Relationship Id="rId7590" Type="http://schemas.openxmlformats.org/officeDocument/2006/relationships/hyperlink" Target="https://stats.wnba.com/events/?flag=1&amp;CFID=&amp;CFPARAMS=&amp;PlayerID=1629482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stats.wnba.com/events/?flag=3&amp;CFID=&amp;CFPARAMS=&amp;PlayerID=1631056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5" Type="http://schemas.openxmlformats.org/officeDocument/2006/relationships/hyperlink" Target="https://stats.wnba.com/events/?flag=1&amp;CFID=&amp;CFPARAMS=&amp;PlayerID=1629482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wnba.com/events/?flag=3&amp;CFID=&amp;CFPARAMS=&amp;PlayerID=1631056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stats.wnba.com/events/?flag=1&amp;CFID=&amp;CFPARAMS=&amp;PlayerID=1629482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stats.wnba.com/team/1611661320/traditional/" TargetMode="External"/><Relationship Id="rId7593" Type="http://schemas.openxmlformats.org/officeDocument/2006/relationships/hyperlink" Target="https://stats.wnba.com/events/?flag=1&amp;CFID=&amp;CFPARAMS=&amp;PlayerID=1629482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stats.wnba.com/events/?flag=3&amp;CFID=&amp;CFPARAMS=&amp;PlayerID=1631056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2" Type="http://schemas.openxmlformats.org/officeDocument/2006/relationships/hyperlink" Target="https://stats.wnba.com/events/?flag=1&amp;CFID=&amp;CFPARAMS=&amp;PlayerID=1629482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wnba.com/events/?flag=1&amp;CFID=&amp;CFPARAMS=&amp;PlayerID=1631056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stats.wnba.com/events/?flag=3&amp;CFID=&amp;CFPARAMS=&amp;PlayerID=203826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7" Type="http://schemas.openxmlformats.org/officeDocument/2006/relationships/hyperlink" Target="https://stats.wnba.com/events/?flag=2&amp;CFID=&amp;CFPARAMS=&amp;PlayerID=201503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stats.wnba.com/events/?flag=1&amp;CFID=&amp;CFPARAMS=&amp;PlayerID=1631056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stats.wnba.com/team/1611661323/traditional/" TargetMode="External"/><Relationship Id="rId21716" Type="http://schemas.openxmlformats.org/officeDocument/2006/relationships/hyperlink" Target="https://stats.wnba.com/events/?flag=2&amp;CFID=&amp;CFPARAMS=&amp;PlayerID=201503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wnba.com/events/?flag=3&amp;CFID=&amp;CFPARAMS=&amp;PlayerID=1631056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stats.wnba.com/player/203826/" TargetMode="External"/><Relationship Id="rId21719" Type="http://schemas.openxmlformats.org/officeDocument/2006/relationships/hyperlink" Target="https://stats.wnba.com/team/1611661319/traditional/" TargetMode="External"/><Relationship Id="rId6266" Type="http://schemas.openxmlformats.org/officeDocument/2006/relationships/hyperlink" Target="https://stats.wnba.com/events/?flag=1&amp;CFID=&amp;CFPARAMS=&amp;PlayerID=1631056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stats.wnba.com/events/?flag=1&amp;CFID=&amp;CFPARAMS=&amp;PlayerID=1629482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8" Type="http://schemas.openxmlformats.org/officeDocument/2006/relationships/hyperlink" Target="https://stats.wnba.com/player/100937/" TargetMode="External"/><Relationship Id="rId6269" Type="http://schemas.openxmlformats.org/officeDocument/2006/relationships/hyperlink" Target="https://stats.wnba.com/events/?flag=1&amp;CFID=&amp;CFPARAMS=&amp;PlayerID=1631056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0" Type="http://schemas.openxmlformats.org/officeDocument/2006/relationships/hyperlink" Target="https://stats.wnba.com/player/201507/" TargetMode="External"/><Relationship Id="rId21700" Type="http://schemas.openxmlformats.org/officeDocument/2006/relationships/hyperlink" Target="https://stats.wnba.com/events/?flag=2&amp;CFID=&amp;CFPARAMS=&amp;PlayerID=100634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2" Type="http://schemas.openxmlformats.org/officeDocument/2006/relationships/hyperlink" Target="https://stats.wnba.com/player/203410/" TargetMode="External"/><Relationship Id="rId21701" Type="http://schemas.openxmlformats.org/officeDocument/2006/relationships/hyperlink" Target="https://stats.wnba.com/events/?flag=2&amp;CFID=&amp;CFPARAMS=&amp;PlayerID=100634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4" Type="http://schemas.openxmlformats.org/officeDocument/2006/relationships/hyperlink" Target="https://stats.wnba.com/events/?flag=2&amp;CFID=&amp;CFPARAMS=&amp;PlayerID=203410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3" Type="http://schemas.openxmlformats.org/officeDocument/2006/relationships/hyperlink" Target="https://stats.wnba.com/team/1611661330/traditional/" TargetMode="External"/><Relationship Id="rId7580" Type="http://schemas.openxmlformats.org/officeDocument/2006/relationships/hyperlink" Target="https://stats.wnba.com/events/?flag=1&amp;CFID=&amp;CFPARAMS=&amp;PlayerID=1630131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wnba.com/events/?flag=1&amp;CFID=&amp;CFPARAMS=&amp;PlayerID=1631029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stats.wnba.com/team/1611661317/traditional/" TargetMode="External"/><Relationship Id="rId6253" Type="http://schemas.openxmlformats.org/officeDocument/2006/relationships/hyperlink" Target="https://stats.wnba.com/events/?flag=1&amp;CFID=&amp;CFPARAMS=&amp;PlayerID=1631029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stats.wnba.com/player/1629482/" TargetMode="External"/><Relationship Id="rId6250" Type="http://schemas.openxmlformats.org/officeDocument/2006/relationships/hyperlink" Target="https://stats.wnba.com/events/?flag=3&amp;CFID=&amp;CFPARAMS=&amp;PlayerID=1631029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stats.wnba.com/events/?flag=1&amp;CFID=&amp;CFPARAMS=&amp;PlayerID=1630131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wnba.com/events/?flag=3&amp;CFID=&amp;CFPARAMS=&amp;PlayerID=1631029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stats.wnba.com/events/?flag=1&amp;CFID=&amp;CFPARAMS=&amp;PlayerID=1630131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stats.wnba.com/events/?flag=1&amp;CFID=&amp;CFPARAMS=&amp;PlayerID=1631029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stats.wnba.com/events/?flag=3&amp;CFID=&amp;CFPARAMS=&amp;PlayerID=1629482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6" Type="http://schemas.openxmlformats.org/officeDocument/2006/relationships/hyperlink" Target="https://stats.wnba.com/events/?flag=2&amp;CFID=&amp;CFPARAMS=&amp;PlayerID=203410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stats.wnba.com/events/?flag=1&amp;CFID=&amp;CFPARAMS=&amp;PlayerID=1631029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stats.wnba.com/events/?flag=3&amp;CFID=&amp;CFPARAMS=&amp;PlayerID=1629482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5" Type="http://schemas.openxmlformats.org/officeDocument/2006/relationships/hyperlink" Target="https://stats.wnba.com/events/?flag=2&amp;CFID=&amp;CFPARAMS=&amp;PlayerID=203410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stats.wnba.com/events/?flag=1&amp;CFID=&amp;CFPARAMS=&amp;PlayerID=1631029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stats.wnba.com/events/?flag=3&amp;CFID=&amp;CFPARAMS=&amp;PlayerID=1629482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8" Type="http://schemas.openxmlformats.org/officeDocument/2006/relationships/hyperlink" Target="https://stats.wnba.com/player/100396/" TargetMode="External"/><Relationship Id="rId6255" Type="http://schemas.openxmlformats.org/officeDocument/2006/relationships/hyperlink" Target="https://stats.wnba.com/events/?flag=1&amp;CFID=&amp;CFPARAMS=&amp;PlayerID=1631029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5" Type="http://schemas.openxmlformats.org/officeDocument/2006/relationships/hyperlink" Target="https://stats.wnba.com/events/?flag=3&amp;CFID=&amp;CFPARAMS=&amp;PlayerID=1629482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7" Type="http://schemas.openxmlformats.org/officeDocument/2006/relationships/hyperlink" Target="https://stats.wnba.com/events/?flag=2&amp;CFID=&amp;CFPARAMS=&amp;PlayerID=203410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9" Type="http://schemas.openxmlformats.org/officeDocument/2006/relationships/hyperlink" Target="https://stats.wnba.com/team/1611661313/traditional/" TargetMode="External"/><Relationship Id="rId6258" Type="http://schemas.openxmlformats.org/officeDocument/2006/relationships/hyperlink" Target="https://stats.wnba.com/events/?flag=1&amp;CFID=&amp;CFPARAMS=&amp;PlayerID=1631029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stats.wnba.com/events/?flag=1&amp;CFID=&amp;CFPARAMS=&amp;PlayerID=1631029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stats.wnba.com/events/?flag=1&amp;CFID=&amp;CFPARAMS=&amp;PlayerID=1629482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stats.wnba.com/events/?flag=1&amp;CFID=&amp;CFPARAMS=&amp;PlayerID=1630119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wnba.com/events/?flag=1&amp;CFID=&amp;CFPARAMS=&amp;PlayerID=1630119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wnba.com/events/?flag=1&amp;CFID=&amp;CFPARAMS=&amp;PlayerID=1630119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stats.wnba.com/events/?flag=3&amp;CFID=&amp;CFPARAMS=&amp;PlayerID=1631032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wnba.com/events/?flag=3&amp;CFID=&amp;CFPARAMS=&amp;PlayerID=1631032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wnba.com/player/1631032/" TargetMode="External"/><Relationship Id="rId6284" Type="http://schemas.openxmlformats.org/officeDocument/2006/relationships/hyperlink" Target="https://stats.wnba.com/team/1611661313/traditional/" TargetMode="External"/><Relationship Id="rId6289" Type="http://schemas.openxmlformats.org/officeDocument/2006/relationships/hyperlink" Target="https://stats.wnba.com/events/?flag=1&amp;CFID=&amp;CFPARAMS=&amp;PlayerID=1631032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wnba.com/events/?flag=1&amp;CFID=&amp;CFPARAMS=&amp;PlayerID=1631032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wnba.com/events/?flag=1&amp;CFID=&amp;CFPARAMS=&amp;PlayerID=1631032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wnba.com/events/?flag=1&amp;CFID=&amp;CFPARAMS=&amp;PlayerID=1631056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wnba.com/events/?flag=1&amp;CFID=&amp;CFPARAMS=&amp;PlayerID=1631056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stats.wnba.com/events/?flag=3&amp;CFID=&amp;CFPARAMS=&amp;PlayerID=1630119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stats.wnba.com/events/?flag=3&amp;CFID=&amp;CFPARAMS=&amp;PlayerID=1630119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wnba.com/player/1630119/" TargetMode="External"/><Relationship Id="rId6273" Type="http://schemas.openxmlformats.org/officeDocument/2006/relationships/hyperlink" Target="https://stats.wnba.com/team/1611661322/traditional/" TargetMode="External"/><Relationship Id="rId6278" Type="http://schemas.openxmlformats.org/officeDocument/2006/relationships/hyperlink" Target="https://stats.wnba.com/events/?flag=1&amp;CFID=&amp;CFPARAMS=&amp;PlayerID=1630119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stats.wnba.com/events/?flag=1&amp;CFID=&amp;CFPARAMS=&amp;PlayerID=1630119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stats.wnba.com/events/?flag=3&amp;CFID=&amp;CFPARAMS=&amp;PlayerID=1630119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wnba.com/events/?flag=1&amp;CFID=&amp;CFPARAMS=&amp;PlayerID=1630119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wnba.com/events/?flag=3&amp;CFID=&amp;CFPARAMS=&amp;PlayerID=1629501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wnba.com/events/?flag=1&amp;CFID=&amp;CFPARAMS=&amp;PlayerID=1628931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stats.wnba.com/events/?flag=1&amp;CFID=&amp;CFPARAMS=&amp;PlayerID=1628931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stats.wnba.com/events/?flag=1&amp;CFID=&amp;CFPARAMS=&amp;PlayerID=1628931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wnba.com/events/?flag=1&amp;CFID=&amp;CFPARAMS=&amp;PlayerID=1628931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wnba.com/team/1611661324/traditional/" TargetMode="External"/><Relationship Id="rId627" Type="http://schemas.openxmlformats.org/officeDocument/2006/relationships/hyperlink" Target="https://stats.wnba.com/player/1629501/" TargetMode="External"/><Relationship Id="rId626" Type="http://schemas.openxmlformats.org/officeDocument/2006/relationships/hyperlink" Target="https://stats.wnba.com/events/?flag=1&amp;CFID=&amp;CFPARAMS=&amp;PlayerID=1628931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wnba.com/events/?flag=1&amp;CFID=&amp;CFPARAMS=&amp;PlayerID=1628931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wnba.com/events/?flag=1&amp;CFID=&amp;CFPARAMS=&amp;PlayerID=1628931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wnba.com/events/?flag=1&amp;CFID=&amp;CFPARAMS=&amp;PlayerID=1628931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wnba.com/events/?flag=3&amp;CFID=&amp;CFPARAMS=&amp;PlayerID=1628931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wnba.com/player/1628931/" TargetMode="External"/><Relationship Id="rId612" Type="http://schemas.openxmlformats.org/officeDocument/2006/relationships/hyperlink" Target="https://stats.wnba.com/events/?flag=1&amp;CFID=&amp;CFPARAMS=&amp;PlayerID=1630112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wnba.com/events/?flag=1&amp;CFID=&amp;CFPARAMS=&amp;PlayerID=1630112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wnba.com/events/?flag=1&amp;CFID=&amp;CFPARAMS=&amp;PlayerID=1630112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wnba.com/events/?flag=3&amp;CFID=&amp;CFPARAMS=&amp;PlayerID=1628931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wnba.com/events/?flag=3&amp;CFID=&amp;CFPARAMS=&amp;PlayerID=1628931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wnba.com/events/?flag=3&amp;CFID=&amp;CFPARAMS=&amp;PlayerID=1628931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wnba.com/team/1611661328/traditional/" TargetMode="External"/><Relationship Id="rId646" Type="http://schemas.openxmlformats.org/officeDocument/2006/relationships/hyperlink" Target="https://stats.wnba.com/events/?flag=1&amp;CFID=&amp;CFPARAMS=&amp;PlayerID=204322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wnba.com/events/?flag=1&amp;CFID=&amp;CFPARAMS=&amp;PlayerID=204322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wnba.com/events/?flag=3&amp;CFID=&amp;CFPARAMS=&amp;PlayerID=204322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wnba.com/events/?flag=3&amp;CFID=&amp;CFPARAMS=&amp;PlayerID=204322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wnba.com/events/?flag=1&amp;CFID=&amp;CFPARAMS=&amp;PlayerID=204322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wnba.com/events/?flag=1&amp;CFID=&amp;CFPARAMS=&amp;PlayerID=204322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wnba.com/events/?flag=1&amp;CFID=&amp;CFPARAMS=&amp;PlayerID=204322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wnba.com/team/1611661329/traditional/" TargetMode="External"/><Relationship Id="rId641" Type="http://schemas.openxmlformats.org/officeDocument/2006/relationships/hyperlink" Target="https://stats.wnba.com/player/204322/" TargetMode="External"/><Relationship Id="rId640" Type="http://schemas.openxmlformats.org/officeDocument/2006/relationships/hyperlink" Target="https://stats.wnba.com/events/?flag=1&amp;CFID=&amp;CFPARAMS=&amp;PlayerID=1629501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wnba.com/events/?flag=1&amp;CFID=&amp;CFPARAMS=&amp;PlayerID=1629501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stats.wnba.com/events/?flag=1&amp;CFID=&amp;CFPARAMS=&amp;PlayerID=1629501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wnba.com/events/?flag=1&amp;CFID=&amp;CFPARAMS=&amp;PlayerID=1629501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wnba.com/events/?flag=3&amp;CFID=&amp;CFPARAMS=&amp;PlayerID=1629501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wnba.com/events/?flag=1&amp;CFID=&amp;CFPARAMS=&amp;PlayerID=1629501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wnba.com/events/?flag=1&amp;CFID=&amp;CFPARAMS=&amp;PlayerID=1629501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wnba.com/events/?flag=1&amp;CFID=&amp;CFPARAMS=&amp;PlayerID=1629501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wnba.com/events/?flag=1&amp;CFID=&amp;CFPARAMS=&amp;PlayerID=1629501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wnba.com/events/?flag=3&amp;CFID=&amp;CFPARAMS=&amp;PlayerID=1629501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wnba.com/events/?flag=3&amp;CFID=&amp;CFPARAMS=&amp;PlayerID=1629501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wnba.com/events/?flag=1&amp;CFID=&amp;CFPARAMS=&amp;PlayerID=1630112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wnba.com/events/?flag=1&amp;CFID=&amp;CFPARAMS=&amp;PlayerID=1630112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wnba.com/events/?flag=1&amp;CFID=&amp;CFPARAMS=&amp;PlayerID=1630112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wnba.com/events/?flag=3&amp;CFID=&amp;CFPARAMS=&amp;PlayerID=1630112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wnba.com/events/?flag=3&amp;CFID=&amp;CFPARAMS=&amp;PlayerID=1630112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stats.wnba.com/team/1611661323/traditional/" TargetMode="External"/><Relationship Id="rId606" Type="http://schemas.openxmlformats.org/officeDocument/2006/relationships/hyperlink" Target="https://stats.wnba.com/events/?flag=1&amp;CFID=&amp;CFPARAMS=&amp;PlayerID=1630112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wnba.com/events/?flag=1&amp;CFID=&amp;CFPARAMS=&amp;PlayerID=1630112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wnba.com/events/?flag=3&amp;CFID=&amp;CFPARAMS=&amp;PlayerID=1630112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wnba.com/events/?flag=3&amp;CFID=&amp;CFPARAMS=&amp;PlayerID=1630112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7" Type="http://schemas.openxmlformats.org/officeDocument/2006/relationships/hyperlink" Target="https://stats.wnba.com/events/?flag=1&amp;CFID=&amp;CFPARAMS=&amp;PlayerID=1629498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9" Type="http://schemas.openxmlformats.org/officeDocument/2006/relationships/hyperlink" Target="https://stats.wnba.com/events/?flag=1&amp;CFID=&amp;CFPARAMS=&amp;PlayerID=203408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6" Type="http://schemas.openxmlformats.org/officeDocument/2006/relationships/hyperlink" Target="https://stats.wnba.com/events/?flag=1&amp;CFID=&amp;CFPARAMS=&amp;PlayerID=1629498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5" Type="http://schemas.openxmlformats.org/officeDocument/2006/relationships/hyperlink" Target="https://stats.wnba.com/events/?flag=1&amp;CFID=&amp;CFPARAMS=&amp;PlayerID=1629498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7" Type="http://schemas.openxmlformats.org/officeDocument/2006/relationships/hyperlink" Target="https://stats.wnba.com/events/?flag=1&amp;CFID=&amp;CFPARAMS=&amp;PlayerID=203408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4" Type="http://schemas.openxmlformats.org/officeDocument/2006/relationships/hyperlink" Target="https://stats.wnba.com/events/?flag=1&amp;CFID=&amp;CFPARAMS=&amp;PlayerID=1629498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8" Type="http://schemas.openxmlformats.org/officeDocument/2006/relationships/hyperlink" Target="https://stats.wnba.com/events/?flag=1&amp;CFID=&amp;CFPARAMS=&amp;PlayerID=203408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5" Type="http://schemas.openxmlformats.org/officeDocument/2006/relationships/hyperlink" Target="https://stats.wnba.com/events/?flag=1&amp;CFID=&amp;CFPARAMS=&amp;PlayerID=203408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6" Type="http://schemas.openxmlformats.org/officeDocument/2006/relationships/hyperlink" Target="https://stats.wnba.com/events/?flag=1&amp;CFID=&amp;CFPARAMS=&amp;PlayerID=203408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9" Type="http://schemas.openxmlformats.org/officeDocument/2006/relationships/hyperlink" Target="https://stats.wnba.com/events/?flag=1&amp;CFID=&amp;CFPARAMS=&amp;PlayerID=1629498&amp;TeamID=1611661319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3" Type="http://schemas.openxmlformats.org/officeDocument/2006/relationships/hyperlink" Target="https://stats.wnba.com/events/?flag=3&amp;CFID=&amp;CFPARAMS=&amp;PlayerID=203408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8" Type="http://schemas.openxmlformats.org/officeDocument/2006/relationships/hyperlink" Target="https://stats.wnba.com/events/?flag=1&amp;CFID=&amp;CFPARAMS=&amp;PlayerID=1629498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4" Type="http://schemas.openxmlformats.org/officeDocument/2006/relationships/hyperlink" Target="https://stats.wnba.com/events/?flag=3&amp;CFID=&amp;CFPARAMS=&amp;PlayerID=203408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1" Type="http://schemas.openxmlformats.org/officeDocument/2006/relationships/hyperlink" Target="https://stats.wnba.com/events/?flag=3&amp;CFID=&amp;CFPARAMS=&amp;PlayerID=203408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2" Type="http://schemas.openxmlformats.org/officeDocument/2006/relationships/hyperlink" Target="https://stats.wnba.com/events/?flag=3&amp;CFID=&amp;CFPARAMS=&amp;PlayerID=203408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0" Type="http://schemas.openxmlformats.org/officeDocument/2006/relationships/hyperlink" Target="https://stats.wnba.com/team/1611661323/traditional/" TargetMode="External"/><Relationship Id="rId8923" Type="http://schemas.openxmlformats.org/officeDocument/2006/relationships/hyperlink" Target="https://stats.wnba.com/events/?flag=1&amp;CFID=&amp;CFPARAMS=&amp;PlayerID=1629498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2" Type="http://schemas.openxmlformats.org/officeDocument/2006/relationships/hyperlink" Target="https://stats.wnba.com/events/?flag=1&amp;CFID=&amp;CFPARAMS=&amp;PlayerID=1629498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1" Type="http://schemas.openxmlformats.org/officeDocument/2006/relationships/hyperlink" Target="https://stats.wnba.com/events/?flag=3&amp;CFID=&amp;CFPARAMS=&amp;PlayerID=1629498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0" Type="http://schemas.openxmlformats.org/officeDocument/2006/relationships/hyperlink" Target="https://stats.wnba.com/events/?flag=3&amp;CFID=&amp;CFPARAMS=&amp;PlayerID=1629498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6" Type="http://schemas.openxmlformats.org/officeDocument/2006/relationships/hyperlink" Target="https://stats.wnba.com/player/1629498/" TargetMode="External"/><Relationship Id="rId20498" Type="http://schemas.openxmlformats.org/officeDocument/2006/relationships/hyperlink" Target="https://stats.wnba.com/events/?flag=1&amp;CFID=&amp;CFPARAMS=&amp;PlayerID=203043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5" Type="http://schemas.openxmlformats.org/officeDocument/2006/relationships/hyperlink" Target="https://stats.wnba.com/events/?flag=1&amp;CFID=&amp;CFPARAMS=&amp;PlayerID=1628280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9" Type="http://schemas.openxmlformats.org/officeDocument/2006/relationships/hyperlink" Target="https://stats.wnba.com/events/?flag=1&amp;CFID=&amp;CFPARAMS=&amp;PlayerID=203043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4" Type="http://schemas.openxmlformats.org/officeDocument/2006/relationships/hyperlink" Target="https://stats.wnba.com/events/?flag=1&amp;CFID=&amp;CFPARAMS=&amp;PlayerID=1628280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8" Type="http://schemas.openxmlformats.org/officeDocument/2006/relationships/hyperlink" Target="https://stats.wnba.com/events/?flag=3&amp;CFID=&amp;CFPARAMS=&amp;PlayerID=1627688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3" Type="http://schemas.openxmlformats.org/officeDocument/2006/relationships/hyperlink" Target="https://stats.wnba.com/events/?flag=1&amp;CFID=&amp;CFPARAMS=&amp;PlayerID=1628280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9" Type="http://schemas.openxmlformats.org/officeDocument/2006/relationships/hyperlink" Target="https://stats.wnba.com/events/?flag=1&amp;CFID=&amp;CFPARAMS=&amp;PlayerID=1627688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6" Type="http://schemas.openxmlformats.org/officeDocument/2006/relationships/hyperlink" Target="https://stats.wnba.com/events/?flag=3&amp;CFID=&amp;CFPARAMS=&amp;PlayerID=1627688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9" Type="http://schemas.openxmlformats.org/officeDocument/2006/relationships/hyperlink" Target="https://stats.wnba.com/events/?flag=3&amp;CFID=&amp;CFPARAMS=&amp;PlayerID=1629498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7" Type="http://schemas.openxmlformats.org/officeDocument/2006/relationships/hyperlink" Target="https://stats.wnba.com/events/?flag=3&amp;CFID=&amp;CFPARAMS=&amp;PlayerID=1627688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8" Type="http://schemas.openxmlformats.org/officeDocument/2006/relationships/hyperlink" Target="https://stats.wnba.com/events/?flag=3&amp;CFID=&amp;CFPARAMS=&amp;PlayerID=1629498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4" Type="http://schemas.openxmlformats.org/officeDocument/2006/relationships/hyperlink" Target="https://stats.wnba.com/team/1611661325/traditional/" TargetMode="External"/><Relationship Id="rId8917" Type="http://schemas.openxmlformats.org/officeDocument/2006/relationships/hyperlink" Target="https://stats.wnba.com/team/1611661319/traditional/" TargetMode="External"/><Relationship Id="rId18195" Type="http://schemas.openxmlformats.org/officeDocument/2006/relationships/hyperlink" Target="https://stats.wnba.com/events/?flag=3&amp;CFID=&amp;CFPARAMS=&amp;PlayerID=1627688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2" Type="http://schemas.openxmlformats.org/officeDocument/2006/relationships/hyperlink" Target="https://stats.wnba.com/events/?flag=1&amp;CFID=&amp;CFPARAMS=&amp;PlayerID=203408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0" Type="http://schemas.openxmlformats.org/officeDocument/2006/relationships/hyperlink" Target="https://stats.wnba.com/events/?flag=3&amp;CFID=&amp;CFPARAMS=&amp;PlayerID=203043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3" Type="http://schemas.openxmlformats.org/officeDocument/2006/relationships/hyperlink" Target="https://stats.wnba.com/player/1627688/" TargetMode="External"/><Relationship Id="rId20491" Type="http://schemas.openxmlformats.org/officeDocument/2006/relationships/hyperlink" Target="https://stats.wnba.com/events/?flag=3&amp;CFID=&amp;CFPARAMS=&amp;PlayerID=203043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0" Type="http://schemas.openxmlformats.org/officeDocument/2006/relationships/hyperlink" Target="https://stats.wnba.com/events/?flag=1&amp;CFID=&amp;CFPARAMS=&amp;PlayerID=203408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2" Type="http://schemas.openxmlformats.org/officeDocument/2006/relationships/hyperlink" Target="https://stats.wnba.com/events/?flag=3&amp;CFID=&amp;CFPARAMS=&amp;PlayerID=203043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1" Type="http://schemas.openxmlformats.org/officeDocument/2006/relationships/hyperlink" Target="https://stats.wnba.com/events/?flag=1&amp;CFID=&amp;CFPARAMS=&amp;PlayerID=203408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3" Type="http://schemas.openxmlformats.org/officeDocument/2006/relationships/hyperlink" Target="https://stats.wnba.com/events/?flag=3&amp;CFID=&amp;CFPARAMS=&amp;PlayerID=203043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4" Type="http://schemas.openxmlformats.org/officeDocument/2006/relationships/hyperlink" Target="https://stats.wnba.com/events/?flag=1&amp;CFID=&amp;CFPARAMS=&amp;PlayerID=203043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5" Type="http://schemas.openxmlformats.org/officeDocument/2006/relationships/hyperlink" Target="https://stats.wnba.com/events/?flag=1&amp;CFID=&amp;CFPARAMS=&amp;PlayerID=203043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6" Type="http://schemas.openxmlformats.org/officeDocument/2006/relationships/hyperlink" Target="https://stats.wnba.com/events/?flag=1&amp;CFID=&amp;CFPARAMS=&amp;PlayerID=203043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7" Type="http://schemas.openxmlformats.org/officeDocument/2006/relationships/hyperlink" Target="https://stats.wnba.com/events/?flag=1&amp;CFID=&amp;CFPARAMS=&amp;PlayerID=203043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stats.wnba.com/events/?flag=1&amp;CFID=&amp;CFPARAMS=&amp;PlayerID=203828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wnba.com/events/?flag=3&amp;CFID=&amp;CFPARAMS=&amp;PlayerID=203828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wnba.com/player/203828/" TargetMode="External"/><Relationship Id="rId692" Type="http://schemas.openxmlformats.org/officeDocument/2006/relationships/hyperlink" Target="https://stats.wnba.com/events/?flag=1&amp;CFID=&amp;CFPARAMS=&amp;PlayerID=1629524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wnba.com/events/?flag=1&amp;CFID=&amp;CFPARAMS=&amp;PlayerID=1629524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wnba.com/events/?flag=1&amp;CFID=&amp;CFPARAMS=&amp;PlayerID=1629524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wnba.com/events/?flag=3&amp;CFID=&amp;CFPARAMS=&amp;PlayerID=203828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2" Type="http://schemas.openxmlformats.org/officeDocument/2006/relationships/hyperlink" Target="https://stats.wnba.com/events/?flag=1&amp;CFID=&amp;CFPARAMS=&amp;PlayerID=1628280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wnba.com/events/?flag=3&amp;CFID=&amp;CFPARAMS=&amp;PlayerID=203828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1" Type="http://schemas.openxmlformats.org/officeDocument/2006/relationships/hyperlink" Target="https://stats.wnba.com/events/?flag=1&amp;CFID=&amp;CFPARAMS=&amp;PlayerID=1628280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wnba.com/events/?flag=3&amp;CFID=&amp;CFPARAMS=&amp;PlayerID=203828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0" Type="http://schemas.openxmlformats.org/officeDocument/2006/relationships/hyperlink" Target="https://stats.wnba.com/events/?flag=1&amp;CFID=&amp;CFPARAMS=&amp;PlayerID=1628280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wnba.com/team/1611661322/traditional/" TargetMode="External"/><Relationship Id="rId7618" Type="http://schemas.openxmlformats.org/officeDocument/2006/relationships/hyperlink" Target="https://stats.wnba.com/events/?flag=1&amp;CFID=&amp;CFPARAMS=&amp;PlayerID=1628242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9" Type="http://schemas.openxmlformats.org/officeDocument/2006/relationships/hyperlink" Target="https://stats.wnba.com/events/?flag=1&amp;CFID=&amp;CFPARAMS=&amp;PlayerID=1630119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7" Type="http://schemas.openxmlformats.org/officeDocument/2006/relationships/hyperlink" Target="https://stats.wnba.com/events/?flag=1&amp;CFID=&amp;CFPARAMS=&amp;PlayerID=203830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8" Type="http://schemas.openxmlformats.org/officeDocument/2006/relationships/hyperlink" Target="https://stats.wnba.com/events/?flag=3&amp;CFID=&amp;CFPARAMS=&amp;PlayerID=201502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7" Type="http://schemas.openxmlformats.org/officeDocument/2006/relationships/hyperlink" Target="https://stats.wnba.com/events/?flag=1&amp;CFID=&amp;CFPARAMS=&amp;PlayerID=203423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stats.wnba.com/events/?flag=1&amp;CFID=&amp;CFPARAMS=&amp;PlayerID=1628242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8" Type="http://schemas.openxmlformats.org/officeDocument/2006/relationships/hyperlink" Target="https://stats.wnba.com/events/?flag=3&amp;CFID=&amp;CFPARAMS=&amp;PlayerID=1630119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8" Type="http://schemas.openxmlformats.org/officeDocument/2006/relationships/hyperlink" Target="https://stats.wnba.com/player/1627679/" TargetMode="External"/><Relationship Id="rId19499" Type="http://schemas.openxmlformats.org/officeDocument/2006/relationships/hyperlink" Target="https://stats.wnba.com/events/?flag=3&amp;CFID=&amp;CFPARAMS=&amp;PlayerID=201502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8" Type="http://schemas.openxmlformats.org/officeDocument/2006/relationships/hyperlink" Target="https://stats.wnba.com/player/203043/" TargetMode="External"/><Relationship Id="rId7616" Type="http://schemas.openxmlformats.org/officeDocument/2006/relationships/hyperlink" Target="https://stats.wnba.com/events/?flag=1&amp;CFID=&amp;CFPARAMS=&amp;PlayerID=1628242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7" Type="http://schemas.openxmlformats.org/officeDocument/2006/relationships/hyperlink" Target="https://stats.wnba.com/events/?flag=3&amp;CFID=&amp;CFPARAMS=&amp;PlayerID=1630119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5" Type="http://schemas.openxmlformats.org/officeDocument/2006/relationships/hyperlink" Target="https://stats.wnba.com/events/?flag=1&amp;CFID=&amp;CFPARAMS=&amp;PlayerID=20383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6" Type="http://schemas.openxmlformats.org/officeDocument/2006/relationships/hyperlink" Target="https://stats.wnba.com/team/1611661313/traditional/" TargetMode="External"/><Relationship Id="rId20489" Type="http://schemas.openxmlformats.org/officeDocument/2006/relationships/hyperlink" Target="https://stats.wnba.com/team/1611661329/traditional/" TargetMode="External"/><Relationship Id="rId7615" Type="http://schemas.openxmlformats.org/officeDocument/2006/relationships/hyperlink" Target="https://stats.wnba.com/events/?flag=1&amp;CFID=&amp;CFPARAMS=&amp;PlayerID=1628242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6" Type="http://schemas.openxmlformats.org/officeDocument/2006/relationships/hyperlink" Target="https://stats.wnba.com/events/?flag=3&amp;CFID=&amp;CFPARAMS=&amp;PlayerID=1630119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6" Type="http://schemas.openxmlformats.org/officeDocument/2006/relationships/hyperlink" Target="https://stats.wnba.com/events/?flag=1&amp;CFID=&amp;CFPARAMS=&amp;PlayerID=20383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7" Type="http://schemas.openxmlformats.org/officeDocument/2006/relationships/hyperlink" Target="https://stats.wnba.com/events/?flag=3&amp;CFID=&amp;CFPARAMS=&amp;PlayerID=201502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3" Type="http://schemas.openxmlformats.org/officeDocument/2006/relationships/hyperlink" Target="https://stats.wnba.com/events/?flag=1&amp;CFID=&amp;CFPARAMS=&amp;PlayerID=20383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4" Type="http://schemas.openxmlformats.org/officeDocument/2006/relationships/hyperlink" Target="https://stats.wnba.com/events/?flag=1&amp;CFID=&amp;CFPARAMS=&amp;PlayerID=201904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4" Type="http://schemas.openxmlformats.org/officeDocument/2006/relationships/hyperlink" Target="https://stats.wnba.com/events/?flag=1&amp;CFID=&amp;CFPARAMS=&amp;PlayerID=20383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5" Type="http://schemas.openxmlformats.org/officeDocument/2006/relationships/hyperlink" Target="https://stats.wnba.com/player/201502/" TargetMode="External"/><Relationship Id="rId18161" Type="http://schemas.openxmlformats.org/officeDocument/2006/relationships/hyperlink" Target="https://stats.wnba.com/events/?flag=1&amp;CFID=&amp;CFPARAMS=&amp;PlayerID=20383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2" Type="http://schemas.openxmlformats.org/officeDocument/2006/relationships/hyperlink" Target="https://stats.wnba.com/events/?flag=1&amp;CFID=&amp;CFPARAMS=&amp;PlayerID=201904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stats.wnba.com/events/?flag=1&amp;CFID=&amp;CFPARAMS=&amp;PlayerID=1628242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2" Type="http://schemas.openxmlformats.org/officeDocument/2006/relationships/hyperlink" Target="https://stats.wnba.com/events/?flag=1&amp;CFID=&amp;CFPARAMS=&amp;PlayerID=20383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3" Type="http://schemas.openxmlformats.org/officeDocument/2006/relationships/hyperlink" Target="https://stats.wnba.com/events/?flag=1&amp;CFID=&amp;CFPARAMS=&amp;PlayerID=201904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0" Type="http://schemas.openxmlformats.org/officeDocument/2006/relationships/hyperlink" Target="https://stats.wnba.com/events/?flag=1&amp;CFID=&amp;CFPARAMS=&amp;PlayerID=201904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0" Type="http://schemas.openxmlformats.org/officeDocument/2006/relationships/hyperlink" Target="https://stats.wnba.com/events/?flag=3&amp;CFID=&amp;CFPARAMS=&amp;PlayerID=203830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1" Type="http://schemas.openxmlformats.org/officeDocument/2006/relationships/hyperlink" Target="https://stats.wnba.com/events/?flag=1&amp;CFID=&amp;CFPARAMS=&amp;PlayerID=201904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0" Type="http://schemas.openxmlformats.org/officeDocument/2006/relationships/hyperlink" Target="https://stats.wnba.com/events/?flag=1&amp;CFID=&amp;CFPARAMS=&amp;PlayerID=203423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1" Type="http://schemas.openxmlformats.org/officeDocument/2006/relationships/hyperlink" Target="https://stats.wnba.com/events/?flag=1&amp;CFID=&amp;CFPARAMS=&amp;PlayerID=203423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2" Type="http://schemas.openxmlformats.org/officeDocument/2006/relationships/hyperlink" Target="https://stats.wnba.com/events/?flag=1&amp;CFID=&amp;CFPARAMS=&amp;PlayerID=203423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3" Type="http://schemas.openxmlformats.org/officeDocument/2006/relationships/hyperlink" Target="https://stats.wnba.com/events/?flag=1&amp;CFID=&amp;CFPARAMS=&amp;PlayerID=203423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4" Type="http://schemas.openxmlformats.org/officeDocument/2006/relationships/hyperlink" Target="https://stats.wnba.com/events/?flag=1&amp;CFID=&amp;CFPARAMS=&amp;PlayerID=203423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5" Type="http://schemas.openxmlformats.org/officeDocument/2006/relationships/hyperlink" Target="https://stats.wnba.com/events/?flag=1&amp;CFID=&amp;CFPARAMS=&amp;PlayerID=203423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6" Type="http://schemas.openxmlformats.org/officeDocument/2006/relationships/hyperlink" Target="https://stats.wnba.com/events/?flag=1&amp;CFID=&amp;CFPARAMS=&amp;PlayerID=203423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stats.wnba.com/events/?flag=3&amp;CFID=&amp;CFPARAMS=&amp;PlayerID=1628242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1" Type="http://schemas.openxmlformats.org/officeDocument/2006/relationships/hyperlink" Target="https://stats.wnba.com/events/?flag=1&amp;CFID=&amp;CFPARAMS=&amp;PlayerID=1629479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0" Type="http://schemas.openxmlformats.org/officeDocument/2006/relationships/hyperlink" Target="https://stats.wnba.com/events/?flag=1&amp;CFID=&amp;CFPARAMS=&amp;PlayerID=1629479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stats.wnba.com/events/?flag=1&amp;CFID=&amp;CFPARAMS=&amp;PlayerID=1628242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5" Type="http://schemas.openxmlformats.org/officeDocument/2006/relationships/hyperlink" Target="https://stats.wnba.com/events/?flag=3&amp;CFID=&amp;CFPARAMS=&amp;PlayerID=1630119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stats.wnba.com/events/?flag=3&amp;CFID=&amp;CFPARAMS=&amp;PlayerID=1628242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4" Type="http://schemas.openxmlformats.org/officeDocument/2006/relationships/hyperlink" Target="https://stats.wnba.com/team/1611661313/traditional/" TargetMode="External"/><Relationship Id="rId7612" Type="http://schemas.openxmlformats.org/officeDocument/2006/relationships/hyperlink" Target="https://stats.wnba.com/events/?flag=3&amp;CFID=&amp;CFPARAMS=&amp;PlayerID=1628242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3" Type="http://schemas.openxmlformats.org/officeDocument/2006/relationships/hyperlink" Target="https://stats.wnba.com/player/1630119/" TargetMode="External"/><Relationship Id="rId18158" Type="http://schemas.openxmlformats.org/officeDocument/2006/relationships/hyperlink" Target="https://stats.wnba.com/events/?flag=3&amp;CFID=&amp;CFPARAMS=&amp;PlayerID=20383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9" Type="http://schemas.openxmlformats.org/officeDocument/2006/relationships/hyperlink" Target="https://stats.wnba.com/events/?flag=1&amp;CFID=&amp;CFPARAMS=&amp;PlayerID=201904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stats.wnba.com/events/?flag=3&amp;CFID=&amp;CFPARAMS=&amp;PlayerID=1628242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2" Type="http://schemas.openxmlformats.org/officeDocument/2006/relationships/hyperlink" Target="https://stats.wnba.com/events/?flag=1&amp;CFID=&amp;CFPARAMS=&amp;PlayerID=1629479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9" Type="http://schemas.openxmlformats.org/officeDocument/2006/relationships/hyperlink" Target="https://stats.wnba.com/events/?flag=3&amp;CFID=&amp;CFPARAMS=&amp;PlayerID=203830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stats.wnba.com/events/?flag=1&amp;CFID=&amp;CFPARAMS=&amp;PlayerID=203826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8" Type="http://schemas.openxmlformats.org/officeDocument/2006/relationships/hyperlink" Target="https://stats.wnba.com/events/?flag=1&amp;CFID=&amp;CFPARAMS=&amp;PlayerID=1629479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8" Type="http://schemas.openxmlformats.org/officeDocument/2006/relationships/hyperlink" Target="https://stats.wnba.com/events/?flag=1&amp;CFID=&amp;CFPARAMS=&amp;PlayerID=1627679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6" Type="http://schemas.openxmlformats.org/officeDocument/2006/relationships/hyperlink" Target="https://stats.wnba.com/player/203423/" TargetMode="External"/><Relationship Id="rId7606" Type="http://schemas.openxmlformats.org/officeDocument/2006/relationships/hyperlink" Target="https://stats.wnba.com/events/?flag=1&amp;CFID=&amp;CFPARAMS=&amp;PlayerID=203826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7" Type="http://schemas.openxmlformats.org/officeDocument/2006/relationships/hyperlink" Target="https://stats.wnba.com/events/?flag=1&amp;CFID=&amp;CFPARAMS=&amp;PlayerID=1629479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9" Type="http://schemas.openxmlformats.org/officeDocument/2006/relationships/hyperlink" Target="https://stats.wnba.com/player/203408/" TargetMode="External"/><Relationship Id="rId20477" Type="http://schemas.openxmlformats.org/officeDocument/2006/relationships/hyperlink" Target="https://stats.wnba.com/team/1611661323/traditional/" TargetMode="External"/><Relationship Id="rId7605" Type="http://schemas.openxmlformats.org/officeDocument/2006/relationships/hyperlink" Target="https://stats.wnba.com/events/?flag=1&amp;CFID=&amp;CFPARAMS=&amp;PlayerID=203826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6" Type="http://schemas.openxmlformats.org/officeDocument/2006/relationships/hyperlink" Target="https://stats.wnba.com/events/?flag=1&amp;CFID=&amp;CFPARAMS=&amp;PlayerID=1629479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6" Type="http://schemas.openxmlformats.org/officeDocument/2006/relationships/hyperlink" Target="https://stats.wnba.com/events/?flag=1&amp;CFID=&amp;CFPARAMS=&amp;PlayerID=1627679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8" Type="http://schemas.openxmlformats.org/officeDocument/2006/relationships/hyperlink" Target="https://stats.wnba.com/events/?flag=3&amp;CFID=&amp;CFPARAMS=&amp;PlayerID=203423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stats.wnba.com/events/?flag=1&amp;CFID=&amp;CFPARAMS=&amp;PlayerID=203826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5" Type="http://schemas.openxmlformats.org/officeDocument/2006/relationships/hyperlink" Target="https://stats.wnba.com/events/?flag=1&amp;CFID=&amp;CFPARAMS=&amp;PlayerID=1629479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7" Type="http://schemas.openxmlformats.org/officeDocument/2006/relationships/hyperlink" Target="https://stats.wnba.com/events/?flag=1&amp;CFID=&amp;CFPARAMS=&amp;PlayerID=1627679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9" Type="http://schemas.openxmlformats.org/officeDocument/2006/relationships/hyperlink" Target="https://stats.wnba.com/events/?flag=3&amp;CFID=&amp;CFPARAMS=&amp;PlayerID=203423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4" Type="http://schemas.openxmlformats.org/officeDocument/2006/relationships/hyperlink" Target="https://stats.wnba.com/events/?flag=1&amp;CFID=&amp;CFPARAMS=&amp;PlayerID=1627679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5" Type="http://schemas.openxmlformats.org/officeDocument/2006/relationships/hyperlink" Target="https://stats.wnba.com/events/?flag=1&amp;CFID=&amp;CFPARAMS=&amp;PlayerID=1627679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stats.wnba.com/team/1611661325/traditional/" TargetMode="External"/><Relationship Id="rId18172" Type="http://schemas.openxmlformats.org/officeDocument/2006/relationships/hyperlink" Target="https://stats.wnba.com/events/?flag=3&amp;CFID=&amp;CFPARAMS=&amp;PlayerID=1627679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stats.wnba.com/player/1628242/" TargetMode="External"/><Relationship Id="rId8939" Type="http://schemas.openxmlformats.org/officeDocument/2006/relationships/hyperlink" Target="https://stats.wnba.com/events/?flag=1&amp;CFID=&amp;CFPARAMS=&amp;PlayerID=1629479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3" Type="http://schemas.openxmlformats.org/officeDocument/2006/relationships/hyperlink" Target="https://stats.wnba.com/events/?flag=3&amp;CFID=&amp;CFPARAMS=&amp;PlayerID=1627679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0" Type="http://schemas.openxmlformats.org/officeDocument/2006/relationships/hyperlink" Target="https://stats.wnba.com/events/?flag=3&amp;CFID=&amp;CFPARAMS=&amp;PlayerID=1627679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1" Type="http://schemas.openxmlformats.org/officeDocument/2006/relationships/hyperlink" Target="https://stats.wnba.com/events/?flag=3&amp;CFID=&amp;CFPARAMS=&amp;PlayerID=1627679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0" Type="http://schemas.openxmlformats.org/officeDocument/2006/relationships/hyperlink" Target="https://stats.wnba.com/events/?flag=1&amp;CFID=&amp;CFPARAMS=&amp;PlayerID=204298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1" Type="http://schemas.openxmlformats.org/officeDocument/2006/relationships/hyperlink" Target="https://stats.wnba.com/events/?flag=1&amp;CFID=&amp;CFPARAMS=&amp;PlayerID=204298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2" Type="http://schemas.openxmlformats.org/officeDocument/2006/relationships/hyperlink" Target="https://stats.wnba.com/events/?flag=1&amp;CFID=&amp;CFPARAMS=&amp;PlayerID=204298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3" Type="http://schemas.openxmlformats.org/officeDocument/2006/relationships/hyperlink" Target="https://stats.wnba.com/events/?flag=1&amp;CFID=&amp;CFPARAMS=&amp;PlayerID=204298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4" Type="http://schemas.openxmlformats.org/officeDocument/2006/relationships/hyperlink" Target="https://stats.wnba.com/events/?flag=1&amp;CFID=&amp;CFPARAMS=&amp;PlayerID=204298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5" Type="http://schemas.openxmlformats.org/officeDocument/2006/relationships/hyperlink" Target="https://stats.wnba.com/events/?flag=1&amp;CFID=&amp;CFPARAMS=&amp;PlayerID=204298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0" Type="http://schemas.openxmlformats.org/officeDocument/2006/relationships/hyperlink" Target="https://stats.wnba.com/player/1629479/" TargetMode="External"/><Relationship Id="rId7603" Type="http://schemas.openxmlformats.org/officeDocument/2006/relationships/hyperlink" Target="https://stats.wnba.com/events/?flag=1&amp;CFID=&amp;CFPARAMS=&amp;PlayerID=203826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4" Type="http://schemas.openxmlformats.org/officeDocument/2006/relationships/hyperlink" Target="https://stats.wnba.com/events/?flag=3&amp;CFID=&amp;CFPARAMS=&amp;PlayerID=1629479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stats.wnba.com/events/?flag=1&amp;CFID=&amp;CFPARAMS=&amp;PlayerID=203826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3" Type="http://schemas.openxmlformats.org/officeDocument/2006/relationships/hyperlink" Target="https://stats.wnba.com/events/?flag=3&amp;CFID=&amp;CFPARAMS=&amp;PlayerID=1629479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stats.wnba.com/events/?flag=1&amp;CFID=&amp;CFPARAMS=&amp;PlayerID=203826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2" Type="http://schemas.openxmlformats.org/officeDocument/2006/relationships/hyperlink" Target="https://stats.wnba.com/events/?flag=3&amp;CFID=&amp;CFPARAMS=&amp;PlayerID=1629479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9" Type="http://schemas.openxmlformats.org/officeDocument/2006/relationships/hyperlink" Target="https://stats.wnba.com/team/1611661313/traditional/" TargetMode="External"/><Relationship Id="rId7600" Type="http://schemas.openxmlformats.org/officeDocument/2006/relationships/hyperlink" Target="https://stats.wnba.com/events/?flag=3&amp;CFID=&amp;CFPARAMS=&amp;PlayerID=203826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1" Type="http://schemas.openxmlformats.org/officeDocument/2006/relationships/hyperlink" Target="https://stats.wnba.com/team/1611661325/traditional/" TargetMode="External"/><Relationship Id="rId668" Type="http://schemas.openxmlformats.org/officeDocument/2006/relationships/hyperlink" Target="https://stats.wnba.com/events/?flag=3&amp;CFID=&amp;CFPARAMS=&amp;PlayerID=1628922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wnba.com/events/?flag=3&amp;CFID=&amp;CFPARAMS=&amp;PlayerID=1628922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wnba.com/team/1611661320/traditional/" TargetMode="External"/><Relationship Id="rId665" Type="http://schemas.openxmlformats.org/officeDocument/2006/relationships/hyperlink" Target="https://stats.wnba.com/player/1628922/" TargetMode="External"/><Relationship Id="rId669" Type="http://schemas.openxmlformats.org/officeDocument/2006/relationships/hyperlink" Target="https://stats.wnba.com/events/?flag=3&amp;CFID=&amp;CFPARAMS=&amp;PlayerID=1628922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wnba.com/events/?flag=1&amp;CFID=&amp;CFPARAMS=&amp;PlayerID=1642289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stats.wnba.com/events/?flag=1&amp;CFID=&amp;CFPARAMS=&amp;PlayerID=1642289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wnba.com/events/?flag=1&amp;CFID=&amp;CFPARAMS=&amp;PlayerID=1642289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wnba.com/events/?flag=1&amp;CFID=&amp;CFPARAMS=&amp;PlayerID=1642289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wnba.com/events/?flag=1&amp;CFID=&amp;CFPARAMS=&amp;PlayerID=1642289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wnba.com/events/?flag=1&amp;CFID=&amp;CFPARAMS=&amp;PlayerID=1642289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wnba.com/events/?flag=3&amp;CFID=&amp;CFPARAMS=&amp;PlayerID=1642289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wnba.com/events/?flag=3&amp;CFID=&amp;CFPARAMS=&amp;PlayerID=1642289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wnba.com/team/1611661329/traditional/" TargetMode="External"/><Relationship Id="rId659" Type="http://schemas.openxmlformats.org/officeDocument/2006/relationships/hyperlink" Target="https://stats.wnba.com/events/?flag=1&amp;CFID=&amp;CFPARAMS=&amp;PlayerID=1642289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wnba.com/events/?flag=1&amp;CFID=&amp;CFPARAMS=&amp;PlayerID=1642289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" Type="http://schemas.openxmlformats.org/officeDocument/2006/relationships/hyperlink" Target="https://stats.wnba.com/player/1642289/" TargetMode="External"/><Relationship Id="rId652" Type="http://schemas.openxmlformats.org/officeDocument/2006/relationships/hyperlink" Target="https://stats.wnba.com/events/?flag=1&amp;CFID=&amp;CFPARAMS=&amp;PlayerID=204322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wnba.com/events/?flag=1&amp;CFID=&amp;CFPARAMS=&amp;PlayerID=204322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wnba.com/events/?flag=1&amp;CFID=&amp;CFPARAMS=&amp;PlayerID=204322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5" Type="http://schemas.openxmlformats.org/officeDocument/2006/relationships/hyperlink" Target="https://stats.wnba.com/team/1611661323/traditional/" TargetMode="External"/><Relationship Id="rId8904" Type="http://schemas.openxmlformats.org/officeDocument/2006/relationships/hyperlink" Target="https://stats.wnba.com/player/1628280/" TargetMode="External"/><Relationship Id="rId8903" Type="http://schemas.openxmlformats.org/officeDocument/2006/relationships/hyperlink" Target="https://stats.wnba.com/events/?flag=1&amp;CFID=&amp;CFPARAMS=&amp;PlayerID=203406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2" Type="http://schemas.openxmlformats.org/officeDocument/2006/relationships/hyperlink" Target="https://stats.wnba.com/events/?flag=1&amp;CFID=&amp;CFPARAMS=&amp;PlayerID=203406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9" Type="http://schemas.openxmlformats.org/officeDocument/2006/relationships/hyperlink" Target="https://stats.wnba.com/events/?flag=1&amp;CFID=&amp;CFPARAMS=&amp;PlayerID=1628280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8" Type="http://schemas.openxmlformats.org/officeDocument/2006/relationships/hyperlink" Target="https://stats.wnba.com/events/?flag=1&amp;CFID=&amp;CFPARAMS=&amp;PlayerID=1628280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7" Type="http://schemas.openxmlformats.org/officeDocument/2006/relationships/hyperlink" Target="https://stats.wnba.com/events/?flag=3&amp;CFID=&amp;CFPARAMS=&amp;PlayerID=1628280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6" Type="http://schemas.openxmlformats.org/officeDocument/2006/relationships/hyperlink" Target="https://stats.wnba.com/events/?flag=3&amp;CFID=&amp;CFPARAMS=&amp;PlayerID=1628280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wnba.com/events/?flag=1&amp;CFID=&amp;CFPARAMS=&amp;PlayerID=1629524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wnba.com/events/?flag=1&amp;CFID=&amp;CFPARAMS=&amp;PlayerID=1629524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wnba.com/events/?flag=1&amp;CFID=&amp;CFPARAMS=&amp;PlayerID=1629524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" Type="http://schemas.openxmlformats.org/officeDocument/2006/relationships/hyperlink" Target="https://stats.wnba.com/events/?flag=3&amp;CFID=&amp;CFPARAMS=&amp;PlayerID=1629524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wnba.com/events/?flag=3&amp;CFID=&amp;CFPARAMS=&amp;PlayerID=1629524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wnba.com/team/1611661324/traditional/" TargetMode="External"/><Relationship Id="rId686" Type="http://schemas.openxmlformats.org/officeDocument/2006/relationships/hyperlink" Target="https://stats.wnba.com/events/?flag=1&amp;CFID=&amp;CFPARAMS=&amp;PlayerID=1629524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1" Type="http://schemas.openxmlformats.org/officeDocument/2006/relationships/hyperlink" Target="https://stats.wnba.com/events/?flag=1&amp;CFID=&amp;CFPARAMS=&amp;PlayerID=203406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wnba.com/events/?flag=1&amp;CFID=&amp;CFPARAMS=&amp;PlayerID=1629524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0" Type="http://schemas.openxmlformats.org/officeDocument/2006/relationships/hyperlink" Target="https://stats.wnba.com/events/?flag=1&amp;CFID=&amp;CFPARAMS=&amp;PlayerID=203406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wnba.com/events/?flag=3&amp;CFID=&amp;CFPARAMS=&amp;PlayerID=1629524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stats.wnba.com/events/?flag=3&amp;CFID=&amp;CFPARAMS=&amp;PlayerID=1629524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wnba.com/player/1629524/" TargetMode="External"/><Relationship Id="rId678" Type="http://schemas.openxmlformats.org/officeDocument/2006/relationships/hyperlink" Target="https://stats.wnba.com/events/?flag=1&amp;CFID=&amp;CFPARAMS=&amp;PlayerID=1628922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wnba.com/events/?flag=1&amp;CFID=&amp;CFPARAMS=&amp;PlayerID=1628922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stats.wnba.com/events/?flag=1&amp;CFID=&amp;CFPARAMS=&amp;PlayerID=1628922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wnba.com/events/?flag=1&amp;CFID=&amp;CFPARAMS=&amp;PlayerID=1628922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" Type="http://schemas.openxmlformats.org/officeDocument/2006/relationships/hyperlink" Target="https://stats.wnba.com/events/?flag=3&amp;CFID=&amp;CFPARAMS=&amp;PlayerID=1628922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wnba.com/events/?flag=1&amp;CFID=&amp;CFPARAMS=&amp;PlayerID=1628922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wnba.com/events/?flag=1&amp;CFID=&amp;CFPARAMS=&amp;PlayerID=1628922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wnba.com/events/?flag=1&amp;CFID=&amp;CFPARAMS=&amp;PlayerID=1628922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wnba.com/events/?flag=1&amp;CFID=&amp;CFPARAMS=&amp;PlayerID=1628922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2" Type="http://schemas.openxmlformats.org/officeDocument/2006/relationships/hyperlink" Target="https://stats.wnba.com/events/?flag=1&amp;CFID=&amp;CFPARAMS=&amp;PlayerID=204365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4" Type="http://schemas.openxmlformats.org/officeDocument/2006/relationships/hyperlink" Target="https://stats.wnba.com/events/?flag=1&amp;CFID=&amp;CFPARAMS=&amp;PlayerID=1627689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5" Type="http://schemas.openxmlformats.org/officeDocument/2006/relationships/hyperlink" Target="https://stats.wnba.com/events/?flag=1&amp;CFID=&amp;CFPARAMS=&amp;PlayerID=100721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4" Type="http://schemas.openxmlformats.org/officeDocument/2006/relationships/hyperlink" Target="https://stats.wnba.com/player/203416/" TargetMode="External"/><Relationship Id="rId17131" Type="http://schemas.openxmlformats.org/officeDocument/2006/relationships/hyperlink" Target="https://stats.wnba.com/events/?flag=1&amp;CFID=&amp;CFPARAMS=&amp;PlayerID=204365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5" Type="http://schemas.openxmlformats.org/officeDocument/2006/relationships/hyperlink" Target="https://stats.wnba.com/events/?flag=1&amp;CFID=&amp;CFPARAMS=&amp;PlayerID=1627689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6" Type="http://schemas.openxmlformats.org/officeDocument/2006/relationships/hyperlink" Target="https://stats.wnba.com/events/?flag=1&amp;CFID=&amp;CFPARAMS=&amp;PlayerID=100721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5" Type="http://schemas.openxmlformats.org/officeDocument/2006/relationships/hyperlink" Target="https://stats.wnba.com/team/1611661322/traditional/" TargetMode="External"/><Relationship Id="rId5019" Type="http://schemas.openxmlformats.org/officeDocument/2006/relationships/hyperlink" Target="https://stats.wnba.com/events/?flag=3&amp;CFID=&amp;CFPARAMS=&amp;PlayerID=203828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4" Type="http://schemas.openxmlformats.org/officeDocument/2006/relationships/hyperlink" Target="https://stats.wnba.com/events/?flag=1&amp;CFID=&amp;CFPARAMS=&amp;PlayerID=204365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2" Type="http://schemas.openxmlformats.org/officeDocument/2006/relationships/hyperlink" Target="https://stats.wnba.com/events/?flag=1&amp;CFID=&amp;CFPARAMS=&amp;PlayerID=1627689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3" Type="http://schemas.openxmlformats.org/officeDocument/2006/relationships/hyperlink" Target="https://stats.wnba.com/events/?flag=1&amp;CFID=&amp;CFPARAMS=&amp;PlayerID=100721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6" Type="http://schemas.openxmlformats.org/officeDocument/2006/relationships/hyperlink" Target="https://stats.wnba.com/events/?flag=2&amp;CFID=&amp;CFPARAMS=&amp;PlayerID=203416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3" Type="http://schemas.openxmlformats.org/officeDocument/2006/relationships/hyperlink" Target="https://stats.wnba.com/events/?flag=1&amp;CFID=&amp;CFPARAMS=&amp;PlayerID=204365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3" Type="http://schemas.openxmlformats.org/officeDocument/2006/relationships/hyperlink" Target="https://stats.wnba.com/events/?flag=1&amp;CFID=&amp;CFPARAMS=&amp;PlayerID=1627689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4" Type="http://schemas.openxmlformats.org/officeDocument/2006/relationships/hyperlink" Target="https://stats.wnba.com/events/?flag=1&amp;CFID=&amp;CFPARAMS=&amp;PlayerID=100721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7" Type="http://schemas.openxmlformats.org/officeDocument/2006/relationships/hyperlink" Target="https://stats.wnba.com/events/?flag=2&amp;CFID=&amp;CFPARAMS=&amp;PlayerID=203416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0" Type="http://schemas.openxmlformats.org/officeDocument/2006/relationships/hyperlink" Target="https://stats.wnba.com/events/?flag=3&amp;CFID=&amp;CFPARAMS=&amp;PlayerID=1627689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1" Type="http://schemas.openxmlformats.org/officeDocument/2006/relationships/hyperlink" Target="https://stats.wnba.com/events/?flag=1&amp;CFID=&amp;CFPARAMS=&amp;PlayerID=100721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8" Type="http://schemas.openxmlformats.org/officeDocument/2006/relationships/hyperlink" Target="https://stats.wnba.com/events/?flag=2&amp;CFID=&amp;CFPARAMS=&amp;PlayerID=203416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1" Type="http://schemas.openxmlformats.org/officeDocument/2006/relationships/hyperlink" Target="https://stats.wnba.com/events/?flag=1&amp;CFID=&amp;CFPARAMS=&amp;PlayerID=1627689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2" Type="http://schemas.openxmlformats.org/officeDocument/2006/relationships/hyperlink" Target="https://stats.wnba.com/events/?flag=1&amp;CFID=&amp;CFPARAMS=&amp;PlayerID=100721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9" Type="http://schemas.openxmlformats.org/officeDocument/2006/relationships/hyperlink" Target="https://stats.wnba.com/player/203826/" TargetMode="External"/><Relationship Id="rId17130" Type="http://schemas.openxmlformats.org/officeDocument/2006/relationships/hyperlink" Target="https://stats.wnba.com/events/?flag=1&amp;CFID=&amp;CFPARAMS=&amp;PlayerID=204365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0" Type="http://schemas.openxmlformats.org/officeDocument/2006/relationships/hyperlink" Target="https://stats.wnba.com/events/?flag=1&amp;CFID=&amp;CFPARAMS=&amp;PlayerID=100721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0" Type="http://schemas.openxmlformats.org/officeDocument/2006/relationships/hyperlink" Target="https://stats.wnba.com/events/?flag=2&amp;CFID=&amp;CFPARAMS=&amp;PlayerID=201896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1" Type="http://schemas.openxmlformats.org/officeDocument/2006/relationships/hyperlink" Target="https://stats.wnba.com/events/?flag=2&amp;CFID=&amp;CFPARAMS=&amp;PlayerID=201896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2" Type="http://schemas.openxmlformats.org/officeDocument/2006/relationships/hyperlink" Target="https://stats.wnba.com/events/?flag=2&amp;CFID=&amp;CFPARAMS=&amp;PlayerID=201896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3" Type="http://schemas.openxmlformats.org/officeDocument/2006/relationships/hyperlink" Target="https://stats.wnba.com/events/?flag=2&amp;CFID=&amp;CFPARAMS=&amp;PlayerID=201896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stats.wnba.com/events/?flag=1&amp;CFID=&amp;CFPARAMS=&amp;PlayerID=202250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stats.wnba.com/events/?flag=1&amp;CFID=&amp;CFPARAMS=&amp;PlayerID=1627671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stats.wnba.com/events/?flag=1&amp;CFID=&amp;CFPARAMS=&amp;PlayerID=1629491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stats.wnba.com/events/?flag=1&amp;CFID=&amp;CFPARAMS=&amp;PlayerID=202250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stats.wnba.com/events/?flag=1&amp;CFID=&amp;CFPARAMS=&amp;PlayerID=1627671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stats.wnba.com/events/?flag=1&amp;CFID=&amp;CFPARAMS=&amp;PlayerID=1627671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wnba.com/events/?flag=1&amp;CFID=&amp;CFPARAMS=&amp;PlayerID=1629491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stats.wnba.com/events/?flag=1&amp;CFID=&amp;CFPARAMS=&amp;PlayerID=202250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stats.wnba.com/events/?flag=1&amp;CFID=&amp;CFPARAMS=&amp;PlayerID=1627671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9" Type="http://schemas.openxmlformats.org/officeDocument/2006/relationships/hyperlink" Target="https://stats.wnba.com/events/?flag=3&amp;CFID=&amp;CFPARAMS=&amp;PlayerID=204365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wnba.com/player/203828/" TargetMode="External"/><Relationship Id="rId6345" Type="http://schemas.openxmlformats.org/officeDocument/2006/relationships/hyperlink" Target="https://stats.wnba.com/events/?flag=1&amp;CFID=&amp;CFPARAMS=&amp;PlayerID=202250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stats.wnba.com/events/?flag=1&amp;CFID=&amp;CFPARAMS=&amp;PlayerID=1627671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8" Type="http://schemas.openxmlformats.org/officeDocument/2006/relationships/hyperlink" Target="https://stats.wnba.com/events/?flag=3&amp;CFID=&amp;CFPARAMS=&amp;PlayerID=204365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1" Type="http://schemas.openxmlformats.org/officeDocument/2006/relationships/hyperlink" Target="https://stats.wnba.com/events/?flag=1&amp;CFID=&amp;CFPARAMS=&amp;PlayerID=1629491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stats.wnba.com/events/?flag=1&amp;CFID=&amp;CFPARAMS=&amp;PlayerID=202250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stats.wnba.com/events/?flag=1&amp;CFID=&amp;CFPARAMS=&amp;PlayerID=1627671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9" Type="http://schemas.openxmlformats.org/officeDocument/2006/relationships/hyperlink" Target="https://stats.wnba.com/events/?flag=3&amp;CFID=&amp;CFPARAMS=&amp;PlayerID=1627689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2" Type="http://schemas.openxmlformats.org/officeDocument/2006/relationships/hyperlink" Target="https://stats.wnba.com/events/?flag=1&amp;CFID=&amp;CFPARAMS=&amp;PlayerID=1629491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stats.wnba.com/events/?flag=1&amp;CFID=&amp;CFPARAMS=&amp;PlayerID=202250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stats.wnba.com/events/?flag=1&amp;CFID=&amp;CFPARAMS=&amp;PlayerID=1627671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wnba.com/events/?flag=3&amp;CFID=&amp;CFPARAMS=&amp;PlayerID=203828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wnba.com/player/203398/" TargetMode="External"/><Relationship Id="rId17125" Type="http://schemas.openxmlformats.org/officeDocument/2006/relationships/hyperlink" Target="https://stats.wnba.com/team/1611661325/traditional/" TargetMode="External"/><Relationship Id="rId18457" Type="http://schemas.openxmlformats.org/officeDocument/2006/relationships/hyperlink" Target="https://stats.wnba.com/player/1627689/" TargetMode="External"/><Relationship Id="rId19788" Type="http://schemas.openxmlformats.org/officeDocument/2006/relationships/hyperlink" Target="https://stats.wnba.com/events/?flag=3&amp;CFID=&amp;CFPARAMS=&amp;PlayerID=100721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wnba.com/events/?flag=3&amp;CFID=&amp;CFPARAMS=&amp;PlayerID=203828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wnba.com/team/1611661317/traditional/" TargetMode="External"/><Relationship Id="rId7679" Type="http://schemas.openxmlformats.org/officeDocument/2006/relationships/hyperlink" Target="https://stats.wnba.com/team/1611661330/traditional/" TargetMode="External"/><Relationship Id="rId17124" Type="http://schemas.openxmlformats.org/officeDocument/2006/relationships/hyperlink" Target="https://stats.wnba.com/player/204365/" TargetMode="External"/><Relationship Id="rId18458" Type="http://schemas.openxmlformats.org/officeDocument/2006/relationships/hyperlink" Target="https://stats.wnba.com/team/1611661324/traditional/" TargetMode="External"/><Relationship Id="rId19789" Type="http://schemas.openxmlformats.org/officeDocument/2006/relationships/hyperlink" Target="https://stats.wnba.com/events/?flag=3&amp;CFID=&amp;CFPARAMS=&amp;PlayerID=100721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stats.wnba.com/team/1611661313/traditional/" TargetMode="External"/><Relationship Id="rId6346" Type="http://schemas.openxmlformats.org/officeDocument/2006/relationships/hyperlink" Target="https://stats.wnba.com/events/?flag=1&amp;CFID=&amp;CFPARAMS=&amp;PlayerID=202250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stats.wnba.com/player/203403/" TargetMode="External"/><Relationship Id="rId17127" Type="http://schemas.openxmlformats.org/officeDocument/2006/relationships/hyperlink" Target="https://stats.wnba.com/events/?flag=3&amp;CFID=&amp;CFPARAMS=&amp;PlayerID=204365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5" Type="http://schemas.openxmlformats.org/officeDocument/2006/relationships/hyperlink" Target="https://stats.wnba.com/events/?flag=1&amp;CFID=&amp;CFPARAMS=&amp;PlayerID=1627645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6" Type="http://schemas.openxmlformats.org/officeDocument/2006/relationships/hyperlink" Target="https://stats.wnba.com/events/?flag=3&amp;CFID=&amp;CFPARAMS=&amp;PlayerID=100721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wnba.com/events/?flag=3&amp;CFID=&amp;CFPARAMS=&amp;PlayerID=203828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stats.wnba.com/events/?flag=1&amp;CFID=&amp;CFPARAMS=&amp;PlayerID=202250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stats.wnba.com/events/?flag=1&amp;CFID=&amp;CFPARAMS=&amp;PlayerID=1627671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6" Type="http://schemas.openxmlformats.org/officeDocument/2006/relationships/hyperlink" Target="https://stats.wnba.com/events/?flag=3&amp;CFID=&amp;CFPARAMS=&amp;PlayerID=204365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6" Type="http://schemas.openxmlformats.org/officeDocument/2006/relationships/hyperlink" Target="https://stats.wnba.com/events/?flag=1&amp;CFID=&amp;CFPARAMS=&amp;PlayerID=1627645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7" Type="http://schemas.openxmlformats.org/officeDocument/2006/relationships/hyperlink" Target="https://stats.wnba.com/events/?flag=3&amp;CFID=&amp;CFPARAMS=&amp;PlayerID=100721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3" Type="http://schemas.openxmlformats.org/officeDocument/2006/relationships/hyperlink" Target="https://stats.wnba.com/events/?flag=1&amp;CFID=&amp;CFPARAMS=&amp;PlayerID=201889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5" Type="http://schemas.openxmlformats.org/officeDocument/2006/relationships/hyperlink" Target="https://stats.wnba.com/events/?flag=1&amp;CFID=&amp;CFPARAMS=&amp;PlayerID=203069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3" Type="http://schemas.openxmlformats.org/officeDocument/2006/relationships/hyperlink" Target="https://stats.wnba.com/team/1611661317/traditional/" TargetMode="External"/><Relationship Id="rId17142" Type="http://schemas.openxmlformats.org/officeDocument/2006/relationships/hyperlink" Target="https://stats.wnba.com/events/?flag=3&amp;CFID=&amp;CFPARAMS=&amp;PlayerID=201889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6" Type="http://schemas.openxmlformats.org/officeDocument/2006/relationships/hyperlink" Target="https://stats.wnba.com/events/?flag=1&amp;CFID=&amp;CFPARAMS=&amp;PlayerID=203069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4" Type="http://schemas.openxmlformats.org/officeDocument/2006/relationships/hyperlink" Target="https://stats.wnba.com/events/?flag=2&amp;CFID=&amp;CFPARAMS=&amp;PlayerID=201886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stats.wnba.com/events/?flag=1&amp;CFID=&amp;CFPARAMS=&amp;PlayerID=1629491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wnba.com/events/?flag=3&amp;CFID=&amp;CFPARAMS=&amp;PlayerID=202250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5" Type="http://schemas.openxmlformats.org/officeDocument/2006/relationships/hyperlink" Target="https://stats.wnba.com/events/?flag=1&amp;CFID=&amp;CFPARAMS=&amp;PlayerID=201889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3" Type="http://schemas.openxmlformats.org/officeDocument/2006/relationships/hyperlink" Target="https://stats.wnba.com/events/?flag=1&amp;CFID=&amp;CFPARAMS=&amp;PlayerID=203069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5" Type="http://schemas.openxmlformats.org/officeDocument/2006/relationships/hyperlink" Target="https://stats.wnba.com/events/?flag=2&amp;CFID=&amp;CFPARAMS=&amp;PlayerID=201886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stats.wnba.com/events/?flag=1&amp;CFID=&amp;CFPARAMS=&amp;PlayerID=1629491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4" Type="http://schemas.openxmlformats.org/officeDocument/2006/relationships/hyperlink" Target="https://stats.wnba.com/events/?flag=1&amp;CFID=&amp;CFPARAMS=&amp;PlayerID=201889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4" Type="http://schemas.openxmlformats.org/officeDocument/2006/relationships/hyperlink" Target="https://stats.wnba.com/events/?flag=1&amp;CFID=&amp;CFPARAMS=&amp;PlayerID=203069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6" Type="http://schemas.openxmlformats.org/officeDocument/2006/relationships/hyperlink" Target="https://stats.wnba.com/events/?flag=2&amp;CFID=&amp;CFPARAMS=&amp;PlayerID=201886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1" Type="http://schemas.openxmlformats.org/officeDocument/2006/relationships/hyperlink" Target="https://stats.wnba.com/events/?flag=3&amp;CFID=&amp;CFPARAMS=&amp;PlayerID=203069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7" Type="http://schemas.openxmlformats.org/officeDocument/2006/relationships/hyperlink" Target="https://stats.wnba.com/events/?flag=2&amp;CFID=&amp;CFPARAMS=&amp;PlayerID=201886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2" Type="http://schemas.openxmlformats.org/officeDocument/2006/relationships/hyperlink" Target="https://stats.wnba.com/events/?flag=1&amp;CFID=&amp;CFPARAMS=&amp;PlayerID=203069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8" Type="http://schemas.openxmlformats.org/officeDocument/2006/relationships/hyperlink" Target="https://stats.wnba.com/player/201896/" TargetMode="External"/><Relationship Id="rId17141" Type="http://schemas.openxmlformats.org/officeDocument/2006/relationships/hyperlink" Target="https://stats.wnba.com/events/?flag=3&amp;CFID=&amp;CFPARAMS=&amp;PlayerID=201889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9" Type="http://schemas.openxmlformats.org/officeDocument/2006/relationships/hyperlink" Target="https://stats.wnba.com/team/1611661325/traditional/" TargetMode="External"/><Relationship Id="rId17140" Type="http://schemas.openxmlformats.org/officeDocument/2006/relationships/hyperlink" Target="https://stats.wnba.com/events/?flag=3&amp;CFID=&amp;CFPARAMS=&amp;PlayerID=201889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0" Type="http://schemas.openxmlformats.org/officeDocument/2006/relationships/hyperlink" Target="https://stats.wnba.com/team/1611661319/traditional/" TargetMode="External"/><Relationship Id="rId20770" Type="http://schemas.openxmlformats.org/officeDocument/2006/relationships/hyperlink" Target="https://stats.wnba.com/events/?flag=2&amp;CFID=&amp;CFPARAMS=&amp;PlayerID=100634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1" Type="http://schemas.openxmlformats.org/officeDocument/2006/relationships/hyperlink" Target="https://stats.wnba.com/events/?flag=2&amp;CFID=&amp;CFPARAMS=&amp;PlayerID=100634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2" Type="http://schemas.openxmlformats.org/officeDocument/2006/relationships/hyperlink" Target="https://stats.wnba.com/player/201886/" TargetMode="External"/><Relationship Id="rId7661" Type="http://schemas.openxmlformats.org/officeDocument/2006/relationships/hyperlink" Target="https://stats.wnba.com/events/?flag=1&amp;CFID=&amp;CFPARAMS=&amp;PlayerID=203035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2" Type="http://schemas.openxmlformats.org/officeDocument/2006/relationships/hyperlink" Target="https://stats.wnba.com/events/?flag=1&amp;CFID=&amp;CFPARAMS=&amp;PlayerID=202662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stats.wnba.com/events/?flag=3&amp;CFID=&amp;CFPARAMS=&amp;PlayerID=1630961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stats.wnba.com/events/?flag=1&amp;CFID=&amp;CFPARAMS=&amp;PlayerID=203035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1" Type="http://schemas.openxmlformats.org/officeDocument/2006/relationships/hyperlink" Target="https://stats.wnba.com/events/?flag=1&amp;CFID=&amp;CFPARAMS=&amp;PlayerID=202662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0" Type="http://schemas.openxmlformats.org/officeDocument/2006/relationships/hyperlink" Target="https://stats.wnba.com/events/?flag=3&amp;CFID=&amp;CFPARAMS=&amp;PlayerID=202662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wnba.com/events/?flag=3&amp;CFID=&amp;CFPARAMS=&amp;PlayerID=1629491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wnba.com/events/?flag=1&amp;CFID=&amp;CFPARAMS=&amp;PlayerID=1630961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stats.wnba.com/team/1611661324/traditional/" TargetMode="External"/><Relationship Id="rId8996" Type="http://schemas.openxmlformats.org/officeDocument/2006/relationships/hyperlink" Target="https://stats.wnba.com/events/?flag=1&amp;CFID=&amp;CFPARAMS=&amp;PlayerID=202662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wnba.com/events/?flag=3&amp;CFID=&amp;CFPARAMS=&amp;PlayerID=1629491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stats.wnba.com/player/202250/" TargetMode="External"/><Relationship Id="rId7664" Type="http://schemas.openxmlformats.org/officeDocument/2006/relationships/hyperlink" Target="https://stats.wnba.com/player/1627671/" TargetMode="External"/><Relationship Id="rId8995" Type="http://schemas.openxmlformats.org/officeDocument/2006/relationships/hyperlink" Target="https://stats.wnba.com/events/?flag=1&amp;CFID=&amp;CFPARAMS=&amp;PlayerID=202662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9" Type="http://schemas.openxmlformats.org/officeDocument/2006/relationships/hyperlink" Target="https://stats.wnba.com/events/?flag=3&amp;CFID=&amp;CFPARAMS=&amp;PlayerID=201889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wnba.com/player/1629491/" TargetMode="External"/><Relationship Id="rId6331" Type="http://schemas.openxmlformats.org/officeDocument/2006/relationships/hyperlink" Target="https://stats.wnba.com/events/?flag=1&amp;CFID=&amp;CFPARAMS=&amp;PlayerID=1630961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stats.wnba.com/events/?flag=1&amp;CFID=&amp;CFPARAMS=&amp;PlayerID=203035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4" Type="http://schemas.openxmlformats.org/officeDocument/2006/relationships/hyperlink" Target="https://stats.wnba.com/events/?flag=1&amp;CFID=&amp;CFPARAMS=&amp;PlayerID=202662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stats.wnba.com/team/1611661324/traditional/" TargetMode="External"/><Relationship Id="rId6332" Type="http://schemas.openxmlformats.org/officeDocument/2006/relationships/hyperlink" Target="https://stats.wnba.com/events/?flag=1&amp;CFID=&amp;CFPARAMS=&amp;PlayerID=1630961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stats.wnba.com/events/?flag=1&amp;CFID=&amp;CFPARAMS=&amp;PlayerID=203035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3" Type="http://schemas.openxmlformats.org/officeDocument/2006/relationships/hyperlink" Target="https://stats.wnba.com/events/?flag=1&amp;CFID=&amp;CFPARAMS=&amp;PlayerID=202662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wnba.com/events/?flag=1&amp;CFID=&amp;CFPARAMS=&amp;PlayerID=1629491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wnba.com/events/?flag=3&amp;CFID=&amp;CFPARAMS=&amp;PlayerID=202250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stats.wnba.com/events/?flag=3&amp;CFID=&amp;CFPARAMS=&amp;PlayerID=1627671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6" Type="http://schemas.openxmlformats.org/officeDocument/2006/relationships/hyperlink" Target="https://stats.wnba.com/events/?flag=1&amp;CFID=&amp;CFPARAMS=&amp;PlayerID=204365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8" Type="http://schemas.openxmlformats.org/officeDocument/2006/relationships/hyperlink" Target="https://stats.wnba.com/team/1611661313/traditional/" TargetMode="External"/><Relationship Id="rId19799" Type="http://schemas.openxmlformats.org/officeDocument/2006/relationships/hyperlink" Target="https://stats.wnba.com/team/1611661329/traditional/" TargetMode="External"/><Relationship Id="rId5007" Type="http://schemas.openxmlformats.org/officeDocument/2006/relationships/hyperlink" Target="https://stats.wnba.com/events/?flag=1&amp;CFID=&amp;CFPARAMS=&amp;PlayerID=1629491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wnba.com/events/?flag=3&amp;CFID=&amp;CFPARAMS=&amp;PlayerID=202250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stats.wnba.com/events/?flag=3&amp;CFID=&amp;CFPARAMS=&amp;PlayerID=1627671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9" Type="http://schemas.openxmlformats.org/officeDocument/2006/relationships/hyperlink" Target="https://stats.wnba.com/player/204322/" TargetMode="External"/><Relationship Id="rId17135" Type="http://schemas.openxmlformats.org/officeDocument/2006/relationships/hyperlink" Target="https://stats.wnba.com/events/?flag=1&amp;CFID=&amp;CFPARAMS=&amp;PlayerID=204365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9" Type="http://schemas.openxmlformats.org/officeDocument/2006/relationships/hyperlink" Target="https://stats.wnba.com/player/203069/" TargetMode="External"/><Relationship Id="rId5004" Type="http://schemas.openxmlformats.org/officeDocument/2006/relationships/hyperlink" Target="https://stats.wnba.com/events/?flag=3&amp;CFID=&amp;CFPARAMS=&amp;PlayerID=1629491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stats.wnba.com/team/1611661322/traditional/" TargetMode="External"/><Relationship Id="rId7667" Type="http://schemas.openxmlformats.org/officeDocument/2006/relationships/hyperlink" Target="https://stats.wnba.com/events/?flag=3&amp;CFID=&amp;CFPARAMS=&amp;PlayerID=1627671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8" Type="http://schemas.openxmlformats.org/officeDocument/2006/relationships/hyperlink" Target="https://stats.wnba.com/events/?flag=1&amp;CFID=&amp;CFPARAMS=&amp;PlayerID=202662&amp;TeamID=161166132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8" Type="http://schemas.openxmlformats.org/officeDocument/2006/relationships/hyperlink" Target="https://stats.wnba.com/team/1611661325/traditional/" TargetMode="External"/><Relationship Id="rId18466" Type="http://schemas.openxmlformats.org/officeDocument/2006/relationships/hyperlink" Target="https://stats.wnba.com/events/?flag=1&amp;CFID=&amp;CFPARAMS=&amp;PlayerID=1627689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7" Type="http://schemas.openxmlformats.org/officeDocument/2006/relationships/hyperlink" Target="https://stats.wnba.com/events/?flag=1&amp;CFID=&amp;CFPARAMS=&amp;PlayerID=100721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5" Type="http://schemas.openxmlformats.org/officeDocument/2006/relationships/hyperlink" Target="https://stats.wnba.com/events/?flag=3&amp;CFID=&amp;CFPARAMS=&amp;PlayerID=1629491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wnba.com/events/?flag=3&amp;CFID=&amp;CFPARAMS=&amp;PlayerID=202250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stats.wnba.com/events/?flag=3&amp;CFID=&amp;CFPARAMS=&amp;PlayerID=1627671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7" Type="http://schemas.openxmlformats.org/officeDocument/2006/relationships/hyperlink" Target="https://stats.wnba.com/events/?flag=1&amp;CFID=&amp;CFPARAMS=&amp;PlayerID=202662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7" Type="http://schemas.openxmlformats.org/officeDocument/2006/relationships/hyperlink" Target="https://stats.wnba.com/player/201889/" TargetMode="External"/><Relationship Id="rId18467" Type="http://schemas.openxmlformats.org/officeDocument/2006/relationships/hyperlink" Target="https://stats.wnba.com/player/1627691/" TargetMode="External"/><Relationship Id="rId19798" Type="http://schemas.openxmlformats.org/officeDocument/2006/relationships/hyperlink" Target="https://stats.wnba.com/player/201477/" TargetMode="External"/><Relationship Id="rId17110" Type="http://schemas.openxmlformats.org/officeDocument/2006/relationships/hyperlink" Target="https://stats.wnba.com/events/?flag=1&amp;CFID=&amp;CFPARAMS=&amp;PlayerID=1627676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2" Type="http://schemas.openxmlformats.org/officeDocument/2006/relationships/hyperlink" Target="https://stats.wnba.com/events/?flag=1&amp;CFID=&amp;CFPARAMS=&amp;PlayerID=204332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3" Type="http://schemas.openxmlformats.org/officeDocument/2006/relationships/hyperlink" Target="https://stats.wnba.com/events/?flag=3&amp;CFID=&amp;CFPARAMS=&amp;PlayerID=203835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2" Type="http://schemas.openxmlformats.org/officeDocument/2006/relationships/hyperlink" Target="https://stats.wnba.com/events/?flag=2&amp;CFID=&amp;CFPARAMS=&amp;PlayerID=100720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3" Type="http://schemas.openxmlformats.org/officeDocument/2006/relationships/hyperlink" Target="https://stats.wnba.com/events/?flag=1&amp;CFID=&amp;CFPARAMS=&amp;PlayerID=204332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4" Type="http://schemas.openxmlformats.org/officeDocument/2006/relationships/hyperlink" Target="https://stats.wnba.com/events/?flag=3&amp;CFID=&amp;CFPARAMS=&amp;PlayerID=203835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3" Type="http://schemas.openxmlformats.org/officeDocument/2006/relationships/hyperlink" Target="https://stats.wnba.com/events/?flag=2&amp;CFID=&amp;CFPARAMS=&amp;PlayerID=100720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2" Type="http://schemas.openxmlformats.org/officeDocument/2006/relationships/hyperlink" Target="https://stats.wnba.com/team/1611661329/traditional/" TargetMode="External"/><Relationship Id="rId18440" Type="http://schemas.openxmlformats.org/officeDocument/2006/relationships/hyperlink" Target="https://stats.wnba.com/events/?flag=1&amp;CFID=&amp;CFPARAMS=&amp;PlayerID=204332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1" Type="http://schemas.openxmlformats.org/officeDocument/2006/relationships/hyperlink" Target="https://stats.wnba.com/team/1611661321/traditional/" TargetMode="External"/><Relationship Id="rId20764" Type="http://schemas.openxmlformats.org/officeDocument/2006/relationships/hyperlink" Target="https://stats.wnba.com/events/?flag=2&amp;CFID=&amp;CFPARAMS=&amp;PlayerID=100720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1" Type="http://schemas.openxmlformats.org/officeDocument/2006/relationships/hyperlink" Target="https://stats.wnba.com/player/201477/" TargetMode="External"/><Relationship Id="rId18441" Type="http://schemas.openxmlformats.org/officeDocument/2006/relationships/hyperlink" Target="https://stats.wnba.com/events/?flag=1&amp;CFID=&amp;CFPARAMS=&amp;PlayerID=204332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2" Type="http://schemas.openxmlformats.org/officeDocument/2006/relationships/hyperlink" Target="https://stats.wnba.com/events/?flag=3&amp;CFID=&amp;CFPARAMS=&amp;PlayerID=203835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5" Type="http://schemas.openxmlformats.org/officeDocument/2006/relationships/hyperlink" Target="https://stats.wnba.com/events/?flag=2&amp;CFID=&amp;CFPARAMS=&amp;PlayerID=100720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6" Type="http://schemas.openxmlformats.org/officeDocument/2006/relationships/hyperlink" Target="https://stats.wnba.com/player/100634/" TargetMode="External"/><Relationship Id="rId19770" Type="http://schemas.openxmlformats.org/officeDocument/2006/relationships/hyperlink" Target="https://stats.wnba.com/player/203835/" TargetMode="External"/><Relationship Id="rId20767" Type="http://schemas.openxmlformats.org/officeDocument/2006/relationships/hyperlink" Target="https://stats.wnba.com/team/1611661317/traditional/" TargetMode="External"/><Relationship Id="rId20768" Type="http://schemas.openxmlformats.org/officeDocument/2006/relationships/hyperlink" Target="https://stats.wnba.com/events/?flag=2&amp;CFID=&amp;CFPARAMS=&amp;PlayerID=100634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9" Type="http://schemas.openxmlformats.org/officeDocument/2006/relationships/hyperlink" Target="https://stats.wnba.com/events/?flag=2&amp;CFID=&amp;CFPARAMS=&amp;PlayerID=100634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0" Type="http://schemas.openxmlformats.org/officeDocument/2006/relationships/hyperlink" Target="https://stats.wnba.com/player/100720/" TargetMode="External"/><Relationship Id="rId20761" Type="http://schemas.openxmlformats.org/officeDocument/2006/relationships/hyperlink" Target="https://stats.wnba.com/team/1611661328/traditional/" TargetMode="External"/><Relationship Id="rId7690" Type="http://schemas.openxmlformats.org/officeDocument/2006/relationships/hyperlink" Target="https://stats.wnba.com/events/?flag=1&amp;CFID=&amp;CFPARAMS=&amp;PlayerID=203403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1" Type="http://schemas.openxmlformats.org/officeDocument/2006/relationships/hyperlink" Target="https://stats.wnba.com/events/?flag=3&amp;CFID=&amp;CFPARAMS=&amp;PlayerID=202252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stats.wnba.com/player/1627668/" TargetMode="External"/><Relationship Id="rId7694" Type="http://schemas.openxmlformats.org/officeDocument/2006/relationships/hyperlink" Target="https://stats.wnba.com/events/?flag=3&amp;CFID=&amp;CFPARAMS=&amp;PlayerID=1630043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wnba.com/events/?flag=3&amp;CFID=&amp;CFPARAMS=&amp;PlayerID=202252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stats.wnba.com/team/1611661328/traditional/" TargetMode="External"/><Relationship Id="rId7693" Type="http://schemas.openxmlformats.org/officeDocument/2006/relationships/hyperlink" Target="https://stats.wnba.com/team/1611661325/traditional/" TargetMode="External"/><Relationship Id="rId6360" Type="http://schemas.openxmlformats.org/officeDocument/2006/relationships/hyperlink" Target="https://stats.wnba.com/events/?flag=1&amp;CFID=&amp;CFPARAMS=&amp;PlayerID=203398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stats.wnba.com/player/1630043/" TargetMode="External"/><Relationship Id="rId5030" Type="http://schemas.openxmlformats.org/officeDocument/2006/relationships/hyperlink" Target="https://stats.wnba.com/events/?flag=3&amp;CFID=&amp;CFPARAMS=&amp;PlayerID=202252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stats.wnba.com/events/?flag=1&amp;CFID=&amp;CFPARAMS=&amp;PlayerID=203398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stats.wnba.com/events/?flag=1&amp;CFID=&amp;CFPARAMS=&amp;PlayerID=203403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wnba.com/events/?flag=1&amp;CFID=&amp;CFPARAMS=&amp;PlayerID=202252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stats.wnba.com/events/?flag=3&amp;CFID=&amp;CFPARAMS=&amp;PlayerID=1627668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stats.wnba.com/events/?flag=1&amp;CFID=&amp;CFPARAMS=&amp;PlayerID=1630043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7" Type="http://schemas.openxmlformats.org/officeDocument/2006/relationships/hyperlink" Target="https://stats.wnba.com/events/?flag=1&amp;CFID=&amp;CFPARAMS=&amp;PlayerID=1627676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9" Type="http://schemas.openxmlformats.org/officeDocument/2006/relationships/hyperlink" Target="https://stats.wnba.com/events/?flag=3&amp;CFID=&amp;CFPARAMS=&amp;PlayerID=204332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stats.wnba.com/events/?flag=1&amp;CFID=&amp;CFPARAMS=&amp;PlayerID=202252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wnba.com/events/?flag=3&amp;CFID=&amp;CFPARAMS=&amp;PlayerID=1627668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stats.wnba.com/events/?flag=1&amp;CFID=&amp;CFPARAMS=&amp;PlayerID=1630043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6" Type="http://schemas.openxmlformats.org/officeDocument/2006/relationships/hyperlink" Target="https://stats.wnba.com/events/?flag=1&amp;CFID=&amp;CFPARAMS=&amp;PlayerID=1627676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wnba.com/events/?flag=3&amp;CFID=&amp;CFPARAMS=&amp;PlayerID=202252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wnba.com/events/?flag=3&amp;CFID=&amp;CFPARAMS=&amp;PlayerID=1627668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stats.wnba.com/events/?flag=1&amp;CFID=&amp;CFPARAMS=&amp;PlayerID=1630043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9" Type="http://schemas.openxmlformats.org/officeDocument/2006/relationships/hyperlink" Target="https://stats.wnba.com/events/?flag=1&amp;CFID=&amp;CFPARAMS=&amp;PlayerID=1627676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7" Type="http://schemas.openxmlformats.org/officeDocument/2006/relationships/hyperlink" Target="https://stats.wnba.com/team/1611661330/traditional/" TargetMode="External"/><Relationship Id="rId19768" Type="http://schemas.openxmlformats.org/officeDocument/2006/relationships/hyperlink" Target="https://stats.wnba.com/events/?flag=1&amp;CFID=&amp;CFPARAMS=&amp;PlayerID=204299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wnba.com/events/?flag=1&amp;CFID=&amp;CFPARAMS=&amp;PlayerID=202252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wnba.com/events/?flag=3&amp;CFID=&amp;CFPARAMS=&amp;PlayerID=1627668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5" Type="http://schemas.openxmlformats.org/officeDocument/2006/relationships/hyperlink" Target="https://stats.wnba.com/events/?flag=3&amp;CFID=&amp;CFPARAMS=&amp;PlayerID=1630043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8" Type="http://schemas.openxmlformats.org/officeDocument/2006/relationships/hyperlink" Target="https://stats.wnba.com/events/?flag=1&amp;CFID=&amp;CFPARAMS=&amp;PlayerID=1627676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8" Type="http://schemas.openxmlformats.org/officeDocument/2006/relationships/hyperlink" Target="https://stats.wnba.com/events/?flag=3&amp;CFID=&amp;CFPARAMS=&amp;PlayerID=204332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9" Type="http://schemas.openxmlformats.org/officeDocument/2006/relationships/hyperlink" Target="https://stats.wnba.com/events/?flag=1&amp;CFID=&amp;CFPARAMS=&amp;PlayerID=204299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9" Type="http://schemas.openxmlformats.org/officeDocument/2006/relationships/hyperlink" Target="https://stats.wnba.com/events/?flag=1&amp;CFID=&amp;CFPARAMS=&amp;PlayerID=202252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3" Type="http://schemas.openxmlformats.org/officeDocument/2006/relationships/hyperlink" Target="https://stats.wnba.com/events/?flag=1&amp;CFID=&amp;CFPARAMS=&amp;PlayerID=1627676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5" Type="http://schemas.openxmlformats.org/officeDocument/2006/relationships/hyperlink" Target="https://stats.wnba.com/events/?flag=1&amp;CFID=&amp;CFPARAMS=&amp;PlayerID=1627682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6" Type="http://schemas.openxmlformats.org/officeDocument/2006/relationships/hyperlink" Target="https://stats.wnba.com/events/?flag=1&amp;CFID=&amp;CFPARAMS=&amp;PlayerID=204299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2" Type="http://schemas.openxmlformats.org/officeDocument/2006/relationships/hyperlink" Target="https://stats.wnba.com/events/?flag=3&amp;CFID=&amp;CFPARAMS=&amp;PlayerID=1627676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6" Type="http://schemas.openxmlformats.org/officeDocument/2006/relationships/hyperlink" Target="https://stats.wnba.com/player/204332/" TargetMode="External"/><Relationship Id="rId19767" Type="http://schemas.openxmlformats.org/officeDocument/2006/relationships/hyperlink" Target="https://stats.wnba.com/events/?flag=1&amp;CFID=&amp;CFPARAMS=&amp;PlayerID=204299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stats.wnba.com/events/?flag=1&amp;CFID=&amp;CFPARAMS=&amp;PlayerID=202252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wnba.com/events/?flag=1&amp;CFID=&amp;CFPARAMS=&amp;PlayerID=1627668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5" Type="http://schemas.openxmlformats.org/officeDocument/2006/relationships/hyperlink" Target="https://stats.wnba.com/events/?flag=1&amp;CFID=&amp;CFPARAMS=&amp;PlayerID=1627676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3" Type="http://schemas.openxmlformats.org/officeDocument/2006/relationships/hyperlink" Target="https://stats.wnba.com/events/?flag=1&amp;CFID=&amp;CFPARAMS=&amp;PlayerID=1627682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4" Type="http://schemas.openxmlformats.org/officeDocument/2006/relationships/hyperlink" Target="https://stats.wnba.com/events/?flag=1&amp;CFID=&amp;CFPARAMS=&amp;PlayerID=204299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stats.wnba.com/events/?flag=1&amp;CFID=&amp;CFPARAMS=&amp;PlayerID=202252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wnba.com/events/?flag=1&amp;CFID=&amp;CFPARAMS=&amp;PlayerID=1627668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stats.wnba.com/events/?flag=1&amp;CFID=&amp;CFPARAMS=&amp;PlayerID=1630043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4" Type="http://schemas.openxmlformats.org/officeDocument/2006/relationships/hyperlink" Target="https://stats.wnba.com/events/?flag=1&amp;CFID=&amp;CFPARAMS=&amp;PlayerID=1627676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4" Type="http://schemas.openxmlformats.org/officeDocument/2006/relationships/hyperlink" Target="https://stats.wnba.com/events/?flag=1&amp;CFID=&amp;CFPARAMS=&amp;PlayerID=1627682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5" Type="http://schemas.openxmlformats.org/officeDocument/2006/relationships/hyperlink" Target="https://stats.wnba.com/events/?flag=1&amp;CFID=&amp;CFPARAMS=&amp;PlayerID=204299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1" Type="http://schemas.openxmlformats.org/officeDocument/2006/relationships/hyperlink" Target="https://stats.wnba.com/events/?flag=1&amp;CFID=&amp;CFPARAMS=&amp;PlayerID=201477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3" Type="http://schemas.openxmlformats.org/officeDocument/2006/relationships/hyperlink" Target="https://stats.wnba.com/events/?flag=1&amp;CFID=&amp;CFPARAMS=&amp;PlayerID=1627645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4" Type="http://schemas.openxmlformats.org/officeDocument/2006/relationships/hyperlink" Target="https://stats.wnba.com/player/100721/" TargetMode="External"/><Relationship Id="rId20751" Type="http://schemas.openxmlformats.org/officeDocument/2006/relationships/hyperlink" Target="https://stats.wnba.com/events/?flag=2&amp;CFID=&amp;CFPARAMS=&amp;PlayerID=201919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0" Type="http://schemas.openxmlformats.org/officeDocument/2006/relationships/hyperlink" Target="https://stats.wnba.com/events/?flag=1&amp;CFID=&amp;CFPARAMS=&amp;PlayerID=201477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4" Type="http://schemas.openxmlformats.org/officeDocument/2006/relationships/hyperlink" Target="https://stats.wnba.com/events/?flag=1&amp;CFID=&amp;CFPARAMS=&amp;PlayerID=1627645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5" Type="http://schemas.openxmlformats.org/officeDocument/2006/relationships/hyperlink" Target="https://stats.wnba.com/team/1611661313/traditional/" TargetMode="External"/><Relationship Id="rId20752" Type="http://schemas.openxmlformats.org/officeDocument/2006/relationships/hyperlink" Target="https://stats.wnba.com/events/?flag=2&amp;CFID=&amp;CFPARAMS=&amp;PlayerID=201919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3" Type="http://schemas.openxmlformats.org/officeDocument/2006/relationships/hyperlink" Target="https://stats.wnba.com/events/?flag=1&amp;CFID=&amp;CFPARAMS=&amp;PlayerID=201477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1" Type="http://schemas.openxmlformats.org/officeDocument/2006/relationships/hyperlink" Target="https://stats.wnba.com/events/?flag=1&amp;CFID=&amp;CFPARAMS=&amp;PlayerID=1627645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2" Type="http://schemas.openxmlformats.org/officeDocument/2006/relationships/hyperlink" Target="https://stats.wnba.com/events/?flag=1&amp;CFID=&amp;CFPARAMS=&amp;PlayerID=203835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3" Type="http://schemas.openxmlformats.org/officeDocument/2006/relationships/hyperlink" Target="https://stats.wnba.com/events/?flag=2&amp;CFID=&amp;CFPARAMS=&amp;PlayerID=201919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2" Type="http://schemas.openxmlformats.org/officeDocument/2006/relationships/hyperlink" Target="https://stats.wnba.com/events/?flag=1&amp;CFID=&amp;CFPARAMS=&amp;PlayerID=201477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2" Type="http://schemas.openxmlformats.org/officeDocument/2006/relationships/hyperlink" Target="https://stats.wnba.com/events/?flag=1&amp;CFID=&amp;CFPARAMS=&amp;PlayerID=1627645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3" Type="http://schemas.openxmlformats.org/officeDocument/2006/relationships/hyperlink" Target="https://stats.wnba.com/events/?flag=1&amp;CFID=&amp;CFPARAMS=&amp;PlayerID=203835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4" Type="http://schemas.openxmlformats.org/officeDocument/2006/relationships/hyperlink" Target="https://stats.wnba.com/player/202634/" TargetMode="External"/><Relationship Id="rId19780" Type="http://schemas.openxmlformats.org/officeDocument/2006/relationships/hyperlink" Target="https://stats.wnba.com/events/?flag=1&amp;CFID=&amp;CFPARAMS=&amp;PlayerID=203835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5" Type="http://schemas.openxmlformats.org/officeDocument/2006/relationships/hyperlink" Target="https://stats.wnba.com/team/1611661319/traditional/" TargetMode="External"/><Relationship Id="rId18450" Type="http://schemas.openxmlformats.org/officeDocument/2006/relationships/hyperlink" Target="https://stats.wnba.com/events/?flag=1&amp;CFID=&amp;CFPARAMS=&amp;PlayerID=1627645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1" Type="http://schemas.openxmlformats.org/officeDocument/2006/relationships/hyperlink" Target="https://stats.wnba.com/events/?flag=1&amp;CFID=&amp;CFPARAMS=&amp;PlayerID=203835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6" Type="http://schemas.openxmlformats.org/officeDocument/2006/relationships/hyperlink" Target="https://stats.wnba.com/events/?flag=2&amp;CFID=&amp;CFPARAMS=&amp;PlayerID=202634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7" Type="http://schemas.openxmlformats.org/officeDocument/2006/relationships/hyperlink" Target="https://stats.wnba.com/events/?flag=2&amp;CFID=&amp;CFPARAMS=&amp;PlayerID=202634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8" Type="http://schemas.openxmlformats.org/officeDocument/2006/relationships/hyperlink" Target="https://stats.wnba.com/events/?flag=2&amp;CFID=&amp;CFPARAMS=&amp;PlayerID=202634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0" Type="http://schemas.openxmlformats.org/officeDocument/2006/relationships/hyperlink" Target="https://stats.wnba.com/events/?flag=2&amp;CFID=&amp;CFPARAMS=&amp;PlayerID=201919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wnba.com/events/?flag=1&amp;CFID=&amp;CFPARAMS=&amp;PlayerID=203828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stats.wnba.com/events/?flag=3&amp;CFID=&amp;CFPARAMS=&amp;PlayerID=203398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stats.wnba.com/events/?flag=3&amp;CFID=&amp;CFPARAMS=&amp;PlayerID=203403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1" Type="http://schemas.openxmlformats.org/officeDocument/2006/relationships/hyperlink" Target="https://stats.wnba.com/events/?flag=1&amp;CFID=&amp;CFPARAMS=&amp;PlayerID=203828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wnba.com/events/?flag=3&amp;CFID=&amp;CFPARAMS=&amp;PlayerID=203398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stats.wnba.com/events/?flag=3&amp;CFID=&amp;CFPARAMS=&amp;PlayerID=203403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stats.wnba.com/events/?flag=3&amp;CFID=&amp;CFPARAMS=&amp;PlayerID=203403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wnba.com/events/?flag=3&amp;CFID=&amp;CFPARAMS=&amp;PlayerID=203398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stats.wnba.com/events/?flag=3&amp;CFID=&amp;CFPARAMS=&amp;PlayerID=203403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wnba.com/events/?flag=1&amp;CFID=&amp;CFPARAMS=&amp;PlayerID=203828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stats.wnba.com/events/?flag=1&amp;CFID=&amp;CFPARAMS=&amp;PlayerID=203398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stats.wnba.com/events/?flag=1&amp;CFID=&amp;CFPARAMS=&amp;PlayerID=203403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8" Type="http://schemas.openxmlformats.org/officeDocument/2006/relationships/hyperlink" Target="https://stats.wnba.com/events/?flag=1&amp;CFID=&amp;CFPARAMS=&amp;PlayerID=201477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9" Type="http://schemas.openxmlformats.org/officeDocument/2006/relationships/hyperlink" Target="https://stats.wnba.com/events/?flag=2&amp;CFID=&amp;CFPARAMS=&amp;PlayerID=202634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stats.wnba.com/events/?flag=1&amp;CFID=&amp;CFPARAMS=&amp;PlayerID=203828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wnba.com/events/?flag=1&amp;CFID=&amp;CFPARAMS=&amp;PlayerID=203398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stats.wnba.com/events/?flag=1&amp;CFID=&amp;CFPARAMS=&amp;PlayerID=203403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7" Type="http://schemas.openxmlformats.org/officeDocument/2006/relationships/hyperlink" Target="https://stats.wnba.com/events/?flag=1&amp;CFID=&amp;CFPARAMS=&amp;PlayerID=201477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wnba.com/events/?flag=1&amp;CFID=&amp;CFPARAMS=&amp;PlayerID=203828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wnba.com/events/?flag=3&amp;CFID=&amp;CFPARAMS=&amp;PlayerID=203398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stats.wnba.com/events/?flag=1&amp;CFID=&amp;CFPARAMS=&amp;PlayerID=203403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8" Type="http://schemas.openxmlformats.org/officeDocument/2006/relationships/hyperlink" Target="https://stats.wnba.com/events/?flag=3&amp;CFID=&amp;CFPARAMS=&amp;PlayerID=1627645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9" Type="http://schemas.openxmlformats.org/officeDocument/2006/relationships/hyperlink" Target="https://stats.wnba.com/events/?flag=1&amp;CFID=&amp;CFPARAMS=&amp;PlayerID=203835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stats.wnba.com/events/?flag=1&amp;CFID=&amp;CFPARAMS=&amp;PlayerID=203828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stats.wnba.com/events/?flag=1&amp;CFID=&amp;CFPARAMS=&amp;PlayerID=203398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stats.wnba.com/events/?flag=1&amp;CFID=&amp;CFPARAMS=&amp;PlayerID=203403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9" Type="http://schemas.openxmlformats.org/officeDocument/2006/relationships/hyperlink" Target="https://stats.wnba.com/events/?flag=1&amp;CFID=&amp;CFPARAMS=&amp;PlayerID=201477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9" Type="http://schemas.openxmlformats.org/officeDocument/2006/relationships/hyperlink" Target="https://stats.wnba.com/events/?flag=3&amp;CFID=&amp;CFPARAMS=&amp;PlayerID=1627645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stats.wnba.com/player/202252/" TargetMode="External"/><Relationship Id="rId6359" Type="http://schemas.openxmlformats.org/officeDocument/2006/relationships/hyperlink" Target="https://stats.wnba.com/events/?flag=1&amp;CFID=&amp;CFPARAMS=&amp;PlayerID=203398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4" Type="http://schemas.openxmlformats.org/officeDocument/2006/relationships/hyperlink" Target="https://stats.wnba.com/events/?flag=3&amp;CFID=&amp;CFPARAMS=&amp;PlayerID=201477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6" Type="http://schemas.openxmlformats.org/officeDocument/2006/relationships/hyperlink" Target="https://stats.wnba.com/team/1611661319/traditional/" TargetMode="External"/><Relationship Id="rId19777" Type="http://schemas.openxmlformats.org/officeDocument/2006/relationships/hyperlink" Target="https://stats.wnba.com/events/?flag=1&amp;CFID=&amp;CFPARAMS=&amp;PlayerID=203835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stats.wnba.com/team/1611661322/traditional/" TargetMode="External"/><Relationship Id="rId17113" Type="http://schemas.openxmlformats.org/officeDocument/2006/relationships/hyperlink" Target="https://stats.wnba.com/events/?flag=3&amp;CFID=&amp;CFPARAMS=&amp;PlayerID=201477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7" Type="http://schemas.openxmlformats.org/officeDocument/2006/relationships/hyperlink" Target="https://stats.wnba.com/events/?flag=3&amp;CFID=&amp;CFPARAMS=&amp;PlayerID=1627645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8" Type="http://schemas.openxmlformats.org/officeDocument/2006/relationships/hyperlink" Target="https://stats.wnba.com/events/?flag=1&amp;CFID=&amp;CFPARAMS=&amp;PlayerID=203835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stats.wnba.com/events/?flag=1&amp;CFID=&amp;CFPARAMS=&amp;PlayerID=203828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stats.wnba.com/events/?flag=1&amp;CFID=&amp;CFPARAMS=&amp;PlayerID=203398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stats.wnba.com/events/?flag=1&amp;CFID=&amp;CFPARAMS=&amp;PlayerID=203403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6" Type="http://schemas.openxmlformats.org/officeDocument/2006/relationships/hyperlink" Target="https://stats.wnba.com/events/?flag=1&amp;CFID=&amp;CFPARAMS=&amp;PlayerID=201477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4" Type="http://schemas.openxmlformats.org/officeDocument/2006/relationships/hyperlink" Target="https://stats.wnba.com/events/?flag=1&amp;CFID=&amp;CFPARAMS=&amp;PlayerID=204332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5" Type="http://schemas.openxmlformats.org/officeDocument/2006/relationships/hyperlink" Target="https://stats.wnba.com/events/?flag=3&amp;CFID=&amp;CFPARAMS=&amp;PlayerID=203835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stats.wnba.com/events/?flag=1&amp;CFID=&amp;CFPARAMS=&amp;PlayerID=203828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wnba.com/events/?flag=1&amp;CFID=&amp;CFPARAMS=&amp;PlayerID=203398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stats.wnba.com/events/?flag=1&amp;CFID=&amp;CFPARAMS=&amp;PlayerID=203403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5" Type="http://schemas.openxmlformats.org/officeDocument/2006/relationships/hyperlink" Target="https://stats.wnba.com/events/?flag=3&amp;CFID=&amp;CFPARAMS=&amp;PlayerID=201477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5" Type="http://schemas.openxmlformats.org/officeDocument/2006/relationships/hyperlink" Target="https://stats.wnba.com/player/1627645/" TargetMode="External"/><Relationship Id="rId19776" Type="http://schemas.openxmlformats.org/officeDocument/2006/relationships/hyperlink" Target="https://stats.wnba.com/events/?flag=1&amp;CFID=&amp;CFPARAMS=&amp;PlayerID=203835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stats.wnba.com/events/?flag=3&amp;CFID=&amp;CFPARAMS=&amp;PlayerID=1631068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6" Type="http://schemas.openxmlformats.org/officeDocument/2006/relationships/hyperlink" Target="https://stats.wnba.com/player/201502/" TargetMode="External"/><Relationship Id="rId6309" Type="http://schemas.openxmlformats.org/officeDocument/2006/relationships/hyperlink" Target="https://stats.wnba.com/events/?flag=1&amp;CFID=&amp;CFPARAMS=&amp;PlayerID=1631068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stats.wnba.com/events/?flag=3&amp;CFID=&amp;CFPARAMS=&amp;PlayerID=1628263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5" Type="http://schemas.openxmlformats.org/officeDocument/2006/relationships/hyperlink" Target="https://stats.wnba.com/events/?flag=1&amp;CFID=&amp;CFPARAMS=&amp;PlayerID=201056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stats.wnba.com/events/?flag=3&amp;CFID=&amp;CFPARAMS=&amp;PlayerID=1631068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stats.wnba.com/events/?flag=3&amp;CFID=&amp;CFPARAMS=&amp;PlayerID=1628263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9" Type="http://schemas.openxmlformats.org/officeDocument/2006/relationships/hyperlink" Target="https://stats.wnba.com/events/?flag=1&amp;CFID=&amp;CFPARAMS=&amp;PlayerID=1629497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8" Type="http://schemas.openxmlformats.org/officeDocument/2006/relationships/hyperlink" Target="https://stats.wnba.com/events/?flag=3&amp;CFID=&amp;CFPARAMS=&amp;PlayerID=201502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wnba.com/events/?flag=3&amp;CFID=&amp;CFPARAMS=&amp;PlayerID=1631068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stats.wnba.com/team/1611661325/traditional/" TargetMode="External"/><Relationship Id="rId8968" Type="http://schemas.openxmlformats.org/officeDocument/2006/relationships/hyperlink" Target="https://stats.wnba.com/events/?flag=1&amp;CFID=&amp;CFPARAMS=&amp;PlayerID=1629497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7" Type="http://schemas.openxmlformats.org/officeDocument/2006/relationships/hyperlink" Target="https://stats.wnba.com/team/1611661320/traditional/" TargetMode="External"/><Relationship Id="rId17172" Type="http://schemas.openxmlformats.org/officeDocument/2006/relationships/hyperlink" Target="https://stats.wnba.com/events/?flag=1&amp;CFID=&amp;CFPARAMS=&amp;PlayerID=201056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1" Type="http://schemas.openxmlformats.org/officeDocument/2006/relationships/hyperlink" Target="https://stats.wnba.com/events/?flag=1&amp;CFID=&amp;CFPARAMS=&amp;PlayerID=201056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4" Type="http://schemas.openxmlformats.org/officeDocument/2006/relationships/hyperlink" Target="https://stats.wnba.com/events/?flag=1&amp;CFID=&amp;CFPARAMS=&amp;PlayerID=201056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3" Type="http://schemas.openxmlformats.org/officeDocument/2006/relationships/hyperlink" Target="https://stats.wnba.com/events/?flag=1&amp;CFID=&amp;CFPARAMS=&amp;PlayerID=201056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0" Type="http://schemas.openxmlformats.org/officeDocument/2006/relationships/hyperlink" Target="https://stats.wnba.com/events/?flag=1&amp;CFID=&amp;CFPARAMS=&amp;PlayerID=201056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stats.wnba.com/events/?flag=1&amp;CFID=&amp;CFPARAMS=&amp;PlayerID=1631072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stats.wnba.com/events/?flag=1&amp;CFID=&amp;CFPARAMS=&amp;PlayerID=1627669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3" Type="http://schemas.openxmlformats.org/officeDocument/2006/relationships/hyperlink" Target="https://stats.wnba.com/events/?flag=1&amp;CFID=&amp;CFPARAMS=&amp;PlayerID=1629497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wnba.com/events/?flag=1&amp;CFID=&amp;CFPARAMS=&amp;PlayerID=1631072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stats.wnba.com/events/?flag=1&amp;CFID=&amp;CFPARAMS=&amp;PlayerID=1627669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2" Type="http://schemas.openxmlformats.org/officeDocument/2006/relationships/hyperlink" Target="https://stats.wnba.com/events/?flag=3&amp;CFID=&amp;CFPARAMS=&amp;PlayerID=1629497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stats.wnba.com/events/?flag=1&amp;CFID=&amp;CFPARAMS=&amp;PlayerID=1627669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1" Type="http://schemas.openxmlformats.org/officeDocument/2006/relationships/hyperlink" Target="https://stats.wnba.com/events/?flag=3&amp;CFID=&amp;CFPARAMS=&amp;PlayerID=1629497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0" Type="http://schemas.openxmlformats.org/officeDocument/2006/relationships/hyperlink" Target="https://stats.wnba.com/events/?flag=3&amp;CFID=&amp;CFPARAMS=&amp;PlayerID=1629497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stats.wnba.com/player/1631068/" TargetMode="External"/><Relationship Id="rId7636" Type="http://schemas.openxmlformats.org/officeDocument/2006/relationships/hyperlink" Target="https://stats.wnba.com/player/1628263/" TargetMode="External"/><Relationship Id="rId8967" Type="http://schemas.openxmlformats.org/officeDocument/2006/relationships/hyperlink" Target="https://stats.wnba.com/events/?flag=1&amp;CFID=&amp;CFPARAMS=&amp;PlayerID=1629497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9" Type="http://schemas.openxmlformats.org/officeDocument/2006/relationships/hyperlink" Target="https://stats.wnba.com/events/?flag=1&amp;CFID=&amp;CFPARAMS=&amp;PlayerID=201056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stats.wnba.com/team/1611661317/traditional/" TargetMode="External"/><Relationship Id="rId7635" Type="http://schemas.openxmlformats.org/officeDocument/2006/relationships/hyperlink" Target="https://stats.wnba.com/events/?flag=1&amp;CFID=&amp;CFPARAMS=&amp;PlayerID=1627669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6" Type="http://schemas.openxmlformats.org/officeDocument/2006/relationships/hyperlink" Target="https://stats.wnba.com/events/?flag=1&amp;CFID=&amp;CFPARAMS=&amp;PlayerID=1629497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8" Type="http://schemas.openxmlformats.org/officeDocument/2006/relationships/hyperlink" Target="https://stats.wnba.com/events/?flag=3&amp;CFID=&amp;CFPARAMS=&amp;PlayerID=201056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wnba.com/events/?flag=1&amp;CFID=&amp;CFPARAMS=&amp;PlayerID=1631072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stats.wnba.com/events/?flag=1&amp;CFID=&amp;CFPARAMS=&amp;PlayerID=1627669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5" Type="http://schemas.openxmlformats.org/officeDocument/2006/relationships/hyperlink" Target="https://stats.wnba.com/events/?flag=1&amp;CFID=&amp;CFPARAMS=&amp;PlayerID=1629497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9" Type="http://schemas.openxmlformats.org/officeDocument/2006/relationships/hyperlink" Target="https://stats.wnba.com/events/?flag=1&amp;CFID=&amp;CFPARAMS=&amp;PlayerID=202632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stats.wnba.com/events/?flag=1&amp;CFID=&amp;CFPARAMS=&amp;PlayerID=1631072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stats.wnba.com/events/?flag=1&amp;CFID=&amp;CFPARAMS=&amp;PlayerID=1627669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4" Type="http://schemas.openxmlformats.org/officeDocument/2006/relationships/hyperlink" Target="https://stats.wnba.com/events/?flag=1&amp;CFID=&amp;CFPARAMS=&amp;PlayerID=1629497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stats.wnba.com/events/?flag=1&amp;CFID=&amp;CFPARAMS=&amp;PlayerID=1627669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7" Type="http://schemas.openxmlformats.org/officeDocument/2006/relationships/hyperlink" Target="https://stats.wnba.com/events/?flag=1&amp;CFID=&amp;CFPARAMS=&amp;PlayerID=201502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stats.wnba.com/events/?flag=1&amp;CFID=&amp;CFPARAMS=&amp;PlayerID=1627669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9" Type="http://schemas.openxmlformats.org/officeDocument/2006/relationships/hyperlink" Target="https://stats.wnba.com/events/?flag=3&amp;CFID=&amp;CFPARAMS=&amp;PlayerID=1629497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6" Type="http://schemas.openxmlformats.org/officeDocument/2006/relationships/hyperlink" Target="https://stats.wnba.com/events/?flag=1&amp;CFID=&amp;CFPARAMS=&amp;PlayerID=201502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stats.wnba.com/events/?flag=3&amp;CFID=&amp;CFPARAMS=&amp;PlayerID=1627669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8" Type="http://schemas.openxmlformats.org/officeDocument/2006/relationships/hyperlink" Target="https://stats.wnba.com/team/1611661321/traditional/" TargetMode="External"/><Relationship Id="rId17189" Type="http://schemas.openxmlformats.org/officeDocument/2006/relationships/hyperlink" Target="https://stats.wnba.com/events/?flag=1&amp;CFID=&amp;CFPARAMS=&amp;PlayerID=201502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stats.wnba.com/events/?flag=3&amp;CFID=&amp;CFPARAMS=&amp;PlayerID=1627669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7" Type="http://schemas.openxmlformats.org/officeDocument/2006/relationships/hyperlink" Target="https://stats.wnba.com/player/1629497/" TargetMode="External"/><Relationship Id="rId17188" Type="http://schemas.openxmlformats.org/officeDocument/2006/relationships/hyperlink" Target="https://stats.wnba.com/events/?flag=1&amp;CFID=&amp;CFPARAMS=&amp;PlayerID=201502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3" Type="http://schemas.openxmlformats.org/officeDocument/2006/relationships/hyperlink" Target="https://stats.wnba.com/events/?flag=1&amp;CFID=&amp;CFPARAMS=&amp;PlayerID=201502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2" Type="http://schemas.openxmlformats.org/officeDocument/2006/relationships/hyperlink" Target="https://stats.wnba.com/events/?flag=1&amp;CFID=&amp;CFPARAMS=&amp;PlayerID=201502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5" Type="http://schemas.openxmlformats.org/officeDocument/2006/relationships/hyperlink" Target="https://stats.wnba.com/events/?flag=1&amp;CFID=&amp;CFPARAMS=&amp;PlayerID=201502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4" Type="http://schemas.openxmlformats.org/officeDocument/2006/relationships/hyperlink" Target="https://stats.wnba.com/events/?flag=1&amp;CFID=&amp;CFPARAMS=&amp;PlayerID=201502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1" Type="http://schemas.openxmlformats.org/officeDocument/2006/relationships/hyperlink" Target="https://stats.wnba.com/events/?flag=3&amp;CFID=&amp;CFPARAMS=&amp;PlayerID=201502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0" Type="http://schemas.openxmlformats.org/officeDocument/2006/relationships/hyperlink" Target="https://stats.wnba.com/events/?flag=3&amp;CFID=&amp;CFPARAMS=&amp;PlayerID=201502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stats.wnba.com/events/?flag=1&amp;CFID=&amp;CFPARAMS=&amp;PlayerID=1628242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2" Type="http://schemas.openxmlformats.org/officeDocument/2006/relationships/hyperlink" Target="https://stats.wnba.com/events/?flag=1&amp;CFID=&amp;CFPARAMS=&amp;PlayerID=1630119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stats.wnba.com/events/?flag=1&amp;CFID=&amp;CFPARAMS=&amp;PlayerID=1628242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1" Type="http://schemas.openxmlformats.org/officeDocument/2006/relationships/hyperlink" Target="https://stats.wnba.com/events/?flag=1&amp;CFID=&amp;CFPARAMS=&amp;PlayerID=1630119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0" Type="http://schemas.openxmlformats.org/officeDocument/2006/relationships/hyperlink" Target="https://stats.wnba.com/events/?flag=1&amp;CFID=&amp;CFPARAMS=&amp;PlayerID=1630119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stats.wnba.com/events/?flag=3&amp;CFID=&amp;CFPARAMS=&amp;PlayerID=1627669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6" Type="http://schemas.openxmlformats.org/officeDocument/2006/relationships/hyperlink" Target="https://stats.wnba.com/events/?flag=1&amp;CFID=&amp;CFPARAMS=&amp;PlayerID=1630119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stats.wnba.com/events/?flag=3&amp;CFID=&amp;CFPARAMS=&amp;PlayerID=1627669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5" Type="http://schemas.openxmlformats.org/officeDocument/2006/relationships/hyperlink" Target="https://stats.wnba.com/events/?flag=1&amp;CFID=&amp;CFPARAMS=&amp;PlayerID=1630119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9" Type="http://schemas.openxmlformats.org/officeDocument/2006/relationships/hyperlink" Target="https://stats.wnba.com/events/?flag=3&amp;CFID=&amp;CFPARAMS=&amp;PlayerID=201502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stats.wnba.com/team/1611661321/traditional/" TargetMode="External"/><Relationship Id="rId8954" Type="http://schemas.openxmlformats.org/officeDocument/2006/relationships/hyperlink" Target="https://stats.wnba.com/events/?flag=1&amp;CFID=&amp;CFPARAMS=&amp;PlayerID=1630119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stats.wnba.com/player/1627669/" TargetMode="External"/><Relationship Id="rId8953" Type="http://schemas.openxmlformats.org/officeDocument/2006/relationships/hyperlink" Target="https://stats.wnba.com/events/?flag=1&amp;CFID=&amp;CFPARAMS=&amp;PlayerID=1630119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4" Type="http://schemas.openxmlformats.org/officeDocument/2006/relationships/hyperlink" Target="https://stats.wnba.com/events/?flag=3&amp;CFID=&amp;CFPARAMS=&amp;PlayerID=201503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6" Type="http://schemas.openxmlformats.org/officeDocument/2006/relationships/hyperlink" Target="https://stats.wnba.com/events/?flag=1&amp;CFID=&amp;CFPARAMS=&amp;PlayerID=203399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3" Type="http://schemas.openxmlformats.org/officeDocument/2006/relationships/hyperlink" Target="https://stats.wnba.com/events/?flag=3&amp;CFID=&amp;CFPARAMS=&amp;PlayerID=201503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7" Type="http://schemas.openxmlformats.org/officeDocument/2006/relationships/hyperlink" Target="https://stats.wnba.com/events/?flag=1&amp;CFID=&amp;CFPARAMS=&amp;PlayerID=203399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stats.wnba.com/player/1630961/" TargetMode="External"/><Relationship Id="rId17156" Type="http://schemas.openxmlformats.org/officeDocument/2006/relationships/hyperlink" Target="https://stats.wnba.com/events/?flag=1&amp;CFID=&amp;CFPARAMS=&amp;PlayerID=201503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4" Type="http://schemas.openxmlformats.org/officeDocument/2006/relationships/hyperlink" Target="https://stats.wnba.com/events/?flag=3&amp;CFID=&amp;CFPARAMS=&amp;PlayerID=203399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stats.wnba.com/team/1611661329/traditional/" TargetMode="External"/><Relationship Id="rId7659" Type="http://schemas.openxmlformats.org/officeDocument/2006/relationships/hyperlink" Target="https://stats.wnba.com/events/?flag=1&amp;CFID=&amp;CFPARAMS=&amp;PlayerID=203035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5" Type="http://schemas.openxmlformats.org/officeDocument/2006/relationships/hyperlink" Target="https://stats.wnba.com/events/?flag=1&amp;CFID=&amp;CFPARAMS=&amp;PlayerID=201503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5" Type="http://schemas.openxmlformats.org/officeDocument/2006/relationships/hyperlink" Target="https://stats.wnba.com/events/?flag=1&amp;CFID=&amp;CFPARAMS=&amp;PlayerID=203399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0" Type="http://schemas.openxmlformats.org/officeDocument/2006/relationships/hyperlink" Target="https://stats.wnba.com/events/?flag=1&amp;CFID=&amp;CFPARAMS=&amp;PlayerID=201889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2" Type="http://schemas.openxmlformats.org/officeDocument/2006/relationships/hyperlink" Target="https://stats.wnba.com/events/?flag=3&amp;CFID=&amp;CFPARAMS=&amp;PlayerID=203399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3" Type="http://schemas.openxmlformats.org/officeDocument/2006/relationships/hyperlink" Target="https://stats.wnba.com/events/?flag=3&amp;CFID=&amp;CFPARAMS=&amp;PlayerID=203399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2" Type="http://schemas.openxmlformats.org/officeDocument/2006/relationships/hyperlink" Target="https://stats.wnba.com/team/1611661325/traditional/" TargetMode="External"/><Relationship Id="rId18480" Type="http://schemas.openxmlformats.org/officeDocument/2006/relationships/hyperlink" Target="https://stats.wnba.com/team/1611661329/traditional/" TargetMode="External"/><Relationship Id="rId17151" Type="http://schemas.openxmlformats.org/officeDocument/2006/relationships/hyperlink" Target="https://stats.wnba.com/player/201503/" TargetMode="External"/><Relationship Id="rId18481" Type="http://schemas.openxmlformats.org/officeDocument/2006/relationships/hyperlink" Target="https://stats.wnba.com/events/?flag=3&amp;CFID=&amp;CFPARAMS=&amp;PlayerID=203399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stats.wnba.com/player/203035/" TargetMode="External"/><Relationship Id="rId8981" Type="http://schemas.openxmlformats.org/officeDocument/2006/relationships/hyperlink" Target="https://stats.wnba.com/events/?flag=1&amp;CFID=&amp;CFPARAMS=&amp;PlayerID=203029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0" Type="http://schemas.openxmlformats.org/officeDocument/2006/relationships/hyperlink" Target="https://stats.wnba.com/events/?flag=1&amp;CFID=&amp;CFPARAMS=&amp;PlayerID=203029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stats.wnba.com/player/1630097/" TargetMode="External"/><Relationship Id="rId7654" Type="http://schemas.openxmlformats.org/officeDocument/2006/relationships/hyperlink" Target="https://stats.wnba.com/events/?flag=3&amp;CFID=&amp;CFPARAMS=&amp;PlayerID=203035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5" Type="http://schemas.openxmlformats.org/officeDocument/2006/relationships/hyperlink" Target="https://stats.wnba.com/player/202662/" TargetMode="External"/><Relationship Id="rId6323" Type="http://schemas.openxmlformats.org/officeDocument/2006/relationships/hyperlink" Target="https://stats.wnba.com/team/1611661330/traditional/" TargetMode="External"/><Relationship Id="rId7653" Type="http://schemas.openxmlformats.org/officeDocument/2006/relationships/hyperlink" Target="https://stats.wnba.com/events/?flag=3&amp;CFID=&amp;CFPARAMS=&amp;PlayerID=203035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4" Type="http://schemas.openxmlformats.org/officeDocument/2006/relationships/hyperlink" Target="https://stats.wnba.com/events/?flag=1&amp;CFID=&amp;CFPARAMS=&amp;PlayerID=203029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stats.wnba.com/events/?flag=1&amp;CFID=&amp;CFPARAMS=&amp;PlayerID=1631046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stats.wnba.com/events/?flag=3&amp;CFID=&amp;CFPARAMS=&amp;PlayerID=203035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3" Type="http://schemas.openxmlformats.org/officeDocument/2006/relationships/hyperlink" Target="https://stats.wnba.com/events/?flag=1&amp;CFID=&amp;CFPARAMS=&amp;PlayerID=203029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stats.wnba.com/events/?flag=1&amp;CFID=&amp;CFPARAMS=&amp;PlayerID=1631046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stats.wnba.com/team/1611661317/traditional/" TargetMode="External"/><Relationship Id="rId8982" Type="http://schemas.openxmlformats.org/officeDocument/2006/relationships/hyperlink" Target="https://stats.wnba.com/events/?flag=1&amp;CFID=&amp;CFPARAMS=&amp;PlayerID=203029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stats.wnba.com/team/1611661328/traditional/" TargetMode="External"/><Relationship Id="rId7658" Type="http://schemas.openxmlformats.org/officeDocument/2006/relationships/hyperlink" Target="https://stats.wnba.com/events/?flag=1&amp;CFID=&amp;CFPARAMS=&amp;PlayerID=203035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9" Type="http://schemas.openxmlformats.org/officeDocument/2006/relationships/hyperlink" Target="https://stats.wnba.com/events/?flag=3&amp;CFID=&amp;CFPARAMS=&amp;PlayerID=202662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7" Type="http://schemas.openxmlformats.org/officeDocument/2006/relationships/hyperlink" Target="https://stats.wnba.com/events/?flag=1&amp;CFID=&amp;CFPARAMS=&amp;PlayerID=201889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9" Type="http://schemas.openxmlformats.org/officeDocument/2006/relationships/hyperlink" Target="https://stats.wnba.com/player/203399/" TargetMode="External"/><Relationship Id="rId6327" Type="http://schemas.openxmlformats.org/officeDocument/2006/relationships/hyperlink" Target="https://stats.wnba.com/events/?flag=1&amp;CFID=&amp;CFPARAMS=&amp;PlayerID=1631073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stats.wnba.com/events/?flag=1&amp;CFID=&amp;CFPARAMS=&amp;PlayerID=203035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8" Type="http://schemas.openxmlformats.org/officeDocument/2006/relationships/hyperlink" Target="https://stats.wnba.com/events/?flag=3&amp;CFID=&amp;CFPARAMS=&amp;PlayerID=202662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6" Type="http://schemas.openxmlformats.org/officeDocument/2006/relationships/hyperlink" Target="https://stats.wnba.com/events/?flag=1&amp;CFID=&amp;CFPARAMS=&amp;PlayerID=201889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wnba.com/events/?flag=1&amp;CFID=&amp;CFPARAMS=&amp;PlayerID=1630097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stats.wnba.com/events/?flag=1&amp;CFID=&amp;CFPARAMS=&amp;PlayerID=203035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7" Type="http://schemas.openxmlformats.org/officeDocument/2006/relationships/hyperlink" Target="https://stats.wnba.com/events/?flag=3&amp;CFID=&amp;CFPARAMS=&amp;PlayerID=202662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9" Type="http://schemas.openxmlformats.org/officeDocument/2006/relationships/hyperlink" Target="https://stats.wnba.com/events/?flag=1&amp;CFID=&amp;CFPARAMS=&amp;PlayerID=201889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7" Type="http://schemas.openxmlformats.org/officeDocument/2006/relationships/hyperlink" Target="https://stats.wnba.com/events/?flag=1&amp;CFID=&amp;CFPARAMS=&amp;PlayerID=203069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wnba.com/player/1631073/" TargetMode="External"/><Relationship Id="rId7655" Type="http://schemas.openxmlformats.org/officeDocument/2006/relationships/hyperlink" Target="https://stats.wnba.com/events/?flag=3&amp;CFID=&amp;CFPARAMS=&amp;PlayerID=203035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6" Type="http://schemas.openxmlformats.org/officeDocument/2006/relationships/hyperlink" Target="https://stats.wnba.com/team/1611661323/traditional/" TargetMode="External"/><Relationship Id="rId17148" Type="http://schemas.openxmlformats.org/officeDocument/2006/relationships/hyperlink" Target="https://stats.wnba.com/events/?flag=1&amp;CFID=&amp;CFPARAMS=&amp;PlayerID=201889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8" Type="http://schemas.openxmlformats.org/officeDocument/2006/relationships/hyperlink" Target="https://stats.wnba.com/events/?flag=1&amp;CFID=&amp;CFPARAMS=&amp;PlayerID=203069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stats.wnba.com/events/?flag=3&amp;CFID=&amp;CFPARAMS=&amp;PlayerID=1631046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5" Type="http://schemas.openxmlformats.org/officeDocument/2006/relationships/hyperlink" Target="https://stats.wnba.com/events/?flag=3&amp;CFID=&amp;CFPARAMS=&amp;PlayerID=201056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7" Type="http://schemas.openxmlformats.org/officeDocument/2006/relationships/hyperlink" Target="https://stats.wnba.com/events/?flag=3&amp;CFID=&amp;CFPARAMS=&amp;PlayerID=202632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5" Type="http://schemas.openxmlformats.org/officeDocument/2006/relationships/hyperlink" Target="https://stats.wnba.com/team/1611661322/traditional/" TargetMode="External"/><Relationship Id="rId17164" Type="http://schemas.openxmlformats.org/officeDocument/2006/relationships/hyperlink" Target="https://stats.wnba.com/team/1611661322/traditional/" TargetMode="External"/><Relationship Id="rId18498" Type="http://schemas.openxmlformats.org/officeDocument/2006/relationships/hyperlink" Target="https://stats.wnba.com/events/?flag=3&amp;CFID=&amp;CFPARAMS=&amp;PlayerID=202632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6" Type="http://schemas.openxmlformats.org/officeDocument/2006/relationships/hyperlink" Target="https://stats.wnba.com/events/?flag=2&amp;CFID=&amp;CFPARAMS=&amp;PlayerID=200673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wnba.com/player/1631046/" TargetMode="External"/><Relationship Id="rId7649" Type="http://schemas.openxmlformats.org/officeDocument/2006/relationships/hyperlink" Target="https://stats.wnba.com/events/?flag=1&amp;CFID=&amp;CFPARAMS=&amp;PlayerID=1628263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7" Type="http://schemas.openxmlformats.org/officeDocument/2006/relationships/hyperlink" Target="https://stats.wnba.com/events/?flag=3&amp;CFID=&amp;CFPARAMS=&amp;PlayerID=201056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5" Type="http://schemas.openxmlformats.org/officeDocument/2006/relationships/hyperlink" Target="https://stats.wnba.com/events/?flag=3&amp;CFID=&amp;CFPARAMS=&amp;PlayerID=202632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7" Type="http://schemas.openxmlformats.org/officeDocument/2006/relationships/hyperlink" Target="https://stats.wnba.com/events/?flag=2&amp;CFID=&amp;CFPARAMS=&amp;PlayerID=200673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stats.wnba.com/team/1611661324/traditional/" TargetMode="External"/><Relationship Id="rId7648" Type="http://schemas.openxmlformats.org/officeDocument/2006/relationships/hyperlink" Target="https://stats.wnba.com/events/?flag=1&amp;CFID=&amp;CFPARAMS=&amp;PlayerID=1628263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9" Type="http://schemas.openxmlformats.org/officeDocument/2006/relationships/hyperlink" Target="https://stats.wnba.com/events/?flag=1&amp;CFID=&amp;CFPARAMS=&amp;PlayerID=203029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6" Type="http://schemas.openxmlformats.org/officeDocument/2006/relationships/hyperlink" Target="https://stats.wnba.com/events/?flag=3&amp;CFID=&amp;CFPARAMS=&amp;PlayerID=201056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6" Type="http://schemas.openxmlformats.org/officeDocument/2006/relationships/hyperlink" Target="https://stats.wnba.com/events/?flag=3&amp;CFID=&amp;CFPARAMS=&amp;PlayerID=202632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8" Type="http://schemas.openxmlformats.org/officeDocument/2006/relationships/hyperlink" Target="https://stats.wnba.com/events/?flag=2&amp;CFID=&amp;CFPARAMS=&amp;PlayerID=200673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1" Type="http://schemas.openxmlformats.org/officeDocument/2006/relationships/hyperlink" Target="https://stats.wnba.com/events/?flag=1&amp;CFID=&amp;CFPARAMS=&amp;PlayerID=201503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3" Type="http://schemas.openxmlformats.org/officeDocument/2006/relationships/hyperlink" Target="https://stats.wnba.com/player/202632/" TargetMode="External"/><Relationship Id="rId20799" Type="http://schemas.openxmlformats.org/officeDocument/2006/relationships/hyperlink" Target="https://stats.wnba.com/events/?flag=2&amp;CFID=&amp;CFPARAMS=&amp;PlayerID=200673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0" Type="http://schemas.openxmlformats.org/officeDocument/2006/relationships/hyperlink" Target="https://stats.wnba.com/events/?flag=1&amp;CFID=&amp;CFPARAMS=&amp;PlayerID=201503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4" Type="http://schemas.openxmlformats.org/officeDocument/2006/relationships/hyperlink" Target="https://stats.wnba.com/team/1611661324/traditional/" TargetMode="External"/><Relationship Id="rId17163" Type="http://schemas.openxmlformats.org/officeDocument/2006/relationships/hyperlink" Target="https://stats.wnba.com/player/201056/" TargetMode="External"/><Relationship Id="rId18491" Type="http://schemas.openxmlformats.org/officeDocument/2006/relationships/hyperlink" Target="https://stats.wnba.com/events/?flag=1&amp;CFID=&amp;CFPARAMS=&amp;PlayerID=203399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2" Type="http://schemas.openxmlformats.org/officeDocument/2006/relationships/hyperlink" Target="https://stats.wnba.com/events/?flag=1&amp;CFID=&amp;CFPARAMS=&amp;PlayerID=201503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2" Type="http://schemas.openxmlformats.org/officeDocument/2006/relationships/hyperlink" Target="https://stats.wnba.com/events/?flag=1&amp;CFID=&amp;CFPARAMS=&amp;PlayerID=203399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0" Type="http://schemas.openxmlformats.org/officeDocument/2006/relationships/hyperlink" Target="https://stats.wnba.com/events/?flag=1&amp;CFID=&amp;CFPARAMS=&amp;PlayerID=203399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0" Type="http://schemas.openxmlformats.org/officeDocument/2006/relationships/hyperlink" Target="https://stats.wnba.com/team/1611661323/traditional/" TargetMode="External"/><Relationship Id="rId20791" Type="http://schemas.openxmlformats.org/officeDocument/2006/relationships/hyperlink" Target="https://stats.wnba.com/events/?flag=2&amp;CFID=&amp;CFPARAMS=&amp;PlayerID=203826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2" Type="http://schemas.openxmlformats.org/officeDocument/2006/relationships/hyperlink" Target="https://stats.wnba.com/events/?flag=2&amp;CFID=&amp;CFPARAMS=&amp;PlayerID=203826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3" Type="http://schemas.openxmlformats.org/officeDocument/2006/relationships/hyperlink" Target="https://stats.wnba.com/events/?flag=2&amp;CFID=&amp;CFPARAMS=&amp;PlayerID=203826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4" Type="http://schemas.openxmlformats.org/officeDocument/2006/relationships/hyperlink" Target="https://stats.wnba.com/player/200673/" TargetMode="External"/><Relationship Id="rId8970" Type="http://schemas.openxmlformats.org/officeDocument/2006/relationships/hyperlink" Target="https://stats.wnba.com/events/?flag=1&amp;CFID=&amp;CFPARAMS=&amp;PlayerID=1629497&amp;TeamID=1611661321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wnba.com/events/?flag=1&amp;CFID=&amp;CFPARAMS=&amp;PlayerID=1631068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stats.wnba.com/events/?flag=1&amp;CFID=&amp;CFPARAMS=&amp;PlayerID=1628263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4" Type="http://schemas.openxmlformats.org/officeDocument/2006/relationships/hyperlink" Target="https://stats.wnba.com/events/?flag=3&amp;CFID=&amp;CFPARAMS=&amp;PlayerID=203029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wnba.com/events/?flag=1&amp;CFID=&amp;CFPARAMS=&amp;PlayerID=1631068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stats.wnba.com/events/?flag=1&amp;CFID=&amp;CFPARAMS=&amp;PlayerID=1628263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3" Type="http://schemas.openxmlformats.org/officeDocument/2006/relationships/hyperlink" Target="https://stats.wnba.com/events/?flag=3&amp;CFID=&amp;CFPARAMS=&amp;PlayerID=203029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stats.wnba.com/events/?flag=3&amp;CFID=&amp;CFPARAMS=&amp;PlayerID=1628263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2" Type="http://schemas.openxmlformats.org/officeDocument/2006/relationships/hyperlink" Target="https://stats.wnba.com/team/1611661320/traditional/" TargetMode="External"/><Relationship Id="rId6310" Type="http://schemas.openxmlformats.org/officeDocument/2006/relationships/hyperlink" Target="https://stats.wnba.com/events/?flag=1&amp;CFID=&amp;CFPARAMS=&amp;PlayerID=1631068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stats.wnba.com/events/?flag=3&amp;CFID=&amp;CFPARAMS=&amp;PlayerID=1628263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1" Type="http://schemas.openxmlformats.org/officeDocument/2006/relationships/hyperlink" Target="https://stats.wnba.com/player/203029/" TargetMode="External"/><Relationship Id="rId6315" Type="http://schemas.openxmlformats.org/officeDocument/2006/relationships/hyperlink" Target="https://stats.wnba.com/events/?flag=1&amp;CFID=&amp;CFPARAMS=&amp;PlayerID=1631068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stats.wnba.com/events/?flag=1&amp;CFID=&amp;CFPARAMS=&amp;PlayerID=1628263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8" Type="http://schemas.openxmlformats.org/officeDocument/2006/relationships/hyperlink" Target="https://stats.wnba.com/events/?flag=1&amp;CFID=&amp;CFPARAMS=&amp;PlayerID=203029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8" Type="http://schemas.openxmlformats.org/officeDocument/2006/relationships/hyperlink" Target="https://stats.wnba.com/events/?flag=1&amp;CFID=&amp;CFPARAMS=&amp;PlayerID=201503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stats.wnba.com/events/?flag=1&amp;CFID=&amp;CFPARAMS=&amp;PlayerID=1631068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stats.wnba.com/events/?flag=1&amp;CFID=&amp;CFPARAMS=&amp;PlayerID=1628263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7" Type="http://schemas.openxmlformats.org/officeDocument/2006/relationships/hyperlink" Target="https://stats.wnba.com/events/?flag=1&amp;CFID=&amp;CFPARAMS=&amp;PlayerID=203029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7" Type="http://schemas.openxmlformats.org/officeDocument/2006/relationships/hyperlink" Target="https://stats.wnba.com/events/?flag=1&amp;CFID=&amp;CFPARAMS=&amp;PlayerID=201503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stats.wnba.com/events/?flag=1&amp;CFID=&amp;CFPARAMS=&amp;PlayerID=1631068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stats.wnba.com/events/?flag=1&amp;CFID=&amp;CFPARAMS=&amp;PlayerID=1628263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6" Type="http://schemas.openxmlformats.org/officeDocument/2006/relationships/hyperlink" Target="https://stats.wnba.com/events/?flag=3&amp;CFID=&amp;CFPARAMS=&amp;PlayerID=203029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8" Type="http://schemas.openxmlformats.org/officeDocument/2006/relationships/hyperlink" Target="https://stats.wnba.com/events/?flag=1&amp;CFID=&amp;CFPARAMS=&amp;PlayerID=203399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stats.wnba.com/events/?flag=1&amp;CFID=&amp;CFPARAMS=&amp;PlayerID=1631068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stats.wnba.com/events/?flag=1&amp;CFID=&amp;CFPARAMS=&amp;PlayerID=1628263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5" Type="http://schemas.openxmlformats.org/officeDocument/2006/relationships/hyperlink" Target="https://stats.wnba.com/events/?flag=3&amp;CFID=&amp;CFPARAMS=&amp;PlayerID=203029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9" Type="http://schemas.openxmlformats.org/officeDocument/2006/relationships/hyperlink" Target="https://stats.wnba.com/events/?flag=1&amp;CFID=&amp;CFPARAMS=&amp;PlayerID=201503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9" Type="http://schemas.openxmlformats.org/officeDocument/2006/relationships/hyperlink" Target="https://stats.wnba.com/events/?flag=1&amp;CFID=&amp;CFPARAMS=&amp;PlayerID=203399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0" Type="http://schemas.openxmlformats.org/officeDocument/2006/relationships/hyperlink" Target="https://stats.wnba.com/events/?flag=2&amp;CFID=&amp;CFPARAMS=&amp;PlayerID=201518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1" Type="http://schemas.openxmlformats.org/officeDocument/2006/relationships/hyperlink" Target="https://stats.wnba.com/player/203026/" TargetMode="External"/><Relationship Id="rId20702" Type="http://schemas.openxmlformats.org/officeDocument/2006/relationships/hyperlink" Target="https://stats.wnba.com/team/1611661330/traditional/" TargetMode="External"/><Relationship Id="rId20703" Type="http://schemas.openxmlformats.org/officeDocument/2006/relationships/hyperlink" Target="https://stats.wnba.com/events/?flag=2&amp;CFID=&amp;CFPARAMS=&amp;PlayerID=203026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wnba.com/events/?flag=1&amp;CFID=&amp;CFPARAMS=&amp;PlayerID=1628931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wnba.com/events/?flag=1&amp;CFID=&amp;CFPARAMS=&amp;PlayerID=1628931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stats.wnba.com/events/?flag=1&amp;CFID=&amp;CFPARAMS=&amp;PlayerID=1628931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stats.wnba.com/events/?flag=1&amp;CFID=&amp;CFPARAMS=&amp;PlayerID=1628931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wnba.com/events/?flag=1&amp;CFID=&amp;CFPARAMS=&amp;PlayerID=1628931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8" Type="http://schemas.openxmlformats.org/officeDocument/2006/relationships/hyperlink" Target="https://stats.wnba.com/events/?flag=3&amp;CFID=&amp;CFPARAMS=&amp;PlayerID=204331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wnba.com/player/202658/" TargetMode="External"/><Relationship Id="rId19709" Type="http://schemas.openxmlformats.org/officeDocument/2006/relationships/hyperlink" Target="https://stats.wnba.com/events/?flag=3&amp;CFID=&amp;CFPARAMS=&amp;PlayerID=204331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wnba.com/events/?flag=1&amp;CFID=&amp;CFPARAMS=&amp;PlayerID=1628931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6" Type="http://schemas.openxmlformats.org/officeDocument/2006/relationships/hyperlink" Target="https://stats.wnba.com/team/1611661321/traditional/" TargetMode="External"/><Relationship Id="rId5096" Type="http://schemas.openxmlformats.org/officeDocument/2006/relationships/hyperlink" Target="https://stats.wnba.com/events/?flag=1&amp;CFID=&amp;CFPARAMS=&amp;PlayerID=1628931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7" Type="http://schemas.openxmlformats.org/officeDocument/2006/relationships/hyperlink" Target="https://stats.wnba.com/events/?flag=3&amp;CFID=&amp;CFPARAMS=&amp;PlayerID=204331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4" Type="http://schemas.openxmlformats.org/officeDocument/2006/relationships/hyperlink" Target="https://stats.wnba.com/events/?flag=1&amp;CFID=&amp;CFPARAMS=&amp;PlayerID=101024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4" Type="http://schemas.openxmlformats.org/officeDocument/2006/relationships/hyperlink" Target="https://stats.wnba.com/events/?flag=2&amp;CFID=&amp;CFPARAMS=&amp;PlayerID=203026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5" Type="http://schemas.openxmlformats.org/officeDocument/2006/relationships/hyperlink" Target="https://stats.wnba.com/player/204331/" TargetMode="External"/><Relationship Id="rId20705" Type="http://schemas.openxmlformats.org/officeDocument/2006/relationships/hyperlink" Target="https://stats.wnba.com/events/?flag=2&amp;CFID=&amp;CFPARAMS=&amp;PlayerID=203026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wnba.com/team/1611661325/traditional/" TargetMode="External"/><Relationship Id="rId19702" Type="http://schemas.openxmlformats.org/officeDocument/2006/relationships/hyperlink" Target="https://stats.wnba.com/events/?flag=1&amp;CFID=&amp;CFPARAMS=&amp;PlayerID=101024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6" Type="http://schemas.openxmlformats.org/officeDocument/2006/relationships/hyperlink" Target="https://stats.wnba.com/events/?flag=2&amp;CFID=&amp;CFPARAMS=&amp;PlayerID=203026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3" Type="http://schemas.openxmlformats.org/officeDocument/2006/relationships/hyperlink" Target="https://stats.wnba.com/events/?flag=1&amp;CFID=&amp;CFPARAMS=&amp;PlayerID=101024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7" Type="http://schemas.openxmlformats.org/officeDocument/2006/relationships/hyperlink" Target="https://stats.wnba.com/player/201056/" TargetMode="External"/><Relationship Id="rId19700" Type="http://schemas.openxmlformats.org/officeDocument/2006/relationships/hyperlink" Target="https://stats.wnba.com/events/?flag=1&amp;CFID=&amp;CFPARAMS=&amp;PlayerID=101024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8" Type="http://schemas.openxmlformats.org/officeDocument/2006/relationships/hyperlink" Target="https://stats.wnba.com/team/1611661322/traditional/" TargetMode="External"/><Relationship Id="rId19701" Type="http://schemas.openxmlformats.org/officeDocument/2006/relationships/hyperlink" Target="https://stats.wnba.com/events/?flag=1&amp;CFID=&amp;CFPARAMS=&amp;PlayerID=101024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9" Type="http://schemas.openxmlformats.org/officeDocument/2006/relationships/hyperlink" Target="https://stats.wnba.com/events/?flag=2&amp;CFID=&amp;CFPARAMS=&amp;PlayerID=201056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stats.wnba.com/events/?flag=1&amp;CFID=&amp;CFPARAMS=&amp;PlayerID=1628931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stats.wnba.com/events/?flag=1&amp;CFID=&amp;CFPARAMS=&amp;PlayerID=100720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wnba.com/events/?flag=1&amp;CFID=&amp;CFPARAMS=&amp;PlayerID=100720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stats.wnba.com/events/?flag=1&amp;CFID=&amp;CFPARAMS=&amp;PlayerID=100720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wnba.com/events/?flag=1&amp;CFID=&amp;CFPARAMS=&amp;PlayerID=100720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stats.wnba.com/events/?flag=3&amp;CFID=&amp;CFPARAMS=&amp;PlayerID=1628931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9" Type="http://schemas.openxmlformats.org/officeDocument/2006/relationships/hyperlink" Target="https://stats.wnba.com/player/202670/" TargetMode="External"/><Relationship Id="rId5087" Type="http://schemas.openxmlformats.org/officeDocument/2006/relationships/hyperlink" Target="https://stats.wnba.com/events/?flag=3&amp;CFID=&amp;CFPARAMS=&amp;PlayerID=1628931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stats.wnba.com/player/1628931/" TargetMode="External"/><Relationship Id="rId19717" Type="http://schemas.openxmlformats.org/officeDocument/2006/relationships/hyperlink" Target="https://stats.wnba.com/events/?flag=1&amp;CFID=&amp;CFPARAMS=&amp;PlayerID=204331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stats.wnba.com/team/1611661328/traditional/" TargetMode="External"/><Relationship Id="rId19718" Type="http://schemas.openxmlformats.org/officeDocument/2006/relationships/hyperlink" Target="https://stats.wnba.com/events/?flag=1&amp;CFID=&amp;CFPARAMS=&amp;PlayerID=204331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5" Type="http://schemas.openxmlformats.org/officeDocument/2006/relationships/hyperlink" Target="https://stats.wnba.com/events/?flag=1&amp;CFID=&amp;CFPARAMS=&amp;PlayerID=204331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6" Type="http://schemas.openxmlformats.org/officeDocument/2006/relationships/hyperlink" Target="https://stats.wnba.com/events/?flag=1&amp;CFID=&amp;CFPARAMS=&amp;PlayerID=204331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stats.wnba.com/events/?flag=3&amp;CFID=&amp;CFPARAMS=&amp;PlayerID=1628931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3" Type="http://schemas.openxmlformats.org/officeDocument/2006/relationships/hyperlink" Target="https://stats.wnba.com/events/?flag=1&amp;CFID=&amp;CFPARAMS=&amp;PlayerID=204331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wnba.com/events/?flag=3&amp;CFID=&amp;CFPARAMS=&amp;PlayerID=1628931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4" Type="http://schemas.openxmlformats.org/officeDocument/2006/relationships/hyperlink" Target="https://stats.wnba.com/events/?flag=1&amp;CFID=&amp;CFPARAMS=&amp;PlayerID=204331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1" Type="http://schemas.openxmlformats.org/officeDocument/2006/relationships/hyperlink" Target="https://stats.wnba.com/events/?flag=1&amp;CFID=&amp;CFPARAMS=&amp;PlayerID=204331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2" Type="http://schemas.openxmlformats.org/officeDocument/2006/relationships/hyperlink" Target="https://stats.wnba.com/events/?flag=1&amp;CFID=&amp;CFPARAMS=&amp;PlayerID=204331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0" Type="http://schemas.openxmlformats.org/officeDocument/2006/relationships/hyperlink" Target="https://stats.wnba.com/events/?flag=3&amp;CFID=&amp;CFPARAMS=&amp;PlayerID=204331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0" Type="http://schemas.openxmlformats.org/officeDocument/2006/relationships/hyperlink" Target="https://stats.wnba.com/events/?flag=1&amp;CFID=&amp;CFPARAMS=&amp;PlayerID=1627699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1" Type="http://schemas.openxmlformats.org/officeDocument/2006/relationships/hyperlink" Target="https://stats.wnba.com/events/?flag=1&amp;CFID=&amp;CFPARAMS=&amp;PlayerID=204297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0" Type="http://schemas.openxmlformats.org/officeDocument/2006/relationships/hyperlink" Target="https://stats.wnba.com/events/?flag=2&amp;CFID=&amp;CFPARAMS=&amp;PlayerID=201911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1" Type="http://schemas.openxmlformats.org/officeDocument/2006/relationships/hyperlink" Target="https://stats.wnba.com/events/?flag=1&amp;CFID=&amp;CFPARAMS=&amp;PlayerID=1627699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2" Type="http://schemas.openxmlformats.org/officeDocument/2006/relationships/hyperlink" Target="https://stats.wnba.com/events/?flag=1&amp;CFID=&amp;CFPARAMS=&amp;PlayerID=204297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1" Type="http://schemas.openxmlformats.org/officeDocument/2006/relationships/hyperlink" Target="https://stats.wnba.com/events/?flag=2&amp;CFID=&amp;CFPARAMS=&amp;PlayerID=201911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2" Type="http://schemas.openxmlformats.org/officeDocument/2006/relationships/hyperlink" Target="https://stats.wnba.com/player/201516/" TargetMode="External"/><Relationship Id="rId19750" Type="http://schemas.openxmlformats.org/officeDocument/2006/relationships/hyperlink" Target="https://stats.wnba.com/events/?flag=1&amp;CFID=&amp;CFPARAMS=&amp;PlayerID=204297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3" Type="http://schemas.openxmlformats.org/officeDocument/2006/relationships/hyperlink" Target="https://stats.wnba.com/team/1611661329/traditional/" TargetMode="External"/><Relationship Id="rId20744" Type="http://schemas.openxmlformats.org/officeDocument/2006/relationships/hyperlink" Target="https://stats.wnba.com/events/?flag=2&amp;CFID=&amp;CFPARAMS=&amp;PlayerID=201516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5" Type="http://schemas.openxmlformats.org/officeDocument/2006/relationships/hyperlink" Target="https://stats.wnba.com/events/?flag=2&amp;CFID=&amp;CFPARAMS=&amp;PlayerID=201516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6" Type="http://schemas.openxmlformats.org/officeDocument/2006/relationships/hyperlink" Target="https://stats.wnba.com/events/?flag=2&amp;CFID=&amp;CFPARAMS=&amp;PlayerID=201516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7" Type="http://schemas.openxmlformats.org/officeDocument/2006/relationships/hyperlink" Target="https://stats.wnba.com/events/?flag=2&amp;CFID=&amp;CFPARAMS=&amp;PlayerID=201516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wnba.com/events/?flag=3&amp;CFID=&amp;CFPARAMS=&amp;PlayerID=1627673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stats.wnba.com/events/?flag=1&amp;CFID=&amp;CFPARAMS=&amp;PlayerID=203866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stats.wnba.com/events/?flag=3&amp;CFID=&amp;CFPARAMS=&amp;PlayerID=1627673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wnba.com/events/?flag=1&amp;CFID=&amp;CFPARAMS=&amp;PlayerID=203866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stats.wnba.com/events/?flag=1&amp;CFID=&amp;CFPARAMS=&amp;PlayerID=1627673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stats.wnba.com/events/?flag=1&amp;CFID=&amp;CFPARAMS=&amp;PlayerID=203866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stats.wnba.com/events/?flag=1&amp;CFID=&amp;CFPARAMS=&amp;PlayerID=1627673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stats.wnba.com/events/?flag=1&amp;CFID=&amp;CFPARAMS=&amp;PlayerID=203866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wnba.com/events/?flag=1&amp;CFID=&amp;CFPARAMS=&amp;PlayerID=1627673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9" Type="http://schemas.openxmlformats.org/officeDocument/2006/relationships/hyperlink" Target="https://stats.wnba.com/events/?flag=3&amp;CFID=&amp;CFPARAMS=&amp;PlayerID=1627699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2" Type="http://schemas.openxmlformats.org/officeDocument/2006/relationships/hyperlink" Target="https://stats.wnba.com/events/?flag=1&amp;CFID=&amp;CFPARAMS=&amp;PlayerID=203866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stats.wnba.com/events/?flag=1&amp;CFID=&amp;CFPARAMS=&amp;PlayerID=1627673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wnba.com/team/1611661324/traditional/" TargetMode="External"/><Relationship Id="rId6388" Type="http://schemas.openxmlformats.org/officeDocument/2006/relationships/hyperlink" Target="https://stats.wnba.com/events/?flag=1&amp;CFID=&amp;CFPARAMS=&amp;PlayerID=1627673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7" Type="http://schemas.openxmlformats.org/officeDocument/2006/relationships/hyperlink" Target="https://stats.wnba.com/events/?flag=3&amp;CFID=&amp;CFPARAMS=&amp;PlayerID=1627699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8" Type="http://schemas.openxmlformats.org/officeDocument/2006/relationships/hyperlink" Target="https://stats.wnba.com/events/?flag=3&amp;CFID=&amp;CFPARAMS=&amp;PlayerID=204297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8" Type="http://schemas.openxmlformats.org/officeDocument/2006/relationships/hyperlink" Target="https://stats.wnba.com/player/201919/" TargetMode="External"/><Relationship Id="rId5058" Type="http://schemas.openxmlformats.org/officeDocument/2006/relationships/hyperlink" Target="https://stats.wnba.com/events/?flag=3&amp;CFID=&amp;CFPARAMS=&amp;PlayerID=1627671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stats.wnba.com/events/?flag=1&amp;CFID=&amp;CFPARAMS=&amp;PlayerID=1627673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8" Type="http://schemas.openxmlformats.org/officeDocument/2006/relationships/hyperlink" Target="https://stats.wnba.com/events/?flag=3&amp;CFID=&amp;CFPARAMS=&amp;PlayerID=1627699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9" Type="http://schemas.openxmlformats.org/officeDocument/2006/relationships/hyperlink" Target="https://stats.wnba.com/events/?flag=1&amp;CFID=&amp;CFPARAMS=&amp;PlayerID=204297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9" Type="http://schemas.openxmlformats.org/officeDocument/2006/relationships/hyperlink" Target="https://stats.wnba.com/team/1611661325/traditional/" TargetMode="External"/><Relationship Id="rId5055" Type="http://schemas.openxmlformats.org/officeDocument/2006/relationships/hyperlink" Target="https://stats.wnba.com/events/?flag=1&amp;CFID=&amp;CFPARAMS=&amp;PlayerID=203866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stats.wnba.com/events/?flag=1&amp;CFID=&amp;CFPARAMS=&amp;PlayerID=1627673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5" Type="http://schemas.openxmlformats.org/officeDocument/2006/relationships/hyperlink" Target="https://stats.wnba.com/player/1627699/" TargetMode="External"/><Relationship Id="rId19746" Type="http://schemas.openxmlformats.org/officeDocument/2006/relationships/hyperlink" Target="https://stats.wnba.com/events/?flag=3&amp;CFID=&amp;CFPARAMS=&amp;PlayerID=204297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stats.wnba.com/player/1627671/" TargetMode="External"/><Relationship Id="rId6387" Type="http://schemas.openxmlformats.org/officeDocument/2006/relationships/hyperlink" Target="https://stats.wnba.com/events/?flag=1&amp;CFID=&amp;CFPARAMS=&amp;PlayerID=1627673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6" Type="http://schemas.openxmlformats.org/officeDocument/2006/relationships/hyperlink" Target="https://stats.wnba.com/team/1611661317/traditional/" TargetMode="External"/><Relationship Id="rId19747" Type="http://schemas.openxmlformats.org/officeDocument/2006/relationships/hyperlink" Target="https://stats.wnba.com/events/?flag=3&amp;CFID=&amp;CFPARAMS=&amp;PlayerID=204297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3" Type="http://schemas.openxmlformats.org/officeDocument/2006/relationships/hyperlink" Target="https://stats.wnba.com/events/?flag=1&amp;CFID=&amp;CFPARAMS=&amp;PlayerID=204331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4" Type="http://schemas.openxmlformats.org/officeDocument/2006/relationships/hyperlink" Target="https://stats.wnba.com/team/1611661317/traditional/" TargetMode="External"/><Relationship Id="rId18414" Type="http://schemas.openxmlformats.org/officeDocument/2006/relationships/hyperlink" Target="https://stats.wnba.com/events/?flag=1&amp;CFID=&amp;CFPARAMS=&amp;PlayerID=204331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5" Type="http://schemas.openxmlformats.org/officeDocument/2006/relationships/hyperlink" Target="https://stats.wnba.com/events/?flag=3&amp;CFID=&amp;CFPARAMS=&amp;PlayerID=204297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wnba.com/events/?flag=3&amp;CFID=&amp;CFPARAMS=&amp;PlayerID=1627671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1" Type="http://schemas.openxmlformats.org/officeDocument/2006/relationships/hyperlink" Target="https://stats.wnba.com/events/?flag=1&amp;CFID=&amp;CFPARAMS=&amp;PlayerID=204331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2" Type="http://schemas.openxmlformats.org/officeDocument/2006/relationships/hyperlink" Target="https://stats.wnba.com/events/?flag=1&amp;CFID=&amp;CFPARAMS=&amp;PlayerID=201506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2" Type="http://schemas.openxmlformats.org/officeDocument/2006/relationships/hyperlink" Target="https://stats.wnba.com/events/?flag=1&amp;CFID=&amp;CFPARAMS=&amp;PlayerID=204331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3" Type="http://schemas.openxmlformats.org/officeDocument/2006/relationships/hyperlink" Target="https://stats.wnba.com/player/204297/" TargetMode="External"/><Relationship Id="rId18431" Type="http://schemas.openxmlformats.org/officeDocument/2006/relationships/hyperlink" Target="https://stats.wnba.com/events/?flag=1&amp;CFID=&amp;CFPARAMS=&amp;PlayerID=1627682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2" Type="http://schemas.openxmlformats.org/officeDocument/2006/relationships/hyperlink" Target="https://stats.wnba.com/events/?flag=1&amp;CFID=&amp;CFPARAMS=&amp;PlayerID=204299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2" Type="http://schemas.openxmlformats.org/officeDocument/2006/relationships/hyperlink" Target="https://stats.wnba.com/events/?flag=1&amp;CFID=&amp;CFPARAMS=&amp;PlayerID=1627682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3" Type="http://schemas.openxmlformats.org/officeDocument/2006/relationships/hyperlink" Target="https://stats.wnba.com/events/?flag=1&amp;CFID=&amp;CFPARAMS=&amp;PlayerID=204299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0" Type="http://schemas.openxmlformats.org/officeDocument/2006/relationships/hyperlink" Target="https://stats.wnba.com/events/?flag=2&amp;CFID=&amp;CFPARAMS=&amp;PlayerID=101023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1" Type="http://schemas.openxmlformats.org/officeDocument/2006/relationships/hyperlink" Target="https://stats.wnba.com/events/?flag=3&amp;CFID=&amp;CFPARAMS=&amp;PlayerID=1627676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0" Type="http://schemas.openxmlformats.org/officeDocument/2006/relationships/hyperlink" Target="https://stats.wnba.com/events/?flag=3&amp;CFID=&amp;CFPARAMS=&amp;PlayerID=204299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1" Type="http://schemas.openxmlformats.org/officeDocument/2006/relationships/hyperlink" Target="https://stats.wnba.com/player/202650/" TargetMode="External"/><Relationship Id="rId17100" Type="http://schemas.openxmlformats.org/officeDocument/2006/relationships/hyperlink" Target="https://stats.wnba.com/events/?flag=3&amp;CFID=&amp;CFPARAMS=&amp;PlayerID=1627676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0" Type="http://schemas.openxmlformats.org/officeDocument/2006/relationships/hyperlink" Target="https://stats.wnba.com/events/?flag=1&amp;CFID=&amp;CFPARAMS=&amp;PlayerID=1627682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1" Type="http://schemas.openxmlformats.org/officeDocument/2006/relationships/hyperlink" Target="https://stats.wnba.com/events/?flag=3&amp;CFID=&amp;CFPARAMS=&amp;PlayerID=204299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2" Type="http://schemas.openxmlformats.org/officeDocument/2006/relationships/hyperlink" Target="https://stats.wnba.com/team/1611661320/traditional/" TargetMode="External"/><Relationship Id="rId20733" Type="http://schemas.openxmlformats.org/officeDocument/2006/relationships/hyperlink" Target="https://stats.wnba.com/events/?flag=2&amp;CFID=&amp;CFPARAMS=&amp;PlayerID=202650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4" Type="http://schemas.openxmlformats.org/officeDocument/2006/relationships/hyperlink" Target="https://stats.wnba.com/events/?flag=2&amp;CFID=&amp;CFPARAMS=&amp;PlayerID=202650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5" Type="http://schemas.openxmlformats.org/officeDocument/2006/relationships/hyperlink" Target="https://stats.wnba.com/events/?flag=2&amp;CFID=&amp;CFPARAMS=&amp;PlayerID=202650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6" Type="http://schemas.openxmlformats.org/officeDocument/2006/relationships/hyperlink" Target="https://stats.wnba.com/player/201911/" TargetMode="External"/><Relationship Id="rId6370" Type="http://schemas.openxmlformats.org/officeDocument/2006/relationships/hyperlink" Target="https://stats.wnba.com/events/?flag=1&amp;CFID=&amp;CFPARAMS=&amp;PlayerID=1627668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wnba.com/player/203866/" TargetMode="External"/><Relationship Id="rId6373" Type="http://schemas.openxmlformats.org/officeDocument/2006/relationships/hyperlink" Target="https://stats.wnba.com/events/?flag=1&amp;CFID=&amp;CFPARAMS=&amp;PlayerID=1627668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stats.wnba.com/team/1611661321/traditional/" TargetMode="External"/><Relationship Id="rId6374" Type="http://schemas.openxmlformats.org/officeDocument/2006/relationships/hyperlink" Target="https://stats.wnba.com/events/?flag=1&amp;CFID=&amp;CFPARAMS=&amp;PlayerID=1627668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stats.wnba.com/events/?flag=1&amp;CFID=&amp;CFPARAMS=&amp;PlayerID=202252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stats.wnba.com/events/?flag=1&amp;CFID=&amp;CFPARAMS=&amp;PlayerID=1627668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wnba.com/events/?flag=1&amp;CFID=&amp;CFPARAMS=&amp;PlayerID=202252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stats.wnba.com/events/?flag=1&amp;CFID=&amp;CFPARAMS=&amp;PlayerID=1627668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stats.wnba.com/events/?flag=3&amp;CFID=&amp;CFPARAMS=&amp;PlayerID=203866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wnba.com/team/1611661323/traditional/" TargetMode="External"/><Relationship Id="rId18428" Type="http://schemas.openxmlformats.org/officeDocument/2006/relationships/hyperlink" Target="https://stats.wnba.com/events/?flag=1&amp;CFID=&amp;CFPARAMS=&amp;PlayerID=1627682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9" Type="http://schemas.openxmlformats.org/officeDocument/2006/relationships/hyperlink" Target="https://stats.wnba.com/events/?flag=3&amp;CFID=&amp;CFPARAMS=&amp;PlayerID=204299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7" Type="http://schemas.openxmlformats.org/officeDocument/2006/relationships/hyperlink" Target="https://stats.wnba.com/team/1611661320/traditional/" TargetMode="External"/><Relationship Id="rId5047" Type="http://schemas.openxmlformats.org/officeDocument/2006/relationships/hyperlink" Target="https://stats.wnba.com/events/?flag=3&amp;CFID=&amp;CFPARAMS=&amp;PlayerID=203866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stats.wnba.com/events/?flag=3&amp;CFID=&amp;CFPARAMS=&amp;PlayerID=1627673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9" Type="http://schemas.openxmlformats.org/officeDocument/2006/relationships/hyperlink" Target="https://stats.wnba.com/events/?flag=1&amp;CFID=&amp;CFPARAMS=&amp;PlayerID=1627682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8" Type="http://schemas.openxmlformats.org/officeDocument/2006/relationships/hyperlink" Target="https://stats.wnba.com/events/?flag=2&amp;CFID=&amp;CFPARAMS=&amp;PlayerID=201911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stats.wnba.com/events/?flag=3&amp;CFID=&amp;CFPARAMS=&amp;PlayerID=203866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stats.wnba.com/events/?flag=1&amp;CFID=&amp;CFPARAMS=&amp;PlayerID=1627668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6" Type="http://schemas.openxmlformats.org/officeDocument/2006/relationships/hyperlink" Target="https://stats.wnba.com/events/?flag=3&amp;CFID=&amp;CFPARAMS=&amp;PlayerID=1627682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7" Type="http://schemas.openxmlformats.org/officeDocument/2006/relationships/hyperlink" Target="https://stats.wnba.com/player/204299/" TargetMode="External"/><Relationship Id="rId20739" Type="http://schemas.openxmlformats.org/officeDocument/2006/relationships/hyperlink" Target="https://stats.wnba.com/events/?flag=2&amp;CFID=&amp;CFPARAMS=&amp;PlayerID=201911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stats.wnba.com/events/?flag=3&amp;CFID=&amp;CFPARAMS=&amp;PlayerID=203866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wnba.com/player/1627673/" TargetMode="External"/><Relationship Id="rId18427" Type="http://schemas.openxmlformats.org/officeDocument/2006/relationships/hyperlink" Target="https://stats.wnba.com/events/?flag=3&amp;CFID=&amp;CFPARAMS=&amp;PlayerID=1627682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8" Type="http://schemas.openxmlformats.org/officeDocument/2006/relationships/hyperlink" Target="https://stats.wnba.com/team/1611661320/traditional/" TargetMode="External"/><Relationship Id="rId18424" Type="http://schemas.openxmlformats.org/officeDocument/2006/relationships/hyperlink" Target="https://stats.wnba.com/events/?flag=3&amp;CFID=&amp;CFPARAMS=&amp;PlayerID=1627682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5" Type="http://schemas.openxmlformats.org/officeDocument/2006/relationships/hyperlink" Target="https://stats.wnba.com/events/?flag=1&amp;CFID=&amp;CFPARAMS=&amp;PlayerID=204297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5" Type="http://schemas.openxmlformats.org/officeDocument/2006/relationships/hyperlink" Target="https://stats.wnba.com/events/?flag=3&amp;CFID=&amp;CFPARAMS=&amp;PlayerID=1627682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6" Type="http://schemas.openxmlformats.org/officeDocument/2006/relationships/hyperlink" Target="https://stats.wnba.com/events/?flag=1&amp;CFID=&amp;CFPARAMS=&amp;PlayerID=204297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8" Type="http://schemas.openxmlformats.org/officeDocument/2006/relationships/hyperlink" Target="https://stats.wnba.com/events/?flag=1&amp;CFID=&amp;CFPARAMS=&amp;PlayerID=203866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stats.wnba.com/events/?flag=3&amp;CFID=&amp;CFPARAMS=&amp;PlayerID=1627673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2" Type="http://schemas.openxmlformats.org/officeDocument/2006/relationships/hyperlink" Target="https://stats.wnba.com/player/1627682/" TargetMode="External"/><Relationship Id="rId19753" Type="http://schemas.openxmlformats.org/officeDocument/2006/relationships/hyperlink" Target="https://stats.wnba.com/events/?flag=1&amp;CFID=&amp;CFPARAMS=&amp;PlayerID=204297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wnba.com/events/?flag=1&amp;CFID=&amp;CFPARAMS=&amp;PlayerID=203866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3" Type="http://schemas.openxmlformats.org/officeDocument/2006/relationships/hyperlink" Target="https://stats.wnba.com/team/1611661319/traditional/" TargetMode="External"/><Relationship Id="rId19754" Type="http://schemas.openxmlformats.org/officeDocument/2006/relationships/hyperlink" Target="https://stats.wnba.com/events/?flag=1&amp;CFID=&amp;CFPARAMS=&amp;PlayerID=204297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0" Type="http://schemas.openxmlformats.org/officeDocument/2006/relationships/hyperlink" Target="https://stats.wnba.com/events/?flag=1&amp;CFID=&amp;CFPARAMS=&amp;PlayerID=202670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0" Type="http://schemas.openxmlformats.org/officeDocument/2006/relationships/hyperlink" Target="https://stats.wnba.com/team/1611661323/traditional/" TargetMode="External"/><Relationship Id="rId20721" Type="http://schemas.openxmlformats.org/officeDocument/2006/relationships/hyperlink" Target="https://stats.wnba.com/events/?flag=2&amp;CFID=&amp;CFPARAMS=&amp;PlayerID=203410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2" Type="http://schemas.openxmlformats.org/officeDocument/2006/relationships/hyperlink" Target="https://stats.wnba.com/events/?flag=2&amp;CFID=&amp;CFPARAMS=&amp;PlayerID=203410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3" Type="http://schemas.openxmlformats.org/officeDocument/2006/relationships/hyperlink" Target="https://stats.wnba.com/events/?flag=2&amp;CFID=&amp;CFPARAMS=&amp;PlayerID=203410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4" Type="http://schemas.openxmlformats.org/officeDocument/2006/relationships/hyperlink" Target="https://stats.wnba.com/events/?flag=2&amp;CFID=&amp;CFPARAMS=&amp;PlayerID=203410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5" Type="http://schemas.openxmlformats.org/officeDocument/2006/relationships/hyperlink" Target="https://stats.wnba.com/player/101023/" TargetMode="External"/><Relationship Id="rId5071" Type="http://schemas.openxmlformats.org/officeDocument/2006/relationships/hyperlink" Target="https://stats.wnba.com/team/1611661328/traditional/" TargetMode="External"/><Relationship Id="rId5072" Type="http://schemas.openxmlformats.org/officeDocument/2006/relationships/hyperlink" Target="https://stats.wnba.com/events/?flag=3&amp;CFID=&amp;CFPARAMS=&amp;PlayerID=100720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wnba.com/player/100720/" TargetMode="External"/><Relationship Id="rId5075" Type="http://schemas.openxmlformats.org/officeDocument/2006/relationships/hyperlink" Target="https://stats.wnba.com/events/?flag=3&amp;CFID=&amp;CFPARAMS=&amp;PlayerID=100720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6" Type="http://schemas.openxmlformats.org/officeDocument/2006/relationships/hyperlink" Target="https://stats.wnba.com/events/?flag=1&amp;CFID=&amp;CFPARAMS=&amp;PlayerID=100720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wnba.com/events/?flag=3&amp;CFID=&amp;CFPARAMS=&amp;PlayerID=100720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8" Type="http://schemas.openxmlformats.org/officeDocument/2006/relationships/hyperlink" Target="https://stats.wnba.com/events/?flag=1&amp;CFID=&amp;CFPARAMS=&amp;PlayerID=202670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wnba.com/events/?flag=3&amp;CFID=&amp;CFPARAMS=&amp;PlayerID=100720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9" Type="http://schemas.openxmlformats.org/officeDocument/2006/relationships/hyperlink" Target="https://stats.wnba.com/events/?flag=1&amp;CFID=&amp;CFPARAMS=&amp;PlayerID=202670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stats.wnba.com/events/?flag=1&amp;CFID=&amp;CFPARAMS=&amp;PlayerID=100720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6" Type="http://schemas.openxmlformats.org/officeDocument/2006/relationships/hyperlink" Target="https://stats.wnba.com/events/?flag=1&amp;CFID=&amp;CFPARAMS=&amp;PlayerID=202670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6" Type="http://schemas.openxmlformats.org/officeDocument/2006/relationships/hyperlink" Target="https://stats.wnba.com/team/1611661330/traditional/" TargetMode="External"/><Relationship Id="rId19727" Type="http://schemas.openxmlformats.org/officeDocument/2006/relationships/hyperlink" Target="https://stats.wnba.com/events/?flag=1&amp;CFID=&amp;CFPARAMS=&amp;PlayerID=202670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7" Type="http://schemas.openxmlformats.org/officeDocument/2006/relationships/hyperlink" Target="https://stats.wnba.com/events/?flag=2&amp;CFID=&amp;CFPARAMS=&amp;PlayerID=101023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7" Type="http://schemas.openxmlformats.org/officeDocument/2006/relationships/hyperlink" Target="https://stats.wnba.com/events/?flag=1&amp;CFID=&amp;CFPARAMS=&amp;PlayerID=100720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4" Type="http://schemas.openxmlformats.org/officeDocument/2006/relationships/hyperlink" Target="https://stats.wnba.com/events/?flag=1&amp;CFID=&amp;CFPARAMS=&amp;PlayerID=202670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8" Type="http://schemas.openxmlformats.org/officeDocument/2006/relationships/hyperlink" Target="https://stats.wnba.com/events/?flag=2&amp;CFID=&amp;CFPARAMS=&amp;PlayerID=101023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stats.wnba.com/events/?flag=1&amp;CFID=&amp;CFPARAMS=&amp;PlayerID=100720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5" Type="http://schemas.openxmlformats.org/officeDocument/2006/relationships/hyperlink" Target="https://stats.wnba.com/events/?flag=1&amp;CFID=&amp;CFPARAMS=&amp;PlayerID=202670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9" Type="http://schemas.openxmlformats.org/officeDocument/2006/relationships/hyperlink" Target="https://stats.wnba.com/events/?flag=2&amp;CFID=&amp;CFPARAMS=&amp;PlayerID=101023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2" Type="http://schemas.openxmlformats.org/officeDocument/2006/relationships/hyperlink" Target="https://stats.wnba.com/events/?flag=3&amp;CFID=&amp;CFPARAMS=&amp;PlayerID=202670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3" Type="http://schemas.openxmlformats.org/officeDocument/2006/relationships/hyperlink" Target="https://stats.wnba.com/events/?flag=1&amp;CFID=&amp;CFPARAMS=&amp;PlayerID=202670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0" Type="http://schemas.openxmlformats.org/officeDocument/2006/relationships/hyperlink" Target="https://stats.wnba.com/team/1611661313/traditional/" TargetMode="External"/><Relationship Id="rId19721" Type="http://schemas.openxmlformats.org/officeDocument/2006/relationships/hyperlink" Target="https://stats.wnba.com/events/?flag=3&amp;CFID=&amp;CFPARAMS=&amp;PlayerID=202670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0" Type="http://schemas.openxmlformats.org/officeDocument/2006/relationships/hyperlink" Target="https://stats.wnba.com/events/?flag=1&amp;CFID=&amp;CFPARAMS=&amp;PlayerID=201506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0" Type="http://schemas.openxmlformats.org/officeDocument/2006/relationships/hyperlink" Target="https://stats.wnba.com/events/?flag=1&amp;CFID=&amp;CFPARAMS=&amp;PlayerID=204331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1" Type="http://schemas.openxmlformats.org/officeDocument/2006/relationships/hyperlink" Target="https://stats.wnba.com/events/?flag=1&amp;CFID=&amp;CFPARAMS=&amp;PlayerID=201506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0" Type="http://schemas.openxmlformats.org/officeDocument/2006/relationships/hyperlink" Target="https://stats.wnba.com/events/?flag=2&amp;CFID=&amp;CFPARAMS=&amp;PlayerID=201056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1" Type="http://schemas.openxmlformats.org/officeDocument/2006/relationships/hyperlink" Target="https://stats.wnba.com/events/?flag=2&amp;CFID=&amp;CFPARAMS=&amp;PlayerID=201056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2" Type="http://schemas.openxmlformats.org/officeDocument/2006/relationships/hyperlink" Target="https://stats.wnba.com/events/?flag=2&amp;CFID=&amp;CFPARAMS=&amp;PlayerID=201056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3" Type="http://schemas.openxmlformats.org/officeDocument/2006/relationships/hyperlink" Target="https://stats.wnba.com/player/100952/" TargetMode="External"/><Relationship Id="rId20714" Type="http://schemas.openxmlformats.org/officeDocument/2006/relationships/hyperlink" Target="https://stats.wnba.com/team/1611661319/traditional/" TargetMode="External"/><Relationship Id="rId5060" Type="http://schemas.openxmlformats.org/officeDocument/2006/relationships/hyperlink" Target="https://stats.wnba.com/events/?flag=3&amp;CFID=&amp;CFPARAMS=&amp;PlayerID=1627671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stats.wnba.com/team/1611661321/traditional/" TargetMode="External"/><Relationship Id="rId5061" Type="http://schemas.openxmlformats.org/officeDocument/2006/relationships/hyperlink" Target="https://stats.wnba.com/events/?flag=3&amp;CFID=&amp;CFPARAMS=&amp;PlayerID=1627671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wnba.com/events/?flag=3&amp;CFID=&amp;CFPARAMS=&amp;PlayerID=1629481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stats.wnba.com/player/1629481/" TargetMode="External"/><Relationship Id="rId5064" Type="http://schemas.openxmlformats.org/officeDocument/2006/relationships/hyperlink" Target="https://stats.wnba.com/events/?flag=1&amp;CFID=&amp;CFPARAMS=&amp;PlayerID=1627671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stats.wnba.com/events/?flag=3&amp;CFID=&amp;CFPARAMS=&amp;PlayerID=1629481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5" Type="http://schemas.openxmlformats.org/officeDocument/2006/relationships/hyperlink" Target="https://stats.wnba.com/events/?flag=1&amp;CFID=&amp;CFPARAMS=&amp;PlayerID=1627671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stats.wnba.com/events/?flag=1&amp;CFID=&amp;CFPARAMS=&amp;PlayerID=1629481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wnba.com/events/?flag=1&amp;CFID=&amp;CFPARAMS=&amp;PlayerID=1627671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wnba.com/events/?flag=3&amp;CFID=&amp;CFPARAMS=&amp;PlayerID=1629481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8" Type="http://schemas.openxmlformats.org/officeDocument/2006/relationships/hyperlink" Target="https://stats.wnba.com/events/?flag=1&amp;CFID=&amp;CFPARAMS=&amp;PlayerID=204331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9" Type="http://schemas.openxmlformats.org/officeDocument/2006/relationships/hyperlink" Target="https://stats.wnba.com/events/?flag=1&amp;CFID=&amp;CFPARAMS=&amp;PlayerID=201506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stats.wnba.com/events/?flag=1&amp;CFID=&amp;CFPARAMS=&amp;PlayerID=1627671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wnba.com/events/?flag=3&amp;CFID=&amp;CFPARAMS=&amp;PlayerID=1629481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9" Type="http://schemas.openxmlformats.org/officeDocument/2006/relationships/hyperlink" Target="https://stats.wnba.com/events/?flag=1&amp;CFID=&amp;CFPARAMS=&amp;PlayerID=204331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wnba.com/events/?flag=1&amp;CFID=&amp;CFPARAMS=&amp;PlayerID=1627671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wnba.com/events/?flag=1&amp;CFID=&amp;CFPARAMS=&amp;PlayerID=1629481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6" Type="http://schemas.openxmlformats.org/officeDocument/2006/relationships/hyperlink" Target="https://stats.wnba.com/events/?flag=3&amp;CFID=&amp;CFPARAMS=&amp;PlayerID=204331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7" Type="http://schemas.openxmlformats.org/officeDocument/2006/relationships/hyperlink" Target="https://stats.wnba.com/events/?flag=1&amp;CFID=&amp;CFPARAMS=&amp;PlayerID=201506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5" Type="http://schemas.openxmlformats.org/officeDocument/2006/relationships/hyperlink" Target="https://stats.wnba.com/events/?flag=2&amp;CFID=&amp;CFPARAMS=&amp;PlayerID=100952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9" Type="http://schemas.openxmlformats.org/officeDocument/2006/relationships/hyperlink" Target="https://stats.wnba.com/events/?flag=1&amp;CFID=&amp;CFPARAMS=&amp;PlayerID=1627671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7" Type="http://schemas.openxmlformats.org/officeDocument/2006/relationships/hyperlink" Target="https://stats.wnba.com/events/?flag=3&amp;CFID=&amp;CFPARAMS=&amp;PlayerID=204331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8" Type="http://schemas.openxmlformats.org/officeDocument/2006/relationships/hyperlink" Target="https://stats.wnba.com/events/?flag=1&amp;CFID=&amp;CFPARAMS=&amp;PlayerID=201506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6" Type="http://schemas.openxmlformats.org/officeDocument/2006/relationships/hyperlink" Target="https://stats.wnba.com/events/?flag=2&amp;CFID=&amp;CFPARAMS=&amp;PlayerID=100952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6" Type="http://schemas.openxmlformats.org/officeDocument/2006/relationships/hyperlink" Target="https://stats.wnba.com/events/?flag=1&amp;CFID=&amp;CFPARAMS=&amp;PlayerID=1627671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wnba.com/events/?flag=1&amp;CFID=&amp;CFPARAMS=&amp;PlayerID=1629481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4" Type="http://schemas.openxmlformats.org/officeDocument/2006/relationships/hyperlink" Target="https://stats.wnba.com/events/?flag=3&amp;CFID=&amp;CFPARAMS=&amp;PlayerID=204331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5" Type="http://schemas.openxmlformats.org/officeDocument/2006/relationships/hyperlink" Target="https://stats.wnba.com/events/?flag=1&amp;CFID=&amp;CFPARAMS=&amp;PlayerID=201506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7" Type="http://schemas.openxmlformats.org/officeDocument/2006/relationships/hyperlink" Target="https://stats.wnba.com/events/?flag=2&amp;CFID=&amp;CFPARAMS=&amp;PlayerID=100952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wnba.com/events/?flag=1&amp;CFID=&amp;CFPARAMS=&amp;PlayerID=1627671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stats.wnba.com/events/?flag=1&amp;CFID=&amp;CFPARAMS=&amp;PlayerID=1629481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5" Type="http://schemas.openxmlformats.org/officeDocument/2006/relationships/hyperlink" Target="https://stats.wnba.com/events/?flag=3&amp;CFID=&amp;CFPARAMS=&amp;PlayerID=204331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6" Type="http://schemas.openxmlformats.org/officeDocument/2006/relationships/hyperlink" Target="https://stats.wnba.com/events/?flag=1&amp;CFID=&amp;CFPARAMS=&amp;PlayerID=201506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8" Type="http://schemas.openxmlformats.org/officeDocument/2006/relationships/hyperlink" Target="https://stats.wnba.com/events/?flag=2&amp;CFID=&amp;CFPARAMS=&amp;PlayerID=100952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2" Type="http://schemas.openxmlformats.org/officeDocument/2006/relationships/hyperlink" Target="https://stats.wnba.com/player/204331/" TargetMode="External"/><Relationship Id="rId19733" Type="http://schemas.openxmlformats.org/officeDocument/2006/relationships/hyperlink" Target="https://stats.wnba.com/events/?flag=3&amp;CFID=&amp;CFPARAMS=&amp;PlayerID=201506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9" Type="http://schemas.openxmlformats.org/officeDocument/2006/relationships/hyperlink" Target="https://stats.wnba.com/player/203410/" TargetMode="External"/><Relationship Id="rId18403" Type="http://schemas.openxmlformats.org/officeDocument/2006/relationships/hyperlink" Target="https://stats.wnba.com/team/1611661321/traditional/" TargetMode="External"/><Relationship Id="rId19734" Type="http://schemas.openxmlformats.org/officeDocument/2006/relationships/hyperlink" Target="https://stats.wnba.com/events/?flag=3&amp;CFID=&amp;CFPARAMS=&amp;PlayerID=201506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0" Type="http://schemas.openxmlformats.org/officeDocument/2006/relationships/hyperlink" Target="https://stats.wnba.com/events/?flag=1&amp;CFID=&amp;CFPARAMS=&amp;PlayerID=202249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1" Type="http://schemas.openxmlformats.org/officeDocument/2006/relationships/hyperlink" Target="https://stats.wnba.com/player/201506/" TargetMode="External"/><Relationship Id="rId18401" Type="http://schemas.openxmlformats.org/officeDocument/2006/relationships/hyperlink" Target="https://stats.wnba.com/events/?flag=1&amp;CFID=&amp;CFPARAMS=&amp;PlayerID=202249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2" Type="http://schemas.openxmlformats.org/officeDocument/2006/relationships/hyperlink" Target="https://stats.wnba.com/team/1611661322/traditional/" TargetMode="External"/><Relationship Id="rId987" Type="http://schemas.openxmlformats.org/officeDocument/2006/relationships/hyperlink" Target="https://stats.wnba.com/events/?flag=3&amp;CFID=&amp;CFPARAMS=&amp;PlayerID=1630446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wnba.com/events/?flag=3&amp;CFID=&amp;CFPARAMS=&amp;PlayerID=1630446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wnba.com/events/?flag=3&amp;CFID=&amp;CFPARAMS=&amp;PlayerID=1630446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wnba.com/team/1611661329/traditional/" TargetMode="External"/><Relationship Id="rId989" Type="http://schemas.openxmlformats.org/officeDocument/2006/relationships/hyperlink" Target="https://stats.wnba.com/events/?flag=1&amp;CFID=&amp;CFPARAMS=&amp;PlayerID=1630446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wnba.com/events/?flag=3&amp;CFID=&amp;CFPARAMS=&amp;PlayerID=1630446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wnba.com/player/1630446/" TargetMode="External"/><Relationship Id="rId982" Type="http://schemas.openxmlformats.org/officeDocument/2006/relationships/hyperlink" Target="https://stats.wnba.com/events/?flag=1&amp;CFID=&amp;CFPARAMS=&amp;PlayerID=1630142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wnba.com/events/?flag=1&amp;CFID=&amp;CFPARAMS=&amp;PlayerID=1630142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wnba.com/events/?flag=1&amp;CFID=&amp;CFPARAMS=&amp;PlayerID=1630142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stats.wnba.com/events/?flag=1&amp;CFID=&amp;CFPARAMS=&amp;PlayerID=1630142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wnba.com/events/?flag=1&amp;CFID=&amp;CFPARAMS=&amp;PlayerID=1630142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wnba.com/events/?flag=3&amp;CFID=&amp;CFPARAMS=&amp;PlayerID=1630142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stats.wnba.com/events/?flag=3&amp;CFID=&amp;CFPARAMS=&amp;PlayerID=1630142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wnba.com/events/?flag=1&amp;CFID=&amp;CFPARAMS=&amp;PlayerID=1630142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wnba.com/events/?flag=1&amp;CFID=&amp;CFPARAMS=&amp;PlayerID=1630142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wnba.com/events/?flag=1&amp;CFID=&amp;CFPARAMS=&amp;PlayerID=1630142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wnba.com/events/?flag=3&amp;CFID=&amp;CFPARAMS=&amp;PlayerID=1630142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wnba.com/events/?flag=3&amp;CFID=&amp;CFPARAMS=&amp;PlayerID=1630142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stats.wnba.com/team/1611661313/traditional/" TargetMode="External"/><Relationship Id="rId998" Type="http://schemas.openxmlformats.org/officeDocument/2006/relationships/hyperlink" Target="https://stats.wnba.com/team/1611661329/traditional/" TargetMode="External"/><Relationship Id="rId997" Type="http://schemas.openxmlformats.org/officeDocument/2006/relationships/hyperlink" Target="https://stats.wnba.com/player/1628263/" TargetMode="External"/><Relationship Id="rId996" Type="http://schemas.openxmlformats.org/officeDocument/2006/relationships/hyperlink" Target="https://stats.wnba.com/events/?flag=1&amp;CFID=&amp;CFPARAMS=&amp;PlayerID=1630446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wnba.com/events/?flag=1&amp;CFID=&amp;CFPARAMS=&amp;PlayerID=1630446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wnba.com/events/?flag=3&amp;CFID=&amp;CFPARAMS=&amp;PlayerID=1628263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wnba.com/events/?flag=1&amp;CFID=&amp;CFPARAMS=&amp;PlayerID=1630446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wnba.com/events/?flag=1&amp;CFID=&amp;CFPARAMS=&amp;PlayerID=1630446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wnba.com/events/?flag=1&amp;CFID=&amp;CFPARAMS=&amp;PlayerID=1630446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wnba.com/events/?flag=1&amp;CFID=&amp;CFPARAMS=&amp;PlayerID=1630446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wnba.com/events/?flag=1&amp;CFID=&amp;CFPARAMS=&amp;PlayerID=1630446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wnba.com/events/?flag=1&amp;CFID=&amp;CFPARAMS=&amp;PlayerID=1630389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wnba.com/events/?flag=1&amp;CFID=&amp;CFPARAMS=&amp;PlayerID=1630389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wnba.com/events/?flag=3&amp;CFID=&amp;CFPARAMS=&amp;PlayerID=1630389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wnba.com/team/1611661329/traditional/" TargetMode="External"/><Relationship Id="rId941" Type="http://schemas.openxmlformats.org/officeDocument/2006/relationships/hyperlink" Target="https://stats.wnba.com/player/1630389/" TargetMode="External"/><Relationship Id="rId940" Type="http://schemas.openxmlformats.org/officeDocument/2006/relationships/hyperlink" Target="https://stats.wnba.com/events/?flag=1&amp;CFID=&amp;CFPARAMS=&amp;PlayerID=1642210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wnba.com/events/?flag=1&amp;CFID=&amp;CFPARAMS=&amp;PlayerID=1630389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wnba.com/events/?flag=3&amp;CFID=&amp;CFPARAMS=&amp;PlayerID=1630389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wnba.com/events/?flag=3&amp;CFID=&amp;CFPARAMS=&amp;PlayerID=1630389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wnba.com/events/?flag=3&amp;CFID=&amp;CFPARAMS=&amp;PlayerID=1630389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wnba.com/events/?flag=1&amp;CFID=&amp;CFPARAMS=&amp;PlayerID=1642210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wnba.com/events/?flag=1&amp;CFID=&amp;CFPARAMS=&amp;PlayerID=1642210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wnba.com/events/?flag=1&amp;CFID=&amp;CFPARAMS=&amp;PlayerID=1642210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wnba.com/events/?flag=3&amp;CFID=&amp;CFPARAMS=&amp;PlayerID=1642210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wnba.com/events/?flag=3&amp;CFID=&amp;CFPARAMS=&amp;PlayerID=1642210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wnba.com/events/?flag=3&amp;CFID=&amp;CFPARAMS=&amp;PlayerID=1642210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wnba.com/events/?flag=1&amp;CFID=&amp;CFPARAMS=&amp;PlayerID=1642210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wnba.com/events/?flag=1&amp;CFID=&amp;CFPARAMS=&amp;PlayerID=1642210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wnba.com/events/?flag=1&amp;CFID=&amp;CFPARAMS=&amp;PlayerID=1642210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stats.wnba.com/events/?flag=3&amp;CFID=&amp;CFPARAMS=&amp;PlayerID=1642210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wnba.com/events/?flag=1&amp;CFID=&amp;CFPARAMS=&amp;PlayerID=1641651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wnba.com/events/?flag=1&amp;CFID=&amp;CFPARAMS=&amp;PlayerID=1641651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wnba.com/events/?flag=1&amp;CFID=&amp;CFPARAMS=&amp;PlayerID=1641651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wnba.com/events/?flag=1&amp;CFID=&amp;CFPARAMS=&amp;PlayerID=1641651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wnba.com/player/1630142/" TargetMode="External"/><Relationship Id="rId968" Type="http://schemas.openxmlformats.org/officeDocument/2006/relationships/hyperlink" Target="https://stats.wnba.com/events/?flag=1&amp;CFID=&amp;CFPARAMS=&amp;PlayerID=1641651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wnba.com/events/?flag=1&amp;CFID=&amp;CFPARAMS=&amp;PlayerID=1641651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wnba.com/events/?flag=1&amp;CFID=&amp;CFPARAMS=&amp;PlayerID=1641651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wnba.com/events/?flag=1&amp;CFID=&amp;CFPARAMS=&amp;PlayerID=1641651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wnba.com/events/?flag=3&amp;CFID=&amp;CFPARAMS=&amp;PlayerID=1641651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stats.wnba.com/events/?flag=3&amp;CFID=&amp;CFPARAMS=&amp;PlayerID=1641651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wnba.com/events/?flag=1&amp;CFID=&amp;CFPARAMS=&amp;PlayerID=1630389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stats.wnba.com/events/?flag=1&amp;CFID=&amp;CFPARAMS=&amp;PlayerID=1630389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wnba.com/events/?flag=1&amp;CFID=&amp;CFPARAMS=&amp;PlayerID=1630389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stats.wnba.com/events/?flag=1&amp;CFID=&amp;CFPARAMS=&amp;PlayerID=1630389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stats.wnba.com/events/?flag=3&amp;CFID=&amp;CFPARAMS=&amp;PlayerID=1641651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wnba.com/events/?flag=3&amp;CFID=&amp;CFPARAMS=&amp;PlayerID=1641651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wnba.com/team/1611661328/traditional/" TargetMode="External"/><Relationship Id="rId955" Type="http://schemas.openxmlformats.org/officeDocument/2006/relationships/hyperlink" Target="https://stats.wnba.com/player/1641651/" TargetMode="External"/><Relationship Id="rId950" Type="http://schemas.openxmlformats.org/officeDocument/2006/relationships/hyperlink" Target="https://stats.wnba.com/events/?flag=1&amp;CFID=&amp;CFPARAMS=&amp;PlayerID=1630389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stats.wnba.com/events/?flag=1&amp;CFID=&amp;CFPARAMS=&amp;PlayerID=1629524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stats.wnba.com/events/?flag=1&amp;CFID=&amp;CFPARAMS=&amp;PlayerID=1629524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stats.wnba.com/events/?flag=1&amp;CFID=&amp;CFPARAMS=&amp;PlayerID=1629524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stats.wnba.com/events/?flag=1&amp;CFID=&amp;CFPARAMS=&amp;PlayerID=1629524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9" Type="http://schemas.openxmlformats.org/officeDocument/2006/relationships/hyperlink" Target="https://stats.wnba.com/team/1611661317/traditional/" TargetMode="External"/><Relationship Id="rId7718" Type="http://schemas.openxmlformats.org/officeDocument/2006/relationships/hyperlink" Target="https://stats.wnba.com/player/201913/" TargetMode="External"/><Relationship Id="rId7713" Type="http://schemas.openxmlformats.org/officeDocument/2006/relationships/hyperlink" Target="https://stats.wnba.com/events/?flag=1&amp;CFID=&amp;CFPARAMS=&amp;PlayerID=1629524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stats.wnba.com/events/?flag=1&amp;CFID=&amp;CFPARAMS=&amp;PlayerID=1629524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stats.wnba.com/events/?flag=1&amp;CFID=&amp;CFPARAMS=&amp;PlayerID=1629524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stats.wnba.com/events/?flag=1&amp;CFID=&amp;CFPARAMS=&amp;PlayerID=1629524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stats.wnba.com/events/?flag=3&amp;CFID=&amp;CFPARAMS=&amp;PlayerID=1629524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stats.wnba.com/team/1611661324/traditional/" TargetMode="External"/><Relationship Id="rId7704" Type="http://schemas.openxmlformats.org/officeDocument/2006/relationships/hyperlink" Target="https://stats.wnba.com/player/1629524/" TargetMode="External"/><Relationship Id="rId7703" Type="http://schemas.openxmlformats.org/officeDocument/2006/relationships/hyperlink" Target="https://stats.wnba.com/events/?flag=1&amp;CFID=&amp;CFPARAMS=&amp;PlayerID=1630043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stats.wnba.com/events/?flag=3&amp;CFID=&amp;CFPARAMS=&amp;PlayerID=1629524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stats.wnba.com/events/?flag=3&amp;CFID=&amp;CFPARAMS=&amp;PlayerID=1629524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stats.wnba.com/events/?flag=3&amp;CFID=&amp;CFPARAMS=&amp;PlayerID=1629524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stats.wnba.com/events/?flag=1&amp;CFID=&amp;CFPARAMS=&amp;PlayerID=1630043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stats.wnba.com/events/?flag=1&amp;CFID=&amp;CFPARAMS=&amp;PlayerID=1630043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stats.wnba.com/events/?flag=1&amp;CFID=&amp;CFPARAMS=&amp;PlayerID=1630043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wnba.com/events/?flag=1&amp;CFID=&amp;CFPARAMS=&amp;PlayerID=1628932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stats.wnba.com/events/?flag=1&amp;CFID=&amp;CFPARAMS=&amp;PlayerID=1630136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8" Type="http://schemas.openxmlformats.org/officeDocument/2006/relationships/hyperlink" Target="https://stats.wnba.com/events/?flag=1&amp;CFID=&amp;CFPARAMS=&amp;PlayerID=203405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stats.wnba.com/events/?flag=1&amp;CFID=&amp;CFPARAMS=&amp;PlayerID=1628932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stats.wnba.com/events/?flag=1&amp;CFID=&amp;CFPARAMS=&amp;PlayerID=1630136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7" Type="http://schemas.openxmlformats.org/officeDocument/2006/relationships/hyperlink" Target="https://stats.wnba.com/events/?flag=1&amp;CFID=&amp;CFPARAMS=&amp;PlayerID=203405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stats.wnba.com/events/?flag=3&amp;CFID=&amp;CFPARAMS=&amp;PlayerID=1628932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stats.wnba.com/events/?flag=1&amp;CFID=&amp;CFPARAMS=&amp;PlayerID=1630136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wnba.com/events/?flag=3&amp;CFID=&amp;CFPARAMS=&amp;PlayerID=1628932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stats.wnba.com/events/?flag=1&amp;CFID=&amp;CFPARAMS=&amp;PlayerID=1630136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9" Type="http://schemas.openxmlformats.org/officeDocument/2006/relationships/hyperlink" Target="https://stats.wnba.com/events/?flag=1&amp;CFID=&amp;CFPARAMS=&amp;PlayerID=203405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4" Type="http://schemas.openxmlformats.org/officeDocument/2006/relationships/hyperlink" Target="https://stats.wnba.com/events/?flag=1&amp;CFID=&amp;CFPARAMS=&amp;PlayerID=203405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3" Type="http://schemas.openxmlformats.org/officeDocument/2006/relationships/hyperlink" Target="https://stats.wnba.com/events/?flag=3&amp;CFID=&amp;CFPARAMS=&amp;PlayerID=203405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stats.wnba.com/events/?flag=1&amp;CFID=&amp;CFPARAMS=&amp;PlayerID=1628932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6" Type="http://schemas.openxmlformats.org/officeDocument/2006/relationships/hyperlink" Target="https://stats.wnba.com/events/?flag=1&amp;CFID=&amp;CFPARAMS=&amp;PlayerID=203405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5" Type="http://schemas.openxmlformats.org/officeDocument/2006/relationships/hyperlink" Target="https://stats.wnba.com/events/?flag=1&amp;CFID=&amp;CFPARAMS=&amp;PlayerID=203405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0" Type="http://schemas.openxmlformats.org/officeDocument/2006/relationships/hyperlink" Target="https://stats.wnba.com/player/203405/" TargetMode="External"/><Relationship Id="rId17192" Type="http://schemas.openxmlformats.org/officeDocument/2006/relationships/hyperlink" Target="https://stats.wnba.com/events/?flag=3&amp;CFID=&amp;CFPARAMS=&amp;PlayerID=203405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1" Type="http://schemas.openxmlformats.org/officeDocument/2006/relationships/hyperlink" Target="https://stats.wnba.com/team/1611661319/traditional/" TargetMode="External"/><Relationship Id="rId7731" Type="http://schemas.openxmlformats.org/officeDocument/2006/relationships/hyperlink" Target="https://stats.wnba.com/team/1611661317/traditional/" TargetMode="External"/><Relationship Id="rId6400" Type="http://schemas.openxmlformats.org/officeDocument/2006/relationships/hyperlink" Target="https://stats.wnba.com/events/?flag=1&amp;CFID=&amp;CFPARAMS=&amp;PlayerID=1629481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stats.wnba.com/player/1630136/" TargetMode="External"/><Relationship Id="rId6403" Type="http://schemas.openxmlformats.org/officeDocument/2006/relationships/hyperlink" Target="https://stats.wnba.com/player/1628932/" TargetMode="External"/><Relationship Id="rId7735" Type="http://schemas.openxmlformats.org/officeDocument/2006/relationships/hyperlink" Target="https://stats.wnba.com/events/?flag=3&amp;CFID=&amp;CFPARAMS=&amp;PlayerID=1630136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stats.wnba.com/team/1611661319/traditional/" TargetMode="External"/><Relationship Id="rId7734" Type="http://schemas.openxmlformats.org/officeDocument/2006/relationships/hyperlink" Target="https://stats.wnba.com/events/?flag=3&amp;CFID=&amp;CFPARAMS=&amp;PlayerID=1630136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stats.wnba.com/events/?flag=1&amp;CFID=&amp;CFPARAMS=&amp;PlayerID=1629481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stats.wnba.com/events/?flag=3&amp;CFID=&amp;CFPARAMS=&amp;PlayerID=1630136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stats.wnba.com/events/?flag=1&amp;CFID=&amp;CFPARAMS=&amp;PlayerID=1629481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stats.wnba.com/events/?flag=3&amp;CFID=&amp;CFPARAMS=&amp;PlayerID=1630136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stats.wnba.com/events/?flag=1&amp;CFID=&amp;CFPARAMS=&amp;PlayerID=201913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stats.wnba.com/events/?flag=1&amp;CFID=&amp;CFPARAMS=&amp;PlayerID=201913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stats.wnba.com/events/?flag=1&amp;CFID=&amp;CFPARAMS=&amp;PlayerID=201913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stats.wnba.com/events/?flag=1&amp;CFID=&amp;CFPARAMS=&amp;PlayerID=201913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stats.wnba.com/events/?flag=1&amp;CFID=&amp;CFPARAMS=&amp;PlayerID=201913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stats.wnba.com/events/?flag=3&amp;CFID=&amp;CFPARAMS=&amp;PlayerID=201913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stats.wnba.com/events/?flag=1&amp;CFID=&amp;CFPARAMS=&amp;PlayerID=201913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stats.wnba.com/events/?flag=1&amp;CFID=&amp;CFPARAMS=&amp;PlayerID=201913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stats.wnba.com/events/?flag=1&amp;CFID=&amp;CFPARAMS=&amp;PlayerID=201913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stats.wnba.com/events/?flag=3&amp;CFID=&amp;CFPARAMS=&amp;PlayerID=201913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1" Type="http://schemas.openxmlformats.org/officeDocument/2006/relationships/hyperlink" Target="https://stats.wnba.com/events/?flag=1&amp;CFID=&amp;CFPARAMS=&amp;PlayerID=201518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3" Type="http://schemas.openxmlformats.org/officeDocument/2006/relationships/hyperlink" Target="https://stats.wnba.com/events/?flag=3&amp;CFID=&amp;CFPARAMS=&amp;PlayerID=202623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4" Type="http://schemas.openxmlformats.org/officeDocument/2006/relationships/hyperlink" Target="https://stats.wnba.com/events/?flag=1&amp;CFID=&amp;CFPARAMS=&amp;PlayerID=202249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3" Type="http://schemas.openxmlformats.org/officeDocument/2006/relationships/hyperlink" Target="https://stats.wnba.com/team/1611661329/traditional/" TargetMode="External"/><Relationship Id="rId21995" Type="http://schemas.openxmlformats.org/officeDocument/2006/relationships/hyperlink" Target="https://stats.wnba.com/events/?flag=2&amp;CFID=&amp;CFPARAMS=&amp;PlayerID=203412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0" Type="http://schemas.openxmlformats.org/officeDocument/2006/relationships/hyperlink" Target="https://stats.wnba.com/events/?flag=1&amp;CFID=&amp;CFPARAMS=&amp;PlayerID=201518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4" Type="http://schemas.openxmlformats.org/officeDocument/2006/relationships/hyperlink" Target="https://stats.wnba.com/events/?flag=3&amp;CFID=&amp;CFPARAMS=&amp;PlayerID=202623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5" Type="http://schemas.openxmlformats.org/officeDocument/2006/relationships/hyperlink" Target="https://stats.wnba.com/events/?flag=1&amp;CFID=&amp;CFPARAMS=&amp;PlayerID=202249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4" Type="http://schemas.openxmlformats.org/officeDocument/2006/relationships/hyperlink" Target="https://stats.wnba.com/events/?flag=2&amp;CFID=&amp;CFPARAMS=&amp;PlayerID=201480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4" Type="http://schemas.openxmlformats.org/officeDocument/2006/relationships/hyperlink" Target="https://stats.wnba.com/events/?flag=2&amp;CFID=&amp;CFPARAMS=&amp;PlayerID=203412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3" Type="http://schemas.openxmlformats.org/officeDocument/2006/relationships/hyperlink" Target="https://stats.wnba.com/player/201516/" TargetMode="External"/><Relationship Id="rId18341" Type="http://schemas.openxmlformats.org/officeDocument/2006/relationships/hyperlink" Target="https://stats.wnba.com/player/202623/" TargetMode="External"/><Relationship Id="rId19672" Type="http://schemas.openxmlformats.org/officeDocument/2006/relationships/hyperlink" Target="https://stats.wnba.com/events/?flag=1&amp;CFID=&amp;CFPARAMS=&amp;PlayerID=202249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5" Type="http://schemas.openxmlformats.org/officeDocument/2006/relationships/hyperlink" Target="https://stats.wnba.com/events/?flag=2&amp;CFID=&amp;CFPARAMS=&amp;PlayerID=201480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7" Type="http://schemas.openxmlformats.org/officeDocument/2006/relationships/hyperlink" Target="https://stats.wnba.com/team/1611661324/traditional/" TargetMode="External"/><Relationship Id="rId17012" Type="http://schemas.openxmlformats.org/officeDocument/2006/relationships/hyperlink" Target="https://stats.wnba.com/events/?flag=1&amp;CFID=&amp;CFPARAMS=&amp;PlayerID=201518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2" Type="http://schemas.openxmlformats.org/officeDocument/2006/relationships/hyperlink" Target="https://stats.wnba.com/team/1611661323/traditional/" TargetMode="External"/><Relationship Id="rId19673" Type="http://schemas.openxmlformats.org/officeDocument/2006/relationships/hyperlink" Target="https://stats.wnba.com/events/?flag=1&amp;CFID=&amp;CFPARAMS=&amp;PlayerID=202249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6" Type="http://schemas.openxmlformats.org/officeDocument/2006/relationships/hyperlink" Target="https://stats.wnba.com/player/200665/" TargetMode="External"/><Relationship Id="rId21996" Type="http://schemas.openxmlformats.org/officeDocument/2006/relationships/hyperlink" Target="https://stats.wnba.com/player/202644/" TargetMode="External"/><Relationship Id="rId19670" Type="http://schemas.openxmlformats.org/officeDocument/2006/relationships/hyperlink" Target="https://stats.wnba.com/events/?flag=3&amp;CFID=&amp;CFPARAMS=&amp;PlayerID=202249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7" Type="http://schemas.openxmlformats.org/officeDocument/2006/relationships/hyperlink" Target="https://stats.wnba.com/team/1611661313/traditional/" TargetMode="External"/><Relationship Id="rId21999" Type="http://schemas.openxmlformats.org/officeDocument/2006/relationships/hyperlink" Target="https://stats.wnba.com/events/?flag=2&amp;CFID=&amp;CFPARAMS=&amp;PlayerID=202644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0" Type="http://schemas.openxmlformats.org/officeDocument/2006/relationships/hyperlink" Target="https://stats.wnba.com/events/?flag=1&amp;CFID=&amp;CFPARAMS=&amp;PlayerID=1627680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1" Type="http://schemas.openxmlformats.org/officeDocument/2006/relationships/hyperlink" Target="https://stats.wnba.com/events/?flag=3&amp;CFID=&amp;CFPARAMS=&amp;PlayerID=202249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8" Type="http://schemas.openxmlformats.org/officeDocument/2006/relationships/hyperlink" Target="https://stats.wnba.com/events/?flag=2&amp;CFID=&amp;CFPARAMS=&amp;PlayerID=200665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8" Type="http://schemas.openxmlformats.org/officeDocument/2006/relationships/hyperlink" Target="https://stats.wnba.com/events/?flag=2&amp;CFID=&amp;CFPARAMS=&amp;PlayerID=202644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9" Type="http://schemas.openxmlformats.org/officeDocument/2006/relationships/hyperlink" Target="https://stats.wnba.com/events/?flag=2&amp;CFID=&amp;CFPARAMS=&amp;PlayerID=200665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1" Type="http://schemas.openxmlformats.org/officeDocument/2006/relationships/hyperlink" Target="https://stats.wnba.com/team/1611661313/traditional/" TargetMode="External"/><Relationship Id="rId20660" Type="http://schemas.openxmlformats.org/officeDocument/2006/relationships/hyperlink" Target="https://stats.wnba.com/events/?flag=2&amp;CFID=&amp;CFPARAMS=&amp;PlayerID=100812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0" Type="http://schemas.openxmlformats.org/officeDocument/2006/relationships/hyperlink" Target="https://stats.wnba.com/player/203412/" TargetMode="External"/><Relationship Id="rId20661" Type="http://schemas.openxmlformats.org/officeDocument/2006/relationships/hyperlink" Target="https://stats.wnba.com/events/?flag=2&amp;CFID=&amp;CFPARAMS=&amp;PlayerID=100812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3" Type="http://schemas.openxmlformats.org/officeDocument/2006/relationships/hyperlink" Target="https://stats.wnba.com/events/?flag=2&amp;CFID=&amp;CFPARAMS=&amp;PlayerID=203412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2" Type="http://schemas.openxmlformats.org/officeDocument/2006/relationships/hyperlink" Target="https://stats.wnba.com/player/201480/" TargetMode="External"/><Relationship Id="rId21992" Type="http://schemas.openxmlformats.org/officeDocument/2006/relationships/hyperlink" Target="https://stats.wnba.com/events/?flag=2&amp;CFID=&amp;CFPARAMS=&amp;PlayerID=203412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wnba.com/events/?flag=1&amp;CFID=&amp;CFPARAMS=&amp;PlayerID=1631031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stats.wnba.com/events/?flag=3&amp;CFID=&amp;CFPARAMS=&amp;PlayerID=204335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stats.wnba.com/events/?flag=1&amp;CFID=&amp;CFPARAMS=&amp;PlayerID=201919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wnba.com/events/?flag=1&amp;CFID=&amp;CFPARAMS=&amp;PlayerID=1631031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stats.wnba.com/events/?flag=3&amp;CFID=&amp;CFPARAMS=&amp;PlayerID=204335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stats.wnba.com/events/?flag=1&amp;CFID=&amp;CFPARAMS=&amp;PlayerID=201919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stats.wnba.com/events/?flag=1&amp;CFID=&amp;CFPARAMS=&amp;PlayerID=201919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0" Type="http://schemas.openxmlformats.org/officeDocument/2006/relationships/hyperlink" Target="https://stats.wnba.com/events/?flag=3&amp;CFID=&amp;CFPARAMS=&amp;PlayerID=204335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stats.wnba.com/events/?flag=3&amp;CFID=&amp;CFPARAMS=&amp;PlayerID=201919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stats.wnba.com/events/?flag=1&amp;CFID=&amp;CFPARAMS=&amp;PlayerID=1631031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stats.wnba.com/events/?flag=1&amp;CFID=&amp;CFPARAMS=&amp;PlayerID=204335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stats.wnba.com/events/?flag=1&amp;CFID=&amp;CFPARAMS=&amp;PlayerID=201919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8" Type="http://schemas.openxmlformats.org/officeDocument/2006/relationships/hyperlink" Target="https://stats.wnba.com/events/?flag=1&amp;CFID=&amp;CFPARAMS=&amp;PlayerID=201518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stats.wnba.com/events/?flag=1&amp;CFID=&amp;CFPARAMS=&amp;PlayerID=1631031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stats.wnba.com/events/?flag=1&amp;CFID=&amp;CFPARAMS=&amp;PlayerID=204335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stats.wnba.com/events/?flag=1&amp;CFID=&amp;CFPARAMS=&amp;PlayerID=201919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7" Type="http://schemas.openxmlformats.org/officeDocument/2006/relationships/hyperlink" Target="https://stats.wnba.com/events/?flag=1&amp;CFID=&amp;CFPARAMS=&amp;PlayerID=201518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stats.wnba.com/events/?flag=1&amp;CFID=&amp;CFPARAMS=&amp;PlayerID=1631031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stats.wnba.com/events/?flag=1&amp;CFID=&amp;CFPARAMS=&amp;PlayerID=204335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stats.wnba.com/events/?flag=1&amp;CFID=&amp;CFPARAMS=&amp;PlayerID=201919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8" Type="http://schemas.openxmlformats.org/officeDocument/2006/relationships/hyperlink" Target="https://stats.wnba.com/events/?flag=1&amp;CFID=&amp;CFPARAMS=&amp;PlayerID=1627680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9" Type="http://schemas.openxmlformats.org/officeDocument/2006/relationships/hyperlink" Target="https://stats.wnba.com/events/?flag=3&amp;CFID=&amp;CFPARAMS=&amp;PlayerID=202249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wnba.com/events/?flag=1&amp;CFID=&amp;CFPARAMS=&amp;PlayerID=1631031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stats.wnba.com/events/?flag=1&amp;CFID=&amp;CFPARAMS=&amp;PlayerID=204335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stats.wnba.com/events/?flag=1&amp;CFID=&amp;CFPARAMS=&amp;PlayerID=201919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9" Type="http://schemas.openxmlformats.org/officeDocument/2006/relationships/hyperlink" Target="https://stats.wnba.com/events/?flag=1&amp;CFID=&amp;CFPARAMS=&amp;PlayerID=201518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9" Type="http://schemas.openxmlformats.org/officeDocument/2006/relationships/hyperlink" Target="https://stats.wnba.com/events/?flag=1&amp;CFID=&amp;CFPARAMS=&amp;PlayerID=1627680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stats.wnba.com/player/1628882/" TargetMode="External"/><Relationship Id="rId6469" Type="http://schemas.openxmlformats.org/officeDocument/2006/relationships/hyperlink" Target="https://stats.wnba.com/events/?flag=1&amp;CFID=&amp;CFPARAMS=&amp;PlayerID=204335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4" Type="http://schemas.openxmlformats.org/officeDocument/2006/relationships/hyperlink" Target="https://stats.wnba.com/events/?flag=3&amp;CFID=&amp;CFPARAMS=&amp;PlayerID=201518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6" Type="http://schemas.openxmlformats.org/officeDocument/2006/relationships/hyperlink" Target="https://stats.wnba.com/events/?flag=1&amp;CFID=&amp;CFPARAMS=&amp;PlayerID=1627680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7" Type="http://schemas.openxmlformats.org/officeDocument/2006/relationships/hyperlink" Target="https://stats.wnba.com/team/1611661328/traditional/" TargetMode="External"/><Relationship Id="rId5139" Type="http://schemas.openxmlformats.org/officeDocument/2006/relationships/hyperlink" Target="https://stats.wnba.com/team/1611661320/traditional/" TargetMode="External"/><Relationship Id="rId17003" Type="http://schemas.openxmlformats.org/officeDocument/2006/relationships/hyperlink" Target="https://stats.wnba.com/events/?flag=3&amp;CFID=&amp;CFPARAMS=&amp;PlayerID=201518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7" Type="http://schemas.openxmlformats.org/officeDocument/2006/relationships/hyperlink" Target="https://stats.wnba.com/events/?flag=1&amp;CFID=&amp;CFPARAMS=&amp;PlayerID=1627680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8" Type="http://schemas.openxmlformats.org/officeDocument/2006/relationships/hyperlink" Target="https://stats.wnba.com/events/?flag=3&amp;CFID=&amp;CFPARAMS=&amp;PlayerID=202249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wnba.com/events/?flag=1&amp;CFID=&amp;CFPARAMS=&amp;PlayerID=1631031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stats.wnba.com/events/?flag=1&amp;CFID=&amp;CFPARAMS=&amp;PlayerID=204335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stats.wnba.com/player/1630097/" TargetMode="External"/><Relationship Id="rId17006" Type="http://schemas.openxmlformats.org/officeDocument/2006/relationships/hyperlink" Target="https://stats.wnba.com/events/?flag=1&amp;CFID=&amp;CFPARAMS=&amp;PlayerID=201518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4" Type="http://schemas.openxmlformats.org/officeDocument/2006/relationships/hyperlink" Target="https://stats.wnba.com/events/?flag=1&amp;CFID=&amp;CFPARAMS=&amp;PlayerID=1627680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5" Type="http://schemas.openxmlformats.org/officeDocument/2006/relationships/hyperlink" Target="https://stats.wnba.com/events/?flag=1&amp;CFID=&amp;CFPARAMS=&amp;PlayerID=204309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stats.wnba.com/events/?flag=1&amp;CFID=&amp;CFPARAMS=&amp;PlayerID=1631031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stats.wnba.com/events/?flag=1&amp;CFID=&amp;CFPARAMS=&amp;PlayerID=204335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stats.wnba.com/events/?flag=1&amp;CFID=&amp;CFPARAMS=&amp;PlayerID=201919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5" Type="http://schemas.openxmlformats.org/officeDocument/2006/relationships/hyperlink" Target="https://stats.wnba.com/events/?flag=1&amp;CFID=&amp;CFPARAMS=&amp;PlayerID=201518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5" Type="http://schemas.openxmlformats.org/officeDocument/2006/relationships/hyperlink" Target="https://stats.wnba.com/events/?flag=1&amp;CFID=&amp;CFPARAMS=&amp;PlayerID=1627680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6" Type="http://schemas.openxmlformats.org/officeDocument/2006/relationships/hyperlink" Target="https://stats.wnba.com/player/202249/" TargetMode="External"/><Relationship Id="rId17022" Type="http://schemas.openxmlformats.org/officeDocument/2006/relationships/hyperlink" Target="https://stats.wnba.com/events/?flag=1&amp;CFID=&amp;CFPARAMS=&amp;PlayerID=201516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4" Type="http://schemas.openxmlformats.org/officeDocument/2006/relationships/hyperlink" Target="https://stats.wnba.com/team/1611661321/traditional/" TargetMode="External"/><Relationship Id="rId19685" Type="http://schemas.openxmlformats.org/officeDocument/2006/relationships/hyperlink" Target="https://stats.wnba.com/events/?flag=1&amp;CFID=&amp;CFPARAMS=&amp;PlayerID=202623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2" Type="http://schemas.openxmlformats.org/officeDocument/2006/relationships/hyperlink" Target="https://stats.wnba.com/events/?flag=2&amp;CFID=&amp;CFPARAMS=&amp;PlayerID=200676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4" Type="http://schemas.openxmlformats.org/officeDocument/2006/relationships/hyperlink" Target="https://stats.wnba.com/events/?flag=2&amp;CFID=&amp;CFPARAMS=&amp;PlayerID=203405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1" Type="http://schemas.openxmlformats.org/officeDocument/2006/relationships/hyperlink" Target="https://stats.wnba.com/events/?flag=1&amp;CFID=&amp;CFPARAMS=&amp;PlayerID=201516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5" Type="http://schemas.openxmlformats.org/officeDocument/2006/relationships/hyperlink" Target="https://stats.wnba.com/events/?flag=3&amp;CFID=&amp;CFPARAMS=&amp;PlayerID=1627685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6" Type="http://schemas.openxmlformats.org/officeDocument/2006/relationships/hyperlink" Target="https://stats.wnba.com/events/?flag=1&amp;CFID=&amp;CFPARAMS=&amp;PlayerID=202623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3" Type="http://schemas.openxmlformats.org/officeDocument/2006/relationships/hyperlink" Target="https://stats.wnba.com/player/100915/" TargetMode="External"/><Relationship Id="rId21983" Type="http://schemas.openxmlformats.org/officeDocument/2006/relationships/hyperlink" Target="https://stats.wnba.com/team/1611661319/traditional/" TargetMode="External"/><Relationship Id="rId5129" Type="http://schemas.openxmlformats.org/officeDocument/2006/relationships/hyperlink" Target="https://stats.wnba.com/events/?flag=3&amp;CFID=&amp;CFPARAMS=&amp;PlayerID=1631031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4" Type="http://schemas.openxmlformats.org/officeDocument/2006/relationships/hyperlink" Target="https://stats.wnba.com/events/?flag=1&amp;CFID=&amp;CFPARAMS=&amp;PlayerID=201516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2" Type="http://schemas.openxmlformats.org/officeDocument/2006/relationships/hyperlink" Target="https://stats.wnba.com/events/?flag=1&amp;CFID=&amp;CFPARAMS=&amp;PlayerID=202623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3" Type="http://schemas.openxmlformats.org/officeDocument/2006/relationships/hyperlink" Target="https://stats.wnba.com/events/?flag=3&amp;CFID=&amp;CFPARAMS=&amp;PlayerID=202623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4" Type="http://schemas.openxmlformats.org/officeDocument/2006/relationships/hyperlink" Target="https://stats.wnba.com/team/1611661324/traditional/" TargetMode="External"/><Relationship Id="rId21986" Type="http://schemas.openxmlformats.org/officeDocument/2006/relationships/hyperlink" Target="https://stats.wnba.com/player/203041/" TargetMode="External"/><Relationship Id="rId17023" Type="http://schemas.openxmlformats.org/officeDocument/2006/relationships/hyperlink" Target="https://stats.wnba.com/events/?flag=1&amp;CFID=&amp;CFPARAMS=&amp;PlayerID=201516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3" Type="http://schemas.openxmlformats.org/officeDocument/2006/relationships/hyperlink" Target="https://stats.wnba.com/player/1627685/" TargetMode="External"/><Relationship Id="rId19684" Type="http://schemas.openxmlformats.org/officeDocument/2006/relationships/hyperlink" Target="https://stats.wnba.com/events/?flag=1&amp;CFID=&amp;CFPARAMS=&amp;PlayerID=202623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5" Type="http://schemas.openxmlformats.org/officeDocument/2006/relationships/hyperlink" Target="https://stats.wnba.com/events/?flag=2&amp;CFID=&amp;CFPARAMS=&amp;PlayerID=100915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5" Type="http://schemas.openxmlformats.org/officeDocument/2006/relationships/hyperlink" Target="https://stats.wnba.com/events/?flag=2&amp;CFID=&amp;CFPARAMS=&amp;PlayerID=203405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0" Type="http://schemas.openxmlformats.org/officeDocument/2006/relationships/hyperlink" Target="https://stats.wnba.com/events/?flag=1&amp;CFID=&amp;CFPARAMS=&amp;PlayerID=202623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1" Type="http://schemas.openxmlformats.org/officeDocument/2006/relationships/hyperlink" Target="https://stats.wnba.com/team/1611661330/traditional/" TargetMode="External"/><Relationship Id="rId20656" Type="http://schemas.openxmlformats.org/officeDocument/2006/relationships/hyperlink" Target="https://stats.wnba.com/events/?flag=2&amp;CFID=&amp;CFPARAMS=&amp;PlayerID=100915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8" Type="http://schemas.openxmlformats.org/officeDocument/2006/relationships/hyperlink" Target="https://stats.wnba.com/events/?flag=2&amp;CFID=&amp;CFPARAMS=&amp;PlayerID=203041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1" Type="http://schemas.openxmlformats.org/officeDocument/2006/relationships/hyperlink" Target="https://stats.wnba.com/events/?flag=1&amp;CFID=&amp;CFPARAMS=&amp;PlayerID=202623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2" Type="http://schemas.openxmlformats.org/officeDocument/2006/relationships/hyperlink" Target="https://stats.wnba.com/events/?flag=3&amp;CFID=&amp;CFPARAMS=&amp;PlayerID=202623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7" Type="http://schemas.openxmlformats.org/officeDocument/2006/relationships/hyperlink" Target="https://stats.wnba.com/events/?flag=2&amp;CFID=&amp;CFPARAMS=&amp;PlayerID=100915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7" Type="http://schemas.openxmlformats.org/officeDocument/2006/relationships/hyperlink" Target="https://stats.wnba.com/team/1611661317/traditional/" TargetMode="External"/><Relationship Id="rId17020" Type="http://schemas.openxmlformats.org/officeDocument/2006/relationships/hyperlink" Target="https://stats.wnba.com/events/?flag=1&amp;CFID=&amp;CFPARAMS=&amp;PlayerID=201516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8" Type="http://schemas.openxmlformats.org/officeDocument/2006/relationships/hyperlink" Target="https://stats.wnba.com/player/100812/" TargetMode="External"/><Relationship Id="rId19680" Type="http://schemas.openxmlformats.org/officeDocument/2006/relationships/hyperlink" Target="https://stats.wnba.com/player/202623/" TargetMode="External"/><Relationship Id="rId20659" Type="http://schemas.openxmlformats.org/officeDocument/2006/relationships/hyperlink" Target="https://stats.wnba.com/team/1611661330/traditional/" TargetMode="External"/><Relationship Id="rId21989" Type="http://schemas.openxmlformats.org/officeDocument/2006/relationships/hyperlink" Target="https://stats.wnba.com/events/?flag=2&amp;CFID=&amp;CFPARAMS=&amp;PlayerID=203041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0" Type="http://schemas.openxmlformats.org/officeDocument/2006/relationships/hyperlink" Target="https://stats.wnba.com/events/?flag=2&amp;CFID=&amp;CFPARAMS=&amp;PlayerID=203414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0" Type="http://schemas.openxmlformats.org/officeDocument/2006/relationships/hyperlink" Target="https://stats.wnba.com/team/1611661317/traditional/" TargetMode="External"/><Relationship Id="rId21982" Type="http://schemas.openxmlformats.org/officeDocument/2006/relationships/hyperlink" Target="https://stats.wnba.com/player/203405/" TargetMode="External"/><Relationship Id="rId20651" Type="http://schemas.openxmlformats.org/officeDocument/2006/relationships/hyperlink" Target="https://stats.wnba.com/events/?flag=2&amp;CFID=&amp;CFPARAMS=&amp;PlayerID=200676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1" Type="http://schemas.openxmlformats.org/officeDocument/2006/relationships/hyperlink" Target="https://stats.wnba.com/events/?flag=2&amp;CFID=&amp;CFPARAMS=&amp;PlayerID=203414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stats.wnba.com/events/?flag=1&amp;CFID=&amp;CFPARAMS=&amp;PlayerID=203400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stats.wnba.com/events/?flag=1&amp;CFID=&amp;CFPARAMS=&amp;PlayerID=1627678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wnba.com/events/?flag=1&amp;CFID=&amp;CFPARAMS=&amp;PlayerID=1629483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stats.wnba.com/events/?flag=1&amp;CFID=&amp;CFPARAMS=&amp;PlayerID=203400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1" Type="http://schemas.openxmlformats.org/officeDocument/2006/relationships/hyperlink" Target="https://stats.wnba.com/events/?flag=1&amp;CFID=&amp;CFPARAMS=&amp;PlayerID=1627678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stats.wnba.com/events/?flag=1&amp;CFID=&amp;CFPARAMS=&amp;PlayerID=1627678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stats.wnba.com/events/?flag=1&amp;CFID=&amp;CFPARAMS=&amp;PlayerID=1629483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stats.wnba.com/events/?flag=1&amp;CFID=&amp;CFPARAMS=&amp;PlayerID=203400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stats.wnba.com/team/1611661322/traditional/" TargetMode="External"/><Relationship Id="rId17019" Type="http://schemas.openxmlformats.org/officeDocument/2006/relationships/hyperlink" Target="https://stats.wnba.com/events/?flag=1&amp;CFID=&amp;CFPARAMS=&amp;PlayerID=201516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stats.wnba.com/events/?flag=1&amp;CFID=&amp;CFPARAMS=&amp;PlayerID=1629483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5" Type="http://schemas.openxmlformats.org/officeDocument/2006/relationships/hyperlink" Target="https://stats.wnba.com/events/?flag=1&amp;CFID=&amp;CFPARAMS=&amp;PlayerID=203400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stats.wnba.com/player/201919/" TargetMode="External"/><Relationship Id="rId17018" Type="http://schemas.openxmlformats.org/officeDocument/2006/relationships/hyperlink" Target="https://stats.wnba.com/events/?flag=3&amp;CFID=&amp;CFPARAMS=&amp;PlayerID=201516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stats.wnba.com/events/?flag=1&amp;CFID=&amp;CFPARAMS=&amp;PlayerID=1629483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stats.wnba.com/events/?flag=1&amp;CFID=&amp;CFPARAMS=&amp;PlayerID=203400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stats.wnba.com/events/?flag=1&amp;CFID=&amp;CFPARAMS=&amp;PlayerID=1627678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9" Type="http://schemas.openxmlformats.org/officeDocument/2006/relationships/hyperlink" Target="https://stats.wnba.com/events/?flag=1&amp;CFID=&amp;CFPARAMS=&amp;PlayerID=202623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stats.wnba.com/events/?flag=1&amp;CFID=&amp;CFPARAMS=&amp;PlayerID=1629483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stats.wnba.com/events/?flag=1&amp;CFID=&amp;CFPARAMS=&amp;PlayerID=203400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stats.wnba.com/events/?flag=1&amp;CFID=&amp;CFPARAMS=&amp;PlayerID=1627678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wnba.com/team/1611661325/traditional/" TargetMode="External"/><Relationship Id="rId6458" Type="http://schemas.openxmlformats.org/officeDocument/2006/relationships/hyperlink" Target="https://stats.wnba.com/team/1611661313/traditional/" TargetMode="External"/><Relationship Id="rId17015" Type="http://schemas.openxmlformats.org/officeDocument/2006/relationships/hyperlink" Target="https://stats.wnba.com/events/?flag=3&amp;CFID=&amp;CFPARAMS=&amp;PlayerID=201516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7" Type="http://schemas.openxmlformats.org/officeDocument/2006/relationships/hyperlink" Target="https://stats.wnba.com/events/?flag=1&amp;CFID=&amp;CFPARAMS=&amp;PlayerID=202623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8" Type="http://schemas.openxmlformats.org/officeDocument/2006/relationships/hyperlink" Target="https://stats.wnba.com/events/?flag=1&amp;CFID=&amp;CFPARAMS=&amp;PlayerID=202249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wnba.com/events/?flag=3&amp;CFID=&amp;CFPARAMS=&amp;PlayerID=1631031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stats.wnba.com/events/?flag=3&amp;CFID=&amp;CFPARAMS=&amp;PlayerID=204335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stats.wnba.com/events/?flag=3&amp;CFID=&amp;CFPARAMS=&amp;PlayerID=201919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4" Type="http://schemas.openxmlformats.org/officeDocument/2006/relationships/hyperlink" Target="https://stats.wnba.com/team/1611661329/traditional/" TargetMode="External"/><Relationship Id="rId18348" Type="http://schemas.openxmlformats.org/officeDocument/2006/relationships/hyperlink" Target="https://stats.wnba.com/events/?flag=1&amp;CFID=&amp;CFPARAMS=&amp;PlayerID=202623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9" Type="http://schemas.openxmlformats.org/officeDocument/2006/relationships/hyperlink" Target="https://stats.wnba.com/events/?flag=1&amp;CFID=&amp;CFPARAMS=&amp;PlayerID=202249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wnba.com/events/?flag=1&amp;CFID=&amp;CFPARAMS=&amp;PlayerID=1629483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stats.wnba.com/events/?flag=1&amp;CFID=&amp;CFPARAMS=&amp;PlayerID=203400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stats.wnba.com/events/?flag=3&amp;CFID=&amp;CFPARAMS=&amp;PlayerID=201919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7" Type="http://schemas.openxmlformats.org/officeDocument/2006/relationships/hyperlink" Target="https://stats.wnba.com/events/?flag=3&amp;CFID=&amp;CFPARAMS=&amp;PlayerID=201516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5" Type="http://schemas.openxmlformats.org/officeDocument/2006/relationships/hyperlink" Target="https://stats.wnba.com/events/?flag=1&amp;CFID=&amp;CFPARAMS=&amp;PlayerID=202623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6" Type="http://schemas.openxmlformats.org/officeDocument/2006/relationships/hyperlink" Target="https://stats.wnba.com/events/?flag=1&amp;CFID=&amp;CFPARAMS=&amp;PlayerID=202249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wnba.com/player/1631031/" TargetMode="External"/><Relationship Id="rId6457" Type="http://schemas.openxmlformats.org/officeDocument/2006/relationships/hyperlink" Target="https://stats.wnba.com/player/204335/" TargetMode="External"/><Relationship Id="rId7787" Type="http://schemas.openxmlformats.org/officeDocument/2006/relationships/hyperlink" Target="https://stats.wnba.com/events/?flag=3&amp;CFID=&amp;CFPARAMS=&amp;PlayerID=201919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6" Type="http://schemas.openxmlformats.org/officeDocument/2006/relationships/hyperlink" Target="https://stats.wnba.com/events/?flag=3&amp;CFID=&amp;CFPARAMS=&amp;PlayerID=201516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6" Type="http://schemas.openxmlformats.org/officeDocument/2006/relationships/hyperlink" Target="https://stats.wnba.com/events/?flag=1&amp;CFID=&amp;CFPARAMS=&amp;PlayerID=202623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7" Type="http://schemas.openxmlformats.org/officeDocument/2006/relationships/hyperlink" Target="https://stats.wnba.com/events/?flag=1&amp;CFID=&amp;CFPARAMS=&amp;PlayerID=202249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1" Type="http://schemas.openxmlformats.org/officeDocument/2006/relationships/hyperlink" Target="https://stats.wnba.com/events/?flag=1&amp;CFID=&amp;CFPARAMS=&amp;PlayerID=202257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2" Type="http://schemas.openxmlformats.org/officeDocument/2006/relationships/hyperlink" Target="https://stats.wnba.com/events/?flag=1&amp;CFID=&amp;CFPARAMS=&amp;PlayerID=202652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1" Type="http://schemas.openxmlformats.org/officeDocument/2006/relationships/hyperlink" Target="https://stats.wnba.com/events/?flag=2&amp;CFID=&amp;CFPARAMS=&amp;PlayerID=202259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3" Type="http://schemas.openxmlformats.org/officeDocument/2006/relationships/hyperlink" Target="https://stats.wnba.com/events/?flag=2&amp;CFID=&amp;CFPARAMS=&amp;PlayerID=202626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2" Type="http://schemas.openxmlformats.org/officeDocument/2006/relationships/hyperlink" Target="https://stats.wnba.com/events/?flag=1&amp;CFID=&amp;CFPARAMS=&amp;PlayerID=202257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3" Type="http://schemas.openxmlformats.org/officeDocument/2006/relationships/hyperlink" Target="https://stats.wnba.com/events/?flag=1&amp;CFID=&amp;CFPARAMS=&amp;PlayerID=202652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2" Type="http://schemas.openxmlformats.org/officeDocument/2006/relationships/hyperlink" Target="https://stats.wnba.com/events/?flag=2&amp;CFID=&amp;CFPARAMS=&amp;PlayerID=202259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2" Type="http://schemas.openxmlformats.org/officeDocument/2006/relationships/hyperlink" Target="https://stats.wnba.com/events/?flag=2&amp;CFID=&amp;CFPARAMS=&amp;PlayerID=202626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0" Type="http://schemas.openxmlformats.org/officeDocument/2006/relationships/hyperlink" Target="https://stats.wnba.com/events/?flag=1&amp;CFID=&amp;CFPARAMS=&amp;PlayerID=202652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3" Type="http://schemas.openxmlformats.org/officeDocument/2006/relationships/hyperlink" Target="https://stats.wnba.com/events/?flag=2&amp;CFID=&amp;CFPARAMS=&amp;PlayerID=202259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5" Type="http://schemas.openxmlformats.org/officeDocument/2006/relationships/hyperlink" Target="https://stats.wnba.com/events/?flag=2&amp;CFID=&amp;CFPARAMS=&amp;PlayerID=202626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0" Type="http://schemas.openxmlformats.org/officeDocument/2006/relationships/hyperlink" Target="https://stats.wnba.com/events/?flag=3&amp;CFID=&amp;CFPARAMS=&amp;PlayerID=202257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1" Type="http://schemas.openxmlformats.org/officeDocument/2006/relationships/hyperlink" Target="https://stats.wnba.com/events/?flag=1&amp;CFID=&amp;CFPARAMS=&amp;PlayerID=202652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4" Type="http://schemas.openxmlformats.org/officeDocument/2006/relationships/hyperlink" Target="https://stats.wnba.com/player/203017/" TargetMode="External"/><Relationship Id="rId21974" Type="http://schemas.openxmlformats.org/officeDocument/2006/relationships/hyperlink" Target="https://stats.wnba.com/events/?flag=2&amp;CFID=&amp;CFPARAMS=&amp;PlayerID=202626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5" Type="http://schemas.openxmlformats.org/officeDocument/2006/relationships/hyperlink" Target="https://stats.wnba.com/team/1611661321/traditional/" TargetMode="External"/><Relationship Id="rId21977" Type="http://schemas.openxmlformats.org/officeDocument/2006/relationships/hyperlink" Target="https://stats.wnba.com/team/1611661322/traditional/" TargetMode="External"/><Relationship Id="rId20646" Type="http://schemas.openxmlformats.org/officeDocument/2006/relationships/hyperlink" Target="https://stats.wnba.com/events/?flag=2&amp;CFID=&amp;CFPARAMS=&amp;PlayerID=203017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6" Type="http://schemas.openxmlformats.org/officeDocument/2006/relationships/hyperlink" Target="https://stats.wnba.com/player/203414/" TargetMode="External"/><Relationship Id="rId20647" Type="http://schemas.openxmlformats.org/officeDocument/2006/relationships/hyperlink" Target="https://stats.wnba.com/events/?flag=2&amp;CFID=&amp;CFPARAMS=&amp;PlayerID=203017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9" Type="http://schemas.openxmlformats.org/officeDocument/2006/relationships/hyperlink" Target="https://stats.wnba.com/events/?flag=2&amp;CFID=&amp;CFPARAMS=&amp;PlayerID=203414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8" Type="http://schemas.openxmlformats.org/officeDocument/2006/relationships/hyperlink" Target="https://stats.wnba.com/events/?flag=2&amp;CFID=&amp;CFPARAMS=&amp;PlayerID=203017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8" Type="http://schemas.openxmlformats.org/officeDocument/2006/relationships/hyperlink" Target="https://stats.wnba.com/events/?flag=2&amp;CFID=&amp;CFPARAMS=&amp;PlayerID=203414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1" Type="http://schemas.openxmlformats.org/officeDocument/2006/relationships/hyperlink" Target="https://stats.wnba.com/team/1611661320/traditional/" TargetMode="External"/><Relationship Id="rId20640" Type="http://schemas.openxmlformats.org/officeDocument/2006/relationships/hyperlink" Target="https://stats.wnba.com/events/?flag=2&amp;CFID=&amp;CFPARAMS=&amp;PlayerID=202259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0" Type="http://schemas.openxmlformats.org/officeDocument/2006/relationships/hyperlink" Target="https://stats.wnba.com/player/202626/" TargetMode="External"/><Relationship Id="rId6480" Type="http://schemas.openxmlformats.org/officeDocument/2006/relationships/hyperlink" Target="https://stats.wnba.com/events/?flag=1&amp;CFID=&amp;CFPARAMS=&amp;PlayerID=1627675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wnba.com/player/203823/" TargetMode="External"/><Relationship Id="rId6483" Type="http://schemas.openxmlformats.org/officeDocument/2006/relationships/hyperlink" Target="https://stats.wnba.com/events/?flag=1&amp;CFID=&amp;CFPARAMS=&amp;PlayerID=1627675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3" Type="http://schemas.openxmlformats.org/officeDocument/2006/relationships/hyperlink" Target="https://stats.wnba.com/team/1611661320/traditional/" TargetMode="External"/><Relationship Id="rId6484" Type="http://schemas.openxmlformats.org/officeDocument/2006/relationships/hyperlink" Target="https://stats.wnba.com/events/?flag=1&amp;CFID=&amp;CFPARAMS=&amp;PlayerID=1627675&amp;TeamID=1611661330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0" Type="http://schemas.openxmlformats.org/officeDocument/2006/relationships/hyperlink" Target="https://stats.wnba.com/events/?flag=1&amp;CFID=&amp;CFPARAMS=&amp;PlayerID=1628882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stats.wnba.com/events/?flag=1&amp;CFID=&amp;CFPARAMS=&amp;PlayerID=1627675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stats.wnba.com/events/?flag=1&amp;CFID=&amp;CFPARAMS=&amp;PlayerID=1628882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stats.wnba.com/events/?flag=1&amp;CFID=&amp;CFPARAMS=&amp;PlayerID=1627675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wnba.com/events/?flag=3&amp;CFID=&amp;CFPARAMS=&amp;PlayerID=203823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stats.wnba.com/events/?flag=3&amp;CFID=&amp;CFPARAMS=&amp;PlayerID=1628878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8" Type="http://schemas.openxmlformats.org/officeDocument/2006/relationships/hyperlink" Target="https://stats.wnba.com/events/?flag=3&amp;CFID=&amp;CFPARAMS=&amp;PlayerID=202257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9" Type="http://schemas.openxmlformats.org/officeDocument/2006/relationships/hyperlink" Target="https://stats.wnba.com/events/?flag=1&amp;CFID=&amp;CFPARAMS=&amp;PlayerID=202652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9" Type="http://schemas.openxmlformats.org/officeDocument/2006/relationships/hyperlink" Target="https://stats.wnba.com/player/200676/" TargetMode="External"/><Relationship Id="rId5157" Type="http://schemas.openxmlformats.org/officeDocument/2006/relationships/hyperlink" Target="https://stats.wnba.com/events/?flag=3&amp;CFID=&amp;CFPARAMS=&amp;PlayerID=203823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stats.wnba.com/events/?flag=3&amp;CFID=&amp;CFPARAMS=&amp;PlayerID=1628878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9" Type="http://schemas.openxmlformats.org/officeDocument/2006/relationships/hyperlink" Target="https://stats.wnba.com/events/?flag=3&amp;CFID=&amp;CFPARAMS=&amp;PlayerID=202257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wnba.com/events/?flag=3&amp;CFID=&amp;CFPARAMS=&amp;PlayerID=203823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5" Type="http://schemas.openxmlformats.org/officeDocument/2006/relationships/hyperlink" Target="https://stats.wnba.com/player/1628878/" TargetMode="External"/><Relationship Id="rId18316" Type="http://schemas.openxmlformats.org/officeDocument/2006/relationships/hyperlink" Target="https://stats.wnba.com/team/1611661328/traditional/" TargetMode="External"/><Relationship Id="rId19647" Type="http://schemas.openxmlformats.org/officeDocument/2006/relationships/hyperlink" Target="https://stats.wnba.com/events/?flag=1&amp;CFID=&amp;CFPARAMS=&amp;PlayerID=202652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wnba.com/events/?flag=3&amp;CFID=&amp;CFPARAMS=&amp;PlayerID=203823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stats.wnba.com/team/1611661322/traditional/" TargetMode="External"/><Relationship Id="rId18317" Type="http://schemas.openxmlformats.org/officeDocument/2006/relationships/hyperlink" Target="https://stats.wnba.com/events/?flag=3&amp;CFID=&amp;CFPARAMS=&amp;PlayerID=202257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8" Type="http://schemas.openxmlformats.org/officeDocument/2006/relationships/hyperlink" Target="https://stats.wnba.com/events/?flag=1&amp;CFID=&amp;CFPARAMS=&amp;PlayerID=202652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4" Type="http://schemas.openxmlformats.org/officeDocument/2006/relationships/hyperlink" Target="https://stats.wnba.com/events/?flag=1&amp;CFID=&amp;CFPARAMS=&amp;PlayerID=202656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5" Type="http://schemas.openxmlformats.org/officeDocument/2006/relationships/hyperlink" Target="https://stats.wnba.com/events/?flag=3&amp;CFID=&amp;CFPARAMS=&amp;PlayerID=202652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5" Type="http://schemas.openxmlformats.org/officeDocument/2006/relationships/hyperlink" Target="https://stats.wnba.com/player/202257/" TargetMode="External"/><Relationship Id="rId19646" Type="http://schemas.openxmlformats.org/officeDocument/2006/relationships/hyperlink" Target="https://stats.wnba.com/events/?flag=1&amp;CFID=&amp;CFPARAMS=&amp;PlayerID=202652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wnba.com/events/?flag=1&amp;CFID=&amp;CFPARAMS=&amp;PlayerID=203823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stats.wnba.com/events/?flag=3&amp;CFID=&amp;CFPARAMS=&amp;PlayerID=1628878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2" Type="http://schemas.openxmlformats.org/officeDocument/2006/relationships/hyperlink" Target="https://stats.wnba.com/events/?flag=1&amp;CFID=&amp;CFPARAMS=&amp;PlayerID=202656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3" Type="http://schemas.openxmlformats.org/officeDocument/2006/relationships/hyperlink" Target="https://stats.wnba.com/events/?flag=3&amp;CFID=&amp;CFPARAMS=&amp;PlayerID=202652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wnba.com/events/?flag=1&amp;CFID=&amp;CFPARAMS=&amp;PlayerID=203823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3" Type="http://schemas.openxmlformats.org/officeDocument/2006/relationships/hyperlink" Target="https://stats.wnba.com/events/?flag=1&amp;CFID=&amp;CFPARAMS=&amp;PlayerID=202656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4" Type="http://schemas.openxmlformats.org/officeDocument/2006/relationships/hyperlink" Target="https://stats.wnba.com/events/?flag=3&amp;CFID=&amp;CFPARAMS=&amp;PlayerID=202652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0" Type="http://schemas.openxmlformats.org/officeDocument/2006/relationships/hyperlink" Target="https://stats.wnba.com/events/?flag=1&amp;CFID=&amp;CFPARAMS=&amp;PlayerID=203041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2" Type="http://schemas.openxmlformats.org/officeDocument/2006/relationships/hyperlink" Target="https://stats.wnba.com/events/?flag=3&amp;CFID=&amp;CFPARAMS=&amp;PlayerID=1627680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3" Type="http://schemas.openxmlformats.org/officeDocument/2006/relationships/hyperlink" Target="https://stats.wnba.com/events/?flag=1&amp;CFID=&amp;CFPARAMS=&amp;PlayerID=204309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0" Type="http://schemas.openxmlformats.org/officeDocument/2006/relationships/hyperlink" Target="https://stats.wnba.com/player/203398/" TargetMode="External"/><Relationship Id="rId21962" Type="http://schemas.openxmlformats.org/officeDocument/2006/relationships/hyperlink" Target="https://stats.wnba.com/events/?flag=2&amp;CFID=&amp;CFPARAMS=&amp;PlayerID=201487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3" Type="http://schemas.openxmlformats.org/officeDocument/2006/relationships/hyperlink" Target="https://stats.wnba.com/events/?flag=1&amp;CFID=&amp;CFPARAMS=&amp;PlayerID=1627680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4" Type="http://schemas.openxmlformats.org/officeDocument/2006/relationships/hyperlink" Target="https://stats.wnba.com/events/?flag=1&amp;CFID=&amp;CFPARAMS=&amp;PlayerID=204309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1" Type="http://schemas.openxmlformats.org/officeDocument/2006/relationships/hyperlink" Target="https://stats.wnba.com/team/1611661317/traditional/" TargetMode="External"/><Relationship Id="rId21961" Type="http://schemas.openxmlformats.org/officeDocument/2006/relationships/hyperlink" Target="https://stats.wnba.com/team/1611661317/traditional/" TargetMode="External"/><Relationship Id="rId17002" Type="http://schemas.openxmlformats.org/officeDocument/2006/relationships/hyperlink" Target="https://stats.wnba.com/team/1611661328/traditional/" TargetMode="External"/><Relationship Id="rId18330" Type="http://schemas.openxmlformats.org/officeDocument/2006/relationships/hyperlink" Target="https://stats.wnba.com/team/1611661330/traditional/" TargetMode="External"/><Relationship Id="rId19661" Type="http://schemas.openxmlformats.org/officeDocument/2006/relationships/hyperlink" Target="https://stats.wnba.com/events/?flag=1&amp;CFID=&amp;CFPARAMS=&amp;PlayerID=204309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2" Type="http://schemas.openxmlformats.org/officeDocument/2006/relationships/hyperlink" Target="https://stats.wnba.com/events/?flag=2&amp;CFID=&amp;CFPARAMS=&amp;PlayerID=203398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4" Type="http://schemas.openxmlformats.org/officeDocument/2006/relationships/hyperlink" Target="https://stats.wnba.com/events/?flag=2&amp;CFID=&amp;CFPARAMS=&amp;PlayerID=201487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1" Type="http://schemas.openxmlformats.org/officeDocument/2006/relationships/hyperlink" Target="https://stats.wnba.com/player/201518/" TargetMode="External"/><Relationship Id="rId18331" Type="http://schemas.openxmlformats.org/officeDocument/2006/relationships/hyperlink" Target="https://stats.wnba.com/events/?flag=3&amp;CFID=&amp;CFPARAMS=&amp;PlayerID=1627680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2" Type="http://schemas.openxmlformats.org/officeDocument/2006/relationships/hyperlink" Target="https://stats.wnba.com/events/?flag=1&amp;CFID=&amp;CFPARAMS=&amp;PlayerID=204309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3" Type="http://schemas.openxmlformats.org/officeDocument/2006/relationships/hyperlink" Target="https://stats.wnba.com/events/?flag=2&amp;CFID=&amp;CFPARAMS=&amp;PlayerID=203398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3" Type="http://schemas.openxmlformats.org/officeDocument/2006/relationships/hyperlink" Target="https://stats.wnba.com/events/?flag=2&amp;CFID=&amp;CFPARAMS=&amp;PlayerID=201487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4" Type="http://schemas.openxmlformats.org/officeDocument/2006/relationships/hyperlink" Target="https://stats.wnba.com/player/203823/" TargetMode="External"/><Relationship Id="rId21966" Type="http://schemas.openxmlformats.org/officeDocument/2006/relationships/hyperlink" Target="https://stats.wnba.com/player/202653/" TargetMode="External"/><Relationship Id="rId19660" Type="http://schemas.openxmlformats.org/officeDocument/2006/relationships/hyperlink" Target="https://stats.wnba.com/events/?flag=1&amp;CFID=&amp;CFPARAMS=&amp;PlayerID=204309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5" Type="http://schemas.openxmlformats.org/officeDocument/2006/relationships/hyperlink" Target="https://stats.wnba.com/team/1611661323/traditional/" TargetMode="External"/><Relationship Id="rId21965" Type="http://schemas.openxmlformats.org/officeDocument/2006/relationships/hyperlink" Target="https://stats.wnba.com/events/?flag=2&amp;CFID=&amp;CFPARAMS=&amp;PlayerID=201487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6" Type="http://schemas.openxmlformats.org/officeDocument/2006/relationships/hyperlink" Target="https://stats.wnba.com/events/?flag=2&amp;CFID=&amp;CFPARAMS=&amp;PlayerID=203823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8" Type="http://schemas.openxmlformats.org/officeDocument/2006/relationships/hyperlink" Target="https://stats.wnba.com/events/?flag=2&amp;CFID=&amp;CFPARAMS=&amp;PlayerID=202653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7" Type="http://schemas.openxmlformats.org/officeDocument/2006/relationships/hyperlink" Target="https://stats.wnba.com/events/?flag=2&amp;CFID=&amp;CFPARAMS=&amp;PlayerID=203823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7" Type="http://schemas.openxmlformats.org/officeDocument/2006/relationships/hyperlink" Target="https://stats.wnba.com/team/1611661323/traditional/" TargetMode="External"/><Relationship Id="rId21960" Type="http://schemas.openxmlformats.org/officeDocument/2006/relationships/hyperlink" Target="https://stats.wnba.com/player/201487/" TargetMode="External"/><Relationship Id="rId5141" Type="http://schemas.openxmlformats.org/officeDocument/2006/relationships/hyperlink" Target="https://stats.wnba.com/events/?flag=3&amp;CFID=&amp;CFPARAMS=&amp;PlayerID=1628882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stats.wnba.com/team/1611661330/traditional/" TargetMode="External"/><Relationship Id="rId5142" Type="http://schemas.openxmlformats.org/officeDocument/2006/relationships/hyperlink" Target="https://stats.wnba.com/events/?flag=3&amp;CFID=&amp;CFPARAMS=&amp;PlayerID=1628882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stats.wnba.com/events/?flag=3&amp;CFID=&amp;CFPARAMS=&amp;PlayerID=1627675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stats.wnba.com/events/?flag=1&amp;CFID=&amp;CFPARAMS=&amp;PlayerID=204335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0" Type="http://schemas.openxmlformats.org/officeDocument/2006/relationships/hyperlink" Target="https://stats.wnba.com/events/?flag=3&amp;CFID=&amp;CFPARAMS=&amp;PlayerID=1628882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stats.wnba.com/player/1627675/" TargetMode="External"/><Relationship Id="rId5145" Type="http://schemas.openxmlformats.org/officeDocument/2006/relationships/hyperlink" Target="https://stats.wnba.com/events/?flag=1&amp;CFID=&amp;CFPARAMS=&amp;PlayerID=1628882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stats.wnba.com/events/?flag=3&amp;CFID=&amp;CFPARAMS=&amp;PlayerID=1627675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9" Type="http://schemas.openxmlformats.org/officeDocument/2006/relationships/hyperlink" Target="https://stats.wnba.com/player/1627680/" TargetMode="External"/><Relationship Id="rId20638" Type="http://schemas.openxmlformats.org/officeDocument/2006/relationships/hyperlink" Target="https://stats.wnba.com/player/202259/" TargetMode="External"/><Relationship Id="rId5146" Type="http://schemas.openxmlformats.org/officeDocument/2006/relationships/hyperlink" Target="https://stats.wnba.com/events/?flag=1&amp;CFID=&amp;CFPARAMS=&amp;PlayerID=1628882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stats.wnba.com/events/?flag=1&amp;CFID=&amp;CFPARAMS=&amp;PlayerID=1627675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9" Type="http://schemas.openxmlformats.org/officeDocument/2006/relationships/hyperlink" Target="https://stats.wnba.com/team/1611661329/traditional/" TargetMode="External"/><Relationship Id="rId21969" Type="http://schemas.openxmlformats.org/officeDocument/2006/relationships/hyperlink" Target="https://stats.wnba.com/events/?flag=2&amp;CFID=&amp;CFPARAMS=&amp;PlayerID=202653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stats.wnba.com/events/?flag=3&amp;CFID=&amp;CFPARAMS=&amp;PlayerID=1628882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4" Type="http://schemas.openxmlformats.org/officeDocument/2006/relationships/hyperlink" Target="https://stats.wnba.com/events/?flag=3&amp;CFID=&amp;CFPARAMS=&amp;PlayerID=1627675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7" Type="http://schemas.openxmlformats.org/officeDocument/2006/relationships/hyperlink" Target="https://stats.wnba.com/events/?flag=1&amp;CFID=&amp;CFPARAMS=&amp;PlayerID=202257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8" Type="http://schemas.openxmlformats.org/officeDocument/2006/relationships/hyperlink" Target="https://stats.wnba.com/events/?flag=1&amp;CFID=&amp;CFPARAMS=&amp;PlayerID=204309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stats.wnba.com/events/?flag=1&amp;CFID=&amp;CFPARAMS=&amp;PlayerID=1628882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stats.wnba.com/events/?flag=3&amp;CFID=&amp;CFPARAMS=&amp;PlayerID=1627675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8" Type="http://schemas.openxmlformats.org/officeDocument/2006/relationships/hyperlink" Target="https://stats.wnba.com/events/?flag=1&amp;CFID=&amp;CFPARAMS=&amp;PlayerID=202257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9" Type="http://schemas.openxmlformats.org/officeDocument/2006/relationships/hyperlink" Target="https://stats.wnba.com/events/?flag=1&amp;CFID=&amp;CFPARAMS=&amp;PlayerID=204309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stats.wnba.com/events/?flag=1&amp;CFID=&amp;CFPARAMS=&amp;PlayerID=1628882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5" Type="http://schemas.openxmlformats.org/officeDocument/2006/relationships/hyperlink" Target="https://stats.wnba.com/events/?flag=1&amp;CFID=&amp;CFPARAMS=&amp;PlayerID=202257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6" Type="http://schemas.openxmlformats.org/officeDocument/2006/relationships/hyperlink" Target="https://stats.wnba.com/events/?flag=3&amp;CFID=&amp;CFPARAMS=&amp;PlayerID=204309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6" Type="http://schemas.openxmlformats.org/officeDocument/2006/relationships/hyperlink" Target="https://stats.wnba.com/events/?flag=1&amp;CFID=&amp;CFPARAMS=&amp;PlayerID=202257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7" Type="http://schemas.openxmlformats.org/officeDocument/2006/relationships/hyperlink" Target="https://stats.wnba.com/events/?flag=3&amp;CFID=&amp;CFPARAMS=&amp;PlayerID=204309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wnba.com/events/?flag=1&amp;CFID=&amp;CFPARAMS=&amp;PlayerID=1628882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stats.wnba.com/events/?flag=1&amp;CFID=&amp;CFPARAMS=&amp;PlayerID=1627675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3" Type="http://schemas.openxmlformats.org/officeDocument/2006/relationships/hyperlink" Target="https://stats.wnba.com/events/?flag=1&amp;CFID=&amp;CFPARAMS=&amp;PlayerID=202257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4" Type="http://schemas.openxmlformats.org/officeDocument/2006/relationships/hyperlink" Target="https://stats.wnba.com/player/204309/" TargetMode="External"/><Relationship Id="rId5148" Type="http://schemas.openxmlformats.org/officeDocument/2006/relationships/hyperlink" Target="https://stats.wnba.com/events/?flag=1&amp;CFID=&amp;CFPARAMS=&amp;PlayerID=1628882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stats.wnba.com/events/?flag=1&amp;CFID=&amp;CFPARAMS=&amp;PlayerID=1627675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4" Type="http://schemas.openxmlformats.org/officeDocument/2006/relationships/hyperlink" Target="https://stats.wnba.com/events/?flag=1&amp;CFID=&amp;CFPARAMS=&amp;PlayerID=202257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5" Type="http://schemas.openxmlformats.org/officeDocument/2006/relationships/hyperlink" Target="https://stats.wnba.com/team/1611661329/traditional/" TargetMode="External"/><Relationship Id="rId6429" Type="http://schemas.openxmlformats.org/officeDocument/2006/relationships/hyperlink" Target="https://stats.wnba.com/player/1628909/" TargetMode="External"/><Relationship Id="rId17055" Type="http://schemas.openxmlformats.org/officeDocument/2006/relationships/hyperlink" Target="https://stats.wnba.com/player/202252/" TargetMode="External"/><Relationship Id="rId18387" Type="http://schemas.openxmlformats.org/officeDocument/2006/relationships/hyperlink" Target="https://stats.wnba.com/events/?flag=1&amp;CFID=&amp;CFPARAMS=&amp;PlayerID=201058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4" Type="http://schemas.openxmlformats.org/officeDocument/2006/relationships/hyperlink" Target="https://stats.wnba.com/events/?flag=1&amp;CFID=&amp;CFPARAMS=&amp;PlayerID=203828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8" Type="http://schemas.openxmlformats.org/officeDocument/2006/relationships/hyperlink" Target="https://stats.wnba.com/events/?flag=1&amp;CFID=&amp;CFPARAMS=&amp;PlayerID=201058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stats.wnba.com/events/?flag=1&amp;CFID=&amp;CFPARAMS=&amp;PlayerID=204319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stats.wnba.com/events/?flag=3&amp;CFID=&amp;CFPARAMS=&amp;PlayerID=1630112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7" Type="http://schemas.openxmlformats.org/officeDocument/2006/relationships/hyperlink" Target="https://stats.wnba.com/events/?flag=3&amp;CFID=&amp;CFPARAMS=&amp;PlayerID=202252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5" Type="http://schemas.openxmlformats.org/officeDocument/2006/relationships/hyperlink" Target="https://stats.wnba.com/events/?flag=1&amp;CFID=&amp;CFPARAMS=&amp;PlayerID=201058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stats.wnba.com/events/?flag=1&amp;CFID=&amp;CFPARAMS=&amp;PlayerID=204319&amp;TeamID=1611661328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stats.wnba.com/team/1611661321/traditional/" TargetMode="External"/><Relationship Id="rId17056" Type="http://schemas.openxmlformats.org/officeDocument/2006/relationships/hyperlink" Target="https://stats.wnba.com/team/1611661328/traditional/" TargetMode="External"/><Relationship Id="rId18386" Type="http://schemas.openxmlformats.org/officeDocument/2006/relationships/hyperlink" Target="https://stats.wnba.com/events/?flag=1&amp;CFID=&amp;CFPARAMS=&amp;PlayerID=201058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1" Type="http://schemas.openxmlformats.org/officeDocument/2006/relationships/hyperlink" Target="https://stats.wnba.com/events/?flag=1&amp;CFID=&amp;CFPARAMS=&amp;PlayerID=203828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3" Type="http://schemas.openxmlformats.org/officeDocument/2006/relationships/hyperlink" Target="https://stats.wnba.com/events/?flag=1&amp;CFID=&amp;CFPARAMS=&amp;PlayerID=201058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0" Type="http://schemas.openxmlformats.org/officeDocument/2006/relationships/hyperlink" Target="https://stats.wnba.com/events/?flag=1&amp;CFID=&amp;CFPARAMS=&amp;PlayerID=203828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4" Type="http://schemas.openxmlformats.org/officeDocument/2006/relationships/hyperlink" Target="https://stats.wnba.com/events/?flag=1&amp;CFID=&amp;CFPARAMS=&amp;PlayerID=201058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3" Type="http://schemas.openxmlformats.org/officeDocument/2006/relationships/hyperlink" Target="https://stats.wnba.com/events/?flag=1&amp;CFID=&amp;CFPARAMS=&amp;PlayerID=203828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1" Type="http://schemas.openxmlformats.org/officeDocument/2006/relationships/hyperlink" Target="https://stats.wnba.com/events/?flag=1&amp;CFID=&amp;CFPARAMS=&amp;PlayerID=201058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2" Type="http://schemas.openxmlformats.org/officeDocument/2006/relationships/hyperlink" Target="https://stats.wnba.com/events/?flag=1&amp;CFID=&amp;CFPARAMS=&amp;PlayerID=203828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2" Type="http://schemas.openxmlformats.org/officeDocument/2006/relationships/hyperlink" Target="https://stats.wnba.com/events/?flag=1&amp;CFID=&amp;CFPARAMS=&amp;PlayerID=201058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0" Type="http://schemas.openxmlformats.org/officeDocument/2006/relationships/hyperlink" Target="https://stats.wnba.com/events/?flag=3&amp;CFID=&amp;CFPARAMS=&amp;PlayerID=201058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stats.wnba.com/events/?flag=1&amp;CFID=&amp;CFPARAMS=&amp;PlayerID=204319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stats.wnba.com/events/?flag=1&amp;CFID=&amp;CFPARAMS=&amp;PlayerID=1628282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stats.wnba.com/events/?flag=1&amp;CFID=&amp;CFPARAMS=&amp;PlayerID=204319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stats.wnba.com/events/?flag=1&amp;CFID=&amp;CFPARAMS=&amp;PlayerID=1628282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stats.wnba.com/events/?flag=1&amp;CFID=&amp;CFPARAMS=&amp;PlayerID=1628282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stats.wnba.com/events/?flag=3&amp;CFID=&amp;CFPARAMS=&amp;PlayerID=204319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stats.wnba.com/events/?flag=1&amp;CFID=&amp;CFPARAMS=&amp;PlayerID=1628282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stats.wnba.com/events/?flag=1&amp;CFID=&amp;CFPARAMS=&amp;PlayerID=204319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stats.wnba.com/player/1630112/" TargetMode="External"/><Relationship Id="rId17048" Type="http://schemas.openxmlformats.org/officeDocument/2006/relationships/hyperlink" Target="https://stats.wnba.com/events/?flag=1&amp;CFID=&amp;CFPARAMS=&amp;PlayerID=203828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stats.wnba.com/events/?flag=1&amp;CFID=&amp;CFPARAMS=&amp;PlayerID=204319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stats.wnba.com/events/?flag=1&amp;CFID=&amp;CFPARAMS=&amp;PlayerID=1628282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7" Type="http://schemas.openxmlformats.org/officeDocument/2006/relationships/hyperlink" Target="https://stats.wnba.com/events/?flag=1&amp;CFID=&amp;CFPARAMS=&amp;PlayerID=203828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stats.wnba.com/events/?flag=1&amp;CFID=&amp;CFPARAMS=&amp;PlayerID=204319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stats.wnba.com/events/?flag=1&amp;CFID=&amp;CFPARAMS=&amp;PlayerID=1628282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8" Type="http://schemas.openxmlformats.org/officeDocument/2006/relationships/hyperlink" Target="https://stats.wnba.com/team/1611661320/traditional/" TargetMode="External"/><Relationship Id="rId6424" Type="http://schemas.openxmlformats.org/officeDocument/2006/relationships/hyperlink" Target="https://stats.wnba.com/events/?flag=1&amp;CFID=&amp;CFPARAMS=&amp;PlayerID=204319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stats.wnba.com/events/?flag=1&amp;CFID=&amp;CFPARAMS=&amp;PlayerID=1628282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9" Type="http://schemas.openxmlformats.org/officeDocument/2006/relationships/hyperlink" Target="https://stats.wnba.com/events/?flag=1&amp;CFID=&amp;CFPARAMS=&amp;PlayerID=203828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9" Type="http://schemas.openxmlformats.org/officeDocument/2006/relationships/hyperlink" Target="https://stats.wnba.com/events/?flag=3&amp;CFID=&amp;CFPARAMS=&amp;PlayerID=201058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stats.wnba.com/events/?flag=3&amp;CFID=&amp;CFPARAMS=&amp;PlayerID=204319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6" Type="http://schemas.openxmlformats.org/officeDocument/2006/relationships/hyperlink" Target="https://stats.wnba.com/events/?flag=1&amp;CFID=&amp;CFPARAMS=&amp;PlayerID=202252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8" Type="http://schemas.openxmlformats.org/officeDocument/2006/relationships/hyperlink" Target="https://stats.wnba.com/events/?flag=1&amp;CFID=&amp;CFPARAMS=&amp;PlayerID=202249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6" Type="http://schemas.openxmlformats.org/officeDocument/2006/relationships/hyperlink" Target="https://stats.wnba.com/team/1611661328/traditional/" TargetMode="External"/><Relationship Id="rId6419" Type="http://schemas.openxmlformats.org/officeDocument/2006/relationships/hyperlink" Target="https://stats.wnba.com/events/?flag=3&amp;CFID=&amp;CFPARAMS=&amp;PlayerID=204319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stats.wnba.com/events/?flag=3&amp;CFID=&amp;CFPARAMS=&amp;PlayerID=1628282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5" Type="http://schemas.openxmlformats.org/officeDocument/2006/relationships/hyperlink" Target="https://stats.wnba.com/events/?flag=1&amp;CFID=&amp;CFPARAMS=&amp;PlayerID=202252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9" Type="http://schemas.openxmlformats.org/officeDocument/2006/relationships/hyperlink" Target="https://stats.wnba.com/events/?flag=1&amp;CFID=&amp;CFPARAMS=&amp;PlayerID=202249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7" Type="http://schemas.openxmlformats.org/officeDocument/2006/relationships/hyperlink" Target="https://stats.wnba.com/events/?flag=2&amp;CFID=&amp;CFPARAMS=&amp;PlayerID=201518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stats.wnba.com/team/1611661328/traditional/" TargetMode="External"/><Relationship Id="rId7748" Type="http://schemas.openxmlformats.org/officeDocument/2006/relationships/hyperlink" Target="https://stats.wnba.com/events/?flag=3&amp;CFID=&amp;CFPARAMS=&amp;PlayerID=1628282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8" Type="http://schemas.openxmlformats.org/officeDocument/2006/relationships/hyperlink" Target="https://stats.wnba.com/events/?flag=1&amp;CFID=&amp;CFPARAMS=&amp;PlayerID=202252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6" Type="http://schemas.openxmlformats.org/officeDocument/2006/relationships/hyperlink" Target="https://stats.wnba.com/events/?flag=1&amp;CFID=&amp;CFPARAMS=&amp;PlayerID=202249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8" Type="http://schemas.openxmlformats.org/officeDocument/2006/relationships/hyperlink" Target="https://stats.wnba.com/events/?flag=2&amp;CFID=&amp;CFPARAMS=&amp;PlayerID=201518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stats.wnba.com/events/?flag=3&amp;CFID=&amp;CFPARAMS=&amp;PlayerID=204319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stats.wnba.com/events/?flag=3&amp;CFID=&amp;CFPARAMS=&amp;PlayerID=1628282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7" Type="http://schemas.openxmlformats.org/officeDocument/2006/relationships/hyperlink" Target="https://stats.wnba.com/events/?flag=1&amp;CFID=&amp;CFPARAMS=&amp;PlayerID=202252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7" Type="http://schemas.openxmlformats.org/officeDocument/2006/relationships/hyperlink" Target="https://stats.wnba.com/events/?flag=1&amp;CFID=&amp;CFPARAMS=&amp;PlayerID=202249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9" Type="http://schemas.openxmlformats.org/officeDocument/2006/relationships/hyperlink" Target="https://stats.wnba.com/events/?flag=2&amp;CFID=&amp;CFPARAMS=&amp;PlayerID=201518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2" Type="http://schemas.openxmlformats.org/officeDocument/2006/relationships/hyperlink" Target="https://stats.wnba.com/events/?flag=1&amp;CFID=&amp;CFPARAMS=&amp;PlayerID=202252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4" Type="http://schemas.openxmlformats.org/officeDocument/2006/relationships/hyperlink" Target="https://stats.wnba.com/events/?flag=3&amp;CFID=&amp;CFPARAMS=&amp;PlayerID=202249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1" Type="http://schemas.openxmlformats.org/officeDocument/2006/relationships/hyperlink" Target="https://stats.wnba.com/events/?flag=1&amp;CFID=&amp;CFPARAMS=&amp;PlayerID=202252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5" Type="http://schemas.openxmlformats.org/officeDocument/2006/relationships/hyperlink" Target="https://stats.wnba.com/events/?flag=1&amp;CFID=&amp;CFPARAMS=&amp;PlayerID=202249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4" Type="http://schemas.openxmlformats.org/officeDocument/2006/relationships/hyperlink" Target="https://stats.wnba.com/events/?flag=1&amp;CFID=&amp;CFPARAMS=&amp;PlayerID=202252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2" Type="http://schemas.openxmlformats.org/officeDocument/2006/relationships/hyperlink" Target="https://stats.wnba.com/events/?flag=3&amp;CFID=&amp;CFPARAMS=&amp;PlayerID=202249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3" Type="http://schemas.openxmlformats.org/officeDocument/2006/relationships/hyperlink" Target="https://stats.wnba.com/events/?flag=1&amp;CFID=&amp;CFPARAMS=&amp;PlayerID=202252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3" Type="http://schemas.openxmlformats.org/officeDocument/2006/relationships/hyperlink" Target="https://stats.wnba.com/events/?flag=3&amp;CFID=&amp;CFPARAMS=&amp;PlayerID=202249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0" Type="http://schemas.openxmlformats.org/officeDocument/2006/relationships/hyperlink" Target="https://stats.wnba.com/team/1611661328/traditional/" TargetMode="External"/><Relationship Id="rId18391" Type="http://schemas.openxmlformats.org/officeDocument/2006/relationships/hyperlink" Target="https://stats.wnba.com/events/?flag=3&amp;CFID=&amp;CFPARAMS=&amp;PlayerID=202249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0" Type="http://schemas.openxmlformats.org/officeDocument/2006/relationships/hyperlink" Target="https://stats.wnba.com/events/?flag=3&amp;CFID=&amp;CFPARAMS=&amp;PlayerID=202252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0" Type="http://schemas.openxmlformats.org/officeDocument/2006/relationships/hyperlink" Target="https://stats.wnba.com/team/1611661328/traditional/" TargetMode="External"/><Relationship Id="rId20691" Type="http://schemas.openxmlformats.org/officeDocument/2006/relationships/hyperlink" Target="https://stats.wnba.com/events/?flag=2&amp;CFID=&amp;CFPARAMS=&amp;PlayerID=201067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2" Type="http://schemas.openxmlformats.org/officeDocument/2006/relationships/hyperlink" Target="https://stats.wnba.com/events/?flag=2&amp;CFID=&amp;CFPARAMS=&amp;PlayerID=201067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3" Type="http://schemas.openxmlformats.org/officeDocument/2006/relationships/hyperlink" Target="https://stats.wnba.com/events/?flag=2&amp;CFID=&amp;CFPARAMS=&amp;PlayerID=201067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4" Type="http://schemas.openxmlformats.org/officeDocument/2006/relationships/hyperlink" Target="https://stats.wnba.com/events/?flag=2&amp;CFID=&amp;CFPARAMS=&amp;PlayerID=201067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5" Type="http://schemas.openxmlformats.org/officeDocument/2006/relationships/hyperlink" Target="https://stats.wnba.com/player/201518/" TargetMode="External"/><Relationship Id="rId6410" Type="http://schemas.openxmlformats.org/officeDocument/2006/relationships/hyperlink" Target="https://stats.wnba.com/events/?flag=1&amp;CFID=&amp;CFPARAMS=&amp;PlayerID=1628932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stats.wnba.com/events/?flag=1&amp;CFID=&amp;CFPARAMS=&amp;PlayerID=1630136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stats.wnba.com/events/?flag=1&amp;CFID=&amp;CFPARAMS=&amp;PlayerID=1628932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stats.wnba.com/events/?flag=1&amp;CFID=&amp;CFPARAMS=&amp;PlayerID=1630136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stats.wnba.com/events/?flag=1&amp;CFID=&amp;CFPARAMS=&amp;PlayerID=1630136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stats.wnba.com/events/?flag=1&amp;CFID=&amp;CFPARAMS=&amp;PlayerID=1628932&amp;TeamID=1611661319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stats.wnba.com/events/?flag=3&amp;CFID=&amp;CFPARAMS=&amp;PlayerID=1628282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9" Type="http://schemas.openxmlformats.org/officeDocument/2006/relationships/hyperlink" Target="https://stats.wnba.com/events/?flag=3&amp;CFID=&amp;CFPARAMS=&amp;PlayerID=202252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stats.wnba.com/player/204319/" TargetMode="External"/><Relationship Id="rId7745" Type="http://schemas.openxmlformats.org/officeDocument/2006/relationships/hyperlink" Target="https://stats.wnba.com/team/1611661322/traditional/" TargetMode="External"/><Relationship Id="rId17058" Type="http://schemas.openxmlformats.org/officeDocument/2006/relationships/hyperlink" Target="https://stats.wnba.com/events/?flag=3&amp;CFID=&amp;CFPARAMS=&amp;PlayerID=202252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stats.wnba.com/events/?flag=1&amp;CFID=&amp;CFPARAMS=&amp;PlayerID=1628932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stats.wnba.com/player/1628282/" TargetMode="External"/><Relationship Id="rId18389" Type="http://schemas.openxmlformats.org/officeDocument/2006/relationships/hyperlink" Target="https://stats.wnba.com/player/202249/" TargetMode="External"/><Relationship Id="rId6413" Type="http://schemas.openxmlformats.org/officeDocument/2006/relationships/hyperlink" Target="https://stats.wnba.com/events/?flag=1&amp;CFID=&amp;CFPARAMS=&amp;PlayerID=1628932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stats.wnba.com/events/?flag=1&amp;CFID=&amp;CFPARAMS=&amp;PlayerID=1630136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3" Type="http://schemas.openxmlformats.org/officeDocument/2006/relationships/hyperlink" Target="https://stats.wnba.com/events/?flag=1&amp;CFID=&amp;CFPARAMS=&amp;PlayerID=202664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5" Type="http://schemas.openxmlformats.org/officeDocument/2006/relationships/hyperlink" Target="https://stats.wnba.com/player/204335/" TargetMode="External"/><Relationship Id="rId19696" Type="http://schemas.openxmlformats.org/officeDocument/2006/relationships/hyperlink" Target="https://stats.wnba.com/events/?flag=3&amp;CFID=&amp;CFPARAMS=&amp;PlayerID=101024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5" Type="http://schemas.openxmlformats.org/officeDocument/2006/relationships/hyperlink" Target="https://stats.wnba.com/team/1611661319/traditional/" TargetMode="External"/><Relationship Id="rId17032" Type="http://schemas.openxmlformats.org/officeDocument/2006/relationships/hyperlink" Target="https://stats.wnba.com/events/?flag=3&amp;CFID=&amp;CFPARAMS=&amp;PlayerID=202664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6" Type="http://schemas.openxmlformats.org/officeDocument/2006/relationships/hyperlink" Target="https://stats.wnba.com/team/1611661329/traditional/" TargetMode="External"/><Relationship Id="rId19697" Type="http://schemas.openxmlformats.org/officeDocument/2006/relationships/hyperlink" Target="https://stats.wnba.com/events/?flag=3&amp;CFID=&amp;CFPARAMS=&amp;PlayerID=101024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6" Type="http://schemas.openxmlformats.org/officeDocument/2006/relationships/hyperlink" Target="https://stats.wnba.com/events/?flag=2&amp;CFID=&amp;CFPARAMS=&amp;PlayerID=202658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stats.wnba.com/events/?flag=1&amp;CFID=&amp;CFPARAMS=&amp;PlayerID=1629483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stats.wnba.com/events/?flag=1&amp;CFID=&amp;CFPARAMS=&amp;PlayerID=203400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5" Type="http://schemas.openxmlformats.org/officeDocument/2006/relationships/hyperlink" Target="https://stats.wnba.com/events/?flag=1&amp;CFID=&amp;CFPARAMS=&amp;PlayerID=202664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3" Type="http://schemas.openxmlformats.org/officeDocument/2006/relationships/hyperlink" Target="https://stats.wnba.com/events/?flag=1&amp;CFID=&amp;CFPARAMS=&amp;PlayerID=1627685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4" Type="http://schemas.openxmlformats.org/officeDocument/2006/relationships/hyperlink" Target="https://stats.wnba.com/events/?flag=3&amp;CFID=&amp;CFPARAMS=&amp;PlayerID=101024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7" Type="http://schemas.openxmlformats.org/officeDocument/2006/relationships/hyperlink" Target="https://stats.wnba.com/events/?flag=2&amp;CFID=&amp;CFPARAMS=&amp;PlayerID=202658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stats.wnba.com/events/?flag=1&amp;CFID=&amp;CFPARAMS=&amp;PlayerID=1629483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4" Type="http://schemas.openxmlformats.org/officeDocument/2006/relationships/hyperlink" Target="https://stats.wnba.com/events/?flag=1&amp;CFID=&amp;CFPARAMS=&amp;PlayerID=202664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4" Type="http://schemas.openxmlformats.org/officeDocument/2006/relationships/hyperlink" Target="https://stats.wnba.com/events/?flag=1&amp;CFID=&amp;CFPARAMS=&amp;PlayerID=1627685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5" Type="http://schemas.openxmlformats.org/officeDocument/2006/relationships/hyperlink" Target="https://stats.wnba.com/events/?flag=3&amp;CFID=&amp;CFPARAMS=&amp;PlayerID=101024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8" Type="http://schemas.openxmlformats.org/officeDocument/2006/relationships/hyperlink" Target="https://stats.wnba.com/events/?flag=2&amp;CFID=&amp;CFPARAMS=&amp;PlayerID=202658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1" Type="http://schemas.openxmlformats.org/officeDocument/2006/relationships/hyperlink" Target="https://stats.wnba.com/events/?flag=1&amp;CFID=&amp;CFPARAMS=&amp;PlayerID=1627685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2" Type="http://schemas.openxmlformats.org/officeDocument/2006/relationships/hyperlink" Target="https://stats.wnba.com/player/101024/" TargetMode="External"/><Relationship Id="rId20689" Type="http://schemas.openxmlformats.org/officeDocument/2006/relationships/hyperlink" Target="https://stats.wnba.com/player/201067/" TargetMode="External"/><Relationship Id="rId18362" Type="http://schemas.openxmlformats.org/officeDocument/2006/relationships/hyperlink" Target="https://stats.wnba.com/events/?flag=1&amp;CFID=&amp;CFPARAMS=&amp;PlayerID=1627685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3" Type="http://schemas.openxmlformats.org/officeDocument/2006/relationships/hyperlink" Target="https://stats.wnba.com/team/1611661320/traditional/" TargetMode="External"/><Relationship Id="rId17031" Type="http://schemas.openxmlformats.org/officeDocument/2006/relationships/hyperlink" Target="https://stats.wnba.com/events/?flag=3&amp;CFID=&amp;CFPARAMS=&amp;PlayerID=202664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0" Type="http://schemas.openxmlformats.org/officeDocument/2006/relationships/hyperlink" Target="https://stats.wnba.com/events/?flag=1&amp;CFID=&amp;CFPARAMS=&amp;PlayerID=202623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0" Type="http://schemas.openxmlformats.org/officeDocument/2006/relationships/hyperlink" Target="https://stats.wnba.com/events/?flag=3&amp;CFID=&amp;CFPARAMS=&amp;PlayerID=202664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0" Type="http://schemas.openxmlformats.org/officeDocument/2006/relationships/hyperlink" Target="https://stats.wnba.com/events/?flag=1&amp;CFID=&amp;CFPARAMS=&amp;PlayerID=1627685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1" Type="http://schemas.openxmlformats.org/officeDocument/2006/relationships/hyperlink" Target="https://stats.wnba.com/events/?flag=1&amp;CFID=&amp;CFPARAMS=&amp;PlayerID=202623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0" Type="http://schemas.openxmlformats.org/officeDocument/2006/relationships/hyperlink" Target="https://stats.wnba.com/events/?flag=2&amp;CFID=&amp;CFPARAMS=&amp;PlayerID=203825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1" Type="http://schemas.openxmlformats.org/officeDocument/2006/relationships/hyperlink" Target="https://stats.wnba.com/events/?flag=2&amp;CFID=&amp;CFPARAMS=&amp;PlayerID=203825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2" Type="http://schemas.openxmlformats.org/officeDocument/2006/relationships/hyperlink" Target="https://stats.wnba.com/events/?flag=2&amp;CFID=&amp;CFPARAMS=&amp;PlayerID=203825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3" Type="http://schemas.openxmlformats.org/officeDocument/2006/relationships/hyperlink" Target="https://stats.wnba.com/events/?flag=2&amp;CFID=&amp;CFPARAMS=&amp;PlayerID=203825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4" Type="http://schemas.openxmlformats.org/officeDocument/2006/relationships/hyperlink" Target="https://stats.wnba.com/player/202658/" TargetMode="External"/><Relationship Id="rId7771" Type="http://schemas.openxmlformats.org/officeDocument/2006/relationships/hyperlink" Target="https://stats.wnba.com/player/1627678/" TargetMode="External"/><Relationship Id="rId6440" Type="http://schemas.openxmlformats.org/officeDocument/2006/relationships/hyperlink" Target="https://stats.wnba.com/events/?flag=1&amp;CFID=&amp;CFPARAMS=&amp;PlayerID=1628909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stats.wnba.com/events/?flag=1&amp;CFID=&amp;CFPARAMS=&amp;PlayerID=1630112&amp;TeamID=1611661321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stats.wnba.com/player/1629483/" TargetMode="External"/><Relationship Id="rId6443" Type="http://schemas.openxmlformats.org/officeDocument/2006/relationships/hyperlink" Target="https://stats.wnba.com/player/203400/" TargetMode="External"/><Relationship Id="rId7775" Type="http://schemas.openxmlformats.org/officeDocument/2006/relationships/hyperlink" Target="https://stats.wnba.com/events/?flag=3&amp;CFID=&amp;CFPARAMS=&amp;PlayerID=1627678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stats.wnba.com/team/1611661324/traditional/" TargetMode="External"/><Relationship Id="rId6444" Type="http://schemas.openxmlformats.org/officeDocument/2006/relationships/hyperlink" Target="https://stats.wnba.com/team/1611661317/traditional/" TargetMode="External"/><Relationship Id="rId7774" Type="http://schemas.openxmlformats.org/officeDocument/2006/relationships/hyperlink" Target="https://stats.wnba.com/events/?flag=3&amp;CFID=&amp;CFPARAMS=&amp;PlayerID=1627678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9" Type="http://schemas.openxmlformats.org/officeDocument/2006/relationships/hyperlink" Target="https://stats.wnba.com/events/?flag=3&amp;CFID=&amp;CFPARAMS=&amp;PlayerID=202664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wnba.com/events/?flag=1&amp;CFID=&amp;CFPARAMS=&amp;PlayerID=202658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stats.wnba.com/events/?flag=1&amp;CFID=&amp;CFPARAMS=&amp;PlayerID=1628909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stats.wnba.com/events/?flag=3&amp;CFID=&amp;CFPARAMS=&amp;PlayerID=1627678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wnba.com/events/?flag=1&amp;CFID=&amp;CFPARAMS=&amp;PlayerID=202658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stats.wnba.com/events/?flag=1&amp;CFID=&amp;CFPARAMS=&amp;PlayerID=1628909&amp;TeamID=1611661325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stats.wnba.com/team/1611661319/traditional/" TargetMode="External"/><Relationship Id="rId5116" Type="http://schemas.openxmlformats.org/officeDocument/2006/relationships/hyperlink" Target="https://stats.wnba.com/events/?flag=3&amp;CFID=&amp;CFPARAMS=&amp;PlayerID=1629483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stats.wnba.com/events/?flag=3&amp;CFID=&amp;CFPARAMS=&amp;PlayerID=203400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stats.wnba.com/events/?flag=1&amp;CFID=&amp;CFPARAMS=&amp;PlayerID=1627678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6" Type="http://schemas.openxmlformats.org/officeDocument/2006/relationships/hyperlink" Target="https://stats.wnba.com/events/?flag=1&amp;CFID=&amp;CFPARAMS=&amp;PlayerID=201516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8" Type="http://schemas.openxmlformats.org/officeDocument/2006/relationships/hyperlink" Target="https://stats.wnba.com/events/?flag=1&amp;CFID=&amp;CFPARAMS=&amp;PlayerID=1627685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9" Type="http://schemas.openxmlformats.org/officeDocument/2006/relationships/hyperlink" Target="https://stats.wnba.com/events/?flag=1&amp;CFID=&amp;CFPARAMS=&amp;PlayerID=202623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stats.wnba.com/events/?flag=3&amp;CFID=&amp;CFPARAMS=&amp;PlayerID=1629483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stats.wnba.com/events/?flag=3&amp;CFID=&amp;CFPARAMS=&amp;PlayerID=203400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stats.wnba.com/events/?flag=1&amp;CFID=&amp;CFPARAMS=&amp;PlayerID=1627678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5" Type="http://schemas.openxmlformats.org/officeDocument/2006/relationships/hyperlink" Target="https://stats.wnba.com/events/?flag=1&amp;CFID=&amp;CFPARAMS=&amp;PlayerID=201516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9" Type="http://schemas.openxmlformats.org/officeDocument/2006/relationships/hyperlink" Target="https://stats.wnba.com/events/?flag=1&amp;CFID=&amp;CFPARAMS=&amp;PlayerID=1627685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wnba.com/events/?flag=3&amp;CFID=&amp;CFPARAMS=&amp;PlayerID=1629483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stats.wnba.com/events/?flag=3&amp;CFID=&amp;CFPARAMS=&amp;PlayerID=203400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stats.wnba.com/events/?flag=1&amp;CFID=&amp;CFPARAMS=&amp;PlayerID=1627678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8" Type="http://schemas.openxmlformats.org/officeDocument/2006/relationships/hyperlink" Target="https://stats.wnba.com/team/1611661329/traditional/" TargetMode="External"/><Relationship Id="rId18356" Type="http://schemas.openxmlformats.org/officeDocument/2006/relationships/hyperlink" Target="https://stats.wnba.com/events/?flag=3&amp;CFID=&amp;CFPARAMS=&amp;PlayerID=1627685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7" Type="http://schemas.openxmlformats.org/officeDocument/2006/relationships/hyperlink" Target="https://stats.wnba.com/events/?flag=1&amp;CFID=&amp;CFPARAMS=&amp;PlayerID=202623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wnba.com/events/?flag=3&amp;CFID=&amp;CFPARAMS=&amp;PlayerID=1629483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stats.wnba.com/events/?flag=3&amp;CFID=&amp;CFPARAMS=&amp;PlayerID=203400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stats.wnba.com/events/?flag=3&amp;CFID=&amp;CFPARAMS=&amp;PlayerID=1627678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7" Type="http://schemas.openxmlformats.org/officeDocument/2006/relationships/hyperlink" Target="https://stats.wnba.com/player/202664/" TargetMode="External"/><Relationship Id="rId18357" Type="http://schemas.openxmlformats.org/officeDocument/2006/relationships/hyperlink" Target="https://stats.wnba.com/events/?flag=1&amp;CFID=&amp;CFPARAMS=&amp;PlayerID=1627685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8" Type="http://schemas.openxmlformats.org/officeDocument/2006/relationships/hyperlink" Target="https://stats.wnba.com/events/?flag=1&amp;CFID=&amp;CFPARAMS=&amp;PlayerID=202623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wnba.com/events/?flag=1&amp;CFID=&amp;CFPARAMS=&amp;PlayerID=202658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4" Type="http://schemas.openxmlformats.org/officeDocument/2006/relationships/hyperlink" Target="https://stats.wnba.com/events/?flag=3&amp;CFID=&amp;CFPARAMS=&amp;PlayerID=203828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6" Type="http://schemas.openxmlformats.org/officeDocument/2006/relationships/hyperlink" Target="https://stats.wnba.com/events/?flag=1&amp;CFID=&amp;CFPARAMS=&amp;PlayerID=204335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4" Type="http://schemas.openxmlformats.org/officeDocument/2006/relationships/hyperlink" Target="https://stats.wnba.com/events/?flag=2&amp;CFID=&amp;CFPARAMS=&amp;PlayerID=100666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3" Type="http://schemas.openxmlformats.org/officeDocument/2006/relationships/hyperlink" Target="https://stats.wnba.com/events/?flag=3&amp;CFID=&amp;CFPARAMS=&amp;PlayerID=203828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7" Type="http://schemas.openxmlformats.org/officeDocument/2006/relationships/hyperlink" Target="https://stats.wnba.com/player/201058/" TargetMode="External"/><Relationship Id="rId20675" Type="http://schemas.openxmlformats.org/officeDocument/2006/relationships/hyperlink" Target="https://stats.wnba.com/events/?flag=2&amp;CFID=&amp;CFPARAMS=&amp;PlayerID=100666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wnba.com/events/?flag=1&amp;CFID=&amp;CFPARAMS=&amp;PlayerID=202658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stats.wnba.com/events/?flag=1&amp;CFID=&amp;CFPARAMS=&amp;PlayerID=1628909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6" Type="http://schemas.openxmlformats.org/officeDocument/2006/relationships/hyperlink" Target="https://stats.wnba.com/events/?flag=3&amp;CFID=&amp;CFPARAMS=&amp;PlayerID=203828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4" Type="http://schemas.openxmlformats.org/officeDocument/2006/relationships/hyperlink" Target="https://stats.wnba.com/events/?flag=1&amp;CFID=&amp;CFPARAMS=&amp;PlayerID=204335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6" Type="http://schemas.openxmlformats.org/officeDocument/2006/relationships/hyperlink" Target="https://stats.wnba.com/events/?flag=2&amp;CFID=&amp;CFPARAMS=&amp;PlayerID=100666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wnba.com/events/?flag=1&amp;CFID=&amp;CFPARAMS=&amp;PlayerID=202658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stats.wnba.com/events/?flag=1&amp;CFID=&amp;CFPARAMS=&amp;PlayerID=1628909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stats.wnba.com/events/?flag=1&amp;CFID=&amp;CFPARAMS=&amp;PlayerID=1630112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5" Type="http://schemas.openxmlformats.org/officeDocument/2006/relationships/hyperlink" Target="https://stats.wnba.com/events/?flag=3&amp;CFID=&amp;CFPARAMS=&amp;PlayerID=203828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5" Type="http://schemas.openxmlformats.org/officeDocument/2006/relationships/hyperlink" Target="https://stats.wnba.com/events/?flag=1&amp;CFID=&amp;CFPARAMS=&amp;PlayerID=204335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7" Type="http://schemas.openxmlformats.org/officeDocument/2006/relationships/hyperlink" Target="https://stats.wnba.com/events/?flag=2&amp;CFID=&amp;CFPARAMS=&amp;PlayerID=100666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0" Type="http://schemas.openxmlformats.org/officeDocument/2006/relationships/hyperlink" Target="https://stats.wnba.com/events/?flag=1&amp;CFID=&amp;CFPARAMS=&amp;PlayerID=202664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2" Type="http://schemas.openxmlformats.org/officeDocument/2006/relationships/hyperlink" Target="https://stats.wnba.com/events/?flag=1&amp;CFID=&amp;CFPARAMS=&amp;PlayerID=204335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8" Type="http://schemas.openxmlformats.org/officeDocument/2006/relationships/hyperlink" Target="https://stats.wnba.com/player/203825/" TargetMode="External"/><Relationship Id="rId18373" Type="http://schemas.openxmlformats.org/officeDocument/2006/relationships/hyperlink" Target="https://stats.wnba.com/events/?flag=1&amp;CFID=&amp;CFPARAMS=&amp;PlayerID=204335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9" Type="http://schemas.openxmlformats.org/officeDocument/2006/relationships/hyperlink" Target="https://stats.wnba.com/team/1611661319/traditional/" TargetMode="External"/><Relationship Id="rId17042" Type="http://schemas.openxmlformats.org/officeDocument/2006/relationships/hyperlink" Target="https://stats.wnba.com/team/1611661322/traditional/" TargetMode="External"/><Relationship Id="rId18370" Type="http://schemas.openxmlformats.org/officeDocument/2006/relationships/hyperlink" Target="https://stats.wnba.com/events/?flag=1&amp;CFID=&amp;CFPARAMS=&amp;PlayerID=204335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1" Type="http://schemas.openxmlformats.org/officeDocument/2006/relationships/hyperlink" Target="https://stats.wnba.com/player/203828/" TargetMode="External"/><Relationship Id="rId18371" Type="http://schemas.openxmlformats.org/officeDocument/2006/relationships/hyperlink" Target="https://stats.wnba.com/events/?flag=1&amp;CFID=&amp;CFPARAMS=&amp;PlayerID=204335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0" Type="http://schemas.openxmlformats.org/officeDocument/2006/relationships/hyperlink" Target="https://stats.wnba.com/events/?flag=2&amp;CFID=&amp;CFPARAMS=&amp;PlayerID=200665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1" Type="http://schemas.openxmlformats.org/officeDocument/2006/relationships/hyperlink" Target="https://stats.wnba.com/events/?flag=2&amp;CFID=&amp;CFPARAMS=&amp;PlayerID=200665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2" Type="http://schemas.openxmlformats.org/officeDocument/2006/relationships/hyperlink" Target="https://stats.wnba.com/player/100666/" TargetMode="External"/><Relationship Id="rId20673" Type="http://schemas.openxmlformats.org/officeDocument/2006/relationships/hyperlink" Target="https://stats.wnba.com/team/1611661323/traditional/" TargetMode="External"/><Relationship Id="rId7760" Type="http://schemas.openxmlformats.org/officeDocument/2006/relationships/hyperlink" Target="https://stats.wnba.com/events/?flag=3&amp;CFID=&amp;CFPARAMS=&amp;PlayerID=1630112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wnba.com/events/?flag=3&amp;CFID=&amp;CFPARAMS=&amp;PlayerID=202658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stats.wnba.com/events/?flag=3&amp;CFID=&amp;CFPARAMS=&amp;PlayerID=1628909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stats.wnba.com/events/?flag=1&amp;CFID=&amp;CFPARAMS=&amp;PlayerID=1630112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wnba.com/events/?flag=3&amp;CFID=&amp;CFPARAMS=&amp;PlayerID=202658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stats.wnba.com/events/?flag=3&amp;CFID=&amp;CFPARAMS=&amp;PlayerID=1628909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stats.wnba.com/events/?flag=1&amp;CFID=&amp;CFPARAMS=&amp;PlayerID=1630112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stats.wnba.com/team/1611661325/traditional/" TargetMode="External"/><Relationship Id="rId7762" Type="http://schemas.openxmlformats.org/officeDocument/2006/relationships/hyperlink" Target="https://stats.wnba.com/events/?flag=3&amp;CFID=&amp;CFPARAMS=&amp;PlayerID=1630112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wnba.com/events/?flag=3&amp;CFID=&amp;CFPARAMS=&amp;PlayerID=202658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stats.wnba.com/events/?flag=3&amp;CFID=&amp;CFPARAMS=&amp;PlayerID=1628909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stats.wnba.com/events/?flag=3&amp;CFID=&amp;CFPARAMS=&amp;PlayerID=1630112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wnba.com/events/?flag=1&amp;CFID=&amp;CFPARAMS=&amp;PlayerID=202658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stats.wnba.com/events/?flag=1&amp;CFID=&amp;CFPARAMS=&amp;PlayerID=1628909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stats.wnba.com/events/?flag=1&amp;CFID=&amp;CFPARAMS=&amp;PlayerID=1630112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7" Type="http://schemas.openxmlformats.org/officeDocument/2006/relationships/hyperlink" Target="https://stats.wnba.com/events/?flag=1&amp;CFID=&amp;CFPARAMS=&amp;PlayerID=202664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9" Type="http://schemas.openxmlformats.org/officeDocument/2006/relationships/hyperlink" Target="https://stats.wnba.com/events/?flag=3&amp;CFID=&amp;CFPARAMS=&amp;PlayerID=204335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stats.wnba.com/events/?flag=1&amp;CFID=&amp;CFPARAMS=&amp;PlayerID=202658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stats.wnba.com/events/?flag=1&amp;CFID=&amp;CFPARAMS=&amp;PlayerID=1628909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stats.wnba.com/events/?flag=1&amp;CFID=&amp;CFPARAMS=&amp;PlayerID=1630112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6" Type="http://schemas.openxmlformats.org/officeDocument/2006/relationships/hyperlink" Target="https://stats.wnba.com/events/?flag=1&amp;CFID=&amp;CFPARAMS=&amp;PlayerID=202664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stats.wnba.com/events/?flag=3&amp;CFID=&amp;CFPARAMS=&amp;PlayerID=202658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stats.wnba.com/events/?flag=3&amp;CFID=&amp;CFPARAMS=&amp;PlayerID=1628909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stats.wnba.com/events/?flag=1&amp;CFID=&amp;CFPARAMS=&amp;PlayerID=1630112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9" Type="http://schemas.openxmlformats.org/officeDocument/2006/relationships/hyperlink" Target="https://stats.wnba.com/events/?flag=1&amp;CFID=&amp;CFPARAMS=&amp;PlayerID=202664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7" Type="http://schemas.openxmlformats.org/officeDocument/2006/relationships/hyperlink" Target="https://stats.wnba.com/events/?flag=3&amp;CFID=&amp;CFPARAMS=&amp;PlayerID=204335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8" Type="http://schemas.openxmlformats.org/officeDocument/2006/relationships/hyperlink" Target="https://stats.wnba.com/events/?flag=1&amp;CFID=&amp;CFPARAMS=&amp;PlayerID=101024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stats.wnba.com/events/?flag=1&amp;CFID=&amp;CFPARAMS=&amp;PlayerID=202658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stats.wnba.com/events/?flag=1&amp;CFID=&amp;CFPARAMS=&amp;PlayerID=1628909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stats.wnba.com/events/?flag=1&amp;CFID=&amp;CFPARAMS=&amp;PlayerID=1630112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8" Type="http://schemas.openxmlformats.org/officeDocument/2006/relationships/hyperlink" Target="https://stats.wnba.com/events/?flag=1&amp;CFID=&amp;CFPARAMS=&amp;PlayerID=202664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8" Type="http://schemas.openxmlformats.org/officeDocument/2006/relationships/hyperlink" Target="https://stats.wnba.com/events/?flag=3&amp;CFID=&amp;CFPARAMS=&amp;PlayerID=204335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9" Type="http://schemas.openxmlformats.org/officeDocument/2006/relationships/hyperlink" Target="https://stats.wnba.com/events/?flag=1&amp;CFID=&amp;CFPARAMS=&amp;PlayerID=101024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1" Type="http://schemas.openxmlformats.org/officeDocument/2006/relationships/hyperlink" Target="https://stats.wnba.com/events/?flag=2&amp;CFID=&amp;CFPARAMS=&amp;PlayerID=202623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0" Type="http://schemas.openxmlformats.org/officeDocument/2006/relationships/hyperlink" Target="https://stats.wnba.com/events/?flag=2&amp;CFID=&amp;CFPARAMS=&amp;PlayerID=202623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3" Type="http://schemas.openxmlformats.org/officeDocument/2006/relationships/hyperlink" Target="https://stats.wnba.com/team/1611661321/traditional/" TargetMode="External"/><Relationship Id="rId21912" Type="http://schemas.openxmlformats.org/officeDocument/2006/relationships/hyperlink" Target="https://stats.wnba.com/player/101080/" TargetMode="External"/><Relationship Id="rId907" Type="http://schemas.openxmlformats.org/officeDocument/2006/relationships/hyperlink" Target="https://stats.wnba.com/events/?flag=1&amp;CFID=&amp;CFPARAMS=&amp;PlayerID=1628881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wnba.com/events/?flag=1&amp;CFID=&amp;CFPARAMS=&amp;PlayerID=1628881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wnba.com/events/?flag=3&amp;CFID=&amp;CFPARAMS=&amp;PlayerID=1628881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wnba.com/events/?flag=3&amp;CFID=&amp;CFPARAMS=&amp;PlayerID=1628881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wnba.com/events/?flag=1&amp;CFID=&amp;CFPARAMS=&amp;PlayerID=1628881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stats.wnba.com/events/?flag=1&amp;CFID=&amp;CFPARAMS=&amp;PlayerID=1628881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wnba.com/events/?flag=3&amp;CFID=&amp;CFPARAMS=&amp;PlayerID=1628881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wnba.com/events/?flag=3&amp;CFID=&amp;CFPARAMS=&amp;PlayerID=1628881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wnba.com/team/1611661317/traditional/" TargetMode="External"/><Relationship Id="rId900" Type="http://schemas.openxmlformats.org/officeDocument/2006/relationships/hyperlink" Target="https://stats.wnba.com/player/1628881/" TargetMode="External"/><Relationship Id="rId21915" Type="http://schemas.openxmlformats.org/officeDocument/2006/relationships/hyperlink" Target="https://stats.wnba.com/events/?flag=2&amp;CFID=&amp;CFPARAMS=&amp;PlayerID=101080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4" Type="http://schemas.openxmlformats.org/officeDocument/2006/relationships/hyperlink" Target="https://stats.wnba.com/events/?flag=2&amp;CFID=&amp;CFPARAMS=&amp;PlayerID=101080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7" Type="http://schemas.openxmlformats.org/officeDocument/2006/relationships/hyperlink" Target="https://stats.wnba.com/events/?flag=2&amp;CFID=&amp;CFPARAMS=&amp;PlayerID=101080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6" Type="http://schemas.openxmlformats.org/officeDocument/2006/relationships/hyperlink" Target="https://stats.wnba.com/events/?flag=2&amp;CFID=&amp;CFPARAMS=&amp;PlayerID=101080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9" Type="http://schemas.openxmlformats.org/officeDocument/2006/relationships/hyperlink" Target="https://stats.wnba.com/team/1611661321/traditional/" TargetMode="External"/><Relationship Id="rId21918" Type="http://schemas.openxmlformats.org/officeDocument/2006/relationships/hyperlink" Target="https://stats.wnba.com/player/201907/" TargetMode="External"/><Relationship Id="rId21900" Type="http://schemas.openxmlformats.org/officeDocument/2006/relationships/hyperlink" Target="https://stats.wnba.com/events/?flag=2&amp;CFID=&amp;CFPARAMS=&amp;PlayerID=203404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2" Type="http://schemas.openxmlformats.org/officeDocument/2006/relationships/hyperlink" Target="https://stats.wnba.com/player/202252/" TargetMode="External"/><Relationship Id="rId21901" Type="http://schemas.openxmlformats.org/officeDocument/2006/relationships/hyperlink" Target="https://stats.wnba.com/events/?flag=2&amp;CFID=&amp;CFPARAMS=&amp;PlayerID=203404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4" Type="http://schemas.openxmlformats.org/officeDocument/2006/relationships/hyperlink" Target="https://stats.wnba.com/events/?flag=2&amp;CFID=&amp;CFPARAMS=&amp;PlayerID=202252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3" Type="http://schemas.openxmlformats.org/officeDocument/2006/relationships/hyperlink" Target="https://stats.wnba.com/team/1611661328/traditional/" TargetMode="External"/><Relationship Id="rId21906" Type="http://schemas.openxmlformats.org/officeDocument/2006/relationships/hyperlink" Target="https://stats.wnba.com/events/?flag=2&amp;CFID=&amp;CFPARAMS=&amp;PlayerID=202252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5" Type="http://schemas.openxmlformats.org/officeDocument/2006/relationships/hyperlink" Target="https://stats.wnba.com/events/?flag=2&amp;CFID=&amp;CFPARAMS=&amp;PlayerID=202252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8" Type="http://schemas.openxmlformats.org/officeDocument/2006/relationships/hyperlink" Target="https://stats.wnba.com/player/202623/" TargetMode="External"/><Relationship Id="rId21907" Type="http://schemas.openxmlformats.org/officeDocument/2006/relationships/hyperlink" Target="https://stats.wnba.com/events/?flag=2&amp;CFID=&amp;CFPARAMS=&amp;PlayerID=202252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9" Type="http://schemas.openxmlformats.org/officeDocument/2006/relationships/hyperlink" Target="https://stats.wnba.com/team/1611661330/traditional/" TargetMode="External"/><Relationship Id="rId929" Type="http://schemas.openxmlformats.org/officeDocument/2006/relationships/hyperlink" Target="https://stats.wnba.com/team/1611661322/traditional/" TargetMode="External"/><Relationship Id="rId928" Type="http://schemas.openxmlformats.org/officeDocument/2006/relationships/hyperlink" Target="https://stats.wnba.com/player/1642210/" TargetMode="External"/><Relationship Id="rId927" Type="http://schemas.openxmlformats.org/officeDocument/2006/relationships/hyperlink" Target="https://stats.wnba.com/events/?flag=1&amp;CFID=&amp;CFPARAMS=&amp;PlayerID=204296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wnba.com/events/?flag=1&amp;CFID=&amp;CFPARAMS=&amp;PlayerID=204296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stats.wnba.com/events/?flag=1&amp;CFID=&amp;CFPARAMS=&amp;PlayerID=204296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wnba.com/events/?flag=1&amp;CFID=&amp;CFPARAMS=&amp;PlayerID=204296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wnba.com/events/?flag=1&amp;CFID=&amp;CFPARAMS=&amp;PlayerID=204296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wnba.com/events/?flag=1&amp;CFID=&amp;CFPARAMS=&amp;PlayerID=204296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wnba.com/events/?flag=1&amp;CFID=&amp;CFPARAMS=&amp;PlayerID=204296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2" Type="http://schemas.openxmlformats.org/officeDocument/2006/relationships/hyperlink" Target="https://stats.wnba.com/events/?flag=1&amp;CFID=&amp;CFPARAMS=&amp;PlayerID=204296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stats.wnba.com/events/?flag=3&amp;CFID=&amp;CFPARAMS=&amp;PlayerID=204296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stats.wnba.com/events/?flag=3&amp;CFID=&amp;CFPARAMS=&amp;PlayerID=204296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wnba.com/events/?flag=3&amp;CFID=&amp;CFPARAMS=&amp;PlayerID=204296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wnba.com/team/1611661317/traditional/" TargetMode="External"/><Relationship Id="rId919" Type="http://schemas.openxmlformats.org/officeDocument/2006/relationships/hyperlink" Target="https://stats.wnba.com/events/?flag=3&amp;CFID=&amp;CFPARAMS=&amp;PlayerID=204296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stats.wnba.com/events/?flag=1&amp;CFID=&amp;CFPARAMS=&amp;PlayerID=1628881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wnba.com/player/204296/" TargetMode="External"/><Relationship Id="rId913" Type="http://schemas.openxmlformats.org/officeDocument/2006/relationships/hyperlink" Target="https://stats.wnba.com/events/?flag=1&amp;CFID=&amp;CFPARAMS=&amp;PlayerID=1628881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stats.wnba.com/events/?flag=1&amp;CFID=&amp;CFPARAMS=&amp;PlayerID=1628881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wnba.com/events/?flag=1&amp;CFID=&amp;CFPARAMS=&amp;PlayerID=1628881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0" Type="http://schemas.openxmlformats.org/officeDocument/2006/relationships/hyperlink" Target="https://stats.wnba.com/events/?flag=3&amp;CFID=&amp;CFPARAMS=&amp;PlayerID=203832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1" Type="http://schemas.openxmlformats.org/officeDocument/2006/relationships/hyperlink" Target="https://stats.wnba.com/team/1611661317/traditional/" TargetMode="External"/><Relationship Id="rId18300" Type="http://schemas.openxmlformats.org/officeDocument/2006/relationships/hyperlink" Target="https://stats.wnba.com/events/?flag=1&amp;CFID=&amp;CFPARAMS=&amp;PlayerID=204355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1" Type="http://schemas.openxmlformats.org/officeDocument/2006/relationships/hyperlink" Target="https://stats.wnba.com/events/?flag=3&amp;CFID=&amp;CFPARAMS=&amp;PlayerID=203832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0" Type="http://schemas.openxmlformats.org/officeDocument/2006/relationships/hyperlink" Target="https://stats.wnba.com/events/?flag=2&amp;CFID=&amp;CFPARAMS=&amp;PlayerID=100646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0" Type="http://schemas.openxmlformats.org/officeDocument/2006/relationships/hyperlink" Target="https://stats.wnba.com/player/203427/" TargetMode="External"/><Relationship Id="rId20621" Type="http://schemas.openxmlformats.org/officeDocument/2006/relationships/hyperlink" Target="https://stats.wnba.com/events/?flag=2&amp;CFID=&amp;CFPARAMS=&amp;PlayerID=100646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3" Type="http://schemas.openxmlformats.org/officeDocument/2006/relationships/hyperlink" Target="https://stats.wnba.com/events/?flag=2&amp;CFID=&amp;CFPARAMS=&amp;PlayerID=203427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2" Type="http://schemas.openxmlformats.org/officeDocument/2006/relationships/hyperlink" Target="https://stats.wnba.com/events/?flag=2&amp;CFID=&amp;CFPARAMS=&amp;PlayerID=100646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2" Type="http://schemas.openxmlformats.org/officeDocument/2006/relationships/hyperlink" Target="https://stats.wnba.com/events/?flag=2&amp;CFID=&amp;CFPARAMS=&amp;PlayerID=203427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3" Type="http://schemas.openxmlformats.org/officeDocument/2006/relationships/hyperlink" Target="https://stats.wnba.com/events/?flag=2&amp;CFID=&amp;CFPARAMS=&amp;PlayerID=100646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5" Type="http://schemas.openxmlformats.org/officeDocument/2006/relationships/hyperlink" Target="https://stats.wnba.com/player/100928/" TargetMode="External"/><Relationship Id="rId20624" Type="http://schemas.openxmlformats.org/officeDocument/2006/relationships/hyperlink" Target="https://stats.wnba.com/player/203014/" TargetMode="External"/><Relationship Id="rId21954" Type="http://schemas.openxmlformats.org/officeDocument/2006/relationships/hyperlink" Target="https://stats.wnba.com/events/?flag=2&amp;CFID=&amp;CFPARAMS=&amp;PlayerID=203427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5" Type="http://schemas.openxmlformats.org/officeDocument/2006/relationships/hyperlink" Target="https://stats.wnba.com/team/1611661320/traditional/" TargetMode="External"/><Relationship Id="rId21957" Type="http://schemas.openxmlformats.org/officeDocument/2006/relationships/hyperlink" Target="https://stats.wnba.com/events/?flag=2&amp;CFID=&amp;CFPARAMS=&amp;PlayerID=100928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6" Type="http://schemas.openxmlformats.org/officeDocument/2006/relationships/hyperlink" Target="https://stats.wnba.com/events/?flag=2&amp;CFID=&amp;CFPARAMS=&amp;PlayerID=203014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6" Type="http://schemas.openxmlformats.org/officeDocument/2006/relationships/hyperlink" Target="https://stats.wnba.com/team/1611661320/traditional/" TargetMode="External"/><Relationship Id="rId5170" Type="http://schemas.openxmlformats.org/officeDocument/2006/relationships/hyperlink" Target="https://stats.wnba.com/events/?flag=3&amp;CFID=&amp;CFPARAMS=&amp;PlayerID=1629476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stats.wnba.com/events/?flag=3&amp;CFID=&amp;CFPARAMS=&amp;PlayerID=1629476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stats.wnba.com/events/?flag=1&amp;CFID=&amp;CFPARAMS=&amp;PlayerID=1629476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5" Type="http://schemas.openxmlformats.org/officeDocument/2006/relationships/hyperlink" Target="https://stats.wnba.com/events/?flag=1&amp;CFID=&amp;CFPARAMS=&amp;PlayerID=1629476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wnba.com/events/?flag=1&amp;CFID=&amp;CFPARAMS=&amp;PlayerID=1629476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9" Type="http://schemas.openxmlformats.org/officeDocument/2006/relationships/hyperlink" Target="https://stats.wnba.com/team/1611661328/traditional/" TargetMode="External"/><Relationship Id="rId5173" Type="http://schemas.openxmlformats.org/officeDocument/2006/relationships/hyperlink" Target="https://stats.wnba.com/events/?flag=1&amp;CFID=&amp;CFPARAMS=&amp;PlayerID=1629476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stats.wnba.com/events/?flag=1&amp;CFID=&amp;CFPARAMS=&amp;PlayerID=1629476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7" Type="http://schemas.openxmlformats.org/officeDocument/2006/relationships/hyperlink" Target="https://stats.wnba.com/events/?flag=1&amp;CFID=&amp;CFPARAMS=&amp;PlayerID=203037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7" Type="http://schemas.openxmlformats.org/officeDocument/2006/relationships/hyperlink" Target="https://stats.wnba.com/events/?flag=2&amp;CFID=&amp;CFPARAMS=&amp;PlayerID=203014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9" Type="http://schemas.openxmlformats.org/officeDocument/2006/relationships/hyperlink" Target="https://stats.wnba.com/events/?flag=2&amp;CFID=&amp;CFPARAMS=&amp;PlayerID=100928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wnba.com/events/?flag=1&amp;CFID=&amp;CFPARAMS=&amp;PlayerID=1629476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8" Type="http://schemas.openxmlformats.org/officeDocument/2006/relationships/hyperlink" Target="https://stats.wnba.com/player/203832/" TargetMode="External"/><Relationship Id="rId20628" Type="http://schemas.openxmlformats.org/officeDocument/2006/relationships/hyperlink" Target="https://stats.wnba.com/events/?flag=2&amp;CFID=&amp;CFPARAMS=&amp;PlayerID=203014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8" Type="http://schemas.openxmlformats.org/officeDocument/2006/relationships/hyperlink" Target="https://stats.wnba.com/events/?flag=2&amp;CFID=&amp;CFPARAMS=&amp;PlayerID=100928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6" Type="http://schemas.openxmlformats.org/officeDocument/2006/relationships/hyperlink" Target="https://stats.wnba.com/events/?flag=1&amp;CFID=&amp;CFPARAMS=&amp;PlayerID=1629476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5" Type="http://schemas.openxmlformats.org/officeDocument/2006/relationships/hyperlink" Target="https://stats.wnba.com/events/?flag=1&amp;CFID=&amp;CFPARAMS=&amp;PlayerID=203037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9" Type="http://schemas.openxmlformats.org/officeDocument/2006/relationships/hyperlink" Target="https://stats.wnba.com/events/?flag=2&amp;CFID=&amp;CFPARAMS=&amp;PlayerID=203014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7" Type="http://schemas.openxmlformats.org/officeDocument/2006/relationships/hyperlink" Target="https://stats.wnba.com/events/?flag=1&amp;CFID=&amp;CFPARAMS=&amp;PlayerID=1629476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6" Type="http://schemas.openxmlformats.org/officeDocument/2006/relationships/hyperlink" Target="https://stats.wnba.com/events/?flag=1&amp;CFID=&amp;CFPARAMS=&amp;PlayerID=203037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3" Type="http://schemas.openxmlformats.org/officeDocument/2006/relationships/hyperlink" Target="https://stats.wnba.com/events/?flag=1&amp;CFID=&amp;CFPARAMS=&amp;PlayerID=203037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4" Type="http://schemas.openxmlformats.org/officeDocument/2006/relationships/hyperlink" Target="https://stats.wnba.com/events/?flag=1&amp;CFID=&amp;CFPARAMS=&amp;PlayerID=203037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1" Type="http://schemas.openxmlformats.org/officeDocument/2006/relationships/hyperlink" Target="https://stats.wnba.com/events/?flag=1&amp;CFID=&amp;CFPARAMS=&amp;PlayerID=203037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2" Type="http://schemas.openxmlformats.org/officeDocument/2006/relationships/hyperlink" Target="https://stats.wnba.com/events/?flag=1&amp;CFID=&amp;CFPARAMS=&amp;PlayerID=203037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0" Type="http://schemas.openxmlformats.org/officeDocument/2006/relationships/hyperlink" Target="https://stats.wnba.com/events/?flag=1&amp;CFID=&amp;CFPARAMS=&amp;PlayerID=202656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1" Type="http://schemas.openxmlformats.org/officeDocument/2006/relationships/hyperlink" Target="https://stats.wnba.com/team/1611661319/traditional/" TargetMode="External"/><Relationship Id="rId21940" Type="http://schemas.openxmlformats.org/officeDocument/2006/relationships/hyperlink" Target="https://stats.wnba.com/events/?flag=2&amp;CFID=&amp;CFPARAMS=&amp;PlayerID=202656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1" Type="http://schemas.openxmlformats.org/officeDocument/2006/relationships/hyperlink" Target="https://stats.wnba.com/events/?flag=1&amp;CFID=&amp;CFPARAMS=&amp;PlayerID=202656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2" Type="http://schemas.openxmlformats.org/officeDocument/2006/relationships/hyperlink" Target="https://stats.wnba.com/events/?flag=3&amp;CFID=&amp;CFPARAMS=&amp;PlayerID=202652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0" Type="http://schemas.openxmlformats.org/officeDocument/2006/relationships/hyperlink" Target="https://stats.wnba.com/events/?flag=2&amp;CFID=&amp;CFPARAMS=&amp;PlayerID=200671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2" Type="http://schemas.openxmlformats.org/officeDocument/2006/relationships/hyperlink" Target="https://stats.wnba.com/events/?flag=2&amp;CFID=&amp;CFPARAMS=&amp;PlayerID=202656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0" Type="http://schemas.openxmlformats.org/officeDocument/2006/relationships/hyperlink" Target="https://stats.wnba.com/player/202652/" TargetMode="External"/><Relationship Id="rId20611" Type="http://schemas.openxmlformats.org/officeDocument/2006/relationships/hyperlink" Target="https://stats.wnba.com/events/?flag=2&amp;CFID=&amp;CFPARAMS=&amp;PlayerID=200671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1" Type="http://schemas.openxmlformats.org/officeDocument/2006/relationships/hyperlink" Target="https://stats.wnba.com/events/?flag=2&amp;CFID=&amp;CFPARAMS=&amp;PlayerID=202656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2" Type="http://schemas.openxmlformats.org/officeDocument/2006/relationships/hyperlink" Target="https://stats.wnba.com/player/100940/" TargetMode="External"/><Relationship Id="rId21944" Type="http://schemas.openxmlformats.org/officeDocument/2006/relationships/hyperlink" Target="https://stats.wnba.com/player/201062/" TargetMode="External"/><Relationship Id="rId20613" Type="http://schemas.openxmlformats.org/officeDocument/2006/relationships/hyperlink" Target="https://stats.wnba.com/team/1611661317/traditional/" TargetMode="External"/><Relationship Id="rId21943" Type="http://schemas.openxmlformats.org/officeDocument/2006/relationships/hyperlink" Target="https://stats.wnba.com/events/?flag=2&amp;CFID=&amp;CFPARAMS=&amp;PlayerID=202656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4" Type="http://schemas.openxmlformats.org/officeDocument/2006/relationships/hyperlink" Target="https://stats.wnba.com/events/?flag=2&amp;CFID=&amp;CFPARAMS=&amp;PlayerID=100940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6" Type="http://schemas.openxmlformats.org/officeDocument/2006/relationships/hyperlink" Target="https://stats.wnba.com/events/?flag=2&amp;CFID=&amp;CFPARAMS=&amp;PlayerID=201062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5" Type="http://schemas.openxmlformats.org/officeDocument/2006/relationships/hyperlink" Target="https://stats.wnba.com/events/?flag=2&amp;CFID=&amp;CFPARAMS=&amp;PlayerID=100940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5" Type="http://schemas.openxmlformats.org/officeDocument/2006/relationships/hyperlink" Target="https://stats.wnba.com/team/1611661329/traditional/" TargetMode="External"/><Relationship Id="rId6490" Type="http://schemas.openxmlformats.org/officeDocument/2006/relationships/hyperlink" Target="https://stats.wnba.com/events/?flag=3&amp;CFID=&amp;CFPARAMS=&amp;PlayerID=1628878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stats.wnba.com/events/?flag=1&amp;CFID=&amp;CFPARAMS=&amp;PlayerID=203823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stats.wnba.com/events/?flag=1&amp;CFID=&amp;CFPARAMS=&amp;PlayerID=1628878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wnba.com/events/?flag=1&amp;CFID=&amp;CFPARAMS=&amp;PlayerID=203823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stats.wnba.com/events/?flag=1&amp;CFID=&amp;CFPARAMS=&amp;PlayerID=1628878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stats.wnba.com/events/?flag=1&amp;CFID=&amp;CFPARAMS=&amp;PlayerID=203823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5" Type="http://schemas.openxmlformats.org/officeDocument/2006/relationships/hyperlink" Target="https://stats.wnba.com/events/?flag=1&amp;CFID=&amp;CFPARAMS=&amp;PlayerID=1628878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stats.wnba.com/events/?flag=1&amp;CFID=&amp;CFPARAMS=&amp;PlayerID=203823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stats.wnba.com/events/?flag=1&amp;CFID=&amp;CFPARAMS=&amp;PlayerID=1628878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9" Type="http://schemas.openxmlformats.org/officeDocument/2006/relationships/hyperlink" Target="https://stats.wnba.com/events/?flag=3&amp;CFID=&amp;CFPARAMS=&amp;PlayerID=202656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wnba.com/events/?flag=1&amp;CFID=&amp;CFPARAMS=&amp;PlayerID=203823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stats.wnba.com/events/?flag=1&amp;CFID=&amp;CFPARAMS=&amp;PlayerID=1628878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wnba.com/team/1611661330/traditional/" TargetMode="External"/><Relationship Id="rId6498" Type="http://schemas.openxmlformats.org/officeDocument/2006/relationships/hyperlink" Target="https://stats.wnba.com/events/?flag=1&amp;CFID=&amp;CFPARAMS=&amp;PlayerID=1628878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7" Type="http://schemas.openxmlformats.org/officeDocument/2006/relationships/hyperlink" Target="https://stats.wnba.com/events/?flag=3&amp;CFID=&amp;CFPARAMS=&amp;PlayerID=202656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8" Type="http://schemas.openxmlformats.org/officeDocument/2006/relationships/hyperlink" Target="https://stats.wnba.com/events/?flag=1&amp;CFID=&amp;CFPARAMS=&amp;PlayerID=203832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6" Type="http://schemas.openxmlformats.org/officeDocument/2006/relationships/hyperlink" Target="https://stats.wnba.com/events/?flag=2&amp;CFID=&amp;CFPARAMS=&amp;PlayerID=100940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8" Type="http://schemas.openxmlformats.org/officeDocument/2006/relationships/hyperlink" Target="https://stats.wnba.com/events/?flag=2&amp;CFID=&amp;CFPARAMS=&amp;PlayerID=201062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wnba.com/events/?flag=3&amp;CFID=&amp;CFPARAMS=&amp;PlayerID=1629476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stats.wnba.com/player/1629483/" TargetMode="External"/><Relationship Id="rId18308" Type="http://schemas.openxmlformats.org/officeDocument/2006/relationships/hyperlink" Target="https://stats.wnba.com/events/?flag=3&amp;CFID=&amp;CFPARAMS=&amp;PlayerID=202656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9" Type="http://schemas.openxmlformats.org/officeDocument/2006/relationships/hyperlink" Target="https://stats.wnba.com/events/?flag=1&amp;CFID=&amp;CFPARAMS=&amp;PlayerID=203832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7" Type="http://schemas.openxmlformats.org/officeDocument/2006/relationships/hyperlink" Target="https://stats.wnba.com/events/?flag=2&amp;CFID=&amp;CFPARAMS=&amp;PlayerID=100940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7" Type="http://schemas.openxmlformats.org/officeDocument/2006/relationships/hyperlink" Target="https://stats.wnba.com/events/?flag=2&amp;CFID=&amp;CFPARAMS=&amp;PlayerID=201062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stats.wnba.com/events/?flag=1&amp;CFID=&amp;CFPARAMS=&amp;PlayerID=203823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6" Type="http://schemas.openxmlformats.org/officeDocument/2006/relationships/hyperlink" Target="https://stats.wnba.com/events/?flag=1&amp;CFID=&amp;CFPARAMS=&amp;PlayerID=1628878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5" Type="http://schemas.openxmlformats.org/officeDocument/2006/relationships/hyperlink" Target="https://stats.wnba.com/team/1611661325/traditional/" TargetMode="External"/><Relationship Id="rId19636" Type="http://schemas.openxmlformats.org/officeDocument/2006/relationships/hyperlink" Target="https://stats.wnba.com/events/?flag=1&amp;CFID=&amp;CFPARAMS=&amp;PlayerID=203832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8" Type="http://schemas.openxmlformats.org/officeDocument/2006/relationships/hyperlink" Target="https://stats.wnba.com/player/100646/" TargetMode="External"/><Relationship Id="rId5166" Type="http://schemas.openxmlformats.org/officeDocument/2006/relationships/hyperlink" Target="https://stats.wnba.com/player/1629476/" TargetMode="External"/><Relationship Id="rId6497" Type="http://schemas.openxmlformats.org/officeDocument/2006/relationships/hyperlink" Target="https://stats.wnba.com/events/?flag=1&amp;CFID=&amp;CFPARAMS=&amp;PlayerID=1628878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6" Type="http://schemas.openxmlformats.org/officeDocument/2006/relationships/hyperlink" Target="https://stats.wnba.com/events/?flag=3&amp;CFID=&amp;CFPARAMS=&amp;PlayerID=202656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7" Type="http://schemas.openxmlformats.org/officeDocument/2006/relationships/hyperlink" Target="https://stats.wnba.com/events/?flag=1&amp;CFID=&amp;CFPARAMS=&amp;PlayerID=203832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9" Type="http://schemas.openxmlformats.org/officeDocument/2006/relationships/hyperlink" Target="https://stats.wnba.com/team/1611661325/traditional/" TargetMode="External"/><Relationship Id="rId21949" Type="http://schemas.openxmlformats.org/officeDocument/2006/relationships/hyperlink" Target="https://stats.wnba.com/events/?flag=2&amp;CFID=&amp;CFPARAMS=&amp;PlayerID=201062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3" Type="http://schemas.openxmlformats.org/officeDocument/2006/relationships/hyperlink" Target="https://stats.wnba.com/events/?flag=1&amp;CFID=&amp;CFPARAMS=&amp;PlayerID=204355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4" Type="http://schemas.openxmlformats.org/officeDocument/2006/relationships/hyperlink" Target="https://stats.wnba.com/events/?flag=1&amp;CFID=&amp;CFPARAMS=&amp;PlayerID=203832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4" Type="http://schemas.openxmlformats.org/officeDocument/2006/relationships/hyperlink" Target="https://stats.wnba.com/player/202656/" TargetMode="External"/><Relationship Id="rId19635" Type="http://schemas.openxmlformats.org/officeDocument/2006/relationships/hyperlink" Target="https://stats.wnba.com/events/?flag=1&amp;CFID=&amp;CFPARAMS=&amp;PlayerID=203832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wnba.com/events/?flag=3&amp;CFID=&amp;CFPARAMS=&amp;PlayerID=1629476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1" Type="http://schemas.openxmlformats.org/officeDocument/2006/relationships/hyperlink" Target="https://stats.wnba.com/events/?flag=1&amp;CFID=&amp;CFPARAMS=&amp;PlayerID=204355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2" Type="http://schemas.openxmlformats.org/officeDocument/2006/relationships/hyperlink" Target="https://stats.wnba.com/events/?flag=1&amp;CFID=&amp;CFPARAMS=&amp;PlayerID=203832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2" Type="http://schemas.openxmlformats.org/officeDocument/2006/relationships/hyperlink" Target="https://stats.wnba.com/events/?flag=1&amp;CFID=&amp;CFPARAMS=&amp;PlayerID=204355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3" Type="http://schemas.openxmlformats.org/officeDocument/2006/relationships/hyperlink" Target="https://stats.wnba.com/events/?flag=1&amp;CFID=&amp;CFPARAMS=&amp;PlayerID=203832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1" Type="http://schemas.openxmlformats.org/officeDocument/2006/relationships/hyperlink" Target="https://stats.wnba.com/events/?flag=2&amp;CFID=&amp;CFPARAMS=&amp;PlayerID=202670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0" Type="http://schemas.openxmlformats.org/officeDocument/2006/relationships/hyperlink" Target="https://stats.wnba.com/player/203824/" TargetMode="External"/><Relationship Id="rId21930" Type="http://schemas.openxmlformats.org/officeDocument/2006/relationships/hyperlink" Target="https://stats.wnba.com/events/?flag=2&amp;CFID=&amp;CFPARAMS=&amp;PlayerID=202670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1" Type="http://schemas.openxmlformats.org/officeDocument/2006/relationships/hyperlink" Target="https://stats.wnba.com/team/1611661321/traditional/" TargetMode="External"/><Relationship Id="rId21933" Type="http://schemas.openxmlformats.org/officeDocument/2006/relationships/hyperlink" Target="https://stats.wnba.com/team/1611661328/traditional/" TargetMode="External"/><Relationship Id="rId20602" Type="http://schemas.openxmlformats.org/officeDocument/2006/relationships/hyperlink" Target="https://stats.wnba.com/events/?flag=2&amp;CFID=&amp;CFPARAMS=&amp;PlayerID=203824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2" Type="http://schemas.openxmlformats.org/officeDocument/2006/relationships/hyperlink" Target="https://stats.wnba.com/player/203403/" TargetMode="External"/><Relationship Id="rId20603" Type="http://schemas.openxmlformats.org/officeDocument/2006/relationships/hyperlink" Target="https://stats.wnba.com/events/?flag=2&amp;CFID=&amp;CFPARAMS=&amp;PlayerID=203824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5" Type="http://schemas.openxmlformats.org/officeDocument/2006/relationships/hyperlink" Target="https://stats.wnba.com/events/?flag=2&amp;CFID=&amp;CFPARAMS=&amp;PlayerID=203403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4" Type="http://schemas.openxmlformats.org/officeDocument/2006/relationships/hyperlink" Target="https://stats.wnba.com/events/?flag=2&amp;CFID=&amp;CFPARAMS=&amp;PlayerID=203824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4" Type="http://schemas.openxmlformats.org/officeDocument/2006/relationships/hyperlink" Target="https://stats.wnba.com/events/?flag=2&amp;CFID=&amp;CFPARAMS=&amp;PlayerID=203403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wnba.com/events/?flag=1&amp;CFID=&amp;CFPARAMS=&amp;PlayerID=204296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stats.wnba.com/events/?flag=1&amp;CFID=&amp;CFPARAMS=&amp;PlayerID=204296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stats.wnba.com/events/?flag=1&amp;CFID=&amp;CFPARAMS=&amp;PlayerID=204296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stats.wnba.com/events/?flag=1&amp;CFID=&amp;CFPARAMS=&amp;PlayerID=204296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wnba.com/events/?flag=3&amp;CFID=&amp;CFPARAMS=&amp;PlayerID=1628278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9" Type="http://schemas.openxmlformats.org/officeDocument/2006/relationships/hyperlink" Target="https://stats.wnba.com/events/?flag=1&amp;CFID=&amp;CFPARAMS=&amp;PlayerID=100723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wnba.com/events/?flag=3&amp;CFID=&amp;CFPARAMS=&amp;PlayerID=1628278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wnba.com/player/1628278/" TargetMode="External"/><Relationship Id="rId19607" Type="http://schemas.openxmlformats.org/officeDocument/2006/relationships/hyperlink" Target="https://stats.wnba.com/events/?flag=3&amp;CFID=&amp;CFPARAMS=&amp;PlayerID=100723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stats.wnba.com/team/1611661322/traditional/" TargetMode="External"/><Relationship Id="rId19608" Type="http://schemas.openxmlformats.org/officeDocument/2006/relationships/hyperlink" Target="https://stats.wnba.com/events/?flag=1&amp;CFID=&amp;CFPARAMS=&amp;PlayerID=100723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5" Type="http://schemas.openxmlformats.org/officeDocument/2006/relationships/hyperlink" Target="https://stats.wnba.com/events/?flag=3&amp;CFID=&amp;CFPARAMS=&amp;PlayerID=100723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5" Type="http://schemas.openxmlformats.org/officeDocument/2006/relationships/hyperlink" Target="https://stats.wnba.com/events/?flag=2&amp;CFID=&amp;CFPARAMS=&amp;PlayerID=203824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7" Type="http://schemas.openxmlformats.org/officeDocument/2006/relationships/hyperlink" Target="https://stats.wnba.com/events/?flag=2&amp;CFID=&amp;CFPARAMS=&amp;PlayerID=203403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6" Type="http://schemas.openxmlformats.org/officeDocument/2006/relationships/hyperlink" Target="https://stats.wnba.com/events/?flag=3&amp;CFID=&amp;CFPARAMS=&amp;PlayerID=100723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6" Type="http://schemas.openxmlformats.org/officeDocument/2006/relationships/hyperlink" Target="https://stats.wnba.com/player/200671/" TargetMode="External"/><Relationship Id="rId21936" Type="http://schemas.openxmlformats.org/officeDocument/2006/relationships/hyperlink" Target="https://stats.wnba.com/events/?flag=2&amp;CFID=&amp;CFPARAMS=&amp;PlayerID=203403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wnba.com/events/?flag=3&amp;CFID=&amp;CFPARAMS=&amp;PlayerID=1628278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3" Type="http://schemas.openxmlformats.org/officeDocument/2006/relationships/hyperlink" Target="https://stats.wnba.com/player/100723/" TargetMode="External"/><Relationship Id="rId20607" Type="http://schemas.openxmlformats.org/officeDocument/2006/relationships/hyperlink" Target="https://stats.wnba.com/team/1611661324/traditional/" TargetMode="External"/><Relationship Id="rId21939" Type="http://schemas.openxmlformats.org/officeDocument/2006/relationships/hyperlink" Target="https://stats.wnba.com/team/1611661325/traditional/" TargetMode="External"/><Relationship Id="rId5199" Type="http://schemas.openxmlformats.org/officeDocument/2006/relationships/hyperlink" Target="https://stats.wnba.com/events/?flag=3&amp;CFID=&amp;CFPARAMS=&amp;PlayerID=1628278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4" Type="http://schemas.openxmlformats.org/officeDocument/2006/relationships/hyperlink" Target="https://stats.wnba.com/team/1611661324/traditional/" TargetMode="External"/><Relationship Id="rId20608" Type="http://schemas.openxmlformats.org/officeDocument/2006/relationships/hyperlink" Target="https://stats.wnba.com/events/?flag=2&amp;CFID=&amp;CFPARAMS=&amp;PlayerID=200671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8" Type="http://schemas.openxmlformats.org/officeDocument/2006/relationships/hyperlink" Target="https://stats.wnba.com/player/202656/" TargetMode="External"/><Relationship Id="rId19601" Type="http://schemas.openxmlformats.org/officeDocument/2006/relationships/hyperlink" Target="https://stats.wnba.com/events/?flag=1&amp;CFID=&amp;CFPARAMS=&amp;PlayerID=203843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9" Type="http://schemas.openxmlformats.org/officeDocument/2006/relationships/hyperlink" Target="https://stats.wnba.com/events/?flag=2&amp;CFID=&amp;CFPARAMS=&amp;PlayerID=200671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2" Type="http://schemas.openxmlformats.org/officeDocument/2006/relationships/hyperlink" Target="https://stats.wnba.com/events/?flag=1&amp;CFID=&amp;CFPARAMS=&amp;PlayerID=203843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0" Type="http://schemas.openxmlformats.org/officeDocument/2006/relationships/hyperlink" Target="https://stats.wnba.com/events/?flag=1&amp;CFID=&amp;CFPARAMS=&amp;PlayerID=203843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0" Type="http://schemas.openxmlformats.org/officeDocument/2006/relationships/hyperlink" Target="https://stats.wnba.com/events/?flag=1&amp;CFID=&amp;CFPARAMS=&amp;PlayerID=203037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0" Type="http://schemas.openxmlformats.org/officeDocument/2006/relationships/hyperlink" Target="https://stats.wnba.com/events/?flag=2&amp;CFID=&amp;CFPARAMS=&amp;PlayerID=201907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2" Type="http://schemas.openxmlformats.org/officeDocument/2006/relationships/hyperlink" Target="https://stats.wnba.com/player/201516/" TargetMode="External"/><Relationship Id="rId21921" Type="http://schemas.openxmlformats.org/officeDocument/2006/relationships/hyperlink" Target="https://stats.wnba.com/events/?flag=2&amp;CFID=&amp;CFPARAMS=&amp;PlayerID=201907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4" Type="http://schemas.openxmlformats.org/officeDocument/2006/relationships/hyperlink" Target="https://stats.wnba.com/events/?flag=2&amp;CFID=&amp;CFPARAMS=&amp;PlayerID=201516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3" Type="http://schemas.openxmlformats.org/officeDocument/2006/relationships/hyperlink" Target="https://stats.wnba.com/team/1611661329/traditional/" TargetMode="External"/><Relationship Id="rId5181" Type="http://schemas.openxmlformats.org/officeDocument/2006/relationships/hyperlink" Target="https://stats.wnba.com/team/1611661313/traditional/" TargetMode="External"/><Relationship Id="rId5182" Type="http://schemas.openxmlformats.org/officeDocument/2006/relationships/hyperlink" Target="https://stats.wnba.com/events/?flag=3&amp;CFID=&amp;CFPARAMS=&amp;PlayerID=204296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wnba.com/player/204296/" TargetMode="External"/><Relationship Id="rId5185" Type="http://schemas.openxmlformats.org/officeDocument/2006/relationships/hyperlink" Target="https://stats.wnba.com/events/?flag=3&amp;CFID=&amp;CFPARAMS=&amp;PlayerID=204296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wnba.com/events/?flag=1&amp;CFID=&amp;CFPARAMS=&amp;PlayerID=204296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stats.wnba.com/events/?flag=3&amp;CFID=&amp;CFPARAMS=&amp;PlayerID=204296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8" Type="http://schemas.openxmlformats.org/officeDocument/2006/relationships/hyperlink" Target="https://stats.wnba.com/events/?flag=3&amp;CFID=&amp;CFPARAMS=&amp;PlayerID=203037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wnba.com/events/?flag=3&amp;CFID=&amp;CFPARAMS=&amp;PlayerID=204296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9" Type="http://schemas.openxmlformats.org/officeDocument/2006/relationships/hyperlink" Target="https://stats.wnba.com/events/?flag=3&amp;CFID=&amp;CFPARAMS=&amp;PlayerID=203037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stats.wnba.com/events/?flag=1&amp;CFID=&amp;CFPARAMS=&amp;PlayerID=204296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6" Type="http://schemas.openxmlformats.org/officeDocument/2006/relationships/hyperlink" Target="https://stats.wnba.com/player/203037/" TargetMode="External"/><Relationship Id="rId21926" Type="http://schemas.openxmlformats.org/officeDocument/2006/relationships/hyperlink" Target="https://stats.wnba.com/events/?flag=2&amp;CFID=&amp;CFPARAMS=&amp;PlayerID=201516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7" Type="http://schemas.openxmlformats.org/officeDocument/2006/relationships/hyperlink" Target="https://stats.wnba.com/team/1611661321/traditional/" TargetMode="External"/><Relationship Id="rId21925" Type="http://schemas.openxmlformats.org/officeDocument/2006/relationships/hyperlink" Target="https://stats.wnba.com/events/?flag=2&amp;CFID=&amp;CFPARAMS=&amp;PlayerID=201516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stats.wnba.com/events/?flag=1&amp;CFID=&amp;CFPARAMS=&amp;PlayerID=204296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4" Type="http://schemas.openxmlformats.org/officeDocument/2006/relationships/hyperlink" Target="https://stats.wnba.com/events/?flag=1&amp;CFID=&amp;CFPARAMS=&amp;PlayerID=100723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8" Type="http://schemas.openxmlformats.org/officeDocument/2006/relationships/hyperlink" Target="https://stats.wnba.com/player/202670/" TargetMode="External"/><Relationship Id="rId5188" Type="http://schemas.openxmlformats.org/officeDocument/2006/relationships/hyperlink" Target="https://stats.wnba.com/events/?flag=1&amp;CFID=&amp;CFPARAMS=&amp;PlayerID=204296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5" Type="http://schemas.openxmlformats.org/officeDocument/2006/relationships/hyperlink" Target="https://stats.wnba.com/events/?flag=1&amp;CFID=&amp;CFPARAMS=&amp;PlayerID=100723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7" Type="http://schemas.openxmlformats.org/officeDocument/2006/relationships/hyperlink" Target="https://stats.wnba.com/events/?flag=2&amp;CFID=&amp;CFPARAMS=&amp;PlayerID=201516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2" Type="http://schemas.openxmlformats.org/officeDocument/2006/relationships/hyperlink" Target="https://stats.wnba.com/events/?flag=1&amp;CFID=&amp;CFPARAMS=&amp;PlayerID=100723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3" Type="http://schemas.openxmlformats.org/officeDocument/2006/relationships/hyperlink" Target="https://stats.wnba.com/events/?flag=1&amp;CFID=&amp;CFPARAMS=&amp;PlayerID=100723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9" Type="http://schemas.openxmlformats.org/officeDocument/2006/relationships/hyperlink" Target="https://stats.wnba.com/team/1611661329/traditional/" TargetMode="External"/><Relationship Id="rId19610" Type="http://schemas.openxmlformats.org/officeDocument/2006/relationships/hyperlink" Target="https://stats.wnba.com/events/?flag=1&amp;CFID=&amp;CFPARAMS=&amp;PlayerID=100723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1" Type="http://schemas.openxmlformats.org/officeDocument/2006/relationships/hyperlink" Target="https://stats.wnba.com/events/?flag=1&amp;CFID=&amp;CFPARAMS=&amp;PlayerID=100723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wnba.com/events/?flag=1&amp;CFID=&amp;CFPARAMS=&amp;PlayerID=1628915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wnba.com/events/?flag=1&amp;CFID=&amp;CFPARAMS=&amp;PlayerID=1628915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wnba.com/events/?flag=3&amp;CFID=&amp;CFPARAMS=&amp;PlayerID=1628915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wnba.com/events/?flag=3&amp;CFID=&amp;CFPARAMS=&amp;PlayerID=1628915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wnba.com/events/?flag=1&amp;CFID=&amp;CFPARAMS=&amp;PlayerID=1628915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wnba.com/events/?flag=1&amp;CFID=&amp;CFPARAMS=&amp;PlayerID=1628915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wnba.com/events/?flag=1&amp;CFID=&amp;CFPARAMS=&amp;PlayerID=1628915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wnba.com/events/?flag=3&amp;CFID=&amp;CFPARAMS=&amp;PlayerID=1628915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wnba.com/events/?flag=3&amp;CFID=&amp;CFPARAMS=&amp;PlayerID=1628915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wnba.com/team/1611661320/traditional/" TargetMode="External"/><Relationship Id="rId855" Type="http://schemas.openxmlformats.org/officeDocument/2006/relationships/hyperlink" Target="https://stats.wnba.com/events/?flag=1&amp;CFID=&amp;CFPARAMS=&amp;PlayerID=1642290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wnba.com/events/?flag=1&amp;CFID=&amp;CFPARAMS=&amp;PlayerID=1642290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3" Type="http://schemas.openxmlformats.org/officeDocument/2006/relationships/hyperlink" Target="https://stats.wnba.com/events/?flag=1&amp;CFID=&amp;CFPARAMS=&amp;PlayerID=1642290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wnba.com/events/?flag=1&amp;CFID=&amp;CFPARAMS=&amp;PlayerID=1642290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wnba.com/player/1628915/" TargetMode="External"/><Relationship Id="rId858" Type="http://schemas.openxmlformats.org/officeDocument/2006/relationships/hyperlink" Target="https://stats.wnba.com/events/?flag=1&amp;CFID=&amp;CFPARAMS=&amp;PlayerID=1642290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wnba.com/events/?flag=1&amp;CFID=&amp;CFPARAMS=&amp;PlayerID=1642290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stats.wnba.com/events/?flag=1&amp;CFID=&amp;CFPARAMS=&amp;PlayerID=1642290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wnba.com/events/?flag=1&amp;CFID=&amp;CFPARAMS=&amp;PlayerID=1642290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wnba.com/events/?flag=3&amp;CFID=&amp;CFPARAMS=&amp;PlayerID=1642290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wnba.com/events/?flag=3&amp;CFID=&amp;CFPARAMS=&amp;PlayerID=1628278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wnba.com/team/1611661322/traditional/" TargetMode="External"/><Relationship Id="rId886" Type="http://schemas.openxmlformats.org/officeDocument/2006/relationships/hyperlink" Target="https://stats.wnba.com/player/1628278/" TargetMode="External"/><Relationship Id="rId885" Type="http://schemas.openxmlformats.org/officeDocument/2006/relationships/hyperlink" Target="https://stats.wnba.com/events/?flag=1&amp;CFID=&amp;CFPARAMS=&amp;PlayerID=1642287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wnba.com/events/?flag=3&amp;CFID=&amp;CFPARAMS=&amp;PlayerID=1628278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wnba.com/events/?flag=1&amp;CFID=&amp;CFPARAMS=&amp;PlayerID=1642287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wnba.com/events/?flag=1&amp;CFID=&amp;CFPARAMS=&amp;PlayerID=1642287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wnba.com/events/?flag=1&amp;CFID=&amp;CFPARAMS=&amp;PlayerID=1642287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wnba.com/events/?flag=1&amp;CFID=&amp;CFPARAMS=&amp;PlayerID=1642287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wnba.com/events/?flag=1&amp;CFID=&amp;CFPARAMS=&amp;PlayerID=1642287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wnba.com/events/?flag=3&amp;CFID=&amp;CFPARAMS=&amp;PlayerID=1642287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wnba.com/events/?flag=3&amp;CFID=&amp;CFPARAMS=&amp;PlayerID=1642287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wnba.com/events/?flag=3&amp;CFID=&amp;CFPARAMS=&amp;PlayerID=1642287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wnba.com/events/?flag=3&amp;CFID=&amp;CFPARAMS=&amp;PlayerID=1642287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wnba.com/events/?flag=1&amp;CFID=&amp;CFPARAMS=&amp;PlayerID=1642287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wnba.com/events/?flag=1&amp;CFID=&amp;CFPARAMS=&amp;PlayerID=1642287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wnba.com/team/1611661320/traditional/" TargetMode="External"/><Relationship Id="rId872" Type="http://schemas.openxmlformats.org/officeDocument/2006/relationships/hyperlink" Target="https://stats.wnba.com/player/1642287/" TargetMode="External"/><Relationship Id="rId871" Type="http://schemas.openxmlformats.org/officeDocument/2006/relationships/hyperlink" Target="https://stats.wnba.com/events/?flag=1&amp;CFID=&amp;CFPARAMS=&amp;PlayerID=1628915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wnba.com/events/?flag=1&amp;CFID=&amp;CFPARAMS=&amp;PlayerID=1628915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stats.wnba.com/events/?flag=1&amp;CFID=&amp;CFPARAMS=&amp;PlayerID=1628882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wnba.com/events/?flag=1&amp;CFID=&amp;CFPARAMS=&amp;PlayerID=1628882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wnba.com/events/?flag=1&amp;CFID=&amp;CFPARAMS=&amp;PlayerID=1628882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wnba.com/events/?flag=3&amp;CFID=&amp;CFPARAMS=&amp;PlayerID=1628882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wnba.com/events/?flag=3&amp;CFID=&amp;CFPARAMS=&amp;PlayerID=1628882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stats.wnba.com/events/?flag=3&amp;CFID=&amp;CFPARAMS=&amp;PlayerID=1628882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wnba.com/events/?flag=1&amp;CFID=&amp;CFPARAMS=&amp;PlayerID=1628882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wnba.com/events/?flag=1&amp;CFID=&amp;CFPARAMS=&amp;PlayerID=1628882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wnba.com/events/?flag=1&amp;CFID=&amp;CFPARAMS=&amp;PlayerID=1628882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wnba.com/events/?flag=3&amp;CFID=&amp;CFPARAMS=&amp;PlayerID=1628882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wnba.com/team/1611661320/traditional/" TargetMode="External"/><Relationship Id="rId818" Type="http://schemas.openxmlformats.org/officeDocument/2006/relationships/hyperlink" Target="https://stats.wnba.com/player/1628882/" TargetMode="External"/><Relationship Id="rId817" Type="http://schemas.openxmlformats.org/officeDocument/2006/relationships/hyperlink" Target="https://stats.wnba.com/events/?flag=1&amp;CFID=&amp;CFPARAMS=&amp;PlayerID=1629482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" Type="http://schemas.openxmlformats.org/officeDocument/2006/relationships/hyperlink" Target="https://stats.wnba.com/events/?flag=1&amp;CFID=&amp;CFPARAMS=&amp;PlayerID=1629482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wnba.com/events/?flag=1&amp;CFID=&amp;CFPARAMS=&amp;PlayerID=1629482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wnba.com/events/?flag=1&amp;CFID=&amp;CFPARAMS=&amp;PlayerID=1629482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stats.wnba.com/events/?flag=1&amp;CFID=&amp;CFPARAMS=&amp;PlayerID=1629482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stats.wnba.com/events/?flag=1&amp;CFID=&amp;CFPARAMS=&amp;PlayerID=1629482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wnba.com/events/?flag=1&amp;CFID=&amp;CFPARAMS=&amp;PlayerID=1629482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wnba.com/events/?flag=1&amp;CFID=&amp;CFPARAMS=&amp;PlayerID=1629482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wnba.com/events/?flag=3&amp;CFID=&amp;CFPARAMS=&amp;PlayerID=1642290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wnba.com/events/?flag=1&amp;CFID=&amp;CFPARAMS=&amp;PlayerID=1628899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stats.wnba.com/events/?flag=1&amp;CFID=&amp;CFPARAMS=&amp;PlayerID=1628899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wnba.com/events/?flag=1&amp;CFID=&amp;CFPARAMS=&amp;PlayerID=1628899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wnba.com/events/?flag=1&amp;CFID=&amp;CFPARAMS=&amp;PlayerID=1628899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stats.wnba.com/events/?flag=3&amp;CFID=&amp;CFPARAMS=&amp;PlayerID=1642290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wnba.com/team/1611661322/traditional/" TargetMode="External"/><Relationship Id="rId846" Type="http://schemas.openxmlformats.org/officeDocument/2006/relationships/hyperlink" Target="https://stats.wnba.com/player/1642290/" TargetMode="External"/><Relationship Id="rId845" Type="http://schemas.openxmlformats.org/officeDocument/2006/relationships/hyperlink" Target="https://stats.wnba.com/events/?flag=1&amp;CFID=&amp;CFPARAMS=&amp;PlayerID=1628899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wnba.com/events/?flag=1&amp;CFID=&amp;CFPARAMS=&amp;PlayerID=1628899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wnba.com/events/?flag=1&amp;CFID=&amp;CFPARAMS=&amp;PlayerID=1628899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wnba.com/events/?flag=1&amp;CFID=&amp;CFPARAMS=&amp;PlayerID=1628899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wnba.com/team/1611661324/traditional/" TargetMode="External"/><Relationship Id="rId832" Type="http://schemas.openxmlformats.org/officeDocument/2006/relationships/hyperlink" Target="https://stats.wnba.com/player/1628899/" TargetMode="External"/><Relationship Id="rId831" Type="http://schemas.openxmlformats.org/officeDocument/2006/relationships/hyperlink" Target="https://stats.wnba.com/events/?flag=1&amp;CFID=&amp;CFPARAMS=&amp;PlayerID=1628882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wnba.com/events/?flag=1&amp;CFID=&amp;CFPARAMS=&amp;PlayerID=1628882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wnba.com/events/?flag=3&amp;CFID=&amp;CFPARAMS=&amp;PlayerID=1628899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wnba.com/events/?flag=3&amp;CFID=&amp;CFPARAMS=&amp;PlayerID=1628899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wnba.com/events/?flag=3&amp;CFID=&amp;CFPARAMS=&amp;PlayerID=1628899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wnba.com/events/?flag=3&amp;CFID=&amp;CFPARAMS=&amp;PlayerID=1628899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stats.wnba.com/events/?flag=1&amp;CFID=&amp;CFPARAMS=&amp;PlayerID=1629483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stats.wnba.com/team/1611661317/traditional/" TargetMode="External"/><Relationship Id="rId17099" Type="http://schemas.openxmlformats.org/officeDocument/2006/relationships/hyperlink" Target="https://stats.wnba.com/events/?flag=3&amp;CFID=&amp;CFPARAMS=&amp;PlayerID=1627676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stats.wnba.com/events/?flag=1&amp;CFID=&amp;CFPARAMS=&amp;PlayerID=1629483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stats.wnba.com/player/203829/" TargetMode="External"/><Relationship Id="rId17098" Type="http://schemas.openxmlformats.org/officeDocument/2006/relationships/hyperlink" Target="https://stats.wnba.com/team/1611661325/traditional/" TargetMode="External"/><Relationship Id="rId6504" Type="http://schemas.openxmlformats.org/officeDocument/2006/relationships/hyperlink" Target="https://stats.wnba.com/events/?flag=3&amp;CFID=&amp;CFPARAMS=&amp;PlayerID=1629483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stats.wnba.com/events/?flag=1&amp;CFID=&amp;CFPARAMS=&amp;PlayerID=1629484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stats.wnba.com/events/?flag=1&amp;CFID=&amp;CFPARAMS=&amp;PlayerID=1629483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stats.wnba.com/events/?flag=1&amp;CFID=&amp;CFPARAMS=&amp;PlayerID=1629484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5" Type="http://schemas.openxmlformats.org/officeDocument/2006/relationships/hyperlink" Target="https://stats.wnba.com/events/?flag=1&amp;CFID=&amp;CFPARAMS=&amp;PlayerID=201919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4" Type="http://schemas.openxmlformats.org/officeDocument/2006/relationships/hyperlink" Target="https://stats.wnba.com/events/?flag=1&amp;CFID=&amp;CFPARAMS=&amp;PlayerID=201919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stats.wnba.com/events/?flag=1&amp;CFID=&amp;CFPARAMS=&amp;PlayerID=1629483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7" Type="http://schemas.openxmlformats.org/officeDocument/2006/relationships/hyperlink" Target="https://stats.wnba.com/player/1627676/" TargetMode="External"/><Relationship Id="rId6509" Type="http://schemas.openxmlformats.org/officeDocument/2006/relationships/hyperlink" Target="https://stats.wnba.com/events/?flag=1&amp;CFID=&amp;CFPARAMS=&amp;PlayerID=1629483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9" Type="http://schemas.openxmlformats.org/officeDocument/2006/relationships/hyperlink" Target="https://stats.wnba.com/events/?flag=3&amp;CFID=&amp;CFPARAMS=&amp;PlayerID=203829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6" Type="http://schemas.openxmlformats.org/officeDocument/2006/relationships/hyperlink" Target="https://stats.wnba.com/events/?flag=1&amp;CFID=&amp;CFPARAMS=&amp;PlayerID=201919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1" Type="http://schemas.openxmlformats.org/officeDocument/2006/relationships/hyperlink" Target="https://stats.wnba.com/events/?flag=1&amp;CFID=&amp;CFPARAMS=&amp;PlayerID=201919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0" Type="http://schemas.openxmlformats.org/officeDocument/2006/relationships/hyperlink" Target="https://stats.wnba.com/events/?flag=1&amp;CFID=&amp;CFPARAMS=&amp;PlayerID=201919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3" Type="http://schemas.openxmlformats.org/officeDocument/2006/relationships/hyperlink" Target="https://stats.wnba.com/events/?flag=1&amp;CFID=&amp;CFPARAMS=&amp;PlayerID=201919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2" Type="http://schemas.openxmlformats.org/officeDocument/2006/relationships/hyperlink" Target="https://stats.wnba.com/events/?flag=1&amp;CFID=&amp;CFPARAMS=&amp;PlayerID=201919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stats.wnba.com/events/?flag=1&amp;CFID=&amp;CFPARAMS=&amp;PlayerID=1629484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stats.wnba.com/events/?flag=3&amp;CFID=&amp;CFPARAMS=&amp;PlayerID=1629483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stats.wnba.com/events/?flag=1&amp;CFID=&amp;CFPARAMS=&amp;PlayerID=1629484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stats.wnba.com/events/?flag=3&amp;CFID=&amp;CFPARAMS=&amp;PlayerID=1629483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stats.wnba.com/events/?flag=1&amp;CFID=&amp;CFPARAMS=&amp;PlayerID=1629484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stats.wnba.com/team/1611661324/traditional/" TargetMode="External"/><Relationship Id="rId7832" Type="http://schemas.openxmlformats.org/officeDocument/2006/relationships/hyperlink" Target="https://stats.wnba.com/events/?flag=1&amp;CFID=&amp;CFPARAMS=&amp;PlayerID=1629484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stats.wnba.com/events/?flag=3&amp;CFID=&amp;CFPARAMS=&amp;PlayerID=1629483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stats.wnba.com/events/?flag=1&amp;CFID=&amp;CFPARAMS=&amp;PlayerID=1629484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stats.wnba.com/events/?flag=3&amp;CFID=&amp;CFPARAMS=&amp;PlayerID=1629484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stats.wnba.com/team/1611661322/traditional/" TargetMode="External"/><Relationship Id="rId7825" Type="http://schemas.openxmlformats.org/officeDocument/2006/relationships/hyperlink" Target="https://stats.wnba.com/player/1629484/" TargetMode="External"/><Relationship Id="rId7824" Type="http://schemas.openxmlformats.org/officeDocument/2006/relationships/hyperlink" Target="https://stats.wnba.com/events/?flag=1&amp;CFID=&amp;CFPARAMS=&amp;PlayerID=1628286&amp;TeamID=1611661322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stats.wnba.com/events/?flag=3&amp;CFID=&amp;CFPARAMS=&amp;PlayerID=1629484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stats.wnba.com/events/?flag=3&amp;CFID=&amp;CFPARAMS=&amp;PlayerID=1629484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stats.wnba.com/events/?flag=1&amp;CFID=&amp;CFPARAMS=&amp;PlayerID=1628286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stats.wnba.com/events/?flag=1&amp;CFID=&amp;CFPARAMS=&amp;PlayerID=1628286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stats.wnba.com/events/?flag=1&amp;CFID=&amp;CFPARAMS=&amp;PlayerID=1628286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stats.wnba.com/events/?flag=1&amp;CFID=&amp;CFPARAMS=&amp;PlayerID=1628286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stats.wnba.com/team/1611661324/traditional/" TargetMode="External"/><Relationship Id="rId17077" Type="http://schemas.openxmlformats.org/officeDocument/2006/relationships/hyperlink" Target="https://stats.wnba.com/events/?flag=1&amp;CFID=&amp;CFPARAMS=&amp;PlayerID=204324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stats.wnba.com/events/?flag=3&amp;CFID=&amp;CFPARAMS=&amp;PlayerID=201480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stats.wnba.com/events/?flag=1&amp;CFID=&amp;CFPARAMS=&amp;PlayerID=203831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6" Type="http://schemas.openxmlformats.org/officeDocument/2006/relationships/hyperlink" Target="https://stats.wnba.com/events/?flag=1&amp;CFID=&amp;CFPARAMS=&amp;PlayerID=204324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stats.wnba.com/events/?flag=1&amp;CFID=&amp;CFPARAMS=&amp;PlayerID=203827&amp;TeamID=161166131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stats.wnba.com/events/?flag=1&amp;CFID=&amp;CFPARAMS=&amp;PlayerID=203831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9" Type="http://schemas.openxmlformats.org/officeDocument/2006/relationships/hyperlink" Target="https://stats.wnba.com/events/?flag=1&amp;CFID=&amp;CFPARAMS=&amp;PlayerID=204324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stats.wnba.com/player/201480/" TargetMode="External"/><Relationship Id="rId7857" Type="http://schemas.openxmlformats.org/officeDocument/2006/relationships/hyperlink" Target="https://stats.wnba.com/events/?flag=1&amp;CFID=&amp;CFPARAMS=&amp;PlayerID=203831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8" Type="http://schemas.openxmlformats.org/officeDocument/2006/relationships/hyperlink" Target="https://stats.wnba.com/events/?flag=1&amp;CFID=&amp;CFPARAMS=&amp;PlayerID=204324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3" Type="http://schemas.openxmlformats.org/officeDocument/2006/relationships/hyperlink" Target="https://stats.wnba.com/events/?flag=3&amp;CFID=&amp;CFPARAMS=&amp;PlayerID=204324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2" Type="http://schemas.openxmlformats.org/officeDocument/2006/relationships/hyperlink" Target="https://stats.wnba.com/events/?flag=3&amp;CFID=&amp;CFPARAMS=&amp;PlayerID=204324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5" Type="http://schemas.openxmlformats.org/officeDocument/2006/relationships/hyperlink" Target="https://stats.wnba.com/events/?flag=1&amp;CFID=&amp;CFPARAMS=&amp;PlayerID=204324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4" Type="http://schemas.openxmlformats.org/officeDocument/2006/relationships/hyperlink" Target="https://stats.wnba.com/events/?flag=3&amp;CFID=&amp;CFPARAMS=&amp;PlayerID=204324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1" Type="http://schemas.openxmlformats.org/officeDocument/2006/relationships/hyperlink" Target="https://stats.wnba.com/events/?flag=3&amp;CFID=&amp;CFPARAMS=&amp;PlayerID=204324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0" Type="http://schemas.openxmlformats.org/officeDocument/2006/relationships/hyperlink" Target="https://stats.wnba.com/team/1611661319/traditional/" TargetMode="External"/><Relationship Id="rId6520" Type="http://schemas.openxmlformats.org/officeDocument/2006/relationships/hyperlink" Target="https://stats.wnba.com/events/?flag=1&amp;CFID=&amp;CFPARAMS=&amp;PlayerID=203827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stats.wnba.com/events/?flag=3&amp;CFID=&amp;CFPARAMS=&amp;PlayerID=203831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stats.wnba.com/events/?flag=1&amp;CFID=&amp;CFPARAMS=&amp;PlayerID=203827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stats.wnba.com/team/1611661324/traditional/" TargetMode="External"/><Relationship Id="rId7850" Type="http://schemas.openxmlformats.org/officeDocument/2006/relationships/hyperlink" Target="https://stats.wnba.com/player/203831/" TargetMode="External"/><Relationship Id="rId6524" Type="http://schemas.openxmlformats.org/officeDocument/2006/relationships/hyperlink" Target="https://stats.wnba.com/events/?flag=1&amp;CFID=&amp;CFPARAMS=&amp;PlayerID=203827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stats.wnba.com/events/?flag=1&amp;CFID=&amp;CFPARAMS=&amp;PlayerID=203831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stats.wnba.com/events/?flag=1&amp;CFID=&amp;CFPARAMS=&amp;PlayerID=203827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stats.wnba.com/events/?flag=1&amp;CFID=&amp;CFPARAMS=&amp;PlayerID=203831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9" Type="http://schemas.openxmlformats.org/officeDocument/2006/relationships/hyperlink" Target="https://stats.wnba.com/player/204324/" TargetMode="External"/><Relationship Id="rId6522" Type="http://schemas.openxmlformats.org/officeDocument/2006/relationships/hyperlink" Target="https://stats.wnba.com/events/?flag=1&amp;CFID=&amp;CFPARAMS=&amp;PlayerID=203827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4" Type="http://schemas.openxmlformats.org/officeDocument/2006/relationships/hyperlink" Target="https://stats.wnba.com/events/?flag=1&amp;CFID=&amp;CFPARAMS=&amp;PlayerID=203831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stats.wnba.com/events/?flag=1&amp;CFID=&amp;CFPARAMS=&amp;PlayerID=203827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stats.wnba.com/events/?flag=3&amp;CFID=&amp;CFPARAMS=&amp;PlayerID=203831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stats.wnba.com/events/?flag=3&amp;CFID=&amp;CFPARAMS=&amp;PlayerID=203827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stats.wnba.com/events/?flag=1&amp;CFID=&amp;CFPARAMS=&amp;PlayerID=203829&amp;TeamID=1611661317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8" Type="http://schemas.openxmlformats.org/officeDocument/2006/relationships/hyperlink" Target="https://stats.wnba.com/events/?flag=3&amp;CFID=&amp;CFPARAMS=&amp;PlayerID=201919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stats.wnba.com/events/?flag=3&amp;CFID=&amp;CFPARAMS=&amp;PlayerID=203827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stats.wnba.com/events/?flag=1&amp;CFID=&amp;CFPARAMS=&amp;PlayerID=203829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7" Type="http://schemas.openxmlformats.org/officeDocument/2006/relationships/hyperlink" Target="https://stats.wnba.com/events/?flag=3&amp;CFID=&amp;CFPARAMS=&amp;PlayerID=201919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stats.wnba.com/events/?flag=3&amp;CFID=&amp;CFPARAMS=&amp;PlayerID=203827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stats.wnba.com/events/?flag=1&amp;CFID=&amp;CFPARAMS=&amp;PlayerID=203829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stats.wnba.com/events/?flag=3&amp;CFID=&amp;CFPARAMS=&amp;PlayerID=203827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stats.wnba.com/events/?flag=1&amp;CFID=&amp;CFPARAMS=&amp;PlayerID=203829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9" Type="http://schemas.openxmlformats.org/officeDocument/2006/relationships/hyperlink" Target="https://stats.wnba.com/events/?flag=1&amp;CFID=&amp;CFPARAMS=&amp;PlayerID=201919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4" Type="http://schemas.openxmlformats.org/officeDocument/2006/relationships/hyperlink" Target="https://stats.wnba.com/team/1611661313/traditional/" TargetMode="External"/><Relationship Id="rId17083" Type="http://schemas.openxmlformats.org/officeDocument/2006/relationships/hyperlink" Target="https://stats.wnba.com/player/201919/" TargetMode="External"/><Relationship Id="rId6519" Type="http://schemas.openxmlformats.org/officeDocument/2006/relationships/hyperlink" Target="https://stats.wnba.com/events/?flag=1&amp;CFID=&amp;CFPARAMS=&amp;PlayerID=203827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6" Type="http://schemas.openxmlformats.org/officeDocument/2006/relationships/hyperlink" Target="https://stats.wnba.com/events/?flag=3&amp;CFID=&amp;CFPARAMS=&amp;PlayerID=201919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5" Type="http://schemas.openxmlformats.org/officeDocument/2006/relationships/hyperlink" Target="https://stats.wnba.com/events/?flag=3&amp;CFID=&amp;CFPARAMS=&amp;PlayerID=201919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0" Type="http://schemas.openxmlformats.org/officeDocument/2006/relationships/hyperlink" Target="https://stats.wnba.com/events/?flag=1&amp;CFID=&amp;CFPARAMS=&amp;PlayerID=204324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2" Type="http://schemas.openxmlformats.org/officeDocument/2006/relationships/hyperlink" Target="https://stats.wnba.com/events/?flag=1&amp;CFID=&amp;CFPARAMS=&amp;PlayerID=204324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1" Type="http://schemas.openxmlformats.org/officeDocument/2006/relationships/hyperlink" Target="https://stats.wnba.com/events/?flag=1&amp;CFID=&amp;CFPARAMS=&amp;PlayerID=204324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stats.wnba.com/events/?flag=3&amp;CFID=&amp;CFPARAMS=&amp;PlayerID=203829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stats.wnba.com/events/?flag=1&amp;CFID=&amp;CFPARAMS=&amp;PlayerID=1629483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stats.wnba.com/events/?flag=3&amp;CFID=&amp;CFPARAMS=&amp;PlayerID=203829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stats.wnba.com/player/203827/" TargetMode="External"/><Relationship Id="rId7845" Type="http://schemas.openxmlformats.org/officeDocument/2006/relationships/hyperlink" Target="https://stats.wnba.com/events/?flag=1&amp;CFID=&amp;CFPARAMS=&amp;PlayerID=203829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stats.wnba.com/team/1611661313/traditional/" TargetMode="External"/><Relationship Id="rId7844" Type="http://schemas.openxmlformats.org/officeDocument/2006/relationships/hyperlink" Target="https://stats.wnba.com/events/?flag=1&amp;CFID=&amp;CFPARAMS=&amp;PlayerID=203829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stats.wnba.com/events/?flag=1&amp;CFID=&amp;CFPARAMS=&amp;PlayerID=1629483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stats.wnba.com/events/?flag=1&amp;CFID=&amp;CFPARAMS=&amp;PlayerID=203829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stats.wnba.com/events/?flag=1&amp;CFID=&amp;CFPARAMS=&amp;PlayerID=1629483&amp;TeamID=1611661324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stats.wnba.com/events/?flag=3&amp;CFID=&amp;CFPARAMS=&amp;PlayerID=203829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stats.wnba.com/events/?flag=1&amp;CFID=&amp;CFPARAMS=&amp;PlayerID=1628278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stats.wnba.com/events/?flag=1&amp;CFID=&amp;CFPARAMS=&amp;PlayerID=1628278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wnba.com/events/?flag=1&amp;CFID=&amp;CFPARAMS=&amp;PlayerID=1628278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wnba.com/events/?flag=1&amp;CFID=&amp;CFPARAMS=&amp;PlayerID=1628278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wnba.com/events/?flag=3&amp;CFID=&amp;CFPARAMS=&amp;PlayerID=1628278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wnba.com/events/?flag=3&amp;CFID=&amp;CFPARAMS=&amp;PlayerID=1628278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wnba.com/events/?flag=1&amp;CFID=&amp;CFPARAMS=&amp;PlayerID=1628278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stats.wnba.com/events/?flag=1&amp;CFID=&amp;CFPARAMS=&amp;PlayerID=1628278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wnba.com/events/?flag=1&amp;CFID=&amp;CFPARAMS=&amp;PlayerID=1628278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wnba.com/events/?flag=1&amp;CFID=&amp;CFPARAMS=&amp;PlayerID=1628278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stats.wnba.com/events/?flag=3&amp;CFID=&amp;CFPARAMS=&amp;PlayerID=1628286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stats.wnba.com/events/?flag=3&amp;CFID=&amp;CFPARAMS=&amp;PlayerID=1628286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stats.wnba.com/team/1611661322/traditional/" TargetMode="External"/><Relationship Id="rId7813" Type="http://schemas.openxmlformats.org/officeDocument/2006/relationships/hyperlink" Target="https://stats.wnba.com/player/1628286/" TargetMode="External"/><Relationship Id="rId7819" Type="http://schemas.openxmlformats.org/officeDocument/2006/relationships/hyperlink" Target="https://stats.wnba.com/events/?flag=1&amp;CFID=&amp;CFPARAMS=&amp;PlayerID=1628286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stats.wnba.com/events/?flag=1&amp;CFID=&amp;CFPARAMS=&amp;PlayerID=1628286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stats.wnba.com/events/?flag=1&amp;CFID=&amp;CFPARAMS=&amp;PlayerID=1628286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stats.wnba.com/events/?flag=1&amp;CFID=&amp;CFPARAMS=&amp;PlayerID=1630097&amp;TeamID=1611661323&amp;GameID=&amp;ContextMeasure=PF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stats.wnba.com/events/?flag=1&amp;CFID=&amp;CFPARAMS=&amp;PlayerID=1630097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stats.wnba.com/events/?flag=1&amp;CFID=&amp;CFPARAMS=&amp;PlayerID=1630097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stats.wnba.com/events/?flag=1&amp;CFID=&amp;CFPARAMS=&amp;PlayerID=1630097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stats.wnba.com/events/?flag=3&amp;CFID=&amp;CFPARAMS=&amp;PlayerID=1630097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stats.wnba.com/events/?flag=3&amp;CFID=&amp;CFPARAMS=&amp;PlayerID=1630097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stats.wnba.com/events/?flag=3&amp;CFID=&amp;CFPARAMS=&amp;PlayerID=1630097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stats.wnba.com/events/?flag=1&amp;CFID=&amp;CFPARAMS=&amp;PlayerID=1630097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stats.wnba.com/events/?flag=1&amp;CFID=&amp;CFPARAMS=&amp;PlayerID=1630097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stats.wnba.com/events/?flag=1&amp;CFID=&amp;CFPARAMS=&amp;PlayerID=1630097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stats.wnba.com/events/?flag=1&amp;CFID=&amp;CFPARAMS=&amp;PlayerID=1630097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stats.wnba.com/events/?flag=3&amp;CFID=&amp;CFPARAMS=&amp;PlayerID=1630097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stats.wnba.com/team/1611661323/traditional/" TargetMode="External"/><Relationship Id="rId16043" Type="http://schemas.openxmlformats.org/officeDocument/2006/relationships/hyperlink" Target="https://stats.wnba.com/events/?flag=1&amp;CFID=&amp;CFPARAMS=&amp;PlayerID=201062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4" Type="http://schemas.openxmlformats.org/officeDocument/2006/relationships/hyperlink" Target="https://stats.wnba.com/events/?flag=1&amp;CFID=&amp;CFPARAMS=&amp;PlayerID=204329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2" Type="http://schemas.openxmlformats.org/officeDocument/2006/relationships/hyperlink" Target="https://stats.wnba.com/events/?flag=1&amp;CFID=&amp;CFPARAMS=&amp;PlayerID=201062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3" Type="http://schemas.openxmlformats.org/officeDocument/2006/relationships/hyperlink" Target="https://stats.wnba.com/events/?flag=1&amp;CFID=&amp;CFPARAMS=&amp;PlayerID=204329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5" Type="http://schemas.openxmlformats.org/officeDocument/2006/relationships/hyperlink" Target="https://stats.wnba.com/events/?flag=1&amp;CFID=&amp;CFPARAMS=&amp;PlayerID=201062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6" Type="http://schemas.openxmlformats.org/officeDocument/2006/relationships/hyperlink" Target="https://stats.wnba.com/team/1611661323/traditional/" TargetMode="External"/><Relationship Id="rId16044" Type="http://schemas.openxmlformats.org/officeDocument/2006/relationships/hyperlink" Target="https://stats.wnba.com/events/?flag=1&amp;CFID=&amp;CFPARAMS=&amp;PlayerID=201062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5" Type="http://schemas.openxmlformats.org/officeDocument/2006/relationships/hyperlink" Target="https://stats.wnba.com/player/1627673/" TargetMode="External"/><Relationship Id="rId17370" Type="http://schemas.openxmlformats.org/officeDocument/2006/relationships/hyperlink" Target="https://stats.wnba.com/events/?flag=1&amp;CFID=&amp;CFPARAMS=&amp;PlayerID=204329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1" Type="http://schemas.openxmlformats.org/officeDocument/2006/relationships/hyperlink" Target="https://stats.wnba.com/events/?flag=3&amp;CFID=&amp;CFPARAMS=&amp;PlayerID=201062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2" Type="http://schemas.openxmlformats.org/officeDocument/2006/relationships/hyperlink" Target="https://stats.wnba.com/events/?flag=1&amp;CFID=&amp;CFPARAMS=&amp;PlayerID=204329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0" Type="http://schemas.openxmlformats.org/officeDocument/2006/relationships/hyperlink" Target="https://stats.wnba.com/events/?flag=3&amp;CFID=&amp;CFPARAMS=&amp;PlayerID=201062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1" Type="http://schemas.openxmlformats.org/officeDocument/2006/relationships/hyperlink" Target="https://stats.wnba.com/events/?flag=1&amp;CFID=&amp;CFPARAMS=&amp;PlayerID=204329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9" Type="http://schemas.openxmlformats.org/officeDocument/2006/relationships/hyperlink" Target="https://stats.wnba.com/events/?flag=3&amp;CFID=&amp;CFPARAMS=&amp;PlayerID=201062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6" Type="http://schemas.openxmlformats.org/officeDocument/2006/relationships/hyperlink" Target="https://stats.wnba.com/player/201062/" TargetMode="External"/><Relationship Id="rId17367" Type="http://schemas.openxmlformats.org/officeDocument/2006/relationships/hyperlink" Target="https://stats.wnba.com/events/?flag=1&amp;CFID=&amp;CFPARAMS=&amp;PlayerID=204329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9" Type="http://schemas.openxmlformats.org/officeDocument/2006/relationships/hyperlink" Target="https://stats.wnba.com/events/?flag=3&amp;CFID=&amp;CFPARAMS=&amp;PlayerID=202650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5" Type="http://schemas.openxmlformats.org/officeDocument/2006/relationships/hyperlink" Target="https://stats.wnba.com/events/?flag=1&amp;CFID=&amp;CFPARAMS=&amp;PlayerID=202670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6" Type="http://schemas.openxmlformats.org/officeDocument/2006/relationships/hyperlink" Target="https://stats.wnba.com/events/?flag=3&amp;CFID=&amp;CFPARAMS=&amp;PlayerID=204329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8" Type="http://schemas.openxmlformats.org/officeDocument/2006/relationships/hyperlink" Target="https://stats.wnba.com/events/?flag=3&amp;CFID=&amp;CFPARAMS=&amp;PlayerID=201062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9" Type="http://schemas.openxmlformats.org/officeDocument/2006/relationships/hyperlink" Target="https://stats.wnba.com/events/?flag=1&amp;CFID=&amp;CFPARAMS=&amp;PlayerID=204329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7" Type="http://schemas.openxmlformats.org/officeDocument/2006/relationships/hyperlink" Target="https://stats.wnba.com/events/?flag=3&amp;CFID=&amp;CFPARAMS=&amp;PlayerID=202650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7" Type="http://schemas.openxmlformats.org/officeDocument/2006/relationships/hyperlink" Target="https://stats.wnba.com/team/1611661319/traditional/" TargetMode="External"/><Relationship Id="rId17368" Type="http://schemas.openxmlformats.org/officeDocument/2006/relationships/hyperlink" Target="https://stats.wnba.com/events/?flag=1&amp;CFID=&amp;CFPARAMS=&amp;PlayerID=204329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8" Type="http://schemas.openxmlformats.org/officeDocument/2006/relationships/hyperlink" Target="https://stats.wnba.com/events/?flag=3&amp;CFID=&amp;CFPARAMS=&amp;PlayerID=202650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4" Type="http://schemas.openxmlformats.org/officeDocument/2006/relationships/hyperlink" Target="https://stats.wnba.com/events/?flag=1&amp;CFID=&amp;CFPARAMS=&amp;PlayerID=201492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5" Type="http://schemas.openxmlformats.org/officeDocument/2006/relationships/hyperlink" Target="https://stats.wnba.com/events/?flag=1&amp;CFID=&amp;CFPARAMS=&amp;PlayerID=1627673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3" Type="http://schemas.openxmlformats.org/officeDocument/2006/relationships/hyperlink" Target="https://stats.wnba.com/events/?flag=3&amp;CFID=&amp;CFPARAMS=&amp;PlayerID=201492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4" Type="http://schemas.openxmlformats.org/officeDocument/2006/relationships/hyperlink" Target="https://stats.wnba.com/events/?flag=1&amp;CFID=&amp;CFPARAMS=&amp;PlayerID=1627673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6" Type="http://schemas.openxmlformats.org/officeDocument/2006/relationships/hyperlink" Target="https://stats.wnba.com/events/?flag=1&amp;CFID=&amp;CFPARAMS=&amp;PlayerID=201492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7" Type="http://schemas.openxmlformats.org/officeDocument/2006/relationships/hyperlink" Target="https://stats.wnba.com/events/?flag=1&amp;CFID=&amp;CFPARAMS=&amp;PlayerID=1627673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5" Type="http://schemas.openxmlformats.org/officeDocument/2006/relationships/hyperlink" Target="https://stats.wnba.com/events/?flag=1&amp;CFID=&amp;CFPARAMS=&amp;PlayerID=201492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6" Type="http://schemas.openxmlformats.org/officeDocument/2006/relationships/hyperlink" Target="https://stats.wnba.com/events/?flag=1&amp;CFID=&amp;CFPARAMS=&amp;PlayerID=1627673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0" Type="http://schemas.openxmlformats.org/officeDocument/2006/relationships/hyperlink" Target="https://stats.wnba.com/team/1611661330/traditional/" TargetMode="External"/><Relationship Id="rId17381" Type="http://schemas.openxmlformats.org/officeDocument/2006/relationships/hyperlink" Target="https://stats.wnba.com/events/?flag=1&amp;CFID=&amp;CFPARAMS=&amp;PlayerID=1627673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0" Type="http://schemas.openxmlformats.org/officeDocument/2006/relationships/hyperlink" Target="https://stats.wnba.com/events/?flag=3&amp;CFID=&amp;CFPARAMS=&amp;PlayerID=1627673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2" Type="http://schemas.openxmlformats.org/officeDocument/2006/relationships/hyperlink" Target="https://stats.wnba.com/events/?flag=3&amp;CFID=&amp;CFPARAMS=&amp;PlayerID=201492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3" Type="http://schemas.openxmlformats.org/officeDocument/2006/relationships/hyperlink" Target="https://stats.wnba.com/events/?flag=1&amp;CFID=&amp;CFPARAMS=&amp;PlayerID=1627673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1" Type="http://schemas.openxmlformats.org/officeDocument/2006/relationships/hyperlink" Target="https://stats.wnba.com/events/?flag=3&amp;CFID=&amp;CFPARAMS=&amp;PlayerID=201492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2" Type="http://schemas.openxmlformats.org/officeDocument/2006/relationships/hyperlink" Target="https://stats.wnba.com/events/?flag=1&amp;CFID=&amp;CFPARAMS=&amp;PlayerID=1627673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7" Type="http://schemas.openxmlformats.org/officeDocument/2006/relationships/hyperlink" Target="https://stats.wnba.com/events/?flag=1&amp;CFID=&amp;CFPARAMS=&amp;PlayerID=201062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8" Type="http://schemas.openxmlformats.org/officeDocument/2006/relationships/hyperlink" Target="https://stats.wnba.com/events/?flag=3&amp;CFID=&amp;CFPARAMS=&amp;PlayerID=1627673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6" Type="http://schemas.openxmlformats.org/officeDocument/2006/relationships/hyperlink" Target="https://stats.wnba.com/events/?flag=1&amp;CFID=&amp;CFPARAMS=&amp;PlayerID=201062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7" Type="http://schemas.openxmlformats.org/officeDocument/2006/relationships/hyperlink" Target="https://stats.wnba.com/events/?flag=3&amp;CFID=&amp;CFPARAMS=&amp;PlayerID=1627673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9" Type="http://schemas.openxmlformats.org/officeDocument/2006/relationships/hyperlink" Target="https://stats.wnba.com/player/201492/" TargetMode="External"/><Relationship Id="rId16048" Type="http://schemas.openxmlformats.org/officeDocument/2006/relationships/hyperlink" Target="https://stats.wnba.com/events/?flag=1&amp;CFID=&amp;CFPARAMS=&amp;PlayerID=201062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9" Type="http://schemas.openxmlformats.org/officeDocument/2006/relationships/hyperlink" Target="https://stats.wnba.com/events/?flag=3&amp;CFID=&amp;CFPARAMS=&amp;PlayerID=1627673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1" Type="http://schemas.openxmlformats.org/officeDocument/2006/relationships/hyperlink" Target="https://stats.wnba.com/events/?flag=1&amp;CFID=&amp;CFPARAMS=&amp;PlayerID=202634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2" Type="http://schemas.openxmlformats.org/officeDocument/2006/relationships/hyperlink" Target="https://stats.wnba.com/events/?flag=3&amp;CFID=&amp;CFPARAMS=&amp;PlayerID=1627670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4" Type="http://schemas.openxmlformats.org/officeDocument/2006/relationships/hyperlink" Target="https://stats.wnba.com/events/?flag=3&amp;CFID=&amp;CFPARAMS=&amp;PlayerID=203410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0" Type="http://schemas.openxmlformats.org/officeDocument/2006/relationships/hyperlink" Target="https://stats.wnba.com/events/?flag=1&amp;CFID=&amp;CFPARAMS=&amp;PlayerID=202634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1" Type="http://schemas.openxmlformats.org/officeDocument/2006/relationships/hyperlink" Target="https://stats.wnba.com/events/?flag=3&amp;CFID=&amp;CFPARAMS=&amp;PlayerID=1627670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5" Type="http://schemas.openxmlformats.org/officeDocument/2006/relationships/hyperlink" Target="https://stats.wnba.com/events/?flag=3&amp;CFID=&amp;CFPARAMS=&amp;PlayerID=203410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3" Type="http://schemas.openxmlformats.org/officeDocument/2006/relationships/hyperlink" Target="https://stats.wnba.com/events/?flag=1&amp;CFID=&amp;CFPARAMS=&amp;PlayerID=202634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4" Type="http://schemas.openxmlformats.org/officeDocument/2006/relationships/hyperlink" Target="https://stats.wnba.com/events/?flag=3&amp;CFID=&amp;CFPARAMS=&amp;PlayerID=1627670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2" Type="http://schemas.openxmlformats.org/officeDocument/2006/relationships/hyperlink" Target="https://stats.wnba.com/team/1611661323/traditional/" TargetMode="External"/><Relationship Id="rId16022" Type="http://schemas.openxmlformats.org/officeDocument/2006/relationships/hyperlink" Target="https://stats.wnba.com/events/?flag=1&amp;CFID=&amp;CFPARAMS=&amp;PlayerID=202634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3" Type="http://schemas.openxmlformats.org/officeDocument/2006/relationships/hyperlink" Target="https://stats.wnba.com/events/?flag=3&amp;CFID=&amp;CFPARAMS=&amp;PlayerID=1627670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3" Type="http://schemas.openxmlformats.org/officeDocument/2006/relationships/hyperlink" Target="https://stats.wnba.com/events/?flag=3&amp;CFID=&amp;CFPARAMS=&amp;PlayerID=203410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0" Type="http://schemas.openxmlformats.org/officeDocument/2006/relationships/hyperlink" Target="https://stats.wnba.com/events/?flag=1&amp;CFID=&amp;CFPARAMS=&amp;PlayerID=200665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1" Type="http://schemas.openxmlformats.org/officeDocument/2006/relationships/hyperlink" Target="https://stats.wnba.com/player/203410/" TargetMode="External"/><Relationship Id="rId17350" Type="http://schemas.openxmlformats.org/officeDocument/2006/relationships/hyperlink" Target="https://stats.wnba.com/team/1611661323/traditional/" TargetMode="External"/><Relationship Id="rId16018" Type="http://schemas.openxmlformats.org/officeDocument/2006/relationships/hyperlink" Target="https://stats.wnba.com/events/?flag=1&amp;CFID=&amp;CFPARAMS=&amp;PlayerID=202634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9" Type="http://schemas.openxmlformats.org/officeDocument/2006/relationships/hyperlink" Target="https://stats.wnba.com/player/1627670/" TargetMode="External"/><Relationship Id="rId16017" Type="http://schemas.openxmlformats.org/officeDocument/2006/relationships/hyperlink" Target="https://stats.wnba.com/events/?flag=1&amp;CFID=&amp;CFPARAMS=&amp;PlayerID=202634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8" Type="http://schemas.openxmlformats.org/officeDocument/2006/relationships/hyperlink" Target="https://stats.wnba.com/events/?flag=1&amp;CFID=&amp;CFPARAMS=&amp;PlayerID=100949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9" Type="http://schemas.openxmlformats.org/officeDocument/2006/relationships/hyperlink" Target="https://stats.wnba.com/events/?flag=1&amp;CFID=&amp;CFPARAMS=&amp;PlayerID=200665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9" Type="http://schemas.openxmlformats.org/officeDocument/2006/relationships/hyperlink" Target="https://stats.wnba.com/events/?flag=1&amp;CFID=&amp;CFPARAMS=&amp;PlayerID=202634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4" Type="http://schemas.openxmlformats.org/officeDocument/2006/relationships/hyperlink" Target="https://stats.wnba.com/events/?flag=3&amp;CFID=&amp;CFPARAMS=&amp;PlayerID=202634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5" Type="http://schemas.openxmlformats.org/officeDocument/2006/relationships/hyperlink" Target="https://stats.wnba.com/events/?flag=1&amp;CFID=&amp;CFPARAMS=&amp;PlayerID=100949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7" Type="http://schemas.openxmlformats.org/officeDocument/2006/relationships/hyperlink" Target="https://stats.wnba.com/events/?flag=1&amp;CFID=&amp;CFPARAMS=&amp;PlayerID=200665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3" Type="http://schemas.openxmlformats.org/officeDocument/2006/relationships/hyperlink" Target="https://stats.wnba.com/events/?flag=3&amp;CFID=&amp;CFPARAMS=&amp;PlayerID=202634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4" Type="http://schemas.openxmlformats.org/officeDocument/2006/relationships/hyperlink" Target="https://stats.wnba.com/events/?flag=1&amp;CFID=&amp;CFPARAMS=&amp;PlayerID=100949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8" Type="http://schemas.openxmlformats.org/officeDocument/2006/relationships/hyperlink" Target="https://stats.wnba.com/events/?flag=1&amp;CFID=&amp;CFPARAMS=&amp;PlayerID=200665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6" Type="http://schemas.openxmlformats.org/officeDocument/2006/relationships/hyperlink" Target="https://stats.wnba.com/events/?flag=1&amp;CFID=&amp;CFPARAMS=&amp;PlayerID=202634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7" Type="http://schemas.openxmlformats.org/officeDocument/2006/relationships/hyperlink" Target="https://stats.wnba.com/events/?flag=1&amp;CFID=&amp;CFPARAMS=&amp;PlayerID=100949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5" Type="http://schemas.openxmlformats.org/officeDocument/2006/relationships/hyperlink" Target="https://stats.wnba.com/events/?flag=1&amp;CFID=&amp;CFPARAMS=&amp;PlayerID=200665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5" Type="http://schemas.openxmlformats.org/officeDocument/2006/relationships/hyperlink" Target="https://stats.wnba.com/events/?flag=3&amp;CFID=&amp;CFPARAMS=&amp;PlayerID=202634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6" Type="http://schemas.openxmlformats.org/officeDocument/2006/relationships/hyperlink" Target="https://stats.wnba.com/events/?flag=1&amp;CFID=&amp;CFPARAMS=&amp;PlayerID=100949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6" Type="http://schemas.openxmlformats.org/officeDocument/2006/relationships/hyperlink" Target="https://stats.wnba.com/events/?flag=1&amp;CFID=&amp;CFPARAMS=&amp;PlayerID=200665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2" Type="http://schemas.openxmlformats.org/officeDocument/2006/relationships/hyperlink" Target="https://stats.wnba.com/events/?flag=1&amp;CFID=&amp;CFPARAMS=&amp;PlayerID=202670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3" Type="http://schemas.openxmlformats.org/officeDocument/2006/relationships/hyperlink" Target="https://stats.wnba.com/player/204329/" TargetMode="External"/><Relationship Id="rId18695" Type="http://schemas.openxmlformats.org/officeDocument/2006/relationships/hyperlink" Target="https://stats.wnba.com/team/1611661320/traditional/" TargetMode="External"/><Relationship Id="rId20993" Type="http://schemas.openxmlformats.org/officeDocument/2006/relationships/hyperlink" Target="https://stats.wnba.com/team/1611661330/traditional/" TargetMode="External"/><Relationship Id="rId16031" Type="http://schemas.openxmlformats.org/officeDocument/2006/relationships/hyperlink" Target="https://stats.wnba.com/events/?flag=1&amp;CFID=&amp;CFPARAMS=&amp;PlayerID=202670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2" Type="http://schemas.openxmlformats.org/officeDocument/2006/relationships/hyperlink" Target="https://stats.wnba.com/events/?flag=1&amp;CFID=&amp;CFPARAMS=&amp;PlayerID=1627670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6" Type="http://schemas.openxmlformats.org/officeDocument/2006/relationships/hyperlink" Target="https://stats.wnba.com/events/?flag=3&amp;CFID=&amp;CFPARAMS=&amp;PlayerID=202650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4" Type="http://schemas.openxmlformats.org/officeDocument/2006/relationships/hyperlink" Target="https://stats.wnba.com/events/?flag=2&amp;CFID=&amp;CFPARAMS=&amp;PlayerID=100396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4" Type="http://schemas.openxmlformats.org/officeDocument/2006/relationships/hyperlink" Target="https://stats.wnba.com/events/?flag=1&amp;CFID=&amp;CFPARAMS=&amp;PlayerID=202670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5" Type="http://schemas.openxmlformats.org/officeDocument/2006/relationships/hyperlink" Target="https://stats.wnba.com/events/?flag=3&amp;CFID=&amp;CFPARAMS=&amp;PlayerID=204329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3" Type="http://schemas.openxmlformats.org/officeDocument/2006/relationships/hyperlink" Target="https://stats.wnba.com/events/?flag=1&amp;CFID=&amp;CFPARAMS=&amp;PlayerID=203410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5" Type="http://schemas.openxmlformats.org/officeDocument/2006/relationships/hyperlink" Target="https://stats.wnba.com/events/?flag=2&amp;CFID=&amp;CFPARAMS=&amp;PlayerID=100396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3" Type="http://schemas.openxmlformats.org/officeDocument/2006/relationships/hyperlink" Target="https://stats.wnba.com/events/?flag=1&amp;CFID=&amp;CFPARAMS=&amp;PlayerID=202670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4" Type="http://schemas.openxmlformats.org/officeDocument/2006/relationships/hyperlink" Target="https://stats.wnba.com/team/1611661313/traditional/" TargetMode="External"/><Relationship Id="rId18694" Type="http://schemas.openxmlformats.org/officeDocument/2006/relationships/hyperlink" Target="https://stats.wnba.com/player/202650/" TargetMode="External"/><Relationship Id="rId20996" Type="http://schemas.openxmlformats.org/officeDocument/2006/relationships/hyperlink" Target="https://stats.wnba.com/events/?flag=2&amp;CFID=&amp;CFPARAMS=&amp;PlayerID=100396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1" Type="http://schemas.openxmlformats.org/officeDocument/2006/relationships/hyperlink" Target="https://stats.wnba.com/events/?flag=1&amp;CFID=&amp;CFPARAMS=&amp;PlayerID=203410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7" Type="http://schemas.openxmlformats.org/officeDocument/2006/relationships/hyperlink" Target="https://stats.wnba.com/events/?flag=2&amp;CFID=&amp;CFPARAMS=&amp;PlayerID=100396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2" Type="http://schemas.openxmlformats.org/officeDocument/2006/relationships/hyperlink" Target="https://stats.wnba.com/events/?flag=1&amp;CFID=&amp;CFPARAMS=&amp;PlayerID=203410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8" Type="http://schemas.openxmlformats.org/officeDocument/2006/relationships/hyperlink" Target="https://stats.wnba.com/player/101033/" TargetMode="External"/><Relationship Id="rId16030" Type="http://schemas.openxmlformats.org/officeDocument/2006/relationships/hyperlink" Target="https://stats.wnba.com/events/?flag=1&amp;CFID=&amp;CFPARAMS=&amp;PlayerID=202670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1" Type="http://schemas.openxmlformats.org/officeDocument/2006/relationships/hyperlink" Target="https://stats.wnba.com/events/?flag=1&amp;CFID=&amp;CFPARAMS=&amp;PlayerID=1627670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9" Type="http://schemas.openxmlformats.org/officeDocument/2006/relationships/hyperlink" Target="https://stats.wnba.com/team/1611661321/traditional/" TargetMode="External"/><Relationship Id="rId17360" Type="http://schemas.openxmlformats.org/officeDocument/2006/relationships/hyperlink" Target="https://stats.wnba.com/events/?flag=1&amp;CFID=&amp;CFPARAMS=&amp;PlayerID=1627670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0" Type="http://schemas.openxmlformats.org/officeDocument/2006/relationships/hyperlink" Target="https://stats.wnba.com/events/?flag=1&amp;CFID=&amp;CFPARAMS=&amp;PlayerID=203410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0" Type="http://schemas.openxmlformats.org/officeDocument/2006/relationships/hyperlink" Target="https://stats.wnba.com/events/?flag=2&amp;CFID=&amp;CFPARAMS=&amp;PlayerID=201046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1" Type="http://schemas.openxmlformats.org/officeDocument/2006/relationships/hyperlink" Target="https://stats.wnba.com/events/?flag=2&amp;CFID=&amp;CFPARAMS=&amp;PlayerID=201046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2" Type="http://schemas.openxmlformats.org/officeDocument/2006/relationships/hyperlink" Target="https://stats.wnba.com/player/100396/" TargetMode="External"/><Relationship Id="rId16029" Type="http://schemas.openxmlformats.org/officeDocument/2006/relationships/hyperlink" Target="https://stats.wnba.com/events/?flag=1&amp;CFID=&amp;CFPARAMS=&amp;PlayerID=202670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8" Type="http://schemas.openxmlformats.org/officeDocument/2006/relationships/hyperlink" Target="https://stats.wnba.com/events/?flag=1&amp;CFID=&amp;CFPARAMS=&amp;PlayerID=202670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9" Type="http://schemas.openxmlformats.org/officeDocument/2006/relationships/hyperlink" Target="https://stats.wnba.com/events/?flag=1&amp;CFID=&amp;CFPARAMS=&amp;PlayerID=1627670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5" Type="http://schemas.openxmlformats.org/officeDocument/2006/relationships/hyperlink" Target="https://stats.wnba.com/team/1611661328/traditional/" TargetMode="External"/><Relationship Id="rId17356" Type="http://schemas.openxmlformats.org/officeDocument/2006/relationships/hyperlink" Target="https://stats.wnba.com/events/?flag=1&amp;CFID=&amp;CFPARAMS=&amp;PlayerID=1627670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8" Type="http://schemas.openxmlformats.org/officeDocument/2006/relationships/hyperlink" Target="https://stats.wnba.com/events/?flag=1&amp;CFID=&amp;CFPARAMS=&amp;PlayerID=203410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4" Type="http://schemas.openxmlformats.org/officeDocument/2006/relationships/hyperlink" Target="https://stats.wnba.com/player/202670/" TargetMode="External"/><Relationship Id="rId17355" Type="http://schemas.openxmlformats.org/officeDocument/2006/relationships/hyperlink" Target="https://stats.wnba.com/events/?flag=1&amp;CFID=&amp;CFPARAMS=&amp;PlayerID=1627670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9" Type="http://schemas.openxmlformats.org/officeDocument/2006/relationships/hyperlink" Target="https://stats.wnba.com/events/?flag=1&amp;CFID=&amp;CFPARAMS=&amp;PlayerID=203410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7" Type="http://schemas.openxmlformats.org/officeDocument/2006/relationships/hyperlink" Target="https://stats.wnba.com/events/?flag=3&amp;CFID=&amp;CFPARAMS=&amp;PlayerID=202670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8" Type="http://schemas.openxmlformats.org/officeDocument/2006/relationships/hyperlink" Target="https://stats.wnba.com/events/?flag=1&amp;CFID=&amp;CFPARAMS=&amp;PlayerID=1627670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6" Type="http://schemas.openxmlformats.org/officeDocument/2006/relationships/hyperlink" Target="https://stats.wnba.com/events/?flag=3&amp;CFID=&amp;CFPARAMS=&amp;PlayerID=203410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6" Type="http://schemas.openxmlformats.org/officeDocument/2006/relationships/hyperlink" Target="https://stats.wnba.com/events/?flag=3&amp;CFID=&amp;CFPARAMS=&amp;PlayerID=202670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7" Type="http://schemas.openxmlformats.org/officeDocument/2006/relationships/hyperlink" Target="https://stats.wnba.com/events/?flag=1&amp;CFID=&amp;CFPARAMS=&amp;PlayerID=1627670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7" Type="http://schemas.openxmlformats.org/officeDocument/2006/relationships/hyperlink" Target="https://stats.wnba.com/events/?flag=1&amp;CFID=&amp;CFPARAMS=&amp;PlayerID=203410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7" Type="http://schemas.openxmlformats.org/officeDocument/2006/relationships/hyperlink" Target="https://stats.wnba.com/team/1611661313/traditional/" TargetMode="External"/><Relationship Id="rId16086" Type="http://schemas.openxmlformats.org/officeDocument/2006/relationships/hyperlink" Target="https://stats.wnba.com/player/204320/" TargetMode="External"/><Relationship Id="rId16089" Type="http://schemas.openxmlformats.org/officeDocument/2006/relationships/hyperlink" Target="https://stats.wnba.com/events/?flag=3&amp;CFID=&amp;CFPARAMS=&amp;PlayerID=204320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8" Type="http://schemas.openxmlformats.org/officeDocument/2006/relationships/hyperlink" Target="https://stats.wnba.com/events/?flag=3&amp;CFID=&amp;CFPARAMS=&amp;PlayerID=204320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3" Type="http://schemas.openxmlformats.org/officeDocument/2006/relationships/hyperlink" Target="https://stats.wnba.com/events/?flag=1&amp;CFID=&amp;CFPARAMS=&amp;PlayerID=203863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2" Type="http://schemas.openxmlformats.org/officeDocument/2006/relationships/hyperlink" Target="https://stats.wnba.com/events/?flag=1&amp;CFID=&amp;CFPARAMS=&amp;PlayerID=203863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5" Type="http://schemas.openxmlformats.org/officeDocument/2006/relationships/hyperlink" Target="https://stats.wnba.com/events/?flag=1&amp;CFID=&amp;CFPARAMS=&amp;PlayerID=203863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4" Type="http://schemas.openxmlformats.org/officeDocument/2006/relationships/hyperlink" Target="https://stats.wnba.com/events/?flag=1&amp;CFID=&amp;CFPARAMS=&amp;PlayerID=203863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1" Type="http://schemas.openxmlformats.org/officeDocument/2006/relationships/hyperlink" Target="https://stats.wnba.com/events/?flag=1&amp;CFID=&amp;CFPARAMS=&amp;PlayerID=203863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0" Type="http://schemas.openxmlformats.org/officeDocument/2006/relationships/hyperlink" Target="https://stats.wnba.com/events/?flag=3&amp;CFID=&amp;CFPARAMS=&amp;PlayerID=203863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wnba.com/events/?flag=1&amp;CFID=&amp;CFPARAMS=&amp;PlayerID=1628276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wnba.com/events/?flag=1&amp;CFID=&amp;CFPARAMS=&amp;PlayerID=1628276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wnba.com/events/?flag=1&amp;CFID=&amp;CFPARAMS=&amp;PlayerID=1628276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stats.wnba.com/events/?flag=1&amp;CFID=&amp;CFPARAMS=&amp;PlayerID=1628276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stats.wnba.com/player/1630149/" TargetMode="External"/><Relationship Id="rId2185" Type="http://schemas.openxmlformats.org/officeDocument/2006/relationships/hyperlink" Target="https://stats.wnba.com/team/1611661321/traditional/" TargetMode="External"/><Relationship Id="rId2186" Type="http://schemas.openxmlformats.org/officeDocument/2006/relationships/hyperlink" Target="https://stats.wnba.com/events/?flag=3&amp;CFID=&amp;CFPARAMS=&amp;PlayerID=1630149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wnba.com/events/?flag=3&amp;CFID=&amp;CFPARAMS=&amp;PlayerID=1630149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wnba.com/events/?flag=3&amp;CFID=&amp;CFPARAMS=&amp;PlayerID=1630149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wnba.com/events/?flag=3&amp;CFID=&amp;CFPARAMS=&amp;PlayerID=1630149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9" Type="http://schemas.openxmlformats.org/officeDocument/2006/relationships/hyperlink" Target="https://stats.wnba.com/events/?flag=3&amp;CFID=&amp;CFPARAMS=&amp;PlayerID=203863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8" Type="http://schemas.openxmlformats.org/officeDocument/2006/relationships/hyperlink" Target="https://stats.wnba.com/events/?flag=1&amp;CFID=&amp;CFPARAMS=&amp;PlayerID=204320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7" Type="http://schemas.openxmlformats.org/officeDocument/2006/relationships/hyperlink" Target="https://stats.wnba.com/events/?flag=1&amp;CFID=&amp;CFPARAMS=&amp;PlayerID=204320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9" Type="http://schemas.openxmlformats.org/officeDocument/2006/relationships/hyperlink" Target="https://stats.wnba.com/events/?flag=1&amp;CFID=&amp;CFPARAMS=&amp;PlayerID=204320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4" Type="http://schemas.openxmlformats.org/officeDocument/2006/relationships/hyperlink" Target="https://stats.wnba.com/events/?flag=1&amp;CFID=&amp;CFPARAMS=&amp;PlayerID=204320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3" Type="http://schemas.openxmlformats.org/officeDocument/2006/relationships/hyperlink" Target="https://stats.wnba.com/events/?flag=1&amp;CFID=&amp;CFPARAMS=&amp;PlayerID=204320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6" Type="http://schemas.openxmlformats.org/officeDocument/2006/relationships/hyperlink" Target="https://stats.wnba.com/events/?flag=1&amp;CFID=&amp;CFPARAMS=&amp;PlayerID=204320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5" Type="http://schemas.openxmlformats.org/officeDocument/2006/relationships/hyperlink" Target="https://stats.wnba.com/events/?flag=1&amp;CFID=&amp;CFPARAMS=&amp;PlayerID=204320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0" Type="http://schemas.openxmlformats.org/officeDocument/2006/relationships/hyperlink" Target="https://stats.wnba.com/events/?flag=3&amp;CFID=&amp;CFPARAMS=&amp;PlayerID=204320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2" Type="http://schemas.openxmlformats.org/officeDocument/2006/relationships/hyperlink" Target="https://stats.wnba.com/events/?flag=1&amp;CFID=&amp;CFPARAMS=&amp;PlayerID=204320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1" Type="http://schemas.openxmlformats.org/officeDocument/2006/relationships/hyperlink" Target="https://stats.wnba.com/events/?flag=3&amp;CFID=&amp;CFPARAMS=&amp;PlayerID=204320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wnba.com/events/?flag=1&amp;CFID=&amp;CFPARAMS=&amp;PlayerID=1627674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wnba.com/player/1628276/" TargetMode="External"/><Relationship Id="rId2172" Type="http://schemas.openxmlformats.org/officeDocument/2006/relationships/hyperlink" Target="https://stats.wnba.com/team/1611661319/traditional/" TargetMode="External"/><Relationship Id="rId2173" Type="http://schemas.openxmlformats.org/officeDocument/2006/relationships/hyperlink" Target="https://stats.wnba.com/events/?flag=3&amp;CFID=&amp;CFPARAMS=&amp;PlayerID=1628276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wnba.com/events/?flag=3&amp;CFID=&amp;CFPARAMS=&amp;PlayerID=1628276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stats.wnba.com/events/?flag=3&amp;CFID=&amp;CFPARAMS=&amp;PlayerID=1628276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wnba.com/events/?flag=3&amp;CFID=&amp;CFPARAMS=&amp;PlayerID=1628276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wnba.com/events/?flag=1&amp;CFID=&amp;CFPARAMS=&amp;PlayerID=1628276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wnba.com/events/?flag=1&amp;CFID=&amp;CFPARAMS=&amp;PlayerID=1628276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wnba.com/events/?flag=1&amp;CFID=&amp;CFPARAMS=&amp;PlayerID=1628276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5" Type="http://schemas.openxmlformats.org/officeDocument/2006/relationships/hyperlink" Target="https://stats.wnba.com/events/?flag=3&amp;CFID=&amp;CFPARAMS=&amp;PlayerID=1628282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6" Type="http://schemas.openxmlformats.org/officeDocument/2006/relationships/hyperlink" Target="https://stats.wnba.com/events/?flag=1&amp;CFID=&amp;CFPARAMS=&amp;PlayerID=203827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4" Type="http://schemas.openxmlformats.org/officeDocument/2006/relationships/hyperlink" Target="https://stats.wnba.com/events/?flag=3&amp;CFID=&amp;CFPARAMS=&amp;PlayerID=1628282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5" Type="http://schemas.openxmlformats.org/officeDocument/2006/relationships/hyperlink" Target="https://stats.wnba.com/events/?flag=1&amp;CFID=&amp;CFPARAMS=&amp;PlayerID=203827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7" Type="http://schemas.openxmlformats.org/officeDocument/2006/relationships/hyperlink" Target="https://stats.wnba.com/events/?flag=1&amp;CFID=&amp;CFPARAMS=&amp;PlayerID=1628282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8" Type="http://schemas.openxmlformats.org/officeDocument/2006/relationships/hyperlink" Target="https://stats.wnba.com/events/?flag=1&amp;CFID=&amp;CFPARAMS=&amp;PlayerID=203827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6" Type="http://schemas.openxmlformats.org/officeDocument/2006/relationships/hyperlink" Target="https://stats.wnba.com/events/?flag=3&amp;CFID=&amp;CFPARAMS=&amp;PlayerID=1628282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7" Type="http://schemas.openxmlformats.org/officeDocument/2006/relationships/hyperlink" Target="https://stats.wnba.com/events/?flag=1&amp;CFID=&amp;CFPARAMS=&amp;PlayerID=203827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1" Type="http://schemas.openxmlformats.org/officeDocument/2006/relationships/hyperlink" Target="https://stats.wnba.com/player/1628282/" TargetMode="External"/><Relationship Id="rId17392" Type="http://schemas.openxmlformats.org/officeDocument/2006/relationships/hyperlink" Target="https://stats.wnba.com/events/?flag=3&amp;CFID=&amp;CFPARAMS=&amp;PlayerID=203827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0" Type="http://schemas.openxmlformats.org/officeDocument/2006/relationships/hyperlink" Target="https://stats.wnba.com/events/?flag=1&amp;CFID=&amp;CFPARAMS=&amp;PlayerID=201492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1" Type="http://schemas.openxmlformats.org/officeDocument/2006/relationships/hyperlink" Target="https://stats.wnba.com/events/?flag=3&amp;CFID=&amp;CFPARAMS=&amp;PlayerID=203827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3" Type="http://schemas.openxmlformats.org/officeDocument/2006/relationships/hyperlink" Target="https://stats.wnba.com/events/?flag=3&amp;CFID=&amp;CFPARAMS=&amp;PlayerID=1628282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4" Type="http://schemas.openxmlformats.org/officeDocument/2006/relationships/hyperlink" Target="https://stats.wnba.com/events/?flag=1&amp;CFID=&amp;CFPARAMS=&amp;PlayerID=203827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2" Type="http://schemas.openxmlformats.org/officeDocument/2006/relationships/hyperlink" Target="https://stats.wnba.com/team/1611661320/traditional/" TargetMode="External"/><Relationship Id="rId17393" Type="http://schemas.openxmlformats.org/officeDocument/2006/relationships/hyperlink" Target="https://stats.wnba.com/events/?flag=3&amp;CFID=&amp;CFPARAMS=&amp;PlayerID=203827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0" Type="http://schemas.openxmlformats.org/officeDocument/2006/relationships/hyperlink" Target="https://stats.wnba.com/team/1611661324/traditional/" TargetMode="External"/><Relationship Id="rId16058" Type="http://schemas.openxmlformats.org/officeDocument/2006/relationships/hyperlink" Target="https://stats.wnba.com/events/?flag=1&amp;CFID=&amp;CFPARAMS=&amp;PlayerID=201492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9" Type="http://schemas.openxmlformats.org/officeDocument/2006/relationships/hyperlink" Target="https://stats.wnba.com/player/203827/" TargetMode="External"/><Relationship Id="rId16057" Type="http://schemas.openxmlformats.org/officeDocument/2006/relationships/hyperlink" Target="https://stats.wnba.com/events/?flag=1&amp;CFID=&amp;CFPARAMS=&amp;PlayerID=201492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8" Type="http://schemas.openxmlformats.org/officeDocument/2006/relationships/hyperlink" Target="https://stats.wnba.com/events/?flag=1&amp;CFID=&amp;CFPARAMS=&amp;PlayerID=1627673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9" Type="http://schemas.openxmlformats.org/officeDocument/2006/relationships/hyperlink" Target="https://stats.wnba.com/events/?flag=1&amp;CFID=&amp;CFPARAMS=&amp;PlayerID=201492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6" Type="http://schemas.openxmlformats.org/officeDocument/2006/relationships/hyperlink" Target="https://stats.wnba.com/team/1611661322/traditional/" TargetMode="External"/><Relationship Id="rId16075" Type="http://schemas.openxmlformats.org/officeDocument/2006/relationships/hyperlink" Target="https://stats.wnba.com/player/203863/" TargetMode="External"/><Relationship Id="rId16078" Type="http://schemas.openxmlformats.org/officeDocument/2006/relationships/hyperlink" Target="https://stats.wnba.com/events/?flag=3&amp;CFID=&amp;CFPARAMS=&amp;PlayerID=203863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7" Type="http://schemas.openxmlformats.org/officeDocument/2006/relationships/hyperlink" Target="https://stats.wnba.com/events/?flag=3&amp;CFID=&amp;CFPARAMS=&amp;PlayerID=203863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2" Type="http://schemas.openxmlformats.org/officeDocument/2006/relationships/hyperlink" Target="https://stats.wnba.com/events/?flag=1&amp;CFID=&amp;CFPARAMS=&amp;PlayerID=1628282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1" Type="http://schemas.openxmlformats.org/officeDocument/2006/relationships/hyperlink" Target="https://stats.wnba.com/events/?flag=1&amp;CFID=&amp;CFPARAMS=&amp;PlayerID=1628282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4" Type="http://schemas.openxmlformats.org/officeDocument/2006/relationships/hyperlink" Target="https://stats.wnba.com/events/?flag=1&amp;CFID=&amp;CFPARAMS=&amp;PlayerID=1628282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3" Type="http://schemas.openxmlformats.org/officeDocument/2006/relationships/hyperlink" Target="https://stats.wnba.com/events/?flag=1&amp;CFID=&amp;CFPARAMS=&amp;PlayerID=1628282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0" Type="http://schemas.openxmlformats.org/officeDocument/2006/relationships/hyperlink" Target="https://stats.wnba.com/events/?flag=1&amp;CFID=&amp;CFPARAMS=&amp;PlayerID=1628282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wnba.com/events/?flag=1&amp;CFID=&amp;CFPARAMS=&amp;PlayerID=1630149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stats.wnba.com/events/?flag=1&amp;CFID=&amp;CFPARAMS=&amp;PlayerID=1630149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wnba.com/events/?flag=1&amp;CFID=&amp;CFPARAMS=&amp;PlayerID=1630149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stats.wnba.com/events/?flag=1&amp;CFID=&amp;CFPARAMS=&amp;PlayerID=1630149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wnba.com/events/?flag=1&amp;CFID=&amp;CFPARAMS=&amp;PlayerID=1630149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wnba.com/events/?flag=1&amp;CFID=&amp;CFPARAMS=&amp;PlayerID=1630149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wnba.com/events/?flag=1&amp;CFID=&amp;CFPARAMS=&amp;PlayerID=1630149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wnba.com/events/?flag=1&amp;CFID=&amp;CFPARAMS=&amp;PlayerID=1630149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wnba.com/player/1628909/" TargetMode="External"/><Relationship Id="rId2199" Type="http://schemas.openxmlformats.org/officeDocument/2006/relationships/hyperlink" Target="https://stats.wnba.com/team/1611661325/traditional/" TargetMode="External"/><Relationship Id="rId16069" Type="http://schemas.openxmlformats.org/officeDocument/2006/relationships/hyperlink" Target="https://stats.wnba.com/events/?flag=1&amp;CFID=&amp;CFPARAMS=&amp;PlayerID=1628282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8" Type="http://schemas.openxmlformats.org/officeDocument/2006/relationships/hyperlink" Target="https://stats.wnba.com/events/?flag=1&amp;CFID=&amp;CFPARAMS=&amp;PlayerID=1628282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9" Type="http://schemas.openxmlformats.org/officeDocument/2006/relationships/hyperlink" Target="https://stats.wnba.com/events/?flag=1&amp;CFID=&amp;CFPARAMS=&amp;PlayerID=203827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0" Type="http://schemas.openxmlformats.org/officeDocument/2006/relationships/hyperlink" Target="https://stats.wnba.com/events/?flag=1&amp;CFID=&amp;CFPARAMS=&amp;PlayerID=204334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0" Type="http://schemas.openxmlformats.org/officeDocument/2006/relationships/hyperlink" Target="https://stats.wnba.com/events/?flag=2&amp;CFID=&amp;CFPARAMS=&amp;PlayerID=201477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1" Type="http://schemas.openxmlformats.org/officeDocument/2006/relationships/hyperlink" Target="https://stats.wnba.com/player/203024/" TargetMode="External"/><Relationship Id="rId20942" Type="http://schemas.openxmlformats.org/officeDocument/2006/relationships/hyperlink" Target="https://stats.wnba.com/team/1611661324/traditional/" TargetMode="External"/><Relationship Id="rId20943" Type="http://schemas.openxmlformats.org/officeDocument/2006/relationships/hyperlink" Target="https://stats.wnba.com/events/?flag=2&amp;CFID=&amp;CFPARAMS=&amp;PlayerID=203024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4" Type="http://schemas.openxmlformats.org/officeDocument/2006/relationships/hyperlink" Target="https://stats.wnba.com/events/?flag=2&amp;CFID=&amp;CFPARAMS=&amp;PlayerID=203024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5" Type="http://schemas.openxmlformats.org/officeDocument/2006/relationships/hyperlink" Target="https://stats.wnba.com/player/203018/" TargetMode="External"/><Relationship Id="rId18619" Type="http://schemas.openxmlformats.org/officeDocument/2006/relationships/hyperlink" Target="https://stats.wnba.com/events/?flag=3&amp;CFID=&amp;CFPARAMS=&amp;PlayerID=203402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7" Type="http://schemas.openxmlformats.org/officeDocument/2006/relationships/hyperlink" Target="https://stats.wnba.com/team/1611661323/traditional/" TargetMode="External"/><Relationship Id="rId19948" Type="http://schemas.openxmlformats.org/officeDocument/2006/relationships/hyperlink" Target="https://stats.wnba.com/events/?flag=1&amp;CFID=&amp;CFPARAMS=&amp;PlayerID=204334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8" Type="http://schemas.openxmlformats.org/officeDocument/2006/relationships/hyperlink" Target="https://stats.wnba.com/events/?flag=3&amp;CFID=&amp;CFPARAMS=&amp;PlayerID=203402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9" Type="http://schemas.openxmlformats.org/officeDocument/2006/relationships/hyperlink" Target="https://stats.wnba.com/events/?flag=1&amp;CFID=&amp;CFPARAMS=&amp;PlayerID=204334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5" Type="http://schemas.openxmlformats.org/officeDocument/2006/relationships/hyperlink" Target="https://stats.wnba.com/events/?flag=1&amp;CFID=&amp;CFPARAMS=&amp;PlayerID=203029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6" Type="http://schemas.openxmlformats.org/officeDocument/2006/relationships/hyperlink" Target="https://stats.wnba.com/events/?flag=1&amp;CFID=&amp;CFPARAMS=&amp;PlayerID=204334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6" Type="http://schemas.openxmlformats.org/officeDocument/2006/relationships/hyperlink" Target="https://stats.wnba.com/team/1611661319/traditional/" TargetMode="External"/><Relationship Id="rId18616" Type="http://schemas.openxmlformats.org/officeDocument/2006/relationships/hyperlink" Target="https://stats.wnba.com/player/203402/" TargetMode="External"/><Relationship Id="rId19947" Type="http://schemas.openxmlformats.org/officeDocument/2006/relationships/hyperlink" Target="https://stats.wnba.com/events/?flag=1&amp;CFID=&amp;CFPARAMS=&amp;PlayerID=204334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7" Type="http://schemas.openxmlformats.org/officeDocument/2006/relationships/hyperlink" Target="https://stats.wnba.com/events/?flag=2&amp;CFID=&amp;CFPARAMS=&amp;PlayerID=203018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3" Type="http://schemas.openxmlformats.org/officeDocument/2006/relationships/hyperlink" Target="https://stats.wnba.com/events/?flag=1&amp;CFID=&amp;CFPARAMS=&amp;PlayerID=203029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4" Type="http://schemas.openxmlformats.org/officeDocument/2006/relationships/hyperlink" Target="https://stats.wnba.com/events/?flag=3&amp;CFID=&amp;CFPARAMS=&amp;PlayerID=204334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8" Type="http://schemas.openxmlformats.org/officeDocument/2006/relationships/hyperlink" Target="https://stats.wnba.com/events/?flag=2&amp;CFID=&amp;CFPARAMS=&amp;PlayerID=203018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4" Type="http://schemas.openxmlformats.org/officeDocument/2006/relationships/hyperlink" Target="https://stats.wnba.com/events/?flag=1&amp;CFID=&amp;CFPARAMS=&amp;PlayerID=203029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5" Type="http://schemas.openxmlformats.org/officeDocument/2006/relationships/hyperlink" Target="https://stats.wnba.com/events/?flag=3&amp;CFID=&amp;CFPARAMS=&amp;PlayerID=204334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9" Type="http://schemas.openxmlformats.org/officeDocument/2006/relationships/hyperlink" Target="https://stats.wnba.com/events/?flag=2&amp;CFID=&amp;CFPARAMS=&amp;PlayerID=203018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1" Type="http://schemas.openxmlformats.org/officeDocument/2006/relationships/hyperlink" Target="https://stats.wnba.com/events/?flag=1&amp;CFID=&amp;CFPARAMS=&amp;PlayerID=203029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2" Type="http://schemas.openxmlformats.org/officeDocument/2006/relationships/hyperlink" Target="https://stats.wnba.com/player/204334/" TargetMode="External"/><Relationship Id="rId18612" Type="http://schemas.openxmlformats.org/officeDocument/2006/relationships/hyperlink" Target="https://stats.wnba.com/events/?flag=1&amp;CFID=&amp;CFPARAMS=&amp;PlayerID=203029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3" Type="http://schemas.openxmlformats.org/officeDocument/2006/relationships/hyperlink" Target="https://stats.wnba.com/team/1611661330/traditional/" TargetMode="External"/><Relationship Id="rId19940" Type="http://schemas.openxmlformats.org/officeDocument/2006/relationships/hyperlink" Target="https://stats.wnba.com/events/?flag=1&amp;CFID=&amp;CFPARAMS=&amp;PlayerID=202253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0" Type="http://schemas.openxmlformats.org/officeDocument/2006/relationships/hyperlink" Target="https://stats.wnba.com/events/?flag=1&amp;CFID=&amp;CFPARAMS=&amp;PlayerID=203029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1" Type="http://schemas.openxmlformats.org/officeDocument/2006/relationships/hyperlink" Target="https://stats.wnba.com/events/?flag=1&amp;CFID=&amp;CFPARAMS=&amp;PlayerID=202253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0" Type="http://schemas.openxmlformats.org/officeDocument/2006/relationships/hyperlink" Target="https://stats.wnba.com/events/?flag=1&amp;CFID=&amp;CFPARAMS=&amp;PlayerID=204300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0" Type="http://schemas.openxmlformats.org/officeDocument/2006/relationships/hyperlink" Target="https://stats.wnba.com/team/1611661324/traditional/" TargetMode="External"/><Relationship Id="rId19961" Type="http://schemas.openxmlformats.org/officeDocument/2006/relationships/hyperlink" Target="https://stats.wnba.com/events/?flag=1&amp;CFID=&amp;CFPARAMS=&amp;PlayerID=204300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0" Type="http://schemas.openxmlformats.org/officeDocument/2006/relationships/hyperlink" Target="https://stats.wnba.com/events/?flag=2&amp;CFID=&amp;CFPARAMS=&amp;PlayerID=203029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1" Type="http://schemas.openxmlformats.org/officeDocument/2006/relationships/hyperlink" Target="https://stats.wnba.com/player/201904/" TargetMode="External"/><Relationship Id="rId20932" Type="http://schemas.openxmlformats.org/officeDocument/2006/relationships/hyperlink" Target="https://stats.wnba.com/team/1611661323/traditional/" TargetMode="External"/><Relationship Id="rId20933" Type="http://schemas.openxmlformats.org/officeDocument/2006/relationships/hyperlink" Target="https://stats.wnba.com/events/?flag=2&amp;CFID=&amp;CFPARAMS=&amp;PlayerID=201904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4" Type="http://schemas.openxmlformats.org/officeDocument/2006/relationships/hyperlink" Target="https://stats.wnba.com/events/?flag=2&amp;CFID=&amp;CFPARAMS=&amp;PlayerID=201904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8" Type="http://schemas.openxmlformats.org/officeDocument/2006/relationships/hyperlink" Target="https://stats.wnba.com/events/?flag=1&amp;CFID=&amp;CFPARAMS=&amp;PlayerID=203402&amp;TeamID=161166132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9" Type="http://schemas.openxmlformats.org/officeDocument/2006/relationships/hyperlink" Target="https://stats.wnba.com/events/?flag=3&amp;CFID=&amp;CFPARAMS=&amp;PlayerID=204300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9" Type="http://schemas.openxmlformats.org/officeDocument/2006/relationships/hyperlink" Target="https://stats.wnba.com/player/201480/" TargetMode="External"/><Relationship Id="rId18626" Type="http://schemas.openxmlformats.org/officeDocument/2006/relationships/hyperlink" Target="https://stats.wnba.com/events/?flag=1&amp;CFID=&amp;CFPARAMS=&amp;PlayerID=203402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7" Type="http://schemas.openxmlformats.org/officeDocument/2006/relationships/hyperlink" Target="https://stats.wnba.com/events/?flag=3&amp;CFID=&amp;CFPARAMS=&amp;PlayerID=204300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5" Type="http://schemas.openxmlformats.org/officeDocument/2006/relationships/hyperlink" Target="https://stats.wnba.com/events/?flag=2&amp;CFID=&amp;CFPARAMS=&amp;PlayerID=201904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7" Type="http://schemas.openxmlformats.org/officeDocument/2006/relationships/hyperlink" Target="https://stats.wnba.com/events/?flag=1&amp;CFID=&amp;CFPARAMS=&amp;PlayerID=203402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8" Type="http://schemas.openxmlformats.org/officeDocument/2006/relationships/hyperlink" Target="https://stats.wnba.com/events/?flag=3&amp;CFID=&amp;CFPARAMS=&amp;PlayerID=204300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6" Type="http://schemas.openxmlformats.org/officeDocument/2006/relationships/hyperlink" Target="https://stats.wnba.com/events/?flag=2&amp;CFID=&amp;CFPARAMS=&amp;PlayerID=201904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4" Type="http://schemas.openxmlformats.org/officeDocument/2006/relationships/hyperlink" Target="https://stats.wnba.com/events/?flag=1&amp;CFID=&amp;CFPARAMS=&amp;PlayerID=203402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5" Type="http://schemas.openxmlformats.org/officeDocument/2006/relationships/hyperlink" Target="https://stats.wnba.com/team/1611661317/traditional/" TargetMode="External"/><Relationship Id="rId20937" Type="http://schemas.openxmlformats.org/officeDocument/2006/relationships/hyperlink" Target="https://stats.wnba.com/player/201477/" TargetMode="External"/><Relationship Id="rId18625" Type="http://schemas.openxmlformats.org/officeDocument/2006/relationships/hyperlink" Target="https://stats.wnba.com/events/?flag=1&amp;CFID=&amp;CFPARAMS=&amp;PlayerID=203402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6" Type="http://schemas.openxmlformats.org/officeDocument/2006/relationships/hyperlink" Target="https://stats.wnba.com/events/?flag=3&amp;CFID=&amp;CFPARAMS=&amp;PlayerID=204300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8" Type="http://schemas.openxmlformats.org/officeDocument/2006/relationships/hyperlink" Target="https://stats.wnba.com/team/1611661329/traditional/" TargetMode="External"/><Relationship Id="rId18622" Type="http://schemas.openxmlformats.org/officeDocument/2006/relationships/hyperlink" Target="https://stats.wnba.com/events/?flag=1&amp;CFID=&amp;CFPARAMS=&amp;PlayerID=203402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3" Type="http://schemas.openxmlformats.org/officeDocument/2006/relationships/hyperlink" Target="https://stats.wnba.com/events/?flag=1&amp;CFID=&amp;CFPARAMS=&amp;PlayerID=204334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9" Type="http://schemas.openxmlformats.org/officeDocument/2006/relationships/hyperlink" Target="https://stats.wnba.com/events/?flag=2&amp;CFID=&amp;CFPARAMS=&amp;PlayerID=201477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3" Type="http://schemas.openxmlformats.org/officeDocument/2006/relationships/hyperlink" Target="https://stats.wnba.com/events/?flag=1&amp;CFID=&amp;CFPARAMS=&amp;PlayerID=203402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4" Type="http://schemas.openxmlformats.org/officeDocument/2006/relationships/hyperlink" Target="https://stats.wnba.com/player/204300/" TargetMode="External"/><Relationship Id="rId18620" Type="http://schemas.openxmlformats.org/officeDocument/2006/relationships/hyperlink" Target="https://stats.wnba.com/events/?flag=3&amp;CFID=&amp;CFPARAMS=&amp;PlayerID=203402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1" Type="http://schemas.openxmlformats.org/officeDocument/2006/relationships/hyperlink" Target="https://stats.wnba.com/events/?flag=1&amp;CFID=&amp;CFPARAMS=&amp;PlayerID=204334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1" Type="http://schemas.openxmlformats.org/officeDocument/2006/relationships/hyperlink" Target="https://stats.wnba.com/events/?flag=1&amp;CFID=&amp;CFPARAMS=&amp;PlayerID=203402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2" Type="http://schemas.openxmlformats.org/officeDocument/2006/relationships/hyperlink" Target="https://stats.wnba.com/events/?flag=1&amp;CFID=&amp;CFPARAMS=&amp;PlayerID=204334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0" Type="http://schemas.openxmlformats.org/officeDocument/2006/relationships/hyperlink" Target="https://stats.wnba.com/team/1611661325/traditional/" TargetMode="External"/><Relationship Id="rId20921" Type="http://schemas.openxmlformats.org/officeDocument/2006/relationships/hyperlink" Target="https://stats.wnba.com/events/?flag=2&amp;CFID=&amp;CFPARAMS=&amp;PlayerID=202640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2" Type="http://schemas.openxmlformats.org/officeDocument/2006/relationships/hyperlink" Target="https://stats.wnba.com/events/?flag=2&amp;CFID=&amp;CFPARAMS=&amp;PlayerID=202640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3" Type="http://schemas.openxmlformats.org/officeDocument/2006/relationships/hyperlink" Target="https://stats.wnba.com/events/?flag=2&amp;CFID=&amp;CFPARAMS=&amp;PlayerID=202640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8" Type="http://schemas.openxmlformats.org/officeDocument/2006/relationships/hyperlink" Target="https://stats.wnba.com/player/202253/" TargetMode="External"/><Relationship Id="rId19929" Type="http://schemas.openxmlformats.org/officeDocument/2006/relationships/hyperlink" Target="https://stats.wnba.com/team/1611661324/traditional/" TargetMode="External"/><Relationship Id="rId19926" Type="http://schemas.openxmlformats.org/officeDocument/2006/relationships/hyperlink" Target="https://stats.wnba.com/events/?flag=1&amp;CFID=&amp;CFPARAMS=&amp;PlayerID=203025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7" Type="http://schemas.openxmlformats.org/officeDocument/2006/relationships/hyperlink" Target="https://stats.wnba.com/events/?flag=1&amp;CFID=&amp;CFPARAMS=&amp;PlayerID=203025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4" Type="http://schemas.openxmlformats.org/officeDocument/2006/relationships/hyperlink" Target="https://stats.wnba.com/events/?flag=1&amp;CFID=&amp;CFPARAMS=&amp;PlayerID=203025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4" Type="http://schemas.openxmlformats.org/officeDocument/2006/relationships/hyperlink" Target="https://stats.wnba.com/events/?flag=2&amp;CFID=&amp;CFPARAMS=&amp;PlayerID=202640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5" Type="http://schemas.openxmlformats.org/officeDocument/2006/relationships/hyperlink" Target="https://stats.wnba.com/events/?flag=1&amp;CFID=&amp;CFPARAMS=&amp;PlayerID=203025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5" Type="http://schemas.openxmlformats.org/officeDocument/2006/relationships/hyperlink" Target="https://stats.wnba.com/player/203029/" TargetMode="External"/><Relationship Id="rId19922" Type="http://schemas.openxmlformats.org/officeDocument/2006/relationships/hyperlink" Target="https://stats.wnba.com/events/?flag=1&amp;CFID=&amp;CFPARAMS=&amp;PlayerID=203025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6" Type="http://schemas.openxmlformats.org/officeDocument/2006/relationships/hyperlink" Target="https://stats.wnba.com/team/1611661321/traditional/" TargetMode="External"/><Relationship Id="rId19923" Type="http://schemas.openxmlformats.org/officeDocument/2006/relationships/hyperlink" Target="https://stats.wnba.com/events/?flag=1&amp;CFID=&amp;CFPARAMS=&amp;PlayerID=203025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7" Type="http://schemas.openxmlformats.org/officeDocument/2006/relationships/hyperlink" Target="https://stats.wnba.com/events/?flag=2&amp;CFID=&amp;CFPARAMS=&amp;PlayerID=203029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0" Type="http://schemas.openxmlformats.org/officeDocument/2006/relationships/hyperlink" Target="https://stats.wnba.com/events/?flag=1&amp;CFID=&amp;CFPARAMS=&amp;PlayerID=203025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8" Type="http://schemas.openxmlformats.org/officeDocument/2006/relationships/hyperlink" Target="https://stats.wnba.com/events/?flag=2&amp;CFID=&amp;CFPARAMS=&amp;PlayerID=203029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1" Type="http://schemas.openxmlformats.org/officeDocument/2006/relationships/hyperlink" Target="https://stats.wnba.com/events/?flag=1&amp;CFID=&amp;CFPARAMS=&amp;PlayerID=203025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9" Type="http://schemas.openxmlformats.org/officeDocument/2006/relationships/hyperlink" Target="https://stats.wnba.com/events/?flag=2&amp;CFID=&amp;CFPARAMS=&amp;PlayerID=203029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0" Type="http://schemas.openxmlformats.org/officeDocument/2006/relationships/hyperlink" Target="https://stats.wnba.com/team/1611661322/traditional/" TargetMode="External"/><Relationship Id="rId20911" Type="http://schemas.openxmlformats.org/officeDocument/2006/relationships/hyperlink" Target="https://stats.wnba.com/events/?flag=2&amp;CFID=&amp;CFPARAMS=&amp;PlayerID=100874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2" Type="http://schemas.openxmlformats.org/officeDocument/2006/relationships/hyperlink" Target="https://stats.wnba.com/events/?flag=2&amp;CFID=&amp;CFPARAMS=&amp;PlayerID=100874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8" Type="http://schemas.openxmlformats.org/officeDocument/2006/relationships/hyperlink" Target="https://stats.wnba.com/events/?flag=1&amp;CFID=&amp;CFPARAMS=&amp;PlayerID=203029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9" Type="http://schemas.openxmlformats.org/officeDocument/2006/relationships/hyperlink" Target="https://stats.wnba.com/events/?flag=1&amp;CFID=&amp;CFPARAMS=&amp;PlayerID=202253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9" Type="http://schemas.openxmlformats.org/officeDocument/2006/relationships/hyperlink" Target="https://stats.wnba.com/events/?flag=1&amp;CFID=&amp;CFPARAMS=&amp;PlayerID=203029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6" Type="http://schemas.openxmlformats.org/officeDocument/2006/relationships/hyperlink" Target="https://stats.wnba.com/events/?flag=3&amp;CFID=&amp;CFPARAMS=&amp;PlayerID=203029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7" Type="http://schemas.openxmlformats.org/officeDocument/2006/relationships/hyperlink" Target="https://stats.wnba.com/events/?flag=1&amp;CFID=&amp;CFPARAMS=&amp;PlayerID=202253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7" Type="http://schemas.openxmlformats.org/officeDocument/2006/relationships/hyperlink" Target="https://stats.wnba.com/events/?flag=3&amp;CFID=&amp;CFPARAMS=&amp;PlayerID=203029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8" Type="http://schemas.openxmlformats.org/officeDocument/2006/relationships/hyperlink" Target="https://stats.wnba.com/events/?flag=1&amp;CFID=&amp;CFPARAMS=&amp;PlayerID=202253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4" Type="http://schemas.openxmlformats.org/officeDocument/2006/relationships/hyperlink" Target="https://stats.wnba.com/events/?flag=3&amp;CFID=&amp;CFPARAMS=&amp;PlayerID=203029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5" Type="http://schemas.openxmlformats.org/officeDocument/2006/relationships/hyperlink" Target="https://stats.wnba.com/events/?flag=1&amp;CFID=&amp;CFPARAMS=&amp;PlayerID=202253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3" Type="http://schemas.openxmlformats.org/officeDocument/2006/relationships/hyperlink" Target="https://stats.wnba.com/events/?flag=2&amp;CFID=&amp;CFPARAMS=&amp;PlayerID=100874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5" Type="http://schemas.openxmlformats.org/officeDocument/2006/relationships/hyperlink" Target="https://stats.wnba.com/events/?flag=3&amp;CFID=&amp;CFPARAMS=&amp;PlayerID=203029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6" Type="http://schemas.openxmlformats.org/officeDocument/2006/relationships/hyperlink" Target="https://stats.wnba.com/events/?flag=1&amp;CFID=&amp;CFPARAMS=&amp;PlayerID=202253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4" Type="http://schemas.openxmlformats.org/officeDocument/2006/relationships/hyperlink" Target="https://stats.wnba.com/events/?flag=2&amp;CFID=&amp;CFPARAMS=&amp;PlayerID=100874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2" Type="http://schemas.openxmlformats.org/officeDocument/2006/relationships/hyperlink" Target="https://stats.wnba.com/player/203029/" TargetMode="External"/><Relationship Id="rId19933" Type="http://schemas.openxmlformats.org/officeDocument/2006/relationships/hyperlink" Target="https://stats.wnba.com/events/?flag=3&amp;CFID=&amp;CFPARAMS=&amp;PlayerID=202253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5" Type="http://schemas.openxmlformats.org/officeDocument/2006/relationships/hyperlink" Target="https://stats.wnba.com/player/203827/" TargetMode="External"/><Relationship Id="rId18603" Type="http://schemas.openxmlformats.org/officeDocument/2006/relationships/hyperlink" Target="https://stats.wnba.com/team/1611661321/traditional/" TargetMode="External"/><Relationship Id="rId19934" Type="http://schemas.openxmlformats.org/officeDocument/2006/relationships/hyperlink" Target="https://stats.wnba.com/events/?flag=1&amp;CFID=&amp;CFPARAMS=&amp;PlayerID=202253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6" Type="http://schemas.openxmlformats.org/officeDocument/2006/relationships/hyperlink" Target="https://stats.wnba.com/team/1611661325/traditional/" TargetMode="External"/><Relationship Id="rId18600" Type="http://schemas.openxmlformats.org/officeDocument/2006/relationships/hyperlink" Target="https://stats.wnba.com/events/?flag=1&amp;CFID=&amp;CFPARAMS=&amp;PlayerID=201886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1" Type="http://schemas.openxmlformats.org/officeDocument/2006/relationships/hyperlink" Target="https://stats.wnba.com/events/?flag=3&amp;CFID=&amp;CFPARAMS=&amp;PlayerID=202253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7" Type="http://schemas.openxmlformats.org/officeDocument/2006/relationships/hyperlink" Target="https://stats.wnba.com/events/?flag=2&amp;CFID=&amp;CFPARAMS=&amp;PlayerID=203827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1" Type="http://schemas.openxmlformats.org/officeDocument/2006/relationships/hyperlink" Target="https://stats.wnba.com/events/?flag=1&amp;CFID=&amp;CFPARAMS=&amp;PlayerID=201886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2" Type="http://schemas.openxmlformats.org/officeDocument/2006/relationships/hyperlink" Target="https://stats.wnba.com/events/?flag=3&amp;CFID=&amp;CFPARAMS=&amp;PlayerID=202253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8" Type="http://schemas.openxmlformats.org/officeDocument/2006/relationships/hyperlink" Target="https://stats.wnba.com/events/?flag=2&amp;CFID=&amp;CFPARAMS=&amp;PlayerID=203827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9" Type="http://schemas.openxmlformats.org/officeDocument/2006/relationships/hyperlink" Target="https://stats.wnba.com/player/202640/" TargetMode="External"/><Relationship Id="rId19930" Type="http://schemas.openxmlformats.org/officeDocument/2006/relationships/hyperlink" Target="https://stats.wnba.com/events/?flag=3&amp;CFID=&amp;CFPARAMS=&amp;PlayerID=202253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0" Type="http://schemas.openxmlformats.org/officeDocument/2006/relationships/hyperlink" Target="https://stats.wnba.com/events/?flag=1&amp;CFID=&amp;CFPARAMS=&amp;PlayerID=201506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2" Type="http://schemas.openxmlformats.org/officeDocument/2006/relationships/hyperlink" Target="https://stats.wnba.com/events/?flag=1&amp;CFID=&amp;CFPARAMS=&amp;PlayerID=202259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3" Type="http://schemas.openxmlformats.org/officeDocument/2006/relationships/hyperlink" Target="https://stats.wnba.com/events/?flag=1&amp;CFID=&amp;CFPARAMS=&amp;PlayerID=204333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2" Type="http://schemas.openxmlformats.org/officeDocument/2006/relationships/hyperlink" Target="https://stats.wnba.com/events/?flag=2&amp;CFID=&amp;CFPARAMS=&amp;PlayerID=101039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3" Type="http://schemas.openxmlformats.org/officeDocument/2006/relationships/hyperlink" Target="https://stats.wnba.com/events/?flag=1&amp;CFID=&amp;CFPARAMS=&amp;PlayerID=202259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4" Type="http://schemas.openxmlformats.org/officeDocument/2006/relationships/hyperlink" Target="https://stats.wnba.com/events/?flag=1&amp;CFID=&amp;CFPARAMS=&amp;PlayerID=204333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3" Type="http://schemas.openxmlformats.org/officeDocument/2006/relationships/hyperlink" Target="https://stats.wnba.com/events/?flag=2&amp;CFID=&amp;CFPARAMS=&amp;PlayerID=101039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1" Type="http://schemas.openxmlformats.org/officeDocument/2006/relationships/hyperlink" Target="https://stats.wnba.com/events/?flag=3&amp;CFID=&amp;CFPARAMS=&amp;PlayerID=1628283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2" Type="http://schemas.openxmlformats.org/officeDocument/2006/relationships/hyperlink" Target="https://stats.wnba.com/events/?flag=1&amp;CFID=&amp;CFPARAMS=&amp;PlayerID=201506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0" Type="http://schemas.openxmlformats.org/officeDocument/2006/relationships/hyperlink" Target="https://stats.wnba.com/events/?flag=1&amp;CFID=&amp;CFPARAMS=&amp;PlayerID=202259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1" Type="http://schemas.openxmlformats.org/officeDocument/2006/relationships/hyperlink" Target="https://stats.wnba.com/events/?flag=1&amp;CFID=&amp;CFPARAMS=&amp;PlayerID=204333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4" Type="http://schemas.openxmlformats.org/officeDocument/2006/relationships/hyperlink" Target="https://stats.wnba.com/events/?flag=2&amp;CFID=&amp;CFPARAMS=&amp;PlayerID=101039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0" Type="http://schemas.openxmlformats.org/officeDocument/2006/relationships/hyperlink" Target="https://stats.wnba.com/events/?flag=3&amp;CFID=&amp;CFPARAMS=&amp;PlayerID=1628283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1" Type="http://schemas.openxmlformats.org/officeDocument/2006/relationships/hyperlink" Target="https://stats.wnba.com/events/?flag=1&amp;CFID=&amp;CFPARAMS=&amp;PlayerID=201506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1" Type="http://schemas.openxmlformats.org/officeDocument/2006/relationships/hyperlink" Target="https://stats.wnba.com/events/?flag=1&amp;CFID=&amp;CFPARAMS=&amp;PlayerID=202259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2" Type="http://schemas.openxmlformats.org/officeDocument/2006/relationships/hyperlink" Target="https://stats.wnba.com/events/?flag=1&amp;CFID=&amp;CFPARAMS=&amp;PlayerID=204333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5" Type="http://schemas.openxmlformats.org/officeDocument/2006/relationships/hyperlink" Target="https://stats.wnba.com/events/?flag=2&amp;CFID=&amp;CFPARAMS=&amp;PlayerID=101039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6" Type="http://schemas.openxmlformats.org/officeDocument/2006/relationships/hyperlink" Target="https://stats.wnba.com/player/201046/" TargetMode="External"/><Relationship Id="rId19990" Type="http://schemas.openxmlformats.org/officeDocument/2006/relationships/hyperlink" Target="https://stats.wnba.com/events/?flag=1&amp;CFID=&amp;CFPARAMS=&amp;PlayerID=204333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7" Type="http://schemas.openxmlformats.org/officeDocument/2006/relationships/hyperlink" Target="https://stats.wnba.com/team/1611661320/traditional/" TargetMode="External"/><Relationship Id="rId20988" Type="http://schemas.openxmlformats.org/officeDocument/2006/relationships/hyperlink" Target="https://stats.wnba.com/events/?flag=2&amp;CFID=&amp;CFPARAMS=&amp;PlayerID=201046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9" Type="http://schemas.openxmlformats.org/officeDocument/2006/relationships/hyperlink" Target="https://stats.wnba.com/events/?flag=2&amp;CFID=&amp;CFPARAMS=&amp;PlayerID=201046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0" Type="http://schemas.openxmlformats.org/officeDocument/2006/relationships/hyperlink" Target="https://stats.wnba.com/player/101039/" TargetMode="External"/><Relationship Id="rId20981" Type="http://schemas.openxmlformats.org/officeDocument/2006/relationships/hyperlink" Target="https://stats.wnba.com/team/1611661317/traditional/" TargetMode="External"/><Relationship Id="rId17327" Type="http://schemas.openxmlformats.org/officeDocument/2006/relationships/hyperlink" Target="https://stats.wnba.com/events/?flag=1&amp;CFID=&amp;CFPARAMS=&amp;PlayerID=201506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9" Type="http://schemas.openxmlformats.org/officeDocument/2006/relationships/hyperlink" Target="https://stats.wnba.com/events/?flag=1&amp;CFID=&amp;CFPARAMS=&amp;PlayerID=202259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6" Type="http://schemas.openxmlformats.org/officeDocument/2006/relationships/hyperlink" Target="https://stats.wnba.com/events/?flag=3&amp;CFID=&amp;CFPARAMS=&amp;PlayerID=201506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9" Type="http://schemas.openxmlformats.org/officeDocument/2006/relationships/hyperlink" Target="https://stats.wnba.com/events/?flag=1&amp;CFID=&amp;CFPARAMS=&amp;PlayerID=201506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7" Type="http://schemas.openxmlformats.org/officeDocument/2006/relationships/hyperlink" Target="https://stats.wnba.com/events/?flag=3&amp;CFID=&amp;CFPARAMS=&amp;PlayerID=202259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8" Type="http://schemas.openxmlformats.org/officeDocument/2006/relationships/hyperlink" Target="https://stats.wnba.com/events/?flag=1&amp;CFID=&amp;CFPARAMS=&amp;PlayerID=204333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8" Type="http://schemas.openxmlformats.org/officeDocument/2006/relationships/hyperlink" Target="https://stats.wnba.com/events/?flag=1&amp;CFID=&amp;CFPARAMS=&amp;PlayerID=201506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8" Type="http://schemas.openxmlformats.org/officeDocument/2006/relationships/hyperlink" Target="https://stats.wnba.com/events/?flag=3&amp;CFID=&amp;CFPARAMS=&amp;PlayerID=202259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9" Type="http://schemas.openxmlformats.org/officeDocument/2006/relationships/hyperlink" Target="https://stats.wnba.com/events/?flag=1&amp;CFID=&amp;CFPARAMS=&amp;PlayerID=204333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3" Type="http://schemas.openxmlformats.org/officeDocument/2006/relationships/hyperlink" Target="https://stats.wnba.com/player/201506/" TargetMode="External"/><Relationship Id="rId18655" Type="http://schemas.openxmlformats.org/officeDocument/2006/relationships/hyperlink" Target="https://stats.wnba.com/events/?flag=3&amp;CFID=&amp;CFPARAMS=&amp;PlayerID=202259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6" Type="http://schemas.openxmlformats.org/officeDocument/2006/relationships/hyperlink" Target="https://stats.wnba.com/events/?flag=3&amp;CFID=&amp;CFPARAMS=&amp;PlayerID=204333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2" Type="http://schemas.openxmlformats.org/officeDocument/2006/relationships/hyperlink" Target="https://stats.wnba.com/events/?flag=1&amp;CFID=&amp;CFPARAMS=&amp;PlayerID=203437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6" Type="http://schemas.openxmlformats.org/officeDocument/2006/relationships/hyperlink" Target="https://stats.wnba.com/events/?flag=3&amp;CFID=&amp;CFPARAMS=&amp;PlayerID=202259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7" Type="http://schemas.openxmlformats.org/officeDocument/2006/relationships/hyperlink" Target="https://stats.wnba.com/events/?flag=3&amp;CFID=&amp;CFPARAMS=&amp;PlayerID=204333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5" Type="http://schemas.openxmlformats.org/officeDocument/2006/relationships/hyperlink" Target="https://stats.wnba.com/events/?flag=3&amp;CFID=&amp;CFPARAMS=&amp;PlayerID=201506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3" Type="http://schemas.openxmlformats.org/officeDocument/2006/relationships/hyperlink" Target="https://stats.wnba.com/player/202259/" TargetMode="External"/><Relationship Id="rId19984" Type="http://schemas.openxmlformats.org/officeDocument/2006/relationships/hyperlink" Target="https://stats.wnba.com/events/?flag=3&amp;CFID=&amp;CFPARAMS=&amp;PlayerID=204333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4" Type="http://schemas.openxmlformats.org/officeDocument/2006/relationships/hyperlink" Target="https://stats.wnba.com/team/1611661322/traditional/" TargetMode="External"/><Relationship Id="rId18654" Type="http://schemas.openxmlformats.org/officeDocument/2006/relationships/hyperlink" Target="https://stats.wnba.com/team/1611661313/traditional/" TargetMode="External"/><Relationship Id="rId19985" Type="http://schemas.openxmlformats.org/officeDocument/2006/relationships/hyperlink" Target="https://stats.wnba.com/events/?flag=3&amp;CFID=&amp;CFPARAMS=&amp;PlayerID=204333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0" Type="http://schemas.openxmlformats.org/officeDocument/2006/relationships/hyperlink" Target="https://stats.wnba.com/player/202634/" TargetMode="External"/><Relationship Id="rId17341" Type="http://schemas.openxmlformats.org/officeDocument/2006/relationships/hyperlink" Target="https://stats.wnba.com/events/?flag=1&amp;CFID=&amp;CFPARAMS=&amp;PlayerID=100949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3" Type="http://schemas.openxmlformats.org/officeDocument/2006/relationships/hyperlink" Target="https://stats.wnba.com/events/?flag=1&amp;CFID=&amp;CFPARAMS=&amp;PlayerID=200665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1" Type="http://schemas.openxmlformats.org/officeDocument/2006/relationships/hyperlink" Target="https://stats.wnba.com/events/?flag=2&amp;CFID=&amp;CFPARAMS=&amp;PlayerID=101024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0" Type="http://schemas.openxmlformats.org/officeDocument/2006/relationships/hyperlink" Target="https://stats.wnba.com/events/?flag=3&amp;CFID=&amp;CFPARAMS=&amp;PlayerID=100949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4" Type="http://schemas.openxmlformats.org/officeDocument/2006/relationships/hyperlink" Target="https://stats.wnba.com/events/?flag=1&amp;CFID=&amp;CFPARAMS=&amp;PlayerID=200665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2" Type="http://schemas.openxmlformats.org/officeDocument/2006/relationships/hyperlink" Target="https://stats.wnba.com/events/?flag=2&amp;CFID=&amp;CFPARAMS=&amp;PlayerID=101024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2" Type="http://schemas.openxmlformats.org/officeDocument/2006/relationships/hyperlink" Target="https://stats.wnba.com/events/?flag=3&amp;CFID=&amp;CFPARAMS=&amp;PlayerID=202634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3" Type="http://schemas.openxmlformats.org/officeDocument/2006/relationships/hyperlink" Target="https://stats.wnba.com/events/?flag=1&amp;CFID=&amp;CFPARAMS=&amp;PlayerID=100949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1" Type="http://schemas.openxmlformats.org/officeDocument/2006/relationships/hyperlink" Target="https://stats.wnba.com/events/?flag=3&amp;CFID=&amp;CFPARAMS=&amp;PlayerID=200665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3" Type="http://schemas.openxmlformats.org/officeDocument/2006/relationships/hyperlink" Target="https://stats.wnba.com/events/?flag=2&amp;CFID=&amp;CFPARAMS=&amp;PlayerID=101024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1" Type="http://schemas.openxmlformats.org/officeDocument/2006/relationships/hyperlink" Target="https://stats.wnba.com/team/1611661323/traditional/" TargetMode="External"/><Relationship Id="rId17342" Type="http://schemas.openxmlformats.org/officeDocument/2006/relationships/hyperlink" Target="https://stats.wnba.com/events/?flag=1&amp;CFID=&amp;CFPARAMS=&amp;PlayerID=100949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2" Type="http://schemas.openxmlformats.org/officeDocument/2006/relationships/hyperlink" Target="https://stats.wnba.com/events/?flag=3&amp;CFID=&amp;CFPARAMS=&amp;PlayerID=200665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4" Type="http://schemas.openxmlformats.org/officeDocument/2006/relationships/hyperlink" Target="https://stats.wnba.com/player/203835/" TargetMode="External"/><Relationship Id="rId20975" Type="http://schemas.openxmlformats.org/officeDocument/2006/relationships/hyperlink" Target="https://stats.wnba.com/team/1611661321/traditional/" TargetMode="External"/><Relationship Id="rId18670" Type="http://schemas.openxmlformats.org/officeDocument/2006/relationships/hyperlink" Target="https://stats.wnba.com/events/?flag=3&amp;CFID=&amp;CFPARAMS=&amp;PlayerID=200665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6" Type="http://schemas.openxmlformats.org/officeDocument/2006/relationships/hyperlink" Target="https://stats.wnba.com/events/?flag=2&amp;CFID=&amp;CFPARAMS=&amp;PlayerID=203835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7" Type="http://schemas.openxmlformats.org/officeDocument/2006/relationships/hyperlink" Target="https://stats.wnba.com/events/?flag=2&amp;CFID=&amp;CFPARAMS=&amp;PlayerID=203835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8" Type="http://schemas.openxmlformats.org/officeDocument/2006/relationships/hyperlink" Target="https://stats.wnba.com/events/?flag=2&amp;CFID=&amp;CFPARAMS=&amp;PlayerID=203835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0" Type="http://schemas.openxmlformats.org/officeDocument/2006/relationships/hyperlink" Target="https://stats.wnba.com/events/?flag=2&amp;CFID=&amp;CFPARAMS=&amp;PlayerID=101024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7" Type="http://schemas.openxmlformats.org/officeDocument/2006/relationships/hyperlink" Target="https://stats.wnba.com/events/?flag=1&amp;CFID=&amp;CFPARAMS=&amp;PlayerID=1628283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8" Type="http://schemas.openxmlformats.org/officeDocument/2006/relationships/hyperlink" Target="https://stats.wnba.com/events/?flag=3&amp;CFID=&amp;CFPARAMS=&amp;PlayerID=100949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9" Type="http://schemas.openxmlformats.org/officeDocument/2006/relationships/hyperlink" Target="https://stats.wnba.com/events/?flag=2&amp;CFID=&amp;CFPARAMS=&amp;PlayerID=203835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6" Type="http://schemas.openxmlformats.org/officeDocument/2006/relationships/hyperlink" Target="https://stats.wnba.com/events/?flag=1&amp;CFID=&amp;CFPARAMS=&amp;PlayerID=1628283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7" Type="http://schemas.openxmlformats.org/officeDocument/2006/relationships/hyperlink" Target="https://stats.wnba.com/events/?flag=3&amp;CFID=&amp;CFPARAMS=&amp;PlayerID=100949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9" Type="http://schemas.openxmlformats.org/officeDocument/2006/relationships/hyperlink" Target="https://stats.wnba.com/events/?flag=1&amp;CFID=&amp;CFPARAMS=&amp;PlayerID=1628283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8" Type="http://schemas.openxmlformats.org/officeDocument/2006/relationships/hyperlink" Target="https://stats.wnba.com/team/1611661329/traditional/" TargetMode="External"/><Relationship Id="rId19999" Type="http://schemas.openxmlformats.org/officeDocument/2006/relationships/hyperlink" Target="https://stats.wnba.com/events/?flag=3&amp;CFID=&amp;CFPARAMS=&amp;PlayerID=201503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8" Type="http://schemas.openxmlformats.org/officeDocument/2006/relationships/hyperlink" Target="https://stats.wnba.com/events/?flag=1&amp;CFID=&amp;CFPARAMS=&amp;PlayerID=1628283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9" Type="http://schemas.openxmlformats.org/officeDocument/2006/relationships/hyperlink" Target="https://stats.wnba.com/events/?flag=3&amp;CFID=&amp;CFPARAMS=&amp;PlayerID=100949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9" Type="http://schemas.openxmlformats.org/officeDocument/2006/relationships/hyperlink" Target="https://stats.wnba.com/events/?flag=3&amp;CFID=&amp;CFPARAMS=&amp;PlayerID=200665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3" Type="http://schemas.openxmlformats.org/officeDocument/2006/relationships/hyperlink" Target="https://stats.wnba.com/events/?flag=1&amp;CFID=&amp;CFPARAMS=&amp;PlayerID=1628283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4" Type="http://schemas.openxmlformats.org/officeDocument/2006/relationships/hyperlink" Target="https://stats.wnba.com/events/?flag=1&amp;CFID=&amp;CFPARAMS=&amp;PlayerID=201506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6" Type="http://schemas.openxmlformats.org/officeDocument/2006/relationships/hyperlink" Target="https://stats.wnba.com/events/?flag=1&amp;CFID=&amp;CFPARAMS=&amp;PlayerID=202259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7" Type="http://schemas.openxmlformats.org/officeDocument/2006/relationships/hyperlink" Target="https://stats.wnba.com/team/1611661325/traditional/" TargetMode="External"/><Relationship Id="rId16002" Type="http://schemas.openxmlformats.org/officeDocument/2006/relationships/hyperlink" Target="https://stats.wnba.com/events/?flag=3&amp;CFID=&amp;CFPARAMS=&amp;PlayerID=1628283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3" Type="http://schemas.openxmlformats.org/officeDocument/2006/relationships/hyperlink" Target="https://stats.wnba.com/events/?flag=1&amp;CFID=&amp;CFPARAMS=&amp;PlayerID=201506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7" Type="http://schemas.openxmlformats.org/officeDocument/2006/relationships/hyperlink" Target="https://stats.wnba.com/player/200665/" TargetMode="External"/><Relationship Id="rId19998" Type="http://schemas.openxmlformats.org/officeDocument/2006/relationships/hyperlink" Target="https://stats.wnba.com/events/?flag=3&amp;CFID=&amp;CFPARAMS=&amp;PlayerID=201503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5" Type="http://schemas.openxmlformats.org/officeDocument/2006/relationships/hyperlink" Target="https://stats.wnba.com/events/?flag=1&amp;CFID=&amp;CFPARAMS=&amp;PlayerID=1628283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6" Type="http://schemas.openxmlformats.org/officeDocument/2006/relationships/hyperlink" Target="https://stats.wnba.com/team/1611661320/traditional/" TargetMode="External"/><Relationship Id="rId18664" Type="http://schemas.openxmlformats.org/officeDocument/2006/relationships/hyperlink" Target="https://stats.wnba.com/events/?flag=1&amp;CFID=&amp;CFPARAMS=&amp;PlayerID=202259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5" Type="http://schemas.openxmlformats.org/officeDocument/2006/relationships/hyperlink" Target="https://stats.wnba.com/events/?flag=1&amp;CFID=&amp;CFPARAMS=&amp;PlayerID=204333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4" Type="http://schemas.openxmlformats.org/officeDocument/2006/relationships/hyperlink" Target="https://stats.wnba.com/events/?flag=1&amp;CFID=&amp;CFPARAMS=&amp;PlayerID=1628283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5" Type="http://schemas.openxmlformats.org/officeDocument/2006/relationships/hyperlink" Target="https://stats.wnba.com/player/100949/" TargetMode="External"/><Relationship Id="rId18665" Type="http://schemas.openxmlformats.org/officeDocument/2006/relationships/hyperlink" Target="https://stats.wnba.com/events/?flag=1&amp;CFID=&amp;CFPARAMS=&amp;PlayerID=202259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6" Type="http://schemas.openxmlformats.org/officeDocument/2006/relationships/hyperlink" Target="https://stats.wnba.com/player/201503/" TargetMode="External"/><Relationship Id="rId18640" Type="http://schemas.openxmlformats.org/officeDocument/2006/relationships/hyperlink" Target="https://stats.wnba.com/events/?flag=1&amp;CFID=&amp;CFPARAMS=&amp;PlayerID=201480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1" Type="http://schemas.openxmlformats.org/officeDocument/2006/relationships/hyperlink" Target="https://stats.wnba.com/events/?flag=3&amp;CFID=&amp;CFPARAMS=&amp;PlayerID=204348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0" Type="http://schemas.openxmlformats.org/officeDocument/2006/relationships/hyperlink" Target="https://stats.wnba.com/events/?flag=2&amp;CFID=&amp;CFPARAMS=&amp;PlayerID=203411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1" Type="http://schemas.openxmlformats.org/officeDocument/2006/relationships/hyperlink" Target="https://stats.wnba.com/player/203398/" TargetMode="External"/><Relationship Id="rId19972" Type="http://schemas.openxmlformats.org/officeDocument/2006/relationships/hyperlink" Target="https://stats.wnba.com/events/?flag=3&amp;CFID=&amp;CFPARAMS=&amp;PlayerID=204348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1" Type="http://schemas.openxmlformats.org/officeDocument/2006/relationships/hyperlink" Target="https://stats.wnba.com/events/?flag=2&amp;CFID=&amp;CFPARAMS=&amp;PlayerID=203411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0" Type="http://schemas.openxmlformats.org/officeDocument/2006/relationships/hyperlink" Target="https://stats.wnba.com/team/1611661322/traditional/" TargetMode="External"/><Relationship Id="rId20962" Type="http://schemas.openxmlformats.org/officeDocument/2006/relationships/hyperlink" Target="https://stats.wnba.com/player/202257/" TargetMode="External"/><Relationship Id="rId19970" Type="http://schemas.openxmlformats.org/officeDocument/2006/relationships/hyperlink" Target="https://stats.wnba.com/events/?flag=3&amp;CFID=&amp;CFPARAMS=&amp;PlayerID=204348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3" Type="http://schemas.openxmlformats.org/officeDocument/2006/relationships/hyperlink" Target="https://stats.wnba.com/team/1611661324/traditional/" TargetMode="External"/><Relationship Id="rId20964" Type="http://schemas.openxmlformats.org/officeDocument/2006/relationships/hyperlink" Target="https://stats.wnba.com/events/?flag=2&amp;CFID=&amp;CFPARAMS=&amp;PlayerID=202257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5" Type="http://schemas.openxmlformats.org/officeDocument/2006/relationships/hyperlink" Target="https://stats.wnba.com/events/?flag=2&amp;CFID=&amp;CFPARAMS=&amp;PlayerID=202257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6" Type="http://schemas.openxmlformats.org/officeDocument/2006/relationships/hyperlink" Target="https://stats.wnba.com/events/?flag=2&amp;CFID=&amp;CFPARAMS=&amp;PlayerID=202257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7" Type="http://schemas.openxmlformats.org/officeDocument/2006/relationships/hyperlink" Target="https://stats.wnba.com/events/?flag=2&amp;CFID=&amp;CFPARAMS=&amp;PlayerID=202257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9" Type="http://schemas.openxmlformats.org/officeDocument/2006/relationships/hyperlink" Target="https://stats.wnba.com/player/203437/" TargetMode="External"/><Relationship Id="rId17308" Type="http://schemas.openxmlformats.org/officeDocument/2006/relationships/hyperlink" Target="https://stats.wnba.com/events/?flag=1&amp;CFID=&amp;CFPARAMS=&amp;PlayerID=100944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9" Type="http://schemas.openxmlformats.org/officeDocument/2006/relationships/hyperlink" Target="https://stats.wnba.com/events/?flag=1&amp;CFID=&amp;CFPARAMS=&amp;PlayerID=201480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5" Type="http://schemas.openxmlformats.org/officeDocument/2006/relationships/hyperlink" Target="https://stats.wnba.com/events/?flag=1&amp;CFID=&amp;CFPARAMS=&amp;PlayerID=100944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7" Type="http://schemas.openxmlformats.org/officeDocument/2006/relationships/hyperlink" Target="https://stats.wnba.com/events/?flag=1&amp;CFID=&amp;CFPARAMS=&amp;PlayerID=201480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8" Type="http://schemas.openxmlformats.org/officeDocument/2006/relationships/hyperlink" Target="https://stats.wnba.com/player/204348/" TargetMode="External"/><Relationship Id="rId20968" Type="http://schemas.openxmlformats.org/officeDocument/2006/relationships/hyperlink" Target="https://stats.wnba.com/player/101024/" TargetMode="External"/><Relationship Id="rId17304" Type="http://schemas.openxmlformats.org/officeDocument/2006/relationships/hyperlink" Target="https://stats.wnba.com/events/?flag=1&amp;CFID=&amp;CFPARAMS=&amp;PlayerID=100944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8" Type="http://schemas.openxmlformats.org/officeDocument/2006/relationships/hyperlink" Target="https://stats.wnba.com/events/?flag=1&amp;CFID=&amp;CFPARAMS=&amp;PlayerID=201480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9" Type="http://schemas.openxmlformats.org/officeDocument/2006/relationships/hyperlink" Target="https://stats.wnba.com/team/1611661320/traditional/" TargetMode="External"/><Relationship Id="rId20969" Type="http://schemas.openxmlformats.org/officeDocument/2006/relationships/hyperlink" Target="https://stats.wnba.com/team/1611661328/traditional/" TargetMode="External"/><Relationship Id="rId17307" Type="http://schemas.openxmlformats.org/officeDocument/2006/relationships/hyperlink" Target="https://stats.wnba.com/events/?flag=1&amp;CFID=&amp;CFPARAMS=&amp;PlayerID=100944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5" Type="http://schemas.openxmlformats.org/officeDocument/2006/relationships/hyperlink" Target="https://stats.wnba.com/events/?flag=1&amp;CFID=&amp;CFPARAMS=&amp;PlayerID=201480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6" Type="http://schemas.openxmlformats.org/officeDocument/2006/relationships/hyperlink" Target="https://stats.wnba.com/events/?flag=1&amp;CFID=&amp;CFPARAMS=&amp;PlayerID=204300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6" Type="http://schemas.openxmlformats.org/officeDocument/2006/relationships/hyperlink" Target="https://stats.wnba.com/events/?flag=1&amp;CFID=&amp;CFPARAMS=&amp;PlayerID=100944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6" Type="http://schemas.openxmlformats.org/officeDocument/2006/relationships/hyperlink" Target="https://stats.wnba.com/events/?flag=1&amp;CFID=&amp;CFPARAMS=&amp;PlayerID=201480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7" Type="http://schemas.openxmlformats.org/officeDocument/2006/relationships/hyperlink" Target="https://stats.wnba.com/events/?flag=1&amp;CFID=&amp;CFPARAMS=&amp;PlayerID=204300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1" Type="http://schemas.openxmlformats.org/officeDocument/2006/relationships/hyperlink" Target="https://stats.wnba.com/events/?flag=1&amp;CFID=&amp;CFPARAMS=&amp;PlayerID=100944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3" Type="http://schemas.openxmlformats.org/officeDocument/2006/relationships/hyperlink" Target="https://stats.wnba.com/events/?flag=1&amp;CFID=&amp;CFPARAMS=&amp;PlayerID=201480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4" Type="http://schemas.openxmlformats.org/officeDocument/2006/relationships/hyperlink" Target="https://stats.wnba.com/events/?flag=1&amp;CFID=&amp;CFPARAMS=&amp;PlayerID=204300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0" Type="http://schemas.openxmlformats.org/officeDocument/2006/relationships/hyperlink" Target="https://stats.wnba.com/events/?flag=3&amp;CFID=&amp;CFPARAMS=&amp;PlayerID=100944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4" Type="http://schemas.openxmlformats.org/officeDocument/2006/relationships/hyperlink" Target="https://stats.wnba.com/events/?flag=1&amp;CFID=&amp;CFPARAMS=&amp;PlayerID=201480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5" Type="http://schemas.openxmlformats.org/officeDocument/2006/relationships/hyperlink" Target="https://stats.wnba.com/events/?flag=1&amp;CFID=&amp;CFPARAMS=&amp;PlayerID=204300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3" Type="http://schemas.openxmlformats.org/officeDocument/2006/relationships/hyperlink" Target="https://stats.wnba.com/events/?flag=1&amp;CFID=&amp;CFPARAMS=&amp;PlayerID=100944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1" Type="http://schemas.openxmlformats.org/officeDocument/2006/relationships/hyperlink" Target="https://stats.wnba.com/events/?flag=3&amp;CFID=&amp;CFPARAMS=&amp;PlayerID=201480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2" Type="http://schemas.openxmlformats.org/officeDocument/2006/relationships/hyperlink" Target="https://stats.wnba.com/events/?flag=1&amp;CFID=&amp;CFPARAMS=&amp;PlayerID=204300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2" Type="http://schemas.openxmlformats.org/officeDocument/2006/relationships/hyperlink" Target="https://stats.wnba.com/events/?flag=1&amp;CFID=&amp;CFPARAMS=&amp;PlayerID=100944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2" Type="http://schemas.openxmlformats.org/officeDocument/2006/relationships/hyperlink" Target="https://stats.wnba.com/events/?flag=3&amp;CFID=&amp;CFPARAMS=&amp;PlayerID=201480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3" Type="http://schemas.openxmlformats.org/officeDocument/2006/relationships/hyperlink" Target="https://stats.wnba.com/events/?flag=1&amp;CFID=&amp;CFPARAMS=&amp;PlayerID=204300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1" Type="http://schemas.openxmlformats.org/officeDocument/2006/relationships/hyperlink" Target="https://stats.wnba.com/events/?flag=1&amp;CFID=&amp;CFPARAMS=&amp;PlayerID=203398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2" Type="http://schemas.openxmlformats.org/officeDocument/2006/relationships/hyperlink" Target="https://stats.wnba.com/player/204333/" TargetMode="External"/><Relationship Id="rId18652" Type="http://schemas.openxmlformats.org/officeDocument/2006/relationships/hyperlink" Target="https://stats.wnba.com/events/?flag=1&amp;CFID=&amp;CFPARAMS=&amp;PlayerID=203398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3" Type="http://schemas.openxmlformats.org/officeDocument/2006/relationships/hyperlink" Target="https://stats.wnba.com/team/1611661322/traditional/" TargetMode="External"/><Relationship Id="rId20950" Type="http://schemas.openxmlformats.org/officeDocument/2006/relationships/hyperlink" Target="https://stats.wnba.com/events/?flag=2&amp;CFID=&amp;CFPARAMS=&amp;PlayerID=203018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1" Type="http://schemas.openxmlformats.org/officeDocument/2006/relationships/hyperlink" Target="https://stats.wnba.com/events/?flag=1&amp;CFID=&amp;CFPARAMS=&amp;PlayerID=203437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0" Type="http://schemas.openxmlformats.org/officeDocument/2006/relationships/hyperlink" Target="https://stats.wnba.com/events/?flag=1&amp;CFID=&amp;CFPARAMS=&amp;PlayerID=204348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1" Type="http://schemas.openxmlformats.org/officeDocument/2006/relationships/hyperlink" Target="https://stats.wnba.com/player/203828/" TargetMode="External"/><Relationship Id="rId17320" Type="http://schemas.openxmlformats.org/officeDocument/2006/relationships/hyperlink" Target="https://stats.wnba.com/events/?flag=1&amp;CFID=&amp;CFPARAMS=&amp;PlayerID=203437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0" Type="http://schemas.openxmlformats.org/officeDocument/2006/relationships/hyperlink" Target="https://stats.wnba.com/events/?flag=1&amp;CFID=&amp;CFPARAMS=&amp;PlayerID=203398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1" Type="http://schemas.openxmlformats.org/officeDocument/2006/relationships/hyperlink" Target="https://stats.wnba.com/events/?flag=1&amp;CFID=&amp;CFPARAMS=&amp;PlayerID=204348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2" Type="http://schemas.openxmlformats.org/officeDocument/2006/relationships/hyperlink" Target="https://stats.wnba.com/team/1611661322/traditional/" TargetMode="External"/><Relationship Id="rId20953" Type="http://schemas.openxmlformats.org/officeDocument/2006/relationships/hyperlink" Target="https://stats.wnba.com/events/?flag=2&amp;CFID=&amp;CFPARAMS=&amp;PlayerID=203828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4" Type="http://schemas.openxmlformats.org/officeDocument/2006/relationships/hyperlink" Target="https://stats.wnba.com/events/?flag=2&amp;CFID=&amp;CFPARAMS=&amp;PlayerID=203828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5" Type="http://schemas.openxmlformats.org/officeDocument/2006/relationships/hyperlink" Target="https://stats.wnba.com/events/?flag=2&amp;CFID=&amp;CFPARAMS=&amp;PlayerID=203828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6" Type="http://schemas.openxmlformats.org/officeDocument/2006/relationships/hyperlink" Target="https://stats.wnba.com/player/203411/" TargetMode="External"/><Relationship Id="rId17319" Type="http://schemas.openxmlformats.org/officeDocument/2006/relationships/hyperlink" Target="https://stats.wnba.com/events/?flag=1&amp;CFID=&amp;CFPARAMS=&amp;PlayerID=203437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6" Type="http://schemas.openxmlformats.org/officeDocument/2006/relationships/hyperlink" Target="https://stats.wnba.com/events/?flag=1&amp;CFID=&amp;CFPARAMS=&amp;PlayerID=203437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8" Type="http://schemas.openxmlformats.org/officeDocument/2006/relationships/hyperlink" Target="https://stats.wnba.com/events/?flag=1&amp;CFID=&amp;CFPARAMS=&amp;PlayerID=203398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9" Type="http://schemas.openxmlformats.org/officeDocument/2006/relationships/hyperlink" Target="https://stats.wnba.com/events/?flag=1&amp;CFID=&amp;CFPARAMS=&amp;PlayerID=204348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7" Type="http://schemas.openxmlformats.org/officeDocument/2006/relationships/hyperlink" Target="https://stats.wnba.com/team/1611661313/traditional/" TargetMode="External"/><Relationship Id="rId17315" Type="http://schemas.openxmlformats.org/officeDocument/2006/relationships/hyperlink" Target="https://stats.wnba.com/events/?flag=1&amp;CFID=&amp;CFPARAMS=&amp;PlayerID=203437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9" Type="http://schemas.openxmlformats.org/officeDocument/2006/relationships/hyperlink" Target="https://stats.wnba.com/events/?flag=1&amp;CFID=&amp;CFPARAMS=&amp;PlayerID=203398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8" Type="http://schemas.openxmlformats.org/officeDocument/2006/relationships/hyperlink" Target="https://stats.wnba.com/events/?flag=2&amp;CFID=&amp;CFPARAMS=&amp;PlayerID=203411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8" Type="http://schemas.openxmlformats.org/officeDocument/2006/relationships/hyperlink" Target="https://stats.wnba.com/events/?flag=1&amp;CFID=&amp;CFPARAMS=&amp;PlayerID=203437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6" Type="http://schemas.openxmlformats.org/officeDocument/2006/relationships/hyperlink" Target="https://stats.wnba.com/events/?flag=1&amp;CFID=&amp;CFPARAMS=&amp;PlayerID=203398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7" Type="http://schemas.openxmlformats.org/officeDocument/2006/relationships/hyperlink" Target="https://stats.wnba.com/events/?flag=1&amp;CFID=&amp;CFPARAMS=&amp;PlayerID=204348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9" Type="http://schemas.openxmlformats.org/officeDocument/2006/relationships/hyperlink" Target="https://stats.wnba.com/events/?flag=2&amp;CFID=&amp;CFPARAMS=&amp;PlayerID=203411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7" Type="http://schemas.openxmlformats.org/officeDocument/2006/relationships/hyperlink" Target="https://stats.wnba.com/events/?flag=1&amp;CFID=&amp;CFPARAMS=&amp;PlayerID=203437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7" Type="http://schemas.openxmlformats.org/officeDocument/2006/relationships/hyperlink" Target="https://stats.wnba.com/events/?flag=1&amp;CFID=&amp;CFPARAMS=&amp;PlayerID=203398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8" Type="http://schemas.openxmlformats.org/officeDocument/2006/relationships/hyperlink" Target="https://stats.wnba.com/events/?flag=1&amp;CFID=&amp;CFPARAMS=&amp;PlayerID=204348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2" Type="http://schemas.openxmlformats.org/officeDocument/2006/relationships/hyperlink" Target="https://stats.wnba.com/events/?flag=3&amp;CFID=&amp;CFPARAMS=&amp;PlayerID=203437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4" Type="http://schemas.openxmlformats.org/officeDocument/2006/relationships/hyperlink" Target="https://stats.wnba.com/events/?flag=3&amp;CFID=&amp;CFPARAMS=&amp;PlayerID=203398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5" Type="http://schemas.openxmlformats.org/officeDocument/2006/relationships/hyperlink" Target="https://stats.wnba.com/events/?flag=1&amp;CFID=&amp;CFPARAMS=&amp;PlayerID=204348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1" Type="http://schemas.openxmlformats.org/officeDocument/2006/relationships/hyperlink" Target="https://stats.wnba.com/events/?flag=3&amp;CFID=&amp;CFPARAMS=&amp;PlayerID=203437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5" Type="http://schemas.openxmlformats.org/officeDocument/2006/relationships/hyperlink" Target="https://stats.wnba.com/events/?flag=1&amp;CFID=&amp;CFPARAMS=&amp;PlayerID=203398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6" Type="http://schemas.openxmlformats.org/officeDocument/2006/relationships/hyperlink" Target="https://stats.wnba.com/events/?flag=1&amp;CFID=&amp;CFPARAMS=&amp;PlayerID=204348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4" Type="http://schemas.openxmlformats.org/officeDocument/2006/relationships/hyperlink" Target="https://stats.wnba.com/events/?flag=3&amp;CFID=&amp;CFPARAMS=&amp;PlayerID=203437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2" Type="http://schemas.openxmlformats.org/officeDocument/2006/relationships/hyperlink" Target="https://stats.wnba.com/team/1611661317/traditional/" TargetMode="External"/><Relationship Id="rId19973" Type="http://schemas.openxmlformats.org/officeDocument/2006/relationships/hyperlink" Target="https://stats.wnba.com/events/?flag=3&amp;CFID=&amp;CFPARAMS=&amp;PlayerID=204348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3" Type="http://schemas.openxmlformats.org/officeDocument/2006/relationships/hyperlink" Target="https://stats.wnba.com/events/?flag=3&amp;CFID=&amp;CFPARAMS=&amp;PlayerID=203437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3" Type="http://schemas.openxmlformats.org/officeDocument/2006/relationships/hyperlink" Target="https://stats.wnba.com/events/?flag=3&amp;CFID=&amp;CFPARAMS=&amp;PlayerID=203398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4" Type="http://schemas.openxmlformats.org/officeDocument/2006/relationships/hyperlink" Target="https://stats.wnba.com/events/?flag=1&amp;CFID=&amp;CFPARAMS=&amp;PlayerID=204348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stats.wnba.com/events/?flag=1&amp;CFID=&amp;CFPARAMS=&amp;PlayerID=1631089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stats.wnba.com/events/?flag=1&amp;CFID=&amp;CFPARAMS=&amp;PlayerID=1629478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stats.wnba.com/events/?flag=1&amp;CFID=&amp;CFPARAMS=&amp;PlayerID=1631089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wnba.com/events/?flag=1&amp;CFID=&amp;CFPARAMS=&amp;PlayerID=1629478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wnba.com/player/1641652/" TargetMode="External"/><Relationship Id="rId4846" Type="http://schemas.openxmlformats.org/officeDocument/2006/relationships/hyperlink" Target="https://stats.wnba.com/events/?flag=1&amp;CFID=&amp;CFPARAMS=&amp;PlayerID=1629478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wnba.com/events/?flag=1&amp;CFID=&amp;CFPARAMS=&amp;PlayerID=1631089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wnba.com/events/?flag=1&amp;CFID=&amp;CFPARAMS=&amp;PlayerID=1629478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stats.wnba.com/events/?flag=3&amp;CFID=&amp;CFPARAMS=&amp;PlayerID=1641652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stats.wnba.com/player/1629496/" TargetMode="External"/><Relationship Id="rId3516" Type="http://schemas.openxmlformats.org/officeDocument/2006/relationships/hyperlink" Target="https://stats.wnba.com/team/1611661321/traditional/" TargetMode="External"/><Relationship Id="rId4847" Type="http://schemas.openxmlformats.org/officeDocument/2006/relationships/hyperlink" Target="https://stats.wnba.com/events/?flag=1&amp;CFID=&amp;CFPARAMS=&amp;PlayerID=1629478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stats.wnba.com/events/?flag=3&amp;CFID=&amp;CFPARAMS=&amp;PlayerID=1641652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wnba.com/events/?flag=3&amp;CFID=&amp;CFPARAMS=&amp;PlayerID=1641652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wnba.com/team/1611661328/traditional/" TargetMode="External"/><Relationship Id="rId4840" Type="http://schemas.openxmlformats.org/officeDocument/2006/relationships/hyperlink" Target="https://stats.wnba.com/events/?flag=1&amp;CFID=&amp;CFPARAMS=&amp;PlayerID=1629478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wnba.com/events/?flag=1&amp;CFID=&amp;CFPARAMS=&amp;PlayerID=1631089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stats.wnba.com/events/?flag=1&amp;CFID=&amp;CFPARAMS=&amp;PlayerID=1629478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stats.wnba.com/events/?flag=1&amp;CFID=&amp;CFPARAMS=&amp;PlayerID=1631089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stats.wnba.com/events/?flag=1&amp;CFID=&amp;CFPARAMS=&amp;PlayerID=1629478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2" Type="http://schemas.openxmlformats.org/officeDocument/2006/relationships/hyperlink" Target="https://stats.wnba.com/team/1611661317/traditional/" TargetMode="External"/><Relationship Id="rId4833" Type="http://schemas.openxmlformats.org/officeDocument/2006/relationships/hyperlink" Target="https://stats.wnba.com/events/?flag=1&amp;CFID=&amp;CFPARAMS=&amp;PlayerID=1628927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stats.wnba.com/player/1631089/" TargetMode="External"/><Relationship Id="rId4832" Type="http://schemas.openxmlformats.org/officeDocument/2006/relationships/hyperlink" Target="https://stats.wnba.com/events/?flag=1&amp;CFID=&amp;CFPARAMS=&amp;PlayerID=1628927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wnba.com/events/?flag=3&amp;CFID=&amp;CFPARAMS=&amp;PlayerID=1631089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wnba.com/team/1611661320/traditional/" TargetMode="External"/><Relationship Id="rId3503" Type="http://schemas.openxmlformats.org/officeDocument/2006/relationships/hyperlink" Target="https://stats.wnba.com/events/?flag=3&amp;CFID=&amp;CFPARAMS=&amp;PlayerID=1631089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stats.wnba.com/player/1629478/" TargetMode="External"/><Relationship Id="rId3506" Type="http://schemas.openxmlformats.org/officeDocument/2006/relationships/hyperlink" Target="https://stats.wnba.com/events/?flag=3&amp;CFID=&amp;CFPARAMS=&amp;PlayerID=1631089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wnba.com/events/?flag=3&amp;CFID=&amp;CFPARAMS=&amp;PlayerID=1629478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stats.wnba.com/events/?flag=3&amp;CFID=&amp;CFPARAMS=&amp;PlayerID=1631089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wnba.com/events/?flag=3&amp;CFID=&amp;CFPARAMS=&amp;PlayerID=1629478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wnba.com/events/?flag=1&amp;CFID=&amp;CFPARAMS=&amp;PlayerID=1631089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wnba.com/events/?flag=3&amp;CFID=&amp;CFPARAMS=&amp;PlayerID=1629478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wnba.com/events/?flag=1&amp;CFID=&amp;CFPARAMS=&amp;PlayerID=1631089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wnba.com/events/?flag=3&amp;CFID=&amp;CFPARAMS=&amp;PlayerID=1629478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wnba.com/events/?flag=1&amp;CFID=&amp;CFPARAMS=&amp;PlayerID=1631089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stats.wnba.com/events/?flag=1&amp;CFID=&amp;CFPARAMS=&amp;PlayerID=1627643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wnba.com/events/?flag=1&amp;CFID=&amp;CFPARAMS=&amp;PlayerID=1628927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wnba.com/events/?flag=1&amp;CFID=&amp;CFPARAMS=&amp;PlayerID=1628927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wnba.com/events/?flag=3&amp;CFID=&amp;CFPARAMS=&amp;PlayerID=1628909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wnba.com/events/?flag=1&amp;CFID=&amp;CFPARAMS=&amp;PlayerID=1641650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stats.wnba.com/events/?flag=3&amp;CFID=&amp;CFPARAMS=&amp;PlayerID=204324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wnba.com/events/?flag=1&amp;CFID=&amp;CFPARAMS=&amp;PlayerID=1628909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stats.wnba.com/events/?flag=3&amp;CFID=&amp;CFPARAMS=&amp;PlayerID=1641650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stats.wnba.com/events/?flag=3&amp;CFID=&amp;CFPARAMS=&amp;PlayerID=204324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wnba.com/events/?flag=1&amp;CFID=&amp;CFPARAMS=&amp;PlayerID=1628909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wnba.com/events/?flag=1&amp;CFID=&amp;CFPARAMS=&amp;PlayerID=1641650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wnba.com/events/?flag=1&amp;CFID=&amp;CFPARAMS=&amp;PlayerID=204324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wnba.com/events/?flag=1&amp;CFID=&amp;CFPARAMS=&amp;PlayerID=1628909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wnba.com/events/?flag=1&amp;CFID=&amp;CFPARAMS=&amp;PlayerID=1641650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stats.wnba.com/events/?flag=3&amp;CFID=&amp;CFPARAMS=&amp;PlayerID=204324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wnba.com/events/?flag=1&amp;CFID=&amp;CFPARAMS=&amp;PlayerID=1628909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stats.wnba.com/events/?flag=1&amp;CFID=&amp;CFPARAMS=&amp;PlayerID=1641650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wnba.com/events/?flag=1&amp;CFID=&amp;CFPARAMS=&amp;PlayerID=1628909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wnba.com/events/?flag=1&amp;CFID=&amp;CFPARAMS=&amp;PlayerID=1641650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9" Type="http://schemas.openxmlformats.org/officeDocument/2006/relationships/hyperlink" Target="https://stats.wnba.com/events/?flag=1&amp;CFID=&amp;CFPARAMS=&amp;PlayerID=204324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wnba.com/events/?flag=1&amp;CFID=&amp;CFPARAMS=&amp;PlayerID=1628909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stats.wnba.com/events/?flag=1&amp;CFID=&amp;CFPARAMS=&amp;PlayerID=1629496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wnba.com/events/?flag=3&amp;CFID=&amp;CFPARAMS=&amp;PlayerID=1641650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wnba.com/player/204324/" TargetMode="External"/><Relationship Id="rId2200" Type="http://schemas.openxmlformats.org/officeDocument/2006/relationships/hyperlink" Target="https://stats.wnba.com/events/?flag=3&amp;CFID=&amp;CFPARAMS=&amp;PlayerID=1628909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wnba.com/team/1611661330/traditional/" TargetMode="External"/><Relationship Id="rId4861" Type="http://schemas.openxmlformats.org/officeDocument/2006/relationships/hyperlink" Target="https://stats.wnba.com/events/?flag=1&amp;CFID=&amp;CFPARAMS=&amp;PlayerID=1629496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wnba.com/events/?flag=3&amp;CFID=&amp;CFPARAMS=&amp;PlayerID=1628909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stats.wnba.com/events/?flag=3&amp;CFID=&amp;CFPARAMS=&amp;PlayerID=1641650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stats.wnba.com/events/?flag=3&amp;CFID=&amp;CFPARAMS=&amp;PlayerID=204324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wnba.com/events/?flag=3&amp;CFID=&amp;CFPARAMS=&amp;PlayerID=1628909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wnba.com/events/?flag=3&amp;CFID=&amp;CFPARAMS=&amp;PlayerID=1641650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wnba.com/team/1611661319/traditional/" TargetMode="External"/><Relationship Id="rId3524" Type="http://schemas.openxmlformats.org/officeDocument/2006/relationships/hyperlink" Target="https://stats.wnba.com/events/?flag=1&amp;CFID=&amp;CFPARAMS=&amp;PlayerID=1641652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wnba.com/events/?flag=1&amp;CFID=&amp;CFPARAMS=&amp;PlayerID=1629496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stats.wnba.com/events/?flag=1&amp;CFID=&amp;CFPARAMS=&amp;PlayerID=1641652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stats.wnba.com/events/?flag=1&amp;CFID=&amp;CFPARAMS=&amp;PlayerID=1629496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stats.wnba.com/events/?flag=1&amp;CFID=&amp;CFPARAMS=&amp;PlayerID=1641652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stats.wnba.com/events/?flag=1&amp;CFID=&amp;CFPARAMS=&amp;PlayerID=1629496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wnba.com/events/?flag=1&amp;CFID=&amp;CFPARAMS=&amp;PlayerID=1641652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6" Type="http://schemas.openxmlformats.org/officeDocument/2006/relationships/hyperlink" Target="https://stats.wnba.com/events/?flag=1&amp;CFID=&amp;CFPARAMS=&amp;PlayerID=1629496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stats.wnba.com/events/?flag=1&amp;CFID=&amp;CFPARAMS=&amp;PlayerID=1641652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9" Type="http://schemas.openxmlformats.org/officeDocument/2006/relationships/hyperlink" Target="https://stats.wnba.com/events/?flag=1&amp;CFID=&amp;CFPARAMS=&amp;PlayerID=1629496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stats.wnba.com/events/?flag=1&amp;CFID=&amp;CFPARAMS=&amp;PlayerID=1641652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wnba.com/events/?flag=1&amp;CFID=&amp;CFPARAMS=&amp;PlayerID=1629496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wnba.com/player/1641650/" TargetMode="External"/><Relationship Id="rId3520" Type="http://schemas.openxmlformats.org/officeDocument/2006/relationships/hyperlink" Target="https://stats.wnba.com/events/?flag=3&amp;CFID=&amp;CFPARAMS=&amp;PlayerID=1641652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wnba.com/events/?flag=3&amp;CFID=&amp;CFPARAMS=&amp;PlayerID=1629496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wnba.com/events/?flag=3&amp;CFID=&amp;CFPARAMS=&amp;PlayerID=1629496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stats.wnba.com/events/?flag=1&amp;CFID=&amp;CFPARAMS=&amp;PlayerID=1641652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stats.wnba.com/events/?flag=3&amp;CFID=&amp;CFPARAMS=&amp;PlayerID=1629496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wnba.com/events/?flag=1&amp;CFID=&amp;CFPARAMS=&amp;PlayerID=1641652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stats.wnba.com/events/?flag=3&amp;CFID=&amp;CFPARAMS=&amp;PlayerID=1629496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stats.wnba.com/events/?flag=1&amp;CFID=&amp;CFPARAMS=&amp;PlayerID=1629546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wnba.com/events/?flag=1&amp;CFID=&amp;CFPARAMS=&amp;PlayerID=1629546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stats.wnba.com/events/?flag=1&amp;CFID=&amp;CFPARAMS=&amp;PlayerID=1629546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stats.wnba.com/events/?flag=1&amp;CFID=&amp;CFPARAMS=&amp;PlayerID=1629546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stats.wnba.com/events/?flag=1&amp;CFID=&amp;CFPARAMS=&amp;PlayerID=1629546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stats.wnba.com/player/203035/" TargetMode="External"/><Relationship Id="rId4805" Type="http://schemas.openxmlformats.org/officeDocument/2006/relationships/hyperlink" Target="https://stats.wnba.com/events/?flag=1&amp;CFID=&amp;CFPARAMS=&amp;PlayerID=1629546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stats.wnba.com/events/?flag=3&amp;CFID=&amp;CFPARAMS=&amp;PlayerID=203035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stats.wnba.com/team/1611661317/traditional/" TargetMode="External"/><Relationship Id="rId4809" Type="http://schemas.openxmlformats.org/officeDocument/2006/relationships/hyperlink" Target="https://stats.wnba.com/events/?flag=3&amp;CFID=&amp;CFPARAMS=&amp;PlayerID=203035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9" Type="http://schemas.openxmlformats.org/officeDocument/2006/relationships/hyperlink" Target="https://stats.wnba.com/team/1611661317/traditional/" TargetMode="External"/><Relationship Id="rId18707" Type="http://schemas.openxmlformats.org/officeDocument/2006/relationships/hyperlink" Target="https://stats.wnba.com/events/?flag=1&amp;CFID=&amp;CFPARAMS=&amp;PlayerID=202650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8" Type="http://schemas.openxmlformats.org/officeDocument/2006/relationships/hyperlink" Target="https://stats.wnba.com/player/200676/" TargetMode="External"/><Relationship Id="rId18705" Type="http://schemas.openxmlformats.org/officeDocument/2006/relationships/hyperlink" Target="https://stats.wnba.com/events/?flag=1&amp;CFID=&amp;CFPARAMS=&amp;PlayerID=202650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6" Type="http://schemas.openxmlformats.org/officeDocument/2006/relationships/hyperlink" Target="https://stats.wnba.com/events/?flag=1&amp;CFID=&amp;CFPARAMS=&amp;PlayerID=202650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3" Type="http://schemas.openxmlformats.org/officeDocument/2006/relationships/hyperlink" Target="https://stats.wnba.com/events/?flag=1&amp;CFID=&amp;CFPARAMS=&amp;PlayerID=202650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4" Type="http://schemas.openxmlformats.org/officeDocument/2006/relationships/hyperlink" Target="https://stats.wnba.com/events/?flag=1&amp;CFID=&amp;CFPARAMS=&amp;PlayerID=202650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1" Type="http://schemas.openxmlformats.org/officeDocument/2006/relationships/hyperlink" Target="https://stats.wnba.com/events/?flag=1&amp;CFID=&amp;CFPARAMS=&amp;PlayerID=202650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2" Type="http://schemas.openxmlformats.org/officeDocument/2006/relationships/hyperlink" Target="https://stats.wnba.com/events/?flag=1&amp;CFID=&amp;CFPARAMS=&amp;PlayerID=202650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0" Type="http://schemas.openxmlformats.org/officeDocument/2006/relationships/hyperlink" Target="https://stats.wnba.com/events/?flag=1&amp;CFID=&amp;CFPARAMS=&amp;PlayerID=202650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wnba.com/events/?flag=3&amp;CFID=&amp;CFPARAMS=&amp;PlayerID=1628927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wnba.com/team/1611661325/traditional/" TargetMode="External"/><Relationship Id="rId4824" Type="http://schemas.openxmlformats.org/officeDocument/2006/relationships/hyperlink" Target="https://stats.wnba.com/events/?flag=3&amp;CFID=&amp;CFPARAMS=&amp;PlayerID=1628927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stats.wnba.com/events/?flag=3&amp;CFID=&amp;CFPARAMS=&amp;PlayerID=1628927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wnba.com/events/?flag=1&amp;CFID=&amp;CFPARAMS=&amp;PlayerID=1628927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stats.wnba.com/events/?flag=3&amp;CFID=&amp;CFPARAMS=&amp;PlayerID=1628927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wnba.com/events/?flag=1&amp;CFID=&amp;CFPARAMS=&amp;PlayerID=1628927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stats.wnba.com/events/?flag=1&amp;CFID=&amp;CFPARAMS=&amp;PlayerID=1628927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wnba.com/events/?flag=1&amp;CFID=&amp;CFPARAMS=&amp;PlayerID=1628927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wnba.com/player/1628927/" TargetMode="External"/><Relationship Id="rId4811" Type="http://schemas.openxmlformats.org/officeDocument/2006/relationships/hyperlink" Target="https://stats.wnba.com/events/?flag=3&amp;CFID=&amp;CFPARAMS=&amp;PlayerID=203035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wnba.com/events/?flag=3&amp;CFID=&amp;CFPARAMS=&amp;PlayerID=203035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stats.wnba.com/events/?flag=1&amp;CFID=&amp;CFPARAMS=&amp;PlayerID=203035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stats.wnba.com/events/?flag=1&amp;CFID=&amp;CFPARAMS=&amp;PlayerID=203035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wnba.com/events/?flag=1&amp;CFID=&amp;CFPARAMS=&amp;PlayerID=203035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stats.wnba.com/events/?flag=1&amp;CFID=&amp;CFPARAMS=&amp;PlayerID=203035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stats.wnba.com/events/?flag=1&amp;CFID=&amp;CFPARAMS=&amp;PlayerID=203035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wnba.com/events/?flag=1&amp;CFID=&amp;CFPARAMS=&amp;PlayerID=203035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stats.wnba.com/events/?flag=1&amp;CFID=&amp;CFPARAMS=&amp;PlayerID=203035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stats.wnba.com/events/?flag=1&amp;CFID=&amp;CFPARAMS=&amp;PlayerID=203035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wnba.com/events/?flag=3&amp;CFID=&amp;CFPARAMS=&amp;PlayerID=1628277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wnba.com/events/?flag=1&amp;CFID=&amp;CFPARAMS=&amp;PlayerID=1631021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wnba.com/events/?flag=1&amp;CFID=&amp;CFPARAMS=&amp;PlayerID=201886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wnba.com/events/?flag=1&amp;CFID=&amp;CFPARAMS=&amp;PlayerID=1631021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wnba.com/events/?flag=1&amp;CFID=&amp;CFPARAMS=&amp;PlayerID=201886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wnba.com/events/?flag=1&amp;CFID=&amp;CFPARAMS=&amp;PlayerID=1631021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wnba.com/events/?flag=1&amp;CFID=&amp;CFPARAMS=&amp;PlayerID=201886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wnba.com/events/?flag=1&amp;CFID=&amp;CFPARAMS=&amp;PlayerID=1631021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wnba.com/events/?flag=1&amp;CFID=&amp;CFPARAMS=&amp;PlayerID=201886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wnba.com/events/?flag=1&amp;CFID=&amp;CFPARAMS=&amp;PlayerID=1631021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wnba.com/events/?flag=1&amp;CFID=&amp;CFPARAMS=&amp;PlayerID=201886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wnba.com/events/?flag=1&amp;CFID=&amp;CFPARAMS=&amp;PlayerID=1631021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wnba.com/events/?flag=1&amp;CFID=&amp;CFPARAMS=&amp;PlayerID=201886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stats.wnba.com/events/?flag=1&amp;CFID=&amp;CFPARAMS=&amp;PlayerID=1631021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wnba.com/events/?flag=1&amp;CFID=&amp;CFPARAMS=&amp;PlayerID=201886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stats.wnba.com/events/?flag=1&amp;CFID=&amp;CFPARAMS=&amp;PlayerID=1631021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wnba.com/player/1628277/" TargetMode="External"/><Relationship Id="rId3599" Type="http://schemas.openxmlformats.org/officeDocument/2006/relationships/hyperlink" Target="https://stats.wnba.com/team/1611661317/traditional/" TargetMode="External"/><Relationship Id="rId2268" Type="http://schemas.openxmlformats.org/officeDocument/2006/relationships/hyperlink" Target="https://stats.wnba.com/team/1611661330/traditional/" TargetMode="External"/><Relationship Id="rId3598" Type="http://schemas.openxmlformats.org/officeDocument/2006/relationships/hyperlink" Target="https://stats.wnba.com/player/1629488/" TargetMode="External"/><Relationship Id="rId2258" Type="http://schemas.openxmlformats.org/officeDocument/2006/relationships/hyperlink" Target="https://stats.wnba.com/events/?flag=3&amp;CFID=&amp;CFPARAMS=&amp;PlayerID=201886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9" Type="http://schemas.openxmlformats.org/officeDocument/2006/relationships/hyperlink" Target="https://stats.wnba.com/events/?flag=1&amp;CFID=&amp;CFPARAMS=&amp;PlayerID=201886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stats.wnba.com/events/?flag=3&amp;CFID=&amp;CFPARAMS=&amp;PlayerID=1631021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wnba.com/events/?flag=1&amp;CFID=&amp;CFPARAMS=&amp;PlayerID=1630996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wnba.com/events/?flag=1&amp;CFID=&amp;CFPARAMS=&amp;PlayerID=1631009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stats.wnba.com/events/?flag=1&amp;CFID=&amp;CFPARAMS=&amp;PlayerID=1630996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wnba.com/events/?flag=1&amp;CFID=&amp;CFPARAMS=&amp;PlayerID=1631009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wnba.com/events/?flag=1&amp;CFID=&amp;CFPARAMS=&amp;PlayerID=1630996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wnba.com/events/?flag=1&amp;CFID=&amp;CFPARAMS=&amp;PlayerID=1631009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stats.wnba.com/player/1631021/" TargetMode="External"/><Relationship Id="rId2253" Type="http://schemas.openxmlformats.org/officeDocument/2006/relationships/hyperlink" Target="https://stats.wnba.com/player/201886/" TargetMode="External"/><Relationship Id="rId3583" Type="http://schemas.openxmlformats.org/officeDocument/2006/relationships/hyperlink" Target="https://stats.wnba.com/events/?flag=1&amp;CFID=&amp;CFPARAMS=&amp;PlayerID=1630996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wnba.com/team/1611661323/traditional/" TargetMode="External"/><Relationship Id="rId3586" Type="http://schemas.openxmlformats.org/officeDocument/2006/relationships/hyperlink" Target="https://stats.wnba.com/events/?flag=3&amp;CFID=&amp;CFPARAMS=&amp;PlayerID=1631021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wnba.com/events/?flag=3&amp;CFID=&amp;CFPARAMS=&amp;PlayerID=201886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stats.wnba.com/team/1611661329/traditional/" TargetMode="External"/><Relationship Id="rId2256" Type="http://schemas.openxmlformats.org/officeDocument/2006/relationships/hyperlink" Target="https://stats.wnba.com/events/?flag=3&amp;CFID=&amp;CFPARAMS=&amp;PlayerID=201886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wnba.com/events/?flag=3&amp;CFID=&amp;CFPARAMS=&amp;PlayerID=1631021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wnba.com/events/?flag=3&amp;CFID=&amp;CFPARAMS=&amp;PlayerID=201886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wnba.com/events/?flag=3&amp;CFID=&amp;CFPARAMS=&amp;PlayerID=1631021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wnba.com/events/?flag=1&amp;CFID=&amp;CFPARAMS=&amp;PlayerID=1628277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wnba.com/player/1629477/" TargetMode="External"/><Relationship Id="rId2282" Type="http://schemas.openxmlformats.org/officeDocument/2006/relationships/hyperlink" Target="https://stats.wnba.com/team/1611661313/traditional/" TargetMode="External"/><Relationship Id="rId2283" Type="http://schemas.openxmlformats.org/officeDocument/2006/relationships/hyperlink" Target="https://stats.wnba.com/events/?flag=3&amp;CFID=&amp;CFPARAMS=&amp;PlayerID=1629477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4" Type="http://schemas.openxmlformats.org/officeDocument/2006/relationships/hyperlink" Target="https://stats.wnba.com/events/?flag=3&amp;CFID=&amp;CFPARAMS=&amp;PlayerID=1629477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wnba.com/events/?flag=3&amp;CFID=&amp;CFPARAMS=&amp;PlayerID=1629477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wnba.com/events/?flag=3&amp;CFID=&amp;CFPARAMS=&amp;PlayerID=1629477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wnba.com/events/?flag=1&amp;CFID=&amp;CFPARAMS=&amp;PlayerID=1629477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wnba.com/events/?flag=1&amp;CFID=&amp;CFPARAMS=&amp;PlayerID=1629477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wnba.com/events/?flag=1&amp;CFID=&amp;CFPARAMS=&amp;PlayerID=1629477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wnba.com/events/?flag=3&amp;CFID=&amp;CFPARAMS=&amp;PlayerID=1628277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stats.wnba.com/events/?flag=3&amp;CFID=&amp;CFPARAMS=&amp;PlayerID=1628277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stats.wnba.com/events/?flag=3&amp;CFID=&amp;CFPARAMS=&amp;PlayerID=1628277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wnba.com/events/?flag=1&amp;CFID=&amp;CFPARAMS=&amp;PlayerID=1628277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wnba.com/events/?flag=1&amp;CFID=&amp;CFPARAMS=&amp;PlayerID=1628277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wnba.com/events/?flag=1&amp;CFID=&amp;CFPARAMS=&amp;PlayerID=1628277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wnba.com/events/?flag=1&amp;CFID=&amp;CFPARAMS=&amp;PlayerID=1628277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wnba.com/events/?flag=1&amp;CFID=&amp;CFPARAMS=&amp;PlayerID=1628277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wnba.com/events/?flag=1&amp;CFID=&amp;CFPARAMS=&amp;PlayerID=1628277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wnba.com/events/?flag=1&amp;CFID=&amp;CFPARAMS=&amp;PlayerID=1628277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wnba.com/events/?flag=1&amp;CFID=&amp;CFPARAMS=&amp;PlayerID=1629498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stats.wnba.com/player/201911/" TargetMode="External"/><Relationship Id="rId4888" Type="http://schemas.openxmlformats.org/officeDocument/2006/relationships/hyperlink" Target="https://stats.wnba.com/events/?flag=1&amp;CFID=&amp;CFPARAMS=&amp;PlayerID=1628886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wnba.com/player/203398/" TargetMode="External"/><Relationship Id="rId3556" Type="http://schemas.openxmlformats.org/officeDocument/2006/relationships/hyperlink" Target="https://stats.wnba.com/events/?flag=1&amp;CFID=&amp;CFPARAMS=&amp;PlayerID=1631006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stats.wnba.com/events/?flag=1&amp;CFID=&amp;CFPARAMS=&amp;PlayerID=1628886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stats.wnba.com/team/1611661317/traditional/" TargetMode="External"/><Relationship Id="rId3559" Type="http://schemas.openxmlformats.org/officeDocument/2006/relationships/hyperlink" Target="https://stats.wnba.com/events/?flag=3&amp;CFID=&amp;CFPARAMS=&amp;PlayerID=201911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wnba.com/events/?flag=3&amp;CFID=&amp;CFPARAMS=&amp;PlayerID=203398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stats.wnba.com/team/1611661322/traditional/" TargetMode="External"/><Relationship Id="rId4889" Type="http://schemas.openxmlformats.org/officeDocument/2006/relationships/hyperlink" Target="https://stats.wnba.com/events/?flag=1&amp;CFID=&amp;CFPARAMS=&amp;PlayerID=1628886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wnba.com/events/?flag=3&amp;CFID=&amp;CFPARAMS=&amp;PlayerID=203398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wnba.com/events/?flag=3&amp;CFID=&amp;CFPARAMS=&amp;PlayerID=1628886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wnba.com/events/?flag=1&amp;CFID=&amp;CFPARAMS=&amp;PlayerID=1631006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stats.wnba.com/events/?flag=1&amp;CFID=&amp;CFPARAMS=&amp;PlayerID=1628886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wnba.com/events/?flag=1&amp;CFID=&amp;CFPARAMS=&amp;PlayerID=1629498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wnba.com/events/?flag=1&amp;CFID=&amp;CFPARAMS=&amp;PlayerID=1631006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stats.wnba.com/events/?flag=3&amp;CFID=&amp;CFPARAMS=&amp;PlayerID=1628886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wnba.com/events/?flag=1&amp;CFID=&amp;CFPARAMS=&amp;PlayerID=1629498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wnba.com/events/?flag=1&amp;CFID=&amp;CFPARAMS=&amp;PlayerID=1631006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4" Type="http://schemas.openxmlformats.org/officeDocument/2006/relationships/hyperlink" Target="https://stats.wnba.com/events/?flag=1&amp;CFID=&amp;CFPARAMS=&amp;PlayerID=1628886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wnba.com/events/?flag=1&amp;CFID=&amp;CFPARAMS=&amp;PlayerID=1629498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wnba.com/events/?flag=1&amp;CFID=&amp;CFPARAMS=&amp;PlayerID=1631006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wnba.com/events/?flag=1&amp;CFID=&amp;CFPARAMS=&amp;PlayerID=1628886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wnba.com/events/?flag=1&amp;CFID=&amp;CFPARAMS=&amp;PlayerID=1629498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stats.wnba.com/events/?flag=1&amp;CFID=&amp;CFPARAMS=&amp;PlayerID=1631006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wnba.com/events/?flag=1&amp;CFID=&amp;CFPARAMS=&amp;PlayerID=1628886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wnba.com/events/?flag=1&amp;CFID=&amp;CFPARAMS=&amp;PlayerID=1629498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stats.wnba.com/events/?flag=1&amp;CFID=&amp;CFPARAMS=&amp;PlayerID=1631006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stats.wnba.com/events/?flag=1&amp;CFID=&amp;CFPARAMS=&amp;PlayerID=1628886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wnba.com/events/?flag=3&amp;CFID=&amp;CFPARAMS=&amp;PlayerID=1629498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stats.wnba.com/events/?flag=3&amp;CFID=&amp;CFPARAMS=&amp;PlayerID=1631006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wnba.com/team/1611661320/traditional/" TargetMode="External"/><Relationship Id="rId2215" Type="http://schemas.openxmlformats.org/officeDocument/2006/relationships/hyperlink" Target="https://stats.wnba.com/events/?flag=3&amp;CFID=&amp;CFPARAMS=&amp;PlayerID=1629498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stats.wnba.com/events/?flag=3&amp;CFID=&amp;CFPARAMS=&amp;PlayerID=1631006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wnba.com/player/1628886/" TargetMode="External"/><Relationship Id="rId2216" Type="http://schemas.openxmlformats.org/officeDocument/2006/relationships/hyperlink" Target="https://stats.wnba.com/events/?flag=3&amp;CFID=&amp;CFPARAMS=&amp;PlayerID=1629498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stats.wnba.com/events/?flag=3&amp;CFID=&amp;CFPARAMS=&amp;PlayerID=1631006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stats.wnba.com/events/?flag=3&amp;CFID=&amp;CFPARAMS=&amp;PlayerID=1628886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wnba.com/events/?flag=3&amp;CFID=&amp;CFPARAMS=&amp;PlayerID=1629498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stats.wnba.com/events/?flag=3&amp;CFID=&amp;CFPARAMS=&amp;PlayerID=1631006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stats.wnba.com/events/?flag=3&amp;CFID=&amp;CFPARAMS=&amp;PlayerID=1628886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wnba.com/events/?flag=1&amp;CFID=&amp;CFPARAMS=&amp;PlayerID=1629498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wnba.com/events/?flag=1&amp;CFID=&amp;CFPARAMS=&amp;PlayerID=1629498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stats.wnba.com/events/?flag=1&amp;CFID=&amp;CFPARAMS=&amp;PlayerID=1631006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stats.wnba.com/events/?flag=1&amp;CFID=&amp;CFPARAMS=&amp;PlayerID=1641650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stats.wnba.com/events/?flag=1&amp;CFID=&amp;CFPARAMS=&amp;PlayerID=204324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stats.wnba.com/events/?flag=1&amp;CFID=&amp;CFPARAMS=&amp;PlayerID=204324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wnba.com/events/?flag=1&amp;CFID=&amp;CFPARAMS=&amp;PlayerID=1628909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stats.wnba.com/events/?flag=1&amp;CFID=&amp;CFPARAMS=&amp;PlayerID=1641650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wnba.com/events/?flag=1&amp;CFID=&amp;CFPARAMS=&amp;PlayerID=204324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wnba.com/events/?flag=1&amp;CFID=&amp;CFPARAMS=&amp;PlayerID=1628909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stats.wnba.com/events/?flag=1&amp;CFID=&amp;CFPARAMS=&amp;PlayerID=1641650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wnba.com/events/?flag=1&amp;CFID=&amp;CFPARAMS=&amp;PlayerID=204324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wnba.com/player/1629498/" TargetMode="External"/><Relationship Id="rId3544" Type="http://schemas.openxmlformats.org/officeDocument/2006/relationships/hyperlink" Target="https://stats.wnba.com/team/1611661319/traditional/" TargetMode="External"/><Relationship Id="rId4875" Type="http://schemas.openxmlformats.org/officeDocument/2006/relationships/hyperlink" Target="https://stats.wnba.com/events/?flag=1&amp;CFID=&amp;CFPARAMS=&amp;PlayerID=204324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3" Type="http://schemas.openxmlformats.org/officeDocument/2006/relationships/hyperlink" Target="https://stats.wnba.com/team/1611661319/traditional/" TargetMode="External"/><Relationship Id="rId3543" Type="http://schemas.openxmlformats.org/officeDocument/2006/relationships/hyperlink" Target="https://stats.wnba.com/player/1631006/" TargetMode="External"/><Relationship Id="rId4874" Type="http://schemas.openxmlformats.org/officeDocument/2006/relationships/hyperlink" Target="https://stats.wnba.com/events/?flag=1&amp;CFID=&amp;CFPARAMS=&amp;PlayerID=204324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wnba.com/events/?flag=1&amp;CFID=&amp;CFPARAMS=&amp;PlayerID=1631009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wnba.com/events/?flag=1&amp;CFID=&amp;CFPARAMS=&amp;PlayerID=1630996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wnba.com/events/?flag=1&amp;CFID=&amp;CFPARAMS=&amp;PlayerID=1631009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wnba.com/events/?flag=1&amp;CFID=&amp;CFPARAMS=&amp;PlayerID=1630996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wnba.com/events/?flag=1&amp;CFID=&amp;CFPARAMS=&amp;PlayerID=1631009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stats.wnba.com/team/1611661320/traditional/" TargetMode="External"/><Relationship Id="rId2240" Type="http://schemas.openxmlformats.org/officeDocument/2006/relationships/hyperlink" Target="https://stats.wnba.com/team/1611661330/traditional/" TargetMode="External"/><Relationship Id="rId3570" Type="http://schemas.openxmlformats.org/officeDocument/2006/relationships/hyperlink" Target="https://stats.wnba.com/player/1630996/" TargetMode="External"/><Relationship Id="rId2241" Type="http://schemas.openxmlformats.org/officeDocument/2006/relationships/hyperlink" Target="https://stats.wnba.com/events/?flag=3&amp;CFID=&amp;CFPARAMS=&amp;PlayerID=1631009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stats.wnba.com/events/?flag=3&amp;CFID=&amp;CFPARAMS=&amp;PlayerID=1630996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wnba.com/events/?flag=3&amp;CFID=&amp;CFPARAMS=&amp;PlayerID=1631009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stats.wnba.com/events/?flag=3&amp;CFID=&amp;CFPARAMS=&amp;PlayerID=1630996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stats.wnba.com/events/?flag=3&amp;CFID=&amp;CFPARAMS=&amp;PlayerID=1631009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stats.wnba.com/events/?flag=3&amp;CFID=&amp;CFPARAMS=&amp;PlayerID=1630996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stats.wnba.com/events/?flag=3&amp;CFID=&amp;CFPARAMS=&amp;PlayerID=1631009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wnba.com/events/?flag=3&amp;CFID=&amp;CFPARAMS=&amp;PlayerID=1630996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wnba.com/events/?flag=1&amp;CFID=&amp;CFPARAMS=&amp;PlayerID=1631009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wnba.com/events/?flag=1&amp;CFID=&amp;CFPARAMS=&amp;PlayerID=1630996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wnba.com/events/?flag=1&amp;CFID=&amp;CFPARAMS=&amp;PlayerID=1631009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wnba.com/events/?flag=1&amp;CFID=&amp;CFPARAMS=&amp;PlayerID=1630996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wnba.com/events/?flag=1&amp;CFID=&amp;CFPARAMS=&amp;PlayerID=203398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stats.wnba.com/events/?flag=1&amp;CFID=&amp;CFPARAMS=&amp;PlayerID=201911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wnba.com/events/?flag=1&amp;CFID=&amp;CFPARAMS=&amp;PlayerID=1629567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wnba.com/events/?flag=1&amp;CFID=&amp;CFPARAMS=&amp;PlayerID=203398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wnba.com/events/?flag=1&amp;CFID=&amp;CFPARAMS=&amp;PlayerID=201911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8" Type="http://schemas.openxmlformats.org/officeDocument/2006/relationships/hyperlink" Target="https://stats.wnba.com/events/?flag=1&amp;CFID=&amp;CFPARAMS=&amp;PlayerID=1629567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wnba.com/events/?flag=1&amp;CFID=&amp;CFPARAMS=&amp;PlayerID=203398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wnba.com/player/1631009/" TargetMode="External"/><Relationship Id="rId3569" Type="http://schemas.openxmlformats.org/officeDocument/2006/relationships/hyperlink" Target="https://stats.wnba.com/events/?flag=1&amp;CFID=&amp;CFPARAMS=&amp;PlayerID=201911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wnba.com/events/?flag=3&amp;CFID=&amp;CFPARAMS=&amp;PlayerID=201911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stats.wnba.com/team/1611661323/traditional/" TargetMode="External"/><Relationship Id="rId4890" Type="http://schemas.openxmlformats.org/officeDocument/2006/relationships/hyperlink" Target="https://stats.wnba.com/player/1629567/" TargetMode="External"/><Relationship Id="rId2230" Type="http://schemas.openxmlformats.org/officeDocument/2006/relationships/hyperlink" Target="https://stats.wnba.com/events/?flag=3&amp;CFID=&amp;CFPARAMS=&amp;PlayerID=203398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wnba.com/events/?flag=3&amp;CFID=&amp;CFPARAMS=&amp;PlayerID=201911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wnba.com/events/?flag=3&amp;CFID=&amp;CFPARAMS=&amp;PlayerID=1629567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stats.wnba.com/events/?flag=1&amp;CFID=&amp;CFPARAMS=&amp;PlayerID=203398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stats.wnba.com/events/?flag=3&amp;CFID=&amp;CFPARAMS=&amp;PlayerID=201911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stats.wnba.com/events/?flag=3&amp;CFID=&amp;CFPARAMS=&amp;PlayerID=1629567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wnba.com/events/?flag=1&amp;CFID=&amp;CFPARAMS=&amp;PlayerID=203398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wnba.com/events/?flag=1&amp;CFID=&amp;CFPARAMS=&amp;PlayerID=201911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stats.wnba.com/events/?flag=3&amp;CFID=&amp;CFPARAMS=&amp;PlayerID=1629567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wnba.com/events/?flag=1&amp;CFID=&amp;CFPARAMS=&amp;PlayerID=203398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wnba.com/events/?flag=1&amp;CFID=&amp;CFPARAMS=&amp;PlayerID=201911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4" Type="http://schemas.openxmlformats.org/officeDocument/2006/relationships/hyperlink" Target="https://stats.wnba.com/events/?flag=3&amp;CFID=&amp;CFPARAMS=&amp;PlayerID=1629567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wnba.com/events/?flag=1&amp;CFID=&amp;CFPARAMS=&amp;PlayerID=203398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wnba.com/events/?flag=1&amp;CFID=&amp;CFPARAMS=&amp;PlayerID=201911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7" Type="http://schemas.openxmlformats.org/officeDocument/2006/relationships/hyperlink" Target="https://stats.wnba.com/events/?flag=1&amp;CFID=&amp;CFPARAMS=&amp;PlayerID=1629567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wnba.com/events/?flag=1&amp;CFID=&amp;CFPARAMS=&amp;PlayerID=203398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wnba.com/events/?flag=1&amp;CFID=&amp;CFPARAMS=&amp;PlayerID=201911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stats.wnba.com/events/?flag=1&amp;CFID=&amp;CFPARAMS=&amp;PlayerID=1629567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3" Type="http://schemas.openxmlformats.org/officeDocument/2006/relationships/hyperlink" Target="https://stats.wnba.com/events/?flag=1&amp;CFID=&amp;CFPARAMS=&amp;PlayerID=201907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5" Type="http://schemas.openxmlformats.org/officeDocument/2006/relationships/hyperlink" Target="https://stats.wnba.com/events/?flag=1&amp;CFID=&amp;CFPARAMS=&amp;PlayerID=203824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2" Type="http://schemas.openxmlformats.org/officeDocument/2006/relationships/hyperlink" Target="https://stats.wnba.com/events/?flag=1&amp;CFID=&amp;CFPARAMS=&amp;PlayerID=201907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6" Type="http://schemas.openxmlformats.org/officeDocument/2006/relationships/hyperlink" Target="https://stats.wnba.com/events/?flag=1&amp;CFID=&amp;CFPARAMS=&amp;PlayerID=203824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5" Type="http://schemas.openxmlformats.org/officeDocument/2006/relationships/hyperlink" Target="https://stats.wnba.com/player/101023/" TargetMode="External"/><Relationship Id="rId18583" Type="http://schemas.openxmlformats.org/officeDocument/2006/relationships/hyperlink" Target="https://stats.wnba.com/events/?flag=1&amp;CFID=&amp;CFPARAMS=&amp;PlayerID=203824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4" Type="http://schemas.openxmlformats.org/officeDocument/2006/relationships/hyperlink" Target="https://stats.wnba.com/events/?flag=1&amp;CFID=&amp;CFPARAMS=&amp;PlayerID=201907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4" Type="http://schemas.openxmlformats.org/officeDocument/2006/relationships/hyperlink" Target="https://stats.wnba.com/events/?flag=1&amp;CFID=&amp;CFPARAMS=&amp;PlayerID=203824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1" Type="http://schemas.openxmlformats.org/officeDocument/2006/relationships/hyperlink" Target="https://stats.wnba.com/events/?flag=1&amp;CFID=&amp;CFPARAMS=&amp;PlayerID=203824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2" Type="http://schemas.openxmlformats.org/officeDocument/2006/relationships/hyperlink" Target="https://stats.wnba.com/events/?flag=1&amp;CFID=&amp;CFPARAMS=&amp;PlayerID=203824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1" Type="http://schemas.openxmlformats.org/officeDocument/2006/relationships/hyperlink" Target="https://stats.wnba.com/events/?flag=1&amp;CFID=&amp;CFPARAMS=&amp;PlayerID=201907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0" Type="http://schemas.openxmlformats.org/officeDocument/2006/relationships/hyperlink" Target="https://stats.wnba.com/events/?flag=1&amp;CFID=&amp;CFPARAMS=&amp;PlayerID=201907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0" Type="http://schemas.openxmlformats.org/officeDocument/2006/relationships/hyperlink" Target="https://stats.wnba.com/events/?flag=3&amp;CFID=&amp;CFPARAMS=&amp;PlayerID=203824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9" Type="http://schemas.openxmlformats.org/officeDocument/2006/relationships/hyperlink" Target="https://stats.wnba.com/events/?flag=1&amp;CFID=&amp;CFPARAMS=&amp;PlayerID=201907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6" Type="http://schemas.openxmlformats.org/officeDocument/2006/relationships/hyperlink" Target="https://stats.wnba.com/events/?flag=3&amp;CFID=&amp;CFPARAMS=&amp;PlayerID=201907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8" Type="http://schemas.openxmlformats.org/officeDocument/2006/relationships/hyperlink" Target="https://stats.wnba.com/events/?flag=3&amp;CFID=&amp;CFPARAMS=&amp;PlayerID=203824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5" Type="http://schemas.openxmlformats.org/officeDocument/2006/relationships/hyperlink" Target="https://stats.wnba.com/events/?flag=3&amp;CFID=&amp;CFPARAMS=&amp;PlayerID=201907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9" Type="http://schemas.openxmlformats.org/officeDocument/2006/relationships/hyperlink" Target="https://stats.wnba.com/events/?flag=3&amp;CFID=&amp;CFPARAMS=&amp;PlayerID=203824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8" Type="http://schemas.openxmlformats.org/officeDocument/2006/relationships/hyperlink" Target="https://stats.wnba.com/events/?flag=1&amp;CFID=&amp;CFPARAMS=&amp;PlayerID=201907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6" Type="http://schemas.openxmlformats.org/officeDocument/2006/relationships/hyperlink" Target="https://stats.wnba.com/team/1611661321/traditional/" TargetMode="External"/><Relationship Id="rId17247" Type="http://schemas.openxmlformats.org/officeDocument/2006/relationships/hyperlink" Target="https://stats.wnba.com/events/?flag=1&amp;CFID=&amp;CFPARAMS=&amp;PlayerID=201907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7" Type="http://schemas.openxmlformats.org/officeDocument/2006/relationships/hyperlink" Target="https://stats.wnba.com/events/?flag=3&amp;CFID=&amp;CFPARAMS=&amp;PlayerID=203824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4" Type="http://schemas.openxmlformats.org/officeDocument/2006/relationships/hyperlink" Target="https://stats.wnba.com/events/?flag=1&amp;CFID=&amp;CFPARAMS=&amp;PlayerID=101023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6" Type="http://schemas.openxmlformats.org/officeDocument/2006/relationships/hyperlink" Target="https://stats.wnba.com/events/?flag=1&amp;CFID=&amp;CFPARAMS=&amp;PlayerID=201886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4" Type="http://schemas.openxmlformats.org/officeDocument/2006/relationships/hyperlink" Target="https://stats.wnba.com/team/1611661329/traditional/" TargetMode="External"/><Relationship Id="rId17263" Type="http://schemas.openxmlformats.org/officeDocument/2006/relationships/hyperlink" Target="https://stats.wnba.com/events/?flag=1&amp;CFID=&amp;CFPARAMS=&amp;PlayerID=101023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7" Type="http://schemas.openxmlformats.org/officeDocument/2006/relationships/hyperlink" Target="https://stats.wnba.com/events/?flag=1&amp;CFID=&amp;CFPARAMS=&amp;PlayerID=201886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5" Type="http://schemas.openxmlformats.org/officeDocument/2006/relationships/hyperlink" Target="https://stats.wnba.com/events/?flag=2&amp;CFID=&amp;CFPARAMS=&amp;PlayerID=202664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6" Type="http://schemas.openxmlformats.org/officeDocument/2006/relationships/hyperlink" Target="https://stats.wnba.com/events/?flag=1&amp;CFID=&amp;CFPARAMS=&amp;PlayerID=101023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4" Type="http://schemas.openxmlformats.org/officeDocument/2006/relationships/hyperlink" Target="https://stats.wnba.com/events/?flag=1&amp;CFID=&amp;CFPARAMS=&amp;PlayerID=201886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6" Type="http://schemas.openxmlformats.org/officeDocument/2006/relationships/hyperlink" Target="https://stats.wnba.com/events/?flag=2&amp;CFID=&amp;CFPARAMS=&amp;PlayerID=202664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5" Type="http://schemas.openxmlformats.org/officeDocument/2006/relationships/hyperlink" Target="https://stats.wnba.com/events/?flag=1&amp;CFID=&amp;CFPARAMS=&amp;PlayerID=101023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5" Type="http://schemas.openxmlformats.org/officeDocument/2006/relationships/hyperlink" Target="https://stats.wnba.com/events/?flag=1&amp;CFID=&amp;CFPARAMS=&amp;PlayerID=201886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7" Type="http://schemas.openxmlformats.org/officeDocument/2006/relationships/hyperlink" Target="https://stats.wnba.com/events/?flag=2&amp;CFID=&amp;CFPARAMS=&amp;PlayerID=202664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0" Type="http://schemas.openxmlformats.org/officeDocument/2006/relationships/hyperlink" Target="https://stats.wnba.com/events/?flag=3&amp;CFID=&amp;CFPARAMS=&amp;PlayerID=101023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2" Type="http://schemas.openxmlformats.org/officeDocument/2006/relationships/hyperlink" Target="https://stats.wnba.com/events/?flag=3&amp;CFID=&amp;CFPARAMS=&amp;PlayerID=201886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8" Type="http://schemas.openxmlformats.org/officeDocument/2006/relationships/hyperlink" Target="https://stats.wnba.com/events/?flag=2&amp;CFID=&amp;CFPARAMS=&amp;PlayerID=202664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3" Type="http://schemas.openxmlformats.org/officeDocument/2006/relationships/hyperlink" Target="https://stats.wnba.com/events/?flag=3&amp;CFID=&amp;CFPARAMS=&amp;PlayerID=201886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9" Type="http://schemas.openxmlformats.org/officeDocument/2006/relationships/hyperlink" Target="https://stats.wnba.com/player/203015/" TargetMode="External"/><Relationship Id="rId17262" Type="http://schemas.openxmlformats.org/officeDocument/2006/relationships/hyperlink" Target="https://stats.wnba.com/events/?flag=1&amp;CFID=&amp;CFPARAMS=&amp;PlayerID=101023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0" Type="http://schemas.openxmlformats.org/officeDocument/2006/relationships/hyperlink" Target="https://stats.wnba.com/events/?flag=3&amp;CFID=&amp;CFPARAMS=&amp;PlayerID=201886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1" Type="http://schemas.openxmlformats.org/officeDocument/2006/relationships/hyperlink" Target="https://stats.wnba.com/events/?flag=1&amp;CFID=&amp;CFPARAMS=&amp;PlayerID=101023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1" Type="http://schemas.openxmlformats.org/officeDocument/2006/relationships/hyperlink" Target="https://stats.wnba.com/events/?flag=3&amp;CFID=&amp;CFPARAMS=&amp;PlayerID=201886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0" Type="http://schemas.openxmlformats.org/officeDocument/2006/relationships/hyperlink" Target="https://stats.wnba.com/events/?flag=2&amp;CFID=&amp;CFPARAMS=&amp;PlayerID=100888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1" Type="http://schemas.openxmlformats.org/officeDocument/2006/relationships/hyperlink" Target="https://stats.wnba.com/events/?flag=2&amp;CFID=&amp;CFPARAMS=&amp;PlayerID=100888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2" Type="http://schemas.openxmlformats.org/officeDocument/2006/relationships/hyperlink" Target="https://stats.wnba.com/events/?flag=2&amp;CFID=&amp;CFPARAMS=&amp;PlayerID=100888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3" Type="http://schemas.openxmlformats.org/officeDocument/2006/relationships/hyperlink" Target="https://stats.wnba.com/player/202664/" TargetMode="External"/><Relationship Id="rId17257" Type="http://schemas.openxmlformats.org/officeDocument/2006/relationships/hyperlink" Target="https://stats.wnba.com/events/?flag=3&amp;CFID=&amp;CFPARAMS=&amp;PlayerID=101023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9" Type="http://schemas.openxmlformats.org/officeDocument/2006/relationships/hyperlink" Target="https://stats.wnba.com/team/1611661317/traditional/" TargetMode="External"/><Relationship Id="rId17256" Type="http://schemas.openxmlformats.org/officeDocument/2006/relationships/hyperlink" Target="https://stats.wnba.com/team/1611661330/traditional/" TargetMode="External"/><Relationship Id="rId17259" Type="http://schemas.openxmlformats.org/officeDocument/2006/relationships/hyperlink" Target="https://stats.wnba.com/events/?flag=3&amp;CFID=&amp;CFPARAMS=&amp;PlayerID=101023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7" Type="http://schemas.openxmlformats.org/officeDocument/2006/relationships/hyperlink" Target="https://stats.wnba.com/events/?flag=1&amp;CFID=&amp;CFPARAMS=&amp;PlayerID=203824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8" Type="http://schemas.openxmlformats.org/officeDocument/2006/relationships/hyperlink" Target="https://stats.wnba.com/events/?flag=3&amp;CFID=&amp;CFPARAMS=&amp;PlayerID=101023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8" Type="http://schemas.openxmlformats.org/officeDocument/2006/relationships/hyperlink" Target="https://stats.wnba.com/player/201886/" TargetMode="External"/><Relationship Id="rId17231" Type="http://schemas.openxmlformats.org/officeDocument/2006/relationships/hyperlink" Target="https://stats.wnba.com/team/1611661325/traditional/" TargetMode="External"/><Relationship Id="rId18563" Type="http://schemas.openxmlformats.org/officeDocument/2006/relationships/hyperlink" Target="https://stats.wnba.com/team/1611661320/traditional/" TargetMode="External"/><Relationship Id="rId19894" Type="http://schemas.openxmlformats.org/officeDocument/2006/relationships/hyperlink" Target="https://stats.wnba.com/events/?flag=1&amp;CFID=&amp;CFPARAMS=&amp;PlayerID=201049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3" Type="http://schemas.openxmlformats.org/officeDocument/2006/relationships/hyperlink" Target="https://stats.wnba.com/team/1611661313/traditional/" TargetMode="External"/><Relationship Id="rId17230" Type="http://schemas.openxmlformats.org/officeDocument/2006/relationships/hyperlink" Target="https://stats.wnba.com/player/203843/" TargetMode="External"/><Relationship Id="rId18564" Type="http://schemas.openxmlformats.org/officeDocument/2006/relationships/hyperlink" Target="https://stats.wnba.com/events/?flag=3&amp;CFID=&amp;CFPARAMS=&amp;PlayerID=203014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5" Type="http://schemas.openxmlformats.org/officeDocument/2006/relationships/hyperlink" Target="https://stats.wnba.com/events/?flag=1&amp;CFID=&amp;CFPARAMS=&amp;PlayerID=201049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4" Type="http://schemas.openxmlformats.org/officeDocument/2006/relationships/hyperlink" Target="https://stats.wnba.com/events/?flag=2&amp;CFID=&amp;CFPARAMS=&amp;PlayerID=203813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3" Type="http://schemas.openxmlformats.org/officeDocument/2006/relationships/hyperlink" Target="https://stats.wnba.com/events/?flag=3&amp;CFID=&amp;CFPARAMS=&amp;PlayerID=203843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1" Type="http://schemas.openxmlformats.org/officeDocument/2006/relationships/hyperlink" Target="https://stats.wnba.com/events/?flag=1&amp;CFID=&amp;CFPARAMS=&amp;PlayerID=202250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2" Type="http://schemas.openxmlformats.org/officeDocument/2006/relationships/hyperlink" Target="https://stats.wnba.com/events/?flag=3&amp;CFID=&amp;CFPARAMS=&amp;PlayerID=201049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5" Type="http://schemas.openxmlformats.org/officeDocument/2006/relationships/hyperlink" Target="https://stats.wnba.com/events/?flag=2&amp;CFID=&amp;CFPARAMS=&amp;PlayerID=203813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2" Type="http://schemas.openxmlformats.org/officeDocument/2006/relationships/hyperlink" Target="https://stats.wnba.com/events/?flag=3&amp;CFID=&amp;CFPARAMS=&amp;PlayerID=203843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2" Type="http://schemas.openxmlformats.org/officeDocument/2006/relationships/hyperlink" Target="https://stats.wnba.com/player/203014/" TargetMode="External"/><Relationship Id="rId19893" Type="http://schemas.openxmlformats.org/officeDocument/2006/relationships/hyperlink" Target="https://stats.wnba.com/events/?flag=3&amp;CFID=&amp;CFPARAMS=&amp;PlayerID=201049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6" Type="http://schemas.openxmlformats.org/officeDocument/2006/relationships/hyperlink" Target="https://stats.wnba.com/events/?flag=2&amp;CFID=&amp;CFPARAMS=&amp;PlayerID=203813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0" Type="http://schemas.openxmlformats.org/officeDocument/2006/relationships/hyperlink" Target="https://stats.wnba.com/events/?flag=3&amp;CFID=&amp;CFPARAMS=&amp;PlayerID=201049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7" Type="http://schemas.openxmlformats.org/officeDocument/2006/relationships/hyperlink" Target="https://stats.wnba.com/events/?flag=2&amp;CFID=&amp;CFPARAMS=&amp;PlayerID=203813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0" Type="http://schemas.openxmlformats.org/officeDocument/2006/relationships/hyperlink" Target="https://stats.wnba.com/events/?flag=1&amp;CFID=&amp;CFPARAMS=&amp;PlayerID=202250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1" Type="http://schemas.openxmlformats.org/officeDocument/2006/relationships/hyperlink" Target="https://stats.wnba.com/events/?flag=3&amp;CFID=&amp;CFPARAMS=&amp;PlayerID=201049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8" Type="http://schemas.openxmlformats.org/officeDocument/2006/relationships/hyperlink" Target="https://stats.wnba.com/player/100888/" TargetMode="External"/><Relationship Id="rId20889" Type="http://schemas.openxmlformats.org/officeDocument/2006/relationships/hyperlink" Target="https://stats.wnba.com/team/1611661313/traditional/" TargetMode="External"/><Relationship Id="rId20880" Type="http://schemas.openxmlformats.org/officeDocument/2006/relationships/hyperlink" Target="https://stats.wnba.com/events/?flag=2&amp;CFID=&amp;CFPARAMS=&amp;PlayerID=202255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1" Type="http://schemas.openxmlformats.org/officeDocument/2006/relationships/hyperlink" Target="https://stats.wnba.com/events/?flag=2&amp;CFID=&amp;CFPARAMS=&amp;PlayerID=202255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2" Type="http://schemas.openxmlformats.org/officeDocument/2006/relationships/hyperlink" Target="https://stats.wnba.com/player/203813/" TargetMode="External"/><Relationship Id="rId17228" Type="http://schemas.openxmlformats.org/officeDocument/2006/relationships/hyperlink" Target="https://stats.wnba.com/events/?flag=1&amp;CFID=&amp;CFPARAMS=&amp;PlayerID=201067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7" Type="http://schemas.openxmlformats.org/officeDocument/2006/relationships/hyperlink" Target="https://stats.wnba.com/events/?flag=1&amp;CFID=&amp;CFPARAMS=&amp;PlayerID=201067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8" Type="http://schemas.openxmlformats.org/officeDocument/2006/relationships/hyperlink" Target="https://stats.wnba.com/events/?flag=1&amp;CFID=&amp;CFPARAMS=&amp;PlayerID=202250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9" Type="http://schemas.openxmlformats.org/officeDocument/2006/relationships/hyperlink" Target="https://stats.wnba.com/team/1611661317/traditional/" TargetMode="External"/><Relationship Id="rId17229" Type="http://schemas.openxmlformats.org/officeDocument/2006/relationships/hyperlink" Target="https://stats.wnba.com/events/?flag=1&amp;CFID=&amp;CFPARAMS=&amp;PlayerID=201067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9" Type="http://schemas.openxmlformats.org/officeDocument/2006/relationships/hyperlink" Target="https://stats.wnba.com/events/?flag=1&amp;CFID=&amp;CFPARAMS=&amp;PlayerID=202250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4" Type="http://schemas.openxmlformats.org/officeDocument/2006/relationships/hyperlink" Target="https://stats.wnba.com/events/?flag=1&amp;CFID=&amp;CFPARAMS=&amp;PlayerID=201067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6" Type="http://schemas.openxmlformats.org/officeDocument/2006/relationships/hyperlink" Target="https://stats.wnba.com/events/?flag=1&amp;CFID=&amp;CFPARAMS=&amp;PlayerID=202250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7" Type="http://schemas.openxmlformats.org/officeDocument/2006/relationships/hyperlink" Target="https://stats.wnba.com/events/?flag=1&amp;CFID=&amp;CFPARAMS=&amp;PlayerID=203857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3" Type="http://schemas.openxmlformats.org/officeDocument/2006/relationships/hyperlink" Target="https://stats.wnba.com/events/?flag=1&amp;CFID=&amp;CFPARAMS=&amp;PlayerID=201067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7" Type="http://schemas.openxmlformats.org/officeDocument/2006/relationships/hyperlink" Target="https://stats.wnba.com/events/?flag=1&amp;CFID=&amp;CFPARAMS=&amp;PlayerID=202250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8" Type="http://schemas.openxmlformats.org/officeDocument/2006/relationships/hyperlink" Target="https://stats.wnba.com/player/201049/" TargetMode="External"/><Relationship Id="rId17226" Type="http://schemas.openxmlformats.org/officeDocument/2006/relationships/hyperlink" Target="https://stats.wnba.com/events/?flag=1&amp;CFID=&amp;CFPARAMS=&amp;PlayerID=201067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4" Type="http://schemas.openxmlformats.org/officeDocument/2006/relationships/hyperlink" Target="https://stats.wnba.com/events/?flag=1&amp;CFID=&amp;CFPARAMS=&amp;PlayerID=202250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5" Type="http://schemas.openxmlformats.org/officeDocument/2006/relationships/hyperlink" Target="https://stats.wnba.com/events/?flag=1&amp;CFID=&amp;CFPARAMS=&amp;PlayerID=203857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5" Type="http://schemas.openxmlformats.org/officeDocument/2006/relationships/hyperlink" Target="https://stats.wnba.com/events/?flag=1&amp;CFID=&amp;CFPARAMS=&amp;PlayerID=201067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5" Type="http://schemas.openxmlformats.org/officeDocument/2006/relationships/hyperlink" Target="https://stats.wnba.com/events/?flag=1&amp;CFID=&amp;CFPARAMS=&amp;PlayerID=202250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6" Type="http://schemas.openxmlformats.org/officeDocument/2006/relationships/hyperlink" Target="https://stats.wnba.com/events/?flag=1&amp;CFID=&amp;CFPARAMS=&amp;PlayerID=203857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2" Type="http://schemas.openxmlformats.org/officeDocument/2006/relationships/hyperlink" Target="https://stats.wnba.com/events/?flag=1&amp;CFID=&amp;CFPARAMS=&amp;PlayerID=203843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4" Type="http://schemas.openxmlformats.org/officeDocument/2006/relationships/hyperlink" Target="https://stats.wnba.com/events/?flag=1&amp;CFID=&amp;CFPARAMS=&amp;PlayerID=203014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2" Type="http://schemas.openxmlformats.org/officeDocument/2006/relationships/hyperlink" Target="https://stats.wnba.com/events/?flag=2&amp;CFID=&amp;CFPARAMS=&amp;PlayerID=203857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1" Type="http://schemas.openxmlformats.org/officeDocument/2006/relationships/hyperlink" Target="https://stats.wnba.com/events/?flag=1&amp;CFID=&amp;CFPARAMS=&amp;PlayerID=203843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5" Type="http://schemas.openxmlformats.org/officeDocument/2006/relationships/hyperlink" Target="https://stats.wnba.com/player/203824/" TargetMode="External"/><Relationship Id="rId20873" Type="http://schemas.openxmlformats.org/officeDocument/2006/relationships/hyperlink" Target="https://stats.wnba.com/events/?flag=2&amp;CFID=&amp;CFPARAMS=&amp;PlayerID=203857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4" Type="http://schemas.openxmlformats.org/officeDocument/2006/relationships/hyperlink" Target="https://stats.wnba.com/team/1611661321/traditional/" TargetMode="External"/><Relationship Id="rId18572" Type="http://schemas.openxmlformats.org/officeDocument/2006/relationships/hyperlink" Target="https://stats.wnba.com/events/?flag=1&amp;CFID=&amp;CFPARAMS=&amp;PlayerID=203014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4" Type="http://schemas.openxmlformats.org/officeDocument/2006/relationships/hyperlink" Target="https://stats.wnba.com/events/?flag=2&amp;CFID=&amp;CFPARAMS=&amp;PlayerID=203857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3" Type="http://schemas.openxmlformats.org/officeDocument/2006/relationships/hyperlink" Target="https://stats.wnba.com/player/201907/" TargetMode="External"/><Relationship Id="rId18573" Type="http://schemas.openxmlformats.org/officeDocument/2006/relationships/hyperlink" Target="https://stats.wnba.com/events/?flag=1&amp;CFID=&amp;CFPARAMS=&amp;PlayerID=203014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5" Type="http://schemas.openxmlformats.org/officeDocument/2006/relationships/hyperlink" Target="https://stats.wnba.com/events/?flag=2&amp;CFID=&amp;CFPARAMS=&amp;PlayerID=203857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0" Type="http://schemas.openxmlformats.org/officeDocument/2006/relationships/hyperlink" Target="https://stats.wnba.com/events/?flag=1&amp;CFID=&amp;CFPARAMS=&amp;PlayerID=203014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6" Type="http://schemas.openxmlformats.org/officeDocument/2006/relationships/hyperlink" Target="https://stats.wnba.com/player/202255/" TargetMode="External"/><Relationship Id="rId18571" Type="http://schemas.openxmlformats.org/officeDocument/2006/relationships/hyperlink" Target="https://stats.wnba.com/events/?flag=1&amp;CFID=&amp;CFPARAMS=&amp;PlayerID=203014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7" Type="http://schemas.openxmlformats.org/officeDocument/2006/relationships/hyperlink" Target="https://stats.wnba.com/team/1611661323/traditional/" TargetMode="External"/><Relationship Id="rId17240" Type="http://schemas.openxmlformats.org/officeDocument/2006/relationships/hyperlink" Target="https://stats.wnba.com/events/?flag=1&amp;CFID=&amp;CFPARAMS=&amp;PlayerID=203843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8" Type="http://schemas.openxmlformats.org/officeDocument/2006/relationships/hyperlink" Target="https://stats.wnba.com/events/?flag=2&amp;CFID=&amp;CFPARAMS=&amp;PlayerID=202255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9" Type="http://schemas.openxmlformats.org/officeDocument/2006/relationships/hyperlink" Target="https://stats.wnba.com/events/?flag=2&amp;CFID=&amp;CFPARAMS=&amp;PlayerID=202255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0" Type="http://schemas.openxmlformats.org/officeDocument/2006/relationships/hyperlink" Target="https://stats.wnba.com/player/203857/" TargetMode="External"/><Relationship Id="rId20871" Type="http://schemas.openxmlformats.org/officeDocument/2006/relationships/hyperlink" Target="https://stats.wnba.com/team/1611661329/traditional/" TargetMode="External"/><Relationship Id="rId17239" Type="http://schemas.openxmlformats.org/officeDocument/2006/relationships/hyperlink" Target="https://stats.wnba.com/events/?flag=1&amp;CFID=&amp;CFPARAMS=&amp;PlayerID=203843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8" Type="http://schemas.openxmlformats.org/officeDocument/2006/relationships/hyperlink" Target="https://stats.wnba.com/events/?flag=1&amp;CFID=&amp;CFPARAMS=&amp;PlayerID=203843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9" Type="http://schemas.openxmlformats.org/officeDocument/2006/relationships/hyperlink" Target="https://stats.wnba.com/events/?flag=1&amp;CFID=&amp;CFPARAMS=&amp;PlayerID=203014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5" Type="http://schemas.openxmlformats.org/officeDocument/2006/relationships/hyperlink" Target="https://stats.wnba.com/events/?flag=3&amp;CFID=&amp;CFPARAMS=&amp;PlayerID=203843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7" Type="http://schemas.openxmlformats.org/officeDocument/2006/relationships/hyperlink" Target="https://stats.wnba.com/events/?flag=1&amp;CFID=&amp;CFPARAMS=&amp;PlayerID=203014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8" Type="http://schemas.openxmlformats.org/officeDocument/2006/relationships/hyperlink" Target="https://stats.wnba.com/events/?flag=1&amp;CFID=&amp;CFPARAMS=&amp;PlayerID=201049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4" Type="http://schemas.openxmlformats.org/officeDocument/2006/relationships/hyperlink" Target="https://stats.wnba.com/events/?flag=3&amp;CFID=&amp;CFPARAMS=&amp;PlayerID=203843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8" Type="http://schemas.openxmlformats.org/officeDocument/2006/relationships/hyperlink" Target="https://stats.wnba.com/events/?flag=1&amp;CFID=&amp;CFPARAMS=&amp;PlayerID=203014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9" Type="http://schemas.openxmlformats.org/officeDocument/2006/relationships/hyperlink" Target="https://stats.wnba.com/events/?flag=1&amp;CFID=&amp;CFPARAMS=&amp;PlayerID=201049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7" Type="http://schemas.openxmlformats.org/officeDocument/2006/relationships/hyperlink" Target="https://stats.wnba.com/events/?flag=1&amp;CFID=&amp;CFPARAMS=&amp;PlayerID=203843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5" Type="http://schemas.openxmlformats.org/officeDocument/2006/relationships/hyperlink" Target="https://stats.wnba.com/events/?flag=3&amp;CFID=&amp;CFPARAMS=&amp;PlayerID=203014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6" Type="http://schemas.openxmlformats.org/officeDocument/2006/relationships/hyperlink" Target="https://stats.wnba.com/events/?flag=1&amp;CFID=&amp;CFPARAMS=&amp;PlayerID=201049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6" Type="http://schemas.openxmlformats.org/officeDocument/2006/relationships/hyperlink" Target="https://stats.wnba.com/events/?flag=1&amp;CFID=&amp;CFPARAMS=&amp;PlayerID=203843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6" Type="http://schemas.openxmlformats.org/officeDocument/2006/relationships/hyperlink" Target="https://stats.wnba.com/events/?flag=3&amp;CFID=&amp;CFPARAMS=&amp;PlayerID=203014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7" Type="http://schemas.openxmlformats.org/officeDocument/2006/relationships/hyperlink" Target="https://stats.wnba.com/events/?flag=1&amp;CFID=&amp;CFPARAMS=&amp;PlayerID=201049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7" Type="http://schemas.openxmlformats.org/officeDocument/2006/relationships/hyperlink" Target="https://stats.wnba.com/player/100944/" TargetMode="External"/><Relationship Id="rId17296" Type="http://schemas.openxmlformats.org/officeDocument/2006/relationships/hyperlink" Target="https://stats.wnba.com/events/?flag=1&amp;CFID=&amp;CFPARAMS=&amp;PlayerID=201904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9" Type="http://schemas.openxmlformats.org/officeDocument/2006/relationships/hyperlink" Target="https://stats.wnba.com/events/?flag=3&amp;CFID=&amp;CFPARAMS=&amp;PlayerID=100944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8" Type="http://schemas.openxmlformats.org/officeDocument/2006/relationships/hyperlink" Target="https://stats.wnba.com/team/1611661324/traditional/" TargetMode="External"/><Relationship Id="rId17293" Type="http://schemas.openxmlformats.org/officeDocument/2006/relationships/hyperlink" Target="https://stats.wnba.com/events/?flag=1&amp;CFID=&amp;CFPARAMS=&amp;PlayerID=201904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2" Type="http://schemas.openxmlformats.org/officeDocument/2006/relationships/hyperlink" Target="https://stats.wnba.com/events/?flag=1&amp;CFID=&amp;CFPARAMS=&amp;PlayerID=201904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5" Type="http://schemas.openxmlformats.org/officeDocument/2006/relationships/hyperlink" Target="https://stats.wnba.com/events/?flag=1&amp;CFID=&amp;CFPARAMS=&amp;PlayerID=201904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4" Type="http://schemas.openxmlformats.org/officeDocument/2006/relationships/hyperlink" Target="https://stats.wnba.com/events/?flag=1&amp;CFID=&amp;CFPARAMS=&amp;PlayerID=201904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1" Type="http://schemas.openxmlformats.org/officeDocument/2006/relationships/hyperlink" Target="https://stats.wnba.com/events/?flag=1&amp;CFID=&amp;CFPARAMS=&amp;PlayerID=201904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0" Type="http://schemas.openxmlformats.org/officeDocument/2006/relationships/hyperlink" Target="https://stats.wnba.com/events/?flag=1&amp;CFID=&amp;CFPARAMS=&amp;PlayerID=201904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9" Type="http://schemas.openxmlformats.org/officeDocument/2006/relationships/hyperlink" Target="https://stats.wnba.com/events/?flag=1&amp;CFID=&amp;CFPARAMS=&amp;PlayerID=201904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wnba.com/events/?flag=1&amp;CFID=&amp;CFPARAMS=&amp;PlayerID=1629477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wnba.com/events/?flag=1&amp;CFID=&amp;CFPARAMS=&amp;PlayerID=1629477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wnba.com/events/?flag=1&amp;CFID=&amp;CFPARAMS=&amp;PlayerID=1629477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wnba.com/events/?flag=1&amp;CFID=&amp;CFPARAMS=&amp;PlayerID=1629477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wnba.com/events/?flag=1&amp;CFID=&amp;CFPARAMS=&amp;PlayerID=1629477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stats.wnba.com/player/203399/" TargetMode="External"/><Relationship Id="rId2296" Type="http://schemas.openxmlformats.org/officeDocument/2006/relationships/hyperlink" Target="https://stats.wnba.com/team/1611661322/traditional/" TargetMode="External"/><Relationship Id="rId2297" Type="http://schemas.openxmlformats.org/officeDocument/2006/relationships/hyperlink" Target="https://stats.wnba.com/events/?flag=3&amp;CFID=&amp;CFPARAMS=&amp;PlayerID=203399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wnba.com/events/?flag=3&amp;CFID=&amp;CFPARAMS=&amp;PlayerID=203399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wnba.com/events/?flag=3&amp;CFID=&amp;CFPARAMS=&amp;PlayerID=203399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5" Type="http://schemas.openxmlformats.org/officeDocument/2006/relationships/hyperlink" Target="https://stats.wnba.com/events/?flag=1&amp;CFID=&amp;CFPARAMS=&amp;PlayerID=1627678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4" Type="http://schemas.openxmlformats.org/officeDocument/2006/relationships/hyperlink" Target="https://stats.wnba.com/events/?flag=3&amp;CFID=&amp;CFPARAMS=&amp;PlayerID=1627678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7" Type="http://schemas.openxmlformats.org/officeDocument/2006/relationships/hyperlink" Target="https://stats.wnba.com/events/?flag=1&amp;CFID=&amp;CFPARAMS=&amp;PlayerID=1627678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6" Type="http://schemas.openxmlformats.org/officeDocument/2006/relationships/hyperlink" Target="https://stats.wnba.com/events/?flag=1&amp;CFID=&amp;CFPARAMS=&amp;PlayerID=1627678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1" Type="http://schemas.openxmlformats.org/officeDocument/2006/relationships/hyperlink" Target="https://stats.wnba.com/events/?flag=3&amp;CFID=&amp;CFPARAMS=&amp;PlayerID=1627678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0" Type="http://schemas.openxmlformats.org/officeDocument/2006/relationships/hyperlink" Target="https://stats.wnba.com/team/1611661330/traditional/" TargetMode="External"/><Relationship Id="rId17273" Type="http://schemas.openxmlformats.org/officeDocument/2006/relationships/hyperlink" Target="https://stats.wnba.com/events/?flag=3&amp;CFID=&amp;CFPARAMS=&amp;PlayerID=1627678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2" Type="http://schemas.openxmlformats.org/officeDocument/2006/relationships/hyperlink" Target="https://stats.wnba.com/events/?flag=3&amp;CFID=&amp;CFPARAMS=&amp;PlayerID=1627678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8" Type="http://schemas.openxmlformats.org/officeDocument/2006/relationships/hyperlink" Target="https://stats.wnba.com/events/?flag=1&amp;CFID=&amp;CFPARAMS=&amp;PlayerID=101023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7" Type="http://schemas.openxmlformats.org/officeDocument/2006/relationships/hyperlink" Target="https://stats.wnba.com/events/?flag=1&amp;CFID=&amp;CFPARAMS=&amp;PlayerID=101023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8" Type="http://schemas.openxmlformats.org/officeDocument/2006/relationships/hyperlink" Target="https://stats.wnba.com/events/?flag=1&amp;CFID=&amp;CFPARAMS=&amp;PlayerID=201886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9" Type="http://schemas.openxmlformats.org/officeDocument/2006/relationships/hyperlink" Target="https://stats.wnba.com/player/1627678/" TargetMode="External"/><Relationship Id="rId18599" Type="http://schemas.openxmlformats.org/officeDocument/2006/relationships/hyperlink" Target="https://stats.wnba.com/events/?flag=1&amp;CFID=&amp;CFPARAMS=&amp;PlayerID=201886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6" Type="http://schemas.openxmlformats.org/officeDocument/2006/relationships/hyperlink" Target="https://stats.wnba.com/events/?flag=3&amp;CFID=&amp;CFPARAMS=&amp;PlayerID=201904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5" Type="http://schemas.openxmlformats.org/officeDocument/2006/relationships/hyperlink" Target="https://stats.wnba.com/events/?flag=3&amp;CFID=&amp;CFPARAMS=&amp;PlayerID=201904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8" Type="http://schemas.openxmlformats.org/officeDocument/2006/relationships/hyperlink" Target="https://stats.wnba.com/events/?flag=3&amp;CFID=&amp;CFPARAMS=&amp;PlayerID=201904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7" Type="http://schemas.openxmlformats.org/officeDocument/2006/relationships/hyperlink" Target="https://stats.wnba.com/events/?flag=3&amp;CFID=&amp;CFPARAMS=&amp;PlayerID=201904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2" Type="http://schemas.openxmlformats.org/officeDocument/2006/relationships/hyperlink" Target="https://stats.wnba.com/events/?flag=1&amp;CFID=&amp;CFPARAMS=&amp;PlayerID=1627678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1" Type="http://schemas.openxmlformats.org/officeDocument/2006/relationships/hyperlink" Target="https://stats.wnba.com/events/?flag=1&amp;CFID=&amp;CFPARAMS=&amp;PlayerID=1627678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4" Type="http://schemas.openxmlformats.org/officeDocument/2006/relationships/hyperlink" Target="https://stats.wnba.com/team/1611661324/traditional/" TargetMode="External"/><Relationship Id="rId17283" Type="http://schemas.openxmlformats.org/officeDocument/2006/relationships/hyperlink" Target="https://stats.wnba.com/player/201904/" TargetMode="External"/><Relationship Id="rId17280" Type="http://schemas.openxmlformats.org/officeDocument/2006/relationships/hyperlink" Target="https://stats.wnba.com/events/?flag=1&amp;CFID=&amp;CFPARAMS=&amp;PlayerID=1627678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9" Type="http://schemas.openxmlformats.org/officeDocument/2006/relationships/hyperlink" Target="https://stats.wnba.com/events/?flag=1&amp;CFID=&amp;CFPARAMS=&amp;PlayerID=1627678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8" Type="http://schemas.openxmlformats.org/officeDocument/2006/relationships/hyperlink" Target="https://stats.wnba.com/events/?flag=1&amp;CFID=&amp;CFPARAMS=&amp;PlayerID=1627678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0" Type="http://schemas.openxmlformats.org/officeDocument/2006/relationships/hyperlink" Target="https://stats.wnba.com/player/201907/" TargetMode="External"/><Relationship Id="rId20821" Type="http://schemas.openxmlformats.org/officeDocument/2006/relationships/hyperlink" Target="https://stats.wnba.com/team/1611661321/traditional/" TargetMode="External"/><Relationship Id="rId20822" Type="http://schemas.openxmlformats.org/officeDocument/2006/relationships/hyperlink" Target="https://stats.wnba.com/events/?flag=2&amp;CFID=&amp;CFPARAMS=&amp;PlayerID=201907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3" Type="http://schemas.openxmlformats.org/officeDocument/2006/relationships/hyperlink" Target="https://stats.wnba.com/events/?flag=2&amp;CFID=&amp;CFPARAMS=&amp;PlayerID=201907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4" Type="http://schemas.openxmlformats.org/officeDocument/2006/relationships/hyperlink" Target="https://stats.wnba.com/player/201913/" TargetMode="External"/><Relationship Id="rId19829" Type="http://schemas.openxmlformats.org/officeDocument/2006/relationships/hyperlink" Target="https://stats.wnba.com/events/?flag=1&amp;CFID=&amp;CFPARAMS=&amp;PlayerID=204332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7" Type="http://schemas.openxmlformats.org/officeDocument/2006/relationships/hyperlink" Target="https://stats.wnba.com/events/?flag=3&amp;CFID=&amp;CFPARAMS=&amp;PlayerID=204332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8" Type="http://schemas.openxmlformats.org/officeDocument/2006/relationships/hyperlink" Target="https://stats.wnba.com/events/?flag=1&amp;CFID=&amp;CFPARAMS=&amp;PlayerID=204332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5" Type="http://schemas.openxmlformats.org/officeDocument/2006/relationships/hyperlink" Target="https://stats.wnba.com/events/?flag=3&amp;CFID=&amp;CFPARAMS=&amp;PlayerID=204332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5" Type="http://schemas.openxmlformats.org/officeDocument/2006/relationships/hyperlink" Target="https://stats.wnba.com/team/1611661322/traditional/" TargetMode="External"/><Relationship Id="rId19826" Type="http://schemas.openxmlformats.org/officeDocument/2006/relationships/hyperlink" Target="https://stats.wnba.com/events/?flag=3&amp;CFID=&amp;CFPARAMS=&amp;PlayerID=204332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6" Type="http://schemas.openxmlformats.org/officeDocument/2006/relationships/hyperlink" Target="https://stats.wnba.com/events/?flag=2&amp;CFID=&amp;CFPARAMS=&amp;PlayerID=201913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3" Type="http://schemas.openxmlformats.org/officeDocument/2006/relationships/hyperlink" Target="https://stats.wnba.com/player/204332/" TargetMode="External"/><Relationship Id="rId20827" Type="http://schemas.openxmlformats.org/officeDocument/2006/relationships/hyperlink" Target="https://stats.wnba.com/events/?flag=2&amp;CFID=&amp;CFPARAMS=&amp;PlayerID=201913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4" Type="http://schemas.openxmlformats.org/officeDocument/2006/relationships/hyperlink" Target="https://stats.wnba.com/team/1611661330/traditional/" TargetMode="External"/><Relationship Id="rId20828" Type="http://schemas.openxmlformats.org/officeDocument/2006/relationships/hyperlink" Target="https://stats.wnba.com/events/?flag=2&amp;CFID=&amp;CFPARAMS=&amp;PlayerID=201913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1" Type="http://schemas.openxmlformats.org/officeDocument/2006/relationships/hyperlink" Target="https://stats.wnba.com/events/?flag=1&amp;CFID=&amp;CFPARAMS=&amp;PlayerID=204365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9" Type="http://schemas.openxmlformats.org/officeDocument/2006/relationships/hyperlink" Target="https://stats.wnba.com/player/201889/" TargetMode="External"/><Relationship Id="rId19822" Type="http://schemas.openxmlformats.org/officeDocument/2006/relationships/hyperlink" Target="https://stats.wnba.com/events/?flag=1&amp;CFID=&amp;CFPARAMS=&amp;PlayerID=204365&amp;TeamID=1611661313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0" Type="http://schemas.openxmlformats.org/officeDocument/2006/relationships/hyperlink" Target="https://stats.wnba.com/events/?flag=1&amp;CFID=&amp;CFPARAMS=&amp;PlayerID=204365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0" Type="http://schemas.openxmlformats.org/officeDocument/2006/relationships/hyperlink" Target="https://stats.wnba.com/events/?flag=3&amp;CFID=&amp;CFPARAMS=&amp;PlayerID=203829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0" Type="http://schemas.openxmlformats.org/officeDocument/2006/relationships/hyperlink" Target="https://stats.wnba.com/team/1611661322/traditional/" TargetMode="External"/><Relationship Id="rId20811" Type="http://schemas.openxmlformats.org/officeDocument/2006/relationships/hyperlink" Target="https://stats.wnba.com/events/?flag=2&amp;CFID=&amp;CFPARAMS=&amp;PlayerID=203829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2" Type="http://schemas.openxmlformats.org/officeDocument/2006/relationships/hyperlink" Target="https://stats.wnba.com/events/?flag=2&amp;CFID=&amp;CFPARAMS=&amp;PlayerID=203829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3" Type="http://schemas.openxmlformats.org/officeDocument/2006/relationships/hyperlink" Target="https://stats.wnba.com/events/?flag=2&amp;CFID=&amp;CFPARAMS=&amp;PlayerID=203829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9" Type="http://schemas.openxmlformats.org/officeDocument/2006/relationships/hyperlink" Target="https://stats.wnba.com/events/?flag=3&amp;CFID=&amp;CFPARAMS=&amp;PlayerID=201881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7" Type="http://schemas.openxmlformats.org/officeDocument/2006/relationships/hyperlink" Target="https://stats.wnba.com/player/201881/" TargetMode="External"/><Relationship Id="rId19838" Type="http://schemas.openxmlformats.org/officeDocument/2006/relationships/hyperlink" Target="https://stats.wnba.com/events/?flag=3&amp;CFID=&amp;CFPARAMS=&amp;PlayerID=203829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8" Type="http://schemas.openxmlformats.org/officeDocument/2006/relationships/hyperlink" Target="https://stats.wnba.com/team/1611661330/traditional/" TargetMode="External"/><Relationship Id="rId19839" Type="http://schemas.openxmlformats.org/officeDocument/2006/relationships/hyperlink" Target="https://stats.wnba.com/events/?flag=3&amp;CFID=&amp;CFPARAMS=&amp;PlayerID=203829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5" Type="http://schemas.openxmlformats.org/officeDocument/2006/relationships/hyperlink" Target="https://stats.wnba.com/events/?flag=1&amp;CFID=&amp;CFPARAMS=&amp;PlayerID=202632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6" Type="http://schemas.openxmlformats.org/officeDocument/2006/relationships/hyperlink" Target="https://stats.wnba.com/player/203829/" TargetMode="External"/><Relationship Id="rId20814" Type="http://schemas.openxmlformats.org/officeDocument/2006/relationships/hyperlink" Target="https://stats.wnba.com/events/?flag=2&amp;CFID=&amp;CFPARAMS=&amp;PlayerID=203829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6" Type="http://schemas.openxmlformats.org/officeDocument/2006/relationships/hyperlink" Target="https://stats.wnba.com/events/?flag=1&amp;CFID=&amp;CFPARAMS=&amp;PlayerID=202632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7" Type="http://schemas.openxmlformats.org/officeDocument/2006/relationships/hyperlink" Target="https://stats.wnba.com/team/1611661322/traditional/" TargetMode="External"/><Relationship Id="rId20815" Type="http://schemas.openxmlformats.org/officeDocument/2006/relationships/hyperlink" Target="https://stats.wnba.com/player/203402/" TargetMode="External"/><Relationship Id="rId18503" Type="http://schemas.openxmlformats.org/officeDocument/2006/relationships/hyperlink" Target="https://stats.wnba.com/events/?flag=1&amp;CFID=&amp;CFPARAMS=&amp;PlayerID=202632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4" Type="http://schemas.openxmlformats.org/officeDocument/2006/relationships/hyperlink" Target="https://stats.wnba.com/events/?flag=1&amp;CFID=&amp;CFPARAMS=&amp;PlayerID=204332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6" Type="http://schemas.openxmlformats.org/officeDocument/2006/relationships/hyperlink" Target="https://stats.wnba.com/team/1611661323/traditional/" TargetMode="External"/><Relationship Id="rId18504" Type="http://schemas.openxmlformats.org/officeDocument/2006/relationships/hyperlink" Target="https://stats.wnba.com/events/?flag=1&amp;CFID=&amp;CFPARAMS=&amp;PlayerID=202632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5" Type="http://schemas.openxmlformats.org/officeDocument/2006/relationships/hyperlink" Target="https://stats.wnba.com/events/?flag=1&amp;CFID=&amp;CFPARAMS=&amp;PlayerID=204332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7" Type="http://schemas.openxmlformats.org/officeDocument/2006/relationships/hyperlink" Target="https://stats.wnba.com/events/?flag=2&amp;CFID=&amp;CFPARAMS=&amp;PlayerID=203402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1" Type="http://schemas.openxmlformats.org/officeDocument/2006/relationships/hyperlink" Target="https://stats.wnba.com/events/?flag=1&amp;CFID=&amp;CFPARAMS=&amp;PlayerID=202632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2" Type="http://schemas.openxmlformats.org/officeDocument/2006/relationships/hyperlink" Target="https://stats.wnba.com/events/?flag=1&amp;CFID=&amp;CFPARAMS=&amp;PlayerID=204332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8" Type="http://schemas.openxmlformats.org/officeDocument/2006/relationships/hyperlink" Target="https://stats.wnba.com/events/?flag=2&amp;CFID=&amp;CFPARAMS=&amp;PlayerID=203402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2" Type="http://schemas.openxmlformats.org/officeDocument/2006/relationships/hyperlink" Target="https://stats.wnba.com/events/?flag=1&amp;CFID=&amp;CFPARAMS=&amp;PlayerID=202632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3" Type="http://schemas.openxmlformats.org/officeDocument/2006/relationships/hyperlink" Target="https://stats.wnba.com/events/?flag=1&amp;CFID=&amp;CFPARAMS=&amp;PlayerID=204332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9" Type="http://schemas.openxmlformats.org/officeDocument/2006/relationships/hyperlink" Target="https://stats.wnba.com/events/?flag=2&amp;CFID=&amp;CFPARAMS=&amp;PlayerID=203402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0" Type="http://schemas.openxmlformats.org/officeDocument/2006/relationships/hyperlink" Target="https://stats.wnba.com/events/?flag=1&amp;CFID=&amp;CFPARAMS=&amp;PlayerID=204332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0" Type="http://schemas.openxmlformats.org/officeDocument/2006/relationships/hyperlink" Target="https://stats.wnba.com/events/?flag=1&amp;CFID=&amp;CFPARAMS=&amp;PlayerID=202632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1" Type="http://schemas.openxmlformats.org/officeDocument/2006/relationships/hyperlink" Target="https://stats.wnba.com/events/?flag=1&amp;CFID=&amp;CFPARAMS=&amp;PlayerID=204332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wnba.com/events/?flag=1&amp;CFID=&amp;CFPARAMS=&amp;PlayerID=1629567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0" Type="http://schemas.openxmlformats.org/officeDocument/2006/relationships/hyperlink" Target="https://stats.wnba.com/events/?flag=1&amp;CFID=&amp;CFPARAMS=&amp;PlayerID=1629567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stats.wnba.com/events/?flag=1&amp;CFID=&amp;CFPARAMS=&amp;PlayerID=1629567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wnba.com/events/?flag=1&amp;CFID=&amp;CFPARAMS=&amp;PlayerID=1629567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0" Type="http://schemas.openxmlformats.org/officeDocument/2006/relationships/hyperlink" Target="https://stats.wnba.com/player/201503/" TargetMode="External"/><Relationship Id="rId4905" Type="http://schemas.openxmlformats.org/officeDocument/2006/relationships/hyperlink" Target="https://stats.wnba.com/team/1611661322/traditional/" TargetMode="External"/><Relationship Id="rId20801" Type="http://schemas.openxmlformats.org/officeDocument/2006/relationships/hyperlink" Target="https://stats.wnba.com/team/1611661325/traditional/" TargetMode="External"/><Relationship Id="rId4904" Type="http://schemas.openxmlformats.org/officeDocument/2006/relationships/hyperlink" Target="https://stats.wnba.com/player/1628899/" TargetMode="External"/><Relationship Id="rId20802" Type="http://schemas.openxmlformats.org/officeDocument/2006/relationships/hyperlink" Target="https://stats.wnba.com/events/?flag=2&amp;CFID=&amp;CFPARAMS=&amp;PlayerID=201503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stats.wnba.com/events/?flag=3&amp;CFID=&amp;CFPARAMS=&amp;PlayerID=1628899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stats.wnba.com/events/?flag=3&amp;CFID=&amp;CFPARAMS=&amp;PlayerID=1628899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stats.wnba.com/events/?flag=3&amp;CFID=&amp;CFPARAMS=&amp;PlayerID=1628899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stats.wnba.com/events/?flag=3&amp;CFID=&amp;CFPARAMS=&amp;PlayerID=1628899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9" Type="http://schemas.openxmlformats.org/officeDocument/2006/relationships/hyperlink" Target="https://stats.wnba.com/events/?flag=1&amp;CFID=&amp;CFPARAMS=&amp;PlayerID=201477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7" Type="http://schemas.openxmlformats.org/officeDocument/2006/relationships/hyperlink" Target="https://stats.wnba.com/events/?flag=1&amp;CFID=&amp;CFPARAMS=&amp;PlayerID=201477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8" Type="http://schemas.openxmlformats.org/officeDocument/2006/relationships/hyperlink" Target="https://stats.wnba.com/events/?flag=1&amp;CFID=&amp;CFPARAMS=&amp;PlayerID=201477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5" Type="http://schemas.openxmlformats.org/officeDocument/2006/relationships/hyperlink" Target="https://stats.wnba.com/events/?flag=1&amp;CFID=&amp;CFPARAMS=&amp;PlayerID=201477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6" Type="http://schemas.openxmlformats.org/officeDocument/2006/relationships/hyperlink" Target="https://stats.wnba.com/events/?flag=1&amp;CFID=&amp;CFPARAMS=&amp;PlayerID=201477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3" Type="http://schemas.openxmlformats.org/officeDocument/2006/relationships/hyperlink" Target="https://stats.wnba.com/events/?flag=1&amp;CFID=&amp;CFPARAMS=&amp;PlayerID=201477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3" Type="http://schemas.openxmlformats.org/officeDocument/2006/relationships/hyperlink" Target="https://stats.wnba.com/events/?flag=2&amp;CFID=&amp;CFPARAMS=&amp;PlayerID=201503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4" Type="http://schemas.openxmlformats.org/officeDocument/2006/relationships/hyperlink" Target="https://stats.wnba.com/events/?flag=1&amp;CFID=&amp;CFPARAMS=&amp;PlayerID=201477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4" Type="http://schemas.openxmlformats.org/officeDocument/2006/relationships/hyperlink" Target="https://stats.wnba.com/player/202638/" TargetMode="External"/><Relationship Id="rId19801" Type="http://schemas.openxmlformats.org/officeDocument/2006/relationships/hyperlink" Target="https://stats.wnba.com/events/?flag=3&amp;CFID=&amp;CFPARAMS=&amp;PlayerID=201477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5" Type="http://schemas.openxmlformats.org/officeDocument/2006/relationships/hyperlink" Target="https://stats.wnba.com/team/1611661329/traditional/" TargetMode="External"/><Relationship Id="rId19802" Type="http://schemas.openxmlformats.org/officeDocument/2006/relationships/hyperlink" Target="https://stats.wnba.com/events/?flag=1&amp;CFID=&amp;CFPARAMS=&amp;PlayerID=201477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6" Type="http://schemas.openxmlformats.org/officeDocument/2006/relationships/hyperlink" Target="https://stats.wnba.com/events/?flag=2&amp;CFID=&amp;CFPARAMS=&amp;PlayerID=202638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7" Type="http://schemas.openxmlformats.org/officeDocument/2006/relationships/hyperlink" Target="https://stats.wnba.com/events/?flag=2&amp;CFID=&amp;CFPARAMS=&amp;PlayerID=202638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0" Type="http://schemas.openxmlformats.org/officeDocument/2006/relationships/hyperlink" Target="https://stats.wnba.com/events/?flag=3&amp;CFID=&amp;CFPARAMS=&amp;PlayerID=201477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8" Type="http://schemas.openxmlformats.org/officeDocument/2006/relationships/hyperlink" Target="https://stats.wnba.com/events/?flag=2&amp;CFID=&amp;CFPARAMS=&amp;PlayerID=202638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9" Type="http://schemas.openxmlformats.org/officeDocument/2006/relationships/hyperlink" Target="https://stats.wnba.com/player/203829/" TargetMode="External"/><Relationship Id="rId19818" Type="http://schemas.openxmlformats.org/officeDocument/2006/relationships/hyperlink" Target="https://stats.wnba.com/events/?flag=1&amp;CFID=&amp;CFPARAMS=&amp;PlayerID=204365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9" Type="http://schemas.openxmlformats.org/officeDocument/2006/relationships/hyperlink" Target="https://stats.wnba.com/events/?flag=1&amp;CFID=&amp;CFPARAMS=&amp;PlayerID=204365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6" Type="http://schemas.openxmlformats.org/officeDocument/2006/relationships/hyperlink" Target="https://stats.wnba.com/events/?flag=1&amp;CFID=&amp;CFPARAMS=&amp;PlayerID=204365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7" Type="http://schemas.openxmlformats.org/officeDocument/2006/relationships/hyperlink" Target="https://stats.wnba.com/events/?flag=1&amp;CFID=&amp;CFPARAMS=&amp;PlayerID=204365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4" Type="http://schemas.openxmlformats.org/officeDocument/2006/relationships/hyperlink" Target="https://stats.wnba.com/events/?flag=3&amp;CFID=&amp;CFPARAMS=&amp;PlayerID=204365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5" Type="http://schemas.openxmlformats.org/officeDocument/2006/relationships/hyperlink" Target="https://stats.wnba.com/events/?flag=3&amp;CFID=&amp;CFPARAMS=&amp;PlayerID=204365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2" Type="http://schemas.openxmlformats.org/officeDocument/2006/relationships/hyperlink" Target="https://stats.wnba.com/events/?flag=3&amp;CFID=&amp;CFPARAMS=&amp;PlayerID=204365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3" Type="http://schemas.openxmlformats.org/officeDocument/2006/relationships/hyperlink" Target="https://stats.wnba.com/events/?flag=3&amp;CFID=&amp;CFPARAMS=&amp;PlayerID=204365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0" Type="http://schemas.openxmlformats.org/officeDocument/2006/relationships/hyperlink" Target="https://stats.wnba.com/player/204365/" TargetMode="External"/><Relationship Id="rId19811" Type="http://schemas.openxmlformats.org/officeDocument/2006/relationships/hyperlink" Target="https://stats.wnba.com/team/1611661313/traditional/" TargetMode="External"/><Relationship Id="rId18541" Type="http://schemas.openxmlformats.org/officeDocument/2006/relationships/hyperlink" Target="https://stats.wnba.com/events/?flag=1&amp;CFID=&amp;CFPARAMS=&amp;PlayerID=203400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2" Type="http://schemas.openxmlformats.org/officeDocument/2006/relationships/hyperlink" Target="https://stats.wnba.com/events/?flag=1&amp;CFID=&amp;CFPARAMS=&amp;PlayerID=200691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1" Type="http://schemas.openxmlformats.org/officeDocument/2006/relationships/hyperlink" Target="https://stats.wnba.com/events/?flag=2&amp;CFID=&amp;CFPARAMS=&amp;PlayerID=101030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2" Type="http://schemas.openxmlformats.org/officeDocument/2006/relationships/hyperlink" Target="https://stats.wnba.com/events/?flag=1&amp;CFID=&amp;CFPARAMS=&amp;PlayerID=203400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3" Type="http://schemas.openxmlformats.org/officeDocument/2006/relationships/hyperlink" Target="https://stats.wnba.com/events/?flag=1&amp;CFID=&amp;CFPARAMS=&amp;PlayerID=200691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2" Type="http://schemas.openxmlformats.org/officeDocument/2006/relationships/hyperlink" Target="https://stats.wnba.com/events/?flag=2&amp;CFID=&amp;CFPARAMS=&amp;PlayerID=101030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1" Type="http://schemas.openxmlformats.org/officeDocument/2006/relationships/hyperlink" Target="https://stats.wnba.com/events/?flag=1&amp;CFID=&amp;CFPARAMS=&amp;PlayerID=203857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0" Type="http://schemas.openxmlformats.org/officeDocument/2006/relationships/hyperlink" Target="https://stats.wnba.com/events/?flag=1&amp;CFID=&amp;CFPARAMS=&amp;PlayerID=200691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3" Type="http://schemas.openxmlformats.org/officeDocument/2006/relationships/hyperlink" Target="https://stats.wnba.com/events/?flag=2&amp;CFID=&amp;CFPARAMS=&amp;PlayerID=101030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0" Type="http://schemas.openxmlformats.org/officeDocument/2006/relationships/hyperlink" Target="https://stats.wnba.com/events/?flag=1&amp;CFID=&amp;CFPARAMS=&amp;PlayerID=203857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0" Type="http://schemas.openxmlformats.org/officeDocument/2006/relationships/hyperlink" Target="https://stats.wnba.com/events/?flag=3&amp;CFID=&amp;CFPARAMS=&amp;PlayerID=203400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1" Type="http://schemas.openxmlformats.org/officeDocument/2006/relationships/hyperlink" Target="https://stats.wnba.com/events/?flag=1&amp;CFID=&amp;CFPARAMS=&amp;PlayerID=200691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4" Type="http://schemas.openxmlformats.org/officeDocument/2006/relationships/hyperlink" Target="https://stats.wnba.com/player/101019/" TargetMode="External"/><Relationship Id="rId20865" Type="http://schemas.openxmlformats.org/officeDocument/2006/relationships/hyperlink" Target="https://stats.wnba.com/team/1611661324/traditional/" TargetMode="External"/><Relationship Id="rId20866" Type="http://schemas.openxmlformats.org/officeDocument/2006/relationships/hyperlink" Target="https://stats.wnba.com/events/?flag=2&amp;CFID=&amp;CFPARAMS=&amp;PlayerID=101019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7" Type="http://schemas.openxmlformats.org/officeDocument/2006/relationships/hyperlink" Target="https://stats.wnba.com/events/?flag=2&amp;CFID=&amp;CFPARAMS=&amp;PlayerID=101019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8" Type="http://schemas.openxmlformats.org/officeDocument/2006/relationships/hyperlink" Target="https://stats.wnba.com/events/?flag=2&amp;CFID=&amp;CFPARAMS=&amp;PlayerID=101019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0" Type="http://schemas.openxmlformats.org/officeDocument/2006/relationships/hyperlink" Target="https://stats.wnba.com/events/?flag=2&amp;CFID=&amp;CFPARAMS=&amp;PlayerID=101030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9" Type="http://schemas.openxmlformats.org/officeDocument/2006/relationships/hyperlink" Target="https://stats.wnba.com/events/?flag=1&amp;CFID=&amp;CFPARAMS=&amp;PlayerID=203857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6" Type="http://schemas.openxmlformats.org/officeDocument/2006/relationships/hyperlink" Target="https://stats.wnba.com/events/?flag=3&amp;CFID=&amp;CFPARAMS=&amp;PlayerID=203857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8" Type="http://schemas.openxmlformats.org/officeDocument/2006/relationships/hyperlink" Target="https://stats.wnba.com/events/?flag=3&amp;CFID=&amp;CFPARAMS=&amp;PlayerID=203400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9" Type="http://schemas.openxmlformats.org/officeDocument/2006/relationships/hyperlink" Target="https://stats.wnba.com/events/?flag=1&amp;CFID=&amp;CFPARAMS=&amp;PlayerID=200691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9" Type="http://schemas.openxmlformats.org/officeDocument/2006/relationships/hyperlink" Target="https://stats.wnba.com/events/?flag=2&amp;CFID=&amp;CFPARAMS=&amp;PlayerID=101019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5" Type="http://schemas.openxmlformats.org/officeDocument/2006/relationships/hyperlink" Target="https://stats.wnba.com/events/?flag=3&amp;CFID=&amp;CFPARAMS=&amp;PlayerID=203857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9" Type="http://schemas.openxmlformats.org/officeDocument/2006/relationships/hyperlink" Target="https://stats.wnba.com/events/?flag=3&amp;CFID=&amp;CFPARAMS=&amp;PlayerID=203400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8" Type="http://schemas.openxmlformats.org/officeDocument/2006/relationships/hyperlink" Target="https://stats.wnba.com/events/?flag=1&amp;CFID=&amp;CFPARAMS=&amp;PlayerID=203857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6" Type="http://schemas.openxmlformats.org/officeDocument/2006/relationships/hyperlink" Target="https://stats.wnba.com/team/1611661321/traditional/" TargetMode="External"/><Relationship Id="rId19867" Type="http://schemas.openxmlformats.org/officeDocument/2006/relationships/hyperlink" Target="https://stats.wnba.com/events/?flag=1&amp;CFID=&amp;CFPARAMS=&amp;PlayerID=200691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7" Type="http://schemas.openxmlformats.org/officeDocument/2006/relationships/hyperlink" Target="https://stats.wnba.com/events/?flag=3&amp;CFID=&amp;CFPARAMS=&amp;PlayerID=203857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7" Type="http://schemas.openxmlformats.org/officeDocument/2006/relationships/hyperlink" Target="https://stats.wnba.com/events/?flag=3&amp;CFID=&amp;CFPARAMS=&amp;PlayerID=203400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8" Type="http://schemas.openxmlformats.org/officeDocument/2006/relationships/hyperlink" Target="https://stats.wnba.com/events/?flag=1&amp;CFID=&amp;CFPARAMS=&amp;PlayerID=200691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2" Type="http://schemas.openxmlformats.org/officeDocument/2006/relationships/hyperlink" Target="https://stats.wnba.com/player/203857/" TargetMode="External"/><Relationship Id="rId18534" Type="http://schemas.openxmlformats.org/officeDocument/2006/relationships/hyperlink" Target="https://stats.wnba.com/events/?flag=1&amp;CFID=&amp;CFPARAMS=&amp;PlayerID=201496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5" Type="http://schemas.openxmlformats.org/officeDocument/2006/relationships/hyperlink" Target="https://stats.wnba.com/events/?flag=3&amp;CFID=&amp;CFPARAMS=&amp;PlayerID=200691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1" Type="http://schemas.openxmlformats.org/officeDocument/2006/relationships/hyperlink" Target="https://stats.wnba.com/events/?flag=1&amp;CFID=&amp;CFPARAMS=&amp;PlayerID=203405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5" Type="http://schemas.openxmlformats.org/officeDocument/2006/relationships/hyperlink" Target="https://stats.wnba.com/player/203400/" TargetMode="External"/><Relationship Id="rId19866" Type="http://schemas.openxmlformats.org/officeDocument/2006/relationships/hyperlink" Target="https://stats.wnba.com/events/?flag=1&amp;CFID=&amp;CFPARAMS=&amp;PlayerID=200691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4" Type="http://schemas.openxmlformats.org/officeDocument/2006/relationships/hyperlink" Target="https://stats.wnba.com/events/?flag=3&amp;CFID=&amp;CFPARAMS=&amp;PlayerID=203857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2" Type="http://schemas.openxmlformats.org/officeDocument/2006/relationships/hyperlink" Target="https://stats.wnba.com/events/?flag=1&amp;CFID=&amp;CFPARAMS=&amp;PlayerID=201496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3" Type="http://schemas.openxmlformats.org/officeDocument/2006/relationships/hyperlink" Target="https://stats.wnba.com/team/1611661317/traditional/" TargetMode="External"/><Relationship Id="rId17203" Type="http://schemas.openxmlformats.org/officeDocument/2006/relationships/hyperlink" Target="https://stats.wnba.com/team/1611661329/traditional/" TargetMode="External"/><Relationship Id="rId18533" Type="http://schemas.openxmlformats.org/officeDocument/2006/relationships/hyperlink" Target="https://stats.wnba.com/events/?flag=1&amp;CFID=&amp;CFPARAMS=&amp;PlayerID=201496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4" Type="http://schemas.openxmlformats.org/officeDocument/2006/relationships/hyperlink" Target="https://stats.wnba.com/events/?flag=3&amp;CFID=&amp;CFPARAMS=&amp;PlayerID=200691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0" Type="http://schemas.openxmlformats.org/officeDocument/2006/relationships/hyperlink" Target="https://stats.wnba.com/events/?flag=3&amp;CFID=&amp;CFPARAMS=&amp;PlayerID=201067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2" Type="http://schemas.openxmlformats.org/officeDocument/2006/relationships/hyperlink" Target="https://stats.wnba.com/events/?flag=3&amp;CFID=&amp;CFPARAMS=&amp;PlayerID=202250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3" Type="http://schemas.openxmlformats.org/officeDocument/2006/relationships/hyperlink" Target="https://stats.wnba.com/events/?flag=1&amp;CFID=&amp;CFPARAMS=&amp;PlayerID=203857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0" Type="http://schemas.openxmlformats.org/officeDocument/2006/relationships/hyperlink" Target="https://stats.wnba.com/events/?flag=2&amp;CFID=&amp;CFPARAMS=&amp;PlayerID=100342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3" Type="http://schemas.openxmlformats.org/officeDocument/2006/relationships/hyperlink" Target="https://stats.wnba.com/events/?flag=3&amp;CFID=&amp;CFPARAMS=&amp;PlayerID=202250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4" Type="http://schemas.openxmlformats.org/officeDocument/2006/relationships/hyperlink" Target="https://stats.wnba.com/events/?flag=1&amp;CFID=&amp;CFPARAMS=&amp;PlayerID=203857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1" Type="http://schemas.openxmlformats.org/officeDocument/2006/relationships/hyperlink" Target="https://stats.wnba.com/events/?flag=2&amp;CFID=&amp;CFPARAMS=&amp;PlayerID=100342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2" Type="http://schemas.openxmlformats.org/officeDocument/2006/relationships/hyperlink" Target="https://stats.wnba.com/events/?flag=1&amp;CFID=&amp;CFPARAMS=&amp;PlayerID=201067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0" Type="http://schemas.openxmlformats.org/officeDocument/2006/relationships/hyperlink" Target="https://stats.wnba.com/team/1611661313/traditional/" TargetMode="External"/><Relationship Id="rId19881" Type="http://schemas.openxmlformats.org/officeDocument/2006/relationships/hyperlink" Target="https://stats.wnba.com/events/?flag=1&amp;CFID=&amp;CFPARAMS=&amp;PlayerID=203857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2" Type="http://schemas.openxmlformats.org/officeDocument/2006/relationships/hyperlink" Target="https://stats.wnba.com/events/?flag=2&amp;CFID=&amp;CFPARAMS=&amp;PlayerID=100342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1" Type="http://schemas.openxmlformats.org/officeDocument/2006/relationships/hyperlink" Target="https://stats.wnba.com/events/?flag=3&amp;CFID=&amp;CFPARAMS=&amp;PlayerID=201067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1" Type="http://schemas.openxmlformats.org/officeDocument/2006/relationships/hyperlink" Target="https://stats.wnba.com/events/?flag=3&amp;CFID=&amp;CFPARAMS=&amp;PlayerID=202250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2" Type="http://schemas.openxmlformats.org/officeDocument/2006/relationships/hyperlink" Target="https://stats.wnba.com/events/?flag=1&amp;CFID=&amp;CFPARAMS=&amp;PlayerID=203857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3" Type="http://schemas.openxmlformats.org/officeDocument/2006/relationships/hyperlink" Target="https://stats.wnba.com/player/200674/" TargetMode="External"/><Relationship Id="rId20854" Type="http://schemas.openxmlformats.org/officeDocument/2006/relationships/hyperlink" Target="https://stats.wnba.com/team/1611661319/traditional/" TargetMode="External"/><Relationship Id="rId19880" Type="http://schemas.openxmlformats.org/officeDocument/2006/relationships/hyperlink" Target="https://stats.wnba.com/events/?flag=1&amp;CFID=&amp;CFPARAMS=&amp;PlayerID=203857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5" Type="http://schemas.openxmlformats.org/officeDocument/2006/relationships/hyperlink" Target="https://stats.wnba.com/events/?flag=2&amp;CFID=&amp;CFPARAMS=&amp;PlayerID=200674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6" Type="http://schemas.openxmlformats.org/officeDocument/2006/relationships/hyperlink" Target="https://stats.wnba.com/events/?flag=2&amp;CFID=&amp;CFPARAMS=&amp;PlayerID=200674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7" Type="http://schemas.openxmlformats.org/officeDocument/2006/relationships/hyperlink" Target="https://stats.wnba.com/events/?flag=2&amp;CFID=&amp;CFPARAMS=&amp;PlayerID=200674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7" Type="http://schemas.openxmlformats.org/officeDocument/2006/relationships/hyperlink" Target="https://stats.wnba.com/team/1611661323/traditional/" TargetMode="External"/><Relationship Id="rId18549" Type="http://schemas.openxmlformats.org/officeDocument/2006/relationships/hyperlink" Target="https://stats.wnba.com/player/202250/" TargetMode="External"/><Relationship Id="rId20858" Type="http://schemas.openxmlformats.org/officeDocument/2006/relationships/hyperlink" Target="https://stats.wnba.com/player/101030/" TargetMode="External"/><Relationship Id="rId17216" Type="http://schemas.openxmlformats.org/officeDocument/2006/relationships/hyperlink" Target="https://stats.wnba.com/player/201067/" TargetMode="External"/><Relationship Id="rId20859" Type="http://schemas.openxmlformats.org/officeDocument/2006/relationships/hyperlink" Target="https://stats.wnba.com/team/1611661328/traditional/" TargetMode="External"/><Relationship Id="rId17219" Type="http://schemas.openxmlformats.org/officeDocument/2006/relationships/hyperlink" Target="https://stats.wnba.com/events/?flag=3&amp;CFID=&amp;CFPARAMS=&amp;PlayerID=201067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7" Type="http://schemas.openxmlformats.org/officeDocument/2006/relationships/hyperlink" Target="https://stats.wnba.com/events/?flag=1&amp;CFID=&amp;CFPARAMS=&amp;PlayerID=203400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8" Type="http://schemas.openxmlformats.org/officeDocument/2006/relationships/hyperlink" Target="https://stats.wnba.com/events/?flag=3&amp;CFID=&amp;CFPARAMS=&amp;PlayerID=203857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8" Type="http://schemas.openxmlformats.org/officeDocument/2006/relationships/hyperlink" Target="https://stats.wnba.com/events/?flag=3&amp;CFID=&amp;CFPARAMS=&amp;PlayerID=201067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8" Type="http://schemas.openxmlformats.org/officeDocument/2006/relationships/hyperlink" Target="https://stats.wnba.com/events/?flag=1&amp;CFID=&amp;CFPARAMS=&amp;PlayerID=203400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9" Type="http://schemas.openxmlformats.org/officeDocument/2006/relationships/hyperlink" Target="https://stats.wnba.com/events/?flag=3&amp;CFID=&amp;CFPARAMS=&amp;PlayerID=203857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3" Type="http://schemas.openxmlformats.org/officeDocument/2006/relationships/hyperlink" Target="https://stats.wnba.com/events/?flag=1&amp;CFID=&amp;CFPARAMS=&amp;PlayerID=203857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5" Type="http://schemas.openxmlformats.org/officeDocument/2006/relationships/hyperlink" Target="https://stats.wnba.com/events/?flag=1&amp;CFID=&amp;CFPARAMS=&amp;PlayerID=203400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6" Type="http://schemas.openxmlformats.org/officeDocument/2006/relationships/hyperlink" Target="https://stats.wnba.com/events/?flag=3&amp;CFID=&amp;CFPARAMS=&amp;PlayerID=203857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2" Type="http://schemas.openxmlformats.org/officeDocument/2006/relationships/hyperlink" Target="https://stats.wnba.com/events/?flag=1&amp;CFID=&amp;CFPARAMS=&amp;PlayerID=203857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6" Type="http://schemas.openxmlformats.org/officeDocument/2006/relationships/hyperlink" Target="https://stats.wnba.com/events/?flag=1&amp;CFID=&amp;CFPARAMS=&amp;PlayerID=203400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7" Type="http://schemas.openxmlformats.org/officeDocument/2006/relationships/hyperlink" Target="https://stats.wnba.com/events/?flag=3&amp;CFID=&amp;CFPARAMS=&amp;PlayerID=203857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5" Type="http://schemas.openxmlformats.org/officeDocument/2006/relationships/hyperlink" Target="https://stats.wnba.com/events/?flag=1&amp;CFID=&amp;CFPARAMS=&amp;PlayerID=203857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3" Type="http://schemas.openxmlformats.org/officeDocument/2006/relationships/hyperlink" Target="https://stats.wnba.com/events/?flag=1&amp;CFID=&amp;CFPARAMS=&amp;PlayerID=203400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4" Type="http://schemas.openxmlformats.org/officeDocument/2006/relationships/hyperlink" Target="https://stats.wnba.com/player/203857/" TargetMode="External"/><Relationship Id="rId17214" Type="http://schemas.openxmlformats.org/officeDocument/2006/relationships/hyperlink" Target="https://stats.wnba.com/events/?flag=1&amp;CFID=&amp;CFPARAMS=&amp;PlayerID=203857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4" Type="http://schemas.openxmlformats.org/officeDocument/2006/relationships/hyperlink" Target="https://stats.wnba.com/events/?flag=1&amp;CFID=&amp;CFPARAMS=&amp;PlayerID=203400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5" Type="http://schemas.openxmlformats.org/officeDocument/2006/relationships/hyperlink" Target="https://stats.wnba.com/team/1611661329/traditional/" TargetMode="External"/><Relationship Id="rId19850" Type="http://schemas.openxmlformats.org/officeDocument/2006/relationships/hyperlink" Target="https://stats.wnba.com/team/1611661325/traditional/" TargetMode="External"/><Relationship Id="rId18520" Type="http://schemas.openxmlformats.org/officeDocument/2006/relationships/hyperlink" Target="https://stats.wnba.com/events/?flag=1&amp;CFID=&amp;CFPARAMS=&amp;PlayerID=201881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1" Type="http://schemas.openxmlformats.org/officeDocument/2006/relationships/hyperlink" Target="https://stats.wnba.com/events/?flag=3&amp;CFID=&amp;CFPARAMS=&amp;PlayerID=203827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0" Type="http://schemas.openxmlformats.org/officeDocument/2006/relationships/hyperlink" Target="https://stats.wnba.com/events/?flag=2&amp;CFID=&amp;CFPARAMS=&amp;PlayerID=100949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1" Type="http://schemas.openxmlformats.org/officeDocument/2006/relationships/hyperlink" Target="https://stats.wnba.com/player/203830/" TargetMode="External"/><Relationship Id="rId20842" Type="http://schemas.openxmlformats.org/officeDocument/2006/relationships/hyperlink" Target="https://stats.wnba.com/team/1611661330/traditional/" TargetMode="External"/><Relationship Id="rId20843" Type="http://schemas.openxmlformats.org/officeDocument/2006/relationships/hyperlink" Target="https://stats.wnba.com/events/?flag=2&amp;CFID=&amp;CFPARAMS=&amp;PlayerID=203830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4" Type="http://schemas.openxmlformats.org/officeDocument/2006/relationships/hyperlink" Target="https://stats.wnba.com/events/?flag=2&amp;CFID=&amp;CFPARAMS=&amp;PlayerID=203830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5" Type="http://schemas.openxmlformats.org/officeDocument/2006/relationships/hyperlink" Target="https://stats.wnba.com/events/?flag=2&amp;CFID=&amp;CFPARAMS=&amp;PlayerID=203830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6" Type="http://schemas.openxmlformats.org/officeDocument/2006/relationships/hyperlink" Target="https://stats.wnba.com/events/?flag=2&amp;CFID=&amp;CFPARAMS=&amp;PlayerID=203830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8" Type="http://schemas.openxmlformats.org/officeDocument/2006/relationships/hyperlink" Target="https://stats.wnba.com/events/?flag=1&amp;CFID=&amp;CFPARAMS=&amp;PlayerID=201881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9" Type="http://schemas.openxmlformats.org/officeDocument/2006/relationships/hyperlink" Target="https://stats.wnba.com/player/203827/" TargetMode="External"/><Relationship Id="rId18519" Type="http://schemas.openxmlformats.org/officeDocument/2006/relationships/hyperlink" Target="https://stats.wnba.com/events/?flag=1&amp;CFID=&amp;CFPARAMS=&amp;PlayerID=201881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6" Type="http://schemas.openxmlformats.org/officeDocument/2006/relationships/hyperlink" Target="https://stats.wnba.com/events/?flag=1&amp;CFID=&amp;CFPARAMS=&amp;PlayerID=201881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7" Type="http://schemas.openxmlformats.org/officeDocument/2006/relationships/hyperlink" Target="https://stats.wnba.com/events/?flag=1&amp;CFID=&amp;CFPARAMS=&amp;PlayerID=203829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7" Type="http://schemas.openxmlformats.org/officeDocument/2006/relationships/hyperlink" Target="https://stats.wnba.com/player/100342/" TargetMode="External"/><Relationship Id="rId18517" Type="http://schemas.openxmlformats.org/officeDocument/2006/relationships/hyperlink" Target="https://stats.wnba.com/events/?flag=1&amp;CFID=&amp;CFPARAMS=&amp;PlayerID=201881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8" Type="http://schemas.openxmlformats.org/officeDocument/2006/relationships/hyperlink" Target="https://stats.wnba.com/events/?flag=1&amp;CFID=&amp;CFPARAMS=&amp;PlayerID=203829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8" Type="http://schemas.openxmlformats.org/officeDocument/2006/relationships/hyperlink" Target="https://stats.wnba.com/team/1611661319/traditional/" TargetMode="External"/><Relationship Id="rId18514" Type="http://schemas.openxmlformats.org/officeDocument/2006/relationships/hyperlink" Target="https://stats.wnba.com/events/?flag=1&amp;CFID=&amp;CFPARAMS=&amp;PlayerID=201881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5" Type="http://schemas.openxmlformats.org/officeDocument/2006/relationships/hyperlink" Target="https://stats.wnba.com/events/?flag=1&amp;CFID=&amp;CFPARAMS=&amp;PlayerID=203829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9" Type="http://schemas.openxmlformats.org/officeDocument/2006/relationships/hyperlink" Target="https://stats.wnba.com/events/?flag=2&amp;CFID=&amp;CFPARAMS=&amp;PlayerID=100342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5" Type="http://schemas.openxmlformats.org/officeDocument/2006/relationships/hyperlink" Target="https://stats.wnba.com/events/?flag=1&amp;CFID=&amp;CFPARAMS=&amp;PlayerID=201881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6" Type="http://schemas.openxmlformats.org/officeDocument/2006/relationships/hyperlink" Target="https://stats.wnba.com/events/?flag=1&amp;CFID=&amp;CFPARAMS=&amp;PlayerID=203829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2" Type="http://schemas.openxmlformats.org/officeDocument/2006/relationships/hyperlink" Target="https://stats.wnba.com/events/?flag=3&amp;CFID=&amp;CFPARAMS=&amp;PlayerID=201881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3" Type="http://schemas.openxmlformats.org/officeDocument/2006/relationships/hyperlink" Target="https://stats.wnba.com/events/?flag=1&amp;CFID=&amp;CFPARAMS=&amp;PlayerID=203829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3" Type="http://schemas.openxmlformats.org/officeDocument/2006/relationships/hyperlink" Target="https://stats.wnba.com/events/?flag=1&amp;CFID=&amp;CFPARAMS=&amp;PlayerID=201881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4" Type="http://schemas.openxmlformats.org/officeDocument/2006/relationships/hyperlink" Target="https://stats.wnba.com/events/?flag=1&amp;CFID=&amp;CFPARAMS=&amp;PlayerID=203829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0" Type="http://schemas.openxmlformats.org/officeDocument/2006/relationships/hyperlink" Target="https://stats.wnba.com/events/?flag=3&amp;CFID=&amp;CFPARAMS=&amp;PlayerID=201881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1" Type="http://schemas.openxmlformats.org/officeDocument/2006/relationships/hyperlink" Target="https://stats.wnba.com/events/?flag=3&amp;CFID=&amp;CFPARAMS=&amp;PlayerID=203829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1" Type="http://schemas.openxmlformats.org/officeDocument/2006/relationships/hyperlink" Target="https://stats.wnba.com/events/?flag=3&amp;CFID=&amp;CFPARAMS=&amp;PlayerID=201881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2" Type="http://schemas.openxmlformats.org/officeDocument/2006/relationships/hyperlink" Target="https://stats.wnba.com/events/?flag=1&amp;CFID=&amp;CFPARAMS=&amp;PlayerID=203829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0" Type="http://schemas.openxmlformats.org/officeDocument/2006/relationships/hyperlink" Target="https://stats.wnba.com/events/?flag=1&amp;CFID=&amp;CFPARAMS=&amp;PlayerID=201496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1" Type="http://schemas.openxmlformats.org/officeDocument/2006/relationships/hyperlink" Target="https://stats.wnba.com/events/?flag=1&amp;CFID=&amp;CFPARAMS=&amp;PlayerID=203827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1" Type="http://schemas.openxmlformats.org/officeDocument/2006/relationships/hyperlink" Target="https://stats.wnba.com/events/?flag=1&amp;CFID=&amp;CFPARAMS=&amp;PlayerID=201496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2" Type="http://schemas.openxmlformats.org/officeDocument/2006/relationships/hyperlink" Target="https://stats.wnba.com/player/200691/" TargetMode="External"/><Relationship Id="rId17200" Type="http://schemas.openxmlformats.org/officeDocument/2006/relationships/hyperlink" Target="https://stats.wnba.com/events/?flag=1&amp;CFID=&amp;CFPARAMS=&amp;PlayerID=203405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0" Type="http://schemas.openxmlformats.org/officeDocument/2006/relationships/hyperlink" Target="https://stats.wnba.com/team/1611661325/traditional/" TargetMode="External"/><Relationship Id="rId19860" Type="http://schemas.openxmlformats.org/officeDocument/2006/relationships/hyperlink" Target="https://stats.wnba.com/events/?flag=1&amp;CFID=&amp;CFPARAMS=&amp;PlayerID=203827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1" Type="http://schemas.openxmlformats.org/officeDocument/2006/relationships/hyperlink" Target="https://stats.wnba.com/events/?flag=2&amp;CFID=&amp;CFPARAMS=&amp;PlayerID=201889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2" Type="http://schemas.openxmlformats.org/officeDocument/2006/relationships/hyperlink" Target="https://stats.wnba.com/events/?flag=2&amp;CFID=&amp;CFPARAMS=&amp;PlayerID=201889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3" Type="http://schemas.openxmlformats.org/officeDocument/2006/relationships/hyperlink" Target="https://stats.wnba.com/events/?flag=2&amp;CFID=&amp;CFPARAMS=&amp;PlayerID=201889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4" Type="http://schemas.openxmlformats.org/officeDocument/2006/relationships/hyperlink" Target="https://stats.wnba.com/events/?flag=2&amp;CFID=&amp;CFPARAMS=&amp;PlayerID=201889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5" Type="http://schemas.openxmlformats.org/officeDocument/2006/relationships/hyperlink" Target="https://stats.wnba.com/player/100949/" TargetMode="External"/><Relationship Id="rId18529" Type="http://schemas.openxmlformats.org/officeDocument/2006/relationships/hyperlink" Target="https://stats.wnba.com/events/?flag=1&amp;CFID=&amp;CFPARAMS=&amp;PlayerID=201496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7" Type="http://schemas.openxmlformats.org/officeDocument/2006/relationships/hyperlink" Target="https://stats.wnba.com/events/?flag=1&amp;CFID=&amp;CFPARAMS=&amp;PlayerID=201496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8" Type="http://schemas.openxmlformats.org/officeDocument/2006/relationships/hyperlink" Target="https://stats.wnba.com/events/?flag=1&amp;CFID=&amp;CFPARAMS=&amp;PlayerID=203827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6" Type="http://schemas.openxmlformats.org/officeDocument/2006/relationships/hyperlink" Target="https://stats.wnba.com/team/1611661320/traditional/" TargetMode="External"/><Relationship Id="rId18528" Type="http://schemas.openxmlformats.org/officeDocument/2006/relationships/hyperlink" Target="https://stats.wnba.com/events/?flag=1&amp;CFID=&amp;CFPARAMS=&amp;PlayerID=201496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9" Type="http://schemas.openxmlformats.org/officeDocument/2006/relationships/hyperlink" Target="https://stats.wnba.com/events/?flag=1&amp;CFID=&amp;CFPARAMS=&amp;PlayerID=203827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7" Type="http://schemas.openxmlformats.org/officeDocument/2006/relationships/hyperlink" Target="https://stats.wnba.com/events/?flag=2&amp;CFID=&amp;CFPARAMS=&amp;PlayerID=100949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5" Type="http://schemas.openxmlformats.org/officeDocument/2006/relationships/hyperlink" Target="https://stats.wnba.com/events/?flag=3&amp;CFID=&amp;CFPARAMS=&amp;PlayerID=201496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6" Type="http://schemas.openxmlformats.org/officeDocument/2006/relationships/hyperlink" Target="https://stats.wnba.com/events/?flag=1&amp;CFID=&amp;CFPARAMS=&amp;PlayerID=203827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8" Type="http://schemas.openxmlformats.org/officeDocument/2006/relationships/hyperlink" Target="https://stats.wnba.com/events/?flag=2&amp;CFID=&amp;CFPARAMS=&amp;PlayerID=100949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6" Type="http://schemas.openxmlformats.org/officeDocument/2006/relationships/hyperlink" Target="https://stats.wnba.com/events/?flag=3&amp;CFID=&amp;CFPARAMS=&amp;PlayerID=201496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7" Type="http://schemas.openxmlformats.org/officeDocument/2006/relationships/hyperlink" Target="https://stats.wnba.com/events/?flag=1&amp;CFID=&amp;CFPARAMS=&amp;PlayerID=203827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9" Type="http://schemas.openxmlformats.org/officeDocument/2006/relationships/hyperlink" Target="https://stats.wnba.com/events/?flag=2&amp;CFID=&amp;CFPARAMS=&amp;PlayerID=100949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3" Type="http://schemas.openxmlformats.org/officeDocument/2006/relationships/hyperlink" Target="https://stats.wnba.com/events/?flag=3&amp;CFID=&amp;CFPARAMS=&amp;PlayerID=201496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4" Type="http://schemas.openxmlformats.org/officeDocument/2006/relationships/hyperlink" Target="https://stats.wnba.com/events/?flag=1&amp;CFID=&amp;CFPARAMS=&amp;PlayerID=203827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4" Type="http://schemas.openxmlformats.org/officeDocument/2006/relationships/hyperlink" Target="https://stats.wnba.com/events/?flag=3&amp;CFID=&amp;CFPARAMS=&amp;PlayerID=201496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5" Type="http://schemas.openxmlformats.org/officeDocument/2006/relationships/hyperlink" Target="https://stats.wnba.com/events/?flag=1&amp;CFID=&amp;CFPARAMS=&amp;PlayerID=203827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1" Type="http://schemas.openxmlformats.org/officeDocument/2006/relationships/hyperlink" Target="https://stats.wnba.com/player/201496/" TargetMode="External"/><Relationship Id="rId19852" Type="http://schemas.openxmlformats.org/officeDocument/2006/relationships/hyperlink" Target="https://stats.wnba.com/events/?flag=3&amp;CFID=&amp;CFPARAMS=&amp;PlayerID=203827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2" Type="http://schemas.openxmlformats.org/officeDocument/2006/relationships/hyperlink" Target="https://stats.wnba.com/team/1611661320/traditional/" TargetMode="External"/><Relationship Id="rId19853" Type="http://schemas.openxmlformats.org/officeDocument/2006/relationships/hyperlink" Target="https://stats.wnba.com/events/?flag=3&amp;CFID=&amp;CFPARAMS=&amp;PlayerID=203827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wnba.com/events/?flag=1&amp;CFID=&amp;CFPARAMS=&amp;PlayerID=203399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wnba.com/events/?flag=1&amp;CFID=&amp;CFPARAMS=&amp;PlayerID=1629524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stats.wnba.com/events/?flag=1&amp;CFID=&amp;CFPARAMS=&amp;PlayerID=1629566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wnba.com/events/?flag=1&amp;CFID=&amp;CFPARAMS=&amp;PlayerID=203399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wnba.com/events/?flag=1&amp;CFID=&amp;CFPARAMS=&amp;PlayerID=1629524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wnba.com/events/?flag=1&amp;CFID=&amp;CFPARAMS=&amp;PlayerID=1629566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wnba.com/events/?flag=1&amp;CFID=&amp;CFPARAMS=&amp;PlayerID=203399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wnba.com/events/?flag=1&amp;CFID=&amp;CFPARAMS=&amp;PlayerID=1629524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stats.wnba.com/events/?flag=1&amp;CFID=&amp;CFPARAMS=&amp;PlayerID=1629566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wnba.com/events/?flag=1&amp;CFID=&amp;CFPARAMS=&amp;PlayerID=203399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wnba.com/events/?flag=1&amp;CFID=&amp;CFPARAMS=&amp;PlayerID=1629524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wnba.com/events/?flag=1&amp;CFID=&amp;CFPARAMS=&amp;PlayerID=1629566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wnba.com/events/?flag=1&amp;CFID=&amp;CFPARAMS=&amp;PlayerID=203399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stats.wnba.com/player/1641659/" TargetMode="External"/><Relationship Id="rId4969" Type="http://schemas.openxmlformats.org/officeDocument/2006/relationships/hyperlink" Target="https://stats.wnba.com/events/?flag=1&amp;CFID=&amp;CFPARAMS=&amp;PlayerID=1629566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7" Type="http://schemas.openxmlformats.org/officeDocument/2006/relationships/hyperlink" Target="https://stats.wnba.com/events/?flag=1&amp;CFID=&amp;CFPARAMS=&amp;PlayerID=203399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stats.wnba.com/events/?flag=1&amp;CFID=&amp;CFPARAMS=&amp;PlayerID=1629524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8" Type="http://schemas.openxmlformats.org/officeDocument/2006/relationships/hyperlink" Target="https://stats.wnba.com/events/?flag=1&amp;CFID=&amp;CFPARAMS=&amp;PlayerID=1629566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8" Type="http://schemas.openxmlformats.org/officeDocument/2006/relationships/hyperlink" Target="https://stats.wnba.com/events/?flag=1&amp;CFID=&amp;CFPARAMS=&amp;PlayerID=203399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wnba.com/player/203827/" TargetMode="External"/><Relationship Id="rId3639" Type="http://schemas.openxmlformats.org/officeDocument/2006/relationships/hyperlink" Target="https://stats.wnba.com/team/1611661330/traditional/" TargetMode="External"/><Relationship Id="rId3630" Type="http://schemas.openxmlformats.org/officeDocument/2006/relationships/hyperlink" Target="https://stats.wnba.com/events/?flag=1&amp;CFID=&amp;CFPARAMS=&amp;PlayerID=1629524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wnba.com/events/?flag=3&amp;CFID=&amp;CFPARAMS=&amp;PlayerID=1629566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stats.wnba.com/events/?flag=3&amp;CFID=&amp;CFPARAMS=&amp;PlayerID=1629566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wnba.com/events/?flag=3&amp;CFID=&amp;CFPARAMS=&amp;PlayerID=203399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wnba.com/events/?flag=1&amp;CFID=&amp;CFPARAMS=&amp;PlayerID=1629524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wnba.com/events/?flag=3&amp;CFID=&amp;CFPARAMS=&amp;PlayerID=1629566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wnba.com/events/?flag=1&amp;CFID=&amp;CFPARAMS=&amp;PlayerID=203399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wnba.com/events/?flag=1&amp;CFID=&amp;CFPARAMS=&amp;PlayerID=1629524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stats.wnba.com/events/?flag=3&amp;CFID=&amp;CFPARAMS=&amp;PlayerID=1629566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stats.wnba.com/events/?flag=1&amp;CFID=&amp;CFPARAMS=&amp;PlayerID=1630115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stats.wnba.com/events/?flag=1&amp;CFID=&amp;CFPARAMS=&amp;PlayerID=1631022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wnba.com/events/?flag=1&amp;CFID=&amp;CFPARAMS=&amp;PlayerID=1630115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wnba.com/events/?flag=1&amp;CFID=&amp;CFPARAMS=&amp;PlayerID=1631022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wnba.com/team/1611661324/traditional/" TargetMode="External"/><Relationship Id="rId4956" Type="http://schemas.openxmlformats.org/officeDocument/2006/relationships/hyperlink" Target="https://stats.wnba.com/events/?flag=1&amp;CFID=&amp;CFPARAMS=&amp;PlayerID=1631022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wnba.com/player/1629524/" TargetMode="External"/><Relationship Id="rId4955" Type="http://schemas.openxmlformats.org/officeDocument/2006/relationships/hyperlink" Target="https://stats.wnba.com/events/?flag=1&amp;CFID=&amp;CFPARAMS=&amp;PlayerID=1631022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stats.wnba.com/events/?flag=3&amp;CFID=&amp;CFPARAMS=&amp;PlayerID=1629524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wnba.com/player/1629566/" TargetMode="External"/><Relationship Id="rId3626" Type="http://schemas.openxmlformats.org/officeDocument/2006/relationships/hyperlink" Target="https://stats.wnba.com/events/?flag=3&amp;CFID=&amp;CFPARAMS=&amp;PlayerID=1629524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stats.wnba.com/events/?flag=1&amp;CFID=&amp;CFPARAMS=&amp;PlayerID=1631022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stats.wnba.com/events/?flag=3&amp;CFID=&amp;CFPARAMS=&amp;PlayerID=1629524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wnba.com/events/?flag=3&amp;CFID=&amp;CFPARAMS=&amp;PlayerID=1629524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9" Type="http://schemas.openxmlformats.org/officeDocument/2006/relationships/hyperlink" Target="https://stats.wnba.com/team/1611661313/traditional/" TargetMode="External"/><Relationship Id="rId4950" Type="http://schemas.openxmlformats.org/officeDocument/2006/relationships/hyperlink" Target="https://stats.wnba.com/events/?flag=1&amp;CFID=&amp;CFPARAMS=&amp;PlayerID=1631022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wnba.com/events/?flag=1&amp;CFID=&amp;CFPARAMS=&amp;PlayerID=1630115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wnba.com/events/?flag=1&amp;CFID=&amp;CFPARAMS=&amp;PlayerID=1631022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stats.wnba.com/events/?flag=1&amp;CFID=&amp;CFPARAMS=&amp;PlayerID=1630115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wnba.com/events/?flag=1&amp;CFID=&amp;CFPARAMS=&amp;PlayerID=1631022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wnba.com/team/1611661317/traditional/" TargetMode="External"/><Relationship Id="rId3656" Type="http://schemas.openxmlformats.org/officeDocument/2006/relationships/hyperlink" Target="https://stats.wnba.com/events/?flag=1&amp;CFID=&amp;CFPARAMS=&amp;PlayerID=1641656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7" Type="http://schemas.openxmlformats.org/officeDocument/2006/relationships/hyperlink" Target="https://stats.wnba.com/team/1611661330/traditional/" TargetMode="External"/><Relationship Id="rId2325" Type="http://schemas.openxmlformats.org/officeDocument/2006/relationships/hyperlink" Target="https://stats.wnba.com/events/?flag=3&amp;CFID=&amp;CFPARAMS=&amp;PlayerID=100940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stats.wnba.com/events/?flag=1&amp;CFID=&amp;CFPARAMS=&amp;PlayerID=1641656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6" Type="http://schemas.openxmlformats.org/officeDocument/2006/relationships/hyperlink" Target="https://stats.wnba.com/player/204365/" TargetMode="External"/><Relationship Id="rId2326" Type="http://schemas.openxmlformats.org/officeDocument/2006/relationships/hyperlink" Target="https://stats.wnba.com/events/?flag=3&amp;CFID=&amp;CFPARAMS=&amp;PlayerID=100940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wnba.com/events/?flag=1&amp;CFID=&amp;CFPARAMS=&amp;PlayerID=1641656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stats.wnba.com/events/?flag=3&amp;CFID=&amp;CFPARAMS=&amp;PlayerID=204365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wnba.com/events/?flag=3&amp;CFID=&amp;CFPARAMS=&amp;PlayerID=100940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stats.wnba.com/events/?flag=1&amp;CFID=&amp;CFPARAMS=&amp;PlayerID=1641656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8" Type="http://schemas.openxmlformats.org/officeDocument/2006/relationships/hyperlink" Target="https://stats.wnba.com/events/?flag=3&amp;CFID=&amp;CFPARAMS=&amp;PlayerID=204365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wnba.com/events/?flag=3&amp;CFID=&amp;CFPARAMS=&amp;PlayerID=100940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wnba.com/events/?flag=1&amp;CFID=&amp;CFPARAMS=&amp;PlayerID=100940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wnba.com/events/?flag=1&amp;CFID=&amp;CFPARAMS=&amp;PlayerID=1641656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stats.wnba.com/events/?flag=3&amp;CFID=&amp;CFPARAMS=&amp;PlayerID=1641656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stats.wnba.com/events/?flag=1&amp;CFID=&amp;CFPARAMS=&amp;PlayerID=203822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stats.wnba.com/events/?flag=1&amp;CFID=&amp;CFPARAMS=&amp;PlayerID=203822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wnba.com/events/?flag=1&amp;CFID=&amp;CFPARAMS=&amp;PlayerID=203827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stats.wnba.com/events/?flag=1&amp;CFID=&amp;CFPARAMS=&amp;PlayerID=1641656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stats.wnba.com/events/?flag=1&amp;CFID=&amp;CFPARAMS=&amp;PlayerID=203822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wnba.com/events/?flag=1&amp;CFID=&amp;CFPARAMS=&amp;PlayerID=203827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stats.wnba.com/events/?flag=3&amp;CFID=&amp;CFPARAMS=&amp;PlayerID=1641656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wnba.com/events/?flag=1&amp;CFID=&amp;CFPARAMS=&amp;PlayerID=203822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wnba.com/events/?flag=1&amp;CFID=&amp;CFPARAMS=&amp;PlayerID=203827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stats.wnba.com/events/?flag=1&amp;CFID=&amp;CFPARAMS=&amp;PlayerID=1641656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wnba.com/events/?flag=1&amp;CFID=&amp;CFPARAMS=&amp;PlayerID=203822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wnba.com/player/100940/" TargetMode="External"/><Relationship Id="rId3653" Type="http://schemas.openxmlformats.org/officeDocument/2006/relationships/hyperlink" Target="https://stats.wnba.com/events/?flag=1&amp;CFID=&amp;CFPARAMS=&amp;PlayerID=1641656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4" Type="http://schemas.openxmlformats.org/officeDocument/2006/relationships/hyperlink" Target="https://stats.wnba.com/events/?flag=1&amp;CFID=&amp;CFPARAMS=&amp;PlayerID=203822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stats.wnba.com/events/?flag=3&amp;CFID=&amp;CFPARAMS=&amp;PlayerID=203827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wnba.com/events/?flag=1&amp;CFID=&amp;CFPARAMS=&amp;PlayerID=1641659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wnba.com/events/?flag=3&amp;CFID=&amp;CFPARAMS=&amp;PlayerID=203822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stats.wnba.com/events/?flag=3&amp;CFID=&amp;CFPARAMS=&amp;PlayerID=203827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wnba.com/events/?flag=1&amp;CFID=&amp;CFPARAMS=&amp;PlayerID=1641659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5" Type="http://schemas.openxmlformats.org/officeDocument/2006/relationships/hyperlink" Target="https://stats.wnba.com/events/?flag=3&amp;CFID=&amp;CFPARAMS=&amp;PlayerID=203822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wnba.com/events/?flag=1&amp;CFID=&amp;CFPARAMS=&amp;PlayerID=203827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wnba.com/events/?flag=1&amp;CFID=&amp;CFPARAMS=&amp;PlayerID=1641659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stats.wnba.com/events/?flag=1&amp;CFID=&amp;CFPARAMS=&amp;PlayerID=203822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wnba.com/events/?flag=1&amp;CFID=&amp;CFPARAMS=&amp;PlayerID=203827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wnba.com/events/?flag=1&amp;CFID=&amp;CFPARAMS=&amp;PlayerID=1641659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wnba.com/events/?flag=3&amp;CFID=&amp;CFPARAMS=&amp;PlayerID=203822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wnba.com/events/?flag=1&amp;CFID=&amp;CFPARAMS=&amp;PlayerID=203827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stats.wnba.com/team/1611661330/traditional/" TargetMode="External"/><Relationship Id="rId2318" Type="http://schemas.openxmlformats.org/officeDocument/2006/relationships/hyperlink" Target="https://stats.wnba.com/events/?flag=1&amp;CFID=&amp;CFPARAMS=&amp;PlayerID=203827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wnba.com/player/1641656/" TargetMode="External"/><Relationship Id="rId4979" Type="http://schemas.openxmlformats.org/officeDocument/2006/relationships/hyperlink" Target="https://stats.wnba.com/events/?flag=1&amp;CFID=&amp;CFPARAMS=&amp;PlayerID=203822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wnba.com/events/?flag=1&amp;CFID=&amp;CFPARAMS=&amp;PlayerID=203827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stats.wnba.com/events/?flag=1&amp;CFID=&amp;CFPARAMS=&amp;PlayerID=1629566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wnba.com/events/?flag=3&amp;CFID=&amp;CFPARAMS=&amp;PlayerID=1641659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wnba.com/player/203822/" TargetMode="External"/><Relationship Id="rId2310" Type="http://schemas.openxmlformats.org/officeDocument/2006/relationships/hyperlink" Target="https://stats.wnba.com/team/1611661321/traditional/" TargetMode="External"/><Relationship Id="rId3640" Type="http://schemas.openxmlformats.org/officeDocument/2006/relationships/hyperlink" Target="https://stats.wnba.com/events/?flag=3&amp;CFID=&amp;CFPARAMS=&amp;PlayerID=1641659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wnba.com/events/?flag=1&amp;CFID=&amp;CFPARAMS=&amp;PlayerID=1629566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wnba.com/events/?flag=3&amp;CFID=&amp;CFPARAMS=&amp;PlayerID=203827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3" Type="http://schemas.openxmlformats.org/officeDocument/2006/relationships/hyperlink" Target="https://stats.wnba.com/events/?flag=3&amp;CFID=&amp;CFPARAMS=&amp;PlayerID=1641659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wnba.com/events/?flag=3&amp;CFID=&amp;CFPARAMS=&amp;PlayerID=203822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wnba.com/events/?flag=3&amp;CFID=&amp;CFPARAMS=&amp;PlayerID=203827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wnba.com/events/?flag=3&amp;CFID=&amp;CFPARAMS=&amp;PlayerID=1641659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stats.wnba.com/team/1611661329/traditional/" TargetMode="External"/><Relationship Id="rId4921" Type="http://schemas.openxmlformats.org/officeDocument/2006/relationships/hyperlink" Target="https://stats.wnba.com/events/?flag=3&amp;CFID=&amp;CFPARAMS=&amp;PlayerID=1630150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stats.wnba.com/events/?flag=3&amp;CFID=&amp;CFPARAMS=&amp;PlayerID=1630150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stats.wnba.com/events/?flag=3&amp;CFID=&amp;CFPARAMS=&amp;PlayerID=1630150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stats.wnba.com/events/?flag=3&amp;CFID=&amp;CFPARAMS=&amp;PlayerID=1630150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wnba.com/events/?flag=1&amp;CFID=&amp;CFPARAMS=&amp;PlayerID=1630150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wnba.com/events/?flag=1&amp;CFID=&amp;CFPARAMS=&amp;PlayerID=1630150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wnba.com/events/?flag=1&amp;CFID=&amp;CFPARAMS=&amp;PlayerID=1630150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0" Type="http://schemas.openxmlformats.org/officeDocument/2006/relationships/hyperlink" Target="https://stats.wnba.com/team/1611661328/traditional/" TargetMode="External"/><Relationship Id="rId4926" Type="http://schemas.openxmlformats.org/officeDocument/2006/relationships/hyperlink" Target="https://stats.wnba.com/events/?flag=1&amp;CFID=&amp;CFPARAMS=&amp;PlayerID=1630150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1" Type="http://schemas.openxmlformats.org/officeDocument/2006/relationships/hyperlink" Target="https://stats.wnba.com/events/?flag=2&amp;CFID=&amp;CFPARAMS=&amp;PlayerID=203015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wnba.com/events/?flag=1&amp;CFID=&amp;CFPARAMS=&amp;PlayerID=1630150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wnba.com/events/?flag=1&amp;CFID=&amp;CFPARAMS=&amp;PlayerID=1630150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8" Type="http://schemas.openxmlformats.org/officeDocument/2006/relationships/hyperlink" Target="https://stats.wnba.com/events/?flag=1&amp;CFID=&amp;CFPARAMS=&amp;PlayerID=201050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9" Type="http://schemas.openxmlformats.org/officeDocument/2006/relationships/hyperlink" Target="https://stats.wnba.com/events/?flag=1&amp;CFID=&amp;CFPARAMS=&amp;PlayerID=201050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6" Type="http://schemas.openxmlformats.org/officeDocument/2006/relationships/hyperlink" Target="https://stats.wnba.com/events/?flag=1&amp;CFID=&amp;CFPARAMS=&amp;PlayerID=201050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7" Type="http://schemas.openxmlformats.org/officeDocument/2006/relationships/hyperlink" Target="https://stats.wnba.com/events/?flag=1&amp;CFID=&amp;CFPARAMS=&amp;PlayerID=201050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4" Type="http://schemas.openxmlformats.org/officeDocument/2006/relationships/hyperlink" Target="https://stats.wnba.com/events/?flag=3&amp;CFID=&amp;CFPARAMS=&amp;PlayerID=201050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5" Type="http://schemas.openxmlformats.org/officeDocument/2006/relationships/hyperlink" Target="https://stats.wnba.com/events/?flag=3&amp;CFID=&amp;CFPARAMS=&amp;PlayerID=201050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2" Type="http://schemas.openxmlformats.org/officeDocument/2006/relationships/hyperlink" Target="https://stats.wnba.com/player/201050/" TargetMode="External"/><Relationship Id="rId20902" Type="http://schemas.openxmlformats.org/officeDocument/2006/relationships/hyperlink" Target="https://stats.wnba.com/events/?flag=2&amp;CFID=&amp;CFPARAMS=&amp;PlayerID=203015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3" Type="http://schemas.openxmlformats.org/officeDocument/2006/relationships/hyperlink" Target="https://stats.wnba.com/team/1611661321/traditional/" TargetMode="External"/><Relationship Id="rId20903" Type="http://schemas.openxmlformats.org/officeDocument/2006/relationships/hyperlink" Target="https://stats.wnba.com/events/?flag=2&amp;CFID=&amp;CFPARAMS=&amp;PlayerID=203015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0" Type="http://schemas.openxmlformats.org/officeDocument/2006/relationships/hyperlink" Target="https://stats.wnba.com/events/?flag=1&amp;CFID=&amp;CFPARAMS=&amp;PlayerID=201049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4" Type="http://schemas.openxmlformats.org/officeDocument/2006/relationships/hyperlink" Target="https://stats.wnba.com/events/?flag=2&amp;CFID=&amp;CFPARAMS=&amp;PlayerID=203015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1" Type="http://schemas.openxmlformats.org/officeDocument/2006/relationships/hyperlink" Target="https://stats.wnba.com/events/?flag=1&amp;CFID=&amp;CFPARAMS=&amp;PlayerID=201049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5" Type="http://schemas.openxmlformats.org/officeDocument/2006/relationships/hyperlink" Target="https://stats.wnba.com/player/100944/" TargetMode="External"/><Relationship Id="rId20906" Type="http://schemas.openxmlformats.org/officeDocument/2006/relationships/hyperlink" Target="https://stats.wnba.com/team/1611661324/traditional/" TargetMode="External"/><Relationship Id="rId20907" Type="http://schemas.openxmlformats.org/officeDocument/2006/relationships/hyperlink" Target="https://stats.wnba.com/events/?flag=2&amp;CFID=&amp;CFPARAMS=&amp;PlayerID=100944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8" Type="http://schemas.openxmlformats.org/officeDocument/2006/relationships/hyperlink" Target="https://stats.wnba.com/events/?flag=2&amp;CFID=&amp;CFPARAMS=&amp;PlayerID=100944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9" Type="http://schemas.openxmlformats.org/officeDocument/2006/relationships/hyperlink" Target="https://stats.wnba.com/player/100874/" TargetMode="External"/><Relationship Id="rId4910" Type="http://schemas.openxmlformats.org/officeDocument/2006/relationships/hyperlink" Target="https://stats.wnba.com/events/?flag=1&amp;CFID=&amp;CFPARAMS=&amp;PlayerID=1628899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wnba.com/events/?flag=1&amp;CFID=&amp;CFPARAMS=&amp;PlayerID=1628899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wnba.com/events/?flag=1&amp;CFID=&amp;CFPARAMS=&amp;PlayerID=1628899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stats.wnba.com/events/?flag=1&amp;CFID=&amp;CFPARAMS=&amp;PlayerID=1628899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wnba.com/events/?flag=1&amp;CFID=&amp;CFPARAMS=&amp;PlayerID=1628899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wnba.com/events/?flag=1&amp;CFID=&amp;CFPARAMS=&amp;PlayerID=1628899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wnba.com/events/?flag=1&amp;CFID=&amp;CFPARAMS=&amp;PlayerID=1628899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stats.wnba.com/player/1630150/" TargetMode="External"/><Relationship Id="rId4917" Type="http://schemas.openxmlformats.org/officeDocument/2006/relationships/hyperlink" Target="https://stats.wnba.com/events/?flag=1&amp;CFID=&amp;CFPARAMS=&amp;PlayerID=1628899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wnba.com/team/1611661320/traditional/" TargetMode="External"/><Relationship Id="rId19919" Type="http://schemas.openxmlformats.org/officeDocument/2006/relationships/hyperlink" Target="https://stats.wnba.com/events/?flag=3&amp;CFID=&amp;CFPARAMS=&amp;PlayerID=203025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7" Type="http://schemas.openxmlformats.org/officeDocument/2006/relationships/hyperlink" Target="https://stats.wnba.com/events/?flag=3&amp;CFID=&amp;CFPARAMS=&amp;PlayerID=203025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8" Type="http://schemas.openxmlformats.org/officeDocument/2006/relationships/hyperlink" Target="https://stats.wnba.com/events/?flag=3&amp;CFID=&amp;CFPARAMS=&amp;PlayerID=203025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5" Type="http://schemas.openxmlformats.org/officeDocument/2006/relationships/hyperlink" Target="https://stats.wnba.com/team/1611661320/traditional/" TargetMode="External"/><Relationship Id="rId19916" Type="http://schemas.openxmlformats.org/officeDocument/2006/relationships/hyperlink" Target="https://stats.wnba.com/events/?flag=3&amp;CFID=&amp;CFPARAMS=&amp;PlayerID=203025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3" Type="http://schemas.openxmlformats.org/officeDocument/2006/relationships/hyperlink" Target="https://stats.wnba.com/events/?flag=1&amp;CFID=&amp;CFPARAMS=&amp;PlayerID=201050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4" Type="http://schemas.openxmlformats.org/officeDocument/2006/relationships/hyperlink" Target="https://stats.wnba.com/player/203025/" TargetMode="External"/><Relationship Id="rId19911" Type="http://schemas.openxmlformats.org/officeDocument/2006/relationships/hyperlink" Target="https://stats.wnba.com/events/?flag=1&amp;CFID=&amp;CFPARAMS=&amp;PlayerID=201050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2" Type="http://schemas.openxmlformats.org/officeDocument/2006/relationships/hyperlink" Target="https://stats.wnba.com/events/?flag=1&amp;CFID=&amp;CFPARAMS=&amp;PlayerID=201050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0" Type="http://schemas.openxmlformats.org/officeDocument/2006/relationships/hyperlink" Target="https://stats.wnba.com/events/?flag=1&amp;CFID=&amp;CFPARAMS=&amp;PlayerID=201050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2" Type="http://schemas.openxmlformats.org/officeDocument/2006/relationships/hyperlink" Target="https://stats.wnba.com/events/?flag=3&amp;CFID=&amp;CFPARAMS=&amp;PlayerID=1630115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wnba.com/events/?flag=1&amp;CFID=&amp;CFPARAMS=&amp;PlayerID=204330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stats.wnba.com/team/1611661328/traditional/" TargetMode="External"/><Relationship Id="rId4942" Type="http://schemas.openxmlformats.org/officeDocument/2006/relationships/hyperlink" Target="https://stats.wnba.com/events/?flag=1&amp;CFID=&amp;CFPARAMS=&amp;PlayerID=204330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stats.wnba.com/events/?flag=3&amp;CFID=&amp;CFPARAMS=&amp;PlayerID=1630115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stats.wnba.com/events/?flag=1&amp;CFID=&amp;CFPARAMS=&amp;PlayerID=204330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stats.wnba.com/events/?flag=3&amp;CFID=&amp;CFPARAMS=&amp;PlayerID=1630115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wnba.com/events/?flag=1&amp;CFID=&amp;CFPARAMS=&amp;PlayerID=204330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wnba.com/events/?flag=1&amp;CFID=&amp;CFPARAMS=&amp;PlayerID=1630115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stats.wnba.com/team/1611661322/traditional/" TargetMode="External"/><Relationship Id="rId3615" Type="http://schemas.openxmlformats.org/officeDocument/2006/relationships/hyperlink" Target="https://stats.wnba.com/events/?flag=3&amp;CFID=&amp;CFPARAMS=&amp;PlayerID=1630115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stats.wnba.com/player/1631022/" TargetMode="External"/><Relationship Id="rId3618" Type="http://schemas.openxmlformats.org/officeDocument/2006/relationships/hyperlink" Target="https://stats.wnba.com/events/?flag=1&amp;CFID=&amp;CFPARAMS=&amp;PlayerID=1630115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stats.wnba.com/events/?flag=3&amp;CFID=&amp;CFPARAMS=&amp;PlayerID=1631022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wnba.com/events/?flag=1&amp;CFID=&amp;CFPARAMS=&amp;PlayerID=1630115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stats.wnba.com/events/?flag=3&amp;CFID=&amp;CFPARAMS=&amp;PlayerID=1631022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wnba.com/events/?flag=1&amp;CFID=&amp;CFPARAMS=&amp;PlayerID=1630115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stats.wnba.com/player/1630115/" TargetMode="External"/><Relationship Id="rId4941" Type="http://schemas.openxmlformats.org/officeDocument/2006/relationships/hyperlink" Target="https://stats.wnba.com/events/?flag=1&amp;CFID=&amp;CFPARAMS=&amp;PlayerID=204330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wnba.com/events/?flag=1&amp;CFID=&amp;CFPARAMS=&amp;PlayerID=204330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stats.wnba.com/events/?flag=3&amp;CFID=&amp;CFPARAMS=&amp;PlayerID=1629488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stats.wnba.com/player/204330/" TargetMode="External"/><Relationship Id="rId3600" Type="http://schemas.openxmlformats.org/officeDocument/2006/relationships/hyperlink" Target="https://stats.wnba.com/events/?flag=3&amp;CFID=&amp;CFPARAMS=&amp;PlayerID=1629488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stats.wnba.com/events/?flag=1&amp;CFID=&amp;CFPARAMS=&amp;PlayerID=1630150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wnba.com/events/?flag=1&amp;CFID=&amp;CFPARAMS=&amp;PlayerID=1629488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stats.wnba.com/events/?flag=3&amp;CFID=&amp;CFPARAMS=&amp;PlayerID=204330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wnba.com/events/?flag=1&amp;CFID=&amp;CFPARAMS=&amp;PlayerID=1629488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stats.wnba.com/team/1611661321/traditional/" TargetMode="External"/><Relationship Id="rId3605" Type="http://schemas.openxmlformats.org/officeDocument/2006/relationships/hyperlink" Target="https://stats.wnba.com/events/?flag=1&amp;CFID=&amp;CFPARAMS=&amp;PlayerID=1629488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stats.wnba.com/events/?flag=3&amp;CFID=&amp;CFPARAMS=&amp;PlayerID=204330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wnba.com/events/?flag=1&amp;CFID=&amp;CFPARAMS=&amp;PlayerID=1629488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wnba.com/events/?flag=3&amp;CFID=&amp;CFPARAMS=&amp;PlayerID=204330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wnba.com/events/?flag=1&amp;CFID=&amp;CFPARAMS=&amp;PlayerID=1629488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wnba.com/events/?flag=1&amp;CFID=&amp;CFPARAMS=&amp;PlayerID=204330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stats.wnba.com/events/?flag=1&amp;CFID=&amp;CFPARAMS=&amp;PlayerID=1629488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wnba.com/events/?flag=3&amp;CFID=&amp;CFPARAMS=&amp;PlayerID=204330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wnba.com/events/?flag=1&amp;CFID=&amp;CFPARAMS=&amp;PlayerID=1629488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wnba.com/events/?flag=1&amp;CFID=&amp;CFPARAMS=&amp;PlayerID=1629488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wnba.com/events/?flag=1&amp;CFID=&amp;CFPARAMS=&amp;PlayerID=204330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stats.wnba.com/events/?flag=1&amp;CFID=&amp;CFPARAMS=&amp;PlayerID=1630150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wnba.com/events/?flag=1&amp;CFID=&amp;CFPARAMS=&amp;PlayerID=1631083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stats.wnba.com/events/?flag=3&amp;CFID=&amp;CFPARAMS=&amp;PlayerID=1631019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wnba.com/events/?flag=1&amp;CFID=&amp;CFPARAMS=&amp;PlayerID=202664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wnba.com/events/?flag=3&amp;CFID=&amp;CFPARAMS=&amp;PlayerID=1631019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wnba.com/events/?flag=1&amp;CFID=&amp;CFPARAMS=&amp;PlayerID=202664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wnba.com/events/?flag=3&amp;CFID=&amp;CFPARAMS=&amp;PlayerID=1631019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2" Type="http://schemas.openxmlformats.org/officeDocument/2006/relationships/hyperlink" Target="https://stats.wnba.com/events/?flag=1&amp;CFID=&amp;CFPARAMS=&amp;PlayerID=202664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wnba.com/events/?flag=3&amp;CFID=&amp;CFPARAMS=&amp;PlayerID=1631019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wnba.com/player/1631083/" TargetMode="External"/><Relationship Id="rId2384" Type="http://schemas.openxmlformats.org/officeDocument/2006/relationships/hyperlink" Target="https://stats.wnba.com/events/?flag=1&amp;CFID=&amp;CFPARAMS=&amp;PlayerID=1631019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wnba.com/team/1611661322/traditional/" TargetMode="External"/><Relationship Id="rId2385" Type="http://schemas.openxmlformats.org/officeDocument/2006/relationships/hyperlink" Target="https://stats.wnba.com/events/?flag=1&amp;CFID=&amp;CFPARAMS=&amp;PlayerID=1631019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wnba.com/events/?flag=3&amp;CFID=&amp;CFPARAMS=&amp;PlayerID=1631083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stats.wnba.com/events/?flag=1&amp;CFID=&amp;CFPARAMS=&amp;PlayerID=1631019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wnba.com/events/?flag=3&amp;CFID=&amp;CFPARAMS=&amp;PlayerID=1631083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wnba.com/events/?flag=1&amp;CFID=&amp;CFPARAMS=&amp;PlayerID=1631019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wnba.com/events/?flag=3&amp;CFID=&amp;CFPARAMS=&amp;PlayerID=1631083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wnba.com/events/?flag=1&amp;CFID=&amp;CFPARAMS=&amp;PlayerID=1631019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wnba.com/events/?flag=3&amp;CFID=&amp;CFPARAMS=&amp;PlayerID=1631083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wnba.com/events/?flag=1&amp;CFID=&amp;CFPARAMS=&amp;PlayerID=1631019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wnba.com/events/?flag=1&amp;CFID=&amp;CFPARAMS=&amp;PlayerID=202664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wnba.com/team/1611661325/traditional/" TargetMode="External"/><Relationship Id="rId1049" Type="http://schemas.openxmlformats.org/officeDocument/2006/relationships/hyperlink" Target="https://stats.wnba.com/events/?flag=1&amp;CFID=&amp;CFPARAMS=&amp;PlayerID=202664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wnba.com/events/?flag=1&amp;CFID=&amp;CFPARAMS=&amp;PlayerID=203826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wnba.com/team/1611661313/traditional/" TargetMode="External"/><Relationship Id="rId2371" Type="http://schemas.openxmlformats.org/officeDocument/2006/relationships/hyperlink" Target="https://stats.wnba.com/events/?flag=1&amp;CFID=&amp;CFPARAMS=&amp;PlayerID=203826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wnba.com/events/?flag=3&amp;CFID=&amp;CFPARAMS=&amp;PlayerID=202664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wnba.com/events/?flag=1&amp;CFID=&amp;CFPARAMS=&amp;PlayerID=203826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wnba.com/events/?flag=3&amp;CFID=&amp;CFPARAMS=&amp;PlayerID=202664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wnba.com/events/?flag=1&amp;CFID=&amp;CFPARAMS=&amp;PlayerID=203826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wnba.com/events/?flag=3&amp;CFID=&amp;CFPARAMS=&amp;PlayerID=202664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wnba.com/events/?flag=1&amp;CFID=&amp;CFPARAMS=&amp;PlayerID=203826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wnba.com/events/?flag=3&amp;CFID=&amp;CFPARAMS=&amp;PlayerID=202664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wnba.com/events/?flag=1&amp;CFID=&amp;CFPARAMS=&amp;PlayerID=203826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wnba.com/events/?flag=1&amp;CFID=&amp;CFPARAMS=&amp;PlayerID=202664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wnba.com/events/?flag=1&amp;CFID=&amp;CFPARAMS=&amp;PlayerID=203826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wnba.com/events/?flag=1&amp;CFID=&amp;CFPARAMS=&amp;PlayerID=202664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wnba.com/events/?flag=1&amp;CFID=&amp;CFPARAMS=&amp;PlayerID=203826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wnba.com/events/?flag=1&amp;CFID=&amp;CFPARAMS=&amp;PlayerID=202664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wnba.com/player/1631019/" TargetMode="External"/><Relationship Id="rId1070" Type="http://schemas.openxmlformats.org/officeDocument/2006/relationships/hyperlink" Target="https://stats.wnba.com/events/?flag=3&amp;CFID=&amp;CFPARAMS=&amp;PlayerID=202252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wnba.com/events/?flag=3&amp;CFID=&amp;CFPARAMS=&amp;PlayerID=202252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wnba.com/events/?flag=3&amp;CFID=&amp;CFPARAMS=&amp;PlayerID=202252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wnba.com/events/?flag=1&amp;CFID=&amp;CFPARAMS=&amp;PlayerID=202252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wnba.com/events/?flag=1&amp;CFID=&amp;CFPARAMS=&amp;PlayerID=202252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wnba.com/events/?flag=1&amp;CFID=&amp;CFPARAMS=&amp;PlayerID=202252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wnba.com/events/?flag=1&amp;CFID=&amp;CFPARAMS=&amp;PlayerID=202252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wnba.com/events/?flag=1&amp;CFID=&amp;CFPARAMS=&amp;PlayerID=202252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wnba.com/events/?flag=1&amp;CFID=&amp;CFPARAMS=&amp;PlayerID=202252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wnba.com/events/?flag=1&amp;CFID=&amp;CFPARAMS=&amp;PlayerID=202252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wnba.com/events/?flag=1&amp;CFID=&amp;CFPARAMS=&amp;PlayerID=1631019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wnba.com/events/?flag=1&amp;CFID=&amp;CFPARAMS=&amp;PlayerID=1631083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stats.wnba.com/events/?flag=1&amp;CFID=&amp;CFPARAMS=&amp;PlayerID=1631019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wnba.com/events/?flag=1&amp;CFID=&amp;CFPARAMS=&amp;PlayerID=1631083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stats.wnba.com/player/203833/" TargetMode="External"/><Relationship Id="rId1062" Type="http://schemas.openxmlformats.org/officeDocument/2006/relationships/hyperlink" Target="https://stats.wnba.com/events/?flag=1&amp;CFID=&amp;CFPARAMS=&amp;PlayerID=1631083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wnba.com/team/1611661319/traditional/" TargetMode="External"/><Relationship Id="rId1063" Type="http://schemas.openxmlformats.org/officeDocument/2006/relationships/hyperlink" Target="https://stats.wnba.com/events/?flag=1&amp;CFID=&amp;CFPARAMS=&amp;PlayerID=1631083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wnba.com/events/?flag=3&amp;CFID=&amp;CFPARAMS=&amp;PlayerID=203833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wnba.com/events/?flag=1&amp;CFID=&amp;CFPARAMS=&amp;PlayerID=1631083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wnba.com/events/?flag=3&amp;CFID=&amp;CFPARAMS=&amp;PlayerID=203833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wnba.com/events/?flag=1&amp;CFID=&amp;CFPARAMS=&amp;PlayerID=1631083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wnba.com/events/?flag=3&amp;CFID=&amp;CFPARAMS=&amp;PlayerID=203833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wnba.com/events/?flag=1&amp;CFID=&amp;CFPARAMS=&amp;PlayerID=1631083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wnba.com/events/?flag=3&amp;CFID=&amp;CFPARAMS=&amp;PlayerID=203833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7" Type="http://schemas.openxmlformats.org/officeDocument/2006/relationships/hyperlink" Target="https://stats.wnba.com/player/202252/" TargetMode="External"/><Relationship Id="rId2398" Type="http://schemas.openxmlformats.org/officeDocument/2006/relationships/hyperlink" Target="https://stats.wnba.com/events/?flag=1&amp;CFID=&amp;CFPARAMS=&amp;PlayerID=203833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wnba.com/team/1611661319/traditional/" TargetMode="External"/><Relationship Id="rId2399" Type="http://schemas.openxmlformats.org/officeDocument/2006/relationships/hyperlink" Target="https://stats.wnba.com/events/?flag=1&amp;CFID=&amp;CFPARAMS=&amp;PlayerID=203833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wnba.com/events/?flag=3&amp;CFID=&amp;CFPARAMS=&amp;PlayerID=202252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wnba.com/events/?flag=3&amp;CFID=&amp;CFPARAMS=&amp;PlayerID=204330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wnba.com/events/?flag=1&amp;CFID=&amp;CFPARAMS=&amp;PlayerID=1628280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stats.wnba.com/events/?flag=3&amp;CFID=&amp;CFPARAMS=&amp;PlayerID=1631141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wnba.com/events/?flag=3&amp;CFID=&amp;CFPARAMS=&amp;PlayerID=204330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wnba.com/events/?flag=1&amp;CFID=&amp;CFPARAMS=&amp;PlayerID=1628280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stats.wnba.com/events/?flag=3&amp;CFID=&amp;CFPARAMS=&amp;PlayerID=1631141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wnba.com/events/?flag=1&amp;CFID=&amp;CFPARAMS=&amp;PlayerID=204330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wnba.com/events/?flag=1&amp;CFID=&amp;CFPARAMS=&amp;PlayerID=1628280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wnba.com/events/?flag=1&amp;CFID=&amp;CFPARAMS=&amp;PlayerID=204330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9" Type="http://schemas.openxmlformats.org/officeDocument/2006/relationships/hyperlink" Target="https://stats.wnba.com/events/?flag=1&amp;CFID=&amp;CFPARAMS=&amp;PlayerID=1628280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wnba.com/events/?flag=3&amp;CFID=&amp;CFPARAMS=&amp;PlayerID=1631141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wnba.com/events/?flag=1&amp;CFID=&amp;CFPARAMS=&amp;PlayerID=204330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wnba.com/events/?flag=1&amp;CFID=&amp;CFPARAMS=&amp;PlayerID=202662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wnba.com/events/?flag=3&amp;CFID=&amp;CFPARAMS=&amp;PlayerID=1628280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wnba.com/events/?flag=1&amp;CFID=&amp;CFPARAMS=&amp;PlayerID=202662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wnba.com/events/?flag=1&amp;CFID=&amp;CFPARAMS=&amp;PlayerID=1628263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wnba.com/events/?flag=3&amp;CFID=&amp;CFPARAMS=&amp;PlayerID=1628280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wnba.com/events/?flag=1&amp;CFID=&amp;CFPARAMS=&amp;PlayerID=202662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wnba.com/player/204330/" TargetMode="External"/><Relationship Id="rId2342" Type="http://schemas.openxmlformats.org/officeDocument/2006/relationships/hyperlink" Target="https://stats.wnba.com/events/?flag=3&amp;CFID=&amp;CFPARAMS=&amp;PlayerID=1628280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wnba.com/player/1631141/" TargetMode="External"/><Relationship Id="rId1012" Type="http://schemas.openxmlformats.org/officeDocument/2006/relationships/hyperlink" Target="https://stats.wnba.com/team/1611661329/traditional/" TargetMode="External"/><Relationship Id="rId2343" Type="http://schemas.openxmlformats.org/officeDocument/2006/relationships/hyperlink" Target="https://stats.wnba.com/events/?flag=1&amp;CFID=&amp;CFPARAMS=&amp;PlayerID=1628280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stats.wnba.com/events/?flag=1&amp;CFID=&amp;CFPARAMS=&amp;PlayerID=202662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wnba.com/events/?flag=3&amp;CFID=&amp;CFPARAMS=&amp;PlayerID=204330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wnba.com/events/?flag=1&amp;CFID=&amp;CFPARAMS=&amp;PlayerID=1628280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stats.wnba.com/events/?flag=3&amp;CFID=&amp;CFPARAMS=&amp;PlayerID=1631141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wnba.com/events/?flag=3&amp;CFID=&amp;CFPARAMS=&amp;PlayerID=204330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wnba.com/events/?flag=1&amp;CFID=&amp;CFPARAMS=&amp;PlayerID=1628280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stats.wnba.com/team/1611661328/traditional/" TargetMode="External"/><Relationship Id="rId1004" Type="http://schemas.openxmlformats.org/officeDocument/2006/relationships/hyperlink" Target="https://stats.wnba.com/events/?flag=1&amp;CFID=&amp;CFPARAMS=&amp;PlayerID=1628263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5" Type="http://schemas.openxmlformats.org/officeDocument/2006/relationships/hyperlink" Target="https://stats.wnba.com/events/?flag=1&amp;CFID=&amp;CFPARAMS=&amp;PlayerID=100940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stats.wnba.com/events/?flag=1&amp;CFID=&amp;CFPARAMS=&amp;PlayerID=202662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wnba.com/events/?flag=1&amp;CFID=&amp;CFPARAMS=&amp;PlayerID=204365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wnba.com/events/?flag=1&amp;CFID=&amp;CFPARAMS=&amp;PlayerID=1628263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wnba.com/events/?flag=1&amp;CFID=&amp;CFPARAMS=&amp;PlayerID=100940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stats.wnba.com/events/?flag=1&amp;CFID=&amp;CFPARAMS=&amp;PlayerID=202662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wnba.com/events/?flag=1&amp;CFID=&amp;CFPARAMS=&amp;PlayerID=204365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wnba.com/events/?flag=1&amp;CFID=&amp;CFPARAMS=&amp;PlayerID=1628263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wnba.com/player/1628280/" TargetMode="External"/><Relationship Id="rId3669" Type="http://schemas.openxmlformats.org/officeDocument/2006/relationships/hyperlink" Target="https://stats.wnba.com/events/?flag=1&amp;CFID=&amp;CFPARAMS=&amp;PlayerID=202662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wnba.com/events/?flag=1&amp;CFID=&amp;CFPARAMS=&amp;PlayerID=1628263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wnba.com/team/1611661323/traditional/" TargetMode="External"/><Relationship Id="rId3668" Type="http://schemas.openxmlformats.org/officeDocument/2006/relationships/hyperlink" Target="https://stats.wnba.com/events/?flag=1&amp;CFID=&amp;CFPARAMS=&amp;PlayerID=202662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wnba.com/events/?flag=1&amp;CFID=&amp;CFPARAMS=&amp;PlayerID=204365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wnba.com/events/?flag=1&amp;CFID=&amp;CFPARAMS=&amp;PlayerID=1628263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wnba.com/events/?flag=3&amp;CFID=&amp;CFPARAMS=&amp;PlayerID=1628280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wnba.com/events/?flag=1&amp;CFID=&amp;CFPARAMS=&amp;PlayerID=1628263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wnba.com/events/?flag=3&amp;CFID=&amp;CFPARAMS=&amp;PlayerID=204365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wnba.com/team/1611661320/traditional/" TargetMode="External"/><Relationship Id="rId4992" Type="http://schemas.openxmlformats.org/officeDocument/2006/relationships/hyperlink" Target="https://stats.wnba.com/events/?flag=1&amp;CFID=&amp;CFPARAMS=&amp;PlayerID=204365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wnba.com/events/?flag=1&amp;CFID=&amp;CFPARAMS=&amp;PlayerID=100940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wnba.com/player/202662/" TargetMode="External"/><Relationship Id="rId4991" Type="http://schemas.openxmlformats.org/officeDocument/2006/relationships/hyperlink" Target="https://stats.wnba.com/events/?flag=3&amp;CFID=&amp;CFPARAMS=&amp;PlayerID=204365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wnba.com/events/?flag=3&amp;CFID=&amp;CFPARAMS=&amp;PlayerID=1628263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wnba.com/events/?flag=1&amp;CFID=&amp;CFPARAMS=&amp;PlayerID=100940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stats.wnba.com/events/?flag=3&amp;CFID=&amp;CFPARAMS=&amp;PlayerID=202662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stats.wnba.com/events/?flag=1&amp;CFID=&amp;CFPARAMS=&amp;PlayerID=204365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wnba.com/events/?flag=3&amp;CFID=&amp;CFPARAMS=&amp;PlayerID=1628263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wnba.com/events/?flag=1&amp;CFID=&amp;CFPARAMS=&amp;PlayerID=100940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stats.wnba.com/events/?flag=3&amp;CFID=&amp;CFPARAMS=&amp;PlayerID=202662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stats.wnba.com/events/?flag=1&amp;CFID=&amp;CFPARAMS=&amp;PlayerID=204365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wnba.com/events/?flag=3&amp;CFID=&amp;CFPARAMS=&amp;PlayerID=1628263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wnba.com/events/?flag=1&amp;CFID=&amp;CFPARAMS=&amp;PlayerID=100940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wnba.com/events/?flag=3&amp;CFID=&amp;CFPARAMS=&amp;PlayerID=202662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6" Type="http://schemas.openxmlformats.org/officeDocument/2006/relationships/hyperlink" Target="https://stats.wnba.com/events/?flag=1&amp;CFID=&amp;CFPARAMS=&amp;PlayerID=204365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wnba.com/events/?flag=1&amp;CFID=&amp;CFPARAMS=&amp;PlayerID=1628263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wnba.com/events/?flag=1&amp;CFID=&amp;CFPARAMS=&amp;PlayerID=100940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stats.wnba.com/events/?flag=3&amp;CFID=&amp;CFPARAMS=&amp;PlayerID=202662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stats.wnba.com/events/?flag=1&amp;CFID=&amp;CFPARAMS=&amp;PlayerID=204365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wnba.com/events/?flag=1&amp;CFID=&amp;CFPARAMS=&amp;PlayerID=1627701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wnba.com/events/?flag=3&amp;CFID=&amp;CFPARAMS=&amp;PlayerID=203826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wnba.com/events/?flag=1&amp;CFID=&amp;CFPARAMS=&amp;PlayerID=1627701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wnba.com/events/?flag=3&amp;CFID=&amp;CFPARAMS=&amp;PlayerID=203826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stats.wnba.com/events/?flag=1&amp;CFID=&amp;CFPARAMS=&amp;PlayerID=1630386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wnba.com/player/202664/" TargetMode="External"/><Relationship Id="rId3690" Type="http://schemas.openxmlformats.org/officeDocument/2006/relationships/hyperlink" Target="https://stats.wnba.com/events/?flag=3&amp;CFID=&amp;CFPARAMS=&amp;PlayerID=1630386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wnba.com/events/?flag=1&amp;CFID=&amp;CFPARAMS=&amp;PlayerID=1628279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stats.wnba.com/events/?flag=3&amp;CFID=&amp;CFPARAMS=&amp;PlayerID=1630386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wnba.com/events/?flag=3&amp;CFID=&amp;CFPARAMS=&amp;PlayerID=1627701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wnba.com/events/?flag=1&amp;CFID=&amp;CFPARAMS=&amp;PlayerID=1628279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stats.wnba.com/events/?flag=3&amp;CFID=&amp;CFPARAMS=&amp;PlayerID=1630386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wnba.com/events/?flag=1&amp;CFID=&amp;CFPARAMS=&amp;PlayerID=1627701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wnba.com/events/?flag=1&amp;CFID=&amp;CFPARAMS=&amp;PlayerID=1628279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stats.wnba.com/events/?flag=1&amp;CFID=&amp;CFPARAMS=&amp;PlayerID=1630386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wnba.com/events/?flag=1&amp;CFID=&amp;CFPARAMS=&amp;PlayerID=1627701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wnba.com/events/?flag=1&amp;CFID=&amp;CFPARAMS=&amp;PlayerID=1628279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wnba.com/events/?flag=1&amp;CFID=&amp;CFPARAMS=&amp;PlayerID=1630386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wnba.com/events/?flag=1&amp;CFID=&amp;CFPARAMS=&amp;PlayerID=1627701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wnba.com/events/?flag=1&amp;CFID=&amp;CFPARAMS=&amp;PlayerID=1628279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stats.wnba.com/events/?flag=1&amp;CFID=&amp;CFPARAMS=&amp;PlayerID=1630386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wnba.com/events/?flag=1&amp;CFID=&amp;CFPARAMS=&amp;PlayerID=1627701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wnba.com/player/203826/" TargetMode="External"/><Relationship Id="rId3695" Type="http://schemas.openxmlformats.org/officeDocument/2006/relationships/hyperlink" Target="https://stats.wnba.com/events/?flag=1&amp;CFID=&amp;CFPARAMS=&amp;PlayerID=1630386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wnba.com/events/?flag=1&amp;CFID=&amp;CFPARAMS=&amp;PlayerID=1627701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wnba.com/team/1611661323/traditional/" TargetMode="External"/><Relationship Id="rId3698" Type="http://schemas.openxmlformats.org/officeDocument/2006/relationships/hyperlink" Target="https://stats.wnba.com/events/?flag=1&amp;CFID=&amp;CFPARAMS=&amp;PlayerID=1630386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wnba.com/events/?flag=1&amp;CFID=&amp;CFPARAMS=&amp;PlayerID=1627701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wnba.com/events/?flag=3&amp;CFID=&amp;CFPARAMS=&amp;PlayerID=203826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stats.wnba.com/events/?flag=1&amp;CFID=&amp;CFPARAMS=&amp;PlayerID=1630386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6" Type="http://schemas.openxmlformats.org/officeDocument/2006/relationships/hyperlink" Target="https://stats.wnba.com/team/1611661325/traditional/" TargetMode="External"/><Relationship Id="rId2357" Type="http://schemas.openxmlformats.org/officeDocument/2006/relationships/hyperlink" Target="https://stats.wnba.com/events/?flag=1&amp;CFID=&amp;CFPARAMS=&amp;PlayerID=1628279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stats.wnba.com/events/?flag=3&amp;CFID=&amp;CFPARAMS=&amp;PlayerID=1630386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wnba.com/events/?flag=3&amp;CFID=&amp;CFPARAMS=&amp;PlayerID=1627701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wnba.com/events/?flag=1&amp;CFID=&amp;CFPARAMS=&amp;PlayerID=1628279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stats.wnba.com/team/1611661321/traditional/" TargetMode="External"/><Relationship Id="rId1028" Type="http://schemas.openxmlformats.org/officeDocument/2006/relationships/hyperlink" Target="https://stats.wnba.com/events/?flag=3&amp;CFID=&amp;CFPARAMS=&amp;PlayerID=1627701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wnba.com/events/?flag=1&amp;CFID=&amp;CFPARAMS=&amp;PlayerID=1628279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wnba.com/events/?flag=3&amp;CFID=&amp;CFPARAMS=&amp;PlayerID=1627701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stats.wnba.com/events/?flag=1&amp;CFID=&amp;CFPARAMS=&amp;PlayerID=1631141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stats.wnba.com/events/?flag=1&amp;CFID=&amp;CFPARAMS=&amp;PlayerID=1628280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stats.wnba.com/events/?flag=1&amp;CFID=&amp;CFPARAMS=&amp;PlayerID=1631141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wnba.com/events/?flag=1&amp;CFID=&amp;CFPARAMS=&amp;PlayerID=204330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wnba.com/player/1628279/" TargetMode="External"/><Relationship Id="rId3683" Type="http://schemas.openxmlformats.org/officeDocument/2006/relationships/hyperlink" Target="https://stats.wnba.com/events/?flag=1&amp;CFID=&amp;CFPARAMS=&amp;PlayerID=1631141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wnba.com/events/?flag=1&amp;CFID=&amp;CFPARAMS=&amp;PlayerID=204330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wnba.com/team/1611661322/traditional/" TargetMode="External"/><Relationship Id="rId3682" Type="http://schemas.openxmlformats.org/officeDocument/2006/relationships/hyperlink" Target="https://stats.wnba.com/events/?flag=1&amp;CFID=&amp;CFPARAMS=&amp;PlayerID=1631141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wnba.com/events/?flag=1&amp;CFID=&amp;CFPARAMS=&amp;PlayerID=204330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wnba.com/events/?flag=3&amp;CFID=&amp;CFPARAMS=&amp;PlayerID=1628279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wnba.com/events/?flag=1&amp;CFID=&amp;CFPARAMS=&amp;PlayerID=1631141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wnba.com/events/?flag=1&amp;CFID=&amp;CFPARAMS=&amp;PlayerID=204330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wnba.com/events/?flag=3&amp;CFID=&amp;CFPARAMS=&amp;PlayerID=1628279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stats.wnba.com/events/?flag=1&amp;CFID=&amp;CFPARAMS=&amp;PlayerID=1631141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wnba.com/events/?flag=1&amp;CFID=&amp;CFPARAMS=&amp;PlayerID=204330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wnba.com/events/?flag=3&amp;CFID=&amp;CFPARAMS=&amp;PlayerID=1628279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wnba.com/player/1630386/" TargetMode="External"/><Relationship Id="rId1025" Type="http://schemas.openxmlformats.org/officeDocument/2006/relationships/hyperlink" Target="https://stats.wnba.com/player/1627701/" TargetMode="External"/><Relationship Id="rId2356" Type="http://schemas.openxmlformats.org/officeDocument/2006/relationships/hyperlink" Target="https://stats.wnba.com/events/?flag=3&amp;CFID=&amp;CFPARAMS=&amp;PlayerID=1628279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wnba.com/events/?flag=1&amp;CFID=&amp;CFPARAMS=&amp;PlayerID=1631141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5" Type="http://schemas.openxmlformats.org/officeDocument/2006/relationships/hyperlink" Target="https://stats.wnba.com/events/?flag=3&amp;CFID=&amp;CFPARAMS=&amp;PlayerID=201050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4" Type="http://schemas.openxmlformats.org/officeDocument/2006/relationships/hyperlink" Target="https://stats.wnba.com/events/?flag=3&amp;CFID=&amp;CFPARAMS=&amp;PlayerID=201050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7" Type="http://schemas.openxmlformats.org/officeDocument/2006/relationships/hyperlink" Target="https://stats.wnba.com/events/?flag=1&amp;CFID=&amp;CFPARAMS=&amp;PlayerID=201050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6" Type="http://schemas.openxmlformats.org/officeDocument/2006/relationships/hyperlink" Target="https://stats.wnba.com/events/?flag=1&amp;CFID=&amp;CFPARAMS=&amp;PlayerID=201050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1" Type="http://schemas.openxmlformats.org/officeDocument/2006/relationships/hyperlink" Target="https://stats.wnba.com/events/?flag=1&amp;CFID=&amp;CFPARAMS=&amp;PlayerID=201058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0" Type="http://schemas.openxmlformats.org/officeDocument/2006/relationships/hyperlink" Target="https://stats.wnba.com/events/?flag=1&amp;CFID=&amp;CFPARAMS=&amp;PlayerID=201058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3" Type="http://schemas.openxmlformats.org/officeDocument/2006/relationships/hyperlink" Target="https://stats.wnba.com/team/1611661320/traditional/" TargetMode="External"/><Relationship Id="rId16282" Type="http://schemas.openxmlformats.org/officeDocument/2006/relationships/hyperlink" Target="https://stats.wnba.com/player/201050/" TargetMode="External"/><Relationship Id="rId16278" Type="http://schemas.openxmlformats.org/officeDocument/2006/relationships/hyperlink" Target="https://stats.wnba.com/events/?flag=1&amp;CFID=&amp;CFPARAMS=&amp;PlayerID=201058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7" Type="http://schemas.openxmlformats.org/officeDocument/2006/relationships/hyperlink" Target="https://stats.wnba.com/events/?flag=1&amp;CFID=&amp;CFPARAMS=&amp;PlayerID=201058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9" Type="http://schemas.openxmlformats.org/officeDocument/2006/relationships/hyperlink" Target="https://stats.wnba.com/events/?flag=1&amp;CFID=&amp;CFPARAMS=&amp;PlayerID=201058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6" Type="http://schemas.openxmlformats.org/officeDocument/2006/relationships/hyperlink" Target="https://stats.wnba.com/events/?flag=3&amp;CFID=&amp;CFPARAMS=&amp;PlayerID=1627691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5" Type="http://schemas.openxmlformats.org/officeDocument/2006/relationships/hyperlink" Target="https://stats.wnba.com/team/1611661313/traditional/" TargetMode="External"/><Relationship Id="rId16298" Type="http://schemas.openxmlformats.org/officeDocument/2006/relationships/hyperlink" Target="https://stats.wnba.com/events/?flag=1&amp;CFID=&amp;CFPARAMS=&amp;PlayerID=1627691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7" Type="http://schemas.openxmlformats.org/officeDocument/2006/relationships/hyperlink" Target="https://stats.wnba.com/events/?flag=3&amp;CFID=&amp;CFPARAMS=&amp;PlayerID=1627691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2" Type="http://schemas.openxmlformats.org/officeDocument/2006/relationships/hyperlink" Target="https://stats.wnba.com/events/?flag=1&amp;CFID=&amp;CFPARAMS=&amp;PlayerID=201050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1" Type="http://schemas.openxmlformats.org/officeDocument/2006/relationships/hyperlink" Target="https://stats.wnba.com/events/?flag=1&amp;CFID=&amp;CFPARAMS=&amp;PlayerID=201050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4" Type="http://schemas.openxmlformats.org/officeDocument/2006/relationships/hyperlink" Target="https://stats.wnba.com/player/1627691/" TargetMode="External"/><Relationship Id="rId16293" Type="http://schemas.openxmlformats.org/officeDocument/2006/relationships/hyperlink" Target="https://stats.wnba.com/events/?flag=1&amp;CFID=&amp;CFPARAMS=&amp;PlayerID=201050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0" Type="http://schemas.openxmlformats.org/officeDocument/2006/relationships/hyperlink" Target="https://stats.wnba.com/events/?flag=1&amp;CFID=&amp;CFPARAMS=&amp;PlayerID=201050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9" Type="http://schemas.openxmlformats.org/officeDocument/2006/relationships/hyperlink" Target="https://stats.wnba.com/events/?flag=1&amp;CFID=&amp;CFPARAMS=&amp;PlayerID=201050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8" Type="http://schemas.openxmlformats.org/officeDocument/2006/relationships/hyperlink" Target="https://stats.wnba.com/events/?flag=1&amp;CFID=&amp;CFPARAMS=&amp;PlayerID=201050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3" Type="http://schemas.openxmlformats.org/officeDocument/2006/relationships/hyperlink" Target="https://stats.wnba.com/team/1611661324/traditional/" TargetMode="External"/><Relationship Id="rId17594" Type="http://schemas.openxmlformats.org/officeDocument/2006/relationships/hyperlink" Target="https://stats.wnba.com/events/?flag=1&amp;CFID=&amp;CFPARAMS=&amp;PlayerID=203863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2" Type="http://schemas.openxmlformats.org/officeDocument/2006/relationships/hyperlink" Target="https://stats.wnba.com/player/1627701/" TargetMode="External"/><Relationship Id="rId17593" Type="http://schemas.openxmlformats.org/officeDocument/2006/relationships/hyperlink" Target="https://stats.wnba.com/events/?flag=3&amp;CFID=&amp;CFPARAMS=&amp;PlayerID=203863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5" Type="http://schemas.openxmlformats.org/officeDocument/2006/relationships/hyperlink" Target="https://stats.wnba.com/events/?flag=3&amp;CFID=&amp;CFPARAMS=&amp;PlayerID=1627701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6" Type="http://schemas.openxmlformats.org/officeDocument/2006/relationships/hyperlink" Target="https://stats.wnba.com/events/?flag=1&amp;CFID=&amp;CFPARAMS=&amp;PlayerID=203863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4" Type="http://schemas.openxmlformats.org/officeDocument/2006/relationships/hyperlink" Target="https://stats.wnba.com/events/?flag=3&amp;CFID=&amp;CFPARAMS=&amp;PlayerID=1627701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5" Type="http://schemas.openxmlformats.org/officeDocument/2006/relationships/hyperlink" Target="https://stats.wnba.com/events/?flag=1&amp;CFID=&amp;CFPARAMS=&amp;PlayerID=203863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0" Type="http://schemas.openxmlformats.org/officeDocument/2006/relationships/hyperlink" Target="https://stats.wnba.com/events/?flag=3&amp;CFID=&amp;CFPARAMS=&amp;PlayerID=203863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1" Type="http://schemas.openxmlformats.org/officeDocument/2006/relationships/hyperlink" Target="https://stats.wnba.com/events/?flag=1&amp;CFID=&amp;CFPARAMS=&amp;PlayerID=1627680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2" Type="http://schemas.openxmlformats.org/officeDocument/2006/relationships/hyperlink" Target="https://stats.wnba.com/events/?flag=3&amp;CFID=&amp;CFPARAMS=&amp;PlayerID=203863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0" Type="http://schemas.openxmlformats.org/officeDocument/2006/relationships/hyperlink" Target="https://stats.wnba.com/events/?flag=1&amp;CFID=&amp;CFPARAMS=&amp;PlayerID=1627680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1" Type="http://schemas.openxmlformats.org/officeDocument/2006/relationships/hyperlink" Target="https://stats.wnba.com/events/?flag=3&amp;CFID=&amp;CFPARAMS=&amp;PlayerID=203863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9" Type="http://schemas.openxmlformats.org/officeDocument/2006/relationships/hyperlink" Target="https://stats.wnba.com/events/?flag=1&amp;CFID=&amp;CFPARAMS=&amp;PlayerID=1627680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6" Type="http://schemas.openxmlformats.org/officeDocument/2006/relationships/hyperlink" Target="https://stats.wnba.com/events/?flag=1&amp;CFID=&amp;CFPARAMS=&amp;PlayerID=1627680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7" Type="http://schemas.openxmlformats.org/officeDocument/2006/relationships/hyperlink" Target="https://stats.wnba.com/events/?flag=1&amp;CFID=&amp;CFPARAMS=&amp;PlayerID=100812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5" Type="http://schemas.openxmlformats.org/officeDocument/2006/relationships/hyperlink" Target="https://stats.wnba.com/events/?flag=3&amp;CFID=&amp;CFPARAMS=&amp;PlayerID=1627680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6" Type="http://schemas.openxmlformats.org/officeDocument/2006/relationships/hyperlink" Target="https://stats.wnba.com/events/?flag=1&amp;CFID=&amp;CFPARAMS=&amp;PlayerID=100812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8" Type="http://schemas.openxmlformats.org/officeDocument/2006/relationships/hyperlink" Target="https://stats.wnba.com/events/?flag=1&amp;CFID=&amp;CFPARAMS=&amp;PlayerID=1627680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9" Type="http://schemas.openxmlformats.org/officeDocument/2006/relationships/hyperlink" Target="https://stats.wnba.com/team/1611661319/traditional/" TargetMode="External"/><Relationship Id="rId16257" Type="http://schemas.openxmlformats.org/officeDocument/2006/relationships/hyperlink" Target="https://stats.wnba.com/events/?flag=1&amp;CFID=&amp;CFPARAMS=&amp;PlayerID=1627680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8" Type="http://schemas.openxmlformats.org/officeDocument/2006/relationships/hyperlink" Target="https://stats.wnba.com/player/203863/" TargetMode="External"/><Relationship Id="rId16274" Type="http://schemas.openxmlformats.org/officeDocument/2006/relationships/hyperlink" Target="https://stats.wnba.com/team/1611661320/traditional/" TargetMode="External"/><Relationship Id="rId16273" Type="http://schemas.openxmlformats.org/officeDocument/2006/relationships/hyperlink" Target="https://stats.wnba.com/player/201058/" TargetMode="External"/><Relationship Id="rId16276" Type="http://schemas.openxmlformats.org/officeDocument/2006/relationships/hyperlink" Target="https://stats.wnba.com/events/?flag=3&amp;CFID=&amp;CFPARAMS=&amp;PlayerID=201058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5" Type="http://schemas.openxmlformats.org/officeDocument/2006/relationships/hyperlink" Target="https://stats.wnba.com/events/?flag=3&amp;CFID=&amp;CFPARAMS=&amp;PlayerID=201058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0" Type="http://schemas.openxmlformats.org/officeDocument/2006/relationships/hyperlink" Target="https://stats.wnba.com/events/?flag=1&amp;CFID=&amp;CFPARAMS=&amp;PlayerID=1627701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2" Type="http://schemas.openxmlformats.org/officeDocument/2006/relationships/hyperlink" Target="https://stats.wnba.com/events/?flag=1&amp;CFID=&amp;CFPARAMS=&amp;PlayerID=1627701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1" Type="http://schemas.openxmlformats.org/officeDocument/2006/relationships/hyperlink" Target="https://stats.wnba.com/events/?flag=1&amp;CFID=&amp;CFPARAMS=&amp;PlayerID=1627701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7" Type="http://schemas.openxmlformats.org/officeDocument/2006/relationships/hyperlink" Target="https://stats.wnba.com/events/?flag=1&amp;CFID=&amp;CFPARAMS=&amp;PlayerID=1627701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8" Type="http://schemas.openxmlformats.org/officeDocument/2006/relationships/hyperlink" Target="https://stats.wnba.com/events/?flag=1&amp;CFID=&amp;CFPARAMS=&amp;PlayerID=203863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6" Type="http://schemas.openxmlformats.org/officeDocument/2006/relationships/hyperlink" Target="https://stats.wnba.com/events/?flag=1&amp;CFID=&amp;CFPARAMS=&amp;PlayerID=1627701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7" Type="http://schemas.openxmlformats.org/officeDocument/2006/relationships/hyperlink" Target="https://stats.wnba.com/events/?flag=1&amp;CFID=&amp;CFPARAMS=&amp;PlayerID=203863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9" Type="http://schemas.openxmlformats.org/officeDocument/2006/relationships/hyperlink" Target="https://stats.wnba.com/events/?flag=1&amp;CFID=&amp;CFPARAMS=&amp;PlayerID=1627701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8" Type="http://schemas.openxmlformats.org/officeDocument/2006/relationships/hyperlink" Target="https://stats.wnba.com/events/?flag=1&amp;CFID=&amp;CFPARAMS=&amp;PlayerID=1627701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9" Type="http://schemas.openxmlformats.org/officeDocument/2006/relationships/hyperlink" Target="https://stats.wnba.com/events/?flag=1&amp;CFID=&amp;CFPARAMS=&amp;PlayerID=203863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wnba.com/events/?flag=1&amp;CFID=&amp;CFPARAMS=&amp;PlayerID=1630996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wnba.com/events/?flag=1&amp;CFID=&amp;CFPARAMS=&amp;PlayerID=1630996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wnba.com/events/?flag=1&amp;CFID=&amp;CFPARAMS=&amp;PlayerID=1630996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wnba.com/events/?flag=1&amp;CFID=&amp;CFPARAMS=&amp;PlayerID=1630996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4" Type="http://schemas.openxmlformats.org/officeDocument/2006/relationships/hyperlink" Target="https://stats.wnba.com/events/?flag=1&amp;CFID=&amp;CFPARAMS=&amp;PlayerID=1630996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5" Type="http://schemas.openxmlformats.org/officeDocument/2006/relationships/hyperlink" Target="https://stats.wnba.com/player/1631044/" TargetMode="External"/><Relationship Id="rId1096" Type="http://schemas.openxmlformats.org/officeDocument/2006/relationships/hyperlink" Target="https://stats.wnba.com/team/1611661330/traditional/" TargetMode="External"/><Relationship Id="rId1097" Type="http://schemas.openxmlformats.org/officeDocument/2006/relationships/hyperlink" Target="https://stats.wnba.com/events/?flag=3&amp;CFID=&amp;CFPARAMS=&amp;PlayerID=1631044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wnba.com/events/?flag=3&amp;CFID=&amp;CFPARAMS=&amp;PlayerID=1631044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wnba.com/events/?flag=3&amp;CFID=&amp;CFPARAMS=&amp;PlayerID=1631044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wnba.com/events/?flag=1&amp;CFID=&amp;CFPARAMS=&amp;PlayerID=202252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wnba.com/player/1630996/" TargetMode="External"/><Relationship Id="rId1082" Type="http://schemas.openxmlformats.org/officeDocument/2006/relationships/hyperlink" Target="https://stats.wnba.com/team/1611661320/traditional/" TargetMode="External"/><Relationship Id="rId1083" Type="http://schemas.openxmlformats.org/officeDocument/2006/relationships/hyperlink" Target="https://stats.wnba.com/events/?flag=3&amp;CFID=&amp;CFPARAMS=&amp;PlayerID=1630996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wnba.com/events/?flag=3&amp;CFID=&amp;CFPARAMS=&amp;PlayerID=1630996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wnba.com/events/?flag=3&amp;CFID=&amp;CFPARAMS=&amp;PlayerID=1630996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wnba.com/events/?flag=3&amp;CFID=&amp;CFPARAMS=&amp;PlayerID=1630996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stats.wnba.com/events/?flag=1&amp;CFID=&amp;CFPARAMS=&amp;PlayerID=1630996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wnba.com/events/?flag=1&amp;CFID=&amp;CFPARAMS=&amp;PlayerID=1630996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wnba.com/events/?flag=1&amp;CFID=&amp;CFPARAMS=&amp;PlayerID=1630996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9" Type="http://schemas.openxmlformats.org/officeDocument/2006/relationships/hyperlink" Target="https://stats.wnba.com/events/?flag=1&amp;CFID=&amp;CFPARAMS=&amp;PlayerID=1627691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0" Type="http://schemas.openxmlformats.org/officeDocument/2006/relationships/hyperlink" Target="https://stats.wnba.com/events/?flag=3&amp;CFID=&amp;CFPARAMS=&amp;PlayerID=202664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1" Type="http://schemas.openxmlformats.org/officeDocument/2006/relationships/hyperlink" Target="https://stats.wnba.com/events/?flag=3&amp;CFID=&amp;CFPARAMS=&amp;PlayerID=202664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0" Type="http://schemas.openxmlformats.org/officeDocument/2006/relationships/hyperlink" Target="https://stats.wnba.com/events/?flag=1&amp;CFID=&amp;CFPARAMS=&amp;PlayerID=202638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9" Type="http://schemas.openxmlformats.org/officeDocument/2006/relationships/hyperlink" Target="https://stats.wnba.com/events/?flag=1&amp;CFID=&amp;CFPARAMS=&amp;PlayerID=202638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8" Type="http://schemas.openxmlformats.org/officeDocument/2006/relationships/hyperlink" Target="https://stats.wnba.com/events/?flag=1&amp;CFID=&amp;CFPARAMS=&amp;PlayerID=202638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9" Type="http://schemas.openxmlformats.org/officeDocument/2006/relationships/hyperlink" Target="https://stats.wnba.com/events/?flag=3&amp;CFID=&amp;CFPARAMS=&amp;PlayerID=202664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5" Type="http://schemas.openxmlformats.org/officeDocument/2006/relationships/hyperlink" Target="https://stats.wnba.com/events/?flag=3&amp;CFID=&amp;CFPARAMS=&amp;PlayerID=202638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7" Type="http://schemas.openxmlformats.org/officeDocument/2006/relationships/hyperlink" Target="https://stats.wnba.com/player/202664/" TargetMode="External"/><Relationship Id="rId17524" Type="http://schemas.openxmlformats.org/officeDocument/2006/relationships/hyperlink" Target="https://stats.wnba.com/team/1611661329/traditional/" TargetMode="External"/><Relationship Id="rId18858" Type="http://schemas.openxmlformats.org/officeDocument/2006/relationships/hyperlink" Target="https://stats.wnba.com/team/1611661329/traditional/" TargetMode="External"/><Relationship Id="rId17527" Type="http://schemas.openxmlformats.org/officeDocument/2006/relationships/hyperlink" Target="https://stats.wnba.com/events/?flag=1&amp;CFID=&amp;CFPARAMS=&amp;PlayerID=202638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5" Type="http://schemas.openxmlformats.org/officeDocument/2006/relationships/hyperlink" Target="https://stats.wnba.com/events/?flag=1&amp;CFID=&amp;CFPARAMS=&amp;PlayerID=200674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6" Type="http://schemas.openxmlformats.org/officeDocument/2006/relationships/hyperlink" Target="https://stats.wnba.com/events/?flag=3&amp;CFID=&amp;CFPARAMS=&amp;PlayerID=202638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6" Type="http://schemas.openxmlformats.org/officeDocument/2006/relationships/hyperlink" Target="https://stats.wnba.com/events/?flag=1&amp;CFID=&amp;CFPARAMS=&amp;PlayerID=200674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1" Type="http://schemas.openxmlformats.org/officeDocument/2006/relationships/hyperlink" Target="https://stats.wnba.com/events/?flag=1&amp;CFID=&amp;CFPARAMS=&amp;PlayerID=203402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3" Type="http://schemas.openxmlformats.org/officeDocument/2006/relationships/hyperlink" Target="https://stats.wnba.com/events/?flag=1&amp;CFID=&amp;CFPARAMS=&amp;PlayerID=200674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0" Type="http://schemas.openxmlformats.org/officeDocument/2006/relationships/hyperlink" Target="https://stats.wnba.com/events/?flag=1&amp;CFID=&amp;CFPARAMS=&amp;PlayerID=203402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4" Type="http://schemas.openxmlformats.org/officeDocument/2006/relationships/hyperlink" Target="https://stats.wnba.com/events/?flag=1&amp;CFID=&amp;CFPARAMS=&amp;PlayerID=200674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3" Type="http://schemas.openxmlformats.org/officeDocument/2006/relationships/hyperlink" Target="https://stats.wnba.com/player/202638/" TargetMode="External"/><Relationship Id="rId18851" Type="http://schemas.openxmlformats.org/officeDocument/2006/relationships/hyperlink" Target="https://stats.wnba.com/events/?flag=1&amp;CFID=&amp;CFPARAMS=&amp;PlayerID=200674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2" Type="http://schemas.openxmlformats.org/officeDocument/2006/relationships/hyperlink" Target="https://stats.wnba.com/events/?flag=1&amp;CFID=&amp;CFPARAMS=&amp;PlayerID=203402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2" Type="http://schemas.openxmlformats.org/officeDocument/2006/relationships/hyperlink" Target="https://stats.wnba.com/events/?flag=1&amp;CFID=&amp;CFPARAMS=&amp;PlayerID=200674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1" Type="http://schemas.openxmlformats.org/officeDocument/2006/relationships/hyperlink" Target="https://stats.wnba.com/player/201518/" TargetMode="External"/><Relationship Id="rId18872" Type="http://schemas.openxmlformats.org/officeDocument/2006/relationships/hyperlink" Target="https://stats.wnba.com/team/1611661328/traditional/" TargetMode="External"/><Relationship Id="rId16210" Type="http://schemas.openxmlformats.org/officeDocument/2006/relationships/hyperlink" Target="https://stats.wnba.com/events/?flag=1&amp;CFID=&amp;CFPARAMS=&amp;PlayerID=1628287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1" Type="http://schemas.openxmlformats.org/officeDocument/2006/relationships/hyperlink" Target="https://stats.wnba.com/events/?flag=1&amp;CFID=&amp;CFPARAMS=&amp;PlayerID=203838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0" Type="http://schemas.openxmlformats.org/officeDocument/2006/relationships/hyperlink" Target="https://stats.wnba.com/events/?flag=3&amp;CFID=&amp;CFPARAMS=&amp;PlayerID=203838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0" Type="http://schemas.openxmlformats.org/officeDocument/2006/relationships/hyperlink" Target="https://stats.wnba.com/events/?flag=1&amp;CFID=&amp;CFPARAMS=&amp;PlayerID=202664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9" Type="http://schemas.openxmlformats.org/officeDocument/2006/relationships/hyperlink" Target="https://stats.wnba.com/events/?flag=1&amp;CFID=&amp;CFPARAMS=&amp;PlayerID=1628287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8" Type="http://schemas.openxmlformats.org/officeDocument/2006/relationships/hyperlink" Target="https://stats.wnba.com/events/?flag=1&amp;CFID=&amp;CFPARAMS=&amp;PlayerID=1628287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9" Type="http://schemas.openxmlformats.org/officeDocument/2006/relationships/hyperlink" Target="https://stats.wnba.com/events/?flag=3&amp;CFID=&amp;CFPARAMS=&amp;PlayerID=203838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5" Type="http://schemas.openxmlformats.org/officeDocument/2006/relationships/hyperlink" Target="https://stats.wnba.com/events/?flag=3&amp;CFID=&amp;CFPARAMS=&amp;PlayerID=1628287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6" Type="http://schemas.openxmlformats.org/officeDocument/2006/relationships/hyperlink" Target="https://stats.wnba.com/team/1611661319/traditional/" TargetMode="External"/><Relationship Id="rId18868" Type="http://schemas.openxmlformats.org/officeDocument/2006/relationships/hyperlink" Target="https://stats.wnba.com/events/?flag=1&amp;CFID=&amp;CFPARAMS=&amp;PlayerID=202664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4" Type="http://schemas.openxmlformats.org/officeDocument/2006/relationships/hyperlink" Target="https://stats.wnba.com/events/?flag=3&amp;CFID=&amp;CFPARAMS=&amp;PlayerID=1628287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5" Type="http://schemas.openxmlformats.org/officeDocument/2006/relationships/hyperlink" Target="https://stats.wnba.com/player/203838/" TargetMode="External"/><Relationship Id="rId18869" Type="http://schemas.openxmlformats.org/officeDocument/2006/relationships/hyperlink" Target="https://stats.wnba.com/events/?flag=1&amp;CFID=&amp;CFPARAMS=&amp;PlayerID=202664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7" Type="http://schemas.openxmlformats.org/officeDocument/2006/relationships/hyperlink" Target="https://stats.wnba.com/events/?flag=1&amp;CFID=&amp;CFPARAMS=&amp;PlayerID=1628287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8" Type="http://schemas.openxmlformats.org/officeDocument/2006/relationships/hyperlink" Target="https://stats.wnba.com/events/?flag=3&amp;CFID=&amp;CFPARAMS=&amp;PlayerID=203838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6" Type="http://schemas.openxmlformats.org/officeDocument/2006/relationships/hyperlink" Target="https://stats.wnba.com/events/?flag=1&amp;CFID=&amp;CFPARAMS=&amp;PlayerID=202664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6" Type="http://schemas.openxmlformats.org/officeDocument/2006/relationships/hyperlink" Target="https://stats.wnba.com/events/?flag=1&amp;CFID=&amp;CFPARAMS=&amp;PlayerID=1628287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7" Type="http://schemas.openxmlformats.org/officeDocument/2006/relationships/hyperlink" Target="https://stats.wnba.com/events/?flag=3&amp;CFID=&amp;CFPARAMS=&amp;PlayerID=203838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7" Type="http://schemas.openxmlformats.org/officeDocument/2006/relationships/hyperlink" Target="https://stats.wnba.com/events/?flag=1&amp;CFID=&amp;CFPARAMS=&amp;PlayerID=202664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1" Type="http://schemas.openxmlformats.org/officeDocument/2006/relationships/hyperlink" Target="https://stats.wnba.com/team/1611661325/traditional/" TargetMode="External"/><Relationship Id="rId17532" Type="http://schemas.openxmlformats.org/officeDocument/2006/relationships/hyperlink" Target="https://stats.wnba.com/events/?flag=1&amp;CFID=&amp;CFPARAMS=&amp;PlayerID=202638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4" Type="http://schemas.openxmlformats.org/officeDocument/2006/relationships/hyperlink" Target="https://stats.wnba.com/events/?flag=1&amp;CFID=&amp;CFPARAMS=&amp;PlayerID=202664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0" Type="http://schemas.openxmlformats.org/officeDocument/2006/relationships/hyperlink" Target="https://stats.wnba.com/player/1628287/" TargetMode="External"/><Relationship Id="rId17531" Type="http://schemas.openxmlformats.org/officeDocument/2006/relationships/hyperlink" Target="https://stats.wnba.com/events/?flag=1&amp;CFID=&amp;CFPARAMS=&amp;PlayerID=202638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5" Type="http://schemas.openxmlformats.org/officeDocument/2006/relationships/hyperlink" Target="https://stats.wnba.com/events/?flag=1&amp;CFID=&amp;CFPARAMS=&amp;PlayerID=202664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3" Type="http://schemas.openxmlformats.org/officeDocument/2006/relationships/hyperlink" Target="https://stats.wnba.com/events/?flag=3&amp;CFID=&amp;CFPARAMS=&amp;PlayerID=1628287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4" Type="http://schemas.openxmlformats.org/officeDocument/2006/relationships/hyperlink" Target="https://stats.wnba.com/events/?flag=1&amp;CFID=&amp;CFPARAMS=&amp;PlayerID=202638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2" Type="http://schemas.openxmlformats.org/officeDocument/2006/relationships/hyperlink" Target="https://stats.wnba.com/events/?flag=3&amp;CFID=&amp;CFPARAMS=&amp;PlayerID=202664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2" Type="http://schemas.openxmlformats.org/officeDocument/2006/relationships/hyperlink" Target="https://stats.wnba.com/events/?flag=3&amp;CFID=&amp;CFPARAMS=&amp;PlayerID=1628287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3" Type="http://schemas.openxmlformats.org/officeDocument/2006/relationships/hyperlink" Target="https://stats.wnba.com/events/?flag=1&amp;CFID=&amp;CFPARAMS=&amp;PlayerID=202638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3" Type="http://schemas.openxmlformats.org/officeDocument/2006/relationships/hyperlink" Target="https://stats.wnba.com/events/?flag=1&amp;CFID=&amp;CFPARAMS=&amp;PlayerID=202664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7" Type="http://schemas.openxmlformats.org/officeDocument/2006/relationships/hyperlink" Target="https://stats.wnba.com/events/?flag=1&amp;CFID=&amp;CFPARAMS=&amp;PlayerID=1627674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9" Type="http://schemas.openxmlformats.org/officeDocument/2006/relationships/hyperlink" Target="https://stats.wnba.com/events/?flag=1&amp;CFID=&amp;CFPARAMS=&amp;PlayerID=203416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6" Type="http://schemas.openxmlformats.org/officeDocument/2006/relationships/hyperlink" Target="https://stats.wnba.com/events/?flag=1&amp;CFID=&amp;CFPARAMS=&amp;PlayerID=1627674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9" Type="http://schemas.openxmlformats.org/officeDocument/2006/relationships/hyperlink" Target="https://stats.wnba.com/player/203402/" TargetMode="External"/><Relationship Id="rId18837" Type="http://schemas.openxmlformats.org/officeDocument/2006/relationships/hyperlink" Target="https://stats.wnba.com/events/?flag=1&amp;CFID=&amp;CFPARAMS=&amp;PlayerID=203416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8" Type="http://schemas.openxmlformats.org/officeDocument/2006/relationships/hyperlink" Target="https://stats.wnba.com/events/?flag=1&amp;CFID=&amp;CFPARAMS=&amp;PlayerID=1627674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8" Type="http://schemas.openxmlformats.org/officeDocument/2006/relationships/hyperlink" Target="https://stats.wnba.com/events/?flag=1&amp;CFID=&amp;CFPARAMS=&amp;PlayerID=203416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3" Type="http://schemas.openxmlformats.org/officeDocument/2006/relationships/hyperlink" Target="https://stats.wnba.com/events/?flag=1&amp;CFID=&amp;CFPARAMS=&amp;PlayerID=1627674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5" Type="http://schemas.openxmlformats.org/officeDocument/2006/relationships/hyperlink" Target="https://stats.wnba.com/events/?flag=3&amp;CFID=&amp;CFPARAMS=&amp;PlayerID=203416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2" Type="http://schemas.openxmlformats.org/officeDocument/2006/relationships/hyperlink" Target="https://stats.wnba.com/events/?flag=1&amp;CFID=&amp;CFPARAMS=&amp;PlayerID=1627674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6" Type="http://schemas.openxmlformats.org/officeDocument/2006/relationships/hyperlink" Target="https://stats.wnba.com/events/?flag=1&amp;CFID=&amp;CFPARAMS=&amp;PlayerID=203416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5" Type="http://schemas.openxmlformats.org/officeDocument/2006/relationships/hyperlink" Target="https://stats.wnba.com/events/?flag=1&amp;CFID=&amp;CFPARAMS=&amp;PlayerID=1627674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3" Type="http://schemas.openxmlformats.org/officeDocument/2006/relationships/hyperlink" Target="https://stats.wnba.com/events/?flag=3&amp;CFID=&amp;CFPARAMS=&amp;PlayerID=203416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4" Type="http://schemas.openxmlformats.org/officeDocument/2006/relationships/hyperlink" Target="https://stats.wnba.com/events/?flag=1&amp;CFID=&amp;CFPARAMS=&amp;PlayerID=1627674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4" Type="http://schemas.openxmlformats.org/officeDocument/2006/relationships/hyperlink" Target="https://stats.wnba.com/events/?flag=3&amp;CFID=&amp;CFPARAMS=&amp;PlayerID=203416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1" Type="http://schemas.openxmlformats.org/officeDocument/2006/relationships/hyperlink" Target="https://stats.wnba.com/team/1611661322/traditional/" TargetMode="External"/><Relationship Id="rId18832" Type="http://schemas.openxmlformats.org/officeDocument/2006/relationships/hyperlink" Target="https://stats.wnba.com/events/?flag=3&amp;CFID=&amp;CFPARAMS=&amp;PlayerID=203416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1" Type="http://schemas.openxmlformats.org/officeDocument/2006/relationships/hyperlink" Target="https://stats.wnba.com/events/?flag=1&amp;CFID=&amp;CFPARAMS=&amp;PlayerID=1627674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0" Type="http://schemas.openxmlformats.org/officeDocument/2006/relationships/hyperlink" Target="https://stats.wnba.com/events/?flag=3&amp;CFID=&amp;CFPARAMS=&amp;PlayerID=1627674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0" Type="http://schemas.openxmlformats.org/officeDocument/2006/relationships/hyperlink" Target="https://stats.wnba.com/player/203416/" TargetMode="External"/><Relationship Id="rId18850" Type="http://schemas.openxmlformats.org/officeDocument/2006/relationships/hyperlink" Target="https://stats.wnba.com/events/?flag=1&amp;CFID=&amp;CFPARAMS=&amp;PlayerID=200674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8" Type="http://schemas.openxmlformats.org/officeDocument/2006/relationships/hyperlink" Target="https://stats.wnba.com/events/?flag=1&amp;CFID=&amp;CFPARAMS=&amp;PlayerID=203402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7" Type="http://schemas.openxmlformats.org/officeDocument/2006/relationships/hyperlink" Target="https://stats.wnba.com/events/?flag=1&amp;CFID=&amp;CFPARAMS=&amp;PlayerID=203402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8" Type="http://schemas.openxmlformats.org/officeDocument/2006/relationships/hyperlink" Target="https://stats.wnba.com/events/?flag=3&amp;CFID=&amp;CFPARAMS=&amp;PlayerID=200674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9" Type="http://schemas.openxmlformats.org/officeDocument/2006/relationships/hyperlink" Target="https://stats.wnba.com/events/?flag=1&amp;CFID=&amp;CFPARAMS=&amp;PlayerID=203402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9" Type="http://schemas.openxmlformats.org/officeDocument/2006/relationships/hyperlink" Target="https://stats.wnba.com/events/?flag=1&amp;CFID=&amp;CFPARAMS=&amp;PlayerID=200674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4" Type="http://schemas.openxmlformats.org/officeDocument/2006/relationships/hyperlink" Target="https://stats.wnba.com/events/?flag=3&amp;CFID=&amp;CFPARAMS=&amp;PlayerID=203402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6" Type="http://schemas.openxmlformats.org/officeDocument/2006/relationships/hyperlink" Target="https://stats.wnba.com/events/?flag=3&amp;CFID=&amp;CFPARAMS=&amp;PlayerID=200674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3" Type="http://schemas.openxmlformats.org/officeDocument/2006/relationships/hyperlink" Target="https://stats.wnba.com/events/?flag=3&amp;CFID=&amp;CFPARAMS=&amp;PlayerID=203402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7" Type="http://schemas.openxmlformats.org/officeDocument/2006/relationships/hyperlink" Target="https://stats.wnba.com/events/?flag=3&amp;CFID=&amp;CFPARAMS=&amp;PlayerID=200674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6" Type="http://schemas.openxmlformats.org/officeDocument/2006/relationships/hyperlink" Target="https://stats.wnba.com/events/?flag=1&amp;CFID=&amp;CFPARAMS=&amp;PlayerID=203402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4" Type="http://schemas.openxmlformats.org/officeDocument/2006/relationships/hyperlink" Target="https://stats.wnba.com/player/200674/" TargetMode="External"/><Relationship Id="rId17515" Type="http://schemas.openxmlformats.org/officeDocument/2006/relationships/hyperlink" Target="https://stats.wnba.com/events/?flag=1&amp;CFID=&amp;CFPARAMS=&amp;PlayerID=203402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5" Type="http://schemas.openxmlformats.org/officeDocument/2006/relationships/hyperlink" Target="https://stats.wnba.com/team/1611661319/traditional/" TargetMode="External"/><Relationship Id="rId17510" Type="http://schemas.openxmlformats.org/officeDocument/2006/relationships/hyperlink" Target="https://stats.wnba.com/team/1611661317/traditional/" TargetMode="External"/><Relationship Id="rId18842" Type="http://schemas.openxmlformats.org/officeDocument/2006/relationships/hyperlink" Target="https://stats.wnba.com/events/?flag=1&amp;CFID=&amp;CFPARAMS=&amp;PlayerID=203416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3" Type="http://schemas.openxmlformats.org/officeDocument/2006/relationships/hyperlink" Target="https://stats.wnba.com/events/?flag=1&amp;CFID=&amp;CFPARAMS=&amp;PlayerID=203416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2" Type="http://schemas.openxmlformats.org/officeDocument/2006/relationships/hyperlink" Target="https://stats.wnba.com/events/?flag=3&amp;CFID=&amp;CFPARAMS=&amp;PlayerID=203402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0" Type="http://schemas.openxmlformats.org/officeDocument/2006/relationships/hyperlink" Target="https://stats.wnba.com/events/?flag=1&amp;CFID=&amp;CFPARAMS=&amp;PlayerID=203416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1" Type="http://schemas.openxmlformats.org/officeDocument/2006/relationships/hyperlink" Target="https://stats.wnba.com/events/?flag=3&amp;CFID=&amp;CFPARAMS=&amp;PlayerID=203402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1" Type="http://schemas.openxmlformats.org/officeDocument/2006/relationships/hyperlink" Target="https://stats.wnba.com/events/?flag=1&amp;CFID=&amp;CFPARAMS=&amp;PlayerID=203416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1" Type="http://schemas.openxmlformats.org/officeDocument/2006/relationships/hyperlink" Target="https://stats.wnba.com/team/1611661323/traditional/" TargetMode="External"/><Relationship Id="rId17572" Type="http://schemas.openxmlformats.org/officeDocument/2006/relationships/hyperlink" Target="https://stats.wnba.com/events/?flag=1&amp;CFID=&amp;CFPARAMS=&amp;PlayerID=201507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0" Type="http://schemas.openxmlformats.org/officeDocument/2006/relationships/hyperlink" Target="https://stats.wnba.com/player/202653/" TargetMode="External"/><Relationship Id="rId17571" Type="http://schemas.openxmlformats.org/officeDocument/2006/relationships/hyperlink" Target="https://stats.wnba.com/events/?flag=1&amp;CFID=&amp;CFPARAMS=&amp;PlayerID=201507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3" Type="http://schemas.openxmlformats.org/officeDocument/2006/relationships/hyperlink" Target="https://stats.wnba.com/events/?flag=3&amp;CFID=&amp;CFPARAMS=&amp;PlayerID=202653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4" Type="http://schemas.openxmlformats.org/officeDocument/2006/relationships/hyperlink" Target="https://stats.wnba.com/events/?flag=1&amp;CFID=&amp;CFPARAMS=&amp;PlayerID=201507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2" Type="http://schemas.openxmlformats.org/officeDocument/2006/relationships/hyperlink" Target="https://stats.wnba.com/events/?flag=3&amp;CFID=&amp;CFPARAMS=&amp;PlayerID=202653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3" Type="http://schemas.openxmlformats.org/officeDocument/2006/relationships/hyperlink" Target="https://stats.wnba.com/events/?flag=1&amp;CFID=&amp;CFPARAMS=&amp;PlayerID=201507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0" Type="http://schemas.openxmlformats.org/officeDocument/2006/relationships/hyperlink" Target="https://stats.wnba.com/events/?flag=1&amp;CFID=&amp;CFPARAMS=&amp;PlayerID=201507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8" Type="http://schemas.openxmlformats.org/officeDocument/2006/relationships/hyperlink" Target="https://stats.wnba.com/events/?flag=1&amp;CFID=&amp;CFPARAMS=&amp;PlayerID=204331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9" Type="http://schemas.openxmlformats.org/officeDocument/2006/relationships/hyperlink" Target="https://stats.wnba.com/events/?flag=1&amp;CFID=&amp;CFPARAMS=&amp;PlayerID=201507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7" Type="http://schemas.openxmlformats.org/officeDocument/2006/relationships/hyperlink" Target="https://stats.wnba.com/events/?flag=1&amp;CFID=&amp;CFPARAMS=&amp;PlayerID=204331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8" Type="http://schemas.openxmlformats.org/officeDocument/2006/relationships/hyperlink" Target="https://stats.wnba.com/events/?flag=3&amp;CFID=&amp;CFPARAMS=&amp;PlayerID=201507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9" Type="http://schemas.openxmlformats.org/officeDocument/2006/relationships/hyperlink" Target="https://stats.wnba.com/team/1611661325/traditional/" TargetMode="External"/><Relationship Id="rId16239" Type="http://schemas.openxmlformats.org/officeDocument/2006/relationships/hyperlink" Target="https://stats.wnba.com/events/?flag=1&amp;CFID=&amp;CFPARAMS=&amp;PlayerID=204331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4" Type="http://schemas.openxmlformats.org/officeDocument/2006/relationships/hyperlink" Target="https://stats.wnba.com/events/?flag=1&amp;CFID=&amp;CFPARAMS=&amp;PlayerID=204331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5" Type="http://schemas.openxmlformats.org/officeDocument/2006/relationships/hyperlink" Target="https://stats.wnba.com/events/?flag=3&amp;CFID=&amp;CFPARAMS=&amp;PlayerID=201507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7" Type="http://schemas.openxmlformats.org/officeDocument/2006/relationships/hyperlink" Target="https://stats.wnba.com/events/?flag=1&amp;CFID=&amp;CFPARAMS=&amp;PlayerID=201516&amp;TeamID=161166132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3" Type="http://schemas.openxmlformats.org/officeDocument/2006/relationships/hyperlink" Target="https://stats.wnba.com/events/?flag=1&amp;CFID=&amp;CFPARAMS=&amp;PlayerID=204331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4" Type="http://schemas.openxmlformats.org/officeDocument/2006/relationships/hyperlink" Target="https://stats.wnba.com/team/1611661322/traditional/" TargetMode="External"/><Relationship Id="rId18898" Type="http://schemas.openxmlformats.org/officeDocument/2006/relationships/hyperlink" Target="https://stats.wnba.com/player/203018/" TargetMode="External"/><Relationship Id="rId16236" Type="http://schemas.openxmlformats.org/officeDocument/2006/relationships/hyperlink" Target="https://stats.wnba.com/events/?flag=1&amp;CFID=&amp;CFPARAMS=&amp;PlayerID=204331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7" Type="http://schemas.openxmlformats.org/officeDocument/2006/relationships/hyperlink" Target="https://stats.wnba.com/events/?flag=3&amp;CFID=&amp;CFPARAMS=&amp;PlayerID=201507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5" Type="http://schemas.openxmlformats.org/officeDocument/2006/relationships/hyperlink" Target="https://stats.wnba.com/events/?flag=1&amp;CFID=&amp;CFPARAMS=&amp;PlayerID=201516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5" Type="http://schemas.openxmlformats.org/officeDocument/2006/relationships/hyperlink" Target="https://stats.wnba.com/events/?flag=1&amp;CFID=&amp;CFPARAMS=&amp;PlayerID=204331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6" Type="http://schemas.openxmlformats.org/officeDocument/2006/relationships/hyperlink" Target="https://stats.wnba.com/events/?flag=3&amp;CFID=&amp;CFPARAMS=&amp;PlayerID=201507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6" Type="http://schemas.openxmlformats.org/officeDocument/2006/relationships/hyperlink" Target="https://stats.wnba.com/events/?flag=1&amp;CFID=&amp;CFPARAMS=&amp;PlayerID=201516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2" Type="http://schemas.openxmlformats.org/officeDocument/2006/relationships/hyperlink" Target="https://stats.wnba.com/player/1627680/" TargetMode="External"/><Relationship Id="rId17583" Type="http://schemas.openxmlformats.org/officeDocument/2006/relationships/hyperlink" Target="https://stats.wnba.com/events/?flag=1&amp;CFID=&amp;CFPARAMS=&amp;PlayerID=100812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1" Type="http://schemas.openxmlformats.org/officeDocument/2006/relationships/hyperlink" Target="https://stats.wnba.com/events/?flag=1&amp;CFID=&amp;CFPARAMS=&amp;PlayerID=202653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2" Type="http://schemas.openxmlformats.org/officeDocument/2006/relationships/hyperlink" Target="https://stats.wnba.com/events/?flag=1&amp;CFID=&amp;CFPARAMS=&amp;PlayerID=100812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4" Type="http://schemas.openxmlformats.org/officeDocument/2006/relationships/hyperlink" Target="https://stats.wnba.com/events/?flag=3&amp;CFID=&amp;CFPARAMS=&amp;PlayerID=1627680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5" Type="http://schemas.openxmlformats.org/officeDocument/2006/relationships/hyperlink" Target="https://stats.wnba.com/events/?flag=1&amp;CFID=&amp;CFPARAMS=&amp;PlayerID=100812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3" Type="http://schemas.openxmlformats.org/officeDocument/2006/relationships/hyperlink" Target="https://stats.wnba.com/team/1611661330/traditional/" TargetMode="External"/><Relationship Id="rId17584" Type="http://schemas.openxmlformats.org/officeDocument/2006/relationships/hyperlink" Target="https://stats.wnba.com/events/?flag=1&amp;CFID=&amp;CFPARAMS=&amp;PlayerID=100812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0" Type="http://schemas.openxmlformats.org/officeDocument/2006/relationships/hyperlink" Target="https://stats.wnba.com/events/?flag=1&amp;CFID=&amp;CFPARAMS=&amp;PlayerID=202653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1" Type="http://schemas.openxmlformats.org/officeDocument/2006/relationships/hyperlink" Target="https://stats.wnba.com/events/?flag=1&amp;CFID=&amp;CFPARAMS=&amp;PlayerID=100812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0" Type="http://schemas.openxmlformats.org/officeDocument/2006/relationships/hyperlink" Target="https://stats.wnba.com/events/?flag=1&amp;CFID=&amp;CFPARAMS=&amp;PlayerID=100812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9" Type="http://schemas.openxmlformats.org/officeDocument/2006/relationships/hyperlink" Target="https://stats.wnba.com/events/?flag=1&amp;CFID=&amp;CFPARAMS=&amp;PlayerID=202653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8" Type="http://schemas.openxmlformats.org/officeDocument/2006/relationships/hyperlink" Target="https://stats.wnba.com/events/?flag=1&amp;CFID=&amp;CFPARAMS=&amp;PlayerID=202653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9" Type="http://schemas.openxmlformats.org/officeDocument/2006/relationships/hyperlink" Target="https://stats.wnba.com/events/?flag=3&amp;CFID=&amp;CFPARAMS=&amp;PlayerID=100812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5" Type="http://schemas.openxmlformats.org/officeDocument/2006/relationships/hyperlink" Target="https://stats.wnba.com/events/?flag=1&amp;CFID=&amp;CFPARAMS=&amp;PlayerID=202653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6" Type="http://schemas.openxmlformats.org/officeDocument/2006/relationships/hyperlink" Target="https://stats.wnba.com/player/100812/" TargetMode="External"/><Relationship Id="rId16244" Type="http://schemas.openxmlformats.org/officeDocument/2006/relationships/hyperlink" Target="https://stats.wnba.com/events/?flag=1&amp;CFID=&amp;CFPARAMS=&amp;PlayerID=202653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5" Type="http://schemas.openxmlformats.org/officeDocument/2006/relationships/hyperlink" Target="https://stats.wnba.com/events/?flag=1&amp;CFID=&amp;CFPARAMS=&amp;PlayerID=201507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7" Type="http://schemas.openxmlformats.org/officeDocument/2006/relationships/hyperlink" Target="https://stats.wnba.com/events/?flag=1&amp;CFID=&amp;CFPARAMS=&amp;PlayerID=202653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8" Type="http://schemas.openxmlformats.org/officeDocument/2006/relationships/hyperlink" Target="https://stats.wnba.com/events/?flag=3&amp;CFID=&amp;CFPARAMS=&amp;PlayerID=100812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6" Type="http://schemas.openxmlformats.org/officeDocument/2006/relationships/hyperlink" Target="https://stats.wnba.com/events/?flag=1&amp;CFID=&amp;CFPARAMS=&amp;PlayerID=202653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7" Type="http://schemas.openxmlformats.org/officeDocument/2006/relationships/hyperlink" Target="https://stats.wnba.com/team/1611661329/traditional/" TargetMode="External"/><Relationship Id="rId17550" Type="http://schemas.openxmlformats.org/officeDocument/2006/relationships/hyperlink" Target="https://stats.wnba.com/team/1611661320/traditional/" TargetMode="External"/><Relationship Id="rId18882" Type="http://schemas.openxmlformats.org/officeDocument/2006/relationships/hyperlink" Target="https://stats.wnba.com/events/?flag=1&amp;CFID=&amp;CFPARAMS=&amp;PlayerID=201518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3" Type="http://schemas.openxmlformats.org/officeDocument/2006/relationships/hyperlink" Target="https://stats.wnba.com/events/?flag=1&amp;CFID=&amp;CFPARAMS=&amp;PlayerID=201518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1" Type="http://schemas.openxmlformats.org/officeDocument/2006/relationships/hyperlink" Target="https://stats.wnba.com/events/?flag=1&amp;CFID=&amp;CFPARAMS=&amp;PlayerID=202644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2" Type="http://schemas.openxmlformats.org/officeDocument/2006/relationships/hyperlink" Target="https://stats.wnba.com/events/?flag=3&amp;CFID=&amp;CFPARAMS=&amp;PlayerID=203833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0" Type="http://schemas.openxmlformats.org/officeDocument/2006/relationships/hyperlink" Target="https://stats.wnba.com/events/?flag=1&amp;CFID=&amp;CFPARAMS=&amp;PlayerID=201518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0" Type="http://schemas.openxmlformats.org/officeDocument/2006/relationships/hyperlink" Target="https://stats.wnba.com/events/?flag=1&amp;CFID=&amp;CFPARAMS=&amp;PlayerID=202644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1" Type="http://schemas.openxmlformats.org/officeDocument/2006/relationships/hyperlink" Target="https://stats.wnba.com/events/?flag=3&amp;CFID=&amp;CFPARAMS=&amp;PlayerID=203833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1" Type="http://schemas.openxmlformats.org/officeDocument/2006/relationships/hyperlink" Target="https://stats.wnba.com/events/?flag=1&amp;CFID=&amp;CFPARAMS=&amp;PlayerID=201518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9" Type="http://schemas.openxmlformats.org/officeDocument/2006/relationships/hyperlink" Target="https://stats.wnba.com/events/?flag=1&amp;CFID=&amp;CFPARAMS=&amp;PlayerID=202644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6" Type="http://schemas.openxmlformats.org/officeDocument/2006/relationships/hyperlink" Target="https://stats.wnba.com/events/?flag=3&amp;CFID=&amp;CFPARAMS=&amp;PlayerID=202644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7" Type="http://schemas.openxmlformats.org/officeDocument/2006/relationships/hyperlink" Target="https://stats.wnba.com/events/?flag=1&amp;CFID=&amp;CFPARAMS=&amp;PlayerID=203838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9" Type="http://schemas.openxmlformats.org/officeDocument/2006/relationships/hyperlink" Target="https://stats.wnba.com/events/?flag=1&amp;CFID=&amp;CFPARAMS=&amp;PlayerID=201518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5" Type="http://schemas.openxmlformats.org/officeDocument/2006/relationships/hyperlink" Target="https://stats.wnba.com/team/1611661329/traditional/" TargetMode="External"/><Relationship Id="rId17546" Type="http://schemas.openxmlformats.org/officeDocument/2006/relationships/hyperlink" Target="https://stats.wnba.com/events/?flag=1&amp;CFID=&amp;CFPARAMS=&amp;PlayerID=203838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8" Type="http://schemas.openxmlformats.org/officeDocument/2006/relationships/hyperlink" Target="https://stats.wnba.com/events/?flag=3&amp;CFID=&amp;CFPARAMS=&amp;PlayerID=202644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9" Type="http://schemas.openxmlformats.org/officeDocument/2006/relationships/hyperlink" Target="https://stats.wnba.com/player/203833/" TargetMode="External"/><Relationship Id="rId18877" Type="http://schemas.openxmlformats.org/officeDocument/2006/relationships/hyperlink" Target="https://stats.wnba.com/events/?flag=1&amp;CFID=&amp;CFPARAMS=&amp;PlayerID=201518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7" Type="http://schemas.openxmlformats.org/officeDocument/2006/relationships/hyperlink" Target="https://stats.wnba.com/events/?flag=3&amp;CFID=&amp;CFPARAMS=&amp;PlayerID=202644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8" Type="http://schemas.openxmlformats.org/officeDocument/2006/relationships/hyperlink" Target="https://stats.wnba.com/events/?flag=1&amp;CFID=&amp;CFPARAMS=&amp;PlayerID=203838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8" Type="http://schemas.openxmlformats.org/officeDocument/2006/relationships/hyperlink" Target="https://stats.wnba.com/events/?flag=1&amp;CFID=&amp;CFPARAMS=&amp;PlayerID=201518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2" Type="http://schemas.openxmlformats.org/officeDocument/2006/relationships/hyperlink" Target="https://stats.wnba.com/events/?flag=1&amp;CFID=&amp;CFPARAMS=&amp;PlayerID=1628287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3" Type="http://schemas.openxmlformats.org/officeDocument/2006/relationships/hyperlink" Target="https://stats.wnba.com/events/?flag=1&amp;CFID=&amp;CFPARAMS=&amp;PlayerID=203838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5" Type="http://schemas.openxmlformats.org/officeDocument/2006/relationships/hyperlink" Target="https://stats.wnba.com/events/?flag=3&amp;CFID=&amp;CFPARAMS=&amp;PlayerID=201518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1" Type="http://schemas.openxmlformats.org/officeDocument/2006/relationships/hyperlink" Target="https://stats.wnba.com/events/?flag=1&amp;CFID=&amp;CFPARAMS=&amp;PlayerID=1628287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2" Type="http://schemas.openxmlformats.org/officeDocument/2006/relationships/hyperlink" Target="https://stats.wnba.com/events/?flag=1&amp;CFID=&amp;CFPARAMS=&amp;PlayerID=203838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6" Type="http://schemas.openxmlformats.org/officeDocument/2006/relationships/hyperlink" Target="https://stats.wnba.com/events/?flag=1&amp;CFID=&amp;CFPARAMS=&amp;PlayerID=201518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4" Type="http://schemas.openxmlformats.org/officeDocument/2006/relationships/hyperlink" Target="https://stats.wnba.com/player/202644/" TargetMode="External"/><Relationship Id="rId17545" Type="http://schemas.openxmlformats.org/officeDocument/2006/relationships/hyperlink" Target="https://stats.wnba.com/events/?flag=1&amp;CFID=&amp;CFPARAMS=&amp;PlayerID=203838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3" Type="http://schemas.openxmlformats.org/officeDocument/2006/relationships/hyperlink" Target="https://stats.wnba.com/events/?flag=3&amp;CFID=&amp;CFPARAMS=&amp;PlayerID=201518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3" Type="http://schemas.openxmlformats.org/officeDocument/2006/relationships/hyperlink" Target="https://stats.wnba.com/events/?flag=1&amp;CFID=&amp;CFPARAMS=&amp;PlayerID=1628287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4" Type="http://schemas.openxmlformats.org/officeDocument/2006/relationships/hyperlink" Target="https://stats.wnba.com/events/?flag=1&amp;CFID=&amp;CFPARAMS=&amp;PlayerID=203838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4" Type="http://schemas.openxmlformats.org/officeDocument/2006/relationships/hyperlink" Target="https://stats.wnba.com/events/?flag=3&amp;CFID=&amp;CFPARAMS=&amp;PlayerID=201518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0" Type="http://schemas.openxmlformats.org/officeDocument/2006/relationships/hyperlink" Target="https://stats.wnba.com/events/?flag=3&amp;CFID=&amp;CFPARAMS=&amp;PlayerID=204331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1" Type="http://schemas.openxmlformats.org/officeDocument/2006/relationships/hyperlink" Target="https://stats.wnba.com/events/?flag=1&amp;CFID=&amp;CFPARAMS=&amp;PlayerID=203833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3" Type="http://schemas.openxmlformats.org/officeDocument/2006/relationships/hyperlink" Target="https://stats.wnba.com/events/?flag=1&amp;CFID=&amp;CFPARAMS=&amp;PlayerID=201516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0" Type="http://schemas.openxmlformats.org/officeDocument/2006/relationships/hyperlink" Target="https://stats.wnba.com/events/?flag=1&amp;CFID=&amp;CFPARAMS=&amp;PlayerID=203833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4" Type="http://schemas.openxmlformats.org/officeDocument/2006/relationships/hyperlink" Target="https://stats.wnba.com/events/?flag=1&amp;CFID=&amp;CFPARAMS=&amp;PlayerID=201516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2" Type="http://schemas.openxmlformats.org/officeDocument/2006/relationships/hyperlink" Target="https://stats.wnba.com/events/?flag=3&amp;CFID=&amp;CFPARAMS=&amp;PlayerID=204331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3" Type="http://schemas.openxmlformats.org/officeDocument/2006/relationships/hyperlink" Target="https://stats.wnba.com/player/201507/" TargetMode="External"/><Relationship Id="rId18891" Type="http://schemas.openxmlformats.org/officeDocument/2006/relationships/hyperlink" Target="https://stats.wnba.com/events/?flag=1&amp;CFID=&amp;CFPARAMS=&amp;PlayerID=201516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1" Type="http://schemas.openxmlformats.org/officeDocument/2006/relationships/hyperlink" Target="https://stats.wnba.com/events/?flag=3&amp;CFID=&amp;CFPARAMS=&amp;PlayerID=204331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2" Type="http://schemas.openxmlformats.org/officeDocument/2006/relationships/hyperlink" Target="https://stats.wnba.com/events/?flag=1&amp;CFID=&amp;CFPARAMS=&amp;PlayerID=203833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2" Type="http://schemas.openxmlformats.org/officeDocument/2006/relationships/hyperlink" Target="https://stats.wnba.com/events/?flag=1&amp;CFID=&amp;CFPARAMS=&amp;PlayerID=201516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0" Type="http://schemas.openxmlformats.org/officeDocument/2006/relationships/hyperlink" Target="https://stats.wnba.com/events/?flag=1&amp;CFID=&amp;CFPARAMS=&amp;PlayerID=201516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7" Type="http://schemas.openxmlformats.org/officeDocument/2006/relationships/hyperlink" Target="https://stats.wnba.com/player/204331/" TargetMode="External"/><Relationship Id="rId17558" Type="http://schemas.openxmlformats.org/officeDocument/2006/relationships/hyperlink" Target="https://stats.wnba.com/events/?flag=1&amp;CFID=&amp;CFPARAMS=&amp;PlayerID=203833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6" Type="http://schemas.openxmlformats.org/officeDocument/2006/relationships/hyperlink" Target="https://stats.wnba.com/events/?flag=1&amp;CFID=&amp;CFPARAMS=&amp;PlayerID=202644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7" Type="http://schemas.openxmlformats.org/officeDocument/2006/relationships/hyperlink" Target="https://stats.wnba.com/events/?flag=1&amp;CFID=&amp;CFPARAMS=&amp;PlayerID=203833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9" Type="http://schemas.openxmlformats.org/officeDocument/2006/relationships/hyperlink" Target="https://stats.wnba.com/events/?flag=3&amp;CFID=&amp;CFPARAMS=&amp;PlayerID=204331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8" Type="http://schemas.openxmlformats.org/officeDocument/2006/relationships/hyperlink" Target="https://stats.wnba.com/events/?flag=3&amp;CFID=&amp;CFPARAMS=&amp;PlayerID=201516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8" Type="http://schemas.openxmlformats.org/officeDocument/2006/relationships/hyperlink" Target="https://stats.wnba.com/team/1611661330/traditional/" TargetMode="External"/><Relationship Id="rId17559" Type="http://schemas.openxmlformats.org/officeDocument/2006/relationships/hyperlink" Target="https://stats.wnba.com/events/?flag=1&amp;CFID=&amp;CFPARAMS=&amp;PlayerID=203833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9" Type="http://schemas.openxmlformats.org/officeDocument/2006/relationships/hyperlink" Target="https://stats.wnba.com/events/?flag=3&amp;CFID=&amp;CFPARAMS=&amp;PlayerID=201516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3" Type="http://schemas.openxmlformats.org/officeDocument/2006/relationships/hyperlink" Target="https://stats.wnba.com/events/?flag=1&amp;CFID=&amp;CFPARAMS=&amp;PlayerID=202644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4" Type="http://schemas.openxmlformats.org/officeDocument/2006/relationships/hyperlink" Target="https://stats.wnba.com/events/?flag=3&amp;CFID=&amp;CFPARAMS=&amp;PlayerID=203833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6" Type="http://schemas.openxmlformats.org/officeDocument/2006/relationships/hyperlink" Target="https://stats.wnba.com/events/?flag=3&amp;CFID=&amp;CFPARAMS=&amp;PlayerID=201516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2" Type="http://schemas.openxmlformats.org/officeDocument/2006/relationships/hyperlink" Target="https://stats.wnba.com/events/?flag=1&amp;CFID=&amp;CFPARAMS=&amp;PlayerID=202644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3" Type="http://schemas.openxmlformats.org/officeDocument/2006/relationships/hyperlink" Target="https://stats.wnba.com/events/?flag=3&amp;CFID=&amp;CFPARAMS=&amp;PlayerID=203833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7" Type="http://schemas.openxmlformats.org/officeDocument/2006/relationships/hyperlink" Target="https://stats.wnba.com/events/?flag=3&amp;CFID=&amp;CFPARAMS=&amp;PlayerID=201516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5" Type="http://schemas.openxmlformats.org/officeDocument/2006/relationships/hyperlink" Target="https://stats.wnba.com/events/?flag=1&amp;CFID=&amp;CFPARAMS=&amp;PlayerID=202644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6" Type="http://schemas.openxmlformats.org/officeDocument/2006/relationships/hyperlink" Target="https://stats.wnba.com/events/?flag=1&amp;CFID=&amp;CFPARAMS=&amp;PlayerID=203833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4" Type="http://schemas.openxmlformats.org/officeDocument/2006/relationships/hyperlink" Target="https://stats.wnba.com/player/201516/" TargetMode="External"/><Relationship Id="rId16224" Type="http://schemas.openxmlformats.org/officeDocument/2006/relationships/hyperlink" Target="https://stats.wnba.com/events/?flag=1&amp;CFID=&amp;CFPARAMS=&amp;PlayerID=202644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5" Type="http://schemas.openxmlformats.org/officeDocument/2006/relationships/hyperlink" Target="https://stats.wnba.com/events/?flag=1&amp;CFID=&amp;CFPARAMS=&amp;PlayerID=203833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5" Type="http://schemas.openxmlformats.org/officeDocument/2006/relationships/hyperlink" Target="https://stats.wnba.com/team/1611661329/traditional/" TargetMode="External"/><Relationship Id="rId2423" Type="http://schemas.openxmlformats.org/officeDocument/2006/relationships/hyperlink" Target="https://stats.wnba.com/events/?flag=3&amp;CFID=&amp;CFPARAMS=&amp;PlayerID=1629497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stats.wnba.com/events/?flag=1&amp;CFID=&amp;CFPARAMS=&amp;PlayerID=1631055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wnba.com/events/?flag=3&amp;CFID=&amp;CFPARAMS=&amp;PlayerID=1629497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wnba.com/events/?flag=1&amp;CFID=&amp;CFPARAMS=&amp;PlayerID=1631055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wnba.com/events/?flag=3&amp;CFID=&amp;CFPARAMS=&amp;PlayerID=1629497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wnba.com/team/1611661317/traditional/" TargetMode="External"/><Relationship Id="rId2426" Type="http://schemas.openxmlformats.org/officeDocument/2006/relationships/hyperlink" Target="https://stats.wnba.com/events/?flag=1&amp;CFID=&amp;CFPARAMS=&amp;PlayerID=1629497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wnba.com/player/1628287/" TargetMode="External"/><Relationship Id="rId2427" Type="http://schemas.openxmlformats.org/officeDocument/2006/relationships/hyperlink" Target="https://stats.wnba.com/events/?flag=1&amp;CFID=&amp;CFPARAMS=&amp;PlayerID=1629497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wnba.com/events/?flag=3&amp;CFID=&amp;CFPARAMS=&amp;PlayerID=1628287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wnba.com/events/?flag=1&amp;CFID=&amp;CFPARAMS=&amp;PlayerID=1629497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wnba.com/events/?flag=3&amp;CFID=&amp;CFPARAMS=&amp;PlayerID=1628287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wnba.com/events/?flag=1&amp;CFID=&amp;CFPARAMS=&amp;PlayerID=1629497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stats.wnba.com/events/?flag=1&amp;CFID=&amp;CFPARAMS=&amp;PlayerID=1631055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" Type="http://schemas.openxmlformats.org/officeDocument/2006/relationships/hyperlink" Target="https://stats.wnba.com/player/1629497/" TargetMode="External"/><Relationship Id="rId3750" Type="http://schemas.openxmlformats.org/officeDocument/2006/relationships/hyperlink" Target="https://stats.wnba.com/events/?flag=1&amp;CFID=&amp;CFPARAMS=&amp;PlayerID=1631055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wnba.com/team/1611661329/traditional/" TargetMode="External"/><Relationship Id="rId3753" Type="http://schemas.openxmlformats.org/officeDocument/2006/relationships/hyperlink" Target="https://stats.wnba.com/events/?flag=1&amp;CFID=&amp;CFPARAMS=&amp;PlayerID=1631055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wnba.com/events/?flag=3&amp;CFID=&amp;CFPARAMS=&amp;PlayerID=1629497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wnba.com/events/?flag=1&amp;CFID=&amp;CFPARAMS=&amp;PlayerID=1631055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wnba.com/events/?flag=1&amp;CFID=&amp;CFPARAMS=&amp;PlayerID=204323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wnba.com/events/?flag=3&amp;CFID=&amp;CFPARAMS=&amp;PlayerID=1631055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wnba.com/events/?flag=1&amp;CFID=&amp;CFPARAMS=&amp;PlayerID=204323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stats.wnba.com/team/1611661313/traditional/" TargetMode="External"/><Relationship Id="rId2414" Type="http://schemas.openxmlformats.org/officeDocument/2006/relationships/hyperlink" Target="https://stats.wnba.com/events/?flag=1&amp;CFID=&amp;CFPARAMS=&amp;PlayerID=204323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stats.wnba.com/events/?flag=3&amp;CFID=&amp;CFPARAMS=&amp;PlayerID=1631055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wnba.com/events/?flag=1&amp;CFID=&amp;CFPARAMS=&amp;PlayerID=204323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wnba.com/events/?flag=3&amp;CFID=&amp;CFPARAMS=&amp;PlayerID=1631055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wnba.com/events/?flag=1&amp;CFID=&amp;CFPARAMS=&amp;PlayerID=204323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stats.wnba.com/events/?flag=1&amp;CFID=&amp;CFPARAMS=&amp;PlayerID=1631055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wnba.com/events/?flag=1&amp;CFID=&amp;CFPARAMS=&amp;PlayerID=204323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stats.wnba.com/events/?flag=3&amp;CFID=&amp;CFPARAMS=&amp;PlayerID=1631055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wnba.com/events/?flag=1&amp;CFID=&amp;CFPARAMS=&amp;PlayerID=204323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wnba.com/events/?flag=1&amp;CFID=&amp;CFPARAMS=&amp;PlayerID=204323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stats.wnba.com/events/?flag=1&amp;CFID=&amp;CFPARAMS=&amp;PlayerID=1631055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9" Type="http://schemas.openxmlformats.org/officeDocument/2006/relationships/hyperlink" Target="https://stats.wnba.com/events/?flag=1&amp;CFID=&amp;CFPARAMS=&amp;PlayerID=203018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7" Type="http://schemas.openxmlformats.org/officeDocument/2006/relationships/hyperlink" Target="https://stats.wnba.com/events/?flag=1&amp;CFID=&amp;CFPARAMS=&amp;PlayerID=203018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8" Type="http://schemas.openxmlformats.org/officeDocument/2006/relationships/hyperlink" Target="https://stats.wnba.com/events/?flag=1&amp;CFID=&amp;CFPARAMS=&amp;PlayerID=203018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5" Type="http://schemas.openxmlformats.org/officeDocument/2006/relationships/hyperlink" Target="https://stats.wnba.com/events/?flag=1&amp;CFID=&amp;CFPARAMS=&amp;PlayerID=203018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6" Type="http://schemas.openxmlformats.org/officeDocument/2006/relationships/hyperlink" Target="https://stats.wnba.com/events/?flag=1&amp;CFID=&amp;CFPARAMS=&amp;PlayerID=203018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3" Type="http://schemas.openxmlformats.org/officeDocument/2006/relationships/hyperlink" Target="https://stats.wnba.com/events/?flag=3&amp;CFID=&amp;CFPARAMS=&amp;PlayerID=203018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4" Type="http://schemas.openxmlformats.org/officeDocument/2006/relationships/hyperlink" Target="https://stats.wnba.com/events/?flag=1&amp;CFID=&amp;CFPARAMS=&amp;PlayerID=203018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1" Type="http://schemas.openxmlformats.org/officeDocument/2006/relationships/hyperlink" Target="https://stats.wnba.com/events/?flag=3&amp;CFID=&amp;CFPARAMS=&amp;PlayerID=203018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2" Type="http://schemas.openxmlformats.org/officeDocument/2006/relationships/hyperlink" Target="https://stats.wnba.com/events/?flag=3&amp;CFID=&amp;CFPARAMS=&amp;PlayerID=203018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0" Type="http://schemas.openxmlformats.org/officeDocument/2006/relationships/hyperlink" Target="https://stats.wnba.com/events/?flag=3&amp;CFID=&amp;CFPARAMS=&amp;PlayerID=203018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stats.wnba.com/events/?flag=1&amp;CFID=&amp;CFPARAMS=&amp;PlayerID=204297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wnba.com/events/?flag=3&amp;CFID=&amp;CFPARAMS=&amp;PlayerID=204323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wnba.com/player/1631055/" TargetMode="External"/><Relationship Id="rId2411" Type="http://schemas.openxmlformats.org/officeDocument/2006/relationships/hyperlink" Target="https://stats.wnba.com/events/?flag=3&amp;CFID=&amp;CFPARAMS=&amp;PlayerID=204323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stats.wnba.com/events/?flag=1&amp;CFID=&amp;CFPARAMS=&amp;PlayerID=204297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wnba.com/events/?flag=1&amp;CFID=&amp;CFPARAMS=&amp;PlayerID=1629480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5" Type="http://schemas.openxmlformats.org/officeDocument/2006/relationships/hyperlink" Target="https://stats.wnba.com/events/?flag=1&amp;CFID=&amp;CFPARAMS=&amp;PlayerID=1641648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wnba.com/events/?flag=1&amp;CFID=&amp;CFPARAMS=&amp;PlayerID=204329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wnba.com/events/?flag=1&amp;CFID=&amp;CFPARAMS=&amp;PlayerID=1629480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wnba.com/events/?flag=1&amp;CFID=&amp;CFPARAMS=&amp;PlayerID=1641648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stats.wnba.com/events/?flag=1&amp;CFID=&amp;CFPARAMS=&amp;PlayerID=204329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wnba.com/events/?flag=1&amp;CFID=&amp;CFPARAMS=&amp;PlayerID=1629480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stats.wnba.com/events/?flag=1&amp;CFID=&amp;CFPARAMS=&amp;PlayerID=1641648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stats.wnba.com/events/?flag=1&amp;CFID=&amp;CFPARAMS=&amp;PlayerID=204329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wnba.com/events/?flag=1&amp;CFID=&amp;CFPARAMS=&amp;PlayerID=1629480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wnba.com/player/203825/" TargetMode="External"/><Relationship Id="rId3778" Type="http://schemas.openxmlformats.org/officeDocument/2006/relationships/hyperlink" Target="https://stats.wnba.com/events/?flag=1&amp;CFID=&amp;CFPARAMS=&amp;PlayerID=204329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wnba.com/events/?flag=1&amp;CFID=&amp;CFPARAMS=&amp;PlayerID=1629480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wnba.com/team/1611661324/traditional/" TargetMode="External"/><Relationship Id="rId1119" Type="http://schemas.openxmlformats.org/officeDocument/2006/relationships/hyperlink" Target="https://stats.wnba.com/events/?flag=1&amp;CFID=&amp;CFPARAMS=&amp;PlayerID=1629480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wnba.com/events/?flag=3&amp;CFID=&amp;CFPARAMS=&amp;PlayerID=204329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wnba.com/events/?flag=1&amp;CFID=&amp;CFPARAMS=&amp;PlayerID=1641648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stats.wnba.com/events/?flag=3&amp;CFID=&amp;CFPARAMS=&amp;PlayerID=204329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wnba.com/events/?flag=3&amp;CFID=&amp;CFPARAMS=&amp;PlayerID=1629480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wnba.com/events/?flag=1&amp;CFID=&amp;CFPARAMS=&amp;PlayerID=1641648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stats.wnba.com/events/?flag=3&amp;CFID=&amp;CFPARAMS=&amp;PlayerID=204329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wnba.com/events/?flag=3&amp;CFID=&amp;CFPARAMS=&amp;PlayerID=1629480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wnba.com/events/?flag=1&amp;CFID=&amp;CFPARAMS=&amp;PlayerID=1641648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wnba.com/events/?flag=3&amp;CFID=&amp;CFPARAMS=&amp;PlayerID=204329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wnba.com/events/?flag=3&amp;CFID=&amp;CFPARAMS=&amp;PlayerID=1629480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wnba.com/events/?flag=1&amp;CFID=&amp;CFPARAMS=&amp;PlayerID=1641648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stats.wnba.com/events/?flag=1&amp;CFID=&amp;CFPARAMS=&amp;PlayerID=204329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wnba.com/events/?flag=1&amp;CFID=&amp;CFPARAMS=&amp;PlayerID=1629480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4" Type="http://schemas.openxmlformats.org/officeDocument/2006/relationships/hyperlink" Target="https://stats.wnba.com/events/?flag=1&amp;CFID=&amp;CFPARAMS=&amp;PlayerID=1641648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wnba.com/events/?flag=1&amp;CFID=&amp;CFPARAMS=&amp;PlayerID=204329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wnba.com/events/?flag=1&amp;CFID=&amp;CFPARAMS=&amp;PlayerID=1631044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wnba.com/player/1641648/" TargetMode="External"/><Relationship Id="rId3766" Type="http://schemas.openxmlformats.org/officeDocument/2006/relationships/hyperlink" Target="https://stats.wnba.com/events/?flag=1&amp;CFID=&amp;CFPARAMS=&amp;PlayerID=1628287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wnba.com/events/?flag=1&amp;CFID=&amp;CFPARAMS=&amp;PlayerID=1631044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stats.wnba.com/team/1611661325/traditional/" TargetMode="External"/><Relationship Id="rId3765" Type="http://schemas.openxmlformats.org/officeDocument/2006/relationships/hyperlink" Target="https://stats.wnba.com/events/?flag=1&amp;CFID=&amp;CFPARAMS=&amp;PlayerID=1628287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wnba.com/events/?flag=1&amp;CFID=&amp;CFPARAMS=&amp;PlayerID=1631044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wnba.com/events/?flag=3&amp;CFID=&amp;CFPARAMS=&amp;PlayerID=1641648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stats.wnba.com/player/204329/" TargetMode="External"/><Relationship Id="rId1106" Type="http://schemas.openxmlformats.org/officeDocument/2006/relationships/hyperlink" Target="https://stats.wnba.com/events/?flag=1&amp;CFID=&amp;CFPARAMS=&amp;PlayerID=1631044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wnba.com/events/?flag=3&amp;CFID=&amp;CFPARAMS=&amp;PlayerID=1641648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wnba.com/events/?flag=1&amp;CFID=&amp;CFPARAMS=&amp;PlayerID=1628287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wnba.com/events/?flag=1&amp;CFID=&amp;CFPARAMS=&amp;PlayerID=1631044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stats.wnba.com/events/?flag=3&amp;CFID=&amp;CFPARAMS=&amp;PlayerID=1641648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wnba.com/player/1629480/" TargetMode="External"/><Relationship Id="rId2439" Type="http://schemas.openxmlformats.org/officeDocument/2006/relationships/hyperlink" Target="https://stats.wnba.com/events/?flag=3&amp;CFID=&amp;CFPARAMS=&amp;PlayerID=1641648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stats.wnba.com/team/1611661319/traditional/" TargetMode="External"/><Relationship Id="rId1109" Type="http://schemas.openxmlformats.org/officeDocument/2006/relationships/hyperlink" Target="https://stats.wnba.com/team/1611661321/traditional/" TargetMode="External"/><Relationship Id="rId3760" Type="http://schemas.openxmlformats.org/officeDocument/2006/relationships/hyperlink" Target="https://stats.wnba.com/events/?flag=3&amp;CFID=&amp;CFPARAMS=&amp;PlayerID=1628287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wnba.com/events/?flag=1&amp;CFID=&amp;CFPARAMS=&amp;PlayerID=1629497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stats.wnba.com/events/?flag=1&amp;CFID=&amp;CFPARAMS=&amp;PlayerID=1628287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wnba.com/events/?flag=1&amp;CFID=&amp;CFPARAMS=&amp;PlayerID=1631044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stats.wnba.com/events/?flag=1&amp;CFID=&amp;CFPARAMS=&amp;PlayerID=1629497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stats.wnba.com/events/?flag=1&amp;CFID=&amp;CFPARAMS=&amp;PlayerID=1628287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wnba.com/events/?flag=1&amp;CFID=&amp;CFPARAMS=&amp;PlayerID=1631044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" Type="http://schemas.openxmlformats.org/officeDocument/2006/relationships/hyperlink" Target="https://stats.wnba.com/events/?flag=1&amp;CFID=&amp;CFPARAMS=&amp;PlayerID=1629497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wnba.com/events/?flag=1&amp;CFID=&amp;CFPARAMS=&amp;PlayerID=1628287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wnba.com/events/?flag=1&amp;CFID=&amp;CFPARAMS=&amp;PlayerID=1631044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stats.wnba.com/events/?flag=1&amp;CFID=&amp;CFPARAMS=&amp;PlayerID=1629497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stats.wnba.com/events/?flag=1&amp;CFID=&amp;CFPARAMS=&amp;PlayerID=1628287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stats.wnba.com/events/?flag=1&amp;CFID=&amp;CFPARAMS=&amp;PlayerID=203389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wnba.com/events/?flag=1&amp;CFID=&amp;CFPARAMS=&amp;PlayerID=203389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wnba.com/events/?flag=1&amp;CFID=&amp;CFPARAMS=&amp;PlayerID=203389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stats.wnba.com/events/?flag=1&amp;CFID=&amp;CFPARAMS=&amp;PlayerID=203389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wnba.com/team/1611661321/traditional/" TargetMode="External"/><Relationship Id="rId3714" Type="http://schemas.openxmlformats.org/officeDocument/2006/relationships/hyperlink" Target="https://stats.wnba.com/player/1631007/" TargetMode="External"/><Relationship Id="rId3717" Type="http://schemas.openxmlformats.org/officeDocument/2006/relationships/hyperlink" Target="https://stats.wnba.com/events/?flag=3&amp;CFID=&amp;CFPARAMS=&amp;PlayerID=1631007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wnba.com/events/?flag=3&amp;CFID=&amp;CFPARAMS=&amp;PlayerID=1631007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stats.wnba.com/events/?flag=3&amp;CFID=&amp;CFPARAMS=&amp;PlayerID=1631007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stats.wnba.com/events/?flag=3&amp;CFID=&amp;CFPARAMS=&amp;PlayerID=1631007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9" Type="http://schemas.openxmlformats.org/officeDocument/2006/relationships/hyperlink" Target="https://stats.wnba.com/events/?flag=1&amp;CFID=&amp;CFPARAMS=&amp;PlayerID=204333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6" Type="http://schemas.openxmlformats.org/officeDocument/2006/relationships/hyperlink" Target="https://stats.wnba.com/events/?flag=3&amp;CFID=&amp;CFPARAMS=&amp;PlayerID=204333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8" Type="http://schemas.openxmlformats.org/officeDocument/2006/relationships/hyperlink" Target="https://stats.wnba.com/events/?flag=1&amp;CFID=&amp;CFPARAMS=&amp;PlayerID=204319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5" Type="http://schemas.openxmlformats.org/officeDocument/2006/relationships/hyperlink" Target="https://stats.wnba.com/events/?flag=3&amp;CFID=&amp;CFPARAMS=&amp;PlayerID=204333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9" Type="http://schemas.openxmlformats.org/officeDocument/2006/relationships/hyperlink" Target="https://stats.wnba.com/events/?flag=1&amp;CFID=&amp;CFPARAMS=&amp;PlayerID=204319&amp;TeamID=1611661328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8" Type="http://schemas.openxmlformats.org/officeDocument/2006/relationships/hyperlink" Target="https://stats.wnba.com/events/?flag=1&amp;CFID=&amp;CFPARAMS=&amp;PlayerID=204333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6" Type="http://schemas.openxmlformats.org/officeDocument/2006/relationships/hyperlink" Target="https://stats.wnba.com/events/?flag=1&amp;CFID=&amp;CFPARAMS=&amp;PlayerID=204319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7" Type="http://schemas.openxmlformats.org/officeDocument/2006/relationships/hyperlink" Target="https://stats.wnba.com/events/?flag=3&amp;CFID=&amp;CFPARAMS=&amp;PlayerID=204333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7" Type="http://schemas.openxmlformats.org/officeDocument/2006/relationships/hyperlink" Target="https://stats.wnba.com/events/?flag=1&amp;CFID=&amp;CFPARAMS=&amp;PlayerID=204319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2" Type="http://schemas.openxmlformats.org/officeDocument/2006/relationships/hyperlink" Target="https://stats.wnba.com/player/204333/" TargetMode="External"/><Relationship Id="rId18934" Type="http://schemas.openxmlformats.org/officeDocument/2006/relationships/hyperlink" Target="https://stats.wnba.com/events/?flag=1&amp;CFID=&amp;CFPARAMS=&amp;PlayerID=204319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1" Type="http://schemas.openxmlformats.org/officeDocument/2006/relationships/hyperlink" Target="https://stats.wnba.com/events/?flag=1&amp;CFID=&amp;CFPARAMS=&amp;PlayerID=203863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5" Type="http://schemas.openxmlformats.org/officeDocument/2006/relationships/hyperlink" Target="https://stats.wnba.com/events/?flag=1&amp;CFID=&amp;CFPARAMS=&amp;PlayerID=204319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4" Type="http://schemas.openxmlformats.org/officeDocument/2006/relationships/hyperlink" Target="https://stats.wnba.com/events/?flag=3&amp;CFID=&amp;CFPARAMS=&amp;PlayerID=204333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2" Type="http://schemas.openxmlformats.org/officeDocument/2006/relationships/hyperlink" Target="https://stats.wnba.com/events/?flag=1&amp;CFID=&amp;CFPARAMS=&amp;PlayerID=204319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3" Type="http://schemas.openxmlformats.org/officeDocument/2006/relationships/hyperlink" Target="https://stats.wnba.com/team/1611661322/traditional/" TargetMode="External"/><Relationship Id="rId18933" Type="http://schemas.openxmlformats.org/officeDocument/2006/relationships/hyperlink" Target="https://stats.wnba.com/events/?flag=1&amp;CFID=&amp;CFPARAMS=&amp;PlayerID=204319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0" Type="http://schemas.openxmlformats.org/officeDocument/2006/relationships/hyperlink" Target="https://stats.wnba.com/events/?flag=3&amp;CFID=&amp;CFPARAMS=&amp;PlayerID=204319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1" Type="http://schemas.openxmlformats.org/officeDocument/2006/relationships/hyperlink" Target="https://stats.wnba.com/events/?flag=3&amp;CFID=&amp;CFPARAMS=&amp;PlayerID=204319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0" Type="http://schemas.openxmlformats.org/officeDocument/2006/relationships/hyperlink" Target="https://stats.wnba.com/events/?flag=1&amp;CFID=&amp;CFPARAMS=&amp;PlayerID=203863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stats.wnba.com/events/?flag=1&amp;CFID=&amp;CFPARAMS=&amp;PlayerID=1630386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wnba.com/team/1611661328/traditional/" TargetMode="External"/><Relationship Id="rId3701" Type="http://schemas.openxmlformats.org/officeDocument/2006/relationships/hyperlink" Target="https://stats.wnba.com/player/203389/" TargetMode="External"/><Relationship Id="rId3704" Type="http://schemas.openxmlformats.org/officeDocument/2006/relationships/hyperlink" Target="https://stats.wnba.com/events/?flag=3&amp;CFID=&amp;CFPARAMS=&amp;PlayerID=203389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stats.wnba.com/events/?flag=3&amp;CFID=&amp;CFPARAMS=&amp;PlayerID=203389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wnba.com/events/?flag=1&amp;CFID=&amp;CFPARAMS=&amp;PlayerID=203389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wnba.com/events/?flag=3&amp;CFID=&amp;CFPARAMS=&amp;PlayerID=203389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stats.wnba.com/events/?flag=1&amp;CFID=&amp;CFPARAMS=&amp;PlayerID=203389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stats.wnba.com/events/?flag=1&amp;CFID=&amp;CFPARAMS=&amp;PlayerID=203389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stats.wnba.com/events/?flag=1&amp;CFID=&amp;CFPARAMS=&amp;PlayerID=203389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7" Type="http://schemas.openxmlformats.org/officeDocument/2006/relationships/hyperlink" Target="https://stats.wnba.com/team/1611661313/traditional/" TargetMode="External"/><Relationship Id="rId18949" Type="http://schemas.openxmlformats.org/officeDocument/2006/relationships/hyperlink" Target="https://stats.wnba.com/events/?flag=1&amp;CFID=&amp;CFPARAMS=&amp;PlayerID=203828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6" Type="http://schemas.openxmlformats.org/officeDocument/2006/relationships/hyperlink" Target="https://stats.wnba.com/player/204296/" TargetMode="External"/><Relationship Id="rId17619" Type="http://schemas.openxmlformats.org/officeDocument/2006/relationships/hyperlink" Target="https://stats.wnba.com/events/?flag=3&amp;CFID=&amp;CFPARAMS=&amp;PlayerID=204296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7" Type="http://schemas.openxmlformats.org/officeDocument/2006/relationships/hyperlink" Target="https://stats.wnba.com/events/?flag=1&amp;CFID=&amp;CFPARAMS=&amp;PlayerID=203828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8" Type="http://schemas.openxmlformats.org/officeDocument/2006/relationships/hyperlink" Target="https://stats.wnba.com/events/?flag=3&amp;CFID=&amp;CFPARAMS=&amp;PlayerID=204296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8" Type="http://schemas.openxmlformats.org/officeDocument/2006/relationships/hyperlink" Target="https://stats.wnba.com/events/?flag=1&amp;CFID=&amp;CFPARAMS=&amp;PlayerID=203828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3" Type="http://schemas.openxmlformats.org/officeDocument/2006/relationships/hyperlink" Target="https://stats.wnba.com/events/?flag=1&amp;CFID=&amp;CFPARAMS=&amp;PlayerID=204333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5" Type="http://schemas.openxmlformats.org/officeDocument/2006/relationships/hyperlink" Target="https://stats.wnba.com/events/?flag=3&amp;CFID=&amp;CFPARAMS=&amp;PlayerID=203828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2" Type="http://schemas.openxmlformats.org/officeDocument/2006/relationships/hyperlink" Target="https://stats.wnba.com/events/?flag=1&amp;CFID=&amp;CFPARAMS=&amp;PlayerID=204333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6" Type="http://schemas.openxmlformats.org/officeDocument/2006/relationships/hyperlink" Target="https://stats.wnba.com/events/?flag=1&amp;CFID=&amp;CFPARAMS=&amp;PlayerID=203828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5" Type="http://schemas.openxmlformats.org/officeDocument/2006/relationships/hyperlink" Target="https://stats.wnba.com/events/?flag=1&amp;CFID=&amp;CFPARAMS=&amp;PlayerID=204333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3" Type="http://schemas.openxmlformats.org/officeDocument/2006/relationships/hyperlink" Target="https://stats.wnba.com/events/?flag=3&amp;CFID=&amp;CFPARAMS=&amp;PlayerID=203828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4" Type="http://schemas.openxmlformats.org/officeDocument/2006/relationships/hyperlink" Target="https://stats.wnba.com/events/?flag=1&amp;CFID=&amp;CFPARAMS=&amp;PlayerID=204333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4" Type="http://schemas.openxmlformats.org/officeDocument/2006/relationships/hyperlink" Target="https://stats.wnba.com/events/?flag=3&amp;CFID=&amp;CFPARAMS=&amp;PlayerID=203828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1" Type="http://schemas.openxmlformats.org/officeDocument/2006/relationships/hyperlink" Target="https://stats.wnba.com/team/1611661322/traditional/" TargetMode="External"/><Relationship Id="rId18942" Type="http://schemas.openxmlformats.org/officeDocument/2006/relationships/hyperlink" Target="https://stats.wnba.com/events/?flag=3&amp;CFID=&amp;CFPARAMS=&amp;PlayerID=203828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1" Type="http://schemas.openxmlformats.org/officeDocument/2006/relationships/hyperlink" Target="https://stats.wnba.com/events/?flag=1&amp;CFID=&amp;CFPARAMS=&amp;PlayerID=204333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0" Type="http://schemas.openxmlformats.org/officeDocument/2006/relationships/hyperlink" Target="https://stats.wnba.com/events/?flag=1&amp;CFID=&amp;CFPARAMS=&amp;PlayerID=204333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0" Type="http://schemas.openxmlformats.org/officeDocument/2006/relationships/hyperlink" Target="https://stats.wnba.com/player/203828/" TargetMode="External"/><Relationship Id="rId2401" Type="http://schemas.openxmlformats.org/officeDocument/2006/relationships/hyperlink" Target="https://stats.wnba.com/events/?flag=1&amp;CFID=&amp;CFPARAMS=&amp;PlayerID=203833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wnba.com/events/?flag=3&amp;CFID=&amp;CFPARAMS=&amp;PlayerID=204297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wnba.com/events/?flag=1&amp;CFID=&amp;CFPARAMS=&amp;PlayerID=203833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stats.wnba.com/events/?flag=3&amp;CFID=&amp;CFPARAMS=&amp;PlayerID=204297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wnba.com/events/?flag=1&amp;CFID=&amp;CFPARAMS=&amp;PlayerID=203833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stats.wnba.com/events/?flag=1&amp;CFID=&amp;CFPARAMS=&amp;PlayerID=204297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wnba.com/events/?flag=1&amp;CFID=&amp;CFPARAMS=&amp;PlayerID=203833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stats.wnba.com/events/?flag=1&amp;CFID=&amp;CFPARAMS=&amp;PlayerID=204297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wnba.com/events/?flag=1&amp;CFID=&amp;CFPARAMS=&amp;PlayerID=203833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stats.wnba.com/events/?flag=1&amp;CFID=&amp;CFPARAMS=&amp;PlayerID=204297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wnba.com/player/204323/" TargetMode="External"/><Relationship Id="rId3736" Type="http://schemas.openxmlformats.org/officeDocument/2006/relationships/hyperlink" Target="https://stats.wnba.com/events/?flag=1&amp;CFID=&amp;CFPARAMS=&amp;PlayerID=204297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wnba.com/team/1611661330/traditional/" TargetMode="External"/><Relationship Id="rId3739" Type="http://schemas.openxmlformats.org/officeDocument/2006/relationships/hyperlink" Target="https://stats.wnba.com/events/?flag=1&amp;CFID=&amp;CFPARAMS=&amp;PlayerID=204297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stats.wnba.com/events/?flag=3&amp;CFID=&amp;CFPARAMS=&amp;PlayerID=204323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stats.wnba.com/events/?flag=1&amp;CFID=&amp;CFPARAMS=&amp;PlayerID=204297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wnba.com/events/?flag=3&amp;CFID=&amp;CFPARAMS=&amp;PlayerID=204323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8" Type="http://schemas.openxmlformats.org/officeDocument/2006/relationships/hyperlink" Target="https://stats.wnba.com/events/?flag=1&amp;CFID=&amp;CFPARAMS=&amp;PlayerID=100915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9" Type="http://schemas.openxmlformats.org/officeDocument/2006/relationships/hyperlink" Target="https://stats.wnba.com/events/?flag=1&amp;CFID=&amp;CFPARAMS=&amp;PlayerID=100915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6" Type="http://schemas.openxmlformats.org/officeDocument/2006/relationships/hyperlink" Target="https://stats.wnba.com/events/?flag=3&amp;CFID=&amp;CFPARAMS=&amp;PlayerID=100915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7" Type="http://schemas.openxmlformats.org/officeDocument/2006/relationships/hyperlink" Target="https://stats.wnba.com/events/?flag=3&amp;CFID=&amp;CFPARAMS=&amp;PlayerID=100915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4" Type="http://schemas.openxmlformats.org/officeDocument/2006/relationships/hyperlink" Target="https://stats.wnba.com/events/?flag=3&amp;CFID=&amp;CFPARAMS=&amp;PlayerID=100915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5" Type="http://schemas.openxmlformats.org/officeDocument/2006/relationships/hyperlink" Target="https://stats.wnba.com/events/?flag=3&amp;CFID=&amp;CFPARAMS=&amp;PlayerID=100915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2" Type="http://schemas.openxmlformats.org/officeDocument/2006/relationships/hyperlink" Target="https://stats.wnba.com/player/100915/" TargetMode="External"/><Relationship Id="rId18913" Type="http://schemas.openxmlformats.org/officeDocument/2006/relationships/hyperlink" Target="https://stats.wnba.com/team/1611661324/traditional/" TargetMode="External"/><Relationship Id="rId18910" Type="http://schemas.openxmlformats.org/officeDocument/2006/relationships/hyperlink" Target="https://stats.wnba.com/events/?flag=1&amp;CFID=&amp;CFPARAMS=&amp;PlayerID=203018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1" Type="http://schemas.openxmlformats.org/officeDocument/2006/relationships/hyperlink" Target="https://stats.wnba.com/events/?flag=1&amp;CFID=&amp;CFPARAMS=&amp;PlayerID=203018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wnba.com/events/?flag=3&amp;CFID=&amp;CFPARAMS=&amp;PlayerID=204297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wnba.com/events/?flag=1&amp;CFID=&amp;CFPARAMS=&amp;PlayerID=203833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wnba.com/events/?flag=3&amp;CFID=&amp;CFPARAMS=&amp;PlayerID=204297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wnba.com/events/?flag=1&amp;CFID=&amp;CFPARAMS=&amp;PlayerID=1631007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stats.wnba.com/events/?flag=1&amp;CFID=&amp;CFPARAMS=&amp;PlayerID=1631007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stats.wnba.com/events/?flag=1&amp;CFID=&amp;CFPARAMS=&amp;PlayerID=1631007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wnba.com/events/?flag=1&amp;CFID=&amp;CFPARAMS=&amp;PlayerID=1631007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stats.wnba.com/events/?flag=1&amp;CFID=&amp;CFPARAMS=&amp;PlayerID=1631007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stats.wnba.com/events/?flag=1&amp;CFID=&amp;CFPARAMS=&amp;PlayerID=1631007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wnba.com/player/204297/" TargetMode="External"/><Relationship Id="rId3727" Type="http://schemas.openxmlformats.org/officeDocument/2006/relationships/hyperlink" Target="https://stats.wnba.com/events/?flag=1&amp;CFID=&amp;CFPARAMS=&amp;PlayerID=1631007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wnba.com/team/1611661319/traditional/" TargetMode="External"/><Relationship Id="rId18929" Type="http://schemas.openxmlformats.org/officeDocument/2006/relationships/hyperlink" Target="https://stats.wnba.com/events/?flag=3&amp;CFID=&amp;CFPARAMS=&amp;PlayerID=204319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7" Type="http://schemas.openxmlformats.org/officeDocument/2006/relationships/hyperlink" Target="https://stats.wnba.com/team/1611661328/traditional/" TargetMode="External"/><Relationship Id="rId18928" Type="http://schemas.openxmlformats.org/officeDocument/2006/relationships/hyperlink" Target="https://stats.wnba.com/events/?flag=3&amp;CFID=&amp;CFPARAMS=&amp;PlayerID=204319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5" Type="http://schemas.openxmlformats.org/officeDocument/2006/relationships/hyperlink" Target="https://stats.wnba.com/events/?flag=1&amp;CFID=&amp;CFPARAMS=&amp;PlayerID=100915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6" Type="http://schemas.openxmlformats.org/officeDocument/2006/relationships/hyperlink" Target="https://stats.wnba.com/player/204319/" TargetMode="External"/><Relationship Id="rId18923" Type="http://schemas.openxmlformats.org/officeDocument/2006/relationships/hyperlink" Target="https://stats.wnba.com/events/?flag=1&amp;CFID=&amp;CFPARAMS=&amp;PlayerID=100915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4" Type="http://schemas.openxmlformats.org/officeDocument/2006/relationships/hyperlink" Target="https://stats.wnba.com/events/?flag=1&amp;CFID=&amp;CFPARAMS=&amp;PlayerID=100915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1" Type="http://schemas.openxmlformats.org/officeDocument/2006/relationships/hyperlink" Target="https://stats.wnba.com/events/?flag=1&amp;CFID=&amp;CFPARAMS=&amp;PlayerID=100915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2" Type="http://schemas.openxmlformats.org/officeDocument/2006/relationships/hyperlink" Target="https://stats.wnba.com/events/?flag=1&amp;CFID=&amp;CFPARAMS=&amp;PlayerID=100915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0" Type="http://schemas.openxmlformats.org/officeDocument/2006/relationships/hyperlink" Target="https://stats.wnba.com/events/?flag=1&amp;CFID=&amp;CFPARAMS=&amp;PlayerID=100915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stats.wnba.com/events/?flag=1&amp;CFID=&amp;CFPARAMS=&amp;PlayerID=1631007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wnba.com/events/?flag=1&amp;CFID=&amp;CFPARAMS=&amp;PlayerID=1642292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wnba.com/events/?flag=1&amp;CFID=&amp;CFPARAMS=&amp;PlayerID=1642292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stats.wnba.com/events/?flag=1&amp;CFID=&amp;CFPARAMS=&amp;PlayerID=1642292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wnba.com/events/?flag=1&amp;CFID=&amp;CFPARAMS=&amp;PlayerID=1642292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wnba.com/events/?flag=1&amp;CFID=&amp;CFPARAMS=&amp;PlayerID=1642292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wnba.com/events/?flag=1&amp;CFID=&amp;CFPARAMS=&amp;PlayerID=1642292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wnba.com/events/?flag=1&amp;CFID=&amp;CFPARAMS=&amp;PlayerID=1642292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wnba.com/player/1631141/" TargetMode="External"/><Relationship Id="rId1178" Type="http://schemas.openxmlformats.org/officeDocument/2006/relationships/hyperlink" Target="https://stats.wnba.com/team/1611661322/traditional/" TargetMode="External"/><Relationship Id="rId1179" Type="http://schemas.openxmlformats.org/officeDocument/2006/relationships/hyperlink" Target="https://stats.wnba.com/events/?flag=3&amp;CFID=&amp;CFPARAMS=&amp;PlayerID=1631141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wnba.com/events/?flag=1&amp;CFID=&amp;CFPARAMS=&amp;PlayerID=1642292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wnba.com/player/204335/" TargetMode="External"/><Relationship Id="rId1160" Type="http://schemas.openxmlformats.org/officeDocument/2006/relationships/hyperlink" Target="https://stats.wnba.com/events/?flag=1&amp;CFID=&amp;CFPARAMS=&amp;PlayerID=1631086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wnba.com/team/1611661313/traditional/" TargetMode="External"/><Relationship Id="rId1161" Type="http://schemas.openxmlformats.org/officeDocument/2006/relationships/hyperlink" Target="https://stats.wnba.com/events/?flag=1&amp;CFID=&amp;CFPARAMS=&amp;PlayerID=1631086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wnba.com/events/?flag=3&amp;CFID=&amp;CFPARAMS=&amp;PlayerID=204335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wnba.com/events/?flag=1&amp;CFID=&amp;CFPARAMS=&amp;PlayerID=1631086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wnba.com/events/?flag=3&amp;CFID=&amp;CFPARAMS=&amp;PlayerID=204335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wnba.com/player/1642292/" TargetMode="External"/><Relationship Id="rId2494" Type="http://schemas.openxmlformats.org/officeDocument/2006/relationships/hyperlink" Target="https://stats.wnba.com/events/?flag=3&amp;CFID=&amp;CFPARAMS=&amp;PlayerID=204335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wnba.com/team/1611661321/traditional/" TargetMode="External"/><Relationship Id="rId2495" Type="http://schemas.openxmlformats.org/officeDocument/2006/relationships/hyperlink" Target="https://stats.wnba.com/events/?flag=3&amp;CFID=&amp;CFPARAMS=&amp;PlayerID=204335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wnba.com/events/?flag=3&amp;CFID=&amp;CFPARAMS=&amp;PlayerID=1642292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wnba.com/events/?flag=1&amp;CFID=&amp;CFPARAMS=&amp;PlayerID=204335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wnba.com/events/?flag=3&amp;CFID=&amp;CFPARAMS=&amp;PlayerID=1642292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stats.wnba.com/events/?flag=1&amp;CFID=&amp;CFPARAMS=&amp;PlayerID=204335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wnba.com/events/?flag=3&amp;CFID=&amp;CFPARAMS=&amp;PlayerID=1642292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wnba.com/events/?flag=1&amp;CFID=&amp;CFPARAMS=&amp;PlayerID=204335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wnba.com/events/?flag=3&amp;CFID=&amp;CFPARAMS=&amp;PlayerID=1642292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wnba.com/events/?flag=1&amp;CFID=&amp;CFPARAMS=&amp;PlayerID=204335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wnba.com/events/?flag=1&amp;CFID=&amp;CFPARAMS=&amp;PlayerID=1631141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wnba.com/player/1630471/" TargetMode="External"/><Relationship Id="rId1192" Type="http://schemas.openxmlformats.org/officeDocument/2006/relationships/hyperlink" Target="https://stats.wnba.com/team/1611661330/traditional/" TargetMode="External"/><Relationship Id="rId1193" Type="http://schemas.openxmlformats.org/officeDocument/2006/relationships/hyperlink" Target="https://stats.wnba.com/events/?flag=3&amp;CFID=&amp;CFPARAMS=&amp;PlayerID=1630471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wnba.com/events/?flag=3&amp;CFID=&amp;CFPARAMS=&amp;PlayerID=1630471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wnba.com/events/?flag=3&amp;CFID=&amp;CFPARAMS=&amp;PlayerID=1630471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wnba.com/events/?flag=3&amp;CFID=&amp;CFPARAMS=&amp;PlayerID=1630471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wnba.com/events/?flag=1&amp;CFID=&amp;CFPARAMS=&amp;PlayerID=1630471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wnba.com/events/?flag=1&amp;CFID=&amp;CFPARAMS=&amp;PlayerID=1630471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wnba.com/events/?flag=1&amp;CFID=&amp;CFPARAMS=&amp;PlayerID=1630471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wnba.com/events/?flag=3&amp;CFID=&amp;CFPARAMS=&amp;PlayerID=1631141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wnba.com/events/?flag=3&amp;CFID=&amp;CFPARAMS=&amp;PlayerID=1631141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wnba.com/events/?flag=3&amp;CFID=&amp;CFPARAMS=&amp;PlayerID=1631141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wnba.com/events/?flag=1&amp;CFID=&amp;CFPARAMS=&amp;PlayerID=1631141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wnba.com/events/?flag=1&amp;CFID=&amp;CFPARAMS=&amp;PlayerID=1631141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wnba.com/events/?flag=1&amp;CFID=&amp;CFPARAMS=&amp;PlayerID=1631141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wnba.com/events/?flag=1&amp;CFID=&amp;CFPARAMS=&amp;PlayerID=1631141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wnba.com/events/?flag=1&amp;CFID=&amp;CFPARAMS=&amp;PlayerID=1631141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wnba.com/events/?flag=1&amp;CFID=&amp;CFPARAMS=&amp;PlayerID=1631141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wnba.com/events/?flag=1&amp;CFID=&amp;CFPARAMS=&amp;PlayerID=1631141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wnba.com/team/1611661313/traditional/" TargetMode="External"/><Relationship Id="rId2467" Type="http://schemas.openxmlformats.org/officeDocument/2006/relationships/hyperlink" Target="https://stats.wnba.com/events/?flag=3&amp;CFID=&amp;CFPARAMS=&amp;PlayerID=1629496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wnba.com/events/?flag=3&amp;CFID=&amp;CFPARAMS=&amp;PlayerID=1641653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stats.wnba.com/events/?flag=3&amp;CFID=&amp;CFPARAMS=&amp;PlayerID=203866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wnba.com/events/?flag=1&amp;CFID=&amp;CFPARAMS=&amp;PlayerID=1629496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wnba.com/events/?flag=3&amp;CFID=&amp;CFPARAMS=&amp;PlayerID=1641653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wnba.com/events/?flag=3&amp;CFID=&amp;CFPARAMS=&amp;PlayerID=203866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wnba.com/events/?flag=1&amp;CFID=&amp;CFPARAMS=&amp;PlayerID=1629496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wnba.com/events/?flag=3&amp;CFID=&amp;CFPARAMS=&amp;PlayerID=203866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wnba.com/events/?flag=1&amp;CFID=&amp;CFPARAMS=&amp;PlayerID=1631029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wnba.com/events/?flag=1&amp;CFID=&amp;CFPARAMS=&amp;PlayerID=203825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stats.wnba.com/events/?flag=1&amp;CFID=&amp;CFPARAMS=&amp;PlayerID=1631029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wnba.com/events/?flag=1&amp;CFID=&amp;CFPARAMS=&amp;PlayerID=1627671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wnba.com/events/?flag=1&amp;CFID=&amp;CFPARAMS=&amp;PlayerID=203825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stats.wnba.com/events/?flag=1&amp;CFID=&amp;CFPARAMS=&amp;PlayerID=1631029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wnba.com/events/?flag=1&amp;CFID=&amp;CFPARAMS=&amp;PlayerID=1627671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stats.wnba.com/player/1629496/" TargetMode="External"/><Relationship Id="rId3792" Type="http://schemas.openxmlformats.org/officeDocument/2006/relationships/hyperlink" Target="https://stats.wnba.com/events/?flag=1&amp;CFID=&amp;CFPARAMS=&amp;PlayerID=1631029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wnba.com/events/?flag=1&amp;CFID=&amp;CFPARAMS=&amp;PlayerID=1627671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3" Type="http://schemas.openxmlformats.org/officeDocument/2006/relationships/hyperlink" Target="https://stats.wnba.com/team/1611661328/traditional/" TargetMode="External"/><Relationship Id="rId3795" Type="http://schemas.openxmlformats.org/officeDocument/2006/relationships/hyperlink" Target="https://stats.wnba.com/player/1641653/" TargetMode="External"/><Relationship Id="rId1133" Type="http://schemas.openxmlformats.org/officeDocument/2006/relationships/hyperlink" Target="https://stats.wnba.com/events/?flag=1&amp;CFID=&amp;CFPARAMS=&amp;PlayerID=1627671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wnba.com/events/?flag=3&amp;CFID=&amp;CFPARAMS=&amp;PlayerID=1629496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stats.wnba.com/events/?flag=1&amp;CFID=&amp;CFPARAMS=&amp;PlayerID=1631029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wnba.com/events/?flag=1&amp;CFID=&amp;CFPARAMS=&amp;PlayerID=1627671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wnba.com/events/?flag=3&amp;CFID=&amp;CFPARAMS=&amp;PlayerID=1629496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stats.wnba.com/events/?flag=3&amp;CFID=&amp;CFPARAMS=&amp;PlayerID=1641653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wnba.com/player/203866/" TargetMode="External"/><Relationship Id="rId2466" Type="http://schemas.openxmlformats.org/officeDocument/2006/relationships/hyperlink" Target="https://stats.wnba.com/events/?flag=3&amp;CFID=&amp;CFPARAMS=&amp;PlayerID=1629496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stats.wnba.com/team/1611661317/traditional/" TargetMode="External"/><Relationship Id="rId1125" Type="http://schemas.openxmlformats.org/officeDocument/2006/relationships/hyperlink" Target="https://stats.wnba.com/events/?flag=3&amp;CFID=&amp;CFPARAMS=&amp;PlayerID=1627671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wnba.com/events/?flag=1&amp;CFID=&amp;CFPARAMS=&amp;PlayerID=203825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stats.wnba.com/events/?flag=1&amp;CFID=&amp;CFPARAMS=&amp;PlayerID=1631029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stats.wnba.com/events/?flag=3&amp;CFID=&amp;CFPARAMS=&amp;PlayerID=1627671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wnba.com/events/?flag=1&amp;CFID=&amp;CFPARAMS=&amp;PlayerID=203825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stats.wnba.com/events/?flag=1&amp;CFID=&amp;CFPARAMS=&amp;PlayerID=1631029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wnba.com/events/?flag=1&amp;CFID=&amp;CFPARAMS=&amp;PlayerID=1627671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wnba.com/events/?flag=1&amp;CFID=&amp;CFPARAMS=&amp;PlayerID=203825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wnba.com/events/?flag=1&amp;CFID=&amp;CFPARAMS=&amp;PlayerID=1627671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wnba.com/events/?flag=1&amp;CFID=&amp;CFPARAMS=&amp;PlayerID=203825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stats.wnba.com/events/?flag=1&amp;CFID=&amp;CFPARAMS=&amp;PlayerID=1631029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wnba.com/events/?flag=1&amp;CFID=&amp;CFPARAMS=&amp;PlayerID=1627671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wnba.com/events/?flag=1&amp;CFID=&amp;CFPARAMS=&amp;PlayerID=204329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stats.wnba.com/events/?flag=3&amp;CFID=&amp;CFPARAMS=&amp;PlayerID=203825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stats.wnba.com/player/1631029/" TargetMode="External"/><Relationship Id="rId1120" Type="http://schemas.openxmlformats.org/officeDocument/2006/relationships/hyperlink" Target="https://stats.wnba.com/events/?flag=1&amp;CFID=&amp;CFPARAMS=&amp;PlayerID=1629480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wnba.com/events/?flag=3&amp;CFID=&amp;CFPARAMS=&amp;PlayerID=203825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stats.wnba.com/events/?flag=1&amp;CFID=&amp;CFPARAMS=&amp;PlayerID=204329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wnba.com/player/1627671/" TargetMode="External"/><Relationship Id="rId2452" Type="http://schemas.openxmlformats.org/officeDocument/2006/relationships/hyperlink" Target="https://stats.wnba.com/events/?flag=3&amp;CFID=&amp;CFPARAMS=&amp;PlayerID=203825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wnba.com/events/?flag=3&amp;CFID=&amp;CFPARAMS=&amp;PlayerID=1631029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wnba.com/team/1611661329/traditional/" TargetMode="External"/><Relationship Id="rId2453" Type="http://schemas.openxmlformats.org/officeDocument/2006/relationships/hyperlink" Target="https://stats.wnba.com/events/?flag=3&amp;CFID=&amp;CFPARAMS=&amp;PlayerID=203825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stats.wnba.com/team/1611661321/traditional/" TargetMode="External"/><Relationship Id="rId1123" Type="http://schemas.openxmlformats.org/officeDocument/2006/relationships/hyperlink" Target="https://stats.wnba.com/events/?flag=3&amp;CFID=&amp;CFPARAMS=&amp;PlayerID=1627671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wnba.com/events/?flag=1&amp;CFID=&amp;CFPARAMS=&amp;PlayerID=203825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stats.wnba.com/events/?flag=3&amp;CFID=&amp;CFPARAMS=&amp;PlayerID=1631029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wnba.com/events/?flag=3&amp;CFID=&amp;CFPARAMS=&amp;PlayerID=1627671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wnba.com/events/?flag=1&amp;CFID=&amp;CFPARAMS=&amp;PlayerID=203825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wnba.com/events/?flag=3&amp;CFID=&amp;CFPARAMS=&amp;PlayerID=1631029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wnba.com/events/?flag=1&amp;CFID=&amp;CFPARAMS=&amp;PlayerID=1631086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wnba.com/events/?flag=1&amp;CFID=&amp;CFPARAMS=&amp;PlayerID=1628886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wnba.com/events/?flag=1&amp;CFID=&amp;CFPARAMS=&amp;PlayerID=1631086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wnba.com/events/?flag=3&amp;CFID=&amp;CFPARAMS=&amp;PlayerID=1628886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wnba.com/team/1611661325/traditional/" TargetMode="External"/><Relationship Id="rId2481" Type="http://schemas.openxmlformats.org/officeDocument/2006/relationships/hyperlink" Target="https://stats.wnba.com/events/?flag=3&amp;CFID=&amp;CFPARAMS=&amp;PlayerID=1628886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stats.wnba.com/events/?flag=3&amp;CFID=&amp;CFPARAMS=&amp;PlayerID=1631086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wnba.com/events/?flag=1&amp;CFID=&amp;CFPARAMS=&amp;PlayerID=1628886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wnba.com/events/?flag=3&amp;CFID=&amp;CFPARAMS=&amp;PlayerID=1631086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wnba.com/events/?flag=1&amp;CFID=&amp;CFPARAMS=&amp;PlayerID=1628886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wnba.com/events/?flag=3&amp;CFID=&amp;CFPARAMS=&amp;PlayerID=1631086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wnba.com/events/?flag=1&amp;CFID=&amp;CFPARAMS=&amp;PlayerID=1628886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wnba.com/events/?flag=3&amp;CFID=&amp;CFPARAMS=&amp;PlayerID=1631086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wnba.com/events/?flag=1&amp;CFID=&amp;CFPARAMS=&amp;PlayerID=1628886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wnba.com/events/?flag=1&amp;CFID=&amp;CFPARAMS=&amp;PlayerID=1631086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wnba.com/events/?flag=1&amp;CFID=&amp;CFPARAMS=&amp;PlayerID=1628886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wnba.com/events/?flag=1&amp;CFID=&amp;CFPARAMS=&amp;PlayerID=1631086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wnba.com/events/?flag=1&amp;CFID=&amp;CFPARAMS=&amp;PlayerID=1628886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wnba.com/events/?flag=1&amp;CFID=&amp;CFPARAMS=&amp;PlayerID=1631086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wnba.com/events/?flag=1&amp;CFID=&amp;CFPARAMS=&amp;PlayerID=1628886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wnba.com/events/?flag=1&amp;CFID=&amp;CFPARAMS=&amp;PlayerID=203866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8" Type="http://schemas.openxmlformats.org/officeDocument/2006/relationships/hyperlink" Target="https://stats.wnba.com/events/?flag=3&amp;CFID=&amp;CFPARAMS=&amp;PlayerID=1628886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wnba.com/events/?flag=1&amp;CFID=&amp;CFPARAMS=&amp;PlayerID=203866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wnba.com/events/?flag=3&amp;CFID=&amp;CFPARAMS=&amp;PlayerID=1628886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9" Type="http://schemas.openxmlformats.org/officeDocument/2006/relationships/hyperlink" Target="https://stats.wnba.com/player/1631086/" TargetMode="External"/><Relationship Id="rId2470" Type="http://schemas.openxmlformats.org/officeDocument/2006/relationships/hyperlink" Target="https://stats.wnba.com/events/?flag=1&amp;CFID=&amp;CFPARAMS=&amp;PlayerID=1629496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wnba.com/events/?flag=3&amp;CFID=&amp;CFPARAMS=&amp;PlayerID=203866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wnba.com/events/?flag=1&amp;CFID=&amp;CFPARAMS=&amp;PlayerID=1629496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wnba.com/events/?flag=1&amp;CFID=&amp;CFPARAMS=&amp;PlayerID=203866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stats.wnba.com/events/?flag=1&amp;CFID=&amp;CFPARAMS=&amp;PlayerID=1629496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wnba.com/events/?flag=1&amp;CFID=&amp;CFPARAMS=&amp;PlayerID=203866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wnba.com/events/?flag=1&amp;CFID=&amp;CFPARAMS=&amp;PlayerID=1629496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wnba.com/events/?flag=1&amp;CFID=&amp;CFPARAMS=&amp;PlayerID=203866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wnba.com/events/?flag=1&amp;CFID=&amp;CFPARAMS=&amp;PlayerID=1629496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wnba.com/events/?flag=1&amp;CFID=&amp;CFPARAMS=&amp;PlayerID=203866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wnba.com/events/?flag=1&amp;CFID=&amp;CFPARAMS=&amp;PlayerID=1629496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wnba.com/events/?flag=1&amp;CFID=&amp;CFPARAMS=&amp;PlayerID=203866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wnba.com/player/1628886/" TargetMode="External"/><Relationship Id="rId1146" Type="http://schemas.openxmlformats.org/officeDocument/2006/relationships/hyperlink" Target="https://stats.wnba.com/events/?flag=1&amp;CFID=&amp;CFPARAMS=&amp;PlayerID=203866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wnba.com/team/1611661320/traditional/" TargetMode="External"/><Relationship Id="rId16164" Type="http://schemas.openxmlformats.org/officeDocument/2006/relationships/hyperlink" Target="https://stats.wnba.com/events/?flag=3&amp;CFID=&amp;CFPARAMS=&amp;PlayerID=203859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5" Type="http://schemas.openxmlformats.org/officeDocument/2006/relationships/hyperlink" Target="https://stats.wnba.com/player/1627674/" TargetMode="External"/><Relationship Id="rId16163" Type="http://schemas.openxmlformats.org/officeDocument/2006/relationships/hyperlink" Target="https://stats.wnba.com/team/1611661322/traditional/" TargetMode="External"/><Relationship Id="rId17494" Type="http://schemas.openxmlformats.org/officeDocument/2006/relationships/hyperlink" Target="https://stats.wnba.com/events/?flag=1&amp;CFID=&amp;CFPARAMS=&amp;PlayerID=1627675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6" Type="http://schemas.openxmlformats.org/officeDocument/2006/relationships/hyperlink" Target="https://stats.wnba.com/events/?flag=3&amp;CFID=&amp;CFPARAMS=&amp;PlayerID=203859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7" Type="http://schemas.openxmlformats.org/officeDocument/2006/relationships/hyperlink" Target="https://stats.wnba.com/events/?flag=3&amp;CFID=&amp;CFPARAMS=&amp;PlayerID=1627674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5" Type="http://schemas.openxmlformats.org/officeDocument/2006/relationships/hyperlink" Target="https://stats.wnba.com/events/?flag=3&amp;CFID=&amp;CFPARAMS=&amp;PlayerID=203859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6" Type="http://schemas.openxmlformats.org/officeDocument/2006/relationships/hyperlink" Target="https://stats.wnba.com/team/1611661322/traditional/" TargetMode="External"/><Relationship Id="rId16160" Type="http://schemas.openxmlformats.org/officeDocument/2006/relationships/hyperlink" Target="https://stats.wnba.com/events/?flag=1&amp;CFID=&amp;CFPARAMS=&amp;PlayerID=1628263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1" Type="http://schemas.openxmlformats.org/officeDocument/2006/relationships/hyperlink" Target="https://stats.wnba.com/events/?flag=1&amp;CFID=&amp;CFPARAMS=&amp;PlayerID=1627675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0" Type="http://schemas.openxmlformats.org/officeDocument/2006/relationships/hyperlink" Target="https://stats.wnba.com/events/?flag=1&amp;CFID=&amp;CFPARAMS=&amp;PlayerID=1627675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2" Type="http://schemas.openxmlformats.org/officeDocument/2006/relationships/hyperlink" Target="https://stats.wnba.com/player/203859/" TargetMode="External"/><Relationship Id="rId17493" Type="http://schemas.openxmlformats.org/officeDocument/2006/relationships/hyperlink" Target="https://stats.wnba.com/events/?flag=1&amp;CFID=&amp;CFPARAMS=&amp;PlayerID=1627675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1" Type="http://schemas.openxmlformats.org/officeDocument/2006/relationships/hyperlink" Target="https://stats.wnba.com/events/?flag=1&amp;CFID=&amp;CFPARAMS=&amp;PlayerID=1628263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2" Type="http://schemas.openxmlformats.org/officeDocument/2006/relationships/hyperlink" Target="https://stats.wnba.com/events/?flag=1&amp;CFID=&amp;CFPARAMS=&amp;PlayerID=1627675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7" Type="http://schemas.openxmlformats.org/officeDocument/2006/relationships/hyperlink" Target="https://stats.wnba.com/events/?flag=1&amp;CFID=&amp;CFPARAMS=&amp;PlayerID=1628263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8" Type="http://schemas.openxmlformats.org/officeDocument/2006/relationships/hyperlink" Target="https://stats.wnba.com/events/?flag=1&amp;CFID=&amp;CFPARAMS=&amp;PlayerID=1627675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6" Type="http://schemas.openxmlformats.org/officeDocument/2006/relationships/hyperlink" Target="https://stats.wnba.com/events/?flag=1&amp;CFID=&amp;CFPARAMS=&amp;PlayerID=1628263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7" Type="http://schemas.openxmlformats.org/officeDocument/2006/relationships/hyperlink" Target="https://stats.wnba.com/events/?flag=1&amp;CFID=&amp;CFPARAMS=&amp;PlayerID=1627675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9" Type="http://schemas.openxmlformats.org/officeDocument/2006/relationships/hyperlink" Target="https://stats.wnba.com/events/?flag=1&amp;CFID=&amp;CFPARAMS=&amp;PlayerID=1628263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8" Type="http://schemas.openxmlformats.org/officeDocument/2006/relationships/hyperlink" Target="https://stats.wnba.com/events/?flag=1&amp;CFID=&amp;CFPARAMS=&amp;PlayerID=1628263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9" Type="http://schemas.openxmlformats.org/officeDocument/2006/relationships/hyperlink" Target="https://stats.wnba.com/events/?flag=1&amp;CFID=&amp;CFPARAMS=&amp;PlayerID=1627675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5" Type="http://schemas.openxmlformats.org/officeDocument/2006/relationships/hyperlink" Target="https://stats.wnba.com/player/1628269/" TargetMode="External"/><Relationship Id="rId16174" Type="http://schemas.openxmlformats.org/officeDocument/2006/relationships/hyperlink" Target="https://stats.wnba.com/events/?flag=1&amp;CFID=&amp;CFPARAMS=&amp;PlayerID=203859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7" Type="http://schemas.openxmlformats.org/officeDocument/2006/relationships/hyperlink" Target="https://stats.wnba.com/events/?flag=3&amp;CFID=&amp;CFPARAMS=&amp;PlayerID=1628269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6" Type="http://schemas.openxmlformats.org/officeDocument/2006/relationships/hyperlink" Target="https://stats.wnba.com/team/1611661319/traditional/" TargetMode="External"/><Relationship Id="rId16171" Type="http://schemas.openxmlformats.org/officeDocument/2006/relationships/hyperlink" Target="https://stats.wnba.com/events/?flag=1&amp;CFID=&amp;CFPARAMS=&amp;PlayerID=203859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0" Type="http://schemas.openxmlformats.org/officeDocument/2006/relationships/hyperlink" Target="https://stats.wnba.com/events/?flag=1&amp;CFID=&amp;CFPARAMS=&amp;PlayerID=203859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3" Type="http://schemas.openxmlformats.org/officeDocument/2006/relationships/hyperlink" Target="https://stats.wnba.com/events/?flag=1&amp;CFID=&amp;CFPARAMS=&amp;PlayerID=203859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2" Type="http://schemas.openxmlformats.org/officeDocument/2006/relationships/hyperlink" Target="https://stats.wnba.com/events/?flag=1&amp;CFID=&amp;CFPARAMS=&amp;PlayerID=203859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8" Type="http://schemas.openxmlformats.org/officeDocument/2006/relationships/hyperlink" Target="https://stats.wnba.com/events/?flag=1&amp;CFID=&amp;CFPARAMS=&amp;PlayerID=203859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9" Type="http://schemas.openxmlformats.org/officeDocument/2006/relationships/hyperlink" Target="https://stats.wnba.com/events/?flag=3&amp;CFID=&amp;CFPARAMS=&amp;PlayerID=1627674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7" Type="http://schemas.openxmlformats.org/officeDocument/2006/relationships/hyperlink" Target="https://stats.wnba.com/events/?flag=1&amp;CFID=&amp;CFPARAMS=&amp;PlayerID=203859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8" Type="http://schemas.openxmlformats.org/officeDocument/2006/relationships/hyperlink" Target="https://stats.wnba.com/events/?flag=3&amp;CFID=&amp;CFPARAMS=&amp;PlayerID=1627674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9" Type="http://schemas.openxmlformats.org/officeDocument/2006/relationships/hyperlink" Target="https://stats.wnba.com/events/?flag=1&amp;CFID=&amp;CFPARAMS=&amp;PlayerID=203859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2" Type="http://schemas.openxmlformats.org/officeDocument/2006/relationships/hyperlink" Target="https://stats.wnba.com/events/?flag=1&amp;CFID=&amp;CFPARAMS=&amp;PlayerID=1628297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3" Type="http://schemas.openxmlformats.org/officeDocument/2006/relationships/hyperlink" Target="https://stats.wnba.com/events/?flag=1&amp;CFID=&amp;CFPARAMS=&amp;PlayerID=201913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1" Type="http://schemas.openxmlformats.org/officeDocument/2006/relationships/hyperlink" Target="https://stats.wnba.com/events/?flag=3&amp;CFID=&amp;CFPARAMS=&amp;PlayerID=1628297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2" Type="http://schemas.openxmlformats.org/officeDocument/2006/relationships/hyperlink" Target="https://stats.wnba.com/events/?flag=3&amp;CFID=&amp;CFPARAMS=&amp;PlayerID=201913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4" Type="http://schemas.openxmlformats.org/officeDocument/2006/relationships/hyperlink" Target="https://stats.wnba.com/events/?flag=1&amp;CFID=&amp;CFPARAMS=&amp;PlayerID=1628297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5" Type="http://schemas.openxmlformats.org/officeDocument/2006/relationships/hyperlink" Target="https://stats.wnba.com/events/?flag=1&amp;CFID=&amp;CFPARAMS=&amp;PlayerID=201913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3" Type="http://schemas.openxmlformats.org/officeDocument/2006/relationships/hyperlink" Target="https://stats.wnba.com/events/?flag=1&amp;CFID=&amp;CFPARAMS=&amp;PlayerID=1628297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4" Type="http://schemas.openxmlformats.org/officeDocument/2006/relationships/hyperlink" Target="https://stats.wnba.com/events/?flag=1&amp;CFID=&amp;CFPARAMS=&amp;PlayerID=201913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0" Type="http://schemas.openxmlformats.org/officeDocument/2006/relationships/hyperlink" Target="https://stats.wnba.com/events/?flag=3&amp;CFID=&amp;CFPARAMS=&amp;PlayerID=1628297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1" Type="http://schemas.openxmlformats.org/officeDocument/2006/relationships/hyperlink" Target="https://stats.wnba.com/events/?flag=3&amp;CFID=&amp;CFPARAMS=&amp;PlayerID=201913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0" Type="http://schemas.openxmlformats.org/officeDocument/2006/relationships/hyperlink" Target="https://stats.wnba.com/team/1611661322/traditional/" TargetMode="External"/><Relationship Id="rId16139" Type="http://schemas.openxmlformats.org/officeDocument/2006/relationships/hyperlink" Target="https://stats.wnba.com/events/?flag=3&amp;CFID=&amp;CFPARAMS=&amp;PlayerID=1628297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8" Type="http://schemas.openxmlformats.org/officeDocument/2006/relationships/hyperlink" Target="https://stats.wnba.com/events/?flag=3&amp;CFID=&amp;CFPARAMS=&amp;PlayerID=1628297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9" Type="http://schemas.openxmlformats.org/officeDocument/2006/relationships/hyperlink" Target="https://stats.wnba.com/player/201913/" TargetMode="External"/><Relationship Id="rId16135" Type="http://schemas.openxmlformats.org/officeDocument/2006/relationships/hyperlink" Target="https://stats.wnba.com/events/?flag=1&amp;CFID=&amp;CFPARAMS=&amp;PlayerID=202623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6" Type="http://schemas.openxmlformats.org/officeDocument/2006/relationships/hyperlink" Target="https://stats.wnba.com/events/?flag=1&amp;CFID=&amp;CFPARAMS=&amp;PlayerID=100952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8" Type="http://schemas.openxmlformats.org/officeDocument/2006/relationships/hyperlink" Target="https://stats.wnba.com/events/?flag=1&amp;CFID=&amp;CFPARAMS=&amp;PlayerID=203026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4" Type="http://schemas.openxmlformats.org/officeDocument/2006/relationships/hyperlink" Target="https://stats.wnba.com/events/?flag=1&amp;CFID=&amp;CFPARAMS=&amp;PlayerID=202623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5" Type="http://schemas.openxmlformats.org/officeDocument/2006/relationships/hyperlink" Target="https://stats.wnba.com/events/?flag=1&amp;CFID=&amp;CFPARAMS=&amp;PlayerID=100952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9" Type="http://schemas.openxmlformats.org/officeDocument/2006/relationships/hyperlink" Target="https://stats.wnba.com/events/?flag=1&amp;CFID=&amp;CFPARAMS=&amp;PlayerID=203026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7" Type="http://schemas.openxmlformats.org/officeDocument/2006/relationships/hyperlink" Target="https://stats.wnba.com/team/1611661317/traditional/" TargetMode="External"/><Relationship Id="rId17468" Type="http://schemas.openxmlformats.org/officeDocument/2006/relationships/hyperlink" Target="https://stats.wnba.com/events/?flag=1&amp;CFID=&amp;CFPARAMS=&amp;PlayerID=100952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6" Type="http://schemas.openxmlformats.org/officeDocument/2006/relationships/hyperlink" Target="https://stats.wnba.com/events/?flag=1&amp;CFID=&amp;CFPARAMS=&amp;PlayerID=203026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6" Type="http://schemas.openxmlformats.org/officeDocument/2006/relationships/hyperlink" Target="https://stats.wnba.com/player/1628297/" TargetMode="External"/><Relationship Id="rId17467" Type="http://schemas.openxmlformats.org/officeDocument/2006/relationships/hyperlink" Target="https://stats.wnba.com/events/?flag=1&amp;CFID=&amp;CFPARAMS=&amp;PlayerID=100952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7" Type="http://schemas.openxmlformats.org/officeDocument/2006/relationships/hyperlink" Target="https://stats.wnba.com/events/?flag=1&amp;CFID=&amp;CFPARAMS=&amp;PlayerID=203026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3" Type="http://schemas.openxmlformats.org/officeDocument/2006/relationships/hyperlink" Target="https://stats.wnba.com/events/?flag=3&amp;CFID=&amp;CFPARAMS=&amp;PlayerID=1628263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4" Type="http://schemas.openxmlformats.org/officeDocument/2006/relationships/hyperlink" Target="https://stats.wnba.com/events/?flag=3&amp;CFID=&amp;CFPARAMS=&amp;PlayerID=1627675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2" Type="http://schemas.openxmlformats.org/officeDocument/2006/relationships/hyperlink" Target="https://stats.wnba.com/events/?flag=3&amp;CFID=&amp;CFPARAMS=&amp;PlayerID=1628263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3" Type="http://schemas.openxmlformats.org/officeDocument/2006/relationships/hyperlink" Target="https://stats.wnba.com/events/?flag=3&amp;CFID=&amp;CFPARAMS=&amp;PlayerID=1627675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5" Type="http://schemas.openxmlformats.org/officeDocument/2006/relationships/hyperlink" Target="https://stats.wnba.com/events/?flag=1&amp;CFID=&amp;CFPARAMS=&amp;PlayerID=1628263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6" Type="http://schemas.openxmlformats.org/officeDocument/2006/relationships/hyperlink" Target="https://stats.wnba.com/events/?flag=3&amp;CFID=&amp;CFPARAMS=&amp;PlayerID=1627675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4" Type="http://schemas.openxmlformats.org/officeDocument/2006/relationships/hyperlink" Target="https://stats.wnba.com/events/?flag=3&amp;CFID=&amp;CFPARAMS=&amp;PlayerID=1628263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5" Type="http://schemas.openxmlformats.org/officeDocument/2006/relationships/hyperlink" Target="https://stats.wnba.com/events/?flag=3&amp;CFID=&amp;CFPARAMS=&amp;PlayerID=1627675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0" Type="http://schemas.openxmlformats.org/officeDocument/2006/relationships/hyperlink" Target="https://stats.wnba.com/events/?flag=1&amp;CFID=&amp;CFPARAMS=&amp;PlayerID=201913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1" Type="http://schemas.openxmlformats.org/officeDocument/2006/relationships/hyperlink" Target="https://stats.wnba.com/team/1611661313/traditional/" TargetMode="External"/><Relationship Id="rId17482" Type="http://schemas.openxmlformats.org/officeDocument/2006/relationships/hyperlink" Target="https://stats.wnba.com/team/1611661323/traditional/" TargetMode="External"/><Relationship Id="rId16150" Type="http://schemas.openxmlformats.org/officeDocument/2006/relationships/hyperlink" Target="https://stats.wnba.com/player/1628263/" TargetMode="External"/><Relationship Id="rId17481" Type="http://schemas.openxmlformats.org/officeDocument/2006/relationships/hyperlink" Target="https://stats.wnba.com/player/1627675/" TargetMode="External"/><Relationship Id="rId16149" Type="http://schemas.openxmlformats.org/officeDocument/2006/relationships/hyperlink" Target="https://stats.wnba.com/events/?flag=1&amp;CFID=&amp;CFPARAMS=&amp;PlayerID=1628297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6" Type="http://schemas.openxmlformats.org/officeDocument/2006/relationships/hyperlink" Target="https://stats.wnba.com/events/?flag=1&amp;CFID=&amp;CFPARAMS=&amp;PlayerID=1628297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7" Type="http://schemas.openxmlformats.org/officeDocument/2006/relationships/hyperlink" Target="https://stats.wnba.com/events/?flag=1&amp;CFID=&amp;CFPARAMS=&amp;PlayerID=201913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5" Type="http://schemas.openxmlformats.org/officeDocument/2006/relationships/hyperlink" Target="https://stats.wnba.com/events/?flag=1&amp;CFID=&amp;CFPARAMS=&amp;PlayerID=1628297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6" Type="http://schemas.openxmlformats.org/officeDocument/2006/relationships/hyperlink" Target="https://stats.wnba.com/events/?flag=1&amp;CFID=&amp;CFPARAMS=&amp;PlayerID=201913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8" Type="http://schemas.openxmlformats.org/officeDocument/2006/relationships/hyperlink" Target="https://stats.wnba.com/events/?flag=1&amp;CFID=&amp;CFPARAMS=&amp;PlayerID=1628297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9" Type="http://schemas.openxmlformats.org/officeDocument/2006/relationships/hyperlink" Target="https://stats.wnba.com/events/?flag=1&amp;CFID=&amp;CFPARAMS=&amp;PlayerID=201913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7" Type="http://schemas.openxmlformats.org/officeDocument/2006/relationships/hyperlink" Target="https://stats.wnba.com/events/?flag=1&amp;CFID=&amp;CFPARAMS=&amp;PlayerID=1628297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8" Type="http://schemas.openxmlformats.org/officeDocument/2006/relationships/hyperlink" Target="https://stats.wnba.com/events/?flag=1&amp;CFID=&amp;CFPARAMS=&amp;PlayerID=201913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6" Type="http://schemas.openxmlformats.org/officeDocument/2006/relationships/hyperlink" Target="https://stats.wnba.com/events/?flag=1&amp;CFID=&amp;CFPARAMS=&amp;PlayerID=1628269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5" Type="http://schemas.openxmlformats.org/officeDocument/2006/relationships/hyperlink" Target="https://stats.wnba.com/events/?flag=1&amp;CFID=&amp;CFPARAMS=&amp;PlayerID=1628269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8" Type="http://schemas.openxmlformats.org/officeDocument/2006/relationships/hyperlink" Target="https://stats.wnba.com/player/203848/" TargetMode="External"/><Relationship Id="rId16187" Type="http://schemas.openxmlformats.org/officeDocument/2006/relationships/hyperlink" Target="https://stats.wnba.com/events/?flag=1&amp;CFID=&amp;CFPARAMS=&amp;PlayerID=1628269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2" Type="http://schemas.openxmlformats.org/officeDocument/2006/relationships/hyperlink" Target="https://stats.wnba.com/events/?flag=1&amp;CFID=&amp;CFPARAMS=&amp;PlayerID=1628269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1" Type="http://schemas.openxmlformats.org/officeDocument/2006/relationships/hyperlink" Target="https://stats.wnba.com/events/?flag=1&amp;CFID=&amp;CFPARAMS=&amp;PlayerID=1628269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4" Type="http://schemas.openxmlformats.org/officeDocument/2006/relationships/hyperlink" Target="https://stats.wnba.com/events/?flag=1&amp;CFID=&amp;CFPARAMS=&amp;PlayerID=1628269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3" Type="http://schemas.openxmlformats.org/officeDocument/2006/relationships/hyperlink" Target="https://stats.wnba.com/events/?flag=1&amp;CFID=&amp;CFPARAMS=&amp;PlayerID=1628269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0" Type="http://schemas.openxmlformats.org/officeDocument/2006/relationships/hyperlink" Target="https://stats.wnba.com/events/?flag=1&amp;CFID=&amp;CFPARAMS=&amp;PlayerID=1628269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9" Type="http://schemas.openxmlformats.org/officeDocument/2006/relationships/hyperlink" Target="https://stats.wnba.com/events/?flag=3&amp;CFID=&amp;CFPARAMS=&amp;PlayerID=1628269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8" Type="http://schemas.openxmlformats.org/officeDocument/2006/relationships/hyperlink" Target="https://stats.wnba.com/events/?flag=3&amp;CFID=&amp;CFPARAMS=&amp;PlayerID=1628269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7" Type="http://schemas.openxmlformats.org/officeDocument/2006/relationships/hyperlink" Target="https://stats.wnba.com/events/?flag=1&amp;CFID=&amp;CFPARAMS=&amp;PlayerID=203848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6" Type="http://schemas.openxmlformats.org/officeDocument/2006/relationships/hyperlink" Target="https://stats.wnba.com/events/?flag=1&amp;CFID=&amp;CFPARAMS=&amp;PlayerID=203848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9" Type="http://schemas.openxmlformats.org/officeDocument/2006/relationships/hyperlink" Target="https://stats.wnba.com/events/?flag=1&amp;CFID=&amp;CFPARAMS=&amp;PlayerID=203848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8" Type="http://schemas.openxmlformats.org/officeDocument/2006/relationships/hyperlink" Target="https://stats.wnba.com/events/?flag=1&amp;CFID=&amp;CFPARAMS=&amp;PlayerID=203848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3" Type="http://schemas.openxmlformats.org/officeDocument/2006/relationships/hyperlink" Target="https://stats.wnba.com/events/?flag=3&amp;CFID=&amp;CFPARAMS=&amp;PlayerID=203848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2" Type="http://schemas.openxmlformats.org/officeDocument/2006/relationships/hyperlink" Target="https://stats.wnba.com/events/?flag=3&amp;CFID=&amp;CFPARAMS=&amp;PlayerID=203848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5" Type="http://schemas.openxmlformats.org/officeDocument/2006/relationships/hyperlink" Target="https://stats.wnba.com/events/?flag=1&amp;CFID=&amp;CFPARAMS=&amp;PlayerID=203848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4" Type="http://schemas.openxmlformats.org/officeDocument/2006/relationships/hyperlink" Target="https://stats.wnba.com/events/?flag=1&amp;CFID=&amp;CFPARAMS=&amp;PlayerID=203848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1" Type="http://schemas.openxmlformats.org/officeDocument/2006/relationships/hyperlink" Target="https://stats.wnba.com/events/?flag=3&amp;CFID=&amp;CFPARAMS=&amp;PlayerID=203848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0" Type="http://schemas.openxmlformats.org/officeDocument/2006/relationships/hyperlink" Target="https://stats.wnba.com/events/?flag=3&amp;CFID=&amp;CFPARAMS=&amp;PlayerID=203848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9" Type="http://schemas.openxmlformats.org/officeDocument/2006/relationships/hyperlink" Target="https://stats.wnba.com/team/1611661330/traditional/" TargetMode="External"/><Relationship Id="rId18740" Type="http://schemas.openxmlformats.org/officeDocument/2006/relationships/hyperlink" Target="https://stats.wnba.com/events/?flag=1&amp;CFID=&amp;CFPARAMS=&amp;PlayerID=200671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8" Type="http://schemas.openxmlformats.org/officeDocument/2006/relationships/hyperlink" Target="https://stats.wnba.com/events/?flag=1&amp;CFID=&amp;CFPARAMS=&amp;PlayerID=101030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7" Type="http://schemas.openxmlformats.org/officeDocument/2006/relationships/hyperlink" Target="https://stats.wnba.com/events/?flag=3&amp;CFID=&amp;CFPARAMS=&amp;PlayerID=101030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8" Type="http://schemas.openxmlformats.org/officeDocument/2006/relationships/hyperlink" Target="https://stats.wnba.com/events/?flag=3&amp;CFID=&amp;CFPARAMS=&amp;PlayerID=200671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9" Type="http://schemas.openxmlformats.org/officeDocument/2006/relationships/hyperlink" Target="https://stats.wnba.com/events/?flag=1&amp;CFID=&amp;CFPARAMS=&amp;PlayerID=10103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9" Type="http://schemas.openxmlformats.org/officeDocument/2006/relationships/hyperlink" Target="https://stats.wnba.com/events/?flag=3&amp;CFID=&amp;CFPARAMS=&amp;PlayerID=200671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4" Type="http://schemas.openxmlformats.org/officeDocument/2006/relationships/hyperlink" Target="https://stats.wnba.com/events/?flag=3&amp;CFID=&amp;CFPARAMS=&amp;PlayerID=10103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6" Type="http://schemas.openxmlformats.org/officeDocument/2006/relationships/hyperlink" Target="https://stats.wnba.com/events/?flag=3&amp;CFID=&amp;CFPARAMS=&amp;PlayerID=200671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3" Type="http://schemas.openxmlformats.org/officeDocument/2006/relationships/hyperlink" Target="https://stats.wnba.com/team/1611661313/traditional/" TargetMode="External"/><Relationship Id="rId18737" Type="http://schemas.openxmlformats.org/officeDocument/2006/relationships/hyperlink" Target="https://stats.wnba.com/events/?flag=3&amp;CFID=&amp;CFPARAMS=&amp;PlayerID=200671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6" Type="http://schemas.openxmlformats.org/officeDocument/2006/relationships/hyperlink" Target="https://stats.wnba.com/events/?flag=3&amp;CFID=&amp;CFPARAMS=&amp;PlayerID=101030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4" Type="http://schemas.openxmlformats.org/officeDocument/2006/relationships/hyperlink" Target="https://stats.wnba.com/player/200671/" TargetMode="External"/><Relationship Id="rId17405" Type="http://schemas.openxmlformats.org/officeDocument/2006/relationships/hyperlink" Target="https://stats.wnba.com/events/?flag=3&amp;CFID=&amp;CFPARAMS=&amp;PlayerID=10103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5" Type="http://schemas.openxmlformats.org/officeDocument/2006/relationships/hyperlink" Target="https://stats.wnba.com/team/1611661324/traditional/" TargetMode="External"/><Relationship Id="rId17400" Type="http://schemas.openxmlformats.org/officeDocument/2006/relationships/hyperlink" Target="https://stats.wnba.com/events/?flag=1&amp;CFID=&amp;CFPARAMS=&amp;PlayerID=203827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2" Type="http://schemas.openxmlformats.org/officeDocument/2006/relationships/hyperlink" Target="https://stats.wnba.com/events/?flag=1&amp;CFID=&amp;CFPARAMS=&amp;PlayerID=203825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3" Type="http://schemas.openxmlformats.org/officeDocument/2006/relationships/hyperlink" Target="https://stats.wnba.com/events/?flag=1&amp;CFID=&amp;CFPARAMS=&amp;PlayerID=203825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2" Type="http://schemas.openxmlformats.org/officeDocument/2006/relationships/hyperlink" Target="https://stats.wnba.com/player/101030/" TargetMode="External"/><Relationship Id="rId18730" Type="http://schemas.openxmlformats.org/officeDocument/2006/relationships/hyperlink" Target="https://stats.wnba.com/events/?flag=1&amp;CFID=&amp;CFPARAMS=&amp;PlayerID=203825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1" Type="http://schemas.openxmlformats.org/officeDocument/2006/relationships/hyperlink" Target="https://stats.wnba.com/events/?flag=1&amp;CFID=&amp;CFPARAMS=&amp;PlayerID=203827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1" Type="http://schemas.openxmlformats.org/officeDocument/2006/relationships/hyperlink" Target="https://stats.wnba.com/events/?flag=1&amp;CFID=&amp;CFPARAMS=&amp;PlayerID=203825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0" Type="http://schemas.openxmlformats.org/officeDocument/2006/relationships/hyperlink" Target="https://stats.wnba.com/events/?flag=3&amp;CFID=&amp;CFPARAMS=&amp;PlayerID=201056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1" Type="http://schemas.openxmlformats.org/officeDocument/2006/relationships/hyperlink" Target="https://stats.wnba.com/events/?flag=3&amp;CFID=&amp;CFPARAMS=&amp;PlayerID=201056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0" Type="http://schemas.openxmlformats.org/officeDocument/2006/relationships/hyperlink" Target="https://stats.wnba.com/events/?flag=1&amp;CFID=&amp;CFPARAMS=&amp;PlayerID=1627677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9" Type="http://schemas.openxmlformats.org/officeDocument/2006/relationships/hyperlink" Target="https://stats.wnba.com/events/?flag=3&amp;CFID=&amp;CFPARAMS=&amp;PlayerID=1627677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8" Type="http://schemas.openxmlformats.org/officeDocument/2006/relationships/hyperlink" Target="https://stats.wnba.com/events/?flag=3&amp;CFID=&amp;CFPARAMS=&amp;PlayerID=1627677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9" Type="http://schemas.openxmlformats.org/officeDocument/2006/relationships/hyperlink" Target="https://stats.wnba.com/team/1611661322/traditional/" TargetMode="External"/><Relationship Id="rId17415" Type="http://schemas.openxmlformats.org/officeDocument/2006/relationships/hyperlink" Target="https://stats.wnba.com/events/?flag=1&amp;CFID=&amp;CFPARAMS=&amp;PlayerID=101030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7" Type="http://schemas.openxmlformats.org/officeDocument/2006/relationships/hyperlink" Target="https://stats.wnba.com/events/?flag=1&amp;CFID=&amp;CFPARAMS=&amp;PlayerID=200671&amp;TeamID=1611661324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4" Type="http://schemas.openxmlformats.org/officeDocument/2006/relationships/hyperlink" Target="https://stats.wnba.com/events/?flag=1&amp;CFID=&amp;CFPARAMS=&amp;PlayerID=10103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8" Type="http://schemas.openxmlformats.org/officeDocument/2006/relationships/hyperlink" Target="https://stats.wnba.com/player/201056/" TargetMode="External"/><Relationship Id="rId17417" Type="http://schemas.openxmlformats.org/officeDocument/2006/relationships/hyperlink" Target="https://stats.wnba.com/team/1611661329/traditional/" TargetMode="External"/><Relationship Id="rId18745" Type="http://schemas.openxmlformats.org/officeDocument/2006/relationships/hyperlink" Target="https://stats.wnba.com/events/?flag=1&amp;CFID=&amp;CFPARAMS=&amp;PlayerID=200671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6" Type="http://schemas.openxmlformats.org/officeDocument/2006/relationships/hyperlink" Target="https://stats.wnba.com/player/1627677/" TargetMode="External"/><Relationship Id="rId18746" Type="http://schemas.openxmlformats.org/officeDocument/2006/relationships/hyperlink" Target="https://stats.wnba.com/events/?flag=1&amp;CFID=&amp;CFPARAMS=&amp;PlayerID=200671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1" Type="http://schemas.openxmlformats.org/officeDocument/2006/relationships/hyperlink" Target="https://stats.wnba.com/events/?flag=1&amp;CFID=&amp;CFPARAMS=&amp;PlayerID=10103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3" Type="http://schemas.openxmlformats.org/officeDocument/2006/relationships/hyperlink" Target="https://stats.wnba.com/events/?flag=1&amp;CFID=&amp;CFPARAMS=&amp;PlayerID=200671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0" Type="http://schemas.openxmlformats.org/officeDocument/2006/relationships/hyperlink" Target="https://stats.wnba.com/events/?flag=1&amp;CFID=&amp;CFPARAMS=&amp;PlayerID=10103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4" Type="http://schemas.openxmlformats.org/officeDocument/2006/relationships/hyperlink" Target="https://stats.wnba.com/events/?flag=1&amp;CFID=&amp;CFPARAMS=&amp;PlayerID=200671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3" Type="http://schemas.openxmlformats.org/officeDocument/2006/relationships/hyperlink" Target="https://stats.wnba.com/events/?flag=1&amp;CFID=&amp;CFPARAMS=&amp;PlayerID=10103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1" Type="http://schemas.openxmlformats.org/officeDocument/2006/relationships/hyperlink" Target="https://stats.wnba.com/events/?flag=1&amp;CFID=&amp;CFPARAMS=&amp;PlayerID=200671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2" Type="http://schemas.openxmlformats.org/officeDocument/2006/relationships/hyperlink" Target="https://stats.wnba.com/events/?flag=1&amp;CFID=&amp;CFPARAMS=&amp;PlayerID=10103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2" Type="http://schemas.openxmlformats.org/officeDocument/2006/relationships/hyperlink" Target="https://stats.wnba.com/events/?flag=1&amp;CFID=&amp;CFPARAMS=&amp;PlayerID=200671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stats.wnba.com/events/?flag=3&amp;CFID=&amp;CFPARAMS=&amp;PlayerID=1630043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wnba.com/events/?flag=1&amp;CFID=&amp;CFPARAMS=&amp;PlayerID=1630043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wnba.com/events/?flag=1&amp;CFID=&amp;CFPARAMS=&amp;PlayerID=1630043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wnba.com/events/?flag=1&amp;CFID=&amp;CFPARAMS=&amp;PlayerID=1630043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wnba.com/events/?flag=1&amp;CFID=&amp;CFPARAMS=&amp;PlayerID=1630043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stats.wnba.com/events/?flag=1&amp;CFID=&amp;CFPARAMS=&amp;PlayerID=1630043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wnba.com/events/?flag=1&amp;CFID=&amp;CFPARAMS=&amp;PlayerID=1630043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stats.wnba.com/events/?flag=1&amp;CFID=&amp;CFPARAMS=&amp;PlayerID=1630043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wnba.com/events/?flag=1&amp;CFID=&amp;CFPARAMS=&amp;PlayerID=1630043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stats.wnba.com/player/1641670/" TargetMode="External"/><Relationship Id="rId18718" Type="http://schemas.openxmlformats.org/officeDocument/2006/relationships/hyperlink" Target="https://stats.wnba.com/events/?flag=1&amp;CFID=&amp;CFPARAMS=&amp;PlayerID=200676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9" Type="http://schemas.openxmlformats.org/officeDocument/2006/relationships/hyperlink" Target="https://stats.wnba.com/events/?flag=1&amp;CFID=&amp;CFPARAMS=&amp;PlayerID=200676&amp;TeamID=1611661317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6" Type="http://schemas.openxmlformats.org/officeDocument/2006/relationships/hyperlink" Target="https://stats.wnba.com/events/?flag=1&amp;CFID=&amp;CFPARAMS=&amp;PlayerID=200676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7" Type="http://schemas.openxmlformats.org/officeDocument/2006/relationships/hyperlink" Target="https://stats.wnba.com/events/?flag=1&amp;CFID=&amp;CFPARAMS=&amp;PlayerID=200676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4" Type="http://schemas.openxmlformats.org/officeDocument/2006/relationships/hyperlink" Target="https://stats.wnba.com/events/?flag=1&amp;CFID=&amp;CFPARAMS=&amp;PlayerID=200676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5" Type="http://schemas.openxmlformats.org/officeDocument/2006/relationships/hyperlink" Target="https://stats.wnba.com/events/?flag=1&amp;CFID=&amp;CFPARAMS=&amp;PlayerID=200676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2" Type="http://schemas.openxmlformats.org/officeDocument/2006/relationships/hyperlink" Target="https://stats.wnba.com/events/?flag=1&amp;CFID=&amp;CFPARAMS=&amp;PlayerID=200676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3" Type="http://schemas.openxmlformats.org/officeDocument/2006/relationships/hyperlink" Target="https://stats.wnba.com/events/?flag=1&amp;CFID=&amp;CFPARAMS=&amp;PlayerID=200676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0" Type="http://schemas.openxmlformats.org/officeDocument/2006/relationships/hyperlink" Target="https://stats.wnba.com/events/?flag=3&amp;CFID=&amp;CFPARAMS=&amp;PlayerID=200676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1" Type="http://schemas.openxmlformats.org/officeDocument/2006/relationships/hyperlink" Target="https://stats.wnba.com/events/?flag=3&amp;CFID=&amp;CFPARAMS=&amp;PlayerID=200676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stats.wnba.com/events/?flag=1&amp;CFID=&amp;CFPARAMS=&amp;PlayerID=1641653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wnba.com/events/?flag=3&amp;CFID=&amp;CFPARAMS=&amp;PlayerID=1641653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stats.wnba.com/events/?flag=1&amp;CFID=&amp;CFPARAMS=&amp;PlayerID=1641653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wnba.com/events/?flag=1&amp;CFID=&amp;CFPARAMS=&amp;PlayerID=1641653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stats.wnba.com/events/?flag=1&amp;CFID=&amp;CFPARAMS=&amp;PlayerID=1641653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stats.wnba.com/events/?flag=1&amp;CFID=&amp;CFPARAMS=&amp;PlayerID=1641653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wnba.com/player/1630043/" TargetMode="External"/><Relationship Id="rId3806" Type="http://schemas.openxmlformats.org/officeDocument/2006/relationships/hyperlink" Target="https://stats.wnba.com/events/?flag=1&amp;CFID=&amp;CFPARAMS=&amp;PlayerID=1641653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stats.wnba.com/events/?flag=3&amp;CFID=&amp;CFPARAMS=&amp;PlayerID=1630043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wnba.com/team/1611661323/traditional/" TargetMode="External"/><Relationship Id="rId18729" Type="http://schemas.openxmlformats.org/officeDocument/2006/relationships/hyperlink" Target="https://stats.wnba.com/events/?flag=1&amp;CFID=&amp;CFPARAMS=&amp;PlayerID=203825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7" Type="http://schemas.openxmlformats.org/officeDocument/2006/relationships/hyperlink" Target="https://stats.wnba.com/events/?flag=1&amp;CFID=&amp;CFPARAMS=&amp;PlayerID=203825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8" Type="http://schemas.openxmlformats.org/officeDocument/2006/relationships/hyperlink" Target="https://stats.wnba.com/events/?flag=1&amp;CFID=&amp;CFPARAMS=&amp;PlayerID=203825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5" Type="http://schemas.openxmlformats.org/officeDocument/2006/relationships/hyperlink" Target="https://stats.wnba.com/events/?flag=3&amp;CFID=&amp;CFPARAMS=&amp;PlayerID=203825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6" Type="http://schemas.openxmlformats.org/officeDocument/2006/relationships/hyperlink" Target="https://stats.wnba.com/events/?flag=1&amp;CFID=&amp;CFPARAMS=&amp;PlayerID=203825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3" Type="http://schemas.openxmlformats.org/officeDocument/2006/relationships/hyperlink" Target="https://stats.wnba.com/events/?flag=3&amp;CFID=&amp;CFPARAMS=&amp;PlayerID=203825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4" Type="http://schemas.openxmlformats.org/officeDocument/2006/relationships/hyperlink" Target="https://stats.wnba.com/events/?flag=3&amp;CFID=&amp;CFPARAMS=&amp;PlayerID=203825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1" Type="http://schemas.openxmlformats.org/officeDocument/2006/relationships/hyperlink" Target="https://stats.wnba.com/team/1611661319/traditional/" TargetMode="External"/><Relationship Id="rId18722" Type="http://schemas.openxmlformats.org/officeDocument/2006/relationships/hyperlink" Target="https://stats.wnba.com/events/?flag=3&amp;CFID=&amp;CFPARAMS=&amp;PlayerID=203825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0" Type="http://schemas.openxmlformats.org/officeDocument/2006/relationships/hyperlink" Target="https://stats.wnba.com/player/203825/" TargetMode="External"/><Relationship Id="rId16120" Type="http://schemas.openxmlformats.org/officeDocument/2006/relationships/hyperlink" Target="https://stats.wnba.com/events/?flag=1&amp;CFID=&amp;CFPARAMS=&amp;PlayerID=1628284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1" Type="http://schemas.openxmlformats.org/officeDocument/2006/relationships/hyperlink" Target="https://stats.wnba.com/events/?flag=1&amp;CFID=&amp;CFPARAMS=&amp;PlayerID=204327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3" Type="http://schemas.openxmlformats.org/officeDocument/2006/relationships/hyperlink" Target="https://stats.wnba.com/events/?flag=1&amp;CFID=&amp;CFPARAMS=&amp;PlayerID=100646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0" Type="http://schemas.openxmlformats.org/officeDocument/2006/relationships/hyperlink" Target="https://stats.wnba.com/events/?flag=1&amp;CFID=&amp;CFPARAMS=&amp;PlayerID=204327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4" Type="http://schemas.openxmlformats.org/officeDocument/2006/relationships/hyperlink" Target="https://stats.wnba.com/events/?flag=1&amp;CFID=&amp;CFPARAMS=&amp;PlayerID=100646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2" Type="http://schemas.openxmlformats.org/officeDocument/2006/relationships/hyperlink" Target="https://stats.wnba.com/events/?flag=1&amp;CFID=&amp;CFPARAMS=&amp;PlayerID=1628284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3" Type="http://schemas.openxmlformats.org/officeDocument/2006/relationships/hyperlink" Target="https://stats.wnba.com/events/?flag=1&amp;CFID=&amp;CFPARAMS=&amp;PlayerID=204327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1" Type="http://schemas.openxmlformats.org/officeDocument/2006/relationships/hyperlink" Target="https://stats.wnba.com/events/?flag=1&amp;CFID=&amp;CFPARAMS=&amp;PlayerID=100646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1" Type="http://schemas.openxmlformats.org/officeDocument/2006/relationships/hyperlink" Target="https://stats.wnba.com/events/?flag=1&amp;CFID=&amp;CFPARAMS=&amp;PlayerID=1628284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2" Type="http://schemas.openxmlformats.org/officeDocument/2006/relationships/hyperlink" Target="https://stats.wnba.com/events/?flag=1&amp;CFID=&amp;CFPARAMS=&amp;PlayerID=204327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2" Type="http://schemas.openxmlformats.org/officeDocument/2006/relationships/hyperlink" Target="https://stats.wnba.com/events/?flag=1&amp;CFID=&amp;CFPARAMS=&amp;PlayerID=100646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0" Type="http://schemas.openxmlformats.org/officeDocument/2006/relationships/hyperlink" Target="https://stats.wnba.com/events/?flag=3&amp;CFID=&amp;CFPARAMS=&amp;PlayerID=100646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7" Type="http://schemas.openxmlformats.org/officeDocument/2006/relationships/hyperlink" Target="https://stats.wnba.com/events/?flag=3&amp;CFID=&amp;CFPARAMS=&amp;PlayerID=1628284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8" Type="http://schemas.openxmlformats.org/officeDocument/2006/relationships/hyperlink" Target="https://stats.wnba.com/events/?flag=1&amp;CFID=&amp;CFPARAMS=&amp;PlayerID=204327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6" Type="http://schemas.openxmlformats.org/officeDocument/2006/relationships/hyperlink" Target="https://stats.wnba.com/events/?flag=3&amp;CFID=&amp;CFPARAMS=&amp;PlayerID=1628284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7" Type="http://schemas.openxmlformats.org/officeDocument/2006/relationships/hyperlink" Target="https://stats.wnba.com/events/?flag=1&amp;CFID=&amp;CFPARAMS=&amp;PlayerID=204327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9" Type="http://schemas.openxmlformats.org/officeDocument/2006/relationships/hyperlink" Target="https://stats.wnba.com/events/?flag=1&amp;CFID=&amp;CFPARAMS=&amp;PlayerID=1628284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8" Type="http://schemas.openxmlformats.org/officeDocument/2006/relationships/hyperlink" Target="https://stats.wnba.com/events/?flag=3&amp;CFID=&amp;CFPARAMS=&amp;PlayerID=100646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8" Type="http://schemas.openxmlformats.org/officeDocument/2006/relationships/hyperlink" Target="https://stats.wnba.com/events/?flag=1&amp;CFID=&amp;CFPARAMS=&amp;PlayerID=1628284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9" Type="http://schemas.openxmlformats.org/officeDocument/2006/relationships/hyperlink" Target="https://stats.wnba.com/events/?flag=1&amp;CFID=&amp;CFPARAMS=&amp;PlayerID=204327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9" Type="http://schemas.openxmlformats.org/officeDocument/2006/relationships/hyperlink" Target="https://stats.wnba.com/events/?flag=3&amp;CFID=&amp;CFPARAMS=&amp;PlayerID=100646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3" Type="http://schemas.openxmlformats.org/officeDocument/2006/relationships/hyperlink" Target="https://stats.wnba.com/team/1611661328/traditional/" TargetMode="External"/><Relationship Id="rId17444" Type="http://schemas.openxmlformats.org/officeDocument/2006/relationships/hyperlink" Target="https://stats.wnba.com/events/?flag=3&amp;CFID=&amp;CFPARAMS=&amp;PlayerID=204327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6" Type="http://schemas.openxmlformats.org/officeDocument/2006/relationships/hyperlink" Target="https://stats.wnba.com/team/1611661325/traditional/" TargetMode="External"/><Relationship Id="rId16112" Type="http://schemas.openxmlformats.org/officeDocument/2006/relationships/hyperlink" Target="https://stats.wnba.com/player/1628284/" TargetMode="External"/><Relationship Id="rId17443" Type="http://schemas.openxmlformats.org/officeDocument/2006/relationships/hyperlink" Target="https://stats.wnba.com/events/?flag=3&amp;CFID=&amp;CFPARAMS=&amp;PlayerID=204327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7" Type="http://schemas.openxmlformats.org/officeDocument/2006/relationships/hyperlink" Target="https://stats.wnba.com/events/?flag=3&amp;CFID=&amp;CFPARAMS=&amp;PlayerID=100646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5" Type="http://schemas.openxmlformats.org/officeDocument/2006/relationships/hyperlink" Target="https://stats.wnba.com/events/?flag=3&amp;CFID=&amp;CFPARAMS=&amp;PlayerID=1628284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6" Type="http://schemas.openxmlformats.org/officeDocument/2006/relationships/hyperlink" Target="https://stats.wnba.com/events/?flag=3&amp;CFID=&amp;CFPARAMS=&amp;PlayerID=204327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4" Type="http://schemas.openxmlformats.org/officeDocument/2006/relationships/hyperlink" Target="https://stats.wnba.com/events/?flag=1&amp;CFID=&amp;CFPARAMS=&amp;PlayerID=100952&amp;TeamID=1611661319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4" Type="http://schemas.openxmlformats.org/officeDocument/2006/relationships/hyperlink" Target="https://stats.wnba.com/events/?flag=3&amp;CFID=&amp;CFPARAMS=&amp;PlayerID=1628284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5" Type="http://schemas.openxmlformats.org/officeDocument/2006/relationships/hyperlink" Target="https://stats.wnba.com/events/?flag=3&amp;CFID=&amp;CFPARAMS=&amp;PlayerID=204327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5" Type="http://schemas.openxmlformats.org/officeDocument/2006/relationships/hyperlink" Target="https://stats.wnba.com/player/100646/" TargetMode="External"/><Relationship Id="rId16131" Type="http://schemas.openxmlformats.org/officeDocument/2006/relationships/hyperlink" Target="https://stats.wnba.com/events/?flag=1&amp;CFID=&amp;CFPARAMS=&amp;PlayerID=202623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2" Type="http://schemas.openxmlformats.org/officeDocument/2006/relationships/hyperlink" Target="https://stats.wnba.com/events/?flag=1&amp;CFID=&amp;CFPARAMS=&amp;PlayerID=100952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4" Type="http://schemas.openxmlformats.org/officeDocument/2006/relationships/hyperlink" Target="https://stats.wnba.com/events/?flag=3&amp;CFID=&amp;CFPARAMS=&amp;PlayerID=203026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0" Type="http://schemas.openxmlformats.org/officeDocument/2006/relationships/hyperlink" Target="https://stats.wnba.com/events/?flag=1&amp;CFID=&amp;CFPARAMS=&amp;PlayerID=202623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1" Type="http://schemas.openxmlformats.org/officeDocument/2006/relationships/hyperlink" Target="https://stats.wnba.com/events/?flag=1&amp;CFID=&amp;CFPARAMS=&amp;PlayerID=100952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5" Type="http://schemas.openxmlformats.org/officeDocument/2006/relationships/hyperlink" Target="https://stats.wnba.com/events/?flag=1&amp;CFID=&amp;CFPARAMS=&amp;PlayerID=203026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3" Type="http://schemas.openxmlformats.org/officeDocument/2006/relationships/hyperlink" Target="https://stats.wnba.com/events/?flag=1&amp;CFID=&amp;CFPARAMS=&amp;PlayerID=202623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4" Type="http://schemas.openxmlformats.org/officeDocument/2006/relationships/hyperlink" Target="https://stats.wnba.com/events/?flag=1&amp;CFID=&amp;CFPARAMS=&amp;PlayerID=100952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2" Type="http://schemas.openxmlformats.org/officeDocument/2006/relationships/hyperlink" Target="https://stats.wnba.com/events/?flag=3&amp;CFID=&amp;CFPARAMS=&amp;PlayerID=203026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2" Type="http://schemas.openxmlformats.org/officeDocument/2006/relationships/hyperlink" Target="https://stats.wnba.com/events/?flag=1&amp;CFID=&amp;CFPARAMS=&amp;PlayerID=202623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3" Type="http://schemas.openxmlformats.org/officeDocument/2006/relationships/hyperlink" Target="https://stats.wnba.com/events/?flag=1&amp;CFID=&amp;CFPARAMS=&amp;PlayerID=100952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3" Type="http://schemas.openxmlformats.org/officeDocument/2006/relationships/hyperlink" Target="https://stats.wnba.com/events/?flag=3&amp;CFID=&amp;CFPARAMS=&amp;PlayerID=203026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0" Type="http://schemas.openxmlformats.org/officeDocument/2006/relationships/hyperlink" Target="https://stats.wnba.com/team/1611661330/traditional/" TargetMode="External"/><Relationship Id="rId18791" Type="http://schemas.openxmlformats.org/officeDocument/2006/relationships/hyperlink" Target="https://stats.wnba.com/events/?flag=3&amp;CFID=&amp;CFPARAMS=&amp;PlayerID=203026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0" Type="http://schemas.openxmlformats.org/officeDocument/2006/relationships/hyperlink" Target="https://stats.wnba.com/events/?flag=3&amp;CFID=&amp;CFPARAMS=&amp;PlayerID=100952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8" Type="http://schemas.openxmlformats.org/officeDocument/2006/relationships/hyperlink" Target="https://stats.wnba.com/events/?flag=3&amp;CFID=&amp;CFPARAMS=&amp;PlayerID=202623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9" Type="http://schemas.openxmlformats.org/officeDocument/2006/relationships/hyperlink" Target="https://stats.wnba.com/events/?flag=3&amp;CFID=&amp;CFPARAMS=&amp;PlayerID=100952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7" Type="http://schemas.openxmlformats.org/officeDocument/2006/relationships/hyperlink" Target="https://stats.wnba.com/events/?flag=3&amp;CFID=&amp;CFPARAMS=&amp;PlayerID=202623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8" Type="http://schemas.openxmlformats.org/officeDocument/2006/relationships/hyperlink" Target="https://stats.wnba.com/events/?flag=3&amp;CFID=&amp;CFPARAMS=&amp;PlayerID=100952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9" Type="http://schemas.openxmlformats.org/officeDocument/2006/relationships/hyperlink" Target="https://stats.wnba.com/player/203026/" TargetMode="External"/><Relationship Id="rId16129" Type="http://schemas.openxmlformats.org/officeDocument/2006/relationships/hyperlink" Target="https://stats.wnba.com/events/?flag=1&amp;CFID=&amp;CFPARAMS=&amp;PlayerID=202623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4" Type="http://schemas.openxmlformats.org/officeDocument/2006/relationships/hyperlink" Target="https://stats.wnba.com/events/?flag=1&amp;CFID=&amp;CFPARAMS=&amp;PlayerID=1628284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5" Type="http://schemas.openxmlformats.org/officeDocument/2006/relationships/hyperlink" Target="https://stats.wnba.com/player/100952/" TargetMode="External"/><Relationship Id="rId18787" Type="http://schemas.openxmlformats.org/officeDocument/2006/relationships/hyperlink" Target="https://stats.wnba.com/events/?flag=1&amp;CFID=&amp;CFPARAMS=&amp;PlayerID=100646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3" Type="http://schemas.openxmlformats.org/officeDocument/2006/relationships/hyperlink" Target="https://stats.wnba.com/events/?flag=1&amp;CFID=&amp;CFPARAMS=&amp;PlayerID=1628284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4" Type="http://schemas.openxmlformats.org/officeDocument/2006/relationships/hyperlink" Target="https://stats.wnba.com/events/?flag=1&amp;CFID=&amp;CFPARAMS=&amp;PlayerID=204327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8" Type="http://schemas.openxmlformats.org/officeDocument/2006/relationships/hyperlink" Target="https://stats.wnba.com/events/?flag=1&amp;CFID=&amp;CFPARAMS=&amp;PlayerID=100646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6" Type="http://schemas.openxmlformats.org/officeDocument/2006/relationships/hyperlink" Target="https://stats.wnba.com/team/1611661330/traditional/" TargetMode="External"/><Relationship Id="rId17457" Type="http://schemas.openxmlformats.org/officeDocument/2006/relationships/hyperlink" Target="https://stats.wnba.com/events/?flag=3&amp;CFID=&amp;CFPARAMS=&amp;PlayerID=100952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5" Type="http://schemas.openxmlformats.org/officeDocument/2006/relationships/hyperlink" Target="https://stats.wnba.com/events/?flag=1&amp;CFID=&amp;CFPARAMS=&amp;PlayerID=100646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5" Type="http://schemas.openxmlformats.org/officeDocument/2006/relationships/hyperlink" Target="https://stats.wnba.com/player/202623/" TargetMode="External"/><Relationship Id="rId17456" Type="http://schemas.openxmlformats.org/officeDocument/2006/relationships/hyperlink" Target="https://stats.wnba.com/team/1611661324/traditional/" TargetMode="External"/><Relationship Id="rId18786" Type="http://schemas.openxmlformats.org/officeDocument/2006/relationships/hyperlink" Target="https://stats.wnba.com/events/?flag=1&amp;CFID=&amp;CFPARAMS=&amp;PlayerID=100646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1" Type="http://schemas.openxmlformats.org/officeDocument/2006/relationships/hyperlink" Target="https://stats.wnba.com/player/100952/" TargetMode="External"/><Relationship Id="rId18762" Type="http://schemas.openxmlformats.org/officeDocument/2006/relationships/hyperlink" Target="https://stats.wnba.com/team/1611661319/traditional/" TargetMode="External"/><Relationship Id="rId16100" Type="http://schemas.openxmlformats.org/officeDocument/2006/relationships/hyperlink" Target="https://stats.wnba.com/player/203845/" TargetMode="External"/><Relationship Id="rId17431" Type="http://schemas.openxmlformats.org/officeDocument/2006/relationships/hyperlink" Target="https://stats.wnba.com/events/?flag=3&amp;CFID=&amp;CFPARAMS=&amp;PlayerID=203829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0" Type="http://schemas.openxmlformats.org/officeDocument/2006/relationships/hyperlink" Target="https://stats.wnba.com/events/?flag=3&amp;CFID=&amp;CFPARAMS=&amp;PlayerID=203829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0" Type="http://schemas.openxmlformats.org/officeDocument/2006/relationships/hyperlink" Target="https://stats.wnba.com/events/?flag=1&amp;CFID=&amp;CFPARAMS=&amp;PlayerID=201056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9" Type="http://schemas.openxmlformats.org/officeDocument/2006/relationships/hyperlink" Target="https://stats.wnba.com/team/1611661322/traditional/" TargetMode="External"/><Relationship Id="rId17426" Type="http://schemas.openxmlformats.org/officeDocument/2006/relationships/hyperlink" Target="https://stats.wnba.com/events/?flag=1&amp;CFID=&amp;CFPARAMS=&amp;PlayerID=1627677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8" Type="http://schemas.openxmlformats.org/officeDocument/2006/relationships/hyperlink" Target="https://stats.wnba.com/events/?flag=1&amp;CFID=&amp;CFPARAMS=&amp;PlayerID=201056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5" Type="http://schemas.openxmlformats.org/officeDocument/2006/relationships/hyperlink" Target="https://stats.wnba.com/events/?flag=1&amp;CFID=&amp;CFPARAMS=&amp;PlayerID=1627677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9" Type="http://schemas.openxmlformats.org/officeDocument/2006/relationships/hyperlink" Target="https://stats.wnba.com/events/?flag=1&amp;CFID=&amp;CFPARAMS=&amp;PlayerID=201056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8" Type="http://schemas.openxmlformats.org/officeDocument/2006/relationships/hyperlink" Target="https://stats.wnba.com/player/203829/" TargetMode="External"/><Relationship Id="rId18756" Type="http://schemas.openxmlformats.org/officeDocument/2006/relationships/hyperlink" Target="https://stats.wnba.com/events/?flag=1&amp;CFID=&amp;CFPARAMS=&amp;PlayerID=201056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7" Type="http://schemas.openxmlformats.org/officeDocument/2006/relationships/hyperlink" Target="https://stats.wnba.com/events/?flag=1&amp;CFID=&amp;CFPARAMS=&amp;PlayerID=1627677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7" Type="http://schemas.openxmlformats.org/officeDocument/2006/relationships/hyperlink" Target="https://stats.wnba.com/events/?flag=1&amp;CFID=&amp;CFPARAMS=&amp;PlayerID=201056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2" Type="http://schemas.openxmlformats.org/officeDocument/2006/relationships/hyperlink" Target="https://stats.wnba.com/events/?flag=1&amp;CFID=&amp;CFPARAMS=&amp;PlayerID=1627677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4" Type="http://schemas.openxmlformats.org/officeDocument/2006/relationships/hyperlink" Target="https://stats.wnba.com/events/?flag=1&amp;CFID=&amp;CFPARAMS=&amp;PlayerID=201056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1" Type="http://schemas.openxmlformats.org/officeDocument/2006/relationships/hyperlink" Target="https://stats.wnba.com/events/?flag=1&amp;CFID=&amp;CFPARAMS=&amp;PlayerID=1627677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5" Type="http://schemas.openxmlformats.org/officeDocument/2006/relationships/hyperlink" Target="https://stats.wnba.com/events/?flag=1&amp;CFID=&amp;CFPARAMS=&amp;PlayerID=201056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4" Type="http://schemas.openxmlformats.org/officeDocument/2006/relationships/hyperlink" Target="https://stats.wnba.com/events/?flag=1&amp;CFID=&amp;CFPARAMS=&amp;PlayerID=1627677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2" Type="http://schemas.openxmlformats.org/officeDocument/2006/relationships/hyperlink" Target="https://stats.wnba.com/events/?flag=3&amp;CFID=&amp;CFPARAMS=&amp;PlayerID=201056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3" Type="http://schemas.openxmlformats.org/officeDocument/2006/relationships/hyperlink" Target="https://stats.wnba.com/events/?flag=1&amp;CFID=&amp;CFPARAMS=&amp;PlayerID=1627677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3" Type="http://schemas.openxmlformats.org/officeDocument/2006/relationships/hyperlink" Target="https://stats.wnba.com/events/?flag=3&amp;CFID=&amp;CFPARAMS=&amp;PlayerID=201056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0" Type="http://schemas.openxmlformats.org/officeDocument/2006/relationships/hyperlink" Target="https://stats.wnba.com/events/?flag=1&amp;CFID=&amp;CFPARAMS=&amp;PlayerID=203829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2" Type="http://schemas.openxmlformats.org/officeDocument/2006/relationships/hyperlink" Target="https://stats.wnba.com/events/?flag=1&amp;CFID=&amp;CFPARAMS=&amp;PlayerID=100952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3" Type="http://schemas.openxmlformats.org/officeDocument/2006/relationships/hyperlink" Target="https://stats.wnba.com/events/?flag=1&amp;CFID=&amp;CFPARAMS=&amp;PlayerID=100952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1" Type="http://schemas.openxmlformats.org/officeDocument/2006/relationships/hyperlink" Target="https://stats.wnba.com/events/?flag=1&amp;CFID=&amp;CFPARAMS=&amp;PlayerID=203845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2" Type="http://schemas.openxmlformats.org/officeDocument/2006/relationships/hyperlink" Target="https://stats.wnba.com/team/1611661313/traditional/" TargetMode="External"/><Relationship Id="rId18770" Type="http://schemas.openxmlformats.org/officeDocument/2006/relationships/hyperlink" Target="https://stats.wnba.com/events/?flag=1&amp;CFID=&amp;CFPARAMS=&amp;PlayerID=100952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0" Type="http://schemas.openxmlformats.org/officeDocument/2006/relationships/hyperlink" Target="https://stats.wnba.com/events/?flag=1&amp;CFID=&amp;CFPARAMS=&amp;PlayerID=203845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1" Type="http://schemas.openxmlformats.org/officeDocument/2006/relationships/hyperlink" Target="https://stats.wnba.com/player/204327/" TargetMode="External"/><Relationship Id="rId18771" Type="http://schemas.openxmlformats.org/officeDocument/2006/relationships/hyperlink" Target="https://stats.wnba.com/events/?flag=1&amp;CFID=&amp;CFPARAMS=&amp;PlayerID=100952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9" Type="http://schemas.openxmlformats.org/officeDocument/2006/relationships/hyperlink" Target="https://stats.wnba.com/events/?flag=1&amp;CFID=&amp;CFPARAMS=&amp;PlayerID=203845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6" Type="http://schemas.openxmlformats.org/officeDocument/2006/relationships/hyperlink" Target="https://stats.wnba.com/events/?flag=1&amp;CFID=&amp;CFPARAMS=&amp;PlayerID=203845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7" Type="http://schemas.openxmlformats.org/officeDocument/2006/relationships/hyperlink" Target="https://stats.wnba.com/events/?flag=1&amp;CFID=&amp;CFPARAMS=&amp;PlayerID=203829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9" Type="http://schemas.openxmlformats.org/officeDocument/2006/relationships/hyperlink" Target="https://stats.wnba.com/events/?flag=1&amp;CFID=&amp;CFPARAMS=&amp;PlayerID=100952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5" Type="http://schemas.openxmlformats.org/officeDocument/2006/relationships/hyperlink" Target="https://stats.wnba.com/events/?flag=1&amp;CFID=&amp;CFPARAMS=&amp;PlayerID=203845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6" Type="http://schemas.openxmlformats.org/officeDocument/2006/relationships/hyperlink" Target="https://stats.wnba.com/events/?flag=1&amp;CFID=&amp;CFPARAMS=&amp;PlayerID=203829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8" Type="http://schemas.openxmlformats.org/officeDocument/2006/relationships/hyperlink" Target="https://stats.wnba.com/events/?flag=1&amp;CFID=&amp;CFPARAMS=&amp;PlayerID=203845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9" Type="http://schemas.openxmlformats.org/officeDocument/2006/relationships/hyperlink" Target="https://stats.wnba.com/events/?flag=1&amp;CFID=&amp;CFPARAMS=&amp;PlayerID=203829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7" Type="http://schemas.openxmlformats.org/officeDocument/2006/relationships/hyperlink" Target="https://stats.wnba.com/events/?flag=1&amp;CFID=&amp;CFPARAMS=&amp;PlayerID=100952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7" Type="http://schemas.openxmlformats.org/officeDocument/2006/relationships/hyperlink" Target="https://stats.wnba.com/events/?flag=1&amp;CFID=&amp;CFPARAMS=&amp;PlayerID=203845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8" Type="http://schemas.openxmlformats.org/officeDocument/2006/relationships/hyperlink" Target="https://stats.wnba.com/events/?flag=1&amp;CFID=&amp;CFPARAMS=&amp;PlayerID=203829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8" Type="http://schemas.openxmlformats.org/officeDocument/2006/relationships/hyperlink" Target="https://stats.wnba.com/events/?flag=1&amp;CFID=&amp;CFPARAMS=&amp;PlayerID=100952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2" Type="http://schemas.openxmlformats.org/officeDocument/2006/relationships/hyperlink" Target="https://stats.wnba.com/events/?flag=3&amp;CFID=&amp;CFPARAMS=&amp;PlayerID=203845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3" Type="http://schemas.openxmlformats.org/officeDocument/2006/relationships/hyperlink" Target="https://stats.wnba.com/events/?flag=3&amp;CFID=&amp;CFPARAMS=&amp;PlayerID=203829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5" Type="http://schemas.openxmlformats.org/officeDocument/2006/relationships/hyperlink" Target="https://stats.wnba.com/events/?flag=3&amp;CFID=&amp;CFPARAMS=&amp;PlayerID=100952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1" Type="http://schemas.openxmlformats.org/officeDocument/2006/relationships/hyperlink" Target="https://stats.wnba.com/team/1611661325/traditional/" TargetMode="External"/><Relationship Id="rId17432" Type="http://schemas.openxmlformats.org/officeDocument/2006/relationships/hyperlink" Target="https://stats.wnba.com/events/?flag=3&amp;CFID=&amp;CFPARAMS=&amp;PlayerID=203829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6" Type="http://schemas.openxmlformats.org/officeDocument/2006/relationships/hyperlink" Target="https://stats.wnba.com/events/?flag=3&amp;CFID=&amp;CFPARAMS=&amp;PlayerID=100952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4" Type="http://schemas.openxmlformats.org/officeDocument/2006/relationships/hyperlink" Target="https://stats.wnba.com/events/?flag=1&amp;CFID=&amp;CFPARAMS=&amp;PlayerID=203845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5" Type="http://schemas.openxmlformats.org/officeDocument/2006/relationships/hyperlink" Target="https://stats.wnba.com/events/?flag=1&amp;CFID=&amp;CFPARAMS=&amp;PlayerID=203829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3" Type="http://schemas.openxmlformats.org/officeDocument/2006/relationships/hyperlink" Target="https://stats.wnba.com/events/?flag=3&amp;CFID=&amp;CFPARAMS=&amp;PlayerID=100952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3" Type="http://schemas.openxmlformats.org/officeDocument/2006/relationships/hyperlink" Target="https://stats.wnba.com/events/?flag=3&amp;CFID=&amp;CFPARAMS=&amp;PlayerID=203845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4" Type="http://schemas.openxmlformats.org/officeDocument/2006/relationships/hyperlink" Target="https://stats.wnba.com/events/?flag=1&amp;CFID=&amp;CFPARAMS=&amp;PlayerID=203829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4" Type="http://schemas.openxmlformats.org/officeDocument/2006/relationships/hyperlink" Target="https://stats.wnba.com/events/?flag=3&amp;CFID=&amp;CFPARAMS=&amp;PlayerID=100952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wnba.com/events/?flag=1&amp;CFID=&amp;CFPARAMS=&amp;PlayerID=1629574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wnba.com/events/?flag=1&amp;CFID=&amp;CFPARAMS=&amp;PlayerID=1641649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wnba.com/events/?flag=1&amp;CFID=&amp;CFPARAMS=&amp;PlayerID=1629485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wnba.com/events/?flag=1&amp;CFID=&amp;CFPARAMS=&amp;PlayerID=1629574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wnba.com/events/?flag=1&amp;CFID=&amp;CFPARAMS=&amp;PlayerID=1641649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wnba.com/events/?flag=1&amp;CFID=&amp;CFPARAMS=&amp;PlayerID=1629485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wnba.com/events/?flag=1&amp;CFID=&amp;CFPARAMS=&amp;PlayerID=1629574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6" Type="http://schemas.openxmlformats.org/officeDocument/2006/relationships/hyperlink" Target="https://stats.wnba.com/player/203026/" TargetMode="External"/><Relationship Id="rId3878" Type="http://schemas.openxmlformats.org/officeDocument/2006/relationships/hyperlink" Target="https://stats.wnba.com/events/?flag=1&amp;CFID=&amp;CFPARAMS=&amp;PlayerID=1629485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wnba.com/events/?flag=1&amp;CFID=&amp;CFPARAMS=&amp;PlayerID=1629574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wnba.com/team/1611661323/traditional/" TargetMode="External"/><Relationship Id="rId3877" Type="http://schemas.openxmlformats.org/officeDocument/2006/relationships/hyperlink" Target="https://stats.wnba.com/events/?flag=1&amp;CFID=&amp;CFPARAMS=&amp;PlayerID=1629485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wnba.com/events/?flag=1&amp;CFID=&amp;CFPARAMS=&amp;PlayerID=1629574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wnba.com/events/?flag=3&amp;CFID=&amp;CFPARAMS=&amp;PlayerID=203026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wnba.com/events/?flag=1&amp;CFID=&amp;CFPARAMS=&amp;PlayerID=1629574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wnba.com/events/?flag=3&amp;CFID=&amp;CFPARAMS=&amp;PlayerID=203026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wnba.com/events/?flag=1&amp;CFID=&amp;CFPARAMS=&amp;PlayerID=1629485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wnba.com/player/1628244/" TargetMode="External"/><Relationship Id="rId3870" Type="http://schemas.openxmlformats.org/officeDocument/2006/relationships/hyperlink" Target="https://stats.wnba.com/player/1629485/" TargetMode="External"/><Relationship Id="rId2540" Type="http://schemas.openxmlformats.org/officeDocument/2006/relationships/hyperlink" Target="https://stats.wnba.com/events/?flag=1&amp;CFID=&amp;CFPARAMS=&amp;PlayerID=1641649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stats.wnba.com/events/?flag=3&amp;CFID=&amp;CFPARAMS=&amp;PlayerID=1629485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stats.wnba.com/events/?flag=3&amp;CFID=&amp;CFPARAMS=&amp;PlayerID=1629574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wnba.com/events/?flag=1&amp;CFID=&amp;CFPARAMS=&amp;PlayerID=1641649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stats.wnba.com/team/1611661323/traditional/" TargetMode="External"/><Relationship Id="rId1211" Type="http://schemas.openxmlformats.org/officeDocument/2006/relationships/hyperlink" Target="https://stats.wnba.com/events/?flag=1&amp;CFID=&amp;CFPARAMS=&amp;PlayerID=1629574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wnba.com/events/?flag=1&amp;CFID=&amp;CFPARAMS=&amp;PlayerID=1641649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stats.wnba.com/events/?flag=3&amp;CFID=&amp;CFPARAMS=&amp;PlayerID=1629485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wnba.com/events/?flag=1&amp;CFID=&amp;CFPARAMS=&amp;PlayerID=1629574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wnba.com/events/?flag=1&amp;CFID=&amp;CFPARAMS=&amp;PlayerID=1641649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stats.wnba.com/events/?flag=3&amp;CFID=&amp;CFPARAMS=&amp;PlayerID=1629485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wnba.com/events/?flag=1&amp;CFID=&amp;CFPARAMS=&amp;PlayerID=1630471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stats.wnba.com/team/1611661324/traditional/" TargetMode="External"/><Relationship Id="rId3865" Type="http://schemas.openxmlformats.org/officeDocument/2006/relationships/hyperlink" Target="https://stats.wnba.com/events/?flag=1&amp;CFID=&amp;CFPARAMS=&amp;PlayerID=1641700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wnba.com/events/?flag=1&amp;CFID=&amp;CFPARAMS=&amp;PlayerID=1630471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wnba.com/events/?flag=3&amp;CFID=&amp;CFPARAMS=&amp;PlayerID=1641649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stats.wnba.com/events/?flag=1&amp;CFID=&amp;CFPARAMS=&amp;PlayerID=1641700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wnba.com/events/?flag=1&amp;CFID=&amp;CFPARAMS=&amp;PlayerID=1630471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wnba.com/events/?flag=3&amp;CFID=&amp;CFPARAMS=&amp;PlayerID=1641649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wnba.com/events/?flag=1&amp;CFID=&amp;CFPARAMS=&amp;PlayerID=1641700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wnba.com/player/1629574/" TargetMode="External"/><Relationship Id="rId2536" Type="http://schemas.openxmlformats.org/officeDocument/2006/relationships/hyperlink" Target="https://stats.wnba.com/events/?flag=3&amp;CFID=&amp;CFPARAMS=&amp;PlayerID=1641649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wnba.com/events/?flag=1&amp;CFID=&amp;CFPARAMS=&amp;PlayerID=1641700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wnba.com/team/1611661320/traditional/" TargetMode="External"/><Relationship Id="rId2537" Type="http://schemas.openxmlformats.org/officeDocument/2006/relationships/hyperlink" Target="https://stats.wnba.com/events/?flag=3&amp;CFID=&amp;CFPARAMS=&amp;PlayerID=1641649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stats.wnba.com/events/?flag=1&amp;CFID=&amp;CFPARAMS=&amp;PlayerID=1641700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wnba.com/events/?flag=3&amp;CFID=&amp;CFPARAMS=&amp;PlayerID=1629574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wnba.com/events/?flag=1&amp;CFID=&amp;CFPARAMS=&amp;PlayerID=1641649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wnba.com/events/?flag=1&amp;CFID=&amp;CFPARAMS=&amp;PlayerID=1641700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wnba.com/events/?flag=3&amp;CFID=&amp;CFPARAMS=&amp;PlayerID=1629574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wnba.com/events/?flag=1&amp;CFID=&amp;CFPARAMS=&amp;PlayerID=1641649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stats.wnba.com/events/?flag=3&amp;CFID=&amp;CFPARAMS=&amp;PlayerID=1629574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wnba.com/events/?flag=3&amp;CFID=&amp;CFPARAMS=&amp;PlayerID=1641700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wnba.com/events/?flag=1&amp;CFID=&amp;CFPARAMS=&amp;PlayerID=1628882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stats.wnba.com/team/1611661317/traditional/" TargetMode="External"/><Relationship Id="rId1200" Type="http://schemas.openxmlformats.org/officeDocument/2006/relationships/hyperlink" Target="https://stats.wnba.com/events/?flag=1&amp;CFID=&amp;CFPARAMS=&amp;PlayerID=1630471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wnba.com/events/?flag=1&amp;CFID=&amp;CFPARAMS=&amp;PlayerID=1628882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wnba.com/events/?flag=1&amp;CFID=&amp;CFPARAMS=&amp;PlayerID=1641700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stats.wnba.com/events/?flag=1&amp;CFID=&amp;CFPARAMS=&amp;PlayerID=1630471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wnba.com/player/1641649/" TargetMode="External"/><Relationship Id="rId3862" Type="http://schemas.openxmlformats.org/officeDocument/2006/relationships/hyperlink" Target="https://stats.wnba.com/events/?flag=3&amp;CFID=&amp;CFPARAMS=&amp;PlayerID=1641700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wnba.com/events/?flag=3&amp;CFID=&amp;CFPARAMS=&amp;PlayerID=1631055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wnba.com/events/?flag=1&amp;CFID=&amp;CFPARAMS=&amp;PlayerID=1629479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wnba.com/team/1611661324/traditional/" TargetMode="External"/><Relationship Id="rId1236" Type="http://schemas.openxmlformats.org/officeDocument/2006/relationships/hyperlink" Target="https://stats.wnba.com/events/?flag=3&amp;CFID=&amp;CFPARAMS=&amp;PlayerID=1631055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wnba.com/events/?flag=1&amp;CFID=&amp;CFPARAMS=&amp;PlayerID=1629479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wnba.com/player/1631083/" TargetMode="External"/><Relationship Id="rId1237" Type="http://schemas.openxmlformats.org/officeDocument/2006/relationships/hyperlink" Target="https://stats.wnba.com/events/?flag=3&amp;CFID=&amp;CFPARAMS=&amp;PlayerID=1631055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wnba.com/events/?flag=1&amp;CFID=&amp;CFPARAMS=&amp;PlayerID=1629479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stats.wnba.com/events/?flag=1&amp;CFID=&amp;CFPARAMS=&amp;PlayerID=1631055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wnba.com/events/?flag=1&amp;CFID=&amp;CFPARAMS=&amp;PlayerID=1629479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wnba.com/events/?flag=3&amp;CFID=&amp;CFPARAMS=&amp;PlayerID=1631083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wnba.com/events/?flag=1&amp;CFID=&amp;CFPARAMS=&amp;PlayerID=1631055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stats.wnba.com/events/?flag=1&amp;CFID=&amp;CFPARAMS=&amp;PlayerID=202259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wnba.com/player/1629479/" TargetMode="External"/><Relationship Id="rId3892" Type="http://schemas.openxmlformats.org/officeDocument/2006/relationships/hyperlink" Target="https://stats.wnba.com/events/?flag=1&amp;CFID=&amp;CFPARAMS=&amp;PlayerID=202259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wnba.com/events/?flag=1&amp;CFID=&amp;CFPARAMS=&amp;PlayerID=1628244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wnba.com/team/1611661321/traditional/" TargetMode="External"/><Relationship Id="rId3891" Type="http://schemas.openxmlformats.org/officeDocument/2006/relationships/hyperlink" Target="https://stats.wnba.com/events/?flag=1&amp;CFID=&amp;CFPARAMS=&amp;PlayerID=202259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wnba.com/events/?flag=1&amp;CFID=&amp;CFPARAMS=&amp;PlayerID=1628244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wnba.com/events/?flag=3&amp;CFID=&amp;CFPARAMS=&amp;PlayerID=1629479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wnba.com/events/?flag=1&amp;CFID=&amp;CFPARAMS=&amp;PlayerID=202259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wnba.com/events/?flag=1&amp;CFID=&amp;CFPARAMS=&amp;PlayerID=1628244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wnba.com/events/?flag=3&amp;CFID=&amp;CFPARAMS=&amp;PlayerID=1629479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wnba.com/events/?flag=1&amp;CFID=&amp;CFPARAMS=&amp;PlayerID=202259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wnba.com/player/1631055/" TargetMode="External"/><Relationship Id="rId2564" Type="http://schemas.openxmlformats.org/officeDocument/2006/relationships/hyperlink" Target="https://stats.wnba.com/events/?flag=3&amp;CFID=&amp;CFPARAMS=&amp;PlayerID=1629479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stats.wnba.com/events/?flag=1&amp;CFID=&amp;CFPARAMS=&amp;PlayerID=202259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wnba.com/team/1611661313/traditional/" TargetMode="External"/><Relationship Id="rId2565" Type="http://schemas.openxmlformats.org/officeDocument/2006/relationships/hyperlink" Target="https://stats.wnba.com/events/?flag=1&amp;CFID=&amp;CFPARAMS=&amp;PlayerID=1629479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stats.wnba.com/events/?flag=1&amp;CFID=&amp;CFPARAMS=&amp;PlayerID=202259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wnba.com/events/?flag=3&amp;CFID=&amp;CFPARAMS=&amp;PlayerID=1628244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wnba.com/events/?flag=1&amp;CFID=&amp;CFPARAMS=&amp;PlayerID=203026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stats.wnba.com/events/?flag=3&amp;CFID=&amp;CFPARAMS=&amp;PlayerID=202259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wnba.com/events/?flag=1&amp;CFID=&amp;CFPARAMS=&amp;PlayerID=1628244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wnba.com/events/?flag=1&amp;CFID=&amp;CFPARAMS=&amp;PlayerID=203026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stats.wnba.com/events/?flag=3&amp;CFID=&amp;CFPARAMS=&amp;PlayerID=202259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wnba.com/events/?flag=1&amp;CFID=&amp;CFPARAMS=&amp;PlayerID=1628244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wnba.com/events/?flag=1&amp;CFID=&amp;CFPARAMS=&amp;PlayerID=203026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stats.wnba.com/events/?flag=1&amp;CFID=&amp;CFPARAMS=&amp;PlayerID=202259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wnba.com/events/?flag=1&amp;CFID=&amp;CFPARAMS=&amp;PlayerID=1628244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wnba.com/events/?flag=1&amp;CFID=&amp;CFPARAMS=&amp;PlayerID=203026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stats.wnba.com/events/?flag=3&amp;CFID=&amp;CFPARAMS=&amp;PlayerID=202259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wnba.com/events/?flag=1&amp;CFID=&amp;CFPARAMS=&amp;PlayerID=1628244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wnba.com/events/?flag=1&amp;CFID=&amp;CFPARAMS=&amp;PlayerID=203026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wnba.com/events/?flag=1&amp;CFID=&amp;CFPARAMS=&amp;PlayerID=1628244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wnba.com/events/?flag=1&amp;CFID=&amp;CFPARAMS=&amp;PlayerID=1629485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wnba.com/events/?flag=3&amp;CFID=&amp;CFPARAMS=&amp;PlayerID=203026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wnba.com/events/?flag=1&amp;CFID=&amp;CFPARAMS=&amp;PlayerID=1629485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wnba.com/team/1611661328/traditional/" TargetMode="External"/><Relationship Id="rId2551" Type="http://schemas.openxmlformats.org/officeDocument/2006/relationships/hyperlink" Target="https://stats.wnba.com/events/?flag=3&amp;CFID=&amp;CFPARAMS=&amp;PlayerID=203026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stats.wnba.com/player/202259/" TargetMode="External"/><Relationship Id="rId1221" Type="http://schemas.openxmlformats.org/officeDocument/2006/relationships/hyperlink" Target="https://stats.wnba.com/events/?flag=3&amp;CFID=&amp;CFPARAMS=&amp;PlayerID=1628244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wnba.com/events/?flag=1&amp;CFID=&amp;CFPARAMS=&amp;PlayerID=203026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stats.wnba.com/events/?flag=1&amp;CFID=&amp;CFPARAMS=&amp;PlayerID=1629485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wnba.com/events/?flag=3&amp;CFID=&amp;CFPARAMS=&amp;PlayerID=1628244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wnba.com/events/?flag=1&amp;CFID=&amp;CFPARAMS=&amp;PlayerID=203026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stats.wnba.com/events/?flag=3&amp;CFID=&amp;CFPARAMS=&amp;PlayerID=202259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wnba.com/events/?flag=3&amp;CFID=&amp;CFPARAMS=&amp;PlayerID=1628244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wnba.com/events/?flag=1&amp;CFID=&amp;CFPARAMS=&amp;PlayerID=203026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stats.wnba.com/team/1611661313/traditional/" TargetMode="External"/><Relationship Id="rId2500" Type="http://schemas.openxmlformats.org/officeDocument/2006/relationships/hyperlink" Target="https://stats.wnba.com/events/?flag=1&amp;CFID=&amp;CFPARAMS=&amp;PlayerID=204335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wnba.com/player/203824/" TargetMode="External"/><Relationship Id="rId2501" Type="http://schemas.openxmlformats.org/officeDocument/2006/relationships/hyperlink" Target="https://stats.wnba.com/events/?flag=1&amp;CFID=&amp;CFPARAMS=&amp;PlayerID=204335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wnba.com/events/?flag=1&amp;CFID=&amp;CFPARAMS=&amp;PlayerID=1641670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stats.wnba.com/events/?flag=1&amp;CFID=&amp;CFPARAMS=&amp;PlayerID=204335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stats.wnba.com/events/?flag=3&amp;CFID=&amp;CFPARAMS=&amp;PlayerID=203824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wnba.com/events/?flag=1&amp;CFID=&amp;CFPARAMS=&amp;PlayerID=204335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stats.wnba.com/team/1611661321/traditional/" TargetMode="External"/><Relationship Id="rId2504" Type="http://schemas.openxmlformats.org/officeDocument/2006/relationships/hyperlink" Target="https://stats.wnba.com/player/204333/" TargetMode="External"/><Relationship Id="rId3836" Type="http://schemas.openxmlformats.org/officeDocument/2006/relationships/hyperlink" Target="https://stats.wnba.com/events/?flag=3&amp;CFID=&amp;CFPARAMS=&amp;PlayerID=203824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stats.wnba.com/team/1611661322/traditional/" TargetMode="External"/><Relationship Id="rId3835" Type="http://schemas.openxmlformats.org/officeDocument/2006/relationships/hyperlink" Target="https://stats.wnba.com/events/?flag=3&amp;CFID=&amp;CFPARAMS=&amp;PlayerID=203824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wnba.com/events/?flag=3&amp;CFID=&amp;CFPARAMS=&amp;PlayerID=204333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wnba.com/events/?flag=1&amp;CFID=&amp;CFPARAMS=&amp;PlayerID=203824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wnba.com/events/?flag=3&amp;CFID=&amp;CFPARAMS=&amp;PlayerID=204333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wnba.com/events/?flag=3&amp;CFID=&amp;CFPARAMS=&amp;PlayerID=203824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wnba.com/events/?flag=3&amp;CFID=&amp;CFPARAMS=&amp;PlayerID=204333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wnba.com/events/?flag=3&amp;CFID=&amp;CFPARAMS=&amp;PlayerID=204333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wnba.com/events/?flag=1&amp;CFID=&amp;CFPARAMS=&amp;PlayerID=203824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9" Type="http://schemas.openxmlformats.org/officeDocument/2006/relationships/hyperlink" Target="https://stats.wnba.com/events/?flag=3&amp;CFID=&amp;CFPARAMS=&amp;PlayerID=201911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7" Type="http://schemas.openxmlformats.org/officeDocument/2006/relationships/hyperlink" Target="https://stats.wnba.com/player/201911/" TargetMode="External"/><Relationship Id="rId18818" Type="http://schemas.openxmlformats.org/officeDocument/2006/relationships/hyperlink" Target="https://stats.wnba.com/team/1611661320/traditional/" TargetMode="External"/><Relationship Id="rId18815" Type="http://schemas.openxmlformats.org/officeDocument/2006/relationships/hyperlink" Target="https://stats.wnba.com/events/?flag=1&amp;CFID=&amp;CFPARAMS=&amp;PlayerID=100888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6" Type="http://schemas.openxmlformats.org/officeDocument/2006/relationships/hyperlink" Target="https://stats.wnba.com/events/?flag=1&amp;CFID=&amp;CFPARAMS=&amp;PlayerID=100888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3" Type="http://schemas.openxmlformats.org/officeDocument/2006/relationships/hyperlink" Target="https://stats.wnba.com/events/?flag=1&amp;CFID=&amp;CFPARAMS=&amp;PlayerID=100888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4" Type="http://schemas.openxmlformats.org/officeDocument/2006/relationships/hyperlink" Target="https://stats.wnba.com/events/?flag=1&amp;CFID=&amp;CFPARAMS=&amp;PlayerID=100888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1" Type="http://schemas.openxmlformats.org/officeDocument/2006/relationships/hyperlink" Target="https://stats.wnba.com/events/?flag=1&amp;CFID=&amp;CFPARAMS=&amp;PlayerID=100888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2" Type="http://schemas.openxmlformats.org/officeDocument/2006/relationships/hyperlink" Target="https://stats.wnba.com/events/?flag=1&amp;CFID=&amp;CFPARAMS=&amp;PlayerID=100888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0" Type="http://schemas.openxmlformats.org/officeDocument/2006/relationships/hyperlink" Target="https://stats.wnba.com/events/?flag=1&amp;CFID=&amp;CFPARAMS=&amp;PlayerID=100888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stats.wnba.com/events/?flag=1&amp;CFID=&amp;CFPARAMS=&amp;PlayerID=1641670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stats.wnba.com/events/?flag=3&amp;CFID=&amp;CFPARAMS=&amp;PlayerID=1641670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stats.wnba.com/team/1611661317/traditional/" TargetMode="External"/><Relationship Id="rId3823" Type="http://schemas.openxmlformats.org/officeDocument/2006/relationships/hyperlink" Target="https://stats.wnba.com/events/?flag=3&amp;CFID=&amp;CFPARAMS=&amp;PlayerID=1641670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stats.wnba.com/events/?flag=3&amp;CFID=&amp;CFPARAMS=&amp;PlayerID=1641670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wnba.com/events/?flag=1&amp;CFID=&amp;CFPARAMS=&amp;PlayerID=1641670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wnba.com/events/?flag=1&amp;CFID=&amp;CFPARAMS=&amp;PlayerID=1641670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wnba.com/events/?flag=1&amp;CFID=&amp;CFPARAMS=&amp;PlayerID=1641670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wnba.com/events/?flag=1&amp;CFID=&amp;CFPARAMS=&amp;PlayerID=1641670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wnba.com/events/?flag=1&amp;CFID=&amp;CFPARAMS=&amp;PlayerID=1641670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wnba.com/events/?flag=1&amp;CFID=&amp;CFPARAMS=&amp;PlayerID=1641670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8" Type="http://schemas.openxmlformats.org/officeDocument/2006/relationships/hyperlink" Target="https://stats.wnba.com/events/?flag=1&amp;CFID=&amp;CFPARAMS=&amp;PlayerID=201911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9" Type="http://schemas.openxmlformats.org/officeDocument/2006/relationships/hyperlink" Target="https://stats.wnba.com/events/?flag=1&amp;CFID=&amp;CFPARAMS=&amp;PlayerID=201911&amp;TeamID=161166132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6" Type="http://schemas.openxmlformats.org/officeDocument/2006/relationships/hyperlink" Target="https://stats.wnba.com/events/?flag=1&amp;CFID=&amp;CFPARAMS=&amp;PlayerID=201911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7" Type="http://schemas.openxmlformats.org/officeDocument/2006/relationships/hyperlink" Target="https://stats.wnba.com/events/?flag=1&amp;CFID=&amp;CFPARAMS=&amp;PlayerID=201911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4" Type="http://schemas.openxmlformats.org/officeDocument/2006/relationships/hyperlink" Target="https://stats.wnba.com/events/?flag=1&amp;CFID=&amp;CFPARAMS=&amp;PlayerID=201911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5" Type="http://schemas.openxmlformats.org/officeDocument/2006/relationships/hyperlink" Target="https://stats.wnba.com/events/?flag=1&amp;CFID=&amp;CFPARAMS=&amp;PlayerID=201911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2" Type="http://schemas.openxmlformats.org/officeDocument/2006/relationships/hyperlink" Target="https://stats.wnba.com/events/?flag=3&amp;CFID=&amp;CFPARAMS=&amp;PlayerID=201911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3" Type="http://schemas.openxmlformats.org/officeDocument/2006/relationships/hyperlink" Target="https://stats.wnba.com/events/?flag=1&amp;CFID=&amp;CFPARAMS=&amp;PlayerID=201911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0" Type="http://schemas.openxmlformats.org/officeDocument/2006/relationships/hyperlink" Target="https://stats.wnba.com/events/?flag=3&amp;CFID=&amp;CFPARAMS=&amp;PlayerID=201911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1" Type="http://schemas.openxmlformats.org/officeDocument/2006/relationships/hyperlink" Target="https://stats.wnba.com/events/?flag=3&amp;CFID=&amp;CFPARAMS=&amp;PlayerID=201911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wnba.com/events/?flag=3&amp;CFID=&amp;CFPARAMS=&amp;PlayerID=1628882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wnba.com/events/?flag=1&amp;CFID=&amp;CFPARAMS=&amp;PlayerID=1630471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wnba.com/events/?flag=3&amp;CFID=&amp;CFPARAMS=&amp;PlayerID=1628882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wnba.com/events/?flag=1&amp;CFID=&amp;CFPARAMS=&amp;PlayerID=1630471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stats.wnba.com/events/?flag=1&amp;CFID=&amp;CFPARAMS=&amp;PlayerID=1628882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stats.wnba.com/events/?flag=1&amp;CFID=&amp;CFPARAMS=&amp;PlayerID=1630471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wnba.com/events/?flag=1&amp;CFID=&amp;CFPARAMS=&amp;PlayerID=1628882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stats.wnba.com/events/?flag=1&amp;CFID=&amp;CFPARAMS=&amp;PlayerID=1630471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wnba.com/events/?flag=1&amp;CFID=&amp;CFPARAMS=&amp;PlayerID=1628882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wnba.com/events/?flag=1&amp;CFID=&amp;CFPARAMS=&amp;PlayerID=1630471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wnba.com/events/?flag=1&amp;CFID=&amp;CFPARAMS=&amp;PlayerID=1628882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stats.wnba.com/events/?flag=1&amp;CFID=&amp;CFPARAMS=&amp;PlayerID=1630471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wnba.com/events/?flag=1&amp;CFID=&amp;CFPARAMS=&amp;PlayerID=1628882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wnba.com/events/?flag=1&amp;CFID=&amp;CFPARAMS=&amp;PlayerID=1628882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wnba.com/player/1641700/" TargetMode="External"/><Relationship Id="rId3850" Type="http://schemas.openxmlformats.org/officeDocument/2006/relationships/hyperlink" Target="https://stats.wnba.com/events/?flag=3&amp;CFID=&amp;CFPARAMS=&amp;PlayerID=1630471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wnba.com/events/?flag=3&amp;CFID=&amp;CFPARAMS=&amp;PlayerID=1628882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wnba.com/events/?flag=1&amp;CFID=&amp;CFPARAMS=&amp;PlayerID=1630471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wnba.com/events/?flag=3&amp;CFID=&amp;CFPARAMS=&amp;PlayerID=1628882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stats.wnba.com/events/?flag=1&amp;CFID=&amp;CFPARAMS=&amp;PlayerID=1630471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wnba.com/events/?flag=1&amp;CFID=&amp;CFPARAMS=&amp;PlayerID=204333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wnba.com/events/?flag=1&amp;CFID=&amp;CFPARAMS=&amp;PlayerID=203824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stats.wnba.com/events/?flag=1&amp;CFID=&amp;CFPARAMS=&amp;PlayerID=204333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wnba.com/events/?flag=1&amp;CFID=&amp;CFPARAMS=&amp;PlayerID=203824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wnba.com/events/?flag=1&amp;CFID=&amp;CFPARAMS=&amp;PlayerID=204333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stats.wnba.com/player/1630471/" TargetMode="External"/><Relationship Id="rId2514" Type="http://schemas.openxmlformats.org/officeDocument/2006/relationships/hyperlink" Target="https://stats.wnba.com/events/?flag=1&amp;CFID=&amp;CFPARAMS=&amp;PlayerID=204333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stats.wnba.com/events/?flag=1&amp;CFID=&amp;CFPARAMS=&amp;PlayerID=203824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wnba.com/events/?flag=1&amp;CFID=&amp;CFPARAMS=&amp;PlayerID=204333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stats.wnba.com/events/?flag=3&amp;CFID=&amp;CFPARAMS=&amp;PlayerID=1630471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wnba.com/events/?flag=1&amp;CFID=&amp;CFPARAMS=&amp;PlayerID=204333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stats.wnba.com/team/1611661325/traditional/" TargetMode="External"/><Relationship Id="rId2517" Type="http://schemas.openxmlformats.org/officeDocument/2006/relationships/hyperlink" Target="https://stats.wnba.com/events/?flag=1&amp;CFID=&amp;CFPARAMS=&amp;PlayerID=204333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stats.wnba.com/events/?flag=3&amp;CFID=&amp;CFPARAMS=&amp;PlayerID=1630471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wnba.com/player/1628882/" TargetMode="External"/><Relationship Id="rId3848" Type="http://schemas.openxmlformats.org/officeDocument/2006/relationships/hyperlink" Target="https://stats.wnba.com/events/?flag=3&amp;CFID=&amp;CFPARAMS=&amp;PlayerID=1630471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stats.wnba.com/team/1611661320/traditional/" TargetMode="External"/><Relationship Id="rId18808" Type="http://schemas.openxmlformats.org/officeDocument/2006/relationships/hyperlink" Target="https://stats.wnba.com/events/?flag=3&amp;CFID=&amp;CFPARAMS=&amp;PlayerID=100888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9" Type="http://schemas.openxmlformats.org/officeDocument/2006/relationships/hyperlink" Target="https://stats.wnba.com/events/?flag=1&amp;CFID=&amp;CFPARAMS=&amp;PlayerID=100888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6" Type="http://schemas.openxmlformats.org/officeDocument/2006/relationships/hyperlink" Target="https://stats.wnba.com/events/?flag=3&amp;CFID=&amp;CFPARAMS=&amp;PlayerID=100888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7" Type="http://schemas.openxmlformats.org/officeDocument/2006/relationships/hyperlink" Target="https://stats.wnba.com/events/?flag=3&amp;CFID=&amp;CFPARAMS=&amp;PlayerID=100888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4" Type="http://schemas.openxmlformats.org/officeDocument/2006/relationships/hyperlink" Target="https://stats.wnba.com/team/1611661321/traditional/" TargetMode="External"/><Relationship Id="rId18805" Type="http://schemas.openxmlformats.org/officeDocument/2006/relationships/hyperlink" Target="https://stats.wnba.com/events/?flag=3&amp;CFID=&amp;CFPARAMS=&amp;PlayerID=100888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2" Type="http://schemas.openxmlformats.org/officeDocument/2006/relationships/hyperlink" Target="https://stats.wnba.com/events/?flag=1&amp;CFID=&amp;CFPARAMS=&amp;PlayerID=203026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3" Type="http://schemas.openxmlformats.org/officeDocument/2006/relationships/hyperlink" Target="https://stats.wnba.com/player/100888/" TargetMode="External"/><Relationship Id="rId18800" Type="http://schemas.openxmlformats.org/officeDocument/2006/relationships/hyperlink" Target="https://stats.wnba.com/events/?flag=1&amp;CFID=&amp;CFPARAMS=&amp;PlayerID=203026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1" Type="http://schemas.openxmlformats.org/officeDocument/2006/relationships/hyperlink" Target="https://stats.wnba.com/events/?flag=1&amp;CFID=&amp;CFPARAMS=&amp;PlayerID=203026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stats.wnba.com/events/?flag=1&amp;CFID=&amp;CFPARAMS=&amp;PlayerID=203824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wnba.com/events/?flag=1&amp;CFID=&amp;CFPARAMS=&amp;PlayerID=204333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wnba.com/events/?flag=1&amp;CFID=&amp;CFPARAMS=&amp;PlayerID=203824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wnba.com/events/?flag=3&amp;CFID=&amp;CFPARAMS=&amp;PlayerID=1628929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wnba.com/events/?flag=3&amp;CFID=&amp;CFPARAMS=&amp;PlayerID=1628929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wnba.com/events/?flag=3&amp;CFID=&amp;CFPARAMS=&amp;PlayerID=1628929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wnba.com/events/?flag=1&amp;CFID=&amp;CFPARAMS=&amp;PlayerID=1628929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wnba.com/events/?flag=1&amp;CFID=&amp;CFPARAMS=&amp;PlayerID=1628929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stats.wnba.com/events/?flag=1&amp;CFID=&amp;CFPARAMS=&amp;PlayerID=1628929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wnba.com/events/?flag=1&amp;CFID=&amp;CFPARAMS=&amp;PlayerID=1628929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wnba.com/events/?flag=1&amp;CFID=&amp;CFPARAMS=&amp;PlayerID=1628929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wnba.com/events/?flag=1&amp;CFID=&amp;CFPARAMS=&amp;PlayerID=1628929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wnba.com/events/?flag=1&amp;CFID=&amp;CFPARAMS=&amp;PlayerID=1628929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wnba.com/events/?flag=1&amp;CFID=&amp;CFPARAMS=&amp;PlayerID=1641657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wnba.com/events/?flag=1&amp;CFID=&amp;CFPARAMS=&amp;PlayerID=1641657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wnba.com/events/?flag=1&amp;CFID=&amp;CFPARAMS=&amp;PlayerID=1641657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wnba.com/events/?flag=1&amp;CFID=&amp;CFPARAMS=&amp;PlayerID=1641657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wnba.com/events/?flag=1&amp;CFID=&amp;CFPARAMS=&amp;PlayerID=1641657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wnba.com/events/?flag=1&amp;CFID=&amp;CFPARAMS=&amp;PlayerID=1641657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wnba.com/events/?flag=1&amp;CFID=&amp;CFPARAMS=&amp;PlayerID=1641657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wnba.com/player/1628929/" TargetMode="External"/><Relationship Id="rId1288" Type="http://schemas.openxmlformats.org/officeDocument/2006/relationships/hyperlink" Target="https://stats.wnba.com/team/1611661325/traditional/" TargetMode="External"/><Relationship Id="rId1289" Type="http://schemas.openxmlformats.org/officeDocument/2006/relationships/hyperlink" Target="https://stats.wnba.com/events/?flag=3&amp;CFID=&amp;CFPARAMS=&amp;PlayerID=1628929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wnba.com/events/?flag=1&amp;CFID=&amp;CFPARAMS=&amp;PlayerID=1627676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wnba.com/team/1611661313/traditional/" TargetMode="External"/><Relationship Id="rId1258" Type="http://schemas.openxmlformats.org/officeDocument/2006/relationships/hyperlink" Target="https://stats.wnba.com/events/?flag=1&amp;CFID=&amp;CFPARAMS=&amp;PlayerID=1627676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wnba.com/events/?flag=3&amp;CFID=&amp;CFPARAMS=&amp;PlayerID=1627673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wnba.com/player/1629567/" TargetMode="External"/><Relationship Id="rId2580" Type="http://schemas.openxmlformats.org/officeDocument/2006/relationships/hyperlink" Target="https://stats.wnba.com/events/?flag=1&amp;CFID=&amp;CFPARAMS=&amp;PlayerID=1628878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wnba.com/events/?flag=3&amp;CFID=&amp;CFPARAMS=&amp;PlayerID=1627676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wnba.com/events/?flag=1&amp;CFID=&amp;CFPARAMS=&amp;PlayerID=1628878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wnba.com/events/?flag=3&amp;CFID=&amp;CFPARAMS=&amp;PlayerID=1627676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wnba.com/events/?flag=1&amp;CFID=&amp;CFPARAMS=&amp;PlayerID=1628878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stats.wnba.com/events/?flag=1&amp;CFID=&amp;CFPARAMS=&amp;PlayerID=1627676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wnba.com/events/?flag=1&amp;CFID=&amp;CFPARAMS=&amp;PlayerID=1628878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stats.wnba.com/events/?flag=1&amp;CFID=&amp;CFPARAMS=&amp;PlayerID=1627676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wnba.com/events/?flag=1&amp;CFID=&amp;CFPARAMS=&amp;PlayerID=1628878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wnba.com/events/?flag=1&amp;CFID=&amp;CFPARAMS=&amp;PlayerID=1627676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5" Type="http://schemas.openxmlformats.org/officeDocument/2006/relationships/hyperlink" Target="https://stats.wnba.com/events/?flag=1&amp;CFID=&amp;CFPARAMS=&amp;PlayerID=1628878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wnba.com/events/?flag=1&amp;CFID=&amp;CFPARAMS=&amp;PlayerID=1627676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wnba.com/events/?flag=1&amp;CFID=&amp;CFPARAMS=&amp;PlayerID=1628878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wnba.com/events/?flag=1&amp;CFID=&amp;CFPARAMS=&amp;PlayerID=1627676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wnba.com/player/1627673/" TargetMode="External"/><Relationship Id="rId1246" Type="http://schemas.openxmlformats.org/officeDocument/2006/relationships/hyperlink" Target="https://stats.wnba.com/player/1627676/" TargetMode="External"/><Relationship Id="rId2577" Type="http://schemas.openxmlformats.org/officeDocument/2006/relationships/hyperlink" Target="https://stats.wnba.com/events/?flag=3&amp;CFID=&amp;CFPARAMS=&amp;PlayerID=1628878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wnba.com/team/1611661323/traditional/" TargetMode="External"/><Relationship Id="rId2578" Type="http://schemas.openxmlformats.org/officeDocument/2006/relationships/hyperlink" Target="https://stats.wnba.com/events/?flag=3&amp;CFID=&amp;CFPARAMS=&amp;PlayerID=1628878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8" Type="http://schemas.openxmlformats.org/officeDocument/2006/relationships/hyperlink" Target="https://stats.wnba.com/events/?flag=3&amp;CFID=&amp;CFPARAMS=&amp;PlayerID=1627676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wnba.com/events/?flag=1&amp;CFID=&amp;CFPARAMS=&amp;PlayerID=1628878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stats.wnba.com/events/?flag=3&amp;CFID=&amp;CFPARAMS=&amp;PlayerID=1627676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wnba.com/events/?flag=1&amp;CFID=&amp;CFPARAMS=&amp;PlayerID=1629479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wnba.com/events/?flag=1&amp;CFID=&amp;CFPARAMS=&amp;PlayerID=1631055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wnba.com/events/?flag=1&amp;CFID=&amp;CFPARAMS=&amp;PlayerID=1629479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stats.wnba.com/events/?flag=1&amp;CFID=&amp;CFPARAMS=&amp;PlayerID=1631055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stats.wnba.com/events/?flag=1&amp;CFID=&amp;CFPARAMS=&amp;PlayerID=1629479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wnba.com/events/?flag=1&amp;CFID=&amp;CFPARAMS=&amp;PlayerID=1631055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wnba.com/player/1628878/" TargetMode="External"/><Relationship Id="rId1243" Type="http://schemas.openxmlformats.org/officeDocument/2006/relationships/hyperlink" Target="https://stats.wnba.com/events/?flag=1&amp;CFID=&amp;CFPARAMS=&amp;PlayerID=1631055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wnba.com/team/1611661322/traditional/" TargetMode="External"/><Relationship Id="rId1244" Type="http://schemas.openxmlformats.org/officeDocument/2006/relationships/hyperlink" Target="https://stats.wnba.com/events/?flag=1&amp;CFID=&amp;CFPARAMS=&amp;PlayerID=1631055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wnba.com/events/?flag=3&amp;CFID=&amp;CFPARAMS=&amp;PlayerID=1628878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wnba.com/events/?flag=1&amp;CFID=&amp;CFPARAMS=&amp;PlayerID=1631055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6" Type="http://schemas.openxmlformats.org/officeDocument/2006/relationships/hyperlink" Target="https://stats.wnba.com/events/?flag=3&amp;CFID=&amp;CFPARAMS=&amp;PlayerID=1628878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wnba.com/events/?flag=1&amp;CFID=&amp;CFPARAMS=&amp;PlayerID=1641657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0" Type="http://schemas.openxmlformats.org/officeDocument/2006/relationships/hyperlink" Target="https://stats.wnba.com/events/?flag=1&amp;CFID=&amp;CFPARAMS=&amp;PlayerID=1629567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wnba.com/events/?flag=1&amp;CFID=&amp;CFPARAMS=&amp;PlayerID=1629567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wnba.com/events/?flag=1&amp;CFID=&amp;CFPARAMS=&amp;PlayerID=1629567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wnba.com/player/1641657/" TargetMode="External"/><Relationship Id="rId1274" Type="http://schemas.openxmlformats.org/officeDocument/2006/relationships/hyperlink" Target="https://stats.wnba.com/team/1611661324/traditional/" TargetMode="External"/><Relationship Id="rId1275" Type="http://schemas.openxmlformats.org/officeDocument/2006/relationships/hyperlink" Target="https://stats.wnba.com/events/?flag=3&amp;CFID=&amp;CFPARAMS=&amp;PlayerID=1641657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6" Type="http://schemas.openxmlformats.org/officeDocument/2006/relationships/hyperlink" Target="https://stats.wnba.com/events/?flag=3&amp;CFID=&amp;CFPARAMS=&amp;PlayerID=1641657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wnba.com/events/?flag=3&amp;CFID=&amp;CFPARAMS=&amp;PlayerID=1641657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wnba.com/events/?flag=3&amp;CFID=&amp;CFPARAMS=&amp;PlayerID=1641657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wnba.com/events/?flag=1&amp;CFID=&amp;CFPARAMS=&amp;PlayerID=1629567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wnba.com/events/?flag=1&amp;CFID=&amp;CFPARAMS=&amp;PlayerID=1627673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wnba.com/events/?flag=1&amp;CFID=&amp;CFPARAMS=&amp;PlayerID=1629567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wnba.com/events/?flag=3&amp;CFID=&amp;CFPARAMS=&amp;PlayerID=1627673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wnba.com/team/1611661324/traditional/" TargetMode="External"/><Relationship Id="rId2591" Type="http://schemas.openxmlformats.org/officeDocument/2006/relationships/hyperlink" Target="https://stats.wnba.com/events/?flag=3&amp;CFID=&amp;CFPARAMS=&amp;PlayerID=1627673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wnba.com/events/?flag=3&amp;CFID=&amp;CFPARAMS=&amp;PlayerID=1629567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wnba.com/events/?flag=3&amp;CFID=&amp;CFPARAMS=&amp;PlayerID=1627673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wnba.com/events/?flag=3&amp;CFID=&amp;CFPARAMS=&amp;PlayerID=1629567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wnba.com/events/?flag=1&amp;CFID=&amp;CFPARAMS=&amp;PlayerID=1627673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wnba.com/events/?flag=3&amp;CFID=&amp;CFPARAMS=&amp;PlayerID=1629567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wnba.com/events/?flag=1&amp;CFID=&amp;CFPARAMS=&amp;PlayerID=1627673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wnba.com/events/?flag=3&amp;CFID=&amp;CFPARAMS=&amp;PlayerID=1629567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wnba.com/events/?flag=1&amp;CFID=&amp;CFPARAMS=&amp;PlayerID=1627673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wnba.com/events/?flag=1&amp;CFID=&amp;CFPARAMS=&amp;PlayerID=1629567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wnba.com/events/?flag=1&amp;CFID=&amp;CFPARAMS=&amp;PlayerID=1627673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wnba.com/events/?flag=1&amp;CFID=&amp;CFPARAMS=&amp;PlayerID=1629567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wnba.com/events/?flag=1&amp;CFID=&amp;CFPARAMS=&amp;PlayerID=1627673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wnba.com/events/?flag=1&amp;CFID=&amp;CFPARAMS=&amp;PlayerID=1629567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wnba.com/events/?flag=1&amp;CFID=&amp;CFPARAMS=&amp;PlayerID=1627673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5" Type="http://schemas.openxmlformats.org/officeDocument/2006/relationships/hyperlink" Target="https://stats.wnba.com/events/?flag=1&amp;CFID=&amp;CFPARAMS=&amp;PlayerID=203829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6" Type="http://schemas.openxmlformats.org/officeDocument/2006/relationships/hyperlink" Target="https://stats.wnba.com/events/?flag=1&amp;CFID=&amp;CFPARAMS=&amp;PlayerID=203829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7" Type="http://schemas.openxmlformats.org/officeDocument/2006/relationships/hyperlink" Target="https://stats.wnba.com/player/204324/" TargetMode="External"/><Relationship Id="rId15198" Type="http://schemas.openxmlformats.org/officeDocument/2006/relationships/hyperlink" Target="https://stats.wnba.com/team/1611661319/traditional/" TargetMode="External"/><Relationship Id="rId15191" Type="http://schemas.openxmlformats.org/officeDocument/2006/relationships/hyperlink" Target="https://stats.wnba.com/events/?flag=1&amp;CFID=&amp;CFPARAMS=&amp;PlayerID=203829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2" Type="http://schemas.openxmlformats.org/officeDocument/2006/relationships/hyperlink" Target="https://stats.wnba.com/events/?flag=1&amp;CFID=&amp;CFPARAMS=&amp;PlayerID=203829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3" Type="http://schemas.openxmlformats.org/officeDocument/2006/relationships/hyperlink" Target="https://stats.wnba.com/events/?flag=1&amp;CFID=&amp;CFPARAMS=&amp;PlayerID=203829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4" Type="http://schemas.openxmlformats.org/officeDocument/2006/relationships/hyperlink" Target="https://stats.wnba.com/events/?flag=1&amp;CFID=&amp;CFPARAMS=&amp;PlayerID=203829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0" Type="http://schemas.openxmlformats.org/officeDocument/2006/relationships/hyperlink" Target="https://stats.wnba.com/events/?flag=1&amp;CFID=&amp;CFPARAMS=&amp;PlayerID=203829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wnba.com/events/?flag=3&amp;CFID=&amp;CFPARAMS=&amp;PlayerID=1641602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stats.wnba.com/events/?flag=3&amp;CFID=&amp;CFPARAMS=&amp;PlayerID=1641602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stats.wnba.com/events/?flag=3&amp;CFID=&amp;CFPARAMS=&amp;PlayerID=1641602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wnba.com/events/?flag=1&amp;CFID=&amp;CFPARAMS=&amp;PlayerID=1641602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stats.wnba.com/events/?flag=3&amp;CFID=&amp;CFPARAMS=&amp;PlayerID=1641602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stats.wnba.com/events/?flag=1&amp;CFID=&amp;CFPARAMS=&amp;PlayerID=1641602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wnba.com/events/?flag=1&amp;CFID=&amp;CFPARAMS=&amp;PlayerID=1641602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stats.wnba.com/events/?flag=1&amp;CFID=&amp;CFPARAMS=&amp;PlayerID=1641602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wnba.com/events/?flag=1&amp;CFID=&amp;CFPARAMS=&amp;PlayerID=1641602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8" Type="http://schemas.openxmlformats.org/officeDocument/2006/relationships/hyperlink" Target="https://stats.wnba.com/events/?flag=3&amp;CFID=&amp;CFPARAMS=&amp;PlayerID=203829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wnba.com/events/?flag=1&amp;CFID=&amp;CFPARAMS=&amp;PlayerID=1641602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9" Type="http://schemas.openxmlformats.org/officeDocument/2006/relationships/hyperlink" Target="https://stats.wnba.com/events/?flag=1&amp;CFID=&amp;CFPARAMS=&amp;PlayerID=203829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wnba.com/events/?flag=1&amp;CFID=&amp;CFPARAMS=&amp;PlayerID=1628878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stats.wnba.com/events/?flag=1&amp;CFID=&amp;CFPARAMS=&amp;PlayerID=1628929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wnba.com/events/?flag=1&amp;CFID=&amp;CFPARAMS=&amp;PlayerID=1628878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wnba.com/events/?flag=1&amp;CFID=&amp;CFPARAMS=&amp;PlayerID=1628929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wnba.com/events/?flag=1&amp;CFID=&amp;CFPARAMS=&amp;PlayerID=1628878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stats.wnba.com/events/?flag=1&amp;CFID=&amp;CFPARAMS=&amp;PlayerID=1628929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wnba.com/team/1611661323/traditional/" TargetMode="External"/><Relationship Id="rId3062" Type="http://schemas.openxmlformats.org/officeDocument/2006/relationships/hyperlink" Target="https://stats.wnba.com/events/?flag=1&amp;CFID=&amp;CFPARAMS=&amp;PlayerID=1628929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wnba.com/player/1627673/" TargetMode="External"/><Relationship Id="rId3065" Type="http://schemas.openxmlformats.org/officeDocument/2006/relationships/hyperlink" Target="https://stats.wnba.com/events/?flag=1&amp;CFID=&amp;CFPARAMS=&amp;PlayerID=1628929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stats.wnba.com/events/?flag=3&amp;CFID=&amp;CFPARAMS=&amp;PlayerID=1627673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stats.wnba.com/events/?flag=1&amp;CFID=&amp;CFPARAMS=&amp;PlayerID=1628929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wnba.com/events/?flag=3&amp;CFID=&amp;CFPARAMS=&amp;PlayerID=1627673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stats.wnba.com/events/?flag=1&amp;CFID=&amp;CFPARAMS=&amp;PlayerID=1628929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stats.wnba.com/events/?flag=3&amp;CFID=&amp;CFPARAMS=&amp;PlayerID=1627673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stats.wnba.com/events/?flag=1&amp;CFID=&amp;CFPARAMS=&amp;PlayerID=1628929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7" Type="http://schemas.openxmlformats.org/officeDocument/2006/relationships/hyperlink" Target="https://stats.wnba.com/events/?flag=3&amp;CFID=&amp;CFPARAMS=&amp;PlayerID=1627673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stats.wnba.com/team/1611661328/traditional/" TargetMode="External"/><Relationship Id="rId15199" Type="http://schemas.openxmlformats.org/officeDocument/2006/relationships/hyperlink" Target="https://stats.wnba.com/events/?flag=3&amp;CFID=&amp;CFPARAMS=&amp;PlayerID=204324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wnba.com/player/1641602/" TargetMode="External"/><Relationship Id="rId4399" Type="http://schemas.openxmlformats.org/officeDocument/2006/relationships/hyperlink" Target="https://stats.wnba.com/events/?flag=1&amp;CFID=&amp;CFPARAMS=&amp;PlayerID=1627673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3" Type="http://schemas.openxmlformats.org/officeDocument/2006/relationships/hyperlink" Target="https://stats.wnba.com/events/?flag=3&amp;CFID=&amp;CFPARAMS=&amp;PlayerID=201904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4" Type="http://schemas.openxmlformats.org/officeDocument/2006/relationships/hyperlink" Target="https://stats.wnba.com/events/?flag=3&amp;CFID=&amp;CFPARAMS=&amp;PlayerID=201904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5" Type="http://schemas.openxmlformats.org/officeDocument/2006/relationships/hyperlink" Target="https://stats.wnba.com/events/?flag=1&amp;CFID=&amp;CFPARAMS=&amp;PlayerID=201904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6" Type="http://schemas.openxmlformats.org/officeDocument/2006/relationships/hyperlink" Target="https://stats.wnba.com/events/?flag=1&amp;CFID=&amp;CFPARAMS=&amp;PlayerID=201904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0" Type="http://schemas.openxmlformats.org/officeDocument/2006/relationships/hyperlink" Target="https://stats.wnba.com/team/1611661324/traditional/" TargetMode="External"/><Relationship Id="rId15171" Type="http://schemas.openxmlformats.org/officeDocument/2006/relationships/hyperlink" Target="https://stats.wnba.com/events/?flag=3&amp;CFID=&amp;CFPARAMS=&amp;PlayerID=201904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2" Type="http://schemas.openxmlformats.org/officeDocument/2006/relationships/hyperlink" Target="https://stats.wnba.com/events/?flag=3&amp;CFID=&amp;CFPARAMS=&amp;PlayerID=201904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stats.wnba.com/events/?flag=1&amp;CFID=&amp;CFPARAMS=&amp;PlayerID=204296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wnba.com/events/?flag=1&amp;CFID=&amp;CFPARAMS=&amp;PlayerID=204296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stats.wnba.com/events/?flag=1&amp;CFID=&amp;CFPARAMS=&amp;PlayerID=204296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stats.wnba.com/events/?flag=1&amp;CFID=&amp;CFPARAMS=&amp;PlayerID=204296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stats.wnba.com/events/?flag=1&amp;CFID=&amp;CFPARAMS=&amp;PlayerID=204296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wnba.com/player/1628278/" TargetMode="External"/><Relationship Id="rId3095" Type="http://schemas.openxmlformats.org/officeDocument/2006/relationships/hyperlink" Target="https://stats.wnba.com/events/?flag=1&amp;CFID=&amp;CFPARAMS=&amp;PlayerID=204296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8" Type="http://schemas.openxmlformats.org/officeDocument/2006/relationships/hyperlink" Target="https://stats.wnba.com/events/?flag=3&amp;CFID=&amp;CFPARAMS=&amp;PlayerID=1628278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wnba.com/team/1611661322/traditional/" TargetMode="External"/><Relationship Id="rId3099" Type="http://schemas.openxmlformats.org/officeDocument/2006/relationships/hyperlink" Target="https://stats.wnba.com/events/?flag=3&amp;CFID=&amp;CFPARAMS=&amp;PlayerID=1628278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6" Type="http://schemas.openxmlformats.org/officeDocument/2006/relationships/hyperlink" Target="https://stats.wnba.com/events/?flag=1&amp;CFID=&amp;CFPARAMS=&amp;PlayerID=201056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8" Type="http://schemas.openxmlformats.org/officeDocument/2006/relationships/hyperlink" Target="https://stats.wnba.com/events/?flag=1&amp;CFID=&amp;CFPARAMS=&amp;PlayerID=1627668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7" Type="http://schemas.openxmlformats.org/officeDocument/2006/relationships/hyperlink" Target="https://stats.wnba.com/events/?flag=1&amp;CFID=&amp;CFPARAMS=&amp;PlayerID=201056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7" Type="http://schemas.openxmlformats.org/officeDocument/2006/relationships/hyperlink" Target="https://stats.wnba.com/events/?flag=1&amp;CFID=&amp;CFPARAMS=&amp;PlayerID=1627668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8" Type="http://schemas.openxmlformats.org/officeDocument/2006/relationships/hyperlink" Target="https://stats.wnba.com/events/?flag=1&amp;CFID=&amp;CFPARAMS=&amp;PlayerID=201056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9" Type="http://schemas.openxmlformats.org/officeDocument/2006/relationships/hyperlink" Target="https://stats.wnba.com/player/201904/" TargetMode="External"/><Relationship Id="rId16499" Type="http://schemas.openxmlformats.org/officeDocument/2006/relationships/hyperlink" Target="https://stats.wnba.com/events/?flag=1&amp;CFID=&amp;CFPARAMS=&amp;PlayerID=1627668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4" Type="http://schemas.openxmlformats.org/officeDocument/2006/relationships/hyperlink" Target="https://stats.wnba.com/team/1611661313/traditional/" TargetMode="External"/><Relationship Id="rId15185" Type="http://schemas.openxmlformats.org/officeDocument/2006/relationships/hyperlink" Target="https://stats.wnba.com/events/?flag=3&amp;CFID=&amp;CFPARAMS=&amp;PlayerID=203829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6" Type="http://schemas.openxmlformats.org/officeDocument/2006/relationships/hyperlink" Target="https://stats.wnba.com/events/?flag=3&amp;CFID=&amp;CFPARAMS=&amp;PlayerID=203829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7" Type="http://schemas.openxmlformats.org/officeDocument/2006/relationships/hyperlink" Target="https://stats.wnba.com/events/?flag=3&amp;CFID=&amp;CFPARAMS=&amp;PlayerID=203829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0" Type="http://schemas.openxmlformats.org/officeDocument/2006/relationships/hyperlink" Target="https://stats.wnba.com/events/?flag=1&amp;CFID=&amp;CFPARAMS=&amp;PlayerID=201904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1" Type="http://schemas.openxmlformats.org/officeDocument/2006/relationships/hyperlink" Target="https://stats.wnba.com/events/?flag=1&amp;CFID=&amp;CFPARAMS=&amp;PlayerID=201904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2" Type="http://schemas.openxmlformats.org/officeDocument/2006/relationships/hyperlink" Target="https://stats.wnba.com/events/?flag=1&amp;CFID=&amp;CFPARAMS=&amp;PlayerID=201904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3" Type="http://schemas.openxmlformats.org/officeDocument/2006/relationships/hyperlink" Target="https://stats.wnba.com/player/203829/" TargetMode="External"/><Relationship Id="rId3081" Type="http://schemas.openxmlformats.org/officeDocument/2006/relationships/hyperlink" Target="https://stats.wnba.com/events/?flag=1&amp;CFID=&amp;CFPARAMS=&amp;PlayerID=1641602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wnba.com/events/?flag=1&amp;CFID=&amp;CFPARAMS=&amp;PlayerID=1641602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wnba.com/team/1611661323/traditional/" TargetMode="External"/><Relationship Id="rId3082" Type="http://schemas.openxmlformats.org/officeDocument/2006/relationships/hyperlink" Target="https://stats.wnba.com/player/204296/" TargetMode="External"/><Relationship Id="rId3085" Type="http://schemas.openxmlformats.org/officeDocument/2006/relationships/hyperlink" Target="https://stats.wnba.com/events/?flag=3&amp;CFID=&amp;CFPARAMS=&amp;PlayerID=204296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stats.wnba.com/events/?flag=3&amp;CFID=&amp;CFPARAMS=&amp;PlayerID=204296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stats.wnba.com/events/?flag=3&amp;CFID=&amp;CFPARAMS=&amp;PlayerID=204296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wnba.com/events/?flag=3&amp;CFID=&amp;CFPARAMS=&amp;PlayerID=204296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stats.wnba.com/events/?flag=1&amp;CFID=&amp;CFPARAMS=&amp;PlayerID=204296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wnba.com/events/?flag=1&amp;CFID=&amp;CFPARAMS=&amp;PlayerID=204296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7" Type="http://schemas.openxmlformats.org/officeDocument/2006/relationships/hyperlink" Target="https://stats.wnba.com/events/?flag=1&amp;CFID=&amp;CFPARAMS=&amp;PlayerID=201904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8" Type="http://schemas.openxmlformats.org/officeDocument/2006/relationships/hyperlink" Target="https://stats.wnba.com/events/?flag=1&amp;CFID=&amp;CFPARAMS=&amp;PlayerID=201904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9" Type="http://schemas.openxmlformats.org/officeDocument/2006/relationships/hyperlink" Target="https://stats.wnba.com/events/?flag=1&amp;CFID=&amp;CFPARAMS=&amp;PlayerID=201904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wnba.com/events/?flag=1&amp;CFID=&amp;CFPARAMS=&amp;PlayerID=1628269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stats.wnba.com/events/?flag=3&amp;CFID=&amp;CFPARAMS=&amp;PlayerID=203389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stats.wnba.com/events/?flag=1&amp;CFID=&amp;CFPARAMS=&amp;PlayerID=203389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wnba.com/events/?flag=3&amp;CFID=&amp;CFPARAMS=&amp;PlayerID=1628269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stats.wnba.com/events/?flag=1&amp;CFID=&amp;CFPARAMS=&amp;PlayerID=203827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wnba.com/events/?flag=1&amp;CFID=&amp;CFPARAMS=&amp;PlayerID=203827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stats.wnba.com/events/?flag=3&amp;CFID=&amp;CFPARAMS=&amp;PlayerID=203389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wnba.com/events/?flag=1&amp;CFID=&amp;CFPARAMS=&amp;PlayerID=1628269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stats.wnba.com/events/?flag=1&amp;CFID=&amp;CFPARAMS=&amp;PlayerID=203827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5" Type="http://schemas.openxmlformats.org/officeDocument/2006/relationships/hyperlink" Target="https://stats.wnba.com/events/?flag=1&amp;CFID=&amp;CFPARAMS=&amp;PlayerID=203389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stats.wnba.com/events/?flag=3&amp;CFID=&amp;CFPARAMS=&amp;PlayerID=1628269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stats.wnba.com/events/?flag=1&amp;CFID=&amp;CFPARAMS=&amp;PlayerID=203827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6" Type="http://schemas.openxmlformats.org/officeDocument/2006/relationships/hyperlink" Target="https://stats.wnba.com/events/?flag=1&amp;CFID=&amp;CFPARAMS=&amp;PlayerID=203389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wnba.com/events/?flag=1&amp;CFID=&amp;CFPARAMS=&amp;PlayerID=1628269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wnba.com/player/202250/" TargetMode="External"/><Relationship Id="rId5693" Type="http://schemas.openxmlformats.org/officeDocument/2006/relationships/hyperlink" Target="https://stats.wnba.com/events/?flag=1&amp;CFID=&amp;CFPARAMS=&amp;PlayerID=203389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stats.wnba.com/events/?flag=1&amp;CFID=&amp;CFPARAMS=&amp;PlayerID=1628269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stats.wnba.com/events/?flag=1&amp;CFID=&amp;CFPARAMS=&amp;PlayerID=203827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wnba.com/events/?flag=1&amp;CFID=&amp;CFPARAMS=&amp;PlayerID=203389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wnba.com/events/?flag=1&amp;CFID=&amp;CFPARAMS=&amp;PlayerID=1628269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wnba.com/events/?flag=3&amp;CFID=&amp;CFPARAMS=&amp;PlayerID=202250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9" Type="http://schemas.openxmlformats.org/officeDocument/2006/relationships/hyperlink" Target="https://stats.wnba.com/player/202259/" TargetMode="External"/><Relationship Id="rId3035" Type="http://schemas.openxmlformats.org/officeDocument/2006/relationships/hyperlink" Target="https://stats.wnba.com/events/?flag=1&amp;CFID=&amp;CFPARAMS=&amp;PlayerID=1628269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wnba.com/team/1611661328/traditional/" TargetMode="External"/><Relationship Id="rId3038" Type="http://schemas.openxmlformats.org/officeDocument/2006/relationships/hyperlink" Target="https://stats.wnba.com/events/?flag=1&amp;CFID=&amp;CFPARAMS=&amp;PlayerID=1628269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wnba.com/events/?flag=3&amp;CFID=&amp;CFPARAMS=&amp;PlayerID=202250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stats.wnba.com/events/?flag=1&amp;CFID=&amp;CFPARAMS=&amp;PlayerID=203389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stats.wnba.com/events/?flag=1&amp;CFID=&amp;CFPARAMS=&amp;PlayerID=1628269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wnba.com/events/?flag=3&amp;CFID=&amp;CFPARAMS=&amp;PlayerID=202250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8" Type="http://schemas.openxmlformats.org/officeDocument/2006/relationships/hyperlink" Target="https://stats.wnba.com/events/?flag=1&amp;CFID=&amp;CFPARAMS=&amp;PlayerID=203389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wnba.com/events/?flag=3&amp;CFID=&amp;CFPARAMS=&amp;PlayerID=1628269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wnba.com/events/?flag=3&amp;CFID=&amp;CFPARAMS=&amp;PlayerID=1628269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stats.wnba.com/events/?flag=1&amp;CFID=&amp;CFPARAMS=&amp;PlayerID=203827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wnba.com/events/?flag=1&amp;CFID=&amp;CFPARAMS=&amp;PlayerID=203849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stats.wnba.com/events/?flag=1&amp;CFID=&amp;CFPARAMS=&amp;PlayerID=203849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stats.wnba.com/events/?flag=1&amp;CFID=&amp;CFPARAMS=&amp;PlayerID=1627674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stats.wnba.com/events/?flag=1&amp;CFID=&amp;CFPARAMS=&amp;PlayerID=1641651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stats.wnba.com/team/1611661313/traditional/" TargetMode="External"/><Relationship Id="rId5684" Type="http://schemas.openxmlformats.org/officeDocument/2006/relationships/hyperlink" Target="https://stats.wnba.com/events/?flag=1&amp;CFID=&amp;CFPARAMS=&amp;PlayerID=203849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wnba.com/events/?flag=1&amp;CFID=&amp;CFPARAMS=&amp;PlayerID=1641651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stats.wnba.com/player/203827/" TargetMode="External"/><Relationship Id="rId5685" Type="http://schemas.openxmlformats.org/officeDocument/2006/relationships/hyperlink" Target="https://stats.wnba.com/events/?flag=1&amp;CFID=&amp;CFPARAMS=&amp;PlayerID=203849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stats.wnba.com/events/?flag=1&amp;CFID=&amp;CFPARAMS=&amp;PlayerID=1641651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stats.wnba.com/events/?flag=3&amp;CFID=&amp;CFPARAMS=&amp;PlayerID=203827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stats.wnba.com/events/?flag=1&amp;CFID=&amp;CFPARAMS=&amp;PlayerID=203849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stats.wnba.com/events/?flag=1&amp;CFID=&amp;CFPARAMS=&amp;PlayerID=1641651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wnba.com/events/?flag=3&amp;CFID=&amp;CFPARAMS=&amp;PlayerID=203827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stats.wnba.com/events/?flag=1&amp;CFID=&amp;CFPARAMS=&amp;PlayerID=203849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wnba.com/events/?flag=1&amp;CFID=&amp;CFPARAMS=&amp;PlayerID=1641651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wnba.com/events/?flag=3&amp;CFID=&amp;CFPARAMS=&amp;PlayerID=203827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wnba.com/events/?flag=3&amp;CFID=&amp;CFPARAMS=&amp;PlayerID=203389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wnba.com/events/?flag=1&amp;CFID=&amp;CFPARAMS=&amp;PlayerID=1641651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wnba.com/events/?flag=3&amp;CFID=&amp;CFPARAMS=&amp;PlayerID=203827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stats.wnba.com/events/?flag=3&amp;CFID=&amp;CFPARAMS=&amp;PlayerID=203389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wnba.com/team/1611661330/traditional/" TargetMode="External"/><Relationship Id="rId4358" Type="http://schemas.openxmlformats.org/officeDocument/2006/relationships/hyperlink" Target="https://stats.wnba.com/events/?flag=1&amp;CFID=&amp;CFPARAMS=&amp;PlayerID=203827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wnba.com/player/203389/" TargetMode="External"/><Relationship Id="rId3026" Type="http://schemas.openxmlformats.org/officeDocument/2006/relationships/hyperlink" Target="https://stats.wnba.com/player/1628269/" TargetMode="External"/><Relationship Id="rId4357" Type="http://schemas.openxmlformats.org/officeDocument/2006/relationships/hyperlink" Target="https://stats.wnba.com/events/?flag=1&amp;CFID=&amp;CFPARAMS=&amp;PlayerID=203827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wnba.com/team/1611661317/traditional/" TargetMode="External"/><Relationship Id="rId3050" Type="http://schemas.openxmlformats.org/officeDocument/2006/relationships/hyperlink" Target="https://stats.wnba.com/events/?flag=1&amp;CFID=&amp;CFPARAMS=&amp;PlayerID=202252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wnba.com/events/?flag=3&amp;CFID=&amp;CFPARAMS=&amp;PlayerID=1628878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wnba.com/team/1611661322/traditional/" TargetMode="External"/><Relationship Id="rId3052" Type="http://schemas.openxmlformats.org/officeDocument/2006/relationships/hyperlink" Target="https://stats.wnba.com/events/?flag=1&amp;CFID=&amp;CFPARAMS=&amp;PlayerID=202252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wnba.com/events/?flag=3&amp;CFID=&amp;CFPARAMS=&amp;PlayerID=1628878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stats.wnba.com/events/?flag=1&amp;CFID=&amp;CFPARAMS=&amp;PlayerID=202252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wnba.com/events/?flag=3&amp;CFID=&amp;CFPARAMS=&amp;PlayerID=1628878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stats.wnba.com/player/1628929/" TargetMode="External"/><Relationship Id="rId4385" Type="http://schemas.openxmlformats.org/officeDocument/2006/relationships/hyperlink" Target="https://stats.wnba.com/events/?flag=1&amp;CFID=&amp;CFPARAMS=&amp;PlayerID=1628878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wnba.com/events/?flag=1&amp;CFID=&amp;CFPARAMS=&amp;PlayerID=202252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wnba.com/events/?flag=3&amp;CFID=&amp;CFPARAMS=&amp;PlayerID=1628878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wnba.com/events/?flag=3&amp;CFID=&amp;CFPARAMS=&amp;PlayerID=1628929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stats.wnba.com/events/?flag=1&amp;CFID=&amp;CFPARAMS=&amp;PlayerID=1628878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stats.wnba.com/team/1611661325/traditional/" TargetMode="External"/><Relationship Id="rId4386" Type="http://schemas.openxmlformats.org/officeDocument/2006/relationships/hyperlink" Target="https://stats.wnba.com/events/?flag=1&amp;CFID=&amp;CFPARAMS=&amp;PlayerID=1628878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wnba.com/events/?flag=3&amp;CFID=&amp;CFPARAMS=&amp;PlayerID=1628929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9" Type="http://schemas.openxmlformats.org/officeDocument/2006/relationships/hyperlink" Target="https://stats.wnba.com/events/?flag=1&amp;CFID=&amp;CFPARAMS=&amp;PlayerID=1628878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stats.wnba.com/events/?flag=3&amp;CFID=&amp;CFPARAMS=&amp;PlayerID=1628929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wnba.com/events/?flag=1&amp;CFID=&amp;CFPARAMS=&amp;PlayerID=1628878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wnba.com/events/?flag=3&amp;CFID=&amp;CFPARAMS=&amp;PlayerID=1628929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wnba.com/events/?flag=3&amp;CFID=&amp;CFPARAMS=&amp;PlayerID=202250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stats.wnba.com/team/1611661319/traditional/" TargetMode="External"/><Relationship Id="rId4372" Type="http://schemas.openxmlformats.org/officeDocument/2006/relationships/hyperlink" Target="https://stats.wnba.com/events/?flag=1&amp;CFID=&amp;CFPARAMS=&amp;PlayerID=202250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wnba.com/player/202252/" TargetMode="External"/><Relationship Id="rId4371" Type="http://schemas.openxmlformats.org/officeDocument/2006/relationships/hyperlink" Target="https://stats.wnba.com/events/?flag=1&amp;CFID=&amp;CFPARAMS=&amp;PlayerID=202250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wnba.com/events/?flag=3&amp;CFID=&amp;CFPARAMS=&amp;PlayerID=202252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stats.wnba.com/events/?flag=1&amp;CFID=&amp;CFPARAMS=&amp;PlayerID=202250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stats.wnba.com/events/?flag=3&amp;CFID=&amp;CFPARAMS=&amp;PlayerID=202252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stats.wnba.com/events/?flag=1&amp;CFID=&amp;CFPARAMS=&amp;PlayerID=202250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wnba.com/events/?flag=3&amp;CFID=&amp;CFPARAMS=&amp;PlayerID=202252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stats.wnba.com/events/?flag=1&amp;CFID=&amp;CFPARAMS=&amp;PlayerID=202250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wnba.com/events/?flag=3&amp;CFID=&amp;CFPARAMS=&amp;PlayerID=202252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stats.wnba.com/events/?flag=1&amp;CFID=&amp;CFPARAMS=&amp;PlayerID=202250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stats.wnba.com/events/?flag=1&amp;CFID=&amp;CFPARAMS=&amp;PlayerID=202252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wnba.com/events/?flag=1&amp;CFID=&amp;CFPARAMS=&amp;PlayerID=202250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wnba.com/events/?flag=1&amp;CFID=&amp;CFPARAMS=&amp;PlayerID=202252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stats.wnba.com/events/?flag=1&amp;CFID=&amp;CFPARAMS=&amp;PlayerID=202250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stats.wnba.com/events/?flag=1&amp;CFID=&amp;CFPARAMS=&amp;PlayerID=202252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wnba.com/events/?flag=1&amp;CFID=&amp;CFPARAMS=&amp;PlayerID=202252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wnba.com/player/1628878/" TargetMode="External"/><Relationship Id="rId17770" Type="http://schemas.openxmlformats.org/officeDocument/2006/relationships/hyperlink" Target="https://stats.wnba.com/events/?flag=1&amp;CFID=&amp;CFPARAMS=&amp;PlayerID=1627635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1" Type="http://schemas.openxmlformats.org/officeDocument/2006/relationships/hyperlink" Target="https://stats.wnba.com/events/?flag=1&amp;CFID=&amp;CFPARAMS=&amp;PlayerID=203399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2" Type="http://schemas.openxmlformats.org/officeDocument/2006/relationships/hyperlink" Target="https://stats.wnba.com/events/?flag=1&amp;CFID=&amp;CFPARAMS=&amp;PlayerID=1627635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0" Type="http://schemas.openxmlformats.org/officeDocument/2006/relationships/hyperlink" Target="https://stats.wnba.com/events/?flag=1&amp;CFID=&amp;CFPARAMS=&amp;PlayerID=201477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0" Type="http://schemas.openxmlformats.org/officeDocument/2006/relationships/hyperlink" Target="https://stats.wnba.com/events/?flag=1&amp;CFID=&amp;CFPARAMS=&amp;PlayerID=203399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1" Type="http://schemas.openxmlformats.org/officeDocument/2006/relationships/hyperlink" Target="https://stats.wnba.com/events/?flag=1&amp;CFID=&amp;CFPARAMS=&amp;PlayerID=1627635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8" Type="http://schemas.openxmlformats.org/officeDocument/2006/relationships/hyperlink" Target="https://stats.wnba.com/events/?flag=1&amp;CFID=&amp;CFPARAMS=&amp;PlayerID=201477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9" Type="http://schemas.openxmlformats.org/officeDocument/2006/relationships/hyperlink" Target="https://stats.wnba.com/events/?flag=1&amp;CFID=&amp;CFPARAMS=&amp;PlayerID=201477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9" Type="http://schemas.openxmlformats.org/officeDocument/2006/relationships/hyperlink" Target="https://stats.wnba.com/events/?flag=1&amp;CFID=&amp;CFPARAMS=&amp;PlayerID=203399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4" Type="http://schemas.openxmlformats.org/officeDocument/2006/relationships/hyperlink" Target="https://stats.wnba.com/events/?flag=3&amp;CFID=&amp;CFPARAMS=&amp;PlayerID=201477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6" Type="http://schemas.openxmlformats.org/officeDocument/2006/relationships/hyperlink" Target="https://stats.wnba.com/events/?flag=1&amp;CFID=&amp;CFPARAMS=&amp;PlayerID=203399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7" Type="http://schemas.openxmlformats.org/officeDocument/2006/relationships/hyperlink" Target="https://stats.wnba.com/events/?flag=3&amp;CFID=&amp;CFPARAMS=&amp;PlayerID=1627635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5" Type="http://schemas.openxmlformats.org/officeDocument/2006/relationships/hyperlink" Target="https://stats.wnba.com/events/?flag=3&amp;CFID=&amp;CFPARAMS=&amp;PlayerID=201477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5" Type="http://schemas.openxmlformats.org/officeDocument/2006/relationships/hyperlink" Target="https://stats.wnba.com/events/?flag=3&amp;CFID=&amp;CFPARAMS=&amp;PlayerID=203399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6" Type="http://schemas.openxmlformats.org/officeDocument/2006/relationships/hyperlink" Target="https://stats.wnba.com/events/?flag=3&amp;CFID=&amp;CFPARAMS=&amp;PlayerID=1627635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6" Type="http://schemas.openxmlformats.org/officeDocument/2006/relationships/hyperlink" Target="https://stats.wnba.com/events/?flag=1&amp;CFID=&amp;CFPARAMS=&amp;PlayerID=201477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8" Type="http://schemas.openxmlformats.org/officeDocument/2006/relationships/hyperlink" Target="https://stats.wnba.com/events/?flag=1&amp;CFID=&amp;CFPARAMS=&amp;PlayerID=203399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9" Type="http://schemas.openxmlformats.org/officeDocument/2006/relationships/hyperlink" Target="https://stats.wnba.com/events/?flag=1&amp;CFID=&amp;CFPARAMS=&amp;PlayerID=1627635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7" Type="http://schemas.openxmlformats.org/officeDocument/2006/relationships/hyperlink" Target="https://stats.wnba.com/events/?flag=1&amp;CFID=&amp;CFPARAMS=&amp;PlayerID=201477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7" Type="http://schemas.openxmlformats.org/officeDocument/2006/relationships/hyperlink" Target="https://stats.wnba.com/events/?flag=1&amp;CFID=&amp;CFPARAMS=&amp;PlayerID=203399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8" Type="http://schemas.openxmlformats.org/officeDocument/2006/relationships/hyperlink" Target="https://stats.wnba.com/events/?flag=1&amp;CFID=&amp;CFPARAMS=&amp;PlayerID=1627635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0" Type="http://schemas.openxmlformats.org/officeDocument/2006/relationships/hyperlink" Target="https://stats.wnba.com/player/201477/" TargetMode="External"/><Relationship Id="rId16432" Type="http://schemas.openxmlformats.org/officeDocument/2006/relationships/hyperlink" Target="https://stats.wnba.com/events/?flag=3&amp;CFID=&amp;CFPARAMS=&amp;PlayerID=203399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3" Type="http://schemas.openxmlformats.org/officeDocument/2006/relationships/hyperlink" Target="https://stats.wnba.com/team/1611661330/traditional/" TargetMode="External"/><Relationship Id="rId15101" Type="http://schemas.openxmlformats.org/officeDocument/2006/relationships/hyperlink" Target="https://stats.wnba.com/team/1611661330/traditional/" TargetMode="External"/><Relationship Id="rId16431" Type="http://schemas.openxmlformats.org/officeDocument/2006/relationships/hyperlink" Target="https://stats.wnba.com/team/1611661329/traditional/" TargetMode="External"/><Relationship Id="rId17762" Type="http://schemas.openxmlformats.org/officeDocument/2006/relationships/hyperlink" Target="https://stats.wnba.com/player/1627635/" TargetMode="External"/><Relationship Id="rId15102" Type="http://schemas.openxmlformats.org/officeDocument/2006/relationships/hyperlink" Target="https://stats.wnba.com/events/?flag=3&amp;CFID=&amp;CFPARAMS=&amp;PlayerID=201477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4" Type="http://schemas.openxmlformats.org/officeDocument/2006/relationships/hyperlink" Target="https://stats.wnba.com/events/?flag=3&amp;CFID=&amp;CFPARAMS=&amp;PlayerID=203399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5" Type="http://schemas.openxmlformats.org/officeDocument/2006/relationships/hyperlink" Target="https://stats.wnba.com/events/?flag=3&amp;CFID=&amp;CFPARAMS=&amp;PlayerID=1627635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3" Type="http://schemas.openxmlformats.org/officeDocument/2006/relationships/hyperlink" Target="https://stats.wnba.com/events/?flag=3&amp;CFID=&amp;CFPARAMS=&amp;PlayerID=201477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3" Type="http://schemas.openxmlformats.org/officeDocument/2006/relationships/hyperlink" Target="https://stats.wnba.com/events/?flag=3&amp;CFID=&amp;CFPARAMS=&amp;PlayerID=203399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4" Type="http://schemas.openxmlformats.org/officeDocument/2006/relationships/hyperlink" Target="https://stats.wnba.com/events/?flag=3&amp;CFID=&amp;CFPARAMS=&amp;PlayerID=1627635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0" Type="http://schemas.openxmlformats.org/officeDocument/2006/relationships/hyperlink" Target="https://stats.wnba.com/events/?flag=1&amp;CFID=&amp;CFPARAMS=&amp;PlayerID=203014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1" Type="http://schemas.openxmlformats.org/officeDocument/2006/relationships/hyperlink" Target="https://stats.wnba.com/events/?flag=1&amp;CFID=&amp;CFPARAMS=&amp;PlayerID=203403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0" Type="http://schemas.openxmlformats.org/officeDocument/2006/relationships/hyperlink" Target="https://stats.wnba.com/events/?flag=3&amp;CFID=&amp;CFPARAMS=&amp;PlayerID=203403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0" Type="http://schemas.openxmlformats.org/officeDocument/2006/relationships/hyperlink" Target="https://stats.wnba.com/events/?flag=1&amp;CFID=&amp;CFPARAMS=&amp;PlayerID=202252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2" Type="http://schemas.openxmlformats.org/officeDocument/2006/relationships/hyperlink" Target="https://stats.wnba.com/events/?flag=1&amp;CFID=&amp;CFPARAMS=&amp;PlayerID=203014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3" Type="http://schemas.openxmlformats.org/officeDocument/2006/relationships/hyperlink" Target="https://stats.wnba.com/events/?flag=1&amp;CFID=&amp;CFPARAMS=&amp;PlayerID=203403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1" Type="http://schemas.openxmlformats.org/officeDocument/2006/relationships/hyperlink" Target="https://stats.wnba.com/events/?flag=1&amp;CFID=&amp;CFPARAMS=&amp;PlayerID=202252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1" Type="http://schemas.openxmlformats.org/officeDocument/2006/relationships/hyperlink" Target="https://stats.wnba.com/events/?flag=1&amp;CFID=&amp;CFPARAMS=&amp;PlayerID=203014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2" Type="http://schemas.openxmlformats.org/officeDocument/2006/relationships/hyperlink" Target="https://stats.wnba.com/events/?flag=1&amp;CFID=&amp;CFPARAMS=&amp;PlayerID=203403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9" Type="http://schemas.openxmlformats.org/officeDocument/2006/relationships/hyperlink" Target="https://stats.wnba.com/events/?flag=3&amp;CFID=&amp;CFPARAMS=&amp;PlayerID=202252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5" Type="http://schemas.openxmlformats.org/officeDocument/2006/relationships/hyperlink" Target="https://stats.wnba.com/team/1611661328/traditional/" TargetMode="External"/><Relationship Id="rId16447" Type="http://schemas.openxmlformats.org/officeDocument/2006/relationships/hyperlink" Target="https://stats.wnba.com/events/?flag=3&amp;CFID=&amp;CFPARAMS=&amp;PlayerID=203014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8" Type="http://schemas.openxmlformats.org/officeDocument/2006/relationships/hyperlink" Target="https://stats.wnba.com/events/?flag=3&amp;CFID=&amp;CFPARAMS=&amp;PlayerID=203403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6" Type="http://schemas.openxmlformats.org/officeDocument/2006/relationships/hyperlink" Target="https://stats.wnba.com/events/?flag=3&amp;CFID=&amp;CFPARAMS=&amp;PlayerID=202252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6" Type="http://schemas.openxmlformats.org/officeDocument/2006/relationships/hyperlink" Target="https://stats.wnba.com/events/?flag=3&amp;CFID=&amp;CFPARAMS=&amp;PlayerID=203014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7" Type="http://schemas.openxmlformats.org/officeDocument/2006/relationships/hyperlink" Target="https://stats.wnba.com/events/?flag=3&amp;CFID=&amp;CFPARAMS=&amp;PlayerID=203403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7" Type="http://schemas.openxmlformats.org/officeDocument/2006/relationships/hyperlink" Target="https://stats.wnba.com/events/?flag=3&amp;CFID=&amp;CFPARAMS=&amp;PlayerID=202252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9" Type="http://schemas.openxmlformats.org/officeDocument/2006/relationships/hyperlink" Target="https://stats.wnba.com/events/?flag=3&amp;CFID=&amp;CFPARAMS=&amp;PlayerID=203014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8" Type="http://schemas.openxmlformats.org/officeDocument/2006/relationships/hyperlink" Target="https://stats.wnba.com/events/?flag=3&amp;CFID=&amp;CFPARAMS=&amp;PlayerID=202252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8" Type="http://schemas.openxmlformats.org/officeDocument/2006/relationships/hyperlink" Target="https://stats.wnba.com/events/?flag=3&amp;CFID=&amp;CFPARAMS=&amp;PlayerID=203014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9" Type="http://schemas.openxmlformats.org/officeDocument/2006/relationships/hyperlink" Target="https://stats.wnba.com/events/?flag=3&amp;CFID=&amp;CFPARAMS=&amp;PlayerID=203403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1" Type="http://schemas.openxmlformats.org/officeDocument/2006/relationships/hyperlink" Target="https://stats.wnba.com/events/?flag=1&amp;CFID=&amp;CFPARAMS=&amp;PlayerID=201477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3" Type="http://schemas.openxmlformats.org/officeDocument/2006/relationships/hyperlink" Target="https://stats.wnba.com/events/?flag=1&amp;CFID=&amp;CFPARAMS=&amp;PlayerID=203399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4" Type="http://schemas.openxmlformats.org/officeDocument/2006/relationships/hyperlink" Target="https://stats.wnba.com/events/?flag=1&amp;CFID=&amp;CFPARAMS=&amp;PlayerID=1627635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2" Type="http://schemas.openxmlformats.org/officeDocument/2006/relationships/hyperlink" Target="https://stats.wnba.com/events/?flag=1&amp;CFID=&amp;CFPARAMS=&amp;PlayerID=201477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2" Type="http://schemas.openxmlformats.org/officeDocument/2006/relationships/hyperlink" Target="https://stats.wnba.com/events/?flag=1&amp;CFID=&amp;CFPARAMS=&amp;PlayerID=203399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3" Type="http://schemas.openxmlformats.org/officeDocument/2006/relationships/hyperlink" Target="https://stats.wnba.com/events/?flag=1&amp;CFID=&amp;CFPARAMS=&amp;PlayerID=1627635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3" Type="http://schemas.openxmlformats.org/officeDocument/2006/relationships/hyperlink" Target="https://stats.wnba.com/events/?flag=1&amp;CFID=&amp;CFPARAMS=&amp;PlayerID=201477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5" Type="http://schemas.openxmlformats.org/officeDocument/2006/relationships/hyperlink" Target="https://stats.wnba.com/team/1611661320/traditional/" TargetMode="External"/><Relationship Id="rId17776" Type="http://schemas.openxmlformats.org/officeDocument/2006/relationships/hyperlink" Target="https://stats.wnba.com/team/1611661322/traditional/" TargetMode="External"/><Relationship Id="rId15114" Type="http://schemas.openxmlformats.org/officeDocument/2006/relationships/hyperlink" Target="https://stats.wnba.com/player/202252/" TargetMode="External"/><Relationship Id="rId16444" Type="http://schemas.openxmlformats.org/officeDocument/2006/relationships/hyperlink" Target="https://stats.wnba.com/player/203014/" TargetMode="External"/><Relationship Id="rId17775" Type="http://schemas.openxmlformats.org/officeDocument/2006/relationships/hyperlink" Target="https://stats.wnba.com/player/203403/" TargetMode="External"/><Relationship Id="rId17750" Type="http://schemas.openxmlformats.org/officeDocument/2006/relationships/hyperlink" Target="https://stats.wnba.com/events/?flag=3&amp;CFID=&amp;CFPARAMS=&amp;PlayerID=20432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8" Type="http://schemas.openxmlformats.org/officeDocument/2006/relationships/hyperlink" Target="https://stats.wnba.com/events/?flag=3&amp;CFID=&amp;CFPARAMS=&amp;PlayerID=20225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9" Type="http://schemas.openxmlformats.org/officeDocument/2006/relationships/hyperlink" Target="https://stats.wnba.com/team/1611661313/traditional/" TargetMode="External"/><Relationship Id="rId16417" Type="http://schemas.openxmlformats.org/officeDocument/2006/relationships/hyperlink" Target="https://stats.wnba.com/team/1611661313/traditional/" TargetMode="External"/><Relationship Id="rId17748" Type="http://schemas.openxmlformats.org/officeDocument/2006/relationships/hyperlink" Target="https://stats.wnba.com/player/204320/" TargetMode="External"/><Relationship Id="rId16419" Type="http://schemas.openxmlformats.org/officeDocument/2006/relationships/hyperlink" Target="https://stats.wnba.com/events/?flag=3&amp;CFID=&amp;CFPARAMS=&amp;PlayerID=20225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4" Type="http://schemas.openxmlformats.org/officeDocument/2006/relationships/hyperlink" Target="https://stats.wnba.com/events/?flag=1&amp;CFID=&amp;CFPARAMS=&amp;PlayerID=1628265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5" Type="http://schemas.openxmlformats.org/officeDocument/2006/relationships/hyperlink" Target="https://stats.wnba.com/events/?flag=1&amp;CFID=&amp;CFPARAMS=&amp;PlayerID=202641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3" Type="http://schemas.openxmlformats.org/officeDocument/2006/relationships/hyperlink" Target="https://stats.wnba.com/events/?flag=1&amp;CFID=&amp;CFPARAMS=&amp;PlayerID=1628265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4" Type="http://schemas.openxmlformats.org/officeDocument/2006/relationships/hyperlink" Target="https://stats.wnba.com/events/?flag=1&amp;CFID=&amp;CFPARAMS=&amp;PlayerID=202641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6" Type="http://schemas.openxmlformats.org/officeDocument/2006/relationships/hyperlink" Target="https://stats.wnba.com/player/202250/" TargetMode="External"/><Relationship Id="rId17747" Type="http://schemas.openxmlformats.org/officeDocument/2006/relationships/hyperlink" Target="https://stats.wnba.com/events/?flag=1&amp;CFID=&amp;CFPARAMS=&amp;PlayerID=202641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5" Type="http://schemas.openxmlformats.org/officeDocument/2006/relationships/hyperlink" Target="https://stats.wnba.com/events/?flag=1&amp;CFID=&amp;CFPARAMS=&amp;PlayerID=1628265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6" Type="http://schemas.openxmlformats.org/officeDocument/2006/relationships/hyperlink" Target="https://stats.wnba.com/events/?flag=1&amp;CFID=&amp;CFPARAMS=&amp;PlayerID=202641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0" Type="http://schemas.openxmlformats.org/officeDocument/2006/relationships/hyperlink" Target="https://stats.wnba.com/events/?flag=3&amp;CFID=&amp;CFPARAMS=&amp;PlayerID=1628265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1" Type="http://schemas.openxmlformats.org/officeDocument/2006/relationships/hyperlink" Target="https://stats.wnba.com/events/?flag=1&amp;CFID=&amp;CFPARAMS=&amp;PlayerID=202641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0" Type="http://schemas.openxmlformats.org/officeDocument/2006/relationships/hyperlink" Target="https://stats.wnba.com/events/?flag=3&amp;CFID=&amp;CFPARAMS=&amp;PlayerID=202641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2" Type="http://schemas.openxmlformats.org/officeDocument/2006/relationships/hyperlink" Target="https://stats.wnba.com/events/?flag=1&amp;CFID=&amp;CFPARAMS=&amp;PlayerID=1628265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3" Type="http://schemas.openxmlformats.org/officeDocument/2006/relationships/hyperlink" Target="https://stats.wnba.com/events/?flag=1&amp;CFID=&amp;CFPARAMS=&amp;PlayerID=202641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1" Type="http://schemas.openxmlformats.org/officeDocument/2006/relationships/hyperlink" Target="https://stats.wnba.com/events/?flag=1&amp;CFID=&amp;CFPARAMS=&amp;PlayerID=1628265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2" Type="http://schemas.openxmlformats.org/officeDocument/2006/relationships/hyperlink" Target="https://stats.wnba.com/events/?flag=1&amp;CFID=&amp;CFPARAMS=&amp;PlayerID=202641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0" Type="http://schemas.openxmlformats.org/officeDocument/2006/relationships/hyperlink" Target="https://stats.wnba.com/player/203399/" TargetMode="External"/><Relationship Id="rId17761" Type="http://schemas.openxmlformats.org/officeDocument/2006/relationships/hyperlink" Target="https://stats.wnba.com/events/?flag=1&amp;CFID=&amp;CFPARAMS=&amp;PlayerID=204320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0" Type="http://schemas.openxmlformats.org/officeDocument/2006/relationships/hyperlink" Target="https://stats.wnba.com/events/?flag=1&amp;CFID=&amp;CFPARAMS=&amp;PlayerID=20432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9" Type="http://schemas.openxmlformats.org/officeDocument/2006/relationships/hyperlink" Target="https://stats.wnba.com/events/?flag=1&amp;CFID=&amp;CFPARAMS=&amp;PlayerID=202250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8" Type="http://schemas.openxmlformats.org/officeDocument/2006/relationships/hyperlink" Target="https://stats.wnba.com/events/?flag=1&amp;CFID=&amp;CFPARAMS=&amp;PlayerID=20225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9" Type="http://schemas.openxmlformats.org/officeDocument/2006/relationships/hyperlink" Target="https://stats.wnba.com/events/?flag=1&amp;CFID=&amp;CFPARAMS=&amp;PlayerID=20432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5" Type="http://schemas.openxmlformats.org/officeDocument/2006/relationships/hyperlink" Target="https://stats.wnba.com/events/?flag=1&amp;CFID=&amp;CFPARAMS=&amp;PlayerID=20225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6" Type="http://schemas.openxmlformats.org/officeDocument/2006/relationships/hyperlink" Target="https://stats.wnba.com/events/?flag=1&amp;CFID=&amp;CFPARAMS=&amp;PlayerID=20432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4" Type="http://schemas.openxmlformats.org/officeDocument/2006/relationships/hyperlink" Target="https://stats.wnba.com/events/?flag=1&amp;CFID=&amp;CFPARAMS=&amp;PlayerID=20225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5" Type="http://schemas.openxmlformats.org/officeDocument/2006/relationships/hyperlink" Target="https://stats.wnba.com/events/?flag=1&amp;CFID=&amp;CFPARAMS=&amp;PlayerID=20432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7" Type="http://schemas.openxmlformats.org/officeDocument/2006/relationships/hyperlink" Target="https://stats.wnba.com/events/?flag=1&amp;CFID=&amp;CFPARAMS=&amp;PlayerID=20225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8" Type="http://schemas.openxmlformats.org/officeDocument/2006/relationships/hyperlink" Target="https://stats.wnba.com/events/?flag=1&amp;CFID=&amp;CFPARAMS=&amp;PlayerID=20432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6" Type="http://schemas.openxmlformats.org/officeDocument/2006/relationships/hyperlink" Target="https://stats.wnba.com/events/?flag=1&amp;CFID=&amp;CFPARAMS=&amp;PlayerID=20225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7" Type="http://schemas.openxmlformats.org/officeDocument/2006/relationships/hyperlink" Target="https://stats.wnba.com/events/?flag=1&amp;CFID=&amp;CFPARAMS=&amp;PlayerID=20432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1" Type="http://schemas.openxmlformats.org/officeDocument/2006/relationships/hyperlink" Target="https://stats.wnba.com/events/?flag=3&amp;CFID=&amp;CFPARAMS=&amp;PlayerID=202250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2" Type="http://schemas.openxmlformats.org/officeDocument/2006/relationships/hyperlink" Target="https://stats.wnba.com/events/?flag=3&amp;CFID=&amp;CFPARAMS=&amp;PlayerID=204320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0" Type="http://schemas.openxmlformats.org/officeDocument/2006/relationships/hyperlink" Target="https://stats.wnba.com/events/?flag=3&amp;CFID=&amp;CFPARAMS=&amp;PlayerID=202250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1" Type="http://schemas.openxmlformats.org/officeDocument/2006/relationships/hyperlink" Target="https://stats.wnba.com/events/?flag=3&amp;CFID=&amp;CFPARAMS=&amp;PlayerID=20432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3" Type="http://schemas.openxmlformats.org/officeDocument/2006/relationships/hyperlink" Target="https://stats.wnba.com/events/?flag=1&amp;CFID=&amp;CFPARAMS=&amp;PlayerID=20225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4" Type="http://schemas.openxmlformats.org/officeDocument/2006/relationships/hyperlink" Target="https://stats.wnba.com/events/?flag=1&amp;CFID=&amp;CFPARAMS=&amp;PlayerID=204320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2" Type="http://schemas.openxmlformats.org/officeDocument/2006/relationships/hyperlink" Target="https://stats.wnba.com/events/?flag=1&amp;CFID=&amp;CFPARAMS=&amp;PlayerID=202250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3" Type="http://schemas.openxmlformats.org/officeDocument/2006/relationships/hyperlink" Target="https://stats.wnba.com/events/?flag=3&amp;CFID=&amp;CFPARAMS=&amp;PlayerID=204320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1" Type="http://schemas.openxmlformats.org/officeDocument/2006/relationships/hyperlink" Target="https://stats.wnba.com/events/?flag=1&amp;CFID=&amp;CFPARAMS=&amp;PlayerID=201507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3" Type="http://schemas.openxmlformats.org/officeDocument/2006/relationships/hyperlink" Target="https://stats.wnba.com/events/?flag=1&amp;CFID=&amp;CFPARAMS=&amp;PlayerID=202632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2" Type="http://schemas.openxmlformats.org/officeDocument/2006/relationships/hyperlink" Target="https://stats.wnba.com/events/?flag=1&amp;CFID=&amp;CFPARAMS=&amp;PlayerID=201507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2" Type="http://schemas.openxmlformats.org/officeDocument/2006/relationships/hyperlink" Target="https://stats.wnba.com/events/?flag=1&amp;CFID=&amp;CFPARAMS=&amp;PlayerID=202632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3" Type="http://schemas.openxmlformats.org/officeDocument/2006/relationships/hyperlink" Target="https://stats.wnba.com/events/?flag=1&amp;CFID=&amp;CFPARAMS=&amp;PlayerID=201507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5" Type="http://schemas.openxmlformats.org/officeDocument/2006/relationships/hyperlink" Target="https://stats.wnba.com/events/?flag=1&amp;CFID=&amp;CFPARAMS=&amp;PlayerID=202632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4" Type="http://schemas.openxmlformats.org/officeDocument/2006/relationships/hyperlink" Target="https://stats.wnba.com/events/?flag=1&amp;CFID=&amp;CFPARAMS=&amp;PlayerID=201507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4" Type="http://schemas.openxmlformats.org/officeDocument/2006/relationships/hyperlink" Target="https://stats.wnba.com/events/?flag=1&amp;CFID=&amp;CFPARAMS=&amp;PlayerID=202632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1" Type="http://schemas.openxmlformats.org/officeDocument/2006/relationships/hyperlink" Target="https://stats.wnba.com/events/?flag=1&amp;CFID=&amp;CFPARAMS=&amp;PlayerID=202632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0" Type="http://schemas.openxmlformats.org/officeDocument/2006/relationships/hyperlink" Target="https://stats.wnba.com/events/?flag=1&amp;CFID=&amp;CFPARAMS=&amp;PlayerID=201507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0" Type="http://schemas.openxmlformats.org/officeDocument/2006/relationships/hyperlink" Target="https://stats.wnba.com/events/?flag=1&amp;CFID=&amp;CFPARAMS=&amp;PlayerID=202632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8" Type="http://schemas.openxmlformats.org/officeDocument/2006/relationships/hyperlink" Target="https://stats.wnba.com/events/?flag=1&amp;CFID=&amp;CFPARAMS=&amp;PlayerID=201507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9" Type="http://schemas.openxmlformats.org/officeDocument/2006/relationships/hyperlink" Target="https://stats.wnba.com/events/?flag=1&amp;CFID=&amp;CFPARAMS=&amp;PlayerID=201507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9" Type="http://schemas.openxmlformats.org/officeDocument/2006/relationships/hyperlink" Target="https://stats.wnba.com/events/?flag=1&amp;CFID=&amp;CFPARAMS=&amp;PlayerID=202632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4" Type="http://schemas.openxmlformats.org/officeDocument/2006/relationships/hyperlink" Target="https://stats.wnba.com/events/?flag=3&amp;CFID=&amp;CFPARAMS=&amp;PlayerID=201507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6" Type="http://schemas.openxmlformats.org/officeDocument/2006/relationships/hyperlink" Target="https://stats.wnba.com/events/?flag=3&amp;CFID=&amp;CFPARAMS=&amp;PlayerID=202632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5" Type="http://schemas.openxmlformats.org/officeDocument/2006/relationships/hyperlink" Target="https://stats.wnba.com/events/?flag=3&amp;CFID=&amp;CFPARAMS=&amp;PlayerID=201507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5" Type="http://schemas.openxmlformats.org/officeDocument/2006/relationships/hyperlink" Target="https://stats.wnba.com/events/?flag=3&amp;CFID=&amp;CFPARAMS=&amp;PlayerID=202632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6" Type="http://schemas.openxmlformats.org/officeDocument/2006/relationships/hyperlink" Target="https://stats.wnba.com/events/?flag=3&amp;CFID=&amp;CFPARAMS=&amp;PlayerID=201507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8" Type="http://schemas.openxmlformats.org/officeDocument/2006/relationships/hyperlink" Target="https://stats.wnba.com/events/?flag=1&amp;CFID=&amp;CFPARAMS=&amp;PlayerID=202632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7" Type="http://schemas.openxmlformats.org/officeDocument/2006/relationships/hyperlink" Target="https://stats.wnba.com/events/?flag=3&amp;CFID=&amp;CFPARAMS=&amp;PlayerID=201507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7" Type="http://schemas.openxmlformats.org/officeDocument/2006/relationships/hyperlink" Target="https://stats.wnba.com/events/?flag=3&amp;CFID=&amp;CFPARAMS=&amp;PlayerID=202632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2" Type="http://schemas.openxmlformats.org/officeDocument/2006/relationships/hyperlink" Target="https://stats.wnba.com/events/?flag=1&amp;CFID=&amp;CFPARAMS=&amp;PlayerID=201056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4" Type="http://schemas.openxmlformats.org/officeDocument/2006/relationships/hyperlink" Target="https://stats.wnba.com/events/?flag=1&amp;CFID=&amp;CFPARAMS=&amp;PlayerID=1627668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3" Type="http://schemas.openxmlformats.org/officeDocument/2006/relationships/hyperlink" Target="https://stats.wnba.com/events/?flag=1&amp;CFID=&amp;CFPARAMS=&amp;PlayerID=201056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3" Type="http://schemas.openxmlformats.org/officeDocument/2006/relationships/hyperlink" Target="https://stats.wnba.com/events/?flag=1&amp;CFID=&amp;CFPARAMS=&amp;PlayerID=1627668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4" Type="http://schemas.openxmlformats.org/officeDocument/2006/relationships/hyperlink" Target="https://stats.wnba.com/events/?flag=1&amp;CFID=&amp;CFPARAMS=&amp;PlayerID=201056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6" Type="http://schemas.openxmlformats.org/officeDocument/2006/relationships/hyperlink" Target="https://stats.wnba.com/events/?flag=1&amp;CFID=&amp;CFPARAMS=&amp;PlayerID=1627668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5" Type="http://schemas.openxmlformats.org/officeDocument/2006/relationships/hyperlink" Target="https://stats.wnba.com/events/?flag=1&amp;CFID=&amp;CFPARAMS=&amp;PlayerID=201056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5" Type="http://schemas.openxmlformats.org/officeDocument/2006/relationships/hyperlink" Target="https://stats.wnba.com/events/?flag=1&amp;CFID=&amp;CFPARAMS=&amp;PlayerID=1627668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0" Type="http://schemas.openxmlformats.org/officeDocument/2006/relationships/hyperlink" Target="https://stats.wnba.com/events/?flag=3&amp;CFID=&amp;CFPARAMS=&amp;PlayerID=1627668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0" Type="http://schemas.openxmlformats.org/officeDocument/2006/relationships/hyperlink" Target="https://stats.wnba.com/events/?flag=3&amp;CFID=&amp;CFPARAMS=&amp;PlayerID=201056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2" Type="http://schemas.openxmlformats.org/officeDocument/2006/relationships/hyperlink" Target="https://stats.wnba.com/events/?flag=1&amp;CFID=&amp;CFPARAMS=&amp;PlayerID=1627668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1" Type="http://schemas.openxmlformats.org/officeDocument/2006/relationships/hyperlink" Target="https://stats.wnba.com/events/?flag=3&amp;CFID=&amp;CFPARAMS=&amp;PlayerID=201056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1" Type="http://schemas.openxmlformats.org/officeDocument/2006/relationships/hyperlink" Target="https://stats.wnba.com/events/?flag=3&amp;CFID=&amp;CFPARAMS=&amp;PlayerID=1627668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9" Type="http://schemas.openxmlformats.org/officeDocument/2006/relationships/hyperlink" Target="https://stats.wnba.com/events/?flag=3&amp;CFID=&amp;CFPARAMS=&amp;PlayerID=201056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5" Type="http://schemas.openxmlformats.org/officeDocument/2006/relationships/hyperlink" Target="https://stats.wnba.com/events/?flag=1&amp;CFID=&amp;CFPARAMS=&amp;PlayerID=201507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7" Type="http://schemas.openxmlformats.org/officeDocument/2006/relationships/hyperlink" Target="https://stats.wnba.com/team/1611661328/traditional/" TargetMode="External"/><Relationship Id="rId15156" Type="http://schemas.openxmlformats.org/officeDocument/2006/relationships/hyperlink" Target="https://stats.wnba.com/player/201056/" TargetMode="External"/><Relationship Id="rId16486" Type="http://schemas.openxmlformats.org/officeDocument/2006/relationships/hyperlink" Target="https://stats.wnba.com/player/1627668/" TargetMode="External"/><Relationship Id="rId15157" Type="http://schemas.openxmlformats.org/officeDocument/2006/relationships/hyperlink" Target="https://stats.wnba.com/team/1611661322/traditional/" TargetMode="External"/><Relationship Id="rId16489" Type="http://schemas.openxmlformats.org/officeDocument/2006/relationships/hyperlink" Target="https://stats.wnba.com/events/?flag=3&amp;CFID=&amp;CFPARAMS=&amp;PlayerID=1627668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8" Type="http://schemas.openxmlformats.org/officeDocument/2006/relationships/hyperlink" Target="https://stats.wnba.com/events/?flag=3&amp;CFID=&amp;CFPARAMS=&amp;PlayerID=201056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8" Type="http://schemas.openxmlformats.org/officeDocument/2006/relationships/hyperlink" Target="https://stats.wnba.com/events/?flag=3&amp;CFID=&amp;CFPARAMS=&amp;PlayerID=1627668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1" Type="http://schemas.openxmlformats.org/officeDocument/2006/relationships/hyperlink" Target="https://stats.wnba.com/events/?flag=3&amp;CFID=&amp;CFPARAMS=&amp;PlayerID=201881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2" Type="http://schemas.openxmlformats.org/officeDocument/2006/relationships/hyperlink" Target="https://stats.wnba.com/events/?flag=3&amp;CFID=&amp;CFPARAMS=&amp;PlayerID=101039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0" Type="http://schemas.openxmlformats.org/officeDocument/2006/relationships/hyperlink" Target="https://stats.wnba.com/events/?flag=3&amp;CFID=&amp;CFPARAMS=&amp;PlayerID=100915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0" Type="http://schemas.openxmlformats.org/officeDocument/2006/relationships/hyperlink" Target="https://stats.wnba.com/events/?flag=3&amp;CFID=&amp;CFPARAMS=&amp;PlayerID=201881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1" Type="http://schemas.openxmlformats.org/officeDocument/2006/relationships/hyperlink" Target="https://stats.wnba.com/events/?flag=3&amp;CFID=&amp;CFPARAMS=&amp;PlayerID=101039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1" Type="http://schemas.openxmlformats.org/officeDocument/2006/relationships/hyperlink" Target="https://stats.wnba.com/events/?flag=3&amp;CFID=&amp;CFPARAMS=&amp;PlayerID=100915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3" Type="http://schemas.openxmlformats.org/officeDocument/2006/relationships/hyperlink" Target="https://stats.wnba.com/events/?flag=3&amp;CFID=&amp;CFPARAMS=&amp;PlayerID=201881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4" Type="http://schemas.openxmlformats.org/officeDocument/2006/relationships/hyperlink" Target="https://stats.wnba.com/events/?flag=3&amp;CFID=&amp;CFPARAMS=&amp;PlayerID=101039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2" Type="http://schemas.openxmlformats.org/officeDocument/2006/relationships/hyperlink" Target="https://stats.wnba.com/events/?flag=3&amp;CFID=&amp;CFPARAMS=&amp;PlayerID=100915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2" Type="http://schemas.openxmlformats.org/officeDocument/2006/relationships/hyperlink" Target="https://stats.wnba.com/events/?flag=3&amp;CFID=&amp;CFPARAMS=&amp;PlayerID=201881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3" Type="http://schemas.openxmlformats.org/officeDocument/2006/relationships/hyperlink" Target="https://stats.wnba.com/events/?flag=3&amp;CFID=&amp;CFPARAMS=&amp;PlayerID=101039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0" Type="http://schemas.openxmlformats.org/officeDocument/2006/relationships/hyperlink" Target="https://stats.wnba.com/team/1611661321/traditional/" TargetMode="External"/><Relationship Id="rId15126" Type="http://schemas.openxmlformats.org/officeDocument/2006/relationships/hyperlink" Target="https://stats.wnba.com/events/?flag=1&amp;CFID=&amp;CFPARAMS=&amp;PlayerID=202252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8" Type="http://schemas.openxmlformats.org/officeDocument/2006/relationships/hyperlink" Target="https://stats.wnba.com/player/201881/" TargetMode="External"/><Relationship Id="rId17789" Type="http://schemas.openxmlformats.org/officeDocument/2006/relationships/hyperlink" Target="https://stats.wnba.com/player/101039/" TargetMode="External"/><Relationship Id="rId15127" Type="http://schemas.openxmlformats.org/officeDocument/2006/relationships/hyperlink" Target="https://stats.wnba.com/events/?flag=1&amp;CFID=&amp;CFPARAMS=&amp;PlayerID=202252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7" Type="http://schemas.openxmlformats.org/officeDocument/2006/relationships/hyperlink" Target="https://stats.wnba.com/events/?flag=1&amp;CFID=&amp;CFPARAMS=&amp;PlayerID=203014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8" Type="http://schemas.openxmlformats.org/officeDocument/2006/relationships/hyperlink" Target="https://stats.wnba.com/events/?flag=1&amp;CFID=&amp;CFPARAMS=&amp;PlayerID=203403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8" Type="http://schemas.openxmlformats.org/officeDocument/2006/relationships/hyperlink" Target="https://stats.wnba.com/player/100915/" TargetMode="External"/><Relationship Id="rId15129" Type="http://schemas.openxmlformats.org/officeDocument/2006/relationships/hyperlink" Target="https://stats.wnba.com/team/1611661324/traditional/" TargetMode="External"/><Relationship Id="rId16459" Type="http://schemas.openxmlformats.org/officeDocument/2006/relationships/hyperlink" Target="https://stats.wnba.com/team/1611661330/traditional/" TargetMode="External"/><Relationship Id="rId15122" Type="http://schemas.openxmlformats.org/officeDocument/2006/relationships/hyperlink" Target="https://stats.wnba.com/events/?flag=1&amp;CFID=&amp;CFPARAMS=&amp;PlayerID=202252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4" Type="http://schemas.openxmlformats.org/officeDocument/2006/relationships/hyperlink" Target="https://stats.wnba.com/events/?flag=1&amp;CFID=&amp;CFPARAMS=&amp;PlayerID=203014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5" Type="http://schemas.openxmlformats.org/officeDocument/2006/relationships/hyperlink" Target="https://stats.wnba.com/events/?flag=1&amp;CFID=&amp;CFPARAMS=&amp;PlayerID=203403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3" Type="http://schemas.openxmlformats.org/officeDocument/2006/relationships/hyperlink" Target="https://stats.wnba.com/events/?flag=1&amp;CFID=&amp;CFPARAMS=&amp;PlayerID=202252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3" Type="http://schemas.openxmlformats.org/officeDocument/2006/relationships/hyperlink" Target="https://stats.wnba.com/events/?flag=1&amp;CFID=&amp;CFPARAMS=&amp;PlayerID=203014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4" Type="http://schemas.openxmlformats.org/officeDocument/2006/relationships/hyperlink" Target="https://stats.wnba.com/events/?flag=1&amp;CFID=&amp;CFPARAMS=&amp;PlayerID=203403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4" Type="http://schemas.openxmlformats.org/officeDocument/2006/relationships/hyperlink" Target="https://stats.wnba.com/events/?flag=1&amp;CFID=&amp;CFPARAMS=&amp;PlayerID=202252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6" Type="http://schemas.openxmlformats.org/officeDocument/2006/relationships/hyperlink" Target="https://stats.wnba.com/events/?flag=1&amp;CFID=&amp;CFPARAMS=&amp;PlayerID=203014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7" Type="http://schemas.openxmlformats.org/officeDocument/2006/relationships/hyperlink" Target="https://stats.wnba.com/events/?flag=1&amp;CFID=&amp;CFPARAMS=&amp;PlayerID=203403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5" Type="http://schemas.openxmlformats.org/officeDocument/2006/relationships/hyperlink" Target="https://stats.wnba.com/events/?flag=1&amp;CFID=&amp;CFPARAMS=&amp;PlayerID=202252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5" Type="http://schemas.openxmlformats.org/officeDocument/2006/relationships/hyperlink" Target="https://stats.wnba.com/events/?flag=1&amp;CFID=&amp;CFPARAMS=&amp;PlayerID=203014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6" Type="http://schemas.openxmlformats.org/officeDocument/2006/relationships/hyperlink" Target="https://stats.wnba.com/events/?flag=1&amp;CFID=&amp;CFPARAMS=&amp;PlayerID=203403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0" Type="http://schemas.openxmlformats.org/officeDocument/2006/relationships/hyperlink" Target="https://stats.wnba.com/events/?flag=1&amp;CFID=&amp;CFPARAMS=&amp;PlayerID=100915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2" Type="http://schemas.openxmlformats.org/officeDocument/2006/relationships/hyperlink" Target="https://stats.wnba.com/player/202632/" TargetMode="External"/><Relationship Id="rId15141" Type="http://schemas.openxmlformats.org/officeDocument/2006/relationships/hyperlink" Target="https://stats.wnba.com/events/?flag=1&amp;CFID=&amp;CFPARAMS=&amp;PlayerID=100915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1" Type="http://schemas.openxmlformats.org/officeDocument/2006/relationships/hyperlink" Target="https://stats.wnba.com/events/?flag=1&amp;CFID=&amp;CFPARAMS=&amp;PlayerID=201881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2" Type="http://schemas.openxmlformats.org/officeDocument/2006/relationships/hyperlink" Target="https://stats.wnba.com/player/201507/" TargetMode="External"/><Relationship Id="rId16474" Type="http://schemas.openxmlformats.org/officeDocument/2006/relationships/hyperlink" Target="https://stats.wnba.com/events/?flag=3&amp;CFID=&amp;CFPARAMS=&amp;PlayerID=202632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3" Type="http://schemas.openxmlformats.org/officeDocument/2006/relationships/hyperlink" Target="https://stats.wnba.com/team/1611661317/traditional/" TargetMode="External"/><Relationship Id="rId16473" Type="http://schemas.openxmlformats.org/officeDocument/2006/relationships/hyperlink" Target="https://stats.wnba.com/team/1611661324/traditional/" TargetMode="External"/><Relationship Id="rId16470" Type="http://schemas.openxmlformats.org/officeDocument/2006/relationships/hyperlink" Target="https://stats.wnba.com/events/?flag=1&amp;CFID=&amp;CFPARAMS=&amp;PlayerID=201881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7" Type="http://schemas.openxmlformats.org/officeDocument/2006/relationships/hyperlink" Target="https://stats.wnba.com/events/?flag=1&amp;CFID=&amp;CFPARAMS=&amp;PlayerID=100915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9" Type="http://schemas.openxmlformats.org/officeDocument/2006/relationships/hyperlink" Target="https://stats.wnba.com/events/?flag=1&amp;CFID=&amp;CFPARAMS=&amp;PlayerID=201881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8" Type="http://schemas.openxmlformats.org/officeDocument/2006/relationships/hyperlink" Target="https://stats.wnba.com/events/?flag=1&amp;CFID=&amp;CFPARAMS=&amp;PlayerID=100915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8" Type="http://schemas.openxmlformats.org/officeDocument/2006/relationships/hyperlink" Target="https://stats.wnba.com/events/?flag=1&amp;CFID=&amp;CFPARAMS=&amp;PlayerID=201881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9" Type="http://schemas.openxmlformats.org/officeDocument/2006/relationships/hyperlink" Target="https://stats.wnba.com/events/?flag=1&amp;CFID=&amp;CFPARAMS=&amp;PlayerID=101039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9" Type="http://schemas.openxmlformats.org/officeDocument/2006/relationships/hyperlink" Target="https://stats.wnba.com/events/?flag=1&amp;CFID=&amp;CFPARAMS=&amp;PlayerID=100915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3" Type="http://schemas.openxmlformats.org/officeDocument/2006/relationships/hyperlink" Target="https://stats.wnba.com/events/?flag=3&amp;CFID=&amp;CFPARAMS=&amp;PlayerID=100915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5" Type="http://schemas.openxmlformats.org/officeDocument/2006/relationships/hyperlink" Target="https://stats.wnba.com/events/?flag=1&amp;CFID=&amp;CFPARAMS=&amp;PlayerID=201881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6" Type="http://schemas.openxmlformats.org/officeDocument/2006/relationships/hyperlink" Target="https://stats.wnba.com/events/?flag=1&amp;CFID=&amp;CFPARAMS=&amp;PlayerID=101039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4" Type="http://schemas.openxmlformats.org/officeDocument/2006/relationships/hyperlink" Target="https://stats.wnba.com/events/?flag=1&amp;CFID=&amp;CFPARAMS=&amp;PlayerID=100915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4" Type="http://schemas.openxmlformats.org/officeDocument/2006/relationships/hyperlink" Target="https://stats.wnba.com/events/?flag=1&amp;CFID=&amp;CFPARAMS=&amp;PlayerID=201881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5" Type="http://schemas.openxmlformats.org/officeDocument/2006/relationships/hyperlink" Target="https://stats.wnba.com/events/?flag=1&amp;CFID=&amp;CFPARAMS=&amp;PlayerID=101039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5" Type="http://schemas.openxmlformats.org/officeDocument/2006/relationships/hyperlink" Target="https://stats.wnba.com/events/?flag=1&amp;CFID=&amp;CFPARAMS=&amp;PlayerID=100915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7" Type="http://schemas.openxmlformats.org/officeDocument/2006/relationships/hyperlink" Target="https://stats.wnba.com/events/?flag=1&amp;CFID=&amp;CFPARAMS=&amp;PlayerID=201881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8" Type="http://schemas.openxmlformats.org/officeDocument/2006/relationships/hyperlink" Target="https://stats.wnba.com/events/?flag=1&amp;CFID=&amp;CFPARAMS=&amp;PlayerID=101039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6" Type="http://schemas.openxmlformats.org/officeDocument/2006/relationships/hyperlink" Target="https://stats.wnba.com/events/?flag=1&amp;CFID=&amp;CFPARAMS=&amp;PlayerID=100915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6" Type="http://schemas.openxmlformats.org/officeDocument/2006/relationships/hyperlink" Target="https://stats.wnba.com/events/?flag=1&amp;CFID=&amp;CFPARAMS=&amp;PlayerID=201881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7" Type="http://schemas.openxmlformats.org/officeDocument/2006/relationships/hyperlink" Target="https://stats.wnba.com/events/?flag=1&amp;CFID=&amp;CFPARAMS=&amp;PlayerID=101039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8" Type="http://schemas.openxmlformats.org/officeDocument/2006/relationships/hyperlink" Target="https://stats.wnba.com/events/?flag=1&amp;CFID=&amp;CFPARAMS=&amp;PlayerID=202251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7" Type="http://schemas.openxmlformats.org/officeDocument/2006/relationships/hyperlink" Target="https://stats.wnba.com/events/?flag=3&amp;CFID=&amp;CFPARAMS=&amp;PlayerID=202251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9" Type="http://schemas.openxmlformats.org/officeDocument/2006/relationships/hyperlink" Target="https://stats.wnba.com/events/?flag=1&amp;CFID=&amp;CFPARAMS=&amp;PlayerID=202251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4" Type="http://schemas.openxmlformats.org/officeDocument/2006/relationships/hyperlink" Target="https://stats.wnba.com/team/1611661319/traditional/" TargetMode="External"/><Relationship Id="rId17803" Type="http://schemas.openxmlformats.org/officeDocument/2006/relationships/hyperlink" Target="https://stats.wnba.com/player/202251/" TargetMode="External"/><Relationship Id="rId17806" Type="http://schemas.openxmlformats.org/officeDocument/2006/relationships/hyperlink" Target="https://stats.wnba.com/events/?flag=3&amp;CFID=&amp;CFPARAMS=&amp;PlayerID=202251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5" Type="http://schemas.openxmlformats.org/officeDocument/2006/relationships/hyperlink" Target="https://stats.wnba.com/events/?flag=3&amp;CFID=&amp;CFPARAMS=&amp;PlayerID=202251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0" Type="http://schemas.openxmlformats.org/officeDocument/2006/relationships/hyperlink" Target="https://stats.wnba.com/events/?flag=1&amp;CFID=&amp;CFPARAMS=&amp;PlayerID=101039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2" Type="http://schemas.openxmlformats.org/officeDocument/2006/relationships/hyperlink" Target="https://stats.wnba.com/events/?flag=1&amp;CFID=&amp;CFPARAMS=&amp;PlayerID=101039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1" Type="http://schemas.openxmlformats.org/officeDocument/2006/relationships/hyperlink" Target="https://stats.wnba.com/events/?flag=1&amp;CFID=&amp;CFPARAMS=&amp;PlayerID=101039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9" Type="http://schemas.openxmlformats.org/officeDocument/2006/relationships/hyperlink" Target="https://stats.wnba.com/events/?flag=3&amp;CFID=&amp;CFPARAMS=&amp;PlayerID=204323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8" Type="http://schemas.openxmlformats.org/officeDocument/2006/relationships/hyperlink" Target="https://stats.wnba.com/events/?flag=3&amp;CFID=&amp;CFPARAMS=&amp;PlayerID=204323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5" Type="http://schemas.openxmlformats.org/officeDocument/2006/relationships/hyperlink" Target="https://stats.wnba.com/events/?flag=1&amp;CFID=&amp;CFPARAMS=&amp;PlayerID=202251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4" Type="http://schemas.openxmlformats.org/officeDocument/2006/relationships/hyperlink" Target="https://stats.wnba.com/events/?flag=1&amp;CFID=&amp;CFPARAMS=&amp;PlayerID=202251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7" Type="http://schemas.openxmlformats.org/officeDocument/2006/relationships/hyperlink" Target="https://stats.wnba.com/team/1611661329/traditional/" TargetMode="External"/><Relationship Id="rId17816" Type="http://schemas.openxmlformats.org/officeDocument/2006/relationships/hyperlink" Target="https://stats.wnba.com/player/204323/" TargetMode="External"/><Relationship Id="rId17811" Type="http://schemas.openxmlformats.org/officeDocument/2006/relationships/hyperlink" Target="https://stats.wnba.com/events/?flag=1&amp;CFID=&amp;CFPARAMS=&amp;PlayerID=202251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0" Type="http://schemas.openxmlformats.org/officeDocument/2006/relationships/hyperlink" Target="https://stats.wnba.com/events/?flag=1&amp;CFID=&amp;CFPARAMS=&amp;PlayerID=202251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3" Type="http://schemas.openxmlformats.org/officeDocument/2006/relationships/hyperlink" Target="https://stats.wnba.com/events/?flag=1&amp;CFID=&amp;CFPARAMS=&amp;PlayerID=202251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2" Type="http://schemas.openxmlformats.org/officeDocument/2006/relationships/hyperlink" Target="https://stats.wnba.com/events/?flag=1&amp;CFID=&amp;CFPARAMS=&amp;PlayerID=202251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wnba.com/team/1611661325/traditional/" TargetMode="External"/><Relationship Id="rId5715" Type="http://schemas.openxmlformats.org/officeDocument/2006/relationships/hyperlink" Target="https://stats.wnba.com/events/?flag=3&amp;CFID=&amp;CFPARAMS=&amp;PlayerID=1631086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stats.wnba.com/events/?flag=1&amp;CFID=&amp;CFPARAMS=&amp;PlayerID=202259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stats.wnba.com/player/1631086/" TargetMode="External"/><Relationship Id="rId5718" Type="http://schemas.openxmlformats.org/officeDocument/2006/relationships/hyperlink" Target="https://stats.wnba.com/events/?flag=3&amp;CFID=&amp;CFPARAMS=&amp;PlayerID=1631086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wnba.com/events/?flag=1&amp;CFID=&amp;CFPARAMS=&amp;PlayerID=1631086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wnba.com/events/?flag=3&amp;CFID=&amp;CFPARAMS=&amp;PlayerID=1631086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stats.wnba.com/events/?flag=3&amp;CFID=&amp;CFPARAMS=&amp;PlayerID=1631086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stats.wnba.com/events/?flag=1&amp;CFID=&amp;CFPARAMS=&amp;PlayerID=202259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stats.wnba.com/events/?flag=1&amp;CFID=&amp;CFPARAMS=&amp;PlayerID=202259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wnba.com/events/?flag=3&amp;CFID=&amp;CFPARAMS=&amp;PlayerID=202259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wnba.com/events/?flag=3&amp;CFID=&amp;CFPARAMS=&amp;PlayerID=202259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wnba.com/events/?flag=3&amp;CFID=&amp;CFPARAMS=&amp;PlayerID=202259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stats.wnba.com/events/?flag=3&amp;CFID=&amp;CFPARAMS=&amp;PlayerID=202259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stats.wnba.com/events/?flag=1&amp;CFID=&amp;CFPARAMS=&amp;PlayerID=202259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wnba.com/events/?flag=1&amp;CFID=&amp;CFPARAMS=&amp;PlayerID=202259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wnba.com/events/?flag=1&amp;CFID=&amp;CFPARAMS=&amp;PlayerID=202259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stats.wnba.com/events/?flag=1&amp;CFID=&amp;CFPARAMS=&amp;PlayerID=202259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wnba.com/events/?flag=1&amp;CFID=&amp;CFPARAMS=&amp;PlayerID=202259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stats.wnba.com/team/1611661328/traditional/" TargetMode="External"/><Relationship Id="rId16517" Type="http://schemas.openxmlformats.org/officeDocument/2006/relationships/hyperlink" Target="https://stats.wnba.com/events/?flag=3&amp;CFID=&amp;CFPARAMS=&amp;PlayerID=203825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8" Type="http://schemas.openxmlformats.org/officeDocument/2006/relationships/hyperlink" Target="https://stats.wnba.com/events/?flag=1&amp;CFID=&amp;CFPARAMS=&amp;PlayerID=203849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6" Type="http://schemas.openxmlformats.org/officeDocument/2006/relationships/hyperlink" Target="https://stats.wnba.com/events/?flag=3&amp;CFID=&amp;CFPARAMS=&amp;PlayerID=203825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7" Type="http://schemas.openxmlformats.org/officeDocument/2006/relationships/hyperlink" Target="https://stats.wnba.com/events/?flag=3&amp;CFID=&amp;CFPARAMS=&amp;PlayerID=203849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9" Type="http://schemas.openxmlformats.org/officeDocument/2006/relationships/hyperlink" Target="https://stats.wnba.com/events/?flag=3&amp;CFID=&amp;CFPARAMS=&amp;PlayerID=203825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8" Type="http://schemas.openxmlformats.org/officeDocument/2006/relationships/hyperlink" Target="https://stats.wnba.com/events/?flag=3&amp;CFID=&amp;CFPARAMS=&amp;PlayerID=203825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9" Type="http://schemas.openxmlformats.org/officeDocument/2006/relationships/hyperlink" Target="https://stats.wnba.com/events/?flag=1&amp;CFID=&amp;CFPARAMS=&amp;PlayerID=203849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3" Type="http://schemas.openxmlformats.org/officeDocument/2006/relationships/hyperlink" Target="https://stats.wnba.com/events/?flag=1&amp;CFID=&amp;CFPARAMS=&amp;PlayerID=100940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4" Type="http://schemas.openxmlformats.org/officeDocument/2006/relationships/hyperlink" Target="https://stats.wnba.com/events/?flag=3&amp;CFID=&amp;CFPARAMS=&amp;PlayerID=203849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2" Type="http://schemas.openxmlformats.org/officeDocument/2006/relationships/hyperlink" Target="https://stats.wnba.com/events/?flag=1&amp;CFID=&amp;CFPARAMS=&amp;PlayerID=100940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3" Type="http://schemas.openxmlformats.org/officeDocument/2006/relationships/hyperlink" Target="https://stats.wnba.com/team/1611661321/traditional/" TargetMode="External"/><Relationship Id="rId16515" Type="http://schemas.openxmlformats.org/officeDocument/2006/relationships/hyperlink" Target="https://stats.wnba.com/team/1611661319/traditional/" TargetMode="External"/><Relationship Id="rId17846" Type="http://schemas.openxmlformats.org/officeDocument/2006/relationships/hyperlink" Target="https://stats.wnba.com/events/?flag=3&amp;CFID=&amp;CFPARAMS=&amp;PlayerID=203849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4" Type="http://schemas.openxmlformats.org/officeDocument/2006/relationships/hyperlink" Target="https://stats.wnba.com/player/203825/" TargetMode="External"/><Relationship Id="rId17845" Type="http://schemas.openxmlformats.org/officeDocument/2006/relationships/hyperlink" Target="https://stats.wnba.com/events/?flag=3&amp;CFID=&amp;CFPARAMS=&amp;PlayerID=203849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0" Type="http://schemas.openxmlformats.org/officeDocument/2006/relationships/hyperlink" Target="https://stats.wnba.com/events/?flag=1&amp;CFID=&amp;CFPARAMS=&amp;PlayerID=203015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1" Type="http://schemas.openxmlformats.org/officeDocument/2006/relationships/hyperlink" Target="https://stats.wnba.com/events/?flag=1&amp;CFID=&amp;CFPARAMS=&amp;PlayerID=100940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2" Type="http://schemas.openxmlformats.org/officeDocument/2006/relationships/hyperlink" Target="https://stats.wnba.com/player/203849/" TargetMode="External"/><Relationship Id="rId16510" Type="http://schemas.openxmlformats.org/officeDocument/2006/relationships/hyperlink" Target="https://stats.wnba.com/events/?flag=1&amp;CFID=&amp;CFPARAMS=&amp;PlayerID=100940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1" Type="http://schemas.openxmlformats.org/officeDocument/2006/relationships/hyperlink" Target="https://stats.wnba.com/events/?flag=1&amp;CFID=&amp;CFPARAMS=&amp;PlayerID=203015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0" Type="http://schemas.openxmlformats.org/officeDocument/2006/relationships/hyperlink" Target="https://stats.wnba.com/events/?flag=1&amp;CFID=&amp;CFPARAMS=&amp;PlayerID=203037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8" Type="http://schemas.openxmlformats.org/officeDocument/2006/relationships/hyperlink" Target="https://stats.wnba.com/player/204319/" TargetMode="External"/><Relationship Id="rId17859" Type="http://schemas.openxmlformats.org/officeDocument/2006/relationships/hyperlink" Target="https://stats.wnba.com/events/?flag=3&amp;CFID=&amp;CFPARAMS=&amp;PlayerID=203037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7" Type="http://schemas.openxmlformats.org/officeDocument/2006/relationships/hyperlink" Target="https://stats.wnba.com/events/?flag=1&amp;CFID=&amp;CFPARAMS=&amp;PlayerID=203825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8" Type="http://schemas.openxmlformats.org/officeDocument/2006/relationships/hyperlink" Target="https://stats.wnba.com/events/?flag=3&amp;CFID=&amp;CFPARAMS=&amp;PlayerID=203037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9" Type="http://schemas.openxmlformats.org/officeDocument/2006/relationships/hyperlink" Target="https://stats.wnba.com/team/1611661328/traditional/" TargetMode="External"/><Relationship Id="rId16524" Type="http://schemas.openxmlformats.org/officeDocument/2006/relationships/hyperlink" Target="https://stats.wnba.com/events/?flag=1&amp;CFID=&amp;CFPARAMS=&amp;PlayerID=203825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5" Type="http://schemas.openxmlformats.org/officeDocument/2006/relationships/hyperlink" Target="https://stats.wnba.com/events/?flag=1&amp;CFID=&amp;CFPARAMS=&amp;PlayerID=203849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3" Type="http://schemas.openxmlformats.org/officeDocument/2006/relationships/hyperlink" Target="https://stats.wnba.com/events/?flag=1&amp;CFID=&amp;CFPARAMS=&amp;PlayerID=203825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4" Type="http://schemas.openxmlformats.org/officeDocument/2006/relationships/hyperlink" Target="https://stats.wnba.com/events/?flag=1&amp;CFID=&amp;CFPARAMS=&amp;PlayerID=203849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6" Type="http://schemas.openxmlformats.org/officeDocument/2006/relationships/hyperlink" Target="https://stats.wnba.com/events/?flag=1&amp;CFID=&amp;CFPARAMS=&amp;PlayerID=203825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7" Type="http://schemas.openxmlformats.org/officeDocument/2006/relationships/hyperlink" Target="https://stats.wnba.com/team/1611661319/traditional/" TargetMode="External"/><Relationship Id="rId16525" Type="http://schemas.openxmlformats.org/officeDocument/2006/relationships/hyperlink" Target="https://stats.wnba.com/events/?flag=1&amp;CFID=&amp;CFPARAMS=&amp;PlayerID=203825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6" Type="http://schemas.openxmlformats.org/officeDocument/2006/relationships/hyperlink" Target="https://stats.wnba.com/player/203037/" TargetMode="External"/><Relationship Id="rId16520" Type="http://schemas.openxmlformats.org/officeDocument/2006/relationships/hyperlink" Target="https://stats.wnba.com/events/?flag=1&amp;CFID=&amp;CFPARAMS=&amp;PlayerID=203825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1" Type="http://schemas.openxmlformats.org/officeDocument/2006/relationships/hyperlink" Target="https://stats.wnba.com/events/?flag=1&amp;CFID=&amp;CFPARAMS=&amp;PlayerID=203849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0" Type="http://schemas.openxmlformats.org/officeDocument/2006/relationships/hyperlink" Target="https://stats.wnba.com/events/?flag=1&amp;CFID=&amp;CFPARAMS=&amp;PlayerID=203849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2" Type="http://schemas.openxmlformats.org/officeDocument/2006/relationships/hyperlink" Target="https://stats.wnba.com/events/?flag=1&amp;CFID=&amp;CFPARAMS=&amp;PlayerID=203825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3" Type="http://schemas.openxmlformats.org/officeDocument/2006/relationships/hyperlink" Target="https://stats.wnba.com/events/?flag=1&amp;CFID=&amp;CFPARAMS=&amp;PlayerID=203849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1" Type="http://schemas.openxmlformats.org/officeDocument/2006/relationships/hyperlink" Target="https://stats.wnba.com/events/?flag=1&amp;CFID=&amp;CFPARAMS=&amp;PlayerID=203825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2" Type="http://schemas.openxmlformats.org/officeDocument/2006/relationships/hyperlink" Target="https://stats.wnba.com/events/?flag=1&amp;CFID=&amp;CFPARAMS=&amp;PlayerID=203849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9" Type="http://schemas.openxmlformats.org/officeDocument/2006/relationships/hyperlink" Target="https://stats.wnba.com/team/1611661323/traditional/" TargetMode="External"/><Relationship Id="rId17826" Type="http://schemas.openxmlformats.org/officeDocument/2006/relationships/hyperlink" Target="https://stats.wnba.com/events/?flag=1&amp;CFID=&amp;CFPARAMS=&amp;PlayerID=204323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5" Type="http://schemas.openxmlformats.org/officeDocument/2006/relationships/hyperlink" Target="https://stats.wnba.com/events/?flag=1&amp;CFID=&amp;CFPARAMS=&amp;PlayerID=204323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8" Type="http://schemas.openxmlformats.org/officeDocument/2006/relationships/hyperlink" Target="https://stats.wnba.com/player/203015/" TargetMode="External"/><Relationship Id="rId17827" Type="http://schemas.openxmlformats.org/officeDocument/2006/relationships/hyperlink" Target="https://stats.wnba.com/events/?flag=1&amp;CFID=&amp;CFPARAMS=&amp;PlayerID=204323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2" Type="http://schemas.openxmlformats.org/officeDocument/2006/relationships/hyperlink" Target="https://stats.wnba.com/events/?flag=1&amp;CFID=&amp;CFPARAMS=&amp;PlayerID=204323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1" Type="http://schemas.openxmlformats.org/officeDocument/2006/relationships/hyperlink" Target="https://stats.wnba.com/events/?flag=1&amp;CFID=&amp;CFPARAMS=&amp;PlayerID=204323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4" Type="http://schemas.openxmlformats.org/officeDocument/2006/relationships/hyperlink" Target="https://stats.wnba.com/events/?flag=1&amp;CFID=&amp;CFPARAMS=&amp;PlayerID=204323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3" Type="http://schemas.openxmlformats.org/officeDocument/2006/relationships/hyperlink" Target="https://stats.wnba.com/events/?flag=1&amp;CFID=&amp;CFPARAMS=&amp;PlayerID=204323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0" Type="http://schemas.openxmlformats.org/officeDocument/2006/relationships/hyperlink" Target="https://stats.wnba.com/events/?flag=1&amp;CFID=&amp;CFPARAMS=&amp;PlayerID=204323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9" Type="http://schemas.openxmlformats.org/officeDocument/2006/relationships/hyperlink" Target="https://stats.wnba.com/events/?flag=1&amp;CFID=&amp;CFPARAMS=&amp;PlayerID=100940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6" Type="http://schemas.openxmlformats.org/officeDocument/2006/relationships/hyperlink" Target="https://stats.wnba.com/events/?flag=1&amp;CFID=&amp;CFPARAMS=&amp;PlayerID=100940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7" Type="http://schemas.openxmlformats.org/officeDocument/2006/relationships/hyperlink" Target="https://stats.wnba.com/events/?flag=1&amp;CFID=&amp;CFPARAMS=&amp;PlayerID=203015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5" Type="http://schemas.openxmlformats.org/officeDocument/2006/relationships/hyperlink" Target="https://stats.wnba.com/events/?flag=3&amp;CFID=&amp;CFPARAMS=&amp;PlayerID=100940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6" Type="http://schemas.openxmlformats.org/officeDocument/2006/relationships/hyperlink" Target="https://stats.wnba.com/events/?flag=1&amp;CFID=&amp;CFPARAMS=&amp;PlayerID=203015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8" Type="http://schemas.openxmlformats.org/officeDocument/2006/relationships/hyperlink" Target="https://stats.wnba.com/events/?flag=1&amp;CFID=&amp;CFPARAMS=&amp;PlayerID=100940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9" Type="http://schemas.openxmlformats.org/officeDocument/2006/relationships/hyperlink" Target="https://stats.wnba.com/events/?flag=1&amp;CFID=&amp;CFPARAMS=&amp;PlayerID=203015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7" Type="http://schemas.openxmlformats.org/officeDocument/2006/relationships/hyperlink" Target="https://stats.wnba.com/events/?flag=1&amp;CFID=&amp;CFPARAMS=&amp;PlayerID=100940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8" Type="http://schemas.openxmlformats.org/officeDocument/2006/relationships/hyperlink" Target="https://stats.wnba.com/events/?flag=1&amp;CFID=&amp;CFPARAMS=&amp;PlayerID=203015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2" Type="http://schemas.openxmlformats.org/officeDocument/2006/relationships/hyperlink" Target="https://stats.wnba.com/events/?flag=3&amp;CFID=&amp;CFPARAMS=&amp;PlayerID=100940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3" Type="http://schemas.openxmlformats.org/officeDocument/2006/relationships/hyperlink" Target="https://stats.wnba.com/events/?flag=3&amp;CFID=&amp;CFPARAMS=&amp;PlayerID=203015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1" Type="http://schemas.openxmlformats.org/officeDocument/2006/relationships/hyperlink" Target="https://stats.wnba.com/team/1611661317/traditional/" TargetMode="External"/><Relationship Id="rId17832" Type="http://schemas.openxmlformats.org/officeDocument/2006/relationships/hyperlink" Target="https://stats.wnba.com/events/?flag=3&amp;CFID=&amp;CFPARAMS=&amp;PlayerID=203015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4" Type="http://schemas.openxmlformats.org/officeDocument/2006/relationships/hyperlink" Target="https://stats.wnba.com/events/?flag=3&amp;CFID=&amp;CFPARAMS=&amp;PlayerID=100940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5" Type="http://schemas.openxmlformats.org/officeDocument/2006/relationships/hyperlink" Target="https://stats.wnba.com/events/?flag=1&amp;CFID=&amp;CFPARAMS=&amp;PlayerID=203015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3" Type="http://schemas.openxmlformats.org/officeDocument/2006/relationships/hyperlink" Target="https://stats.wnba.com/events/?flag=3&amp;CFID=&amp;CFPARAMS=&amp;PlayerID=100940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4" Type="http://schemas.openxmlformats.org/officeDocument/2006/relationships/hyperlink" Target="https://stats.wnba.com/events/?flag=1&amp;CFID=&amp;CFPARAMS=&amp;PlayerID=203015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0" Type="http://schemas.openxmlformats.org/officeDocument/2006/relationships/hyperlink" Target="https://stats.wnba.com/player/100940/" TargetMode="External"/><Relationship Id="rId17831" Type="http://schemas.openxmlformats.org/officeDocument/2006/relationships/hyperlink" Target="https://stats.wnba.com/events/?flag=3&amp;CFID=&amp;CFPARAMS=&amp;PlayerID=203015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0" Type="http://schemas.openxmlformats.org/officeDocument/2006/relationships/hyperlink" Target="https://stats.wnba.com/events/?flag=3&amp;CFID=&amp;CFPARAMS=&amp;PlayerID=203015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7" Type="http://schemas.openxmlformats.org/officeDocument/2006/relationships/hyperlink" Target="https://stats.wnba.com/events/?flag=1&amp;CFID=&amp;CFPARAMS=&amp;PlayerID=1628263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stats.wnba.com/events/?flag=3&amp;CFID=&amp;CFPARAMS=&amp;PlayerID=203833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stats.wnba.com/events/?flag=1&amp;CFID=&amp;CFPARAMS=&amp;PlayerID=1628263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wnba.com/team/1611661319/traditional/" TargetMode="External"/><Relationship Id="rId3119" Type="http://schemas.openxmlformats.org/officeDocument/2006/relationships/hyperlink" Target="https://stats.wnba.com/events/?flag=1&amp;CFID=&amp;CFPARAMS=&amp;PlayerID=1628263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wnba.com/events/?flag=1&amp;CFID=&amp;CFPARAMS=&amp;PlayerID=201896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wnba.com/events/?flag=1&amp;CFID=&amp;CFPARAMS=&amp;PlayerID=1628263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wnba.com/events/?flag=3&amp;CFID=&amp;CFPARAMS=&amp;PlayerID=203833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wnba.com/events/?flag=1&amp;CFID=&amp;CFPARAMS=&amp;PlayerID=201896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wnba.com/events/?flag=1&amp;CFID=&amp;CFPARAMS=&amp;PlayerID=1628280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stats.wnba.com/events/?flag=3&amp;CFID=&amp;CFPARAMS=&amp;PlayerID=201896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stats.wnba.com/events/?flag=3&amp;CFID=&amp;CFPARAMS=&amp;PlayerID=201896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stats.wnba.com/team/1611661324/traditional/" TargetMode="External"/><Relationship Id="rId4442" Type="http://schemas.openxmlformats.org/officeDocument/2006/relationships/hyperlink" Target="https://stats.wnba.com/events/?flag=1&amp;CFID=&amp;CFPARAMS=&amp;PlayerID=1628280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wnba.com/events/?flag=3&amp;CFID=&amp;CFPARAMS=&amp;PlayerID=201896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stats.wnba.com/player/1628263/" TargetMode="External"/><Relationship Id="rId4441" Type="http://schemas.openxmlformats.org/officeDocument/2006/relationships/hyperlink" Target="https://stats.wnba.com/events/?flag=1&amp;CFID=&amp;CFPARAMS=&amp;PlayerID=1628280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wnba.com/events/?flag=3&amp;CFID=&amp;CFPARAMS=&amp;PlayerID=201896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3" Type="http://schemas.openxmlformats.org/officeDocument/2006/relationships/hyperlink" Target="https://stats.wnba.com/events/?flag=3&amp;CFID=&amp;CFPARAMS=&amp;PlayerID=1628263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wnba.com/events/?flag=1&amp;CFID=&amp;CFPARAMS=&amp;PlayerID=1628280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wnba.com/events/?flag=1&amp;CFID=&amp;CFPARAMS=&amp;PlayerID=201896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wnba.com/events/?flag=3&amp;CFID=&amp;CFPARAMS=&amp;PlayerID=1628263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stats.wnba.com/events/?flag=1&amp;CFID=&amp;CFPARAMS=&amp;PlayerID=1628280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stats.wnba.com/events/?flag=1&amp;CFID=&amp;CFPARAMS=&amp;PlayerID=201896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stats.wnba.com/events/?flag=3&amp;CFID=&amp;CFPARAMS=&amp;PlayerID=1628263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stats.wnba.com/player/203833/" TargetMode="External"/><Relationship Id="rId5774" Type="http://schemas.openxmlformats.org/officeDocument/2006/relationships/hyperlink" Target="https://stats.wnba.com/events/?flag=1&amp;CFID=&amp;CFPARAMS=&amp;PlayerID=201896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4" Type="http://schemas.openxmlformats.org/officeDocument/2006/relationships/hyperlink" Target="https://stats.wnba.com/events/?flag=3&amp;CFID=&amp;CFPARAMS=&amp;PlayerID=1628263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stats.wnba.com/events/?flag=1&amp;CFID=&amp;CFPARAMS=&amp;PlayerID=1628280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wnba.com/events/?flag=1&amp;CFID=&amp;CFPARAMS=&amp;PlayerID=201896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wnba.com/events/?flag=1&amp;CFID=&amp;CFPARAMS=&amp;PlayerID=1628278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wnba.com/events/?flag=3&amp;CFID=&amp;CFPARAMS=&amp;PlayerID=1628280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wnba.com/team/1611661328/traditional/" TargetMode="External"/><Relationship Id="rId3105" Type="http://schemas.openxmlformats.org/officeDocument/2006/relationships/hyperlink" Target="https://stats.wnba.com/events/?flag=1&amp;CFID=&amp;CFPARAMS=&amp;PlayerID=1628278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wnba.com/events/?flag=3&amp;CFID=&amp;CFPARAMS=&amp;PlayerID=1628280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wnba.com/events/?flag=1&amp;CFID=&amp;CFPARAMS=&amp;PlayerID=1628278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stats.wnba.com/events/?flag=1&amp;CFID=&amp;CFPARAMS=&amp;PlayerID=1628280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wnba.com/events/?flag=1&amp;CFID=&amp;CFPARAMS=&amp;PlayerID=1629484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stats.wnba.com/events/?flag=1&amp;CFID=&amp;CFPARAMS=&amp;PlayerID=1628278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wnba.com/events/?flag=1&amp;CFID=&amp;CFPARAMS=&amp;PlayerID=1628280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wnba.com/player/201896/" TargetMode="External"/><Relationship Id="rId3109" Type="http://schemas.openxmlformats.org/officeDocument/2006/relationships/hyperlink" Target="https://stats.wnba.com/events/?flag=1&amp;CFID=&amp;CFPARAMS=&amp;PlayerID=1628278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wnba.com/events/?flag=1&amp;CFID=&amp;CFPARAMS=&amp;PlayerID=1629484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wnba.com/events/?flag=1&amp;CFID=&amp;CFPARAMS=&amp;PlayerID=1629484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stats.wnba.com/events/?flag=3&amp;CFID=&amp;CFPARAMS=&amp;PlayerID=1628278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stats.wnba.com/events/?flag=1&amp;CFID=&amp;CFPARAMS=&amp;PlayerID=201480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stats.wnba.com/events/?flag=1&amp;CFID=&amp;CFPARAMS=&amp;PlayerID=201480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stats.wnba.com/events/?flag=1&amp;CFID=&amp;CFPARAMS=&amp;PlayerID=1629484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stats.wnba.com/events/?flag=1&amp;CFID=&amp;CFPARAMS=&amp;PlayerID=1628278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wnba.com/player/1628280/" TargetMode="External"/><Relationship Id="rId5765" Type="http://schemas.openxmlformats.org/officeDocument/2006/relationships/hyperlink" Target="https://stats.wnba.com/events/?flag=1&amp;CFID=&amp;CFPARAMS=&amp;PlayerID=1629484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stats.wnba.com/events/?flag=3&amp;CFID=&amp;CFPARAMS=&amp;PlayerID=1628278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stats.wnba.com/events/?flag=1&amp;CFID=&amp;CFPARAMS=&amp;PlayerID=201480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6" Type="http://schemas.openxmlformats.org/officeDocument/2006/relationships/hyperlink" Target="https://stats.wnba.com/events/?flag=1&amp;CFID=&amp;CFPARAMS=&amp;PlayerID=1629484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stats.wnba.com/events/?flag=1&amp;CFID=&amp;CFPARAMS=&amp;PlayerID=1628278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wnba.com/events/?flag=3&amp;CFID=&amp;CFPARAMS=&amp;PlayerID=1628280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wnba.com/events/?flag=1&amp;CFID=&amp;CFPARAMS=&amp;PlayerID=1629484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stats.wnba.com/events/?flag=1&amp;CFID=&amp;CFPARAMS=&amp;PlayerID=1628278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wnba.com/team/1611661323/traditional/" TargetMode="External"/><Relationship Id="rId5764" Type="http://schemas.openxmlformats.org/officeDocument/2006/relationships/hyperlink" Target="https://stats.wnba.com/events/?flag=1&amp;CFID=&amp;CFPARAMS=&amp;PlayerID=1629484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stats.wnba.com/team/1611661324/traditional/" TargetMode="External"/><Relationship Id="rId3138" Type="http://schemas.openxmlformats.org/officeDocument/2006/relationships/hyperlink" Target="https://stats.wnba.com/player/1631263/" TargetMode="External"/><Relationship Id="rId4469" Type="http://schemas.openxmlformats.org/officeDocument/2006/relationships/hyperlink" Target="https://stats.wnba.com/events/?flag=1&amp;CFID=&amp;CFPARAMS=&amp;PlayerID=1629497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wnba.com/events/?flag=1&amp;CFID=&amp;CFPARAMS=&amp;PlayerID=1628268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wnba.com/events/?flag=1&amp;CFID=&amp;CFPARAMS=&amp;PlayerID=1628268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stats.wnba.com/player/1629497/" TargetMode="External"/><Relationship Id="rId3131" Type="http://schemas.openxmlformats.org/officeDocument/2006/relationships/hyperlink" Target="https://stats.wnba.com/events/?flag=1&amp;CFID=&amp;CFPARAMS=&amp;PlayerID=1641657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wnba.com/events/?flag=3&amp;CFID=&amp;CFPARAMS=&amp;PlayerID=1629497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stats.wnba.com/player/1628287/" TargetMode="External"/><Relationship Id="rId3130" Type="http://schemas.openxmlformats.org/officeDocument/2006/relationships/hyperlink" Target="https://stats.wnba.com/events/?flag=1&amp;CFID=&amp;CFPARAMS=&amp;PlayerID=1641657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wnba.com/team/1611661321/traditional/" TargetMode="External"/><Relationship Id="rId5795" Type="http://schemas.openxmlformats.org/officeDocument/2006/relationships/hyperlink" Target="https://stats.wnba.com/team/1611661317/traditional/" TargetMode="External"/><Relationship Id="rId3133" Type="http://schemas.openxmlformats.org/officeDocument/2006/relationships/hyperlink" Target="https://stats.wnba.com/events/?flag=1&amp;CFID=&amp;CFPARAMS=&amp;PlayerID=1641657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wnba.com/events/?flag=3&amp;CFID=&amp;CFPARAMS=&amp;PlayerID=1629497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stats.wnba.com/events/?flag=1&amp;CFID=&amp;CFPARAMS=&amp;PlayerID=1628268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wnba.com/events/?flag=1&amp;CFID=&amp;CFPARAMS=&amp;PlayerID=1641657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wnba.com/events/?flag=3&amp;CFID=&amp;CFPARAMS=&amp;PlayerID=1629497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stats.wnba.com/events/?flag=1&amp;CFID=&amp;CFPARAMS=&amp;PlayerID=1628268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wnba.com/events/?flag=1&amp;CFID=&amp;CFPARAMS=&amp;PlayerID=1641657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stats.wnba.com/events/?flag=1&amp;CFID=&amp;CFPARAMS=&amp;PlayerID=1629497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wnba.com/events/?flag=3&amp;CFID=&amp;CFPARAMS=&amp;PlayerID=1628287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wnba.com/events/?flag=1&amp;CFID=&amp;CFPARAMS=&amp;PlayerID=1641657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stats.wnba.com/events/?flag=3&amp;CFID=&amp;CFPARAMS=&amp;PlayerID=1629497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stats.wnba.com/events/?flag=3&amp;CFID=&amp;CFPARAMS=&amp;PlayerID=1628287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stats.wnba.com/events/?flag=1&amp;CFID=&amp;CFPARAMS=&amp;PlayerID=1641657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stats.wnba.com/events/?flag=1&amp;CFID=&amp;CFPARAMS=&amp;PlayerID=1629497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stats.wnba.com/events/?flag=3&amp;CFID=&amp;CFPARAMS=&amp;PlayerID=1628287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stats.wnba.com/events/?flag=1&amp;CFID=&amp;CFPARAMS=&amp;PlayerID=1641657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7" Type="http://schemas.openxmlformats.org/officeDocument/2006/relationships/hyperlink" Target="https://stats.wnba.com/events/?flag=1&amp;CFID=&amp;CFPARAMS=&amp;PlayerID=1629497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stats.wnba.com/events/?flag=3&amp;CFID=&amp;CFPARAMS=&amp;PlayerID=1628287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wnba.com/events/?flag=3&amp;CFID=&amp;CFPARAMS=&amp;PlayerID=1641657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9" Type="http://schemas.openxmlformats.org/officeDocument/2006/relationships/hyperlink" Target="https://stats.wnba.com/events/?flag=1&amp;CFID=&amp;CFPARAMS=&amp;PlayerID=203833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wnba.com/events/?flag=3&amp;CFID=&amp;CFPARAMS=&amp;PlayerID=1641657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8" Type="http://schemas.openxmlformats.org/officeDocument/2006/relationships/hyperlink" Target="https://stats.wnba.com/events/?flag=1&amp;CFID=&amp;CFPARAMS=&amp;PlayerID=203833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9" Type="http://schemas.openxmlformats.org/officeDocument/2006/relationships/hyperlink" Target="https://stats.wnba.com/events/?flag=1&amp;CFID=&amp;CFPARAMS=&amp;PlayerID=1628268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wnba.com/events/?flag=3&amp;CFID=&amp;CFPARAMS=&amp;PlayerID=1641657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wnba.com/events/?flag=1&amp;CFID=&amp;CFPARAMS=&amp;PlayerID=201896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wnba.com/events/?flag=1&amp;CFID=&amp;CFPARAMS=&amp;PlayerID=1628263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wnba.com/events/?flag=3&amp;CFID=&amp;CFPARAMS=&amp;PlayerID=203833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wnba.com/team/1611661325/traditional/" TargetMode="External"/><Relationship Id="rId4450" Type="http://schemas.openxmlformats.org/officeDocument/2006/relationships/hyperlink" Target="https://stats.wnba.com/events/?flag=3&amp;CFID=&amp;CFPARAMS=&amp;PlayerID=203833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stats.wnba.com/events/?flag=3&amp;CFID=&amp;CFPARAMS=&amp;PlayerID=1628268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wnba.com/events/?flag=1&amp;CFID=&amp;CFPARAMS=&amp;PlayerID=1628263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stats.wnba.com/events/?flag=1&amp;CFID=&amp;CFPARAMS=&amp;PlayerID=203833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stats.wnba.com/events/?flag=1&amp;CFID=&amp;CFPARAMS=&amp;PlayerID=201896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wnba.com/events/?flag=1&amp;CFID=&amp;CFPARAMS=&amp;PlayerID=1628263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wnba.com/events/?flag=1&amp;CFID=&amp;CFPARAMS=&amp;PlayerID=203833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stats.wnba.com/player/1628268/" TargetMode="External"/><Relationship Id="rId3124" Type="http://schemas.openxmlformats.org/officeDocument/2006/relationships/hyperlink" Target="https://stats.wnba.com/player/1641657/" TargetMode="External"/><Relationship Id="rId4455" Type="http://schemas.openxmlformats.org/officeDocument/2006/relationships/hyperlink" Target="https://stats.wnba.com/events/?flag=1&amp;CFID=&amp;CFPARAMS=&amp;PlayerID=203833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wnba.com/events/?flag=1&amp;CFID=&amp;CFPARAMS=&amp;PlayerID=1628268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wnba.com/events/?flag=1&amp;CFID=&amp;CFPARAMS=&amp;PlayerID=1628263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wnba.com/events/?flag=1&amp;CFID=&amp;CFPARAMS=&amp;PlayerID=203833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8" Type="http://schemas.openxmlformats.org/officeDocument/2006/relationships/hyperlink" Target="https://stats.wnba.com/events/?flag=1&amp;CFID=&amp;CFPARAMS=&amp;PlayerID=1628268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stats.wnba.com/events/?flag=3&amp;CFID=&amp;CFPARAMS=&amp;PlayerID=1641657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wnba.com/events/?flag=1&amp;CFID=&amp;CFPARAMS=&amp;PlayerID=203833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wnba.com/events/?flag=3&amp;CFID=&amp;CFPARAMS=&amp;PlayerID=1628268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wnba.com/team/1611661324/traditional/" TargetMode="External"/><Relationship Id="rId4456" Type="http://schemas.openxmlformats.org/officeDocument/2006/relationships/hyperlink" Target="https://stats.wnba.com/events/?flag=1&amp;CFID=&amp;CFPARAMS=&amp;PlayerID=203833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wnba.com/events/?flag=1&amp;CFID=&amp;CFPARAMS=&amp;PlayerID=1628268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stats.wnba.com/events/?flag=1&amp;CFID=&amp;CFPARAMS=&amp;PlayerID=1627673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wnba.com/events/?flag=1&amp;CFID=&amp;CFPARAMS=&amp;PlayerID=1630387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stats.wnba.com/events/?flag=1&amp;CFID=&amp;CFPARAMS=&amp;PlayerID=1627673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stats.wnba.com/events/?flag=1&amp;CFID=&amp;CFPARAMS=&amp;PlayerID=1630387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wnba.com/events/?flag=1&amp;CFID=&amp;CFPARAMS=&amp;PlayerID=1627673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wnba.com/events/?flag=1&amp;CFID=&amp;CFPARAMS=&amp;PlayerID=1630387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stats.wnba.com/events/?flag=1&amp;CFID=&amp;CFPARAMS=&amp;PlayerID=1627673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wnba.com/events/?flag=1&amp;CFID=&amp;CFPARAMS=&amp;PlayerID=1630387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stats.wnba.com/team/1611661324/traditional/" TargetMode="External"/><Relationship Id="rId4407" Type="http://schemas.openxmlformats.org/officeDocument/2006/relationships/hyperlink" Target="https://stats.wnba.com/player/1627672/" TargetMode="External"/><Relationship Id="rId5738" Type="http://schemas.openxmlformats.org/officeDocument/2006/relationships/hyperlink" Target="https://stats.wnba.com/events/?flag=1&amp;CFID=&amp;CFPARAMS=&amp;PlayerID=1630387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stats.wnba.com/events/?flag=3&amp;CFID=&amp;CFPARAMS=&amp;PlayerID=1627672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9" Type="http://schemas.openxmlformats.org/officeDocument/2006/relationships/hyperlink" Target="https://stats.wnba.com/events/?flag=1&amp;CFID=&amp;CFPARAMS=&amp;PlayerID=1630387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stats.wnba.com/events/?flag=1&amp;CFID=&amp;CFPARAMS=&amp;PlayerID=1627673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stats.wnba.com/events/?flag=3&amp;CFID=&amp;CFPARAMS=&amp;PlayerID=1630387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wnba.com/events/?flag=1&amp;CFID=&amp;CFPARAMS=&amp;PlayerID=1630387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stats.wnba.com/events/?flag=1&amp;CFID=&amp;CFPARAMS=&amp;PlayerID=1627673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wnba.com/events/?flag=3&amp;CFID=&amp;CFPARAMS=&amp;PlayerID=1630387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stats.wnba.com/events/?flag=1&amp;CFID=&amp;CFPARAMS=&amp;PlayerID=1627673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stats.wnba.com/events/?flag=3&amp;CFID=&amp;CFPARAMS=&amp;PlayerID=1630387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stats.wnba.com/events/?flag=1&amp;CFID=&amp;CFPARAMS=&amp;PlayerID=1631086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stats.wnba.com/events/?flag=1&amp;CFID=&amp;CFPARAMS=&amp;PlayerID=1631086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stats.wnba.com/events/?flag=1&amp;CFID=&amp;CFPARAMS=&amp;PlayerID=1631086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stats.wnba.com/events/?flag=1&amp;CFID=&amp;CFPARAMS=&amp;PlayerID=1631086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stats.wnba.com/events/?flag=3&amp;CFID=&amp;CFPARAMS=&amp;PlayerID=1630387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wnba.com/player/1630387/" TargetMode="External"/><Relationship Id="rId5728" Type="http://schemas.openxmlformats.org/officeDocument/2006/relationships/hyperlink" Target="https://stats.wnba.com/team/1611661319/traditional/" TargetMode="External"/><Relationship Id="rId5721" Type="http://schemas.openxmlformats.org/officeDocument/2006/relationships/hyperlink" Target="https://stats.wnba.com/events/?flag=1&amp;CFID=&amp;CFPARAMS=&amp;PlayerID=1631086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wnba.com/events/?flag=1&amp;CFID=&amp;CFPARAMS=&amp;PlayerID=1631086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wnba.com/events/?flag=1&amp;CFID=&amp;CFPARAMS=&amp;PlayerID=1631086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stats.wnba.com/events/?flag=1&amp;CFID=&amp;CFPARAMS=&amp;PlayerID=201480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wnba.com/events/?flag=3&amp;CFID=&amp;CFPARAMS=&amp;PlayerID=1629484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stats.wnba.com/events/?flag=1&amp;CFID=&amp;CFPARAMS=&amp;PlayerID=201480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stats.wnba.com/events/?flag=3&amp;CFID=&amp;CFPARAMS=&amp;PlayerID=1629484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stats.wnba.com/events/?flag=1&amp;CFID=&amp;CFPARAMS=&amp;PlayerID=201480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wnba.com/events/?flag=3&amp;CFID=&amp;CFPARAMS=&amp;PlayerID=1629484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stats.wnba.com/events/?flag=1&amp;CFID=&amp;CFPARAMS=&amp;PlayerID=201480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stats.wnba.com/events/?flag=3&amp;CFID=&amp;CFPARAMS=&amp;PlayerID=1629484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wnba.com/events/?flag=1&amp;CFID=&amp;CFPARAMS=&amp;PlayerID=201480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wnba.com/events/?flag=1&amp;CFID=&amp;CFPARAMS=&amp;PlayerID=202650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stats.wnba.com/events/?flag=1&amp;CFID=&amp;CFPARAMS=&amp;PlayerID=202650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stats.wnba.com/events/?flag=1&amp;CFID=&amp;CFPARAMS=&amp;PlayerID=1627672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wnba.com/team/1611661324/traditional/" TargetMode="External"/><Relationship Id="rId5754" Type="http://schemas.openxmlformats.org/officeDocument/2006/relationships/hyperlink" Target="https://stats.wnba.com/player/1629484/" TargetMode="External"/><Relationship Id="rId4421" Type="http://schemas.openxmlformats.org/officeDocument/2006/relationships/hyperlink" Target="https://stats.wnba.com/player/201480/" TargetMode="External"/><Relationship Id="rId5755" Type="http://schemas.openxmlformats.org/officeDocument/2006/relationships/hyperlink" Target="https://stats.wnba.com/team/1611661317/traditional/" TargetMode="External"/><Relationship Id="rId4424" Type="http://schemas.openxmlformats.org/officeDocument/2006/relationships/hyperlink" Target="https://stats.wnba.com/events/?flag=3&amp;CFID=&amp;CFPARAMS=&amp;PlayerID=201480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stats.wnba.com/events/?flag=1&amp;CFID=&amp;CFPARAMS=&amp;PlayerID=202650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stats.wnba.com/events/?flag=3&amp;CFID=&amp;CFPARAMS=&amp;PlayerID=201480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stats.wnba.com/events/?flag=1&amp;CFID=&amp;CFPARAMS=&amp;PlayerID=202650&amp;TeamID=1611661328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stats.wnba.com/events/?flag=1&amp;CFID=&amp;CFPARAMS=&amp;PlayerID=1627672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stats.wnba.com/events/?flag=1&amp;CFID=&amp;CFPARAMS=&amp;PlayerID=202650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stats.wnba.com/events/?flag=1&amp;CFID=&amp;CFPARAMS=&amp;PlayerID=1627672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stats.wnba.com/events/?flag=1&amp;CFID=&amp;CFPARAMS=&amp;PlayerID=202650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stats.wnba.com/events/?flag=1&amp;CFID=&amp;CFPARAMS=&amp;PlayerID=1627672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stats.wnba.com/events/?flag=3&amp;CFID=&amp;CFPARAMS=&amp;PlayerID=202650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stats.wnba.com/events/?flag=1&amp;CFID=&amp;CFPARAMS=&amp;PlayerID=1627672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wnba.com/events/?flag=1&amp;CFID=&amp;CFPARAMS=&amp;PlayerID=202650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stats.wnba.com/events/?flag=1&amp;CFID=&amp;CFPARAMS=&amp;PlayerID=1627672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wnba.com/events/?flag=1&amp;CFID=&amp;CFPARAMS=&amp;PlayerID=1627672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stats.wnba.com/events/?flag=1&amp;CFID=&amp;CFPARAMS=&amp;PlayerID=202650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stats.wnba.com/player/202650/" TargetMode="External"/><Relationship Id="rId4411" Type="http://schemas.openxmlformats.org/officeDocument/2006/relationships/hyperlink" Target="https://stats.wnba.com/events/?flag=3&amp;CFID=&amp;CFPARAMS=&amp;PlayerID=1627672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wnba.com/events/?flag=3&amp;CFID=&amp;CFPARAMS=&amp;PlayerID=202650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stats.wnba.com/events/?flag=3&amp;CFID=&amp;CFPARAMS=&amp;PlayerID=1627672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wnba.com/events/?flag=3&amp;CFID=&amp;CFPARAMS=&amp;PlayerID=202650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stats.wnba.com/events/?flag=1&amp;CFID=&amp;CFPARAMS=&amp;PlayerID=1627672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stats.wnba.com/team/1611661328/traditional/" TargetMode="External"/><Relationship Id="rId4412" Type="http://schemas.openxmlformats.org/officeDocument/2006/relationships/hyperlink" Target="https://stats.wnba.com/events/?flag=3&amp;CFID=&amp;CFPARAMS=&amp;PlayerID=1627672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wnba.com/events/?flag=3&amp;CFID=&amp;CFPARAMS=&amp;PlayerID=202650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4" Type="http://schemas.openxmlformats.org/officeDocument/2006/relationships/hyperlink" Target="https://stats.wnba.com/events/?flag=3&amp;CFID=&amp;CFPARAMS=&amp;PlayerID=1628276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5" Type="http://schemas.openxmlformats.org/officeDocument/2006/relationships/hyperlink" Target="https://stats.wnba.com/events/?flag=3&amp;CFID=&amp;CFPARAMS=&amp;PlayerID=1628276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6" Type="http://schemas.openxmlformats.org/officeDocument/2006/relationships/hyperlink" Target="https://stats.wnba.com/events/?flag=3&amp;CFID=&amp;CFPARAMS=&amp;PlayerID=1628276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7" Type="http://schemas.openxmlformats.org/officeDocument/2006/relationships/hyperlink" Target="https://stats.wnba.com/events/?flag=3&amp;CFID=&amp;CFPARAMS=&amp;PlayerID=1628276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0" Type="http://schemas.openxmlformats.org/officeDocument/2006/relationships/hyperlink" Target="https://stats.wnba.com/events/?flag=1&amp;CFID=&amp;CFPARAMS=&amp;PlayerID=203015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1" Type="http://schemas.openxmlformats.org/officeDocument/2006/relationships/hyperlink" Target="https://stats.wnba.com/events/?flag=1&amp;CFID=&amp;CFPARAMS=&amp;PlayerID=203015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2" Type="http://schemas.openxmlformats.org/officeDocument/2006/relationships/hyperlink" Target="https://stats.wnba.com/player/1628276/" TargetMode="External"/><Relationship Id="rId15073" Type="http://schemas.openxmlformats.org/officeDocument/2006/relationships/hyperlink" Target="https://stats.wnba.com/team/1611661319/traditional/" TargetMode="External"/><Relationship Id="rId3191" Type="http://schemas.openxmlformats.org/officeDocument/2006/relationships/hyperlink" Target="https://stats.wnba.com/events/?flag=1&amp;CFID=&amp;CFPARAMS=&amp;PlayerID=1628242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wnba.com/events/?flag=1&amp;CFID=&amp;CFPARAMS=&amp;PlayerID=1628242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stats.wnba.com/events/?flag=1&amp;CFID=&amp;CFPARAMS=&amp;PlayerID=1628242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stats.wnba.com/events/?flag=1&amp;CFID=&amp;CFPARAMS=&amp;PlayerID=1628242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stats.wnba.com/team/1611661323/traditional/" TargetMode="External"/><Relationship Id="rId3194" Type="http://schemas.openxmlformats.org/officeDocument/2006/relationships/hyperlink" Target="https://stats.wnba.com/player/1630112/" TargetMode="External"/><Relationship Id="rId3197" Type="http://schemas.openxmlformats.org/officeDocument/2006/relationships/hyperlink" Target="https://stats.wnba.com/events/?flag=3&amp;CFID=&amp;CFPARAMS=&amp;PlayerID=1630112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wnba.com/events/?flag=3&amp;CFID=&amp;CFPARAMS=&amp;PlayerID=1630112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wnba.com/events/?flag=3&amp;CFID=&amp;CFPARAMS=&amp;PlayerID=1630112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stats.wnba.com/events/?flag=3&amp;CFID=&amp;CFPARAMS=&amp;PlayerID=1630112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7" Type="http://schemas.openxmlformats.org/officeDocument/2006/relationships/hyperlink" Target="https://stats.wnba.com/events/?flag=1&amp;CFID=&amp;CFPARAMS=&amp;PlayerID=203015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9" Type="http://schemas.openxmlformats.org/officeDocument/2006/relationships/hyperlink" Target="https://stats.wnba.com/events/?flag=3&amp;CFID=&amp;CFPARAMS=&amp;PlayerID=203563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8" Type="http://schemas.openxmlformats.org/officeDocument/2006/relationships/hyperlink" Target="https://stats.wnba.com/events/?flag=1&amp;CFID=&amp;CFPARAMS=&amp;PlayerID=203015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8" Type="http://schemas.openxmlformats.org/officeDocument/2006/relationships/hyperlink" Target="https://stats.wnba.com/team/1611661330/traditional/" TargetMode="External"/><Relationship Id="rId15069" Type="http://schemas.openxmlformats.org/officeDocument/2006/relationships/hyperlink" Target="https://stats.wnba.com/events/?flag=1&amp;CFID=&amp;CFPARAMS=&amp;PlayerID=203015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5" Type="http://schemas.openxmlformats.org/officeDocument/2006/relationships/hyperlink" Target="https://stats.wnba.com/events/?flag=1&amp;CFID=&amp;CFPARAMS=&amp;PlayerID=1628276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6" Type="http://schemas.openxmlformats.org/officeDocument/2006/relationships/hyperlink" Target="https://stats.wnba.com/player/203410/" TargetMode="External"/><Relationship Id="rId15087" Type="http://schemas.openxmlformats.org/officeDocument/2006/relationships/hyperlink" Target="https://stats.wnba.com/team/1611661323/traditional/" TargetMode="External"/><Relationship Id="rId15088" Type="http://schemas.openxmlformats.org/officeDocument/2006/relationships/hyperlink" Target="https://stats.wnba.com/events/?flag=3&amp;CFID=&amp;CFPARAMS=&amp;PlayerID=203410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1" Type="http://schemas.openxmlformats.org/officeDocument/2006/relationships/hyperlink" Target="https://stats.wnba.com/events/?flag=1&amp;CFID=&amp;CFPARAMS=&amp;PlayerID=1628276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2" Type="http://schemas.openxmlformats.org/officeDocument/2006/relationships/hyperlink" Target="https://stats.wnba.com/events/?flag=1&amp;CFID=&amp;CFPARAMS=&amp;PlayerID=1628276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3" Type="http://schemas.openxmlformats.org/officeDocument/2006/relationships/hyperlink" Target="https://stats.wnba.com/events/?flag=1&amp;CFID=&amp;CFPARAMS=&amp;PlayerID=1628276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4" Type="http://schemas.openxmlformats.org/officeDocument/2006/relationships/hyperlink" Target="https://stats.wnba.com/events/?flag=1&amp;CFID=&amp;CFPARAMS=&amp;PlayerID=1628276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0" Type="http://schemas.openxmlformats.org/officeDocument/2006/relationships/hyperlink" Target="https://stats.wnba.com/events/?flag=1&amp;CFID=&amp;CFPARAMS=&amp;PlayerID=1628276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stats.wnba.com/player/1628242/" TargetMode="External"/><Relationship Id="rId3182" Type="http://schemas.openxmlformats.org/officeDocument/2006/relationships/hyperlink" Target="https://stats.wnba.com/events/?flag=3&amp;CFID=&amp;CFPARAMS=&amp;PlayerID=1628242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stats.wnba.com/team/1611661325/traditional/" TargetMode="External"/><Relationship Id="rId3184" Type="http://schemas.openxmlformats.org/officeDocument/2006/relationships/hyperlink" Target="https://stats.wnba.com/events/?flag=3&amp;CFID=&amp;CFPARAMS=&amp;PlayerID=1628242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wnba.com/events/?flag=3&amp;CFID=&amp;CFPARAMS=&amp;PlayerID=1628242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stats.wnba.com/events/?flag=1&amp;CFID=&amp;CFPARAMS=&amp;PlayerID=1628242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stats.wnba.com/events/?flag=3&amp;CFID=&amp;CFPARAMS=&amp;PlayerID=1628242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stats.wnba.com/events/?flag=1&amp;CFID=&amp;CFPARAMS=&amp;PlayerID=1628242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stats.wnba.com/events/?flag=1&amp;CFID=&amp;CFPARAMS=&amp;PlayerID=1628242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8" Type="http://schemas.openxmlformats.org/officeDocument/2006/relationships/hyperlink" Target="https://stats.wnba.com/events/?flag=1&amp;CFID=&amp;CFPARAMS=&amp;PlayerID=1628276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wnba.com/events/?flag=1&amp;CFID=&amp;CFPARAMS=&amp;PlayerID=1628242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9" Type="http://schemas.openxmlformats.org/officeDocument/2006/relationships/hyperlink" Target="https://stats.wnba.com/events/?flag=1&amp;CFID=&amp;CFPARAMS=&amp;PlayerID=1628276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2" Type="http://schemas.openxmlformats.org/officeDocument/2006/relationships/hyperlink" Target="https://stats.wnba.com/events/?flag=1&amp;CFID=&amp;CFPARAMS=&amp;PlayerID=1627669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4" Type="http://schemas.openxmlformats.org/officeDocument/2006/relationships/hyperlink" Target="https://stats.wnba.com/events/?flag=1&amp;CFID=&amp;CFPARAMS=&amp;PlayerID=203814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3" Type="http://schemas.openxmlformats.org/officeDocument/2006/relationships/hyperlink" Target="https://stats.wnba.com/events/?flag=1&amp;CFID=&amp;CFPARAMS=&amp;PlayerID=1627669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3" Type="http://schemas.openxmlformats.org/officeDocument/2006/relationships/hyperlink" Target="https://stats.wnba.com/events/?flag=1&amp;CFID=&amp;CFPARAMS=&amp;PlayerID=203814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4" Type="http://schemas.openxmlformats.org/officeDocument/2006/relationships/hyperlink" Target="https://stats.wnba.com/events/?flag=1&amp;CFID=&amp;CFPARAMS=&amp;PlayerID=1627669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6" Type="http://schemas.openxmlformats.org/officeDocument/2006/relationships/hyperlink" Target="https://stats.wnba.com/player/1628358/" TargetMode="External"/><Relationship Id="rId15055" Type="http://schemas.openxmlformats.org/officeDocument/2006/relationships/hyperlink" Target="https://stats.wnba.com/events/?flag=1&amp;CFID=&amp;CFPARAMS=&amp;PlayerID=1627669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5" Type="http://schemas.openxmlformats.org/officeDocument/2006/relationships/hyperlink" Target="https://stats.wnba.com/events/?flag=1&amp;CFID=&amp;CFPARAMS=&amp;PlayerID=203814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0" Type="http://schemas.openxmlformats.org/officeDocument/2006/relationships/hyperlink" Target="https://stats.wnba.com/events/?flag=1&amp;CFID=&amp;CFPARAMS=&amp;PlayerID=203814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0" Type="http://schemas.openxmlformats.org/officeDocument/2006/relationships/hyperlink" Target="https://stats.wnba.com/events/?flag=1&amp;CFID=&amp;CFPARAMS=&amp;PlayerID=1627669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2" Type="http://schemas.openxmlformats.org/officeDocument/2006/relationships/hyperlink" Target="https://stats.wnba.com/events/?flag=1&amp;CFID=&amp;CFPARAMS=&amp;PlayerID=203814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1" Type="http://schemas.openxmlformats.org/officeDocument/2006/relationships/hyperlink" Target="https://stats.wnba.com/events/?flag=1&amp;CFID=&amp;CFPARAMS=&amp;PlayerID=1627669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1" Type="http://schemas.openxmlformats.org/officeDocument/2006/relationships/hyperlink" Target="https://stats.wnba.com/events/?flag=1&amp;CFID=&amp;CFPARAMS=&amp;PlayerID=203814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9" Type="http://schemas.openxmlformats.org/officeDocument/2006/relationships/hyperlink" Target="https://stats.wnba.com/events/?flag=3&amp;CFID=&amp;CFPARAMS=&amp;PlayerID=1627669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5" Type="http://schemas.openxmlformats.org/officeDocument/2006/relationships/hyperlink" Target="https://stats.wnba.com/team/1611661319/traditional/" TargetMode="External"/><Relationship Id="rId16377" Type="http://schemas.openxmlformats.org/officeDocument/2006/relationships/hyperlink" Target="https://stats.wnba.com/team/1611661325/traditional/" TargetMode="External"/><Relationship Id="rId15046" Type="http://schemas.openxmlformats.org/officeDocument/2006/relationships/hyperlink" Target="https://stats.wnba.com/events/?flag=3&amp;CFID=&amp;CFPARAMS=&amp;PlayerID=1627669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6" Type="http://schemas.openxmlformats.org/officeDocument/2006/relationships/hyperlink" Target="https://stats.wnba.com/player/203814/" TargetMode="External"/><Relationship Id="rId15047" Type="http://schemas.openxmlformats.org/officeDocument/2006/relationships/hyperlink" Target="https://stats.wnba.com/events/?flag=3&amp;CFID=&amp;CFPARAMS=&amp;PlayerID=1627669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9" Type="http://schemas.openxmlformats.org/officeDocument/2006/relationships/hyperlink" Target="https://stats.wnba.com/events/?flag=3&amp;CFID=&amp;CFPARAMS=&amp;PlayerID=203814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8" Type="http://schemas.openxmlformats.org/officeDocument/2006/relationships/hyperlink" Target="https://stats.wnba.com/events/?flag=3&amp;CFID=&amp;CFPARAMS=&amp;PlayerID=1627669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8" Type="http://schemas.openxmlformats.org/officeDocument/2006/relationships/hyperlink" Target="https://stats.wnba.com/events/?flag=3&amp;CFID=&amp;CFPARAMS=&amp;PlayerID=203814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3" Type="http://schemas.openxmlformats.org/officeDocument/2006/relationships/hyperlink" Target="https://stats.wnba.com/events/?flag=3&amp;CFID=&amp;CFPARAMS=&amp;PlayerID=203015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5" Type="http://schemas.openxmlformats.org/officeDocument/2006/relationships/hyperlink" Target="https://stats.wnba.com/events/?flag=1&amp;CFID=&amp;CFPARAMS=&amp;PlayerID=1628358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4" Type="http://schemas.openxmlformats.org/officeDocument/2006/relationships/hyperlink" Target="https://stats.wnba.com/events/?flag=1&amp;CFID=&amp;CFPARAMS=&amp;PlayerID=203015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4" Type="http://schemas.openxmlformats.org/officeDocument/2006/relationships/hyperlink" Target="https://stats.wnba.com/events/?flag=1&amp;CFID=&amp;CFPARAMS=&amp;PlayerID=1628358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5" Type="http://schemas.openxmlformats.org/officeDocument/2006/relationships/hyperlink" Target="https://stats.wnba.com/events/?flag=1&amp;CFID=&amp;CFPARAMS=&amp;PlayerID=203015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7" Type="http://schemas.openxmlformats.org/officeDocument/2006/relationships/hyperlink" Target="https://stats.wnba.com/player/203563/" TargetMode="External"/><Relationship Id="rId15066" Type="http://schemas.openxmlformats.org/officeDocument/2006/relationships/hyperlink" Target="https://stats.wnba.com/events/?flag=1&amp;CFID=&amp;CFPARAMS=&amp;PlayerID=203015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6" Type="http://schemas.openxmlformats.org/officeDocument/2006/relationships/hyperlink" Target="https://stats.wnba.com/events/?flag=1&amp;CFID=&amp;CFPARAMS=&amp;PlayerID=1628358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1" Type="http://schemas.openxmlformats.org/officeDocument/2006/relationships/hyperlink" Target="https://stats.wnba.com/events/?flag=1&amp;CFID=&amp;CFPARAMS=&amp;PlayerID=1628358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0" Type="http://schemas.openxmlformats.org/officeDocument/2006/relationships/hyperlink" Target="https://stats.wnba.com/events/?flag=3&amp;CFID=&amp;CFPARAMS=&amp;PlayerID=203015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0" Type="http://schemas.openxmlformats.org/officeDocument/2006/relationships/hyperlink" Target="https://stats.wnba.com/events/?flag=1&amp;CFID=&amp;CFPARAMS=&amp;PlayerID=1628358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1" Type="http://schemas.openxmlformats.org/officeDocument/2006/relationships/hyperlink" Target="https://stats.wnba.com/events/?flag=3&amp;CFID=&amp;CFPARAMS=&amp;PlayerID=203015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3" Type="http://schemas.openxmlformats.org/officeDocument/2006/relationships/hyperlink" Target="https://stats.wnba.com/events/?flag=1&amp;CFID=&amp;CFPARAMS=&amp;PlayerID=1628358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2" Type="http://schemas.openxmlformats.org/officeDocument/2006/relationships/hyperlink" Target="https://stats.wnba.com/events/?flag=3&amp;CFID=&amp;CFPARAMS=&amp;PlayerID=203015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2" Type="http://schemas.openxmlformats.org/officeDocument/2006/relationships/hyperlink" Target="https://stats.wnba.com/events/?flag=1&amp;CFID=&amp;CFPARAMS=&amp;PlayerID=1628358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6" Type="http://schemas.openxmlformats.org/officeDocument/2006/relationships/hyperlink" Target="https://stats.wnba.com/events/?flag=1&amp;CFID=&amp;CFPARAMS=&amp;PlayerID=1627669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8" Type="http://schemas.openxmlformats.org/officeDocument/2006/relationships/hyperlink" Target="https://stats.wnba.com/events/?flag=3&amp;CFID=&amp;CFPARAMS=&amp;PlayerID=1628358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7" Type="http://schemas.openxmlformats.org/officeDocument/2006/relationships/hyperlink" Target="https://stats.wnba.com/events/?flag=1&amp;CFID=&amp;CFPARAMS=&amp;PlayerID=1627669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7" Type="http://schemas.openxmlformats.org/officeDocument/2006/relationships/hyperlink" Target="https://stats.wnba.com/team/1611661320/traditional/" TargetMode="External"/><Relationship Id="rId15058" Type="http://schemas.openxmlformats.org/officeDocument/2006/relationships/hyperlink" Target="https://stats.wnba.com/player/203015/" TargetMode="External"/><Relationship Id="rId15059" Type="http://schemas.openxmlformats.org/officeDocument/2006/relationships/hyperlink" Target="https://stats.wnba.com/team/1611661323/traditional/" TargetMode="External"/><Relationship Id="rId16389" Type="http://schemas.openxmlformats.org/officeDocument/2006/relationships/hyperlink" Target="https://stats.wnba.com/events/?flag=3&amp;CFID=&amp;CFPARAMS=&amp;PlayerID=1628358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stats.wnba.com/events/?flag=1&amp;CFID=&amp;CFPARAMS=&amp;PlayerID=1631019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stats.wnba.com/events/?flag=1&amp;CFID=&amp;CFPARAMS=&amp;PlayerID=1631263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wnba.com/events/?flag=1&amp;CFID=&amp;CFPARAMS=&amp;PlayerID=1631019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wnba.com/events/?flag=1&amp;CFID=&amp;CFPARAMS=&amp;PlayerID=1631263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stats.wnba.com/events/?flag=1&amp;CFID=&amp;CFPARAMS=&amp;PlayerID=1631019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wnba.com/team/1611661328/traditional/" TargetMode="External"/><Relationship Id="rId4484" Type="http://schemas.openxmlformats.org/officeDocument/2006/relationships/hyperlink" Target="https://stats.wnba.com/events/?flag=1&amp;CFID=&amp;CFPARAMS=&amp;PlayerID=1631019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stats.wnba.com/player/1628915/" TargetMode="External"/><Relationship Id="rId4483" Type="http://schemas.openxmlformats.org/officeDocument/2006/relationships/hyperlink" Target="https://stats.wnba.com/events/?flag=1&amp;CFID=&amp;CFPARAMS=&amp;PlayerID=1631019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wnba.com/events/?flag=3&amp;CFID=&amp;CFPARAMS=&amp;PlayerID=1628915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stats.wnba.com/events/?flag=1&amp;CFID=&amp;CFPARAMS=&amp;PlayerID=1631019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wnba.com/events/?flag=3&amp;CFID=&amp;CFPARAMS=&amp;PlayerID=1628915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stats.wnba.com/events/?flag=1&amp;CFID=&amp;CFPARAMS=&amp;PlayerID=1631019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stats.wnba.com/events/?flag=3&amp;CFID=&amp;CFPARAMS=&amp;PlayerID=1628915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stats.wnba.com/player/201886/" TargetMode="External"/><Relationship Id="rId3156" Type="http://schemas.openxmlformats.org/officeDocument/2006/relationships/hyperlink" Target="https://stats.wnba.com/events/?flag=3&amp;CFID=&amp;CFPARAMS=&amp;PlayerID=1628915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stats.wnba.com/events/?flag=1&amp;CFID=&amp;CFPARAMS=&amp;PlayerID=1631019&amp;TeamID=1611661325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stats.wnba.com/events/?flag=1&amp;CFID=&amp;CFPARAMS=&amp;PlayerID=1628915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stats.wnba.com/events/?flag=1&amp;CFID=&amp;CFPARAMS=&amp;PlayerID=1628915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stats.wnba.com/team/1611661323/traditional/" TargetMode="External"/><Relationship Id="rId3149" Type="http://schemas.openxmlformats.org/officeDocument/2006/relationships/hyperlink" Target="https://stats.wnba.com/events/?flag=1&amp;CFID=&amp;CFPARAMS=&amp;PlayerID=1631263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wnba.com/events/?flag=3&amp;CFID=&amp;CFPARAMS=&amp;PlayerID=1631263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stats.wnba.com/events/?flag=1&amp;CFID=&amp;CFPARAMS=&amp;PlayerID=1629497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stats.wnba.com/events/?flag=1&amp;CFID=&amp;CFPARAMS=&amp;PlayerID=1629497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2" Type="http://schemas.openxmlformats.org/officeDocument/2006/relationships/hyperlink" Target="https://stats.wnba.com/events/?flag=3&amp;CFID=&amp;CFPARAMS=&amp;PlayerID=1631263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stats.wnba.com/events/?flag=1&amp;CFID=&amp;CFPARAMS=&amp;PlayerID=1629497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1" Type="http://schemas.openxmlformats.org/officeDocument/2006/relationships/hyperlink" Target="https://stats.wnba.com/events/?flag=3&amp;CFID=&amp;CFPARAMS=&amp;PlayerID=1631263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stats.wnba.com/events/?flag=1&amp;CFID=&amp;CFPARAMS=&amp;PlayerID=1629497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stats.wnba.com/events/?flag=1&amp;CFID=&amp;CFPARAMS=&amp;PlayerID=1631263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wnba.com/team/1611661325/traditional/" TargetMode="External"/><Relationship Id="rId3143" Type="http://schemas.openxmlformats.org/officeDocument/2006/relationships/hyperlink" Target="https://stats.wnba.com/events/?flag=3&amp;CFID=&amp;CFPARAMS=&amp;PlayerID=1631263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wnba.com/player/1631019/" TargetMode="External"/><Relationship Id="rId3146" Type="http://schemas.openxmlformats.org/officeDocument/2006/relationships/hyperlink" Target="https://stats.wnba.com/events/?flag=1&amp;CFID=&amp;CFPARAMS=&amp;PlayerID=1631263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wnba.com/events/?flag=3&amp;CFID=&amp;CFPARAMS=&amp;PlayerID=1631019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wnba.com/events/?flag=1&amp;CFID=&amp;CFPARAMS=&amp;PlayerID=1631263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wnba.com/events/?flag=3&amp;CFID=&amp;CFPARAMS=&amp;PlayerID=1631019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wnba.com/events/?flag=1&amp;CFID=&amp;CFPARAMS=&amp;PlayerID=1631263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stats.wnba.com/events/?flag=3&amp;CFID=&amp;CFPARAMS=&amp;PlayerID=1631019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stats.wnba.com/events/?flag=1&amp;CFID=&amp;CFPARAMS=&amp;PlayerID=1631263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wnba.com/events/?flag=3&amp;CFID=&amp;CFPARAMS=&amp;PlayerID=1631019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6" Type="http://schemas.openxmlformats.org/officeDocument/2006/relationships/hyperlink" Target="https://stats.wnba.com/events/?flag=1&amp;CFID=&amp;CFPARAMS=&amp;PlayerID=203410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7" Type="http://schemas.openxmlformats.org/officeDocument/2006/relationships/hyperlink" Target="https://stats.wnba.com/events/?flag=1&amp;CFID=&amp;CFPARAMS=&amp;PlayerID=203410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8" Type="http://schemas.openxmlformats.org/officeDocument/2006/relationships/hyperlink" Target="https://stats.wnba.com/events/?flag=1&amp;CFID=&amp;CFPARAMS=&amp;PlayerID=203410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9" Type="http://schemas.openxmlformats.org/officeDocument/2006/relationships/hyperlink" Target="https://stats.wnba.com/events/?flag=1&amp;CFID=&amp;CFPARAMS=&amp;PlayerID=203410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2" Type="http://schemas.openxmlformats.org/officeDocument/2006/relationships/hyperlink" Target="https://stats.wnba.com/events/?flag=1&amp;CFID=&amp;CFPARAMS=&amp;PlayerID=203410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3" Type="http://schemas.openxmlformats.org/officeDocument/2006/relationships/hyperlink" Target="https://stats.wnba.com/events/?flag=1&amp;CFID=&amp;CFPARAMS=&amp;PlayerID=203410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4" Type="http://schemas.openxmlformats.org/officeDocument/2006/relationships/hyperlink" Target="https://stats.wnba.com/events/?flag=1&amp;CFID=&amp;CFPARAMS=&amp;PlayerID=203410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5" Type="http://schemas.openxmlformats.org/officeDocument/2006/relationships/hyperlink" Target="https://stats.wnba.com/events/?flag=1&amp;CFID=&amp;CFPARAMS=&amp;PlayerID=203410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0" Type="http://schemas.openxmlformats.org/officeDocument/2006/relationships/hyperlink" Target="https://stats.wnba.com/events/?flag=3&amp;CFID=&amp;CFPARAMS=&amp;PlayerID=203410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1" Type="http://schemas.openxmlformats.org/officeDocument/2006/relationships/hyperlink" Target="https://stats.wnba.com/events/?flag=3&amp;CFID=&amp;CFPARAMS=&amp;PlayerID=203410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stats.wnba.com/events/?flag=3&amp;CFID=&amp;CFPARAMS=&amp;PlayerID=202658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stats.wnba.com/events/?flag=3&amp;CFID=&amp;CFPARAMS=&amp;PlayerID=202658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stats.wnba.com/events/?flag=1&amp;CFID=&amp;CFPARAMS=&amp;PlayerID=202658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wnba.com/events/?flag=1&amp;CFID=&amp;CFPARAMS=&amp;PlayerID=202658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stats.wnba.com/events/?flag=1&amp;CFID=&amp;CFPARAMS=&amp;PlayerID=202658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stats.wnba.com/events/?flag=1&amp;CFID=&amp;CFPARAMS=&amp;PlayerID=202658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wnba.com/events/?flag=1&amp;CFID=&amp;CFPARAMS=&amp;PlayerID=202658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stats.wnba.com/events/?flag=1&amp;CFID=&amp;CFPARAMS=&amp;PlayerID=202658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wnba.com/events/?flag=1&amp;CFID=&amp;CFPARAMS=&amp;PlayerID=202658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9" Type="http://schemas.openxmlformats.org/officeDocument/2006/relationships/hyperlink" Target="https://stats.wnba.com/events/?flag=3&amp;CFID=&amp;CFPARAMS=&amp;PlayerID=203410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wnba.com/events/?flag=1&amp;CFID=&amp;CFPARAMS=&amp;PlayerID=202658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wnba.com/events/?flag=1&amp;CFID=&amp;CFPARAMS=&amp;PlayerID=1628915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wnba.com/events/?flag=3&amp;CFID=&amp;CFPARAMS=&amp;PlayerID=201886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stats.wnba.com/events/?flag=3&amp;CFID=&amp;CFPARAMS=&amp;PlayerID=201886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stats.wnba.com/events/?flag=1&amp;CFID=&amp;CFPARAMS=&amp;PlayerID=1628915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stats.wnba.com/events/?flag=3&amp;CFID=&amp;CFPARAMS=&amp;PlayerID=201886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wnba.com/events/?flag=1&amp;CFID=&amp;CFPARAMS=&amp;PlayerID=1628915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stats.wnba.com/events/?flag=3&amp;CFID=&amp;CFPARAMS=&amp;PlayerID=201886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wnba.com/events/?flag=1&amp;CFID=&amp;CFPARAMS=&amp;PlayerID=1628915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stats.wnba.com/events/?flag=1&amp;CFID=&amp;CFPARAMS=&amp;PlayerID=201886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wnba.com/events/?flag=1&amp;CFID=&amp;CFPARAMS=&amp;PlayerID=1628915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stats.wnba.com/events/?flag=1&amp;CFID=&amp;CFPARAMS=&amp;PlayerID=201886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wnba.com/player/202658/" TargetMode="External"/><Relationship Id="rId4497" Type="http://schemas.openxmlformats.org/officeDocument/2006/relationships/hyperlink" Target="https://stats.wnba.com/events/?flag=1&amp;CFID=&amp;CFPARAMS=&amp;PlayerID=201886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wnba.com/events/?flag=1&amp;CFID=&amp;CFPARAMS=&amp;PlayerID=1628915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wnba.com/events/?flag=1&amp;CFID=&amp;CFPARAMS=&amp;PlayerID=201886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stats.wnba.com/events/?flag=3&amp;CFID=&amp;CFPARAMS=&amp;PlayerID=202658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wnba.com/events/?flag=1&amp;CFID=&amp;CFPARAMS=&amp;PlayerID=201886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wnba.com/team/1611661330/traditional/" TargetMode="External"/><Relationship Id="rId4498" Type="http://schemas.openxmlformats.org/officeDocument/2006/relationships/hyperlink" Target="https://stats.wnba.com/events/?flag=1&amp;CFID=&amp;CFPARAMS=&amp;PlayerID=201886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wnba.com/events/?flag=3&amp;CFID=&amp;CFPARAMS=&amp;PlayerID=202658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1" Type="http://schemas.openxmlformats.org/officeDocument/2006/relationships/hyperlink" Target="https://stats.wnba.com/events/?flag=1&amp;CFID=&amp;CFPARAMS=&amp;PlayerID=201889&amp;TeamID=1611661325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2" Type="http://schemas.openxmlformats.org/officeDocument/2006/relationships/hyperlink" Target="https://stats.wnba.com/player/101023/" TargetMode="External"/><Relationship Id="rId16320" Type="http://schemas.openxmlformats.org/officeDocument/2006/relationships/hyperlink" Target="https://stats.wnba.com/events/?flag=1&amp;CFID=&amp;CFPARAMS=&amp;PlayerID=202645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1" Type="http://schemas.openxmlformats.org/officeDocument/2006/relationships/hyperlink" Target="https://stats.wnba.com/events/?flag=1&amp;CFID=&amp;CFPARAMS=&amp;PlayerID=204317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0" Type="http://schemas.openxmlformats.org/officeDocument/2006/relationships/hyperlink" Target="https://stats.wnba.com/events/?flag=1&amp;CFID=&amp;CFPARAMS=&amp;PlayerID=204317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0" Type="http://schemas.openxmlformats.org/officeDocument/2006/relationships/hyperlink" Target="https://stats.wnba.com/events/?flag=1&amp;CFID=&amp;CFPARAMS=&amp;PlayerID=201889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9" Type="http://schemas.openxmlformats.org/officeDocument/2006/relationships/hyperlink" Target="https://stats.wnba.com/events/?flag=1&amp;CFID=&amp;CFPARAMS=&amp;PlayerID=202645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8" Type="http://schemas.openxmlformats.org/officeDocument/2006/relationships/hyperlink" Target="https://stats.wnba.com/events/?flag=3&amp;CFID=&amp;CFPARAMS=&amp;PlayerID=202645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9" Type="http://schemas.openxmlformats.org/officeDocument/2006/relationships/hyperlink" Target="https://stats.wnba.com/events/?flag=1&amp;CFID=&amp;CFPARAMS=&amp;PlayerID=204317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5" Type="http://schemas.openxmlformats.org/officeDocument/2006/relationships/hyperlink" Target="https://stats.wnba.com/team/1611661320/traditional/" TargetMode="External"/><Relationship Id="rId17646" Type="http://schemas.openxmlformats.org/officeDocument/2006/relationships/hyperlink" Target="https://stats.wnba.com/events/?flag=3&amp;CFID=&amp;CFPARAMS=&amp;PlayerID=204317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8" Type="http://schemas.openxmlformats.org/officeDocument/2006/relationships/hyperlink" Target="https://stats.wnba.com/events/?flag=1&amp;CFID=&amp;CFPARAMS=&amp;PlayerID=201889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4" Type="http://schemas.openxmlformats.org/officeDocument/2006/relationships/hyperlink" Target="https://stats.wnba.com/player/202645/" TargetMode="External"/><Relationship Id="rId17645" Type="http://schemas.openxmlformats.org/officeDocument/2006/relationships/hyperlink" Target="https://stats.wnba.com/team/1611661328/traditional/" TargetMode="External"/><Relationship Id="rId18979" Type="http://schemas.openxmlformats.org/officeDocument/2006/relationships/hyperlink" Target="https://stats.wnba.com/events/?flag=1&amp;CFID=&amp;CFPARAMS=&amp;PlayerID=201889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7" Type="http://schemas.openxmlformats.org/officeDocument/2006/relationships/hyperlink" Target="https://stats.wnba.com/events/?flag=3&amp;CFID=&amp;CFPARAMS=&amp;PlayerID=202645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8" Type="http://schemas.openxmlformats.org/officeDocument/2006/relationships/hyperlink" Target="https://stats.wnba.com/events/?flag=1&amp;CFID=&amp;CFPARAMS=&amp;PlayerID=204317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6" Type="http://schemas.openxmlformats.org/officeDocument/2006/relationships/hyperlink" Target="https://stats.wnba.com/events/?flag=1&amp;CFID=&amp;CFPARAMS=&amp;PlayerID=201889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6" Type="http://schemas.openxmlformats.org/officeDocument/2006/relationships/hyperlink" Target="https://stats.wnba.com/events/?flag=3&amp;CFID=&amp;CFPARAMS=&amp;PlayerID=202645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7" Type="http://schemas.openxmlformats.org/officeDocument/2006/relationships/hyperlink" Target="https://stats.wnba.com/events/?flag=3&amp;CFID=&amp;CFPARAMS=&amp;PlayerID=204317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7" Type="http://schemas.openxmlformats.org/officeDocument/2006/relationships/hyperlink" Target="https://stats.wnba.com/events/?flag=1&amp;CFID=&amp;CFPARAMS=&amp;PlayerID=201889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1" Type="http://schemas.openxmlformats.org/officeDocument/2006/relationships/hyperlink" Target="https://stats.wnba.com/events/?flag=1&amp;CFID=&amp;CFPARAMS=&amp;PlayerID=202680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2" Type="http://schemas.openxmlformats.org/officeDocument/2006/relationships/hyperlink" Target="https://stats.wnba.com/events/?flag=1&amp;CFID=&amp;CFPARAMS=&amp;PlayerID=204300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4" Type="http://schemas.openxmlformats.org/officeDocument/2006/relationships/hyperlink" Target="https://stats.wnba.com/events/?flag=1&amp;CFID=&amp;CFPARAMS=&amp;PlayerID=201889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0" Type="http://schemas.openxmlformats.org/officeDocument/2006/relationships/hyperlink" Target="https://stats.wnba.com/events/?flag=1&amp;CFID=&amp;CFPARAMS=&amp;PlayerID=202680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1" Type="http://schemas.openxmlformats.org/officeDocument/2006/relationships/hyperlink" Target="https://stats.wnba.com/events/?flag=1&amp;CFID=&amp;CFPARAMS=&amp;PlayerID=204300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5" Type="http://schemas.openxmlformats.org/officeDocument/2006/relationships/hyperlink" Target="https://stats.wnba.com/events/?flag=1&amp;CFID=&amp;CFPARAMS=&amp;PlayerID=201889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3" Type="http://schemas.openxmlformats.org/officeDocument/2006/relationships/hyperlink" Target="https://stats.wnba.com/events/?flag=1&amp;CFID=&amp;CFPARAMS=&amp;PlayerID=202680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4" Type="http://schemas.openxmlformats.org/officeDocument/2006/relationships/hyperlink" Target="https://stats.wnba.com/player/204317/" TargetMode="External"/><Relationship Id="rId18972" Type="http://schemas.openxmlformats.org/officeDocument/2006/relationships/hyperlink" Target="https://stats.wnba.com/events/?flag=3&amp;CFID=&amp;CFPARAMS=&amp;PlayerID=201889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2" Type="http://schemas.openxmlformats.org/officeDocument/2006/relationships/hyperlink" Target="https://stats.wnba.com/events/?flag=1&amp;CFID=&amp;CFPARAMS=&amp;PlayerID=202680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3" Type="http://schemas.openxmlformats.org/officeDocument/2006/relationships/hyperlink" Target="https://stats.wnba.com/events/?flag=1&amp;CFID=&amp;CFPARAMS=&amp;PlayerID=204300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3" Type="http://schemas.openxmlformats.org/officeDocument/2006/relationships/hyperlink" Target="https://stats.wnba.com/events/?flag=3&amp;CFID=&amp;CFPARAMS=&amp;PlayerID=201889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0" Type="http://schemas.openxmlformats.org/officeDocument/2006/relationships/hyperlink" Target="https://stats.wnba.com/events/?flag=3&amp;CFID=&amp;CFPARAMS=&amp;PlayerID=100721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2" Type="http://schemas.openxmlformats.org/officeDocument/2006/relationships/hyperlink" Target="https://stats.wnba.com/events/?flag=1&amp;CFID=&amp;CFPARAMS=&amp;PlayerID=101023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3" Type="http://schemas.openxmlformats.org/officeDocument/2006/relationships/hyperlink" Target="https://stats.wnba.com/events/?flag=1&amp;CFID=&amp;CFPARAMS=&amp;PlayerID=101023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1" Type="http://schemas.openxmlformats.org/officeDocument/2006/relationships/hyperlink" Target="https://stats.wnba.com/events/?flag=1&amp;CFID=&amp;CFPARAMS=&amp;PlayerID=1628262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2" Type="http://schemas.openxmlformats.org/officeDocument/2006/relationships/hyperlink" Target="https://stats.wnba.com/events/?flag=1&amp;CFID=&amp;CFPARAMS=&amp;PlayerID=100721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0" Type="http://schemas.openxmlformats.org/officeDocument/2006/relationships/hyperlink" Target="https://stats.wnba.com/events/?flag=1&amp;CFID=&amp;CFPARAMS=&amp;PlayerID=101023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0" Type="http://schemas.openxmlformats.org/officeDocument/2006/relationships/hyperlink" Target="https://stats.wnba.com/events/?flag=1&amp;CFID=&amp;CFPARAMS=&amp;PlayerID=203824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0" Type="http://schemas.openxmlformats.org/officeDocument/2006/relationships/hyperlink" Target="https://stats.wnba.com/events/?flag=1&amp;CFID=&amp;CFPARAMS=&amp;PlayerID=1628262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1" Type="http://schemas.openxmlformats.org/officeDocument/2006/relationships/hyperlink" Target="https://stats.wnba.com/events/?flag=1&amp;CFID=&amp;CFPARAMS=&amp;PlayerID=100721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1" Type="http://schemas.openxmlformats.org/officeDocument/2006/relationships/hyperlink" Target="https://stats.wnba.com/events/?flag=1&amp;CFID=&amp;CFPARAMS=&amp;PlayerID=101023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9" Type="http://schemas.openxmlformats.org/officeDocument/2006/relationships/hyperlink" Target="https://stats.wnba.com/events/?flag=1&amp;CFID=&amp;CFPARAMS=&amp;PlayerID=1628262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6" Type="http://schemas.openxmlformats.org/officeDocument/2006/relationships/hyperlink" Target="https://stats.wnba.com/team/1611661321/traditional/" TargetMode="External"/><Relationship Id="rId17657" Type="http://schemas.openxmlformats.org/officeDocument/2006/relationships/hyperlink" Target="https://stats.wnba.com/team/1611661313/traditional/" TargetMode="External"/><Relationship Id="rId18989" Type="http://schemas.openxmlformats.org/officeDocument/2006/relationships/hyperlink" Target="https://stats.wnba.com/events/?flag=1&amp;CFID=&amp;CFPARAMS=&amp;PlayerID=101023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5" Type="http://schemas.openxmlformats.org/officeDocument/2006/relationships/hyperlink" Target="https://stats.wnba.com/player/1628262/" TargetMode="External"/><Relationship Id="rId17656" Type="http://schemas.openxmlformats.org/officeDocument/2006/relationships/hyperlink" Target="https://stats.wnba.com/player/100721/" TargetMode="External"/><Relationship Id="rId16328" Type="http://schemas.openxmlformats.org/officeDocument/2006/relationships/hyperlink" Target="https://stats.wnba.com/events/?flag=3&amp;CFID=&amp;CFPARAMS=&amp;PlayerID=1628262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9" Type="http://schemas.openxmlformats.org/officeDocument/2006/relationships/hyperlink" Target="https://stats.wnba.com/events/?flag=3&amp;CFID=&amp;CFPARAMS=&amp;PlayerID=100721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7" Type="http://schemas.openxmlformats.org/officeDocument/2006/relationships/hyperlink" Target="https://stats.wnba.com/events/?flag=1&amp;CFID=&amp;CFPARAMS=&amp;PlayerID=101023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7" Type="http://schemas.openxmlformats.org/officeDocument/2006/relationships/hyperlink" Target="https://stats.wnba.com/events/?flag=3&amp;CFID=&amp;CFPARAMS=&amp;PlayerID=1628262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8" Type="http://schemas.openxmlformats.org/officeDocument/2006/relationships/hyperlink" Target="https://stats.wnba.com/events/?flag=3&amp;CFID=&amp;CFPARAMS=&amp;PlayerID=100721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8" Type="http://schemas.openxmlformats.org/officeDocument/2006/relationships/hyperlink" Target="https://stats.wnba.com/events/?flag=1&amp;CFID=&amp;CFPARAMS=&amp;PlayerID=101023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2" Type="http://schemas.openxmlformats.org/officeDocument/2006/relationships/hyperlink" Target="https://stats.wnba.com/events/?flag=1&amp;CFID=&amp;CFPARAMS=&amp;PlayerID=202645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3" Type="http://schemas.openxmlformats.org/officeDocument/2006/relationships/hyperlink" Target="https://stats.wnba.com/events/?flag=1&amp;CFID=&amp;CFPARAMS=&amp;PlayerID=204317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5" Type="http://schemas.openxmlformats.org/officeDocument/2006/relationships/hyperlink" Target="https://stats.wnba.com/events/?flag=3&amp;CFID=&amp;CFPARAMS=&amp;PlayerID=101023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1" Type="http://schemas.openxmlformats.org/officeDocument/2006/relationships/hyperlink" Target="https://stats.wnba.com/events/?flag=1&amp;CFID=&amp;CFPARAMS=&amp;PlayerID=202645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2" Type="http://schemas.openxmlformats.org/officeDocument/2006/relationships/hyperlink" Target="https://stats.wnba.com/events/?flag=1&amp;CFID=&amp;CFPARAMS=&amp;PlayerID=204317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6" Type="http://schemas.openxmlformats.org/officeDocument/2006/relationships/hyperlink" Target="https://stats.wnba.com/events/?flag=3&amp;CFID=&amp;CFPARAMS=&amp;PlayerID=101023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4" Type="http://schemas.openxmlformats.org/officeDocument/2006/relationships/hyperlink" Target="https://stats.wnba.com/events/?flag=1&amp;CFID=&amp;CFPARAMS=&amp;PlayerID=202645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5" Type="http://schemas.openxmlformats.org/officeDocument/2006/relationships/hyperlink" Target="https://stats.wnba.com/events/?flag=1&amp;CFID=&amp;CFPARAMS=&amp;PlayerID=204317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3" Type="http://schemas.openxmlformats.org/officeDocument/2006/relationships/hyperlink" Target="https://stats.wnba.com/team/1611661330/traditional/" TargetMode="External"/><Relationship Id="rId16323" Type="http://schemas.openxmlformats.org/officeDocument/2006/relationships/hyperlink" Target="https://stats.wnba.com/events/?flag=1&amp;CFID=&amp;CFPARAMS=&amp;PlayerID=202645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4" Type="http://schemas.openxmlformats.org/officeDocument/2006/relationships/hyperlink" Target="https://stats.wnba.com/events/?flag=1&amp;CFID=&amp;CFPARAMS=&amp;PlayerID=204317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4" Type="http://schemas.openxmlformats.org/officeDocument/2006/relationships/hyperlink" Target="https://stats.wnba.com/events/?flag=3&amp;CFID=&amp;CFPARAMS=&amp;PlayerID=101023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0" Type="http://schemas.openxmlformats.org/officeDocument/2006/relationships/hyperlink" Target="https://stats.wnba.com/events/?flag=1&amp;CFID=&amp;CFPARAMS=&amp;PlayerID=202640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8" Type="http://schemas.openxmlformats.org/officeDocument/2006/relationships/hyperlink" Target="https://stats.wnba.com/events/?flag=1&amp;CFID=&amp;CFPARAMS=&amp;PlayerID=204296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7" Type="http://schemas.openxmlformats.org/officeDocument/2006/relationships/hyperlink" Target="https://stats.wnba.com/events/?flag=1&amp;CFID=&amp;CFPARAMS=&amp;PlayerID=204296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8" Type="http://schemas.openxmlformats.org/officeDocument/2006/relationships/hyperlink" Target="https://stats.wnba.com/events/?flag=3&amp;CFID=&amp;CFPARAMS=&amp;PlayerID=202640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9" Type="http://schemas.openxmlformats.org/officeDocument/2006/relationships/hyperlink" Target="https://stats.wnba.com/events/?flag=1&amp;CFID=&amp;CFPARAMS=&amp;PlayerID=204296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9" Type="http://schemas.openxmlformats.org/officeDocument/2006/relationships/hyperlink" Target="https://stats.wnba.com/events/?flag=3&amp;CFID=&amp;CFPARAMS=&amp;PlayerID=202640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4" Type="http://schemas.openxmlformats.org/officeDocument/2006/relationships/hyperlink" Target="https://stats.wnba.com/events/?flag=1&amp;CFID=&amp;CFPARAMS=&amp;PlayerID=204296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6" Type="http://schemas.openxmlformats.org/officeDocument/2006/relationships/hyperlink" Target="https://stats.wnba.com/events/?flag=3&amp;CFID=&amp;CFPARAMS=&amp;PlayerID=202640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3" Type="http://schemas.openxmlformats.org/officeDocument/2006/relationships/hyperlink" Target="https://stats.wnba.com/events/?flag=1&amp;CFID=&amp;CFPARAMS=&amp;PlayerID=204296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7" Type="http://schemas.openxmlformats.org/officeDocument/2006/relationships/hyperlink" Target="https://stats.wnba.com/events/?flag=3&amp;CFID=&amp;CFPARAMS=&amp;PlayerID=202640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6" Type="http://schemas.openxmlformats.org/officeDocument/2006/relationships/hyperlink" Target="https://stats.wnba.com/events/?flag=1&amp;CFID=&amp;CFPARAMS=&amp;PlayerID=204296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4" Type="http://schemas.openxmlformats.org/officeDocument/2006/relationships/hyperlink" Target="https://stats.wnba.com/player/202640/" TargetMode="External"/><Relationship Id="rId17625" Type="http://schemas.openxmlformats.org/officeDocument/2006/relationships/hyperlink" Target="https://stats.wnba.com/events/?flag=1&amp;CFID=&amp;CFPARAMS=&amp;PlayerID=204296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5" Type="http://schemas.openxmlformats.org/officeDocument/2006/relationships/hyperlink" Target="https://stats.wnba.com/team/1611661321/traditional/" TargetMode="External"/><Relationship Id="rId17620" Type="http://schemas.openxmlformats.org/officeDocument/2006/relationships/hyperlink" Target="https://stats.wnba.com/events/?flag=3&amp;CFID=&amp;CFPARAMS=&amp;PlayerID=204296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2" Type="http://schemas.openxmlformats.org/officeDocument/2006/relationships/hyperlink" Target="https://stats.wnba.com/events/?flag=1&amp;CFID=&amp;CFPARAMS=&amp;PlayerID=203828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3" Type="http://schemas.openxmlformats.org/officeDocument/2006/relationships/hyperlink" Target="https://stats.wnba.com/events/?flag=1&amp;CFID=&amp;CFPARAMS=&amp;PlayerID=203828&amp;TeamID=1611661322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2" Type="http://schemas.openxmlformats.org/officeDocument/2006/relationships/hyperlink" Target="https://stats.wnba.com/events/?flag=1&amp;CFID=&amp;CFPARAMS=&amp;PlayerID=204296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0" Type="http://schemas.openxmlformats.org/officeDocument/2006/relationships/hyperlink" Target="https://stats.wnba.com/events/?flag=1&amp;CFID=&amp;CFPARAMS=&amp;PlayerID=203828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1" Type="http://schemas.openxmlformats.org/officeDocument/2006/relationships/hyperlink" Target="https://stats.wnba.com/events/?flag=3&amp;CFID=&amp;CFPARAMS=&amp;PlayerID=204296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1" Type="http://schemas.openxmlformats.org/officeDocument/2006/relationships/hyperlink" Target="https://stats.wnba.com/events/?flag=1&amp;CFID=&amp;CFPARAMS=&amp;PlayerID=203828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0" Type="http://schemas.openxmlformats.org/officeDocument/2006/relationships/hyperlink" Target="https://stats.wnba.com/events/?flag=3&amp;CFID=&amp;CFPARAMS=&amp;PlayerID=201889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1" Type="http://schemas.openxmlformats.org/officeDocument/2006/relationships/hyperlink" Target="https://stats.wnba.com/events/?flag=3&amp;CFID=&amp;CFPARAMS=&amp;PlayerID=201889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0" Type="http://schemas.openxmlformats.org/officeDocument/2006/relationships/hyperlink" Target="https://stats.wnba.com/events/?flag=1&amp;CFID=&amp;CFPARAMS=&amp;PlayerID=204300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8" Type="http://schemas.openxmlformats.org/officeDocument/2006/relationships/hyperlink" Target="https://stats.wnba.com/events/?flag=3&amp;CFID=&amp;CFPARAMS=&amp;PlayerID=202680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9" Type="http://schemas.openxmlformats.org/officeDocument/2006/relationships/hyperlink" Target="https://stats.wnba.com/events/?flag=1&amp;CFID=&amp;CFPARAMS=&amp;PlayerID=204300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7" Type="http://schemas.openxmlformats.org/officeDocument/2006/relationships/hyperlink" Target="https://stats.wnba.com/events/?flag=3&amp;CFID=&amp;CFPARAMS=&amp;PlayerID=202680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8" Type="http://schemas.openxmlformats.org/officeDocument/2006/relationships/hyperlink" Target="https://stats.wnba.com/events/?flag=1&amp;CFID=&amp;CFPARAMS=&amp;PlayerID=204300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9" Type="http://schemas.openxmlformats.org/officeDocument/2006/relationships/hyperlink" Target="https://stats.wnba.com/team/1611661325/traditional/" TargetMode="External"/><Relationship Id="rId16309" Type="http://schemas.openxmlformats.org/officeDocument/2006/relationships/hyperlink" Target="https://stats.wnba.com/events/?flag=1&amp;CFID=&amp;CFPARAMS=&amp;PlayerID=202680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4" Type="http://schemas.openxmlformats.org/officeDocument/2006/relationships/hyperlink" Target="https://stats.wnba.com/team/1611661330/traditional/" TargetMode="External"/><Relationship Id="rId17635" Type="http://schemas.openxmlformats.org/officeDocument/2006/relationships/hyperlink" Target="https://stats.wnba.com/events/?flag=3&amp;CFID=&amp;CFPARAMS=&amp;PlayerID=204300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7" Type="http://schemas.openxmlformats.org/officeDocument/2006/relationships/hyperlink" Target="https://stats.wnba.com/events/?flag=1&amp;CFID=&amp;CFPARAMS=&amp;PlayerID=202640&amp;TeamID=1611661321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3" Type="http://schemas.openxmlformats.org/officeDocument/2006/relationships/hyperlink" Target="https://stats.wnba.com/player/202680/" TargetMode="External"/><Relationship Id="rId17634" Type="http://schemas.openxmlformats.org/officeDocument/2006/relationships/hyperlink" Target="https://stats.wnba.com/events/?flag=3&amp;CFID=&amp;CFPARAMS=&amp;PlayerID=204300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8" Type="http://schemas.openxmlformats.org/officeDocument/2006/relationships/hyperlink" Target="https://stats.wnba.com/player/201889/" TargetMode="External"/><Relationship Id="rId16306" Type="http://schemas.openxmlformats.org/officeDocument/2006/relationships/hyperlink" Target="https://stats.wnba.com/events/?flag=3&amp;CFID=&amp;CFPARAMS=&amp;PlayerID=202680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7" Type="http://schemas.openxmlformats.org/officeDocument/2006/relationships/hyperlink" Target="https://stats.wnba.com/events/?flag=1&amp;CFID=&amp;CFPARAMS=&amp;PlayerID=204300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5" Type="http://schemas.openxmlformats.org/officeDocument/2006/relationships/hyperlink" Target="https://stats.wnba.com/events/?flag=1&amp;CFID=&amp;CFPARAMS=&amp;PlayerID=202640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5" Type="http://schemas.openxmlformats.org/officeDocument/2006/relationships/hyperlink" Target="https://stats.wnba.com/events/?flag=3&amp;CFID=&amp;CFPARAMS=&amp;PlayerID=202680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6" Type="http://schemas.openxmlformats.org/officeDocument/2006/relationships/hyperlink" Target="https://stats.wnba.com/events/?flag=1&amp;CFID=&amp;CFPARAMS=&amp;PlayerID=204300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6" Type="http://schemas.openxmlformats.org/officeDocument/2006/relationships/hyperlink" Target="https://stats.wnba.com/events/?flag=1&amp;CFID=&amp;CFPARAMS=&amp;PlayerID=202640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0" Type="http://schemas.openxmlformats.org/officeDocument/2006/relationships/hyperlink" Target="https://stats.wnba.com/events/?flag=1&amp;CFID=&amp;CFPARAMS=&amp;PlayerID=1627691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1" Type="http://schemas.openxmlformats.org/officeDocument/2006/relationships/hyperlink" Target="https://stats.wnba.com/team/1611661317/traditional/" TargetMode="External"/><Relationship Id="rId18963" Type="http://schemas.openxmlformats.org/officeDocument/2006/relationships/hyperlink" Target="https://stats.wnba.com/events/?flag=1&amp;CFID=&amp;CFPARAMS=&amp;PlayerID=202640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0" Type="http://schemas.openxmlformats.org/officeDocument/2006/relationships/hyperlink" Target="https://stats.wnba.com/player/204300/" TargetMode="External"/><Relationship Id="rId18964" Type="http://schemas.openxmlformats.org/officeDocument/2006/relationships/hyperlink" Target="https://stats.wnba.com/events/?flag=1&amp;CFID=&amp;CFPARAMS=&amp;PlayerID=202640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2" Type="http://schemas.openxmlformats.org/officeDocument/2006/relationships/hyperlink" Target="https://stats.wnba.com/events/?flag=1&amp;CFID=&amp;CFPARAMS=&amp;PlayerID=1627691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3" Type="http://schemas.openxmlformats.org/officeDocument/2006/relationships/hyperlink" Target="https://stats.wnba.com/events/?flag=3&amp;CFID=&amp;CFPARAMS=&amp;PlayerID=204300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1" Type="http://schemas.openxmlformats.org/officeDocument/2006/relationships/hyperlink" Target="https://stats.wnba.com/events/?flag=1&amp;CFID=&amp;CFPARAMS=&amp;PlayerID=202640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1" Type="http://schemas.openxmlformats.org/officeDocument/2006/relationships/hyperlink" Target="https://stats.wnba.com/events/?flag=1&amp;CFID=&amp;CFPARAMS=&amp;PlayerID=1627691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2" Type="http://schemas.openxmlformats.org/officeDocument/2006/relationships/hyperlink" Target="https://stats.wnba.com/events/?flag=3&amp;CFID=&amp;CFPARAMS=&amp;PlayerID=204300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2" Type="http://schemas.openxmlformats.org/officeDocument/2006/relationships/hyperlink" Target="https://stats.wnba.com/events/?flag=1&amp;CFID=&amp;CFPARAMS=&amp;PlayerID=202640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0" Type="http://schemas.openxmlformats.org/officeDocument/2006/relationships/hyperlink" Target="https://stats.wnba.com/player/202638/" TargetMode="External"/><Relationship Id="rId16362" Type="http://schemas.openxmlformats.org/officeDocument/2006/relationships/hyperlink" Target="https://stats.wnba.com/events/?flag=1&amp;CFID=&amp;CFPARAMS=&amp;PlayerID=1628300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3" Type="http://schemas.openxmlformats.org/officeDocument/2006/relationships/hyperlink" Target="https://stats.wnba.com/events/?flag=1&amp;CFID=&amp;CFPARAMS=&amp;PlayerID=204321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1" Type="http://schemas.openxmlformats.org/officeDocument/2006/relationships/hyperlink" Target="https://stats.wnba.com/team/1611661329/traditional/" TargetMode="External"/><Relationship Id="rId16361" Type="http://schemas.openxmlformats.org/officeDocument/2006/relationships/hyperlink" Target="https://stats.wnba.com/events/?flag=1&amp;CFID=&amp;CFPARAMS=&amp;PlayerID=1628300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2" Type="http://schemas.openxmlformats.org/officeDocument/2006/relationships/hyperlink" Target="https://stats.wnba.com/events/?flag=1&amp;CFID=&amp;CFPARAMS=&amp;PlayerID=204321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2" Type="http://schemas.openxmlformats.org/officeDocument/2006/relationships/hyperlink" Target="https://stats.wnba.com/events/?flag=3&amp;CFID=&amp;CFPARAMS=&amp;PlayerID=202638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4" Type="http://schemas.openxmlformats.org/officeDocument/2006/relationships/hyperlink" Target="https://stats.wnba.com/events/?flag=1&amp;CFID=&amp;CFPARAMS=&amp;PlayerID=1628300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5" Type="http://schemas.openxmlformats.org/officeDocument/2006/relationships/hyperlink" Target="https://stats.wnba.com/events/?flag=1&amp;CFID=&amp;CFPARAMS=&amp;PlayerID=204321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3" Type="http://schemas.openxmlformats.org/officeDocument/2006/relationships/hyperlink" Target="https://stats.wnba.com/events/?flag=3&amp;CFID=&amp;CFPARAMS=&amp;PlayerID=202638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3" Type="http://schemas.openxmlformats.org/officeDocument/2006/relationships/hyperlink" Target="https://stats.wnba.com/events/?flag=1&amp;CFID=&amp;CFPARAMS=&amp;PlayerID=1628300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4" Type="http://schemas.openxmlformats.org/officeDocument/2006/relationships/hyperlink" Target="https://stats.wnba.com/events/?flag=1&amp;CFID=&amp;CFPARAMS=&amp;PlayerID=204321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0" Type="http://schemas.openxmlformats.org/officeDocument/2006/relationships/hyperlink" Target="https://stats.wnba.com/events/?flag=1&amp;CFID=&amp;CFPARAMS=&amp;PlayerID=1628300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1" Type="http://schemas.openxmlformats.org/officeDocument/2006/relationships/hyperlink" Target="https://stats.wnba.com/events/?flag=1&amp;CFID=&amp;CFPARAMS=&amp;PlayerID=204321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0" Type="http://schemas.openxmlformats.org/officeDocument/2006/relationships/hyperlink" Target="https://stats.wnba.com/events/?flag=1&amp;CFID=&amp;CFPARAMS=&amp;PlayerID=204321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7" Type="http://schemas.openxmlformats.org/officeDocument/2006/relationships/hyperlink" Target="https://stats.wnba.com/events/?flag=1&amp;CFID=&amp;CFPARAMS=&amp;PlayerID=201896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9" Type="http://schemas.openxmlformats.org/officeDocument/2006/relationships/hyperlink" Target="https://stats.wnba.com/events/?flag=1&amp;CFID=&amp;CFPARAMS=&amp;PlayerID=1628300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8" Type="http://schemas.openxmlformats.org/officeDocument/2006/relationships/hyperlink" Target="https://stats.wnba.com/events/?flag=1&amp;CFID=&amp;CFPARAMS=&amp;PlayerID=201896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8" Type="http://schemas.openxmlformats.org/officeDocument/2006/relationships/hyperlink" Target="https://stats.wnba.com/events/?flag=3&amp;CFID=&amp;CFPARAMS=&amp;PlayerID=1628300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9" Type="http://schemas.openxmlformats.org/officeDocument/2006/relationships/hyperlink" Target="https://stats.wnba.com/events/?flag=1&amp;CFID=&amp;CFPARAMS=&amp;PlayerID=204321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9" Type="http://schemas.openxmlformats.org/officeDocument/2006/relationships/hyperlink" Target="https://stats.wnba.com/events/?flag=1&amp;CFID=&amp;CFPARAMS=&amp;PlayerID=201896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3" Type="http://schemas.openxmlformats.org/officeDocument/2006/relationships/hyperlink" Target="https://stats.wnba.com/events/?flag=1&amp;CFID=&amp;CFPARAMS=&amp;PlayerID=201896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5" Type="http://schemas.openxmlformats.org/officeDocument/2006/relationships/hyperlink" Target="https://stats.wnba.com/team/1611661329/traditional/" TargetMode="External"/><Relationship Id="rId17686" Type="http://schemas.openxmlformats.org/officeDocument/2006/relationships/hyperlink" Target="https://stats.wnba.com/events/?flag=3&amp;CFID=&amp;CFPARAMS=&amp;PlayerID=204321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4" Type="http://schemas.openxmlformats.org/officeDocument/2006/relationships/hyperlink" Target="https://stats.wnba.com/events/?flag=1&amp;CFID=&amp;CFPARAMS=&amp;PlayerID=201896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4" Type="http://schemas.openxmlformats.org/officeDocument/2006/relationships/hyperlink" Target="https://stats.wnba.com/player/1628300/" TargetMode="External"/><Relationship Id="rId17685" Type="http://schemas.openxmlformats.org/officeDocument/2006/relationships/hyperlink" Target="https://stats.wnba.com/events/?flag=3&amp;CFID=&amp;CFPARAMS=&amp;PlayerID=204321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5" Type="http://schemas.openxmlformats.org/officeDocument/2006/relationships/hyperlink" Target="https://stats.wnba.com/events/?flag=1&amp;CFID=&amp;CFPARAMS=&amp;PlayerID=201896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7" Type="http://schemas.openxmlformats.org/officeDocument/2006/relationships/hyperlink" Target="https://stats.wnba.com/events/?flag=3&amp;CFID=&amp;CFPARAMS=&amp;PlayerID=1628300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8" Type="http://schemas.openxmlformats.org/officeDocument/2006/relationships/hyperlink" Target="https://stats.wnba.com/events/?flag=1&amp;CFID=&amp;CFPARAMS=&amp;PlayerID=204321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6" Type="http://schemas.openxmlformats.org/officeDocument/2006/relationships/hyperlink" Target="https://stats.wnba.com/events/?flag=1&amp;CFID=&amp;CFPARAMS=&amp;PlayerID=201896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6" Type="http://schemas.openxmlformats.org/officeDocument/2006/relationships/hyperlink" Target="https://stats.wnba.com/events/?flag=3&amp;CFID=&amp;CFPARAMS=&amp;PlayerID=1628300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7" Type="http://schemas.openxmlformats.org/officeDocument/2006/relationships/hyperlink" Target="https://stats.wnba.com/events/?flag=3&amp;CFID=&amp;CFPARAMS=&amp;PlayerID=204321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1" Type="http://schemas.openxmlformats.org/officeDocument/2006/relationships/hyperlink" Target="https://stats.wnba.com/events/?flag=1&amp;CFID=&amp;CFPARAMS=&amp;PlayerID=202638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3" Type="http://schemas.openxmlformats.org/officeDocument/2006/relationships/hyperlink" Target="https://stats.wnba.com/events/?flag=1&amp;CFID=&amp;CFPARAMS=&amp;PlayerID=1628292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2" Type="http://schemas.openxmlformats.org/officeDocument/2006/relationships/hyperlink" Target="https://stats.wnba.com/events/?flag=1&amp;CFID=&amp;CFPARAMS=&amp;PlayerID=202638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2" Type="http://schemas.openxmlformats.org/officeDocument/2006/relationships/hyperlink" Target="https://stats.wnba.com/events/?flag=1&amp;CFID=&amp;CFPARAMS=&amp;PlayerID=1628292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3" Type="http://schemas.openxmlformats.org/officeDocument/2006/relationships/hyperlink" Target="https://stats.wnba.com/events/?flag=1&amp;CFID=&amp;CFPARAMS=&amp;PlayerID=202638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5" Type="http://schemas.openxmlformats.org/officeDocument/2006/relationships/hyperlink" Target="https://stats.wnba.com/events/?flag=1&amp;CFID=&amp;CFPARAMS=&amp;PlayerID=1628292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4" Type="http://schemas.openxmlformats.org/officeDocument/2006/relationships/hyperlink" Target="https://stats.wnba.com/player/1627669/" TargetMode="External"/><Relationship Id="rId16374" Type="http://schemas.openxmlformats.org/officeDocument/2006/relationships/hyperlink" Target="https://stats.wnba.com/events/?flag=1&amp;CFID=&amp;CFPARAMS=&amp;PlayerID=1628292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1" Type="http://schemas.openxmlformats.org/officeDocument/2006/relationships/hyperlink" Target="https://stats.wnba.com/events/?flag=1&amp;CFID=&amp;CFPARAMS=&amp;PlayerID=1628292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0" Type="http://schemas.openxmlformats.org/officeDocument/2006/relationships/hyperlink" Target="https://stats.wnba.com/events/?flag=1&amp;CFID=&amp;CFPARAMS=&amp;PlayerID=202638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0" Type="http://schemas.openxmlformats.org/officeDocument/2006/relationships/hyperlink" Target="https://stats.wnba.com/events/?flag=1&amp;CFID=&amp;CFPARAMS=&amp;PlayerID=1628292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8" Type="http://schemas.openxmlformats.org/officeDocument/2006/relationships/hyperlink" Target="https://stats.wnba.com/events/?flag=1&amp;CFID=&amp;CFPARAMS=&amp;PlayerID=202638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9" Type="http://schemas.openxmlformats.org/officeDocument/2006/relationships/hyperlink" Target="https://stats.wnba.com/events/?flag=1&amp;CFID=&amp;CFPARAMS=&amp;PlayerID=202638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9" Type="http://schemas.openxmlformats.org/officeDocument/2006/relationships/hyperlink" Target="https://stats.wnba.com/events/?flag=3&amp;CFID=&amp;CFPARAMS=&amp;PlayerID=1628292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4" Type="http://schemas.openxmlformats.org/officeDocument/2006/relationships/hyperlink" Target="https://stats.wnba.com/events/?flag=3&amp;CFID=&amp;CFPARAMS=&amp;PlayerID=202638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6" Type="http://schemas.openxmlformats.org/officeDocument/2006/relationships/hyperlink" Target="https://stats.wnba.com/player/1628292/" TargetMode="External"/><Relationship Id="rId17697" Type="http://schemas.openxmlformats.org/officeDocument/2006/relationships/hyperlink" Target="https://stats.wnba.com/team/1611661313/traditional/" TargetMode="External"/><Relationship Id="rId15035" Type="http://schemas.openxmlformats.org/officeDocument/2006/relationships/hyperlink" Target="https://stats.wnba.com/events/?flag=3&amp;CFID=&amp;CFPARAMS=&amp;PlayerID=202638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5" Type="http://schemas.openxmlformats.org/officeDocument/2006/relationships/hyperlink" Target="https://stats.wnba.com/events/?flag=1&amp;CFID=&amp;CFPARAMS=&amp;PlayerID=1628300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6" Type="http://schemas.openxmlformats.org/officeDocument/2006/relationships/hyperlink" Target="https://stats.wnba.com/player/202670/" TargetMode="External"/><Relationship Id="rId15036" Type="http://schemas.openxmlformats.org/officeDocument/2006/relationships/hyperlink" Target="https://stats.wnba.com/events/?flag=1&amp;CFID=&amp;CFPARAMS=&amp;PlayerID=202638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8" Type="http://schemas.openxmlformats.org/officeDocument/2006/relationships/hyperlink" Target="https://stats.wnba.com/events/?flag=3&amp;CFID=&amp;CFPARAMS=&amp;PlayerID=1628292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9" Type="http://schemas.openxmlformats.org/officeDocument/2006/relationships/hyperlink" Target="https://stats.wnba.com/events/?flag=3&amp;CFID=&amp;CFPARAMS=&amp;PlayerID=20267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7" Type="http://schemas.openxmlformats.org/officeDocument/2006/relationships/hyperlink" Target="https://stats.wnba.com/events/?flag=1&amp;CFID=&amp;CFPARAMS=&amp;PlayerID=202638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7" Type="http://schemas.openxmlformats.org/officeDocument/2006/relationships/hyperlink" Target="https://stats.wnba.com/team/1611661321/traditional/" TargetMode="External"/><Relationship Id="rId17698" Type="http://schemas.openxmlformats.org/officeDocument/2006/relationships/hyperlink" Target="https://stats.wnba.com/events/?flag=3&amp;CFID=&amp;CFPARAMS=&amp;PlayerID=20267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0" Type="http://schemas.openxmlformats.org/officeDocument/2006/relationships/hyperlink" Target="https://stats.wnba.com/events/?flag=1&amp;CFID=&amp;CFPARAMS=&amp;PlayerID=1628298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1" Type="http://schemas.openxmlformats.org/officeDocument/2006/relationships/hyperlink" Target="https://stats.wnba.com/events/?flag=3&amp;CFID=&amp;CFPARAMS=&amp;PlayerID=203016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0" Type="http://schemas.openxmlformats.org/officeDocument/2006/relationships/hyperlink" Target="https://stats.wnba.com/team/1611661325/traditional/" TargetMode="External"/><Relationship Id="rId15010" Type="http://schemas.openxmlformats.org/officeDocument/2006/relationships/hyperlink" Target="https://stats.wnba.com/events/?flag=1&amp;CFID=&amp;CFPARAMS=&amp;PlayerID=200665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2" Type="http://schemas.openxmlformats.org/officeDocument/2006/relationships/hyperlink" Target="https://stats.wnba.com/events/?flag=1&amp;CFID=&amp;CFPARAMS=&amp;PlayerID=1628298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3" Type="http://schemas.openxmlformats.org/officeDocument/2006/relationships/hyperlink" Target="https://stats.wnba.com/events/?flag=3&amp;CFID=&amp;CFPARAMS=&amp;PlayerID=203016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1" Type="http://schemas.openxmlformats.org/officeDocument/2006/relationships/hyperlink" Target="https://stats.wnba.com/events/?flag=1&amp;CFID=&amp;CFPARAMS=&amp;PlayerID=200665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1" Type="http://schemas.openxmlformats.org/officeDocument/2006/relationships/hyperlink" Target="https://stats.wnba.com/events/?flag=1&amp;CFID=&amp;CFPARAMS=&amp;PlayerID=1628298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2" Type="http://schemas.openxmlformats.org/officeDocument/2006/relationships/hyperlink" Target="https://stats.wnba.com/events/?flag=3&amp;CFID=&amp;CFPARAMS=&amp;PlayerID=203016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9" Type="http://schemas.openxmlformats.org/officeDocument/2006/relationships/hyperlink" Target="https://stats.wnba.com/events/?flag=1&amp;CFID=&amp;CFPARAMS=&amp;PlayerID=200665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5" Type="http://schemas.openxmlformats.org/officeDocument/2006/relationships/hyperlink" Target="https://stats.wnba.com/events/?flag=3&amp;CFID=&amp;CFPARAMS=&amp;PlayerID=200665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7" Type="http://schemas.openxmlformats.org/officeDocument/2006/relationships/hyperlink" Target="https://stats.wnba.com/team/1611661328/traditional/" TargetMode="External"/><Relationship Id="rId17668" Type="http://schemas.openxmlformats.org/officeDocument/2006/relationships/hyperlink" Target="https://stats.wnba.com/events/?flag=1&amp;CFID=&amp;CFPARAMS=&amp;PlayerID=100721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6" Type="http://schemas.openxmlformats.org/officeDocument/2006/relationships/hyperlink" Target="https://stats.wnba.com/events/?flag=3&amp;CFID=&amp;CFPARAMS=&amp;PlayerID=200665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6" Type="http://schemas.openxmlformats.org/officeDocument/2006/relationships/hyperlink" Target="https://stats.wnba.com/player/1628298/" TargetMode="External"/><Relationship Id="rId17667" Type="http://schemas.openxmlformats.org/officeDocument/2006/relationships/hyperlink" Target="https://stats.wnba.com/events/?flag=1&amp;CFID=&amp;CFPARAMS=&amp;PlayerID=100721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7" Type="http://schemas.openxmlformats.org/officeDocument/2006/relationships/hyperlink" Target="https://stats.wnba.com/events/?flag=3&amp;CFID=&amp;CFPARAMS=&amp;PlayerID=200665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9" Type="http://schemas.openxmlformats.org/officeDocument/2006/relationships/hyperlink" Target="https://stats.wnba.com/events/?flag=3&amp;CFID=&amp;CFPARAMS=&amp;PlayerID=1628298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8" Type="http://schemas.openxmlformats.org/officeDocument/2006/relationships/hyperlink" Target="https://stats.wnba.com/events/?flag=3&amp;CFID=&amp;CFPARAMS=&amp;PlayerID=100720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8" Type="http://schemas.openxmlformats.org/officeDocument/2006/relationships/hyperlink" Target="https://stats.wnba.com/events/?flag=1&amp;CFID=&amp;CFPARAMS=&amp;PlayerID=200665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8" Type="http://schemas.openxmlformats.org/officeDocument/2006/relationships/hyperlink" Target="https://stats.wnba.com/events/?flag=3&amp;CFID=&amp;CFPARAMS=&amp;PlayerID=1628298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9" Type="http://schemas.openxmlformats.org/officeDocument/2006/relationships/hyperlink" Target="https://stats.wnba.com/player/203016/" TargetMode="External"/><Relationship Id="rId18999" Type="http://schemas.openxmlformats.org/officeDocument/2006/relationships/hyperlink" Target="https://stats.wnba.com/events/?flag=3&amp;CFID=&amp;CFPARAMS=&amp;PlayerID=100720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1" Type="http://schemas.openxmlformats.org/officeDocument/2006/relationships/hyperlink" Target="https://stats.wnba.com/events/?flag=1&amp;CFID=&amp;CFPARAMS=&amp;PlayerID=203824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3" Type="http://schemas.openxmlformats.org/officeDocument/2006/relationships/hyperlink" Target="https://stats.wnba.com/events/?flag=1&amp;CFID=&amp;CFPARAMS=&amp;PlayerID=1628262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4" Type="http://schemas.openxmlformats.org/officeDocument/2006/relationships/hyperlink" Target="https://stats.wnba.com/events/?flag=1&amp;CFID=&amp;CFPARAMS=&amp;PlayerID=100721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6" Type="http://schemas.openxmlformats.org/officeDocument/2006/relationships/hyperlink" Target="https://stats.wnba.com/team/1611661328/traditional/" TargetMode="External"/><Relationship Id="rId15002" Type="http://schemas.openxmlformats.org/officeDocument/2006/relationships/hyperlink" Target="https://stats.wnba.com/player/200665/" TargetMode="External"/><Relationship Id="rId16332" Type="http://schemas.openxmlformats.org/officeDocument/2006/relationships/hyperlink" Target="https://stats.wnba.com/events/?flag=1&amp;CFID=&amp;CFPARAMS=&amp;PlayerID=1628262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3" Type="http://schemas.openxmlformats.org/officeDocument/2006/relationships/hyperlink" Target="https://stats.wnba.com/events/?flag=1&amp;CFID=&amp;CFPARAMS=&amp;PlayerID=100721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7" Type="http://schemas.openxmlformats.org/officeDocument/2006/relationships/hyperlink" Target="https://stats.wnba.com/events/?flag=3&amp;CFID=&amp;CFPARAMS=&amp;PlayerID=100720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3" Type="http://schemas.openxmlformats.org/officeDocument/2006/relationships/hyperlink" Target="https://stats.wnba.com/team/1611661329/traditional/" TargetMode="External"/><Relationship Id="rId16335" Type="http://schemas.openxmlformats.org/officeDocument/2006/relationships/hyperlink" Target="https://stats.wnba.com/events/?flag=1&amp;CFID=&amp;CFPARAMS=&amp;PlayerID=1628262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6" Type="http://schemas.openxmlformats.org/officeDocument/2006/relationships/hyperlink" Target="https://stats.wnba.com/events/?flag=1&amp;CFID=&amp;CFPARAMS=&amp;PlayerID=100721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4" Type="http://schemas.openxmlformats.org/officeDocument/2006/relationships/hyperlink" Target="https://stats.wnba.com/events/?flag=1&amp;CFID=&amp;CFPARAMS=&amp;PlayerID=101023&amp;TeamID=1611661330&amp;GameID=&amp;ContextMeasure=PF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4" Type="http://schemas.openxmlformats.org/officeDocument/2006/relationships/hyperlink" Target="https://stats.wnba.com/events/?flag=3&amp;CFID=&amp;CFPARAMS=&amp;PlayerID=200665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4" Type="http://schemas.openxmlformats.org/officeDocument/2006/relationships/hyperlink" Target="https://stats.wnba.com/events/?flag=1&amp;CFID=&amp;CFPARAMS=&amp;PlayerID=1628262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5" Type="http://schemas.openxmlformats.org/officeDocument/2006/relationships/hyperlink" Target="https://stats.wnba.com/events/?flag=1&amp;CFID=&amp;CFPARAMS=&amp;PlayerID=100721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5" Type="http://schemas.openxmlformats.org/officeDocument/2006/relationships/hyperlink" Target="https://stats.wnba.com/player/100720/" TargetMode="External"/><Relationship Id="rId16351" Type="http://schemas.openxmlformats.org/officeDocument/2006/relationships/hyperlink" Target="https://stats.wnba.com/events/?flag=1&amp;CFID=&amp;CFPARAMS=&amp;PlayerID=1628508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2" Type="http://schemas.openxmlformats.org/officeDocument/2006/relationships/hyperlink" Target="https://stats.wnba.com/player/204321/" TargetMode="External"/><Relationship Id="rId15020" Type="http://schemas.openxmlformats.org/officeDocument/2006/relationships/hyperlink" Target="https://stats.wnba.com/events/?flag=3&amp;CFID=&amp;CFPARAMS=&amp;PlayerID=201896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0" Type="http://schemas.openxmlformats.org/officeDocument/2006/relationships/hyperlink" Target="https://stats.wnba.com/events/?flag=1&amp;CFID=&amp;CFPARAMS=&amp;PlayerID=1628508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1" Type="http://schemas.openxmlformats.org/officeDocument/2006/relationships/hyperlink" Target="https://stats.wnba.com/events/?flag=1&amp;CFID=&amp;CFPARAMS=&amp;PlayerID=203016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1" Type="http://schemas.openxmlformats.org/officeDocument/2006/relationships/hyperlink" Target="https://stats.wnba.com/events/?flag=3&amp;CFID=&amp;CFPARAMS=&amp;PlayerID=201896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3" Type="http://schemas.openxmlformats.org/officeDocument/2006/relationships/hyperlink" Target="https://stats.wnba.com/events/?flag=1&amp;CFID=&amp;CFPARAMS=&amp;PlayerID=1628508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4" Type="http://schemas.openxmlformats.org/officeDocument/2006/relationships/hyperlink" Target="https://stats.wnba.com/events/?flag=3&amp;CFID=&amp;CFPARAMS=&amp;PlayerID=204321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2" Type="http://schemas.openxmlformats.org/officeDocument/2006/relationships/hyperlink" Target="https://stats.wnba.com/events/?flag=1&amp;CFID=&amp;CFPARAMS=&amp;PlayerID=201896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2" Type="http://schemas.openxmlformats.org/officeDocument/2006/relationships/hyperlink" Target="https://stats.wnba.com/events/?flag=1&amp;CFID=&amp;CFPARAMS=&amp;PlayerID=1628508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3" Type="http://schemas.openxmlformats.org/officeDocument/2006/relationships/hyperlink" Target="https://stats.wnba.com/team/1611661328/traditional/" TargetMode="External"/><Relationship Id="rId17680" Type="http://schemas.openxmlformats.org/officeDocument/2006/relationships/hyperlink" Target="https://stats.wnba.com/events/?flag=1&amp;CFID=&amp;CFPARAMS=&amp;PlayerID=203016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6" Type="http://schemas.openxmlformats.org/officeDocument/2006/relationships/hyperlink" Target="https://stats.wnba.com/player/201896/" TargetMode="External"/><Relationship Id="rId16348" Type="http://schemas.openxmlformats.org/officeDocument/2006/relationships/hyperlink" Target="https://stats.wnba.com/events/?flag=3&amp;CFID=&amp;CFPARAMS=&amp;PlayerID=1628508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9" Type="http://schemas.openxmlformats.org/officeDocument/2006/relationships/hyperlink" Target="https://stats.wnba.com/events/?flag=1&amp;CFID=&amp;CFPARAMS=&amp;PlayerID=203016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7" Type="http://schemas.openxmlformats.org/officeDocument/2006/relationships/hyperlink" Target="https://stats.wnba.com/team/1611661325/traditional/" TargetMode="External"/><Relationship Id="rId16347" Type="http://schemas.openxmlformats.org/officeDocument/2006/relationships/hyperlink" Target="https://stats.wnba.com/team/1611661324/traditional/" TargetMode="External"/><Relationship Id="rId17678" Type="http://schemas.openxmlformats.org/officeDocument/2006/relationships/hyperlink" Target="https://stats.wnba.com/events/?flag=1&amp;CFID=&amp;CFPARAMS=&amp;PlayerID=203016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8" Type="http://schemas.openxmlformats.org/officeDocument/2006/relationships/hyperlink" Target="https://stats.wnba.com/events/?flag=3&amp;CFID=&amp;CFPARAMS=&amp;PlayerID=201896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9" Type="http://schemas.openxmlformats.org/officeDocument/2006/relationships/hyperlink" Target="https://stats.wnba.com/events/?flag=3&amp;CFID=&amp;CFPARAMS=&amp;PlayerID=201896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9" Type="http://schemas.openxmlformats.org/officeDocument/2006/relationships/hyperlink" Target="https://stats.wnba.com/events/?flag=3&amp;CFID=&amp;CFPARAMS=&amp;PlayerID=1628508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2" Type="http://schemas.openxmlformats.org/officeDocument/2006/relationships/hyperlink" Target="https://stats.wnba.com/events/?flag=1&amp;CFID=&amp;CFPARAMS=&amp;PlayerID=200665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4" Type="http://schemas.openxmlformats.org/officeDocument/2006/relationships/hyperlink" Target="https://stats.wnba.com/events/?flag=1&amp;CFID=&amp;CFPARAMS=&amp;PlayerID=1628298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5" Type="http://schemas.openxmlformats.org/officeDocument/2006/relationships/hyperlink" Target="https://stats.wnba.com/events/?flag=1&amp;CFID=&amp;CFPARAMS=&amp;PlayerID=203016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3" Type="http://schemas.openxmlformats.org/officeDocument/2006/relationships/hyperlink" Target="https://stats.wnba.com/events/?flag=1&amp;CFID=&amp;CFPARAMS=&amp;PlayerID=200665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3" Type="http://schemas.openxmlformats.org/officeDocument/2006/relationships/hyperlink" Target="https://stats.wnba.com/events/?flag=1&amp;CFID=&amp;CFPARAMS=&amp;PlayerID=1628298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4" Type="http://schemas.openxmlformats.org/officeDocument/2006/relationships/hyperlink" Target="https://stats.wnba.com/events/?flag=1&amp;CFID=&amp;CFPARAMS=&amp;PlayerID=203016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4" Type="http://schemas.openxmlformats.org/officeDocument/2006/relationships/hyperlink" Target="https://stats.wnba.com/events/?flag=1&amp;CFID=&amp;CFPARAMS=&amp;PlayerID=200665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6" Type="http://schemas.openxmlformats.org/officeDocument/2006/relationships/hyperlink" Target="https://stats.wnba.com/player/1628508/" TargetMode="External"/><Relationship Id="rId17677" Type="http://schemas.openxmlformats.org/officeDocument/2006/relationships/hyperlink" Target="https://stats.wnba.com/events/?flag=1&amp;CFID=&amp;CFPARAMS=&amp;PlayerID=203016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5" Type="http://schemas.openxmlformats.org/officeDocument/2006/relationships/hyperlink" Target="https://stats.wnba.com/events/?flag=1&amp;CFID=&amp;CFPARAMS=&amp;PlayerID=200665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5" Type="http://schemas.openxmlformats.org/officeDocument/2006/relationships/hyperlink" Target="https://stats.wnba.com/events/?flag=1&amp;CFID=&amp;CFPARAMS=&amp;PlayerID=1628298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6" Type="http://schemas.openxmlformats.org/officeDocument/2006/relationships/hyperlink" Target="https://stats.wnba.com/events/?flag=1&amp;CFID=&amp;CFPARAMS=&amp;PlayerID=203016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wnba.com/events/?flag=1&amp;CFID=&amp;CFPARAMS=&amp;PlayerID=1630136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stats.wnba.com/events/?flag=1&amp;CFID=&amp;CFPARAMS=&amp;PlayerID=1630136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wnba.com/events/?flag=3&amp;CFID=&amp;CFPARAMS=&amp;PlayerID=1630136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stats.wnba.com/events/?flag=3&amp;CFID=&amp;CFPARAMS=&amp;PlayerID=1630136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stats.wnba.com/events/?flag=1&amp;CFID=&amp;CFPARAMS=&amp;PlayerID=1630136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stats.wnba.com/events/?flag=1&amp;CFID=&amp;CFPARAMS=&amp;PlayerID=1630136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wnba.com/events/?flag=1&amp;CFID=&amp;CFPARAMS=&amp;PlayerID=1630136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stats.wnba.com/events/?flag=1&amp;CFID=&amp;CFPARAMS=&amp;PlayerID=1630136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wnba.com/events/?flag=1&amp;CFID=&amp;CFPARAMS=&amp;PlayerID=1630136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stats.wnba.com/events/?flag=3&amp;CFID=&amp;CFPARAMS=&amp;PlayerID=1630136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stats.wnba.com/events/?flag=1&amp;CFID=&amp;CFPARAMS=&amp;PlayerID=1628287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stats.wnba.com/events/?flag=1&amp;CFID=&amp;CFPARAMS=&amp;PlayerID=1628287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stats.wnba.com/events/?flag=1&amp;CFID=&amp;CFPARAMS=&amp;PlayerID=1628287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wnba.com/events/?flag=1&amp;CFID=&amp;CFPARAMS=&amp;PlayerID=1628287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wnba.com/events/?flag=1&amp;CFID=&amp;CFPARAMS=&amp;PlayerID=1628287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wnba.com/player/1630136/" TargetMode="External"/><Relationship Id="rId5804" Type="http://schemas.openxmlformats.org/officeDocument/2006/relationships/hyperlink" Target="https://stats.wnba.com/events/?flag=1&amp;CFID=&amp;CFPARAMS=&amp;PlayerID=1628287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wnba.com/events/?flag=1&amp;CFID=&amp;CFPARAMS=&amp;PlayerID=1628287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stats.wnba.com/team/1611661330/traditional/" TargetMode="External"/><Relationship Id="rId5809" Type="http://schemas.openxmlformats.org/officeDocument/2006/relationships/hyperlink" Target="https://stats.wnba.com/events/?flag=3&amp;CFID=&amp;CFPARAMS=&amp;PlayerID=1630136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wnba.com/team/1611661323/traditional/" TargetMode="External"/><Relationship Id="rId5835" Type="http://schemas.openxmlformats.org/officeDocument/2006/relationships/hyperlink" Target="https://stats.wnba.com/team/1611661323/traditional/" TargetMode="External"/><Relationship Id="rId4502" Type="http://schemas.openxmlformats.org/officeDocument/2006/relationships/hyperlink" Target="https://stats.wnba.com/player/203826/" TargetMode="External"/><Relationship Id="rId5836" Type="http://schemas.openxmlformats.org/officeDocument/2006/relationships/hyperlink" Target="https://stats.wnba.com/events/?flag=3&amp;CFID=&amp;CFPARAMS=&amp;PlayerID=203829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wnba.com/events/?flag=3&amp;CFID=&amp;CFPARAMS=&amp;PlayerID=203826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wnba.com/events/?flag=1&amp;CFID=&amp;CFPARAMS=&amp;PlayerID=1628304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wnba.com/events/?flag=3&amp;CFID=&amp;CFPARAMS=&amp;PlayerID=203826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stats.wnba.com/player/203829/" TargetMode="External"/><Relationship Id="rId4507" Type="http://schemas.openxmlformats.org/officeDocument/2006/relationships/hyperlink" Target="https://stats.wnba.com/events/?flag=1&amp;CFID=&amp;CFPARAMS=&amp;PlayerID=203826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stats.wnba.com/events/?flag=3&amp;CFID=&amp;CFPARAMS=&amp;PlayerID=203829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stats.wnba.com/events/?flag=3&amp;CFID=&amp;CFPARAMS=&amp;PlayerID=203826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stats.wnba.com/events/?flag=1&amp;CFID=&amp;CFPARAMS=&amp;PlayerID=203826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stats.wnba.com/events/?flag=3&amp;CFID=&amp;CFPARAMS=&amp;PlayerID=203829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stats.wnba.com/events/?flag=1&amp;CFID=&amp;CFPARAMS=&amp;PlayerID=203826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stats.wnba.com/events/?flag=3&amp;CFID=&amp;CFPARAMS=&amp;PlayerID=203829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wnba.com/events/?flag=1&amp;CFID=&amp;CFPARAMS=&amp;PlayerID=1628304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wnba.com/events/?flag=1&amp;CFID=&amp;CFPARAMS=&amp;PlayerID=1628304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wnba.com/events/?flag=1&amp;CFID=&amp;CFPARAMS=&amp;PlayerID=201886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stats.wnba.com/events/?flag=1&amp;CFID=&amp;CFPARAMS=&amp;PlayerID=201886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wnba.com/events/?flag=1&amp;CFID=&amp;CFPARAMS=&amp;PlayerID=1628304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stats.wnba.com/events/?flag=3&amp;CFID=&amp;CFPARAMS=&amp;PlayerID=1628304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wnba.com/events/?flag=3&amp;CFID=&amp;CFPARAMS=&amp;PlayerID=1628304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wnba.com/events/?flag=3&amp;CFID=&amp;CFPARAMS=&amp;PlayerID=1628304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stats.wnba.com/events/?flag=3&amp;CFID=&amp;CFPARAMS=&amp;PlayerID=1628304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stats.wnba.com/events/?flag=1&amp;CFID=&amp;CFPARAMS=&amp;PlayerID=1628304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stats.wnba.com/events/?flag=1&amp;CFID=&amp;CFPARAMS=&amp;PlayerID=1628304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wnba.com/events/?flag=1&amp;CFID=&amp;CFPARAMS=&amp;PlayerID=1628304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stats.wnba.com/events/?flag=1&amp;CFID=&amp;CFPARAMS=&amp;PlayerID=1628304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stats.wnba.com/player/1628304/" TargetMode="External"/><Relationship Id="rId5821" Type="http://schemas.openxmlformats.org/officeDocument/2006/relationships/hyperlink" Target="https://stats.wnba.com/team/1611661323/traditional/" TargetMode="External"/><Relationship Id="rId17727" Type="http://schemas.openxmlformats.org/officeDocument/2006/relationships/hyperlink" Target="https://stats.wnba.com/events/?flag=1&amp;CFID=&amp;CFPARAMS=&amp;PlayerID=201909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6" Type="http://schemas.openxmlformats.org/officeDocument/2006/relationships/hyperlink" Target="https://stats.wnba.com/events/?flag=3&amp;CFID=&amp;CFPARAMS=&amp;PlayerID=201909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9" Type="http://schemas.openxmlformats.org/officeDocument/2006/relationships/hyperlink" Target="https://stats.wnba.com/events/?flag=1&amp;CFID=&amp;CFPARAMS=&amp;PlayerID=201909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8" Type="http://schemas.openxmlformats.org/officeDocument/2006/relationships/hyperlink" Target="https://stats.wnba.com/events/?flag=1&amp;CFID=&amp;CFPARAMS=&amp;PlayerID=201909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3" Type="http://schemas.openxmlformats.org/officeDocument/2006/relationships/hyperlink" Target="https://stats.wnba.com/events/?flag=3&amp;CFID=&amp;CFPARAMS=&amp;PlayerID=201909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2" Type="http://schemas.openxmlformats.org/officeDocument/2006/relationships/hyperlink" Target="https://stats.wnba.com/team/1611661317/traditional/" TargetMode="External"/><Relationship Id="rId17725" Type="http://schemas.openxmlformats.org/officeDocument/2006/relationships/hyperlink" Target="https://stats.wnba.com/events/?flag=3&amp;CFID=&amp;CFPARAMS=&amp;PlayerID=201909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4" Type="http://schemas.openxmlformats.org/officeDocument/2006/relationships/hyperlink" Target="https://stats.wnba.com/events/?flag=3&amp;CFID=&amp;CFPARAMS=&amp;PlayerID=201909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1" Type="http://schemas.openxmlformats.org/officeDocument/2006/relationships/hyperlink" Target="https://stats.wnba.com/player/201909/" TargetMode="External"/><Relationship Id="rId17720" Type="http://schemas.openxmlformats.org/officeDocument/2006/relationships/hyperlink" Target="https://stats.wnba.com/events/?flag=1&amp;CFID=&amp;CFPARAMS=&amp;PlayerID=202259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7" Type="http://schemas.openxmlformats.org/officeDocument/2006/relationships/hyperlink" Target="https://stats.wnba.com/events/?flag=1&amp;CFID=&amp;CFPARAMS=&amp;PlayerID=1628289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8" Type="http://schemas.openxmlformats.org/officeDocument/2006/relationships/hyperlink" Target="https://stats.wnba.com/events/?flag=3&amp;CFID=&amp;CFPARAMS=&amp;PlayerID=202641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6" Type="http://schemas.openxmlformats.org/officeDocument/2006/relationships/hyperlink" Target="https://stats.wnba.com/events/?flag=1&amp;CFID=&amp;CFPARAMS=&amp;PlayerID=1628289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7" Type="http://schemas.openxmlformats.org/officeDocument/2006/relationships/hyperlink" Target="https://stats.wnba.com/events/?flag=3&amp;CFID=&amp;CFPARAMS=&amp;PlayerID=202641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9" Type="http://schemas.openxmlformats.org/officeDocument/2006/relationships/hyperlink" Target="https://stats.wnba.com/team/1611661319/traditional/" TargetMode="External"/><Relationship Id="rId16408" Type="http://schemas.openxmlformats.org/officeDocument/2006/relationships/hyperlink" Target="https://stats.wnba.com/player/1628265/" TargetMode="External"/><Relationship Id="rId17739" Type="http://schemas.openxmlformats.org/officeDocument/2006/relationships/hyperlink" Target="https://stats.wnba.com/events/?flag=3&amp;CFID=&amp;CFPARAMS=&amp;PlayerID=202641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3" Type="http://schemas.openxmlformats.org/officeDocument/2006/relationships/hyperlink" Target="https://stats.wnba.com/events/?flag=1&amp;CFID=&amp;CFPARAMS=&amp;PlayerID=1628289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4" Type="http://schemas.openxmlformats.org/officeDocument/2006/relationships/hyperlink" Target="https://stats.wnba.com/events/?flag=1&amp;CFID=&amp;CFPARAMS=&amp;PlayerID=201909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2" Type="http://schemas.openxmlformats.org/officeDocument/2006/relationships/hyperlink" Target="https://stats.wnba.com/events/?flag=3&amp;CFID=&amp;CFPARAMS=&amp;PlayerID=1628289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3" Type="http://schemas.openxmlformats.org/officeDocument/2006/relationships/hyperlink" Target="https://stats.wnba.com/events/?flag=1&amp;CFID=&amp;CFPARAMS=&amp;PlayerID=201909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5" Type="http://schemas.openxmlformats.org/officeDocument/2006/relationships/hyperlink" Target="https://stats.wnba.com/events/?flag=1&amp;CFID=&amp;CFPARAMS=&amp;PlayerID=1628289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6" Type="http://schemas.openxmlformats.org/officeDocument/2006/relationships/hyperlink" Target="https://stats.wnba.com/team/1611661319/traditional/" TargetMode="External"/><Relationship Id="rId16404" Type="http://schemas.openxmlformats.org/officeDocument/2006/relationships/hyperlink" Target="https://stats.wnba.com/events/?flag=1&amp;CFID=&amp;CFPARAMS=&amp;PlayerID=1628289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5" Type="http://schemas.openxmlformats.org/officeDocument/2006/relationships/hyperlink" Target="https://stats.wnba.com/player/202641/" TargetMode="External"/><Relationship Id="rId17730" Type="http://schemas.openxmlformats.org/officeDocument/2006/relationships/hyperlink" Target="https://stats.wnba.com/events/?flag=1&amp;CFID=&amp;CFPARAMS=&amp;PlayerID=201909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1" Type="http://schemas.openxmlformats.org/officeDocument/2006/relationships/hyperlink" Target="https://stats.wnba.com/team/1611661323/traditional/" TargetMode="External"/><Relationship Id="rId17732" Type="http://schemas.openxmlformats.org/officeDocument/2006/relationships/hyperlink" Target="https://stats.wnba.com/events/?flag=1&amp;CFID=&amp;CFPARAMS=&amp;PlayerID=201909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0" Type="http://schemas.openxmlformats.org/officeDocument/2006/relationships/hyperlink" Target="https://stats.wnba.com/player/1628289/" TargetMode="External"/><Relationship Id="rId17731" Type="http://schemas.openxmlformats.org/officeDocument/2006/relationships/hyperlink" Target="https://stats.wnba.com/events/?flag=1&amp;CFID=&amp;CFPARAMS=&amp;PlayerID=201909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9" Type="http://schemas.openxmlformats.org/officeDocument/2006/relationships/hyperlink" Target="https://stats.wnba.com/team/1611661313/traditional/" TargetMode="External"/><Relationship Id="rId17708" Type="http://schemas.openxmlformats.org/officeDocument/2006/relationships/hyperlink" Target="https://stats.wnba.com/player/202259/" TargetMode="External"/><Relationship Id="rId17705" Type="http://schemas.openxmlformats.org/officeDocument/2006/relationships/hyperlink" Target="https://stats.wnba.com/events/?flag=1&amp;CFID=&amp;CFPARAMS=&amp;PlayerID=20267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4" Type="http://schemas.openxmlformats.org/officeDocument/2006/relationships/hyperlink" Target="https://stats.wnba.com/events/?flag=1&amp;CFID=&amp;CFPARAMS=&amp;PlayerID=20267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7" Type="http://schemas.openxmlformats.org/officeDocument/2006/relationships/hyperlink" Target="https://stats.wnba.com/events/?flag=1&amp;CFID=&amp;CFPARAMS=&amp;PlayerID=202670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6" Type="http://schemas.openxmlformats.org/officeDocument/2006/relationships/hyperlink" Target="https://stats.wnba.com/events/?flag=1&amp;CFID=&amp;CFPARAMS=&amp;PlayerID=20267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1" Type="http://schemas.openxmlformats.org/officeDocument/2006/relationships/hyperlink" Target="https://stats.wnba.com/events/?flag=1&amp;CFID=&amp;CFPARAMS=&amp;PlayerID=20267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0" Type="http://schemas.openxmlformats.org/officeDocument/2006/relationships/hyperlink" Target="https://stats.wnba.com/events/?flag=1&amp;CFID=&amp;CFPARAMS=&amp;PlayerID=202670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3" Type="http://schemas.openxmlformats.org/officeDocument/2006/relationships/hyperlink" Target="https://stats.wnba.com/events/?flag=1&amp;CFID=&amp;CFPARAMS=&amp;PlayerID=20267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2" Type="http://schemas.openxmlformats.org/officeDocument/2006/relationships/hyperlink" Target="https://stats.wnba.com/events/?flag=1&amp;CFID=&amp;CFPARAMS=&amp;PlayerID=20267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9" Type="http://schemas.openxmlformats.org/officeDocument/2006/relationships/hyperlink" Target="https://stats.wnba.com/events/?flag=1&amp;CFID=&amp;CFPARAMS=&amp;PlayerID=202259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6" Type="http://schemas.openxmlformats.org/officeDocument/2006/relationships/hyperlink" Target="https://stats.wnba.com/events/?flag=1&amp;CFID=&amp;CFPARAMS=&amp;PlayerID=202259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5" Type="http://schemas.openxmlformats.org/officeDocument/2006/relationships/hyperlink" Target="https://stats.wnba.com/events/?flag=1&amp;CFID=&amp;CFPARAMS=&amp;PlayerID=202259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8" Type="http://schemas.openxmlformats.org/officeDocument/2006/relationships/hyperlink" Target="https://stats.wnba.com/events/?flag=1&amp;CFID=&amp;CFPARAMS=&amp;PlayerID=202259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7" Type="http://schemas.openxmlformats.org/officeDocument/2006/relationships/hyperlink" Target="https://stats.wnba.com/events/?flag=1&amp;CFID=&amp;CFPARAMS=&amp;PlayerID=202259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2" Type="http://schemas.openxmlformats.org/officeDocument/2006/relationships/hyperlink" Target="https://stats.wnba.com/events/?flag=3&amp;CFID=&amp;CFPARAMS=&amp;PlayerID=202259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1" Type="http://schemas.openxmlformats.org/officeDocument/2006/relationships/hyperlink" Target="https://stats.wnba.com/events/?flag=3&amp;CFID=&amp;CFPARAMS=&amp;PlayerID=202259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4" Type="http://schemas.openxmlformats.org/officeDocument/2006/relationships/hyperlink" Target="https://stats.wnba.com/events/?flag=1&amp;CFID=&amp;CFPARAMS=&amp;PlayerID=202259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3" Type="http://schemas.openxmlformats.org/officeDocument/2006/relationships/hyperlink" Target="https://stats.wnba.com/events/?flag=3&amp;CFID=&amp;CFPARAMS=&amp;PlayerID=202259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0" Type="http://schemas.openxmlformats.org/officeDocument/2006/relationships/hyperlink" Target="https://stats.wnba.com/events/?flag=3&amp;CFID=&amp;CFPARAMS=&amp;PlayerID=202259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8" Type="http://schemas.openxmlformats.org/officeDocument/2006/relationships/hyperlink" Target="https://stats.wnba.com/events/?flag=3&amp;CFID=&amp;CFPARAMS=&amp;PlayerID=1627671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stats.wnba.com/events/?flag=1&amp;CFID=&amp;CFPARAMS=&amp;PlayerID=1628890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wnba.com/events/?flag=3&amp;CFID=&amp;CFPARAMS=&amp;PlayerID=1627671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8" Type="http://schemas.openxmlformats.org/officeDocument/2006/relationships/hyperlink" Target="https://stats.wnba.com/events/?flag=1&amp;CFID=&amp;CFPARAMS=&amp;PlayerID=1628890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wnba.com/events/?flag=1&amp;CFID=&amp;CFPARAMS=&amp;PlayerID=1630386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9" Type="http://schemas.openxmlformats.org/officeDocument/2006/relationships/hyperlink" Target="https://stats.wnba.com/events/?flag=3&amp;CFID=&amp;CFPARAMS=&amp;PlayerID=1627671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wnba.com/events/?flag=3&amp;CFID=&amp;CFPARAMS=&amp;PlayerID=1630386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wnba.com/events/?flag=1&amp;CFID=&amp;CFPARAMS=&amp;PlayerID=1641642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wnba.com/events/?flag=3&amp;CFID=&amp;CFPARAMS=&amp;PlayerID=1628890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wnba.com/events/?flag=1&amp;CFID=&amp;CFPARAMS=&amp;PlayerID=1630386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wnba.com/events/?flag=3&amp;CFID=&amp;CFPARAMS=&amp;PlayerID=1628890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wnba.com/events/?flag=1&amp;CFID=&amp;CFPARAMS=&amp;PlayerID=1630386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wnba.com/events/?flag=1&amp;CFID=&amp;CFPARAMS=&amp;PlayerID=1641642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stats.wnba.com/events/?flag=1&amp;CFID=&amp;CFPARAMS=&amp;PlayerID=1628890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stats.wnba.com/events/?flag=3&amp;CFID=&amp;CFPARAMS=&amp;PlayerID=1630386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wnba.com/events/?flag=1&amp;CFID=&amp;CFPARAMS=&amp;PlayerID=1641642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wnba.com/events/?flag=3&amp;CFID=&amp;CFPARAMS=&amp;PlayerID=1628890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stats.wnba.com/events/?flag=1&amp;CFID=&amp;CFPARAMS=&amp;PlayerID=1630386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wnba.com/events/?flag=1&amp;CFID=&amp;CFPARAMS=&amp;PlayerID=1641642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stats.wnba.com/events/?flag=1&amp;CFID=&amp;CFPARAMS=&amp;PlayerID=1628890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7" Type="http://schemas.openxmlformats.org/officeDocument/2006/relationships/hyperlink" Target="https://stats.wnba.com/events/?flag=1&amp;CFID=&amp;CFPARAMS=&amp;PlayerID=1630386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wnba.com/events/?flag=1&amp;CFID=&amp;CFPARAMS=&amp;PlayerID=1641642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stats.wnba.com/events/?flag=1&amp;CFID=&amp;CFPARAMS=&amp;PlayerID=1628890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stats.wnba.com/events/?flag=1&amp;CFID=&amp;CFPARAMS=&amp;PlayerID=1630386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wnba.com/team/1611661324/traditional/" TargetMode="External"/><Relationship Id="rId4567" Type="http://schemas.openxmlformats.org/officeDocument/2006/relationships/hyperlink" Target="https://stats.wnba.com/events/?flag=1&amp;CFID=&amp;CFPARAMS=&amp;PlayerID=1628890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5" Type="http://schemas.openxmlformats.org/officeDocument/2006/relationships/hyperlink" Target="https://stats.wnba.com/events/?flag=1&amp;CFID=&amp;CFPARAMS=&amp;PlayerID=1630386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stats.wnba.com/player/1627671/" TargetMode="External"/><Relationship Id="rId4566" Type="http://schemas.openxmlformats.org/officeDocument/2006/relationships/hyperlink" Target="https://stats.wnba.com/events/?flag=1&amp;CFID=&amp;CFPARAMS=&amp;PlayerID=1628890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6" Type="http://schemas.openxmlformats.org/officeDocument/2006/relationships/hyperlink" Target="https://stats.wnba.com/events/?flag=1&amp;CFID=&amp;CFPARAMS=&amp;PlayerID=1630386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7" Type="http://schemas.openxmlformats.org/officeDocument/2006/relationships/hyperlink" Target="https://stats.wnba.com/events/?flag=3&amp;CFID=&amp;CFPARAMS=&amp;PlayerID=1641642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wnba.com/team/1611661317/traditional/" TargetMode="External"/><Relationship Id="rId3226" Type="http://schemas.openxmlformats.org/officeDocument/2006/relationships/hyperlink" Target="https://stats.wnba.com/events/?flag=3&amp;CFID=&amp;CFPARAMS=&amp;PlayerID=1641642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stats.wnba.com/player/1628890/" TargetMode="External"/><Relationship Id="rId3229" Type="http://schemas.openxmlformats.org/officeDocument/2006/relationships/hyperlink" Target="https://stats.wnba.com/events/?flag=1&amp;CFID=&amp;CFPARAMS=&amp;PlayerID=1641642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wnba.com/events/?flag=3&amp;CFID=&amp;CFPARAMS=&amp;PlayerID=1630386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stats.wnba.com/events/?flag=1&amp;CFID=&amp;CFPARAMS=&amp;PlayerID=1641642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stats.wnba.com/events/?flag=3&amp;CFID=&amp;CFPARAMS=&amp;PlayerID=1628890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wnba.com/events/?flag=3&amp;CFID=&amp;CFPARAMS=&amp;PlayerID=1630386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stats.wnba.com/events/?flag=1&amp;CFID=&amp;CFPARAMS=&amp;PlayerID=201496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wnba.com/events/?flag=1&amp;CFID=&amp;CFPARAMS=&amp;PlayerID=1631091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wnba.com/events/?flag=1&amp;CFID=&amp;CFPARAMS=&amp;PlayerID=1631091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wnba.com/events/?flag=1&amp;CFID=&amp;CFPARAMS=&amp;PlayerID=1628899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wnba.com/events/?flag=1&amp;CFID=&amp;CFPARAMS=&amp;PlayerID=201496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wnba.com/events/?flag=1&amp;CFID=&amp;CFPARAMS=&amp;PlayerID=1631091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0" Type="http://schemas.openxmlformats.org/officeDocument/2006/relationships/hyperlink" Target="https://stats.wnba.com/events/?flag=1&amp;CFID=&amp;CFPARAMS=&amp;PlayerID=1628899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stats.wnba.com/events/?flag=1&amp;CFID=&amp;CFPARAMS=&amp;PlayerID=201496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wnba.com/events/?flag=1&amp;CFID=&amp;CFPARAMS=&amp;PlayerID=1631091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stats.wnba.com/team/1611661322/traditional/" TargetMode="External"/><Relationship Id="rId4554" Type="http://schemas.openxmlformats.org/officeDocument/2006/relationships/hyperlink" Target="https://stats.wnba.com/events/?flag=1&amp;CFID=&amp;CFPARAMS=&amp;PlayerID=201496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wnba.com/player/1630386/" TargetMode="External"/><Relationship Id="rId3222" Type="http://schemas.openxmlformats.org/officeDocument/2006/relationships/hyperlink" Target="https://stats.wnba.com/player/1641642/" TargetMode="External"/><Relationship Id="rId4553" Type="http://schemas.openxmlformats.org/officeDocument/2006/relationships/hyperlink" Target="https://stats.wnba.com/events/?flag=1&amp;CFID=&amp;CFPARAMS=&amp;PlayerID=201496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stats.wnba.com/team/1611661321/traditional/" TargetMode="External"/><Relationship Id="rId3225" Type="http://schemas.openxmlformats.org/officeDocument/2006/relationships/hyperlink" Target="https://stats.wnba.com/events/?flag=3&amp;CFID=&amp;CFPARAMS=&amp;PlayerID=1641642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stats.wnba.com/events/?flag=1&amp;CFID=&amp;CFPARAMS=&amp;PlayerID=201496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stats.wnba.com/events/?flag=1&amp;CFID=&amp;CFPARAMS=&amp;PlayerID=1631091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stats.wnba.com/events/?flag=3&amp;CFID=&amp;CFPARAMS=&amp;PlayerID=1641642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wnba.com/events/?flag=1&amp;CFID=&amp;CFPARAMS=&amp;PlayerID=201496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stats.wnba.com/events/?flag=1&amp;CFID=&amp;CFPARAMS=&amp;PlayerID=1631091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wnba.com/events/?flag=1&amp;CFID=&amp;CFPARAMS=&amp;PlayerID=203035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wnba.com/team/1611661317/traditional/" TargetMode="External"/><Relationship Id="rId4581" Type="http://schemas.openxmlformats.org/officeDocument/2006/relationships/hyperlink" Target="https://stats.wnba.com/events/?flag=1&amp;CFID=&amp;CFPARAMS=&amp;PlayerID=202633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wnba.com/events/?flag=1&amp;CFID=&amp;CFPARAMS=&amp;PlayerID=202633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stats.wnba.com/events/?flag=3&amp;CFID=&amp;CFPARAMS=&amp;PlayerID=203035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wnba.com/events/?flag=1&amp;CFID=&amp;CFPARAMS=&amp;PlayerID=202633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stats.wnba.com/events/?flag=3&amp;CFID=&amp;CFPARAMS=&amp;PlayerID=203035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stats.wnba.com/events/?flag=1&amp;CFID=&amp;CFPARAMS=&amp;PlayerID=202633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stats.wnba.com/events/?flag=3&amp;CFID=&amp;CFPARAMS=&amp;PlayerID=203035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stats.wnba.com/player/1628279/" TargetMode="External"/><Relationship Id="rId3253" Type="http://schemas.openxmlformats.org/officeDocument/2006/relationships/hyperlink" Target="https://stats.wnba.com/events/?flag=3&amp;CFID=&amp;CFPARAMS=&amp;PlayerID=203035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stats.wnba.com/events/?flag=1&amp;CFID=&amp;CFPARAMS=&amp;PlayerID=202633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stats.wnba.com/events/?flag=1&amp;CFID=&amp;CFPARAMS=&amp;PlayerID=203035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wnba.com/events/?flag=3&amp;CFID=&amp;CFPARAMS=&amp;PlayerID=1628279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wnba.com/events/?flag=1&amp;CFID=&amp;CFPARAMS=&amp;PlayerID=203035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wnba.com/team/1611661320/traditional/" TargetMode="External"/><Relationship Id="rId3258" Type="http://schemas.openxmlformats.org/officeDocument/2006/relationships/hyperlink" Target="https://stats.wnba.com/events/?flag=1&amp;CFID=&amp;CFPARAMS=&amp;PlayerID=203035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wnba.com/events/?flag=3&amp;CFID=&amp;CFPARAMS=&amp;PlayerID=1628279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wnba.com/events/?flag=1&amp;CFID=&amp;CFPARAMS=&amp;PlayerID=203035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wnba.com/events/?flag=3&amp;CFID=&amp;CFPARAMS=&amp;PlayerID=1628279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stats.wnba.com/player/203035/" TargetMode="External"/><Relationship Id="rId3248" Type="http://schemas.openxmlformats.org/officeDocument/2006/relationships/hyperlink" Target="https://stats.wnba.com/events/?flag=1&amp;CFID=&amp;CFPARAMS=&amp;PlayerID=1627671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stats.wnba.com/events/?flag=1&amp;CFID=&amp;CFPARAMS=&amp;PlayerID=202633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stats.wnba.com/events/?flag=1&amp;CFID=&amp;CFPARAMS=&amp;PlayerID=1628890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wnba.com/events/?flag=1&amp;CFID=&amp;CFPARAMS=&amp;PlayerID=1627671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stats.wnba.com/team/1611661320/traditional/" TargetMode="External"/><Relationship Id="rId3240" Type="http://schemas.openxmlformats.org/officeDocument/2006/relationships/hyperlink" Target="https://stats.wnba.com/events/?flag=3&amp;CFID=&amp;CFPARAMS=&amp;PlayerID=1627671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stats.wnba.com/player/202633/" TargetMode="External"/><Relationship Id="rId3243" Type="http://schemas.openxmlformats.org/officeDocument/2006/relationships/hyperlink" Target="https://stats.wnba.com/events/?flag=1&amp;CFID=&amp;CFPARAMS=&amp;PlayerID=1627671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wnba.com/events/?flag=3&amp;CFID=&amp;CFPARAMS=&amp;PlayerID=202633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wnba.com/events/?flag=1&amp;CFID=&amp;CFPARAMS=&amp;PlayerID=1627671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wnba.com/events/?flag=3&amp;CFID=&amp;CFPARAMS=&amp;PlayerID=202633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wnba.com/events/?flag=1&amp;CFID=&amp;CFPARAMS=&amp;PlayerID=1627671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6" Type="http://schemas.openxmlformats.org/officeDocument/2006/relationships/hyperlink" Target="https://stats.wnba.com/events/?flag=3&amp;CFID=&amp;CFPARAMS=&amp;PlayerID=202633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wnba.com/events/?flag=1&amp;CFID=&amp;CFPARAMS=&amp;PlayerID=1627671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5" Type="http://schemas.openxmlformats.org/officeDocument/2006/relationships/hyperlink" Target="https://stats.wnba.com/events/?flag=3&amp;CFID=&amp;CFPARAMS=&amp;PlayerID=202633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stats.wnba.com/events/?flag=1&amp;CFID=&amp;CFPARAMS=&amp;PlayerID=1627671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wnba.com/events/?flag=1&amp;CFID=&amp;CFPARAMS=&amp;PlayerID=202633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wnba.com/events/?flag=1&amp;CFID=&amp;CFPARAMS=&amp;PlayerID=1627671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7" Type="http://schemas.openxmlformats.org/officeDocument/2006/relationships/hyperlink" Target="https://stats.wnba.com/events/?flag=1&amp;CFID=&amp;CFPARAMS=&amp;PlayerID=202633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wnba.com/events/?flag=1&amp;CFID=&amp;CFPARAMS=&amp;PlayerID=1628277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stats.wnba.com/events/?flag=1&amp;CFID=&amp;CFPARAMS=&amp;PlayerID=1628317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stats.wnba.com/events/?flag=1&amp;CFID=&amp;CFPARAMS=&amp;PlayerID=1628277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wnba.com/player/1627700/" TargetMode="External"/><Relationship Id="rId4527" Type="http://schemas.openxmlformats.org/officeDocument/2006/relationships/hyperlink" Target="https://stats.wnba.com/events/?flag=1&amp;CFID=&amp;CFPARAMS=&amp;PlayerID=1628277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5" Type="http://schemas.openxmlformats.org/officeDocument/2006/relationships/hyperlink" Target="https://stats.wnba.com/events/?flag=1&amp;CFID=&amp;CFPARAMS=&amp;PlayerID=1628317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wnba.com/events/?flag=1&amp;CFID=&amp;CFPARAMS=&amp;PlayerID=1628277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wnba.com/events/?flag=1&amp;CFID=&amp;CFPARAMS=&amp;PlayerID=1628317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wnba.com/player/203825/" TargetMode="External"/><Relationship Id="rId4528" Type="http://schemas.openxmlformats.org/officeDocument/2006/relationships/hyperlink" Target="https://stats.wnba.com/events/?flag=1&amp;CFID=&amp;CFPARAMS=&amp;PlayerID=1628277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wnba.com/team/1611661329/traditional/" TargetMode="External"/><Relationship Id="rId5850" Type="http://schemas.openxmlformats.org/officeDocument/2006/relationships/hyperlink" Target="https://stats.wnba.com/events/?flag=3&amp;CFID=&amp;CFPARAMS=&amp;PlayerID=1628317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stats.wnba.com/events/?flag=1&amp;CFID=&amp;CFPARAMS=&amp;PlayerID=1628277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wnba.com/events/?flag=1&amp;CFID=&amp;CFPARAMS=&amp;PlayerID=1628317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stats.wnba.com/events/?flag=3&amp;CFID=&amp;CFPARAMS=&amp;PlayerID=1628277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wnba.com/events/?flag=1&amp;CFID=&amp;CFPARAMS=&amp;PlayerID=1628317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stats.wnba.com/events/?flag=1&amp;CFID=&amp;CFPARAMS=&amp;PlayerID=1628277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wnba.com/events/?flag=3&amp;CFID=&amp;CFPARAMS=&amp;PlayerID=1628317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stats.wnba.com/events/?flag=1&amp;CFID=&amp;CFPARAMS=&amp;PlayerID=1628277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stats.wnba.com/events/?flag=3&amp;CFID=&amp;CFPARAMS=&amp;PlayerID=1628317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wnba.com/events/?flag=1&amp;CFID=&amp;CFPARAMS=&amp;PlayerID=203826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stats.wnba.com/events/?flag=1&amp;CFID=&amp;CFPARAMS=&amp;PlayerID=203829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wnba.com/events/?flag=1&amp;CFID=&amp;CFPARAMS=&amp;PlayerID=203826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wnba.com/player/1628317/" TargetMode="External"/><Relationship Id="rId4516" Type="http://schemas.openxmlformats.org/officeDocument/2006/relationships/hyperlink" Target="https://stats.wnba.com/team/1611661321/traditional/" TargetMode="External"/><Relationship Id="rId5844" Type="http://schemas.openxmlformats.org/officeDocument/2006/relationships/hyperlink" Target="https://stats.wnba.com/events/?flag=1&amp;CFID=&amp;CFPARAMS=&amp;PlayerID=203829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stats.wnba.com/player/1628277/" TargetMode="External"/><Relationship Id="rId5845" Type="http://schemas.openxmlformats.org/officeDocument/2006/relationships/hyperlink" Target="https://stats.wnba.com/events/?flag=1&amp;CFID=&amp;CFPARAMS=&amp;PlayerID=203829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stats.wnba.com/events/?flag=3&amp;CFID=&amp;CFPARAMS=&amp;PlayerID=1628277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wnba.com/events/?flag=3&amp;CFID=&amp;CFPARAMS=&amp;PlayerID=1628277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wnba.com/team/1611661317/traditional/" TargetMode="External"/><Relationship Id="rId4519" Type="http://schemas.openxmlformats.org/officeDocument/2006/relationships/hyperlink" Target="https://stats.wnba.com/events/?flag=3&amp;CFID=&amp;CFPARAMS=&amp;PlayerID=1628277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wnba.com/events/?flag=3&amp;CFID=&amp;CFPARAMS=&amp;PlayerID=1628317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stats.wnba.com/events/?flag=1&amp;CFID=&amp;CFPARAMS=&amp;PlayerID=203826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stats.wnba.com/events/?flag=1&amp;CFID=&amp;CFPARAMS=&amp;PlayerID=203829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stats.wnba.com/events/?flag=1&amp;CFID=&amp;CFPARAMS=&amp;PlayerID=203829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stats.wnba.com/events/?flag=1&amp;CFID=&amp;CFPARAMS=&amp;PlayerID=203826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wnba.com/events/?flag=1&amp;CFID=&amp;CFPARAMS=&amp;PlayerID=203829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stats.wnba.com/events/?flag=1&amp;CFID=&amp;CFPARAMS=&amp;PlayerID=203826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stats.wnba.com/events/?flag=1&amp;CFID=&amp;CFPARAMS=&amp;PlayerID=203829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wnba.com/events/?flag=1&amp;CFID=&amp;CFPARAMS=&amp;PlayerID=1628899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stats.wnba.com/events/?flag=3&amp;CFID=&amp;CFPARAMS=&amp;PlayerID=201496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9" Type="http://schemas.openxmlformats.org/officeDocument/2006/relationships/hyperlink" Target="https://stats.wnba.com/events/?flag=1&amp;CFID=&amp;CFPARAMS=&amp;PlayerID=1631091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wnba.com/events/?flag=1&amp;CFID=&amp;CFPARAMS=&amp;PlayerID=1628899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wnba.com/events/?flag=3&amp;CFID=&amp;CFPARAMS=&amp;PlayerID=201496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stats.wnba.com/events/?flag=1&amp;CFID=&amp;CFPARAMS=&amp;PlayerID=1628899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stats.wnba.com/events/?flag=1&amp;CFID=&amp;CFPARAMS=&amp;PlayerID=201496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wnba.com/events/?flag=3&amp;CFID=&amp;CFPARAMS=&amp;PlayerID=1631091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stats.wnba.com/events/?flag=1&amp;CFID=&amp;CFPARAMS=&amp;PlayerID=1628899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wnba.com/events/?flag=3&amp;CFID=&amp;CFPARAMS=&amp;PlayerID=201496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wnba.com/events/?flag=1&amp;CFID=&amp;CFPARAMS=&amp;PlayerID=1631091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stats.wnba.com/events/?flag=1&amp;CFID=&amp;CFPARAMS=&amp;PlayerID=1628899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stats.wnba.com/events/?flag=1&amp;CFID=&amp;CFPARAMS=&amp;PlayerID=1627700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wnba.com/player/1631091/" TargetMode="External"/><Relationship Id="rId3210" Type="http://schemas.openxmlformats.org/officeDocument/2006/relationships/hyperlink" Target="https://stats.wnba.com/events/?flag=3&amp;CFID=&amp;CFPARAMS=&amp;PlayerID=1628899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wnba.com/events/?flag=1&amp;CFID=&amp;CFPARAMS=&amp;PlayerID=203825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wnba.com/events/?flag=1&amp;CFID=&amp;CFPARAMS=&amp;PlayerID=203825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stats.wnba.com/events/?flag=1&amp;CFID=&amp;CFPARAMS=&amp;PlayerID=1627700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stats.wnba.com/events/?flag=3&amp;CFID=&amp;CFPARAMS=&amp;PlayerID=1628899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stats.wnba.com/player/201496/" TargetMode="External"/><Relationship Id="rId5875" Type="http://schemas.openxmlformats.org/officeDocument/2006/relationships/hyperlink" Target="https://stats.wnba.com/events/?flag=3&amp;CFID=&amp;CFPARAMS=&amp;PlayerID=1631091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stats.wnba.com/events/?flag=3&amp;CFID=&amp;CFPARAMS=&amp;PlayerID=1628899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stats.wnba.com/events/?flag=1&amp;CFID=&amp;CFPARAMS=&amp;PlayerID=203825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stats.wnba.com/events/?flag=3&amp;CFID=&amp;CFPARAMS=&amp;PlayerID=1631091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wnba.com/events/?flag=1&amp;CFID=&amp;CFPARAMS=&amp;PlayerID=1628899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wnba.com/events/?flag=3&amp;CFID=&amp;CFPARAMS=&amp;PlayerID=201496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stats.wnba.com/team/1611661322/traditional/" TargetMode="External"/><Relationship Id="rId3213" Type="http://schemas.openxmlformats.org/officeDocument/2006/relationships/hyperlink" Target="https://stats.wnba.com/events/?flag=3&amp;CFID=&amp;CFPARAMS=&amp;PlayerID=1628899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wnba.com/team/1611661329/traditional/" TargetMode="External"/><Relationship Id="rId5874" Type="http://schemas.openxmlformats.org/officeDocument/2006/relationships/hyperlink" Target="https://stats.wnba.com/events/?flag=3&amp;CFID=&amp;CFPARAMS=&amp;PlayerID=1631091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stats.wnba.com/events/?flag=1&amp;CFID=&amp;CFPARAMS=&amp;PlayerID=1630112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stats.wnba.com/events/?flag=1&amp;CFID=&amp;CFPARAMS=&amp;PlayerID=203825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stats.wnba.com/events/?flag=1&amp;CFID=&amp;CFPARAMS=&amp;PlayerID=1627700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wnba.com/events/?flag=1&amp;CFID=&amp;CFPARAMS=&amp;PlayerID=1630112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stats.wnba.com/events/?flag=1&amp;CFID=&amp;CFPARAMS=&amp;PlayerID=203825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wnba.com/events/?flag=1&amp;CFID=&amp;CFPARAMS=&amp;PlayerID=1627700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wnba.com/events/?flag=1&amp;CFID=&amp;CFPARAMS=&amp;PlayerID=1630112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stats.wnba.com/events/?flag=1&amp;CFID=&amp;CFPARAMS=&amp;PlayerID=203825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stats.wnba.com/events/?flag=1&amp;CFID=&amp;CFPARAMS=&amp;PlayerID=1627700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6" Type="http://schemas.openxmlformats.org/officeDocument/2006/relationships/hyperlink" Target="https://stats.wnba.com/events/?flag=1&amp;CFID=&amp;CFPARAMS=&amp;PlayerID=1630112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wnba.com/events/?flag=1&amp;CFID=&amp;CFPARAMS=&amp;PlayerID=203825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stats.wnba.com/events/?flag=1&amp;CFID=&amp;CFPARAMS=&amp;PlayerID=1627700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9" Type="http://schemas.openxmlformats.org/officeDocument/2006/relationships/hyperlink" Target="https://stats.wnba.com/team/1611661322/traditional/" TargetMode="External"/><Relationship Id="rId3208" Type="http://schemas.openxmlformats.org/officeDocument/2006/relationships/hyperlink" Target="https://stats.wnba.com/player/1628899/" TargetMode="External"/><Relationship Id="rId4539" Type="http://schemas.openxmlformats.org/officeDocument/2006/relationships/hyperlink" Target="https://stats.wnba.com/events/?flag=1&amp;CFID=&amp;CFPARAMS=&amp;PlayerID=203825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stats.wnba.com/events/?flag=3&amp;CFID=&amp;CFPARAMS=&amp;PlayerID=1627700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stats.wnba.com/events/?flag=3&amp;CFID=&amp;CFPARAMS=&amp;PlayerID=1627700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wnba.com/team/1611661324/traditional/" TargetMode="External"/><Relationship Id="rId3201" Type="http://schemas.openxmlformats.org/officeDocument/2006/relationships/hyperlink" Target="https://stats.wnba.com/events/?flag=1&amp;CFID=&amp;CFPARAMS=&amp;PlayerID=1630112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wnba.com/events/?flag=3&amp;CFID=&amp;CFPARAMS=&amp;PlayerID=203825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wnba.com/events/?flag=1&amp;CFID=&amp;CFPARAMS=&amp;PlayerID=1627700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wnba.com/events/?flag=1&amp;CFID=&amp;CFPARAMS=&amp;PlayerID=1630112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wnba.com/events/?flag=3&amp;CFID=&amp;CFPARAMS=&amp;PlayerID=203825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5" Type="http://schemas.openxmlformats.org/officeDocument/2006/relationships/hyperlink" Target="https://stats.wnba.com/events/?flag=1&amp;CFID=&amp;CFPARAMS=&amp;PlayerID=1627700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wnba.com/events/?flag=1&amp;CFID=&amp;CFPARAMS=&amp;PlayerID=1630112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stats.wnba.com/events/?flag=3&amp;CFID=&amp;CFPARAMS=&amp;PlayerID=203825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stats.wnba.com/events/?flag=3&amp;CFID=&amp;CFPARAMS=&amp;PlayerID=1627700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wnba.com/events/?flag=1&amp;CFID=&amp;CFPARAMS=&amp;PlayerID=1630112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wnba.com/events/?flag=3&amp;CFID=&amp;CFPARAMS=&amp;PlayerID=203825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stats.wnba.com/events/?flag=3&amp;CFID=&amp;CFPARAMS=&amp;PlayerID=1627700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9" Type="http://schemas.openxmlformats.org/officeDocument/2006/relationships/hyperlink" Target="https://stats.wnba.com/events/?flag=3&amp;CFID=&amp;CFPARAMS=&amp;PlayerID=1628868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4" Type="http://schemas.openxmlformats.org/officeDocument/2006/relationships/hyperlink" Target="https://stats.wnba.com/events/?flag=3&amp;CFID=&amp;CFPARAMS=&amp;PlayerID=201503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5" Type="http://schemas.openxmlformats.org/officeDocument/2006/relationships/hyperlink" Target="https://stats.wnba.com/events/?flag=3&amp;CFID=&amp;CFPARAMS=&amp;PlayerID=201503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6" Type="http://schemas.openxmlformats.org/officeDocument/2006/relationships/hyperlink" Target="https://stats.wnba.com/events/?flag=1&amp;CFID=&amp;CFPARAMS=&amp;PlayerID=201503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7" Type="http://schemas.openxmlformats.org/officeDocument/2006/relationships/hyperlink" Target="https://stats.wnba.com/events/?flag=1&amp;CFID=&amp;CFPARAMS=&amp;PlayerID=201503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0" Type="http://schemas.openxmlformats.org/officeDocument/2006/relationships/hyperlink" Target="https://stats.wnba.com/events/?flag=1&amp;CFID=&amp;CFPARAMS=&amp;PlayerID=201907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1" Type="http://schemas.openxmlformats.org/officeDocument/2006/relationships/hyperlink" Target="https://stats.wnba.com/events/?flag=1&amp;CFID=&amp;CFPARAMS=&amp;PlayerID=201907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2" Type="http://schemas.openxmlformats.org/officeDocument/2006/relationships/hyperlink" Target="https://stats.wnba.com/player/201503/" TargetMode="External"/><Relationship Id="rId14083" Type="http://schemas.openxmlformats.org/officeDocument/2006/relationships/hyperlink" Target="https://stats.wnba.com/team/1611661324/traditional/" TargetMode="External"/><Relationship Id="rId14077" Type="http://schemas.openxmlformats.org/officeDocument/2006/relationships/hyperlink" Target="https://stats.wnba.com/events/?flag=1&amp;CFID=&amp;CFPARAMS=&amp;PlayerID=201907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8" Type="http://schemas.openxmlformats.org/officeDocument/2006/relationships/hyperlink" Target="https://stats.wnba.com/events/?flag=1&amp;CFID=&amp;CFPARAMS=&amp;PlayerID=201907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9" Type="http://schemas.openxmlformats.org/officeDocument/2006/relationships/hyperlink" Target="https://stats.wnba.com/events/?flag=1&amp;CFID=&amp;CFPARAMS=&amp;PlayerID=201907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5" Type="http://schemas.openxmlformats.org/officeDocument/2006/relationships/hyperlink" Target="https://stats.wnba.com/team/1611661325/traditional/" TargetMode="External"/><Relationship Id="rId14096" Type="http://schemas.openxmlformats.org/officeDocument/2006/relationships/hyperlink" Target="https://stats.wnba.com/events/?flag=3&amp;CFID=&amp;CFPARAMS=&amp;PlayerID=1628868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7" Type="http://schemas.openxmlformats.org/officeDocument/2006/relationships/hyperlink" Target="https://stats.wnba.com/events/?flag=3&amp;CFID=&amp;CFPARAMS=&amp;PlayerID=1628868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8" Type="http://schemas.openxmlformats.org/officeDocument/2006/relationships/hyperlink" Target="https://stats.wnba.com/events/?flag=3&amp;CFID=&amp;CFPARAMS=&amp;PlayerID=1628868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1" Type="http://schemas.openxmlformats.org/officeDocument/2006/relationships/hyperlink" Target="https://stats.wnba.com/events/?flag=1&amp;CFID=&amp;CFPARAMS=&amp;PlayerID=201503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2" Type="http://schemas.openxmlformats.org/officeDocument/2006/relationships/hyperlink" Target="https://stats.wnba.com/events/?flag=1&amp;CFID=&amp;CFPARAMS=&amp;PlayerID=201503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3" Type="http://schemas.openxmlformats.org/officeDocument/2006/relationships/hyperlink" Target="https://stats.wnba.com/events/?flag=1&amp;CFID=&amp;CFPARAMS=&amp;PlayerID=201503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4" Type="http://schemas.openxmlformats.org/officeDocument/2006/relationships/hyperlink" Target="https://stats.wnba.com/player/1628868/" TargetMode="External"/><Relationship Id="rId14090" Type="http://schemas.openxmlformats.org/officeDocument/2006/relationships/hyperlink" Target="https://stats.wnba.com/events/?flag=1&amp;CFID=&amp;CFPARAMS=&amp;PlayerID=201503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8" Type="http://schemas.openxmlformats.org/officeDocument/2006/relationships/hyperlink" Target="https://stats.wnba.com/events/?flag=1&amp;CFID=&amp;CFPARAMS=&amp;PlayerID=201503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9" Type="http://schemas.openxmlformats.org/officeDocument/2006/relationships/hyperlink" Target="https://stats.wnba.com/events/?flag=1&amp;CFID=&amp;CFPARAMS=&amp;PlayerID=201503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wnba.com/events/?flag=1&amp;CFID=&amp;CFPARAMS=&amp;PlayerID=1627672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wnba.com/events/?flag=1&amp;CFID=&amp;CFPARAMS=&amp;PlayerID=1627672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wnba.com/events/?flag=1&amp;CFID=&amp;CFPARAMS=&amp;PlayerID=1627672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wnba.com/events/?flag=1&amp;CFID=&amp;CFPARAMS=&amp;PlayerID=1627672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wnba.com/events/?flag=1&amp;CFID=&amp;CFPARAMS=&amp;PlayerID=1627672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wnba.com/events/?flag=1&amp;CFID=&amp;CFPARAMS=&amp;PlayerID=1627672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wnba.com/events/?flag=1&amp;CFID=&amp;CFPARAMS=&amp;PlayerID=1627672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stats.wnba.com/team/1611661325/traditional/" TargetMode="External"/><Relationship Id="rId3277" Type="http://schemas.openxmlformats.org/officeDocument/2006/relationships/hyperlink" Target="https://stats.wnba.com/player/1628927/" TargetMode="External"/><Relationship Id="rId3279" Type="http://schemas.openxmlformats.org/officeDocument/2006/relationships/hyperlink" Target="https://stats.wnba.com/events/?flag=3&amp;CFID=&amp;CFPARAMS=&amp;PlayerID=1628927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0" Type="http://schemas.openxmlformats.org/officeDocument/2006/relationships/hyperlink" Target="https://stats.wnba.com/events/?flag=3&amp;CFID=&amp;CFPARAMS=&amp;PlayerID=1628279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stats.wnba.com/events/?flag=1&amp;CFID=&amp;CFPARAMS=&amp;PlayerID=203035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stats.wnba.com/events/?flag=1&amp;CFID=&amp;CFPARAMS=&amp;PlayerID=1628279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wnba.com/events/?flag=1&amp;CFID=&amp;CFPARAMS=&amp;PlayerID=203035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stats.wnba.com/events/?flag=1&amp;CFID=&amp;CFPARAMS=&amp;PlayerID=1628279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wnba.com/player/1627672/" TargetMode="External"/><Relationship Id="rId4594" Type="http://schemas.openxmlformats.org/officeDocument/2006/relationships/hyperlink" Target="https://stats.wnba.com/events/?flag=1&amp;CFID=&amp;CFPARAMS=&amp;PlayerID=1628279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wnba.com/events/?flag=1&amp;CFID=&amp;CFPARAMS=&amp;PlayerID=203035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stats.wnba.com/events/?flag=1&amp;CFID=&amp;CFPARAMS=&amp;PlayerID=1628279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stats.wnba.com/events/?flag=3&amp;CFID=&amp;CFPARAMS=&amp;PlayerID=1627672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6" Type="http://schemas.openxmlformats.org/officeDocument/2006/relationships/hyperlink" Target="https://stats.wnba.com/events/?flag=1&amp;CFID=&amp;CFPARAMS=&amp;PlayerID=1628279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4" Type="http://schemas.openxmlformats.org/officeDocument/2006/relationships/hyperlink" Target="https://stats.wnba.com/team/1611661324/traditional/" TargetMode="External"/><Relationship Id="rId4595" Type="http://schemas.openxmlformats.org/officeDocument/2006/relationships/hyperlink" Target="https://stats.wnba.com/events/?flag=1&amp;CFID=&amp;CFPARAMS=&amp;PlayerID=1628279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stats.wnba.com/events/?flag=3&amp;CFID=&amp;CFPARAMS=&amp;PlayerID=1627672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stats.wnba.com/events/?flag=1&amp;CFID=&amp;CFPARAMS=&amp;PlayerID=1628279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stats.wnba.com/events/?flag=3&amp;CFID=&amp;CFPARAMS=&amp;PlayerID=1627672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stats.wnba.com/events/?flag=1&amp;CFID=&amp;CFPARAMS=&amp;PlayerID=1628279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stats.wnba.com/events/?flag=1&amp;CFID=&amp;CFPARAMS=&amp;PlayerID=1627672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stats.wnba.com/events/?flag=3&amp;CFID=&amp;CFPARAMS=&amp;PlayerID=1627672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wnba.com/player/1629482/" TargetMode="External"/><Relationship Id="rId3290" Type="http://schemas.openxmlformats.org/officeDocument/2006/relationships/hyperlink" Target="https://stats.wnba.com/events/?flag=1&amp;CFID=&amp;CFPARAMS=&amp;PlayerID=1628927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stats.wnba.com/team/1611661328/traditional/" TargetMode="External"/><Relationship Id="rId3291" Type="http://schemas.openxmlformats.org/officeDocument/2006/relationships/hyperlink" Target="https://stats.wnba.com/player/1628920/" TargetMode="External"/><Relationship Id="rId3294" Type="http://schemas.openxmlformats.org/officeDocument/2006/relationships/hyperlink" Target="https://stats.wnba.com/events/?flag=3&amp;CFID=&amp;CFPARAMS=&amp;PlayerID=1628920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wnba.com/events/?flag=3&amp;CFID=&amp;CFPARAMS=&amp;PlayerID=1628920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stats.wnba.com/events/?flag=1&amp;CFID=&amp;CFPARAMS=&amp;PlayerID=1628920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wnba.com/events/?flag=1&amp;CFID=&amp;CFPARAMS=&amp;PlayerID=1628920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stats.wnba.com/events/?flag=1&amp;CFID=&amp;CFPARAMS=&amp;PlayerID=1628920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stats.wnba.com/events/?flag=1&amp;CFID=&amp;CFPARAMS=&amp;PlayerID=1628920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stats.wnba.com/events/?flag=1&amp;CFID=&amp;CFPARAMS=&amp;PlayerID=1628920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wnba.com/events/?flag=3&amp;CFID=&amp;CFPARAMS=&amp;PlayerID=1628927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stats.wnba.com/events/?flag=3&amp;CFID=&amp;CFPARAMS=&amp;PlayerID=1628927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wnba.com/events/?flag=1&amp;CFID=&amp;CFPARAMS=&amp;PlayerID=1628927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wnba.com/events/?flag=3&amp;CFID=&amp;CFPARAMS=&amp;PlayerID=1628927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stats.wnba.com/events/?flag=1&amp;CFID=&amp;CFPARAMS=&amp;PlayerID=1628927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wnba.com/events/?flag=1&amp;CFID=&amp;CFPARAMS=&amp;PlayerID=1628927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wnba.com/events/?flag=1&amp;CFID=&amp;CFPARAMS=&amp;PlayerID=1628927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stats.wnba.com/events/?flag=1&amp;CFID=&amp;CFPARAMS=&amp;PlayerID=1628927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stats.wnba.com/events/?flag=1&amp;CFID=&amp;CFPARAMS=&amp;PlayerID=1628927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stats.wnba.com/events/?flag=1&amp;CFID=&amp;CFPARAMS=&amp;PlayerID=1628927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1" Type="http://schemas.openxmlformats.org/officeDocument/2006/relationships/hyperlink" Target="https://stats.wnba.com/events/?flag=3&amp;CFID=&amp;CFPARAMS=&amp;PlayerID=201911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0" Type="http://schemas.openxmlformats.org/officeDocument/2006/relationships/hyperlink" Target="https://stats.wnba.com/events/?flag=3&amp;CFID=&amp;CFPARAMS=&amp;PlayerID=202658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0" Type="http://schemas.openxmlformats.org/officeDocument/2006/relationships/hyperlink" Target="https://stats.wnba.com/events/?flag=3&amp;CFID=&amp;CFPARAMS=&amp;PlayerID=201911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0" Type="http://schemas.openxmlformats.org/officeDocument/2006/relationships/hyperlink" Target="https://stats.wnba.com/events/?flag=3&amp;CFID=&amp;CFPARAMS=&amp;PlayerID=1628913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1" Type="http://schemas.openxmlformats.org/officeDocument/2006/relationships/hyperlink" Target="https://stats.wnba.com/events/?flag=1&amp;CFID=&amp;CFPARAMS=&amp;PlayerID=202658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3" Type="http://schemas.openxmlformats.org/officeDocument/2006/relationships/hyperlink" Target="https://stats.wnba.com/events/?flag=3&amp;CFID=&amp;CFPARAMS=&amp;PlayerID=201911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1" Type="http://schemas.openxmlformats.org/officeDocument/2006/relationships/hyperlink" Target="https://stats.wnba.com/events/?flag=3&amp;CFID=&amp;CFPARAMS=&amp;PlayerID=1628913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2" Type="http://schemas.openxmlformats.org/officeDocument/2006/relationships/hyperlink" Target="https://stats.wnba.com/events/?flag=1&amp;CFID=&amp;CFPARAMS=&amp;PlayerID=202658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2" Type="http://schemas.openxmlformats.org/officeDocument/2006/relationships/hyperlink" Target="https://stats.wnba.com/events/?flag=3&amp;CFID=&amp;CFPARAMS=&amp;PlayerID=201911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9" Type="http://schemas.openxmlformats.org/officeDocument/2006/relationships/hyperlink" Target="https://stats.wnba.com/team/1611661319/traditional/" TargetMode="External"/><Relationship Id="rId14015" Type="http://schemas.openxmlformats.org/officeDocument/2006/relationships/hyperlink" Target="https://stats.wnba.com/events/?flag=1&amp;CFID=&amp;CFPARAMS=&amp;PlayerID=204335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6" Type="http://schemas.openxmlformats.org/officeDocument/2006/relationships/hyperlink" Target="https://stats.wnba.com/player/202658/" TargetMode="External"/><Relationship Id="rId16678" Type="http://schemas.openxmlformats.org/officeDocument/2006/relationships/hyperlink" Target="https://stats.wnba.com/player/201911/" TargetMode="External"/><Relationship Id="rId14016" Type="http://schemas.openxmlformats.org/officeDocument/2006/relationships/hyperlink" Target="https://stats.wnba.com/events/?flag=1&amp;CFID=&amp;CFPARAMS=&amp;PlayerID=204335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7" Type="http://schemas.openxmlformats.org/officeDocument/2006/relationships/hyperlink" Target="https://stats.wnba.com/team/1611661317/traditional/" TargetMode="External"/><Relationship Id="rId16677" Type="http://schemas.openxmlformats.org/officeDocument/2006/relationships/hyperlink" Target="https://stats.wnba.com/events/?flag=1&amp;CFID=&amp;CFPARAMS=&amp;PlayerID=1627669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7" Type="http://schemas.openxmlformats.org/officeDocument/2006/relationships/hyperlink" Target="https://stats.wnba.com/events/?flag=1&amp;CFID=&amp;CFPARAMS=&amp;PlayerID=204335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8" Type="http://schemas.openxmlformats.org/officeDocument/2006/relationships/hyperlink" Target="https://stats.wnba.com/events/?flag=3&amp;CFID=&amp;CFPARAMS=&amp;PlayerID=202658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8" Type="http://schemas.openxmlformats.org/officeDocument/2006/relationships/hyperlink" Target="https://stats.wnba.com/player/1628913/" TargetMode="External"/><Relationship Id="rId15349" Type="http://schemas.openxmlformats.org/officeDocument/2006/relationships/hyperlink" Target="https://stats.wnba.com/events/?flag=3&amp;CFID=&amp;CFPARAMS=&amp;PlayerID=202658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9" Type="http://schemas.openxmlformats.org/officeDocument/2006/relationships/hyperlink" Target="https://stats.wnba.com/team/1611661320/traditional/" TargetMode="External"/><Relationship Id="rId14011" Type="http://schemas.openxmlformats.org/officeDocument/2006/relationships/hyperlink" Target="https://stats.wnba.com/events/?flag=1&amp;CFID=&amp;CFPARAMS=&amp;PlayerID=204335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2" Type="http://schemas.openxmlformats.org/officeDocument/2006/relationships/hyperlink" Target="https://stats.wnba.com/events/?flag=1&amp;CFID=&amp;CFPARAMS=&amp;PlayerID=100949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4" Type="http://schemas.openxmlformats.org/officeDocument/2006/relationships/hyperlink" Target="https://stats.wnba.com/events/?flag=1&amp;CFID=&amp;CFPARAMS=&amp;PlayerID=1627669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2" Type="http://schemas.openxmlformats.org/officeDocument/2006/relationships/hyperlink" Target="https://stats.wnba.com/events/?flag=1&amp;CFID=&amp;CFPARAMS=&amp;PlayerID=204335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3" Type="http://schemas.openxmlformats.org/officeDocument/2006/relationships/hyperlink" Target="https://stats.wnba.com/events/?flag=1&amp;CFID=&amp;CFPARAMS=&amp;PlayerID=100949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3" Type="http://schemas.openxmlformats.org/officeDocument/2006/relationships/hyperlink" Target="https://stats.wnba.com/events/?flag=1&amp;CFID=&amp;CFPARAMS=&amp;PlayerID=1627669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3" Type="http://schemas.openxmlformats.org/officeDocument/2006/relationships/hyperlink" Target="https://stats.wnba.com/events/?flag=1&amp;CFID=&amp;CFPARAMS=&amp;PlayerID=204335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4" Type="http://schemas.openxmlformats.org/officeDocument/2006/relationships/hyperlink" Target="https://stats.wnba.com/events/?flag=1&amp;CFID=&amp;CFPARAMS=&amp;PlayerID=100949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6" Type="http://schemas.openxmlformats.org/officeDocument/2006/relationships/hyperlink" Target="https://stats.wnba.com/events/?flag=1&amp;CFID=&amp;CFPARAMS=&amp;PlayerID=1627669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4" Type="http://schemas.openxmlformats.org/officeDocument/2006/relationships/hyperlink" Target="https://stats.wnba.com/events/?flag=1&amp;CFID=&amp;CFPARAMS=&amp;PlayerID=204335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5" Type="http://schemas.openxmlformats.org/officeDocument/2006/relationships/hyperlink" Target="https://stats.wnba.com/events/?flag=1&amp;CFID=&amp;CFPARAMS=&amp;PlayerID=100949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5" Type="http://schemas.openxmlformats.org/officeDocument/2006/relationships/hyperlink" Target="https://stats.wnba.com/events/?flag=1&amp;CFID=&amp;CFPARAMS=&amp;PlayerID=1627669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0" Type="http://schemas.openxmlformats.org/officeDocument/2006/relationships/hyperlink" Target="https://stats.wnba.com/team/1611661321/traditional/" TargetMode="External"/><Relationship Id="rId16692" Type="http://schemas.openxmlformats.org/officeDocument/2006/relationships/hyperlink" Target="https://stats.wnba.com/player/203400/" TargetMode="External"/><Relationship Id="rId14030" Type="http://schemas.openxmlformats.org/officeDocument/2006/relationships/hyperlink" Target="https://stats.wnba.com/events/?flag=1&amp;CFID=&amp;CFPARAMS=&amp;PlayerID=1628913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1" Type="http://schemas.openxmlformats.org/officeDocument/2006/relationships/hyperlink" Target="https://stats.wnba.com/events/?flag=3&amp;CFID=&amp;CFPARAMS=&amp;PlayerID=203866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1" Type="http://schemas.openxmlformats.org/officeDocument/2006/relationships/hyperlink" Target="https://stats.wnba.com/events/?flag=1&amp;CFID=&amp;CFPARAMS=&amp;PlayerID=201911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1" Type="http://schemas.openxmlformats.org/officeDocument/2006/relationships/hyperlink" Target="https://stats.wnba.com/events/?flag=1&amp;CFID=&amp;CFPARAMS=&amp;PlayerID=1628913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2" Type="http://schemas.openxmlformats.org/officeDocument/2006/relationships/hyperlink" Target="https://stats.wnba.com/events/?flag=3&amp;CFID=&amp;CFPARAMS=&amp;PlayerID=203866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4" Type="http://schemas.openxmlformats.org/officeDocument/2006/relationships/hyperlink" Target="https://stats.wnba.com/events/?flag=3&amp;CFID=&amp;CFPARAMS=&amp;PlayerID=203400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2" Type="http://schemas.openxmlformats.org/officeDocument/2006/relationships/hyperlink" Target="https://stats.wnba.com/player/1627681/" TargetMode="External"/><Relationship Id="rId15363" Type="http://schemas.openxmlformats.org/officeDocument/2006/relationships/hyperlink" Target="https://stats.wnba.com/events/?flag=3&amp;CFID=&amp;CFPARAMS=&amp;PlayerID=203866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3" Type="http://schemas.openxmlformats.org/officeDocument/2006/relationships/hyperlink" Target="https://stats.wnba.com/team/1611661321/traditional/" TargetMode="External"/><Relationship Id="rId16690" Type="http://schemas.openxmlformats.org/officeDocument/2006/relationships/hyperlink" Target="https://stats.wnba.com/events/?flag=1&amp;CFID=&amp;CFPARAMS=&amp;PlayerID=201911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6" Type="http://schemas.openxmlformats.org/officeDocument/2006/relationships/hyperlink" Target="https://stats.wnba.com/events/?flag=1&amp;CFID=&amp;CFPARAMS=&amp;PlayerID=1628913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7" Type="http://schemas.openxmlformats.org/officeDocument/2006/relationships/hyperlink" Target="https://stats.wnba.com/events/?flag=1&amp;CFID=&amp;CFPARAMS=&amp;PlayerID=202658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9" Type="http://schemas.openxmlformats.org/officeDocument/2006/relationships/hyperlink" Target="https://stats.wnba.com/events/?flag=1&amp;CFID=&amp;CFPARAMS=&amp;PlayerID=201911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7" Type="http://schemas.openxmlformats.org/officeDocument/2006/relationships/hyperlink" Target="https://stats.wnba.com/events/?flag=1&amp;CFID=&amp;CFPARAMS=&amp;PlayerID=1628913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8" Type="http://schemas.openxmlformats.org/officeDocument/2006/relationships/hyperlink" Target="https://stats.wnba.com/events/?flag=1&amp;CFID=&amp;CFPARAMS=&amp;PlayerID=202658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8" Type="http://schemas.openxmlformats.org/officeDocument/2006/relationships/hyperlink" Target="https://stats.wnba.com/events/?flag=1&amp;CFID=&amp;CFPARAMS=&amp;PlayerID=201911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8" Type="http://schemas.openxmlformats.org/officeDocument/2006/relationships/hyperlink" Target="https://stats.wnba.com/events/?flag=1&amp;CFID=&amp;CFPARAMS=&amp;PlayerID=1628913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9" Type="http://schemas.openxmlformats.org/officeDocument/2006/relationships/hyperlink" Target="https://stats.wnba.com/player/203866/" TargetMode="External"/><Relationship Id="rId14029" Type="http://schemas.openxmlformats.org/officeDocument/2006/relationships/hyperlink" Target="https://stats.wnba.com/events/?flag=1&amp;CFID=&amp;CFPARAMS=&amp;PlayerID=1628913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2" Type="http://schemas.openxmlformats.org/officeDocument/2006/relationships/hyperlink" Target="https://stats.wnba.com/events/?flag=3&amp;CFID=&amp;CFPARAMS=&amp;PlayerID=1628913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3" Type="http://schemas.openxmlformats.org/officeDocument/2006/relationships/hyperlink" Target="https://stats.wnba.com/events/?flag=1&amp;CFID=&amp;CFPARAMS=&amp;PlayerID=202658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5" Type="http://schemas.openxmlformats.org/officeDocument/2006/relationships/hyperlink" Target="https://stats.wnba.com/events/?flag=1&amp;CFID=&amp;CFPARAMS=&amp;PlayerID=201911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3" Type="http://schemas.openxmlformats.org/officeDocument/2006/relationships/hyperlink" Target="https://stats.wnba.com/events/?flag=3&amp;CFID=&amp;CFPARAMS=&amp;PlayerID=1628913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4" Type="http://schemas.openxmlformats.org/officeDocument/2006/relationships/hyperlink" Target="https://stats.wnba.com/events/?flag=1&amp;CFID=&amp;CFPARAMS=&amp;PlayerID=202658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4" Type="http://schemas.openxmlformats.org/officeDocument/2006/relationships/hyperlink" Target="https://stats.wnba.com/events/?flag=1&amp;CFID=&amp;CFPARAMS=&amp;PlayerID=201911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4" Type="http://schemas.openxmlformats.org/officeDocument/2006/relationships/hyperlink" Target="https://stats.wnba.com/events/?flag=1&amp;CFID=&amp;CFPARAMS=&amp;PlayerID=1628913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5" Type="http://schemas.openxmlformats.org/officeDocument/2006/relationships/hyperlink" Target="https://stats.wnba.com/events/?flag=1&amp;CFID=&amp;CFPARAMS=&amp;PlayerID=202658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7" Type="http://schemas.openxmlformats.org/officeDocument/2006/relationships/hyperlink" Target="https://stats.wnba.com/events/?flag=1&amp;CFID=&amp;CFPARAMS=&amp;PlayerID=201911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5" Type="http://schemas.openxmlformats.org/officeDocument/2006/relationships/hyperlink" Target="https://stats.wnba.com/events/?flag=1&amp;CFID=&amp;CFPARAMS=&amp;PlayerID=1628913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6" Type="http://schemas.openxmlformats.org/officeDocument/2006/relationships/hyperlink" Target="https://stats.wnba.com/events/?flag=1&amp;CFID=&amp;CFPARAMS=&amp;PlayerID=202658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6" Type="http://schemas.openxmlformats.org/officeDocument/2006/relationships/hyperlink" Target="https://stats.wnba.com/events/?flag=1&amp;CFID=&amp;CFPARAMS=&amp;PlayerID=201911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0" Type="http://schemas.openxmlformats.org/officeDocument/2006/relationships/hyperlink" Target="https://stats.wnba.com/team/1611661330/traditional/" TargetMode="External"/><Relationship Id="rId16661" Type="http://schemas.openxmlformats.org/officeDocument/2006/relationships/hyperlink" Target="https://stats.wnba.com/events/?flag=1&amp;CFID=&amp;CFPARAMS=&amp;PlayerID=201480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2" Type="http://schemas.openxmlformats.org/officeDocument/2006/relationships/hyperlink" Target="https://stats.wnba.com/events/?flag=3&amp;CFID=&amp;CFPARAMS=&amp;PlayerID=203848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0" Type="http://schemas.openxmlformats.org/officeDocument/2006/relationships/hyperlink" Target="https://stats.wnba.com/events/?flag=1&amp;CFID=&amp;CFPARAMS=&amp;PlayerID=203403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0" Type="http://schemas.openxmlformats.org/officeDocument/2006/relationships/hyperlink" Target="https://stats.wnba.com/events/?flag=1&amp;CFID=&amp;CFPARAMS=&amp;PlayerID=201480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1" Type="http://schemas.openxmlformats.org/officeDocument/2006/relationships/hyperlink" Target="https://stats.wnba.com/events/?flag=3&amp;CFID=&amp;CFPARAMS=&amp;PlayerID=203848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8" Type="http://schemas.openxmlformats.org/officeDocument/2006/relationships/hyperlink" Target="https://stats.wnba.com/events/?flag=1&amp;CFID=&amp;CFPARAMS=&amp;PlayerID=203403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9" Type="http://schemas.openxmlformats.org/officeDocument/2006/relationships/hyperlink" Target="https://stats.wnba.com/events/?flag=1&amp;CFID=&amp;CFPARAMS=&amp;PlayerID=203403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9" Type="http://schemas.openxmlformats.org/officeDocument/2006/relationships/hyperlink" Target="https://stats.wnba.com/events/?flag=1&amp;CFID=&amp;CFPARAMS=&amp;PlayerID=201480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4" Type="http://schemas.openxmlformats.org/officeDocument/2006/relationships/hyperlink" Target="https://stats.wnba.com/events/?flag=1&amp;CFID=&amp;CFPARAMS=&amp;PlayerID=203403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6" Type="http://schemas.openxmlformats.org/officeDocument/2006/relationships/hyperlink" Target="https://stats.wnba.com/events/?flag=1&amp;CFID=&amp;CFPARAMS=&amp;PlayerID=201480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7" Type="http://schemas.openxmlformats.org/officeDocument/2006/relationships/hyperlink" Target="https://stats.wnba.com/events/?flag=1&amp;CFID=&amp;CFPARAMS=&amp;PlayerID=201492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5" Type="http://schemas.openxmlformats.org/officeDocument/2006/relationships/hyperlink" Target="https://stats.wnba.com/events/?flag=1&amp;CFID=&amp;CFPARAMS=&amp;PlayerID=203403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5" Type="http://schemas.openxmlformats.org/officeDocument/2006/relationships/hyperlink" Target="https://stats.wnba.com/events/?flag=3&amp;CFID=&amp;CFPARAMS=&amp;PlayerID=201480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6" Type="http://schemas.openxmlformats.org/officeDocument/2006/relationships/hyperlink" Target="https://stats.wnba.com/events/?flag=1&amp;CFID=&amp;CFPARAMS=&amp;PlayerID=201492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6" Type="http://schemas.openxmlformats.org/officeDocument/2006/relationships/hyperlink" Target="https://stats.wnba.com/events/?flag=1&amp;CFID=&amp;CFPARAMS=&amp;PlayerID=203403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8" Type="http://schemas.openxmlformats.org/officeDocument/2006/relationships/hyperlink" Target="https://stats.wnba.com/events/?flag=1&amp;CFID=&amp;CFPARAMS=&amp;PlayerID=201480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9" Type="http://schemas.openxmlformats.org/officeDocument/2006/relationships/hyperlink" Target="https://stats.wnba.com/player/203848/" TargetMode="External"/><Relationship Id="rId15327" Type="http://schemas.openxmlformats.org/officeDocument/2006/relationships/hyperlink" Target="https://stats.wnba.com/events/?flag=1&amp;CFID=&amp;CFPARAMS=&amp;PlayerID=203403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7" Type="http://schemas.openxmlformats.org/officeDocument/2006/relationships/hyperlink" Target="https://stats.wnba.com/events/?flag=1&amp;CFID=&amp;CFPARAMS=&amp;PlayerID=201480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8" Type="http://schemas.openxmlformats.org/officeDocument/2006/relationships/hyperlink" Target="https://stats.wnba.com/events/?flag=1&amp;CFID=&amp;CFPARAMS=&amp;PlayerID=201492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0" Type="http://schemas.openxmlformats.org/officeDocument/2006/relationships/hyperlink" Target="https://stats.wnba.com/events/?flag=3&amp;CFID=&amp;CFPARAMS=&amp;PlayerID=203403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2" Type="http://schemas.openxmlformats.org/officeDocument/2006/relationships/hyperlink" Target="https://stats.wnba.com/player/201480/" TargetMode="External"/><Relationship Id="rId17983" Type="http://schemas.openxmlformats.org/officeDocument/2006/relationships/hyperlink" Target="https://stats.wnba.com/events/?flag=1&amp;CFID=&amp;CFPARAMS=&amp;PlayerID=201492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1" Type="http://schemas.openxmlformats.org/officeDocument/2006/relationships/hyperlink" Target="https://stats.wnba.com/events/?flag=3&amp;CFID=&amp;CFPARAMS=&amp;PlayerID=203403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1" Type="http://schemas.openxmlformats.org/officeDocument/2006/relationships/hyperlink" Target="https://stats.wnba.com/events/?flag=1&amp;CFID=&amp;CFPARAMS=&amp;PlayerID=203824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2" Type="http://schemas.openxmlformats.org/officeDocument/2006/relationships/hyperlink" Target="https://stats.wnba.com/events/?flag=1&amp;CFID=&amp;CFPARAMS=&amp;PlayerID=201492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2" Type="http://schemas.openxmlformats.org/officeDocument/2006/relationships/hyperlink" Target="https://stats.wnba.com/events/?flag=3&amp;CFID=&amp;CFPARAMS=&amp;PlayerID=203403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4" Type="http://schemas.openxmlformats.org/officeDocument/2006/relationships/hyperlink" Target="https://stats.wnba.com/events/?flag=3&amp;CFID=&amp;CFPARAMS=&amp;PlayerID=201480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5" Type="http://schemas.openxmlformats.org/officeDocument/2006/relationships/hyperlink" Target="https://stats.wnba.com/events/?flag=1&amp;CFID=&amp;CFPARAMS=&amp;PlayerID=201492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3" Type="http://schemas.openxmlformats.org/officeDocument/2006/relationships/hyperlink" Target="https://stats.wnba.com/events/?flag=3&amp;CFID=&amp;CFPARAMS=&amp;PlayerID=203403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3" Type="http://schemas.openxmlformats.org/officeDocument/2006/relationships/hyperlink" Target="https://stats.wnba.com/team/1611661324/traditional/" TargetMode="External"/><Relationship Id="rId17984" Type="http://schemas.openxmlformats.org/officeDocument/2006/relationships/hyperlink" Target="https://stats.wnba.com/events/?flag=1&amp;CFID=&amp;CFPARAMS=&amp;PlayerID=201492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0" Type="http://schemas.openxmlformats.org/officeDocument/2006/relationships/hyperlink" Target="https://stats.wnba.com/events/?flag=1&amp;CFID=&amp;CFPARAMS=&amp;PlayerID=1627669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0" Type="http://schemas.openxmlformats.org/officeDocument/2006/relationships/hyperlink" Target="https://stats.wnba.com/events/?flag=1&amp;CFID=&amp;CFPARAMS=&amp;PlayerID=100949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2" Type="http://schemas.openxmlformats.org/officeDocument/2006/relationships/hyperlink" Target="https://stats.wnba.com/events/?flag=1&amp;CFID=&amp;CFPARAMS=&amp;PlayerID=1627669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0" Type="http://schemas.openxmlformats.org/officeDocument/2006/relationships/hyperlink" Target="https://stats.wnba.com/events/?flag=3&amp;CFID=&amp;CFPARAMS=&amp;PlayerID=204335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1" Type="http://schemas.openxmlformats.org/officeDocument/2006/relationships/hyperlink" Target="https://stats.wnba.com/events/?flag=1&amp;CFID=&amp;CFPARAMS=&amp;PlayerID=100949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1" Type="http://schemas.openxmlformats.org/officeDocument/2006/relationships/hyperlink" Target="https://stats.wnba.com/events/?flag=1&amp;CFID=&amp;CFPARAMS=&amp;PlayerID=1627669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8" Type="http://schemas.openxmlformats.org/officeDocument/2006/relationships/hyperlink" Target="https://stats.wnba.com/events/?flag=3&amp;CFID=&amp;CFPARAMS=&amp;PlayerID=204335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9" Type="http://schemas.openxmlformats.org/officeDocument/2006/relationships/hyperlink" Target="https://stats.wnba.com/events/?flag=1&amp;CFID=&amp;CFPARAMS=&amp;PlayerID=100949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9" Type="http://schemas.openxmlformats.org/officeDocument/2006/relationships/hyperlink" Target="https://stats.wnba.com/events/?flag=3&amp;CFID=&amp;CFPARAMS=&amp;PlayerID=204335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4" Type="http://schemas.openxmlformats.org/officeDocument/2006/relationships/hyperlink" Target="https://stats.wnba.com/events/?flag=1&amp;CFID=&amp;CFPARAMS=&amp;PlayerID=203405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5" Type="http://schemas.openxmlformats.org/officeDocument/2006/relationships/hyperlink" Target="https://stats.wnba.com/events/?flag=3&amp;CFID=&amp;CFPARAMS=&amp;PlayerID=100949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7" Type="http://schemas.openxmlformats.org/officeDocument/2006/relationships/hyperlink" Target="https://stats.wnba.com/events/?flag=3&amp;CFID=&amp;CFPARAMS=&amp;PlayerID=1627669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8" Type="http://schemas.openxmlformats.org/officeDocument/2006/relationships/hyperlink" Target="https://stats.wnba.com/events/?flag=1&amp;CFID=&amp;CFPARAMS=&amp;PlayerID=203848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5" Type="http://schemas.openxmlformats.org/officeDocument/2006/relationships/hyperlink" Target="https://stats.wnba.com/events/?flag=1&amp;CFID=&amp;CFPARAMS=&amp;PlayerID=203405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6" Type="http://schemas.openxmlformats.org/officeDocument/2006/relationships/hyperlink" Target="https://stats.wnba.com/events/?flag=3&amp;CFID=&amp;CFPARAMS=&amp;PlayerID=100949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6" Type="http://schemas.openxmlformats.org/officeDocument/2006/relationships/hyperlink" Target="https://stats.wnba.com/events/?flag=3&amp;CFID=&amp;CFPARAMS=&amp;PlayerID=1627669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7" Type="http://schemas.openxmlformats.org/officeDocument/2006/relationships/hyperlink" Target="https://stats.wnba.com/events/?flag=1&amp;CFID=&amp;CFPARAMS=&amp;PlayerID=203848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6" Type="http://schemas.openxmlformats.org/officeDocument/2006/relationships/hyperlink" Target="https://stats.wnba.com/player/204335/" TargetMode="External"/><Relationship Id="rId15337" Type="http://schemas.openxmlformats.org/officeDocument/2006/relationships/hyperlink" Target="https://stats.wnba.com/events/?flag=3&amp;CFID=&amp;CFPARAMS=&amp;PlayerID=100949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9" Type="http://schemas.openxmlformats.org/officeDocument/2006/relationships/hyperlink" Target="https://stats.wnba.com/events/?flag=3&amp;CFID=&amp;CFPARAMS=&amp;PlayerID=1627669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7" Type="http://schemas.openxmlformats.org/officeDocument/2006/relationships/hyperlink" Target="https://stats.wnba.com/team/1611661323/traditional/" TargetMode="External"/><Relationship Id="rId15338" Type="http://schemas.openxmlformats.org/officeDocument/2006/relationships/hyperlink" Target="https://stats.wnba.com/events/?flag=1&amp;CFID=&amp;CFPARAMS=&amp;PlayerID=100949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8" Type="http://schemas.openxmlformats.org/officeDocument/2006/relationships/hyperlink" Target="https://stats.wnba.com/events/?flag=3&amp;CFID=&amp;CFPARAMS=&amp;PlayerID=1627669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9" Type="http://schemas.openxmlformats.org/officeDocument/2006/relationships/hyperlink" Target="https://stats.wnba.com/events/?flag=1&amp;CFID=&amp;CFPARAMS=&amp;PlayerID=203848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0" Type="http://schemas.openxmlformats.org/officeDocument/2006/relationships/hyperlink" Target="https://stats.wnba.com/events/?flag=1&amp;CFID=&amp;CFPARAMS=&amp;PlayerID=203405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1" Type="http://schemas.openxmlformats.org/officeDocument/2006/relationships/hyperlink" Target="https://stats.wnba.com/events/?flag=1&amp;CFID=&amp;CFPARAMS=&amp;PlayerID=203403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3" Type="http://schemas.openxmlformats.org/officeDocument/2006/relationships/hyperlink" Target="https://stats.wnba.com/events/?flag=1&amp;CFID=&amp;CFPARAMS=&amp;PlayerID=201480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4" Type="http://schemas.openxmlformats.org/officeDocument/2006/relationships/hyperlink" Target="https://stats.wnba.com/events/?flag=3&amp;CFID=&amp;CFPARAMS=&amp;PlayerID=203848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1" Type="http://schemas.openxmlformats.org/officeDocument/2006/relationships/hyperlink" Target="https://stats.wnba.com/events/?flag=1&amp;CFID=&amp;CFPARAMS=&amp;PlayerID=203405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2" Type="http://schemas.openxmlformats.org/officeDocument/2006/relationships/hyperlink" Target="https://stats.wnba.com/player/100949/" TargetMode="External"/><Relationship Id="rId16662" Type="http://schemas.openxmlformats.org/officeDocument/2006/relationships/hyperlink" Target="https://stats.wnba.com/events/?flag=1&amp;CFID=&amp;CFPARAMS=&amp;PlayerID=201480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3" Type="http://schemas.openxmlformats.org/officeDocument/2006/relationships/hyperlink" Target="https://stats.wnba.com/events/?flag=3&amp;CFID=&amp;CFPARAMS=&amp;PlayerID=203848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2" Type="http://schemas.openxmlformats.org/officeDocument/2006/relationships/hyperlink" Target="https://stats.wnba.com/events/?flag=1&amp;CFID=&amp;CFPARAMS=&amp;PlayerID=203405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3" Type="http://schemas.openxmlformats.org/officeDocument/2006/relationships/hyperlink" Target="https://stats.wnba.com/team/1611661320/traditional/" TargetMode="External"/><Relationship Id="rId16665" Type="http://schemas.openxmlformats.org/officeDocument/2006/relationships/hyperlink" Target="https://stats.wnba.com/team/1611661319/traditional/" TargetMode="External"/><Relationship Id="rId17996" Type="http://schemas.openxmlformats.org/officeDocument/2006/relationships/hyperlink" Target="https://stats.wnba.com/events/?flag=1&amp;CFID=&amp;CFPARAMS=&amp;PlayerID=203848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3" Type="http://schemas.openxmlformats.org/officeDocument/2006/relationships/hyperlink" Target="https://stats.wnba.com/events/?flag=1&amp;CFID=&amp;CFPARAMS=&amp;PlayerID=203405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4" Type="http://schemas.openxmlformats.org/officeDocument/2006/relationships/hyperlink" Target="https://stats.wnba.com/events/?flag=3&amp;CFID=&amp;CFPARAMS=&amp;PlayerID=100949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4" Type="http://schemas.openxmlformats.org/officeDocument/2006/relationships/hyperlink" Target="https://stats.wnba.com/player/1627669/" TargetMode="External"/><Relationship Id="rId17995" Type="http://schemas.openxmlformats.org/officeDocument/2006/relationships/hyperlink" Target="https://stats.wnba.com/events/?flag=1&amp;CFID=&amp;CFPARAMS=&amp;PlayerID=203848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2" Type="http://schemas.openxmlformats.org/officeDocument/2006/relationships/hyperlink" Target="https://stats.wnba.com/events/?flag=1&amp;CFID=&amp;CFPARAMS=&amp;PlayerID=1628906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3" Type="http://schemas.openxmlformats.org/officeDocument/2006/relationships/hyperlink" Target="https://stats.wnba.com/events/?flag=1&amp;CFID=&amp;CFPARAMS=&amp;PlayerID=203029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3" Type="http://schemas.openxmlformats.org/officeDocument/2006/relationships/hyperlink" Target="https://stats.wnba.com/events/?flag=1&amp;CFID=&amp;CFPARAMS=&amp;PlayerID=1628906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4" Type="http://schemas.openxmlformats.org/officeDocument/2006/relationships/hyperlink" Target="https://stats.wnba.com/events/?flag=1&amp;CFID=&amp;CFPARAMS=&amp;PlayerID=203029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4" Type="http://schemas.openxmlformats.org/officeDocument/2006/relationships/hyperlink" Target="https://stats.wnba.com/events/?flag=1&amp;CFID=&amp;CFPARAMS=&amp;PlayerID=1628906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5" Type="http://schemas.openxmlformats.org/officeDocument/2006/relationships/hyperlink" Target="https://stats.wnba.com/events/?flag=1&amp;CFID=&amp;CFPARAMS=&amp;PlayerID=203029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5" Type="http://schemas.openxmlformats.org/officeDocument/2006/relationships/hyperlink" Target="https://stats.wnba.com/events/?flag=1&amp;CFID=&amp;CFPARAMS=&amp;PlayerID=1628906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6" Type="http://schemas.openxmlformats.org/officeDocument/2006/relationships/hyperlink" Target="https://stats.wnba.com/events/?flag=1&amp;CFID=&amp;CFPARAMS=&amp;PlayerID=203029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0" Type="http://schemas.openxmlformats.org/officeDocument/2006/relationships/hyperlink" Target="https://stats.wnba.com/events/?flag=3&amp;CFID=&amp;CFPARAMS=&amp;PlayerID=203029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0" Type="http://schemas.openxmlformats.org/officeDocument/2006/relationships/hyperlink" Target="https://stats.wnba.com/events/?flag=3&amp;CFID=&amp;CFPARAMS=&amp;PlayerID=1628906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1" Type="http://schemas.openxmlformats.org/officeDocument/2006/relationships/hyperlink" Target="https://stats.wnba.com/events/?flag=3&amp;CFID=&amp;CFPARAMS=&amp;PlayerID=203029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1" Type="http://schemas.openxmlformats.org/officeDocument/2006/relationships/hyperlink" Target="https://stats.wnba.com/events/?flag=3&amp;CFID=&amp;CFPARAMS=&amp;PlayerID=1628906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2" Type="http://schemas.openxmlformats.org/officeDocument/2006/relationships/hyperlink" Target="https://stats.wnba.com/events/?flag=3&amp;CFID=&amp;CFPARAMS=&amp;PlayerID=203029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9" Type="http://schemas.openxmlformats.org/officeDocument/2006/relationships/hyperlink" Target="https://stats.wnba.com/team/1611661325/traditional/" TargetMode="External"/><Relationship Id="rId14055" Type="http://schemas.openxmlformats.org/officeDocument/2006/relationships/hyperlink" Target="https://stats.wnba.com/events/?flag=1&amp;CFID=&amp;CFPARAMS=&amp;PlayerID=202657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6" Type="http://schemas.openxmlformats.org/officeDocument/2006/relationships/hyperlink" Target="https://stats.wnba.com/events/?flag=1&amp;CFID=&amp;CFPARAMS=&amp;PlayerID=1627674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6" Type="http://schemas.openxmlformats.org/officeDocument/2006/relationships/hyperlink" Target="https://stats.wnba.com/events/?flag=1&amp;CFID=&amp;CFPARAMS=&amp;PlayerID=202657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7" Type="http://schemas.openxmlformats.org/officeDocument/2006/relationships/hyperlink" Target="https://stats.wnba.com/player/203029/" TargetMode="External"/><Relationship Id="rId14057" Type="http://schemas.openxmlformats.org/officeDocument/2006/relationships/hyperlink" Target="https://stats.wnba.com/events/?flag=1&amp;CFID=&amp;CFPARAMS=&amp;PlayerID=202657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8" Type="http://schemas.openxmlformats.org/officeDocument/2006/relationships/hyperlink" Target="https://stats.wnba.com/team/1611661320/traditional/" TargetMode="External"/><Relationship Id="rId14058" Type="http://schemas.openxmlformats.org/officeDocument/2006/relationships/hyperlink" Target="https://stats.wnba.com/player/1628906/" TargetMode="External"/><Relationship Id="rId15389" Type="http://schemas.openxmlformats.org/officeDocument/2006/relationships/hyperlink" Target="https://stats.wnba.com/events/?flag=3&amp;CFID=&amp;CFPARAMS=&amp;PlayerID=203029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3" Type="http://schemas.openxmlformats.org/officeDocument/2006/relationships/hyperlink" Target="https://stats.wnba.com/events/?flag=3&amp;CFID=&amp;CFPARAMS=&amp;PlayerID=201907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4" Type="http://schemas.openxmlformats.org/officeDocument/2006/relationships/hyperlink" Target="https://stats.wnba.com/events/?flag=1&amp;CFID=&amp;CFPARAMS=&amp;PlayerID=201907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5" Type="http://schemas.openxmlformats.org/officeDocument/2006/relationships/hyperlink" Target="https://stats.wnba.com/events/?flag=1&amp;CFID=&amp;CFPARAMS=&amp;PlayerID=201907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6" Type="http://schemas.openxmlformats.org/officeDocument/2006/relationships/hyperlink" Target="https://stats.wnba.com/events/?flag=1&amp;CFID=&amp;CFPARAMS=&amp;PlayerID=201907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0" Type="http://schemas.openxmlformats.org/officeDocument/2006/relationships/hyperlink" Target="https://stats.wnba.com/player/201907/" TargetMode="External"/><Relationship Id="rId14071" Type="http://schemas.openxmlformats.org/officeDocument/2006/relationships/hyperlink" Target="https://stats.wnba.com/team/1611661328/traditional/" TargetMode="External"/><Relationship Id="rId14072" Type="http://schemas.openxmlformats.org/officeDocument/2006/relationships/hyperlink" Target="https://stats.wnba.com/events/?flag=3&amp;CFID=&amp;CFPARAMS=&amp;PlayerID=201907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6" Type="http://schemas.openxmlformats.org/officeDocument/2006/relationships/hyperlink" Target="https://stats.wnba.com/events/?flag=1&amp;CFID=&amp;CFPARAMS=&amp;PlayerID=1628906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7" Type="http://schemas.openxmlformats.org/officeDocument/2006/relationships/hyperlink" Target="https://stats.wnba.com/events/?flag=1&amp;CFID=&amp;CFPARAMS=&amp;PlayerID=203029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7" Type="http://schemas.openxmlformats.org/officeDocument/2006/relationships/hyperlink" Target="https://stats.wnba.com/events/?flag=1&amp;CFID=&amp;CFPARAMS=&amp;PlayerID=1628906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8" Type="http://schemas.openxmlformats.org/officeDocument/2006/relationships/hyperlink" Target="https://stats.wnba.com/events/?flag=1&amp;CFID=&amp;CFPARAMS=&amp;PlayerID=203029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8" Type="http://schemas.openxmlformats.org/officeDocument/2006/relationships/hyperlink" Target="https://stats.wnba.com/events/?flag=1&amp;CFID=&amp;CFPARAMS=&amp;PlayerID=1628906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9" Type="http://schemas.openxmlformats.org/officeDocument/2006/relationships/hyperlink" Target="https://stats.wnba.com/events/?flag=1&amp;CFID=&amp;CFPARAMS=&amp;PlayerID=203029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9" Type="http://schemas.openxmlformats.org/officeDocument/2006/relationships/hyperlink" Target="https://stats.wnba.com/events/?flag=1&amp;CFID=&amp;CFPARAMS=&amp;PlayerID=1628906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0" Type="http://schemas.openxmlformats.org/officeDocument/2006/relationships/hyperlink" Target="https://stats.wnba.com/events/?flag=1&amp;CFID=&amp;CFPARAMS=&amp;PlayerID=1627681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1" Type="http://schemas.openxmlformats.org/officeDocument/2006/relationships/hyperlink" Target="https://stats.wnba.com/events/?flag=1&amp;CFID=&amp;CFPARAMS=&amp;PlayerID=203866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1" Type="http://schemas.openxmlformats.org/officeDocument/2006/relationships/hyperlink" Target="https://stats.wnba.com/events/?flag=1&amp;CFID=&amp;CFPARAMS=&amp;PlayerID=1627681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2" Type="http://schemas.openxmlformats.org/officeDocument/2006/relationships/hyperlink" Target="https://stats.wnba.com/events/?flag=1&amp;CFID=&amp;CFPARAMS=&amp;PlayerID=203866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2" Type="http://schemas.openxmlformats.org/officeDocument/2006/relationships/hyperlink" Target="https://stats.wnba.com/events/?flag=1&amp;CFID=&amp;CFPARAMS=&amp;PlayerID=1627681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3" Type="http://schemas.openxmlformats.org/officeDocument/2006/relationships/hyperlink" Target="https://stats.wnba.com/player/1627674/" TargetMode="External"/><Relationship Id="rId14043" Type="http://schemas.openxmlformats.org/officeDocument/2006/relationships/hyperlink" Target="https://stats.wnba.com/events/?flag=1&amp;CFID=&amp;CFPARAMS=&amp;PlayerID=1627681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4" Type="http://schemas.openxmlformats.org/officeDocument/2006/relationships/hyperlink" Target="https://stats.wnba.com/team/1611661329/traditional/" TargetMode="External"/><Relationship Id="rId15370" Type="http://schemas.openxmlformats.org/officeDocument/2006/relationships/hyperlink" Target="https://stats.wnba.com/events/?flag=1&amp;CFID=&amp;CFPARAMS=&amp;PlayerID=203866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7" Type="http://schemas.openxmlformats.org/officeDocument/2006/relationships/hyperlink" Target="https://stats.wnba.com/events/?flag=3&amp;CFID=&amp;CFPARAMS=&amp;PlayerID=1627681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8" Type="http://schemas.openxmlformats.org/officeDocument/2006/relationships/hyperlink" Target="https://stats.wnba.com/events/?flag=1&amp;CFID=&amp;CFPARAMS=&amp;PlayerID=203866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8" Type="http://schemas.openxmlformats.org/officeDocument/2006/relationships/hyperlink" Target="https://stats.wnba.com/events/?flag=1&amp;CFID=&amp;CFPARAMS=&amp;PlayerID=1627681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9" Type="http://schemas.openxmlformats.org/officeDocument/2006/relationships/hyperlink" Target="https://stats.wnba.com/events/?flag=1&amp;CFID=&amp;CFPARAMS=&amp;PlayerID=203866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9" Type="http://schemas.openxmlformats.org/officeDocument/2006/relationships/hyperlink" Target="https://stats.wnba.com/events/?flag=1&amp;CFID=&amp;CFPARAMS=&amp;PlayerID=203400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9" Type="http://schemas.openxmlformats.org/officeDocument/2006/relationships/hyperlink" Target="https://stats.wnba.com/events/?flag=1&amp;CFID=&amp;CFPARAMS=&amp;PlayerID=1627681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3" Type="http://schemas.openxmlformats.org/officeDocument/2006/relationships/hyperlink" Target="https://stats.wnba.com/team/1611661325/traditional/" TargetMode="External"/><Relationship Id="rId15364" Type="http://schemas.openxmlformats.org/officeDocument/2006/relationships/hyperlink" Target="https://stats.wnba.com/events/?flag=3&amp;CFID=&amp;CFPARAMS=&amp;PlayerID=203866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6" Type="http://schemas.openxmlformats.org/officeDocument/2006/relationships/hyperlink" Target="https://stats.wnba.com/events/?flag=3&amp;CFID=&amp;CFPARAMS=&amp;PlayerID=203400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4" Type="http://schemas.openxmlformats.org/officeDocument/2006/relationships/hyperlink" Target="https://stats.wnba.com/events/?flag=3&amp;CFID=&amp;CFPARAMS=&amp;PlayerID=1627681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5" Type="http://schemas.openxmlformats.org/officeDocument/2006/relationships/hyperlink" Target="https://stats.wnba.com/events/?flag=1&amp;CFID=&amp;CFPARAMS=&amp;PlayerID=203866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5" Type="http://schemas.openxmlformats.org/officeDocument/2006/relationships/hyperlink" Target="https://stats.wnba.com/events/?flag=3&amp;CFID=&amp;CFPARAMS=&amp;PlayerID=203400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5" Type="http://schemas.openxmlformats.org/officeDocument/2006/relationships/hyperlink" Target="https://stats.wnba.com/events/?flag=3&amp;CFID=&amp;CFPARAMS=&amp;PlayerID=1627681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6" Type="http://schemas.openxmlformats.org/officeDocument/2006/relationships/hyperlink" Target="https://stats.wnba.com/events/?flag=1&amp;CFID=&amp;CFPARAMS=&amp;PlayerID=203866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8" Type="http://schemas.openxmlformats.org/officeDocument/2006/relationships/hyperlink" Target="https://stats.wnba.com/events/?flag=1&amp;CFID=&amp;CFPARAMS=&amp;PlayerID=203400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6" Type="http://schemas.openxmlformats.org/officeDocument/2006/relationships/hyperlink" Target="https://stats.wnba.com/events/?flag=3&amp;CFID=&amp;CFPARAMS=&amp;PlayerID=1627681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7" Type="http://schemas.openxmlformats.org/officeDocument/2006/relationships/hyperlink" Target="https://stats.wnba.com/events/?flag=1&amp;CFID=&amp;CFPARAMS=&amp;PlayerID=203866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7" Type="http://schemas.openxmlformats.org/officeDocument/2006/relationships/hyperlink" Target="https://stats.wnba.com/events/?flag=3&amp;CFID=&amp;CFPARAMS=&amp;PlayerID=203400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1" Type="http://schemas.openxmlformats.org/officeDocument/2006/relationships/hyperlink" Target="https://stats.wnba.com/events/?flag=1&amp;CFID=&amp;CFPARAMS=&amp;PlayerID=202657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2" Type="http://schemas.openxmlformats.org/officeDocument/2006/relationships/hyperlink" Target="https://stats.wnba.com/events/?flag=1&amp;CFID=&amp;CFPARAMS=&amp;PlayerID=1627674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2" Type="http://schemas.openxmlformats.org/officeDocument/2006/relationships/hyperlink" Target="https://stats.wnba.com/events/?flag=1&amp;CFID=&amp;CFPARAMS=&amp;PlayerID=202657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3" Type="http://schemas.openxmlformats.org/officeDocument/2006/relationships/hyperlink" Target="https://stats.wnba.com/events/?flag=1&amp;CFID=&amp;CFPARAMS=&amp;PlayerID=1627674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3" Type="http://schemas.openxmlformats.org/officeDocument/2006/relationships/hyperlink" Target="https://stats.wnba.com/events/?flag=1&amp;CFID=&amp;CFPARAMS=&amp;PlayerID=202657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4" Type="http://schemas.openxmlformats.org/officeDocument/2006/relationships/hyperlink" Target="https://stats.wnba.com/events/?flag=1&amp;CFID=&amp;CFPARAMS=&amp;PlayerID=1627674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4" Type="http://schemas.openxmlformats.org/officeDocument/2006/relationships/hyperlink" Target="https://stats.wnba.com/events/?flag=1&amp;CFID=&amp;CFPARAMS=&amp;PlayerID=202657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5" Type="http://schemas.openxmlformats.org/officeDocument/2006/relationships/hyperlink" Target="https://stats.wnba.com/events/?flag=1&amp;CFID=&amp;CFPARAMS=&amp;PlayerID=1627674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0" Type="http://schemas.openxmlformats.org/officeDocument/2006/relationships/hyperlink" Target="https://stats.wnba.com/events/?flag=1&amp;CFID=&amp;CFPARAMS=&amp;PlayerID=1627674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0" Type="http://schemas.openxmlformats.org/officeDocument/2006/relationships/hyperlink" Target="https://stats.wnba.com/events/?flag=1&amp;CFID=&amp;CFPARAMS=&amp;PlayerID=202657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1" Type="http://schemas.openxmlformats.org/officeDocument/2006/relationships/hyperlink" Target="https://stats.wnba.com/events/?flag=1&amp;CFID=&amp;CFPARAMS=&amp;PlayerID=1627674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8" Type="http://schemas.openxmlformats.org/officeDocument/2006/relationships/hyperlink" Target="https://stats.wnba.com/events/?flag=3&amp;CFID=&amp;CFPARAMS=&amp;PlayerID=202657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9" Type="http://schemas.openxmlformats.org/officeDocument/2006/relationships/hyperlink" Target="https://stats.wnba.com/events/?flag=1&amp;CFID=&amp;CFPARAMS=&amp;PlayerID=1627674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9" Type="http://schemas.openxmlformats.org/officeDocument/2006/relationships/hyperlink" Target="https://stats.wnba.com/events/?flag=3&amp;CFID=&amp;CFPARAMS=&amp;PlayerID=202657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4" Type="http://schemas.openxmlformats.org/officeDocument/2006/relationships/hyperlink" Target="https://stats.wnba.com/events/?flag=1&amp;CFID=&amp;CFPARAMS=&amp;PlayerID=1627681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5" Type="http://schemas.openxmlformats.org/officeDocument/2006/relationships/hyperlink" Target="https://stats.wnba.com/events/?flag=3&amp;CFID=&amp;CFPARAMS=&amp;PlayerID=1627674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5" Type="http://schemas.openxmlformats.org/officeDocument/2006/relationships/hyperlink" Target="https://stats.wnba.com/events/?flag=1&amp;CFID=&amp;CFPARAMS=&amp;PlayerID=1627681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6" Type="http://schemas.openxmlformats.org/officeDocument/2006/relationships/hyperlink" Target="https://stats.wnba.com/events/?flag=3&amp;CFID=&amp;CFPARAMS=&amp;PlayerID=1627674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6" Type="http://schemas.openxmlformats.org/officeDocument/2006/relationships/hyperlink" Target="https://stats.wnba.com/player/202657/" TargetMode="External"/><Relationship Id="rId15377" Type="http://schemas.openxmlformats.org/officeDocument/2006/relationships/hyperlink" Target="https://stats.wnba.com/events/?flag=3&amp;CFID=&amp;CFPARAMS=&amp;PlayerID=1627674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7" Type="http://schemas.openxmlformats.org/officeDocument/2006/relationships/hyperlink" Target="https://stats.wnba.com/team/1611661317/traditional/" TargetMode="External"/><Relationship Id="rId15378" Type="http://schemas.openxmlformats.org/officeDocument/2006/relationships/hyperlink" Target="https://stats.wnba.com/events/?flag=3&amp;CFID=&amp;CFPARAMS=&amp;PlayerID=1627674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wnba.com/events/?flag=3&amp;CFID=&amp;CFPARAMS=&amp;PlayerID=1629482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stats.wnba.com/events/?flag=1&amp;CFID=&amp;CFPARAMS=&amp;PlayerID=1631007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stats.wnba.com/events/?flag=3&amp;CFID=&amp;CFPARAMS=&amp;PlayerID=1629482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wnba.com/events/?flag=1&amp;CFID=&amp;CFPARAMS=&amp;PlayerID=1631007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wnba.com/events/?flag=3&amp;CFID=&amp;CFPARAMS=&amp;PlayerID=1629482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wnba.com/events/?flag=3&amp;CFID=&amp;CFPARAMS=&amp;PlayerID=1631007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wnba.com/events/?flag=3&amp;CFID=&amp;CFPARAMS=&amp;PlayerID=1629482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stats.wnba.com/events/?flag=1&amp;CFID=&amp;CFPARAMS=&amp;PlayerID=1631007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wnba.com/events/?flag=1&amp;CFID=&amp;CFPARAMS=&amp;PlayerID=1629482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wnba.com/events/?flag=1&amp;CFID=&amp;CFPARAMS=&amp;PlayerID=1631007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wnba.com/events/?flag=1&amp;CFID=&amp;CFPARAMS=&amp;PlayerID=1629482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wnba.com/events/?flag=1&amp;CFID=&amp;CFPARAMS=&amp;PlayerID=1631007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stats.wnba.com/events/?flag=1&amp;CFID=&amp;CFPARAMS=&amp;PlayerID=1629482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wnba.com/events/?flag=1&amp;CFID=&amp;CFPARAMS=&amp;PlayerID=1631007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stats.wnba.com/events/?flag=1&amp;CFID=&amp;CFPARAMS=&amp;PlayerID=1629482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stats.wnba.com/events/?flag=1&amp;CFID=&amp;CFPARAMS=&amp;PlayerID=1631007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wnba.com/events/?flag=1&amp;CFID=&amp;CFPARAMS=&amp;PlayerID=1629482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9" Type="http://schemas.openxmlformats.org/officeDocument/2006/relationships/hyperlink" Target="https://stats.wnba.com/events/?flag=1&amp;CFID=&amp;CFPARAMS=&amp;PlayerID=200665&amp;TeamID=161166132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8" Type="http://schemas.openxmlformats.org/officeDocument/2006/relationships/hyperlink" Target="https://stats.wnba.com/events/?flag=1&amp;CFID=&amp;CFPARAMS=&amp;PlayerID=200665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5" Type="http://schemas.openxmlformats.org/officeDocument/2006/relationships/hyperlink" Target="https://stats.wnba.com/events/?flag=1&amp;CFID=&amp;CFPARAMS=&amp;PlayerID=200665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4" Type="http://schemas.openxmlformats.org/officeDocument/2006/relationships/hyperlink" Target="https://stats.wnba.com/events/?flag=1&amp;CFID=&amp;CFPARAMS=&amp;PlayerID=200665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7" Type="http://schemas.openxmlformats.org/officeDocument/2006/relationships/hyperlink" Target="https://stats.wnba.com/events/?flag=1&amp;CFID=&amp;CFPARAMS=&amp;PlayerID=200665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6" Type="http://schemas.openxmlformats.org/officeDocument/2006/relationships/hyperlink" Target="https://stats.wnba.com/events/?flag=1&amp;CFID=&amp;CFPARAMS=&amp;PlayerID=200665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1" Type="http://schemas.openxmlformats.org/officeDocument/2006/relationships/hyperlink" Target="https://stats.wnba.com/events/?flag=3&amp;CFID=&amp;CFPARAMS=&amp;PlayerID=200665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0" Type="http://schemas.openxmlformats.org/officeDocument/2006/relationships/hyperlink" Target="https://stats.wnba.com/events/?flag=3&amp;CFID=&amp;CFPARAMS=&amp;PlayerID=200665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3" Type="http://schemas.openxmlformats.org/officeDocument/2006/relationships/hyperlink" Target="https://stats.wnba.com/events/?flag=1&amp;CFID=&amp;CFPARAMS=&amp;PlayerID=200665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2" Type="http://schemas.openxmlformats.org/officeDocument/2006/relationships/hyperlink" Target="https://stats.wnba.com/events/?flag=1&amp;CFID=&amp;CFPARAMS=&amp;PlayerID=200665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wnba.com/events/?flag=3&amp;CFID=&amp;CFPARAMS=&amp;PlayerID=1631007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wnba.com/events/?flag=3&amp;CFID=&amp;CFPARAMS=&amp;PlayerID=1631007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stats.wnba.com/team/1611661317/traditional/" TargetMode="External"/><Relationship Id="rId5923" Type="http://schemas.openxmlformats.org/officeDocument/2006/relationships/hyperlink" Target="https://stats.wnba.com/events/?flag=1&amp;CFID=&amp;CFPARAMS=&amp;PlayerID=1631147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wnba.com/events/?flag=1&amp;CFID=&amp;CFPARAMS=&amp;PlayerID=1631147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wnba.com/events/?flag=1&amp;CFID=&amp;CFPARAMS=&amp;PlayerID=1631147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wnba.com/events/?flag=1&amp;CFID=&amp;CFPARAMS=&amp;PlayerID=1631147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stats.wnba.com/player/1631007/" TargetMode="External"/><Relationship Id="rId5928" Type="http://schemas.openxmlformats.org/officeDocument/2006/relationships/hyperlink" Target="https://stats.wnba.com/team/1611661321/traditional/" TargetMode="External"/><Relationship Id="rId5925" Type="http://schemas.openxmlformats.org/officeDocument/2006/relationships/hyperlink" Target="https://stats.wnba.com/events/?flag=1&amp;CFID=&amp;CFPARAMS=&amp;PlayerID=1631147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stats.wnba.com/events/?flag=1&amp;CFID=&amp;CFPARAMS=&amp;PlayerID=1631147&amp;TeamID=161166132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wnba.com/events/?flag=3&amp;CFID=&amp;CFPARAMS=&amp;PlayerID=1631007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9" Type="http://schemas.openxmlformats.org/officeDocument/2006/relationships/hyperlink" Target="https://stats.wnba.com/events/?flag=1&amp;CFID=&amp;CFPARAMS=&amp;PlayerID=203410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6" Type="http://schemas.openxmlformats.org/officeDocument/2006/relationships/hyperlink" Target="https://stats.wnba.com/events/?flag=1&amp;CFID=&amp;CFPARAMS=&amp;PlayerID=203410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5" Type="http://schemas.openxmlformats.org/officeDocument/2006/relationships/hyperlink" Target="https://stats.wnba.com/events/?flag=3&amp;CFID=&amp;CFPARAMS=&amp;PlayerID=203410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8" Type="http://schemas.openxmlformats.org/officeDocument/2006/relationships/hyperlink" Target="https://stats.wnba.com/events/?flag=1&amp;CFID=&amp;CFPARAMS=&amp;PlayerID=203410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7" Type="http://schemas.openxmlformats.org/officeDocument/2006/relationships/hyperlink" Target="https://stats.wnba.com/events/?flag=1&amp;CFID=&amp;CFPARAMS=&amp;PlayerID=203410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2" Type="http://schemas.openxmlformats.org/officeDocument/2006/relationships/hyperlink" Target="https://stats.wnba.com/events/?flag=3&amp;CFID=&amp;CFPARAMS=&amp;PlayerID=203410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1" Type="http://schemas.openxmlformats.org/officeDocument/2006/relationships/hyperlink" Target="https://stats.wnba.com/team/1611661323/traditional/" TargetMode="External"/><Relationship Id="rId16724" Type="http://schemas.openxmlformats.org/officeDocument/2006/relationships/hyperlink" Target="https://stats.wnba.com/events/?flag=3&amp;CFID=&amp;CFPARAMS=&amp;PlayerID=203410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3" Type="http://schemas.openxmlformats.org/officeDocument/2006/relationships/hyperlink" Target="https://stats.wnba.com/events/?flag=3&amp;CFID=&amp;CFPARAMS=&amp;PlayerID=203410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stats.wnba.com/events/?flag=1&amp;CFID=&amp;CFPARAMS=&amp;PlayerID=1631147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0" Type="http://schemas.openxmlformats.org/officeDocument/2006/relationships/hyperlink" Target="https://stats.wnba.com/player/203410/" TargetMode="External"/><Relationship Id="rId4624" Type="http://schemas.openxmlformats.org/officeDocument/2006/relationships/hyperlink" Target="https://stats.wnba.com/events/?flag=1&amp;CFID=&amp;CFPARAMS=&amp;PlayerID=203416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wnba.com/events/?flag=3&amp;CFID=&amp;CFPARAMS=&amp;PlayerID=1630113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wnba.com/events/?flag=1&amp;CFID=&amp;CFPARAMS=&amp;PlayerID=203416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stats.wnba.com/events/?flag=1&amp;CFID=&amp;CFPARAMS=&amp;PlayerID=1630113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stats.wnba.com/events/?flag=1&amp;CFID=&amp;CFPARAMS=&amp;PlayerID=203416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stats.wnba.com/team/1611661329/traditional/" TargetMode="External"/><Relationship Id="rId4625" Type="http://schemas.openxmlformats.org/officeDocument/2006/relationships/hyperlink" Target="https://stats.wnba.com/events/?flag=1&amp;CFID=&amp;CFPARAMS=&amp;PlayerID=203416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stats.wnba.com/events/?flag=3&amp;CFID=&amp;CFPARAMS=&amp;PlayerID=1630113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stats.wnba.com/team/1611661330/traditional/" TargetMode="External"/><Relationship Id="rId4627" Type="http://schemas.openxmlformats.org/officeDocument/2006/relationships/hyperlink" Target="https://stats.wnba.com/player/204323/" TargetMode="External"/><Relationship Id="rId5958" Type="http://schemas.openxmlformats.org/officeDocument/2006/relationships/hyperlink" Target="https://stats.wnba.com/events/?flag=1&amp;CFID=&amp;CFPARAMS=&amp;PlayerID=1630113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stats.wnba.com/events/?flag=3&amp;CFID=&amp;CFPARAMS=&amp;PlayerID=204323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stats.wnba.com/events/?flag=1&amp;CFID=&amp;CFPARAMS=&amp;PlayerID=1630113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stats.wnba.com/events/?flag=1&amp;CFID=&amp;CFPARAMS=&amp;PlayerID=203416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wnba.com/events/?flag=1&amp;CFID=&amp;CFPARAMS=&amp;PlayerID=201913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stats.wnba.com/player/1630113/" TargetMode="External"/><Relationship Id="rId4622" Type="http://schemas.openxmlformats.org/officeDocument/2006/relationships/hyperlink" Target="https://stats.wnba.com/events/?flag=1&amp;CFID=&amp;CFPARAMS=&amp;PlayerID=203416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wnba.com/events/?flag=1&amp;CFID=&amp;CFPARAMS=&amp;PlayerID=201913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wnba.com/events/?flag=1&amp;CFID=&amp;CFPARAMS=&amp;PlayerID=203416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wnba.com/events/?flag=1&amp;CFID=&amp;CFPARAMS=&amp;PlayerID=201913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stats.wnba.com/player/203416/" TargetMode="External"/><Relationship Id="rId5945" Type="http://schemas.openxmlformats.org/officeDocument/2006/relationships/hyperlink" Target="https://stats.wnba.com/events/?flag=1&amp;CFID=&amp;CFPARAMS=&amp;PlayerID=201913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stats.wnba.com/events/?flag=1&amp;CFID=&amp;CFPARAMS=&amp;PlayerID=1629482&amp;TeamID=1611661317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wnba.com/events/?flag=1&amp;CFID=&amp;CFPARAMS=&amp;PlayerID=201913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stats.wnba.com/events/?flag=3&amp;CFID=&amp;CFPARAMS=&amp;PlayerID=203416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stats.wnba.com/events/?flag=3&amp;CFID=&amp;CFPARAMS=&amp;PlayerID=201913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stats.wnba.com/team/1611661329/traditional/" TargetMode="External"/><Relationship Id="rId5944" Type="http://schemas.openxmlformats.org/officeDocument/2006/relationships/hyperlink" Target="https://stats.wnba.com/events/?flag=3&amp;CFID=&amp;CFPARAMS=&amp;PlayerID=201913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wnba.com/events/?flag=3&amp;CFID=&amp;CFPARAMS=&amp;PlayerID=203416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wnba.com/events/?flag=1&amp;CFID=&amp;CFPARAMS=&amp;PlayerID=201913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wnba.com/events/?flag=3&amp;CFID=&amp;CFPARAMS=&amp;PlayerID=203416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stats.wnba.com/events/?flag=1&amp;CFID=&amp;CFPARAMS=&amp;PlayerID=203416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stats.wnba.com/events/?flag=1&amp;CFID=&amp;CFPARAMS=&amp;PlayerID=201913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wnba.com/events/?flag=3&amp;CFID=&amp;CFPARAMS=&amp;PlayerID=203416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wnba.com/events/?flag=1&amp;CFID=&amp;CFPARAMS=&amp;PlayerID=201913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8" Type="http://schemas.openxmlformats.org/officeDocument/2006/relationships/hyperlink" Target="https://stats.wnba.com/events/?flag=3&amp;CFID=&amp;CFPARAMS=&amp;PlayerID=200665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7" Type="http://schemas.openxmlformats.org/officeDocument/2006/relationships/hyperlink" Target="https://stats.wnba.com/team/1611661329/traditional/" TargetMode="External"/><Relationship Id="rId16709" Type="http://schemas.openxmlformats.org/officeDocument/2006/relationships/hyperlink" Target="https://stats.wnba.com/events/?flag=3&amp;CFID=&amp;CFPARAMS=&amp;PlayerID=200665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4" Type="http://schemas.openxmlformats.org/officeDocument/2006/relationships/hyperlink" Target="https://stats.wnba.com/events/?flag=1&amp;CFID=&amp;CFPARAMS=&amp;PlayerID=203400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3" Type="http://schemas.openxmlformats.org/officeDocument/2006/relationships/hyperlink" Target="https://stats.wnba.com/events/?flag=1&amp;CFID=&amp;CFPARAMS=&amp;PlayerID=203400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6" Type="http://schemas.openxmlformats.org/officeDocument/2006/relationships/hyperlink" Target="https://stats.wnba.com/player/200665/" TargetMode="External"/><Relationship Id="rId16705" Type="http://schemas.openxmlformats.org/officeDocument/2006/relationships/hyperlink" Target="https://stats.wnba.com/events/?flag=1&amp;CFID=&amp;CFPARAMS=&amp;PlayerID=203400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0" Type="http://schemas.openxmlformats.org/officeDocument/2006/relationships/hyperlink" Target="https://stats.wnba.com/events/?flag=1&amp;CFID=&amp;CFPARAMS=&amp;PlayerID=203400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2" Type="http://schemas.openxmlformats.org/officeDocument/2006/relationships/hyperlink" Target="https://stats.wnba.com/events/?flag=1&amp;CFID=&amp;CFPARAMS=&amp;PlayerID=203400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1" Type="http://schemas.openxmlformats.org/officeDocument/2006/relationships/hyperlink" Target="https://stats.wnba.com/events/?flag=1&amp;CFID=&amp;CFPARAMS=&amp;PlayerID=203400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wnba.com/player/201913/" TargetMode="External"/><Relationship Id="rId5942" Type="http://schemas.openxmlformats.org/officeDocument/2006/relationships/hyperlink" Target="https://stats.wnba.com/team/1611661330/traditional/" TargetMode="External"/><Relationship Id="rId4611" Type="http://schemas.openxmlformats.org/officeDocument/2006/relationships/hyperlink" Target="https://stats.wnba.com/events/?flag=1&amp;CFID=&amp;CFPARAMS=&amp;PlayerID=1629482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wnba.com/events/?flag=1&amp;CFID=&amp;CFPARAMS=&amp;PlayerID=1629482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stats.wnba.com/events/?flag=1&amp;CFID=&amp;CFPARAMS=&amp;PlayerID=1631007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0" Type="http://schemas.openxmlformats.org/officeDocument/2006/relationships/hyperlink" Target="https://stats.wnba.com/events/?flag=1&amp;CFID=&amp;CFPARAMS=&amp;PlayerID=100646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7" Type="http://schemas.openxmlformats.org/officeDocument/2006/relationships/hyperlink" Target="https://stats.wnba.com/player/1627681/" TargetMode="External"/><Relationship Id="rId16759" Type="http://schemas.openxmlformats.org/officeDocument/2006/relationships/hyperlink" Target="https://stats.wnba.com/events/?flag=1&amp;CFID=&amp;CFPARAMS=&amp;PlayerID=100646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8" Type="http://schemas.openxmlformats.org/officeDocument/2006/relationships/hyperlink" Target="https://stats.wnba.com/team/1611661325/traditional/" TargetMode="External"/><Relationship Id="rId16758" Type="http://schemas.openxmlformats.org/officeDocument/2006/relationships/hyperlink" Target="https://stats.wnba.com/events/?flag=1&amp;CFID=&amp;CFPARAMS=&amp;PlayerID=100646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9" Type="http://schemas.openxmlformats.org/officeDocument/2006/relationships/hyperlink" Target="https://stats.wnba.com/events/?flag=3&amp;CFID=&amp;CFPARAMS=&amp;PlayerID=1627681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3" Type="http://schemas.openxmlformats.org/officeDocument/2006/relationships/hyperlink" Target="https://stats.wnba.com/events/?flag=1&amp;CFID=&amp;CFPARAMS=&amp;PlayerID=203405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5" Type="http://schemas.openxmlformats.org/officeDocument/2006/relationships/hyperlink" Target="https://stats.wnba.com/events/?flag=1&amp;CFID=&amp;CFPARAMS=&amp;PlayerID=100646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4" Type="http://schemas.openxmlformats.org/officeDocument/2006/relationships/hyperlink" Target="https://stats.wnba.com/events/?flag=1&amp;CFID=&amp;CFPARAMS=&amp;PlayerID=203405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4" Type="http://schemas.openxmlformats.org/officeDocument/2006/relationships/hyperlink" Target="https://stats.wnba.com/events/?flag=1&amp;CFID=&amp;CFPARAMS=&amp;PlayerID=100646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5" Type="http://schemas.openxmlformats.org/officeDocument/2006/relationships/hyperlink" Target="https://stats.wnba.com/events/?flag=1&amp;CFID=&amp;CFPARAMS=&amp;PlayerID=203405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7" Type="http://schemas.openxmlformats.org/officeDocument/2006/relationships/hyperlink" Target="https://stats.wnba.com/events/?flag=1&amp;CFID=&amp;CFPARAMS=&amp;PlayerID=100646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6" Type="http://schemas.openxmlformats.org/officeDocument/2006/relationships/hyperlink" Target="https://stats.wnba.com/events/?flag=1&amp;CFID=&amp;CFPARAMS=&amp;PlayerID=203405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6" Type="http://schemas.openxmlformats.org/officeDocument/2006/relationships/hyperlink" Target="https://stats.wnba.com/events/?flag=1&amp;CFID=&amp;CFPARAMS=&amp;PlayerID=100646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1" Type="http://schemas.openxmlformats.org/officeDocument/2006/relationships/hyperlink" Target="https://stats.wnba.com/events/?flag=3&amp;CFID=&amp;CFPARAMS=&amp;PlayerID=100646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0" Type="http://schemas.openxmlformats.org/officeDocument/2006/relationships/hyperlink" Target="https://stats.wnba.com/events/?flag=1&amp;CFID=&amp;CFPARAMS=&amp;PlayerID=203405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0" Type="http://schemas.openxmlformats.org/officeDocument/2006/relationships/hyperlink" Target="https://stats.wnba.com/events/?flag=3&amp;CFID=&amp;CFPARAMS=&amp;PlayerID=100646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1" Type="http://schemas.openxmlformats.org/officeDocument/2006/relationships/hyperlink" Target="https://stats.wnba.com/events/?flag=1&amp;CFID=&amp;CFPARAMS=&amp;PlayerID=203405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3" Type="http://schemas.openxmlformats.org/officeDocument/2006/relationships/hyperlink" Target="https://stats.wnba.com/events/?flag=3&amp;CFID=&amp;CFPARAMS=&amp;PlayerID=100646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2" Type="http://schemas.openxmlformats.org/officeDocument/2006/relationships/hyperlink" Target="https://stats.wnba.com/events/?flag=1&amp;CFID=&amp;CFPARAMS=&amp;PlayerID=203405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2" Type="http://schemas.openxmlformats.org/officeDocument/2006/relationships/hyperlink" Target="https://stats.wnba.com/events/?flag=3&amp;CFID=&amp;CFPARAMS=&amp;PlayerID=100646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1" Type="http://schemas.openxmlformats.org/officeDocument/2006/relationships/hyperlink" Target="https://stats.wnba.com/events/?flag=1&amp;CFID=&amp;CFPARAMS=&amp;PlayerID=203823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0" Type="http://schemas.openxmlformats.org/officeDocument/2006/relationships/hyperlink" Target="https://stats.wnba.com/events/?flag=1&amp;CFID=&amp;CFPARAMS=&amp;PlayerID=1627681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0" Type="http://schemas.openxmlformats.org/officeDocument/2006/relationships/hyperlink" Target="https://stats.wnba.com/events/?flag=1&amp;CFID=&amp;CFPARAMS=&amp;PlayerID=203823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7" Type="http://schemas.openxmlformats.org/officeDocument/2006/relationships/hyperlink" Target="https://stats.wnba.com/events/?flag=1&amp;CFID=&amp;CFPARAMS=&amp;PlayerID=1628868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8" Type="http://schemas.openxmlformats.org/officeDocument/2006/relationships/hyperlink" Target="https://stats.wnba.com/events/?flag=1&amp;CFID=&amp;CFPARAMS=&amp;PlayerID=1627681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8" Type="http://schemas.openxmlformats.org/officeDocument/2006/relationships/hyperlink" Target="https://stats.wnba.com/player/1628897/" TargetMode="External"/><Relationship Id="rId15439" Type="http://schemas.openxmlformats.org/officeDocument/2006/relationships/hyperlink" Target="https://stats.wnba.com/events/?flag=1&amp;CFID=&amp;CFPARAMS=&amp;PlayerID=1627681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9" Type="http://schemas.openxmlformats.org/officeDocument/2006/relationships/hyperlink" Target="https://stats.wnba.com/events/?flag=1&amp;CFID=&amp;CFPARAMS=&amp;PlayerID=203823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9" Type="http://schemas.openxmlformats.org/officeDocument/2006/relationships/hyperlink" Target="https://stats.wnba.com/team/1611661329/traditional/" TargetMode="External"/><Relationship Id="rId14103" Type="http://schemas.openxmlformats.org/officeDocument/2006/relationships/hyperlink" Target="https://stats.wnba.com/events/?flag=1&amp;CFID=&amp;CFPARAMS=&amp;PlayerID=1628868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4" Type="http://schemas.openxmlformats.org/officeDocument/2006/relationships/hyperlink" Target="https://stats.wnba.com/events/?flag=1&amp;CFID=&amp;CFPARAMS=&amp;PlayerID=1627681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6" Type="http://schemas.openxmlformats.org/officeDocument/2006/relationships/hyperlink" Target="https://stats.wnba.com/events/?flag=1&amp;CFID=&amp;CFPARAMS=&amp;PlayerID=203823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4" Type="http://schemas.openxmlformats.org/officeDocument/2006/relationships/hyperlink" Target="https://stats.wnba.com/events/?flag=1&amp;CFID=&amp;CFPARAMS=&amp;PlayerID=1628868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5" Type="http://schemas.openxmlformats.org/officeDocument/2006/relationships/hyperlink" Target="https://stats.wnba.com/events/?flag=1&amp;CFID=&amp;CFPARAMS=&amp;PlayerID=1627681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5" Type="http://schemas.openxmlformats.org/officeDocument/2006/relationships/hyperlink" Target="https://stats.wnba.com/events/?flag=3&amp;CFID=&amp;CFPARAMS=&amp;PlayerID=203823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5" Type="http://schemas.openxmlformats.org/officeDocument/2006/relationships/hyperlink" Target="https://stats.wnba.com/events/?flag=1&amp;CFID=&amp;CFPARAMS=&amp;PlayerID=1628868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6" Type="http://schemas.openxmlformats.org/officeDocument/2006/relationships/hyperlink" Target="https://stats.wnba.com/events/?flag=1&amp;CFID=&amp;CFPARAMS=&amp;PlayerID=1627681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8" Type="http://schemas.openxmlformats.org/officeDocument/2006/relationships/hyperlink" Target="https://stats.wnba.com/events/?flag=1&amp;CFID=&amp;CFPARAMS=&amp;PlayerID=203823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6" Type="http://schemas.openxmlformats.org/officeDocument/2006/relationships/hyperlink" Target="https://stats.wnba.com/events/?flag=1&amp;CFID=&amp;CFPARAMS=&amp;PlayerID=1628868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7" Type="http://schemas.openxmlformats.org/officeDocument/2006/relationships/hyperlink" Target="https://stats.wnba.com/events/?flag=1&amp;CFID=&amp;CFPARAMS=&amp;PlayerID=1627681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7" Type="http://schemas.openxmlformats.org/officeDocument/2006/relationships/hyperlink" Target="https://stats.wnba.com/events/?flag=1&amp;CFID=&amp;CFPARAMS=&amp;PlayerID=203823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0" Type="http://schemas.openxmlformats.org/officeDocument/2006/relationships/hyperlink" Target="https://stats.wnba.com/events/?flag=3&amp;CFID=&amp;CFPARAMS=&amp;PlayerID=1627681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2" Type="http://schemas.openxmlformats.org/officeDocument/2006/relationships/hyperlink" Target="https://stats.wnba.com/player/203823/" TargetMode="External"/><Relationship Id="rId14100" Type="http://schemas.openxmlformats.org/officeDocument/2006/relationships/hyperlink" Target="https://stats.wnba.com/events/?flag=1&amp;CFID=&amp;CFPARAMS=&amp;PlayerID=1628868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1" Type="http://schemas.openxmlformats.org/officeDocument/2006/relationships/hyperlink" Target="https://stats.wnba.com/events/?flag=3&amp;CFID=&amp;CFPARAMS=&amp;PlayerID=1627681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1" Type="http://schemas.openxmlformats.org/officeDocument/2006/relationships/hyperlink" Target="https://stats.wnba.com/events/?flag=1&amp;CFID=&amp;CFPARAMS=&amp;PlayerID=100646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1" Type="http://schemas.openxmlformats.org/officeDocument/2006/relationships/hyperlink" Target="https://stats.wnba.com/events/?flag=1&amp;CFID=&amp;CFPARAMS=&amp;PlayerID=1628868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2" Type="http://schemas.openxmlformats.org/officeDocument/2006/relationships/hyperlink" Target="https://stats.wnba.com/events/?flag=3&amp;CFID=&amp;CFPARAMS=&amp;PlayerID=1627681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4" Type="http://schemas.openxmlformats.org/officeDocument/2006/relationships/hyperlink" Target="https://stats.wnba.com/events/?flag=3&amp;CFID=&amp;CFPARAMS=&amp;PlayerID=203823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2" Type="http://schemas.openxmlformats.org/officeDocument/2006/relationships/hyperlink" Target="https://stats.wnba.com/events/?flag=1&amp;CFID=&amp;CFPARAMS=&amp;PlayerID=1628868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3" Type="http://schemas.openxmlformats.org/officeDocument/2006/relationships/hyperlink" Target="https://stats.wnba.com/events/?flag=1&amp;CFID=&amp;CFPARAMS=&amp;PlayerID=1627681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3" Type="http://schemas.openxmlformats.org/officeDocument/2006/relationships/hyperlink" Target="https://stats.wnba.com/team/1611661323/traditional/" TargetMode="External"/><Relationship Id="rId5912" Type="http://schemas.openxmlformats.org/officeDocument/2006/relationships/hyperlink" Target="https://stats.wnba.com/events/?flag=1&amp;CFID=&amp;CFPARAMS=&amp;PlayerID=1630139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stats.wnba.com/events/?flag=1&amp;CFID=&amp;CFPARAMS=&amp;PlayerID=1630139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wnba.com/events/?flag=1&amp;CFID=&amp;CFPARAMS=&amp;PlayerID=1630139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stats.wnba.com/events/?flag=1&amp;CFID=&amp;CFPARAMS=&amp;PlayerID=1630139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wnba.com/events/?flag=3&amp;CFID=&amp;CFPARAMS=&amp;PlayerID=1631147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stats.wnba.com/events/?flag=3&amp;CFID=&amp;CFPARAMS=&amp;PlayerID=1631147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stats.wnba.com/player/1631147/" TargetMode="External"/><Relationship Id="rId5915" Type="http://schemas.openxmlformats.org/officeDocument/2006/relationships/hyperlink" Target="https://stats.wnba.com/team/1611661320/traditional/" TargetMode="External"/><Relationship Id="rId5918" Type="http://schemas.openxmlformats.org/officeDocument/2006/relationships/hyperlink" Target="https://stats.wnba.com/events/?flag=3&amp;CFID=&amp;CFPARAMS=&amp;PlayerID=1631147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wnba.com/events/?flag=3&amp;CFID=&amp;CFPARAMS=&amp;PlayerID=1631147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9" Type="http://schemas.openxmlformats.org/officeDocument/2006/relationships/hyperlink" Target="https://stats.wnba.com/events/?flag=1&amp;CFID=&amp;CFPARAMS=&amp;PlayerID=101023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5" Type="http://schemas.openxmlformats.org/officeDocument/2006/relationships/hyperlink" Target="https://stats.wnba.com/events/?flag=3&amp;CFID=&amp;CFPARAMS=&amp;PlayerID=101023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7" Type="http://schemas.openxmlformats.org/officeDocument/2006/relationships/hyperlink" Target="https://stats.wnba.com/events/?flag=3&amp;CFID=&amp;CFPARAMS=&amp;PlayerID=100720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6" Type="http://schemas.openxmlformats.org/officeDocument/2006/relationships/hyperlink" Target="https://stats.wnba.com/events/?flag=3&amp;CFID=&amp;CFPARAMS=&amp;PlayerID=101023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6" Type="http://schemas.openxmlformats.org/officeDocument/2006/relationships/hyperlink" Target="https://stats.wnba.com/events/?flag=3&amp;CFID=&amp;CFPARAMS=&amp;PlayerID=100720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7" Type="http://schemas.openxmlformats.org/officeDocument/2006/relationships/hyperlink" Target="https://stats.wnba.com/events/?flag=1&amp;CFID=&amp;CFPARAMS=&amp;PlayerID=101023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9" Type="http://schemas.openxmlformats.org/officeDocument/2006/relationships/hyperlink" Target="https://stats.wnba.com/events/?flag=3&amp;CFID=&amp;CFPARAMS=&amp;PlayerID=100720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8" Type="http://schemas.openxmlformats.org/officeDocument/2006/relationships/hyperlink" Target="https://stats.wnba.com/events/?flag=1&amp;CFID=&amp;CFPARAMS=&amp;PlayerID=101023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8" Type="http://schemas.openxmlformats.org/officeDocument/2006/relationships/hyperlink" Target="https://stats.wnba.com/events/?flag=3&amp;CFID=&amp;CFPARAMS=&amp;PlayerID=100720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1" Type="http://schemas.openxmlformats.org/officeDocument/2006/relationships/hyperlink" Target="https://stats.wnba.com/player/101023/" TargetMode="External"/><Relationship Id="rId16733" Type="http://schemas.openxmlformats.org/officeDocument/2006/relationships/hyperlink" Target="https://stats.wnba.com/events/?flag=1&amp;CFID=&amp;CFPARAMS=&amp;PlayerID=203410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2" Type="http://schemas.openxmlformats.org/officeDocument/2006/relationships/hyperlink" Target="https://stats.wnba.com/team/1611661330/traditional/" TargetMode="External"/><Relationship Id="rId16732" Type="http://schemas.openxmlformats.org/officeDocument/2006/relationships/hyperlink" Target="https://stats.wnba.com/events/?flag=1&amp;CFID=&amp;CFPARAMS=&amp;PlayerID=203410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3" Type="http://schemas.openxmlformats.org/officeDocument/2006/relationships/hyperlink" Target="https://stats.wnba.com/events/?flag=3&amp;CFID=&amp;CFPARAMS=&amp;PlayerID=101023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5" Type="http://schemas.openxmlformats.org/officeDocument/2006/relationships/hyperlink" Target="https://stats.wnba.com/team/1611661328/traditional/" TargetMode="External"/><Relationship Id="rId15404" Type="http://schemas.openxmlformats.org/officeDocument/2006/relationships/hyperlink" Target="https://stats.wnba.com/events/?flag=3&amp;CFID=&amp;CFPARAMS=&amp;PlayerID=101023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4" Type="http://schemas.openxmlformats.org/officeDocument/2006/relationships/hyperlink" Target="https://stats.wnba.com/player/100720/" TargetMode="External"/><Relationship Id="rId16731" Type="http://schemas.openxmlformats.org/officeDocument/2006/relationships/hyperlink" Target="https://stats.wnba.com/events/?flag=1&amp;CFID=&amp;CFPARAMS=&amp;PlayerID=203410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0" Type="http://schemas.openxmlformats.org/officeDocument/2006/relationships/hyperlink" Target="https://stats.wnba.com/events/?flag=1&amp;CFID=&amp;CFPARAMS=&amp;PlayerID=203029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0" Type="http://schemas.openxmlformats.org/officeDocument/2006/relationships/hyperlink" Target="https://stats.wnba.com/events/?flag=1&amp;CFID=&amp;CFPARAMS=&amp;PlayerID=203410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wnba.com/team/1611661313/traditional/" TargetMode="External"/><Relationship Id="rId5902" Type="http://schemas.openxmlformats.org/officeDocument/2006/relationships/hyperlink" Target="https://stats.wnba.com/events/?flag=3&amp;CFID=&amp;CFPARAMS=&amp;PlayerID=1630139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wnba.com/player/1630139/" TargetMode="External"/><Relationship Id="rId5905" Type="http://schemas.openxmlformats.org/officeDocument/2006/relationships/hyperlink" Target="https://stats.wnba.com/events/?flag=3&amp;CFID=&amp;CFPARAMS=&amp;PlayerID=1630139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stats.wnba.com/events/?flag=1&amp;CFID=&amp;CFPARAMS=&amp;PlayerID=1630139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wnba.com/events/?flag=3&amp;CFID=&amp;CFPARAMS=&amp;PlayerID=1630139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wnba.com/events/?flag=3&amp;CFID=&amp;CFPARAMS=&amp;PlayerID=1630139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stats.wnba.com/events/?flag=1&amp;CFID=&amp;CFPARAMS=&amp;PlayerID=1630139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stats.wnba.com/events/?flag=1&amp;CFID=&amp;CFPARAMS=&amp;PlayerID=1630139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stats.wnba.com/events/?flag=1&amp;CFID=&amp;CFPARAMS=&amp;PlayerID=1630139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6" Type="http://schemas.openxmlformats.org/officeDocument/2006/relationships/hyperlink" Target="https://stats.wnba.com/team/1611661319/traditional/" TargetMode="External"/><Relationship Id="rId16748" Type="http://schemas.openxmlformats.org/officeDocument/2006/relationships/hyperlink" Target="https://stats.wnba.com/player/100646/" TargetMode="External"/><Relationship Id="rId15417" Type="http://schemas.openxmlformats.org/officeDocument/2006/relationships/hyperlink" Target="https://stats.wnba.com/events/?flag=3&amp;CFID=&amp;CFPARAMS=&amp;PlayerID=203405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7" Type="http://schemas.openxmlformats.org/officeDocument/2006/relationships/hyperlink" Target="https://stats.wnba.com/events/?flag=1&amp;CFID=&amp;CFPARAMS=&amp;PlayerID=100720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8" Type="http://schemas.openxmlformats.org/officeDocument/2006/relationships/hyperlink" Target="https://stats.wnba.com/events/?flag=3&amp;CFID=&amp;CFPARAMS=&amp;PlayerID=203405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9" Type="http://schemas.openxmlformats.org/officeDocument/2006/relationships/hyperlink" Target="https://stats.wnba.com/events/?flag=1&amp;CFID=&amp;CFPARAMS=&amp;PlayerID=203405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9" Type="http://schemas.openxmlformats.org/officeDocument/2006/relationships/hyperlink" Target="https://stats.wnba.com/team/1611661325/traditional/" TargetMode="External"/><Relationship Id="rId15412" Type="http://schemas.openxmlformats.org/officeDocument/2006/relationships/hyperlink" Target="https://stats.wnba.com/events/?flag=1&amp;CFID=&amp;CFPARAMS=&amp;PlayerID=101023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4" Type="http://schemas.openxmlformats.org/officeDocument/2006/relationships/hyperlink" Target="https://stats.wnba.com/events/?flag=1&amp;CFID=&amp;CFPARAMS=&amp;PlayerID=100720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3" Type="http://schemas.openxmlformats.org/officeDocument/2006/relationships/hyperlink" Target="https://stats.wnba.com/events/?flag=1&amp;CFID=&amp;CFPARAMS=&amp;PlayerID=101023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3" Type="http://schemas.openxmlformats.org/officeDocument/2006/relationships/hyperlink" Target="https://stats.wnba.com/events/?flag=1&amp;CFID=&amp;CFPARAMS=&amp;PlayerID=100720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4" Type="http://schemas.openxmlformats.org/officeDocument/2006/relationships/hyperlink" Target="https://stats.wnba.com/events/?flag=1&amp;CFID=&amp;CFPARAMS=&amp;PlayerID=101023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6" Type="http://schemas.openxmlformats.org/officeDocument/2006/relationships/hyperlink" Target="https://stats.wnba.com/events/?flag=1&amp;CFID=&amp;CFPARAMS=&amp;PlayerID=100720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5" Type="http://schemas.openxmlformats.org/officeDocument/2006/relationships/hyperlink" Target="https://stats.wnba.com/player/203405/" TargetMode="External"/><Relationship Id="rId16745" Type="http://schemas.openxmlformats.org/officeDocument/2006/relationships/hyperlink" Target="https://stats.wnba.com/events/?flag=1&amp;CFID=&amp;CFPARAMS=&amp;PlayerID=100720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0" Type="http://schemas.openxmlformats.org/officeDocument/2006/relationships/hyperlink" Target="https://stats.wnba.com/events/?flag=1&amp;CFID=&amp;CFPARAMS=&amp;PlayerID=100720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0" Type="http://schemas.openxmlformats.org/officeDocument/2006/relationships/hyperlink" Target="https://stats.wnba.com/events/?flag=1&amp;CFID=&amp;CFPARAMS=&amp;PlayerID=101023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2" Type="http://schemas.openxmlformats.org/officeDocument/2006/relationships/hyperlink" Target="https://stats.wnba.com/events/?flag=1&amp;CFID=&amp;CFPARAMS=&amp;PlayerID=100720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1" Type="http://schemas.openxmlformats.org/officeDocument/2006/relationships/hyperlink" Target="https://stats.wnba.com/events/?flag=1&amp;CFID=&amp;CFPARAMS=&amp;PlayerID=101023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1" Type="http://schemas.openxmlformats.org/officeDocument/2006/relationships/hyperlink" Target="https://stats.wnba.com/events/?flag=1&amp;CFID=&amp;CFPARAMS=&amp;PlayerID=100720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wnba.com/events/?flag=1&amp;CFID=&amp;CFPARAMS=&amp;PlayerID=1630151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stats.wnba.com/events/?flag=3&amp;CFID=&amp;CFPARAMS=&amp;PlayerID=1631086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wnba.com/events/?flag=1&amp;CFID=&amp;CFPARAMS=&amp;PlayerID=1630151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wnba.com/events/?flag=3&amp;CFID=&amp;CFPARAMS=&amp;PlayerID=1631086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wnba.com/events/?flag=1&amp;CFID=&amp;CFPARAMS=&amp;PlayerID=204335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wnba.com/events/?flag=1&amp;CFID=&amp;CFPARAMS=&amp;PlayerID=1630151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stats.wnba.com/events/?flag=1&amp;CFID=&amp;CFPARAMS=&amp;PlayerID=1630149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wnba.com/events/?flag=1&amp;CFID=&amp;CFPARAMS=&amp;PlayerID=1641660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stats.wnba.com/events/?flag=1&amp;CFID=&amp;CFPARAMS=&amp;PlayerID=1630149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wnba.com/events/?flag=1&amp;CFID=&amp;CFPARAMS=&amp;PlayerID=1630461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stats.wnba.com/events/?flag=1&amp;CFID=&amp;CFPARAMS=&amp;PlayerID=1641660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stats.wnba.com/events/?flag=1&amp;CFID=&amp;CFPARAMS=&amp;PlayerID=1630149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wnba.com/events/?flag=1&amp;CFID=&amp;CFPARAMS=&amp;PlayerID=1630461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wnba.com/events/?flag=1&amp;CFID=&amp;CFPARAMS=&amp;PlayerID=1641660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wnba.com/team/1611661313/traditional/" TargetMode="External"/><Relationship Id="rId2022" Type="http://schemas.openxmlformats.org/officeDocument/2006/relationships/hyperlink" Target="https://stats.wnba.com/events/?flag=1&amp;CFID=&amp;CFPARAMS=&amp;PlayerID=1630461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stats.wnba.com/events/?flag=1&amp;CFID=&amp;CFPARAMS=&amp;PlayerID=1641660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wnba.com/player/204335/" TargetMode="External"/><Relationship Id="rId2023" Type="http://schemas.openxmlformats.org/officeDocument/2006/relationships/hyperlink" Target="https://stats.wnba.com/player/1630151/" TargetMode="External"/><Relationship Id="rId3355" Type="http://schemas.openxmlformats.org/officeDocument/2006/relationships/hyperlink" Target="https://stats.wnba.com/events/?flag=1&amp;CFID=&amp;CFPARAMS=&amp;PlayerID=1641660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wnba.com/events/?flag=3&amp;CFID=&amp;CFPARAMS=&amp;PlayerID=204335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wnba.com/team/1611661324/traditional/" TargetMode="External"/><Relationship Id="rId3354" Type="http://schemas.openxmlformats.org/officeDocument/2006/relationships/hyperlink" Target="https://stats.wnba.com/events/?flag=1&amp;CFID=&amp;CFPARAMS=&amp;PlayerID=1641660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wnba.com/events/?flag=3&amp;CFID=&amp;CFPARAMS=&amp;PlayerID=204335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wnba.com/events/?flag=3&amp;CFID=&amp;CFPARAMS=&amp;PlayerID=1630151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stats.wnba.com/team/1611661325/traditional/" TargetMode="External"/><Relationship Id="rId4688" Type="http://schemas.openxmlformats.org/officeDocument/2006/relationships/hyperlink" Target="https://stats.wnba.com/events/?flag=3&amp;CFID=&amp;CFPARAMS=&amp;PlayerID=204335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wnba.com/events/?flag=3&amp;CFID=&amp;CFPARAMS=&amp;PlayerID=1630151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wnba.com/player/1631086/" TargetMode="External"/><Relationship Id="rId4687" Type="http://schemas.openxmlformats.org/officeDocument/2006/relationships/hyperlink" Target="https://stats.wnba.com/events/?flag=3&amp;CFID=&amp;CFPARAMS=&amp;PlayerID=204335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wnba.com/events/?flag=3&amp;CFID=&amp;CFPARAMS=&amp;PlayerID=1630461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8" Type="http://schemas.openxmlformats.org/officeDocument/2006/relationships/hyperlink" Target="https://stats.wnba.com/events/?flag=1&amp;CFID=&amp;CFPARAMS=&amp;PlayerID=1641660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9" Type="http://schemas.openxmlformats.org/officeDocument/2006/relationships/hyperlink" Target="https://stats.wnba.com/events/?flag=1&amp;CFID=&amp;CFPARAMS=&amp;PlayerID=1630149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wnba.com/events/?flag=3&amp;CFID=&amp;CFPARAMS=&amp;PlayerID=1630461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wnba.com/events/?flag=3&amp;CFID=&amp;CFPARAMS=&amp;PlayerID=1641660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wnba.com/events/?flag=1&amp;CFID=&amp;CFPARAMS=&amp;PlayerID=1630149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wnba.com/events/?flag=1&amp;CFID=&amp;CFPARAMS=&amp;PlayerID=1630461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9" Type="http://schemas.openxmlformats.org/officeDocument/2006/relationships/hyperlink" Target="https://stats.wnba.com/events/?flag=1&amp;CFID=&amp;CFPARAMS=&amp;PlayerID=1630461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9" Type="http://schemas.openxmlformats.org/officeDocument/2006/relationships/hyperlink" Target="https://stats.wnba.com/events/?flag=1&amp;CFID=&amp;CFPARAMS=&amp;PlayerID=1641660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wnba.com/events/?flag=1&amp;CFID=&amp;CFPARAMS=&amp;PlayerID=1628881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wnba.com/events/?flag=3&amp;CFID=&amp;CFPARAMS=&amp;PlayerID=1630149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wnba.com/team/1611661321/traditional/" TargetMode="External"/><Relationship Id="rId2010" Type="http://schemas.openxmlformats.org/officeDocument/2006/relationships/hyperlink" Target="https://stats.wnba.com/events/?flag=1&amp;CFID=&amp;CFPARAMS=&amp;PlayerID=1641675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wnba.com/player/1641660/" TargetMode="External"/><Relationship Id="rId4673" Type="http://schemas.openxmlformats.org/officeDocument/2006/relationships/hyperlink" Target="https://stats.wnba.com/events/?flag=3&amp;CFID=&amp;CFPARAMS=&amp;PlayerID=1630149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wnba.com/events/?flag=1&amp;CFID=&amp;CFPARAMS=&amp;PlayerID=1641675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wnba.com/events/?flag=1&amp;CFID=&amp;CFPARAMS=&amp;PlayerID=1628881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wnba.com/events/?flag=3&amp;CFID=&amp;CFPARAMS=&amp;PlayerID=1630149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wnba.com/player/1630461/" TargetMode="External"/><Relationship Id="rId3344" Type="http://schemas.openxmlformats.org/officeDocument/2006/relationships/hyperlink" Target="https://stats.wnba.com/events/?flag=3&amp;CFID=&amp;CFPARAMS=&amp;PlayerID=1641660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stats.wnba.com/events/?flag=1&amp;CFID=&amp;CFPARAMS=&amp;PlayerID=1630149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wnba.com/team/1611661328/traditional/" TargetMode="External"/><Relationship Id="rId3343" Type="http://schemas.openxmlformats.org/officeDocument/2006/relationships/hyperlink" Target="https://stats.wnba.com/team/1611661320/traditional/" TargetMode="External"/><Relationship Id="rId4674" Type="http://schemas.openxmlformats.org/officeDocument/2006/relationships/hyperlink" Target="https://stats.wnba.com/events/?flag=3&amp;CFID=&amp;CFPARAMS=&amp;PlayerID=1630149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wnba.com/events/?flag=3&amp;CFID=&amp;CFPARAMS=&amp;PlayerID=1630461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stats.wnba.com/events/?flag=3&amp;CFID=&amp;CFPARAMS=&amp;PlayerID=1641660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stats.wnba.com/events/?flag=1&amp;CFID=&amp;CFPARAMS=&amp;PlayerID=1630149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wnba.com/events/?flag=3&amp;CFID=&amp;CFPARAMS=&amp;PlayerID=1630461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stats.wnba.com/events/?flag=3&amp;CFID=&amp;CFPARAMS=&amp;PlayerID=1641660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6" Type="http://schemas.openxmlformats.org/officeDocument/2006/relationships/hyperlink" Target="https://stats.wnba.com/events/?flag=1&amp;CFID=&amp;CFPARAMS=&amp;PlayerID=1630149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wnba.com/events/?flag=1&amp;CFID=&amp;CFPARAMS=&amp;PlayerID=1642299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stats.wnba.com/team/1611661323/traditional/" TargetMode="External"/><Relationship Id="rId2040" Type="http://schemas.openxmlformats.org/officeDocument/2006/relationships/hyperlink" Target="https://stats.wnba.com/events/?flag=1&amp;CFID=&amp;CFPARAMS=&amp;PlayerID=1628242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stats.wnba.com/player/1631135/" TargetMode="External"/><Relationship Id="rId2041" Type="http://schemas.openxmlformats.org/officeDocument/2006/relationships/hyperlink" Target="https://stats.wnba.com/events/?flag=1&amp;CFID=&amp;CFPARAMS=&amp;PlayerID=1628242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stats.wnba.com/events/?flag=3&amp;CFID=&amp;CFPARAMS=&amp;PlayerID=1631135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wnba.com/events/?flag=1&amp;CFID=&amp;CFPARAMS=&amp;PlayerID=1628242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wnba.com/events/?flag=3&amp;CFID=&amp;CFPARAMS=&amp;PlayerID=1631135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wnba.com/player/1642299/" TargetMode="External"/><Relationship Id="rId3375" Type="http://schemas.openxmlformats.org/officeDocument/2006/relationships/hyperlink" Target="https://stats.wnba.com/events/?flag=1&amp;CFID=&amp;CFPARAMS=&amp;PlayerID=1631135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wnba.com/team/1611661328/traditional/" TargetMode="External"/><Relationship Id="rId3374" Type="http://schemas.openxmlformats.org/officeDocument/2006/relationships/hyperlink" Target="https://stats.wnba.com/events/?flag=1&amp;CFID=&amp;CFPARAMS=&amp;PlayerID=1631135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wnba.com/events/?flag=3&amp;CFID=&amp;CFPARAMS=&amp;PlayerID=1642299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wnba.com/events/?flag=1&amp;CFID=&amp;CFPARAMS=&amp;PlayerID=1631135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wnba.com/events/?flag=3&amp;CFID=&amp;CFPARAMS=&amp;PlayerID=1642299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stats.wnba.com/events/?flag=1&amp;CFID=&amp;CFPARAMS=&amp;PlayerID=1631135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wnba.com/events/?flag=3&amp;CFID=&amp;CFPARAMS=&amp;PlayerID=1642299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stats.wnba.com/events/?flag=1&amp;CFID=&amp;CFPARAMS=&amp;PlayerID=1631135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wnba.com/events/?flag=1&amp;CFID=&amp;CFPARAMS=&amp;PlayerID=1642299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stats.wnba.com/events/?flag=1&amp;CFID=&amp;CFPARAMS=&amp;PlayerID=1631135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wnba.com/events/?flag=3&amp;CFID=&amp;CFPARAMS=&amp;PlayerID=1628242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wnba.com/events/?flag=1&amp;CFID=&amp;CFPARAMS=&amp;PlayerID=1628242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stats.wnba.com/events/?flag=1&amp;CFID=&amp;CFPARAMS=&amp;PlayerID=1631086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stats.wnba.com/events/?flag=3&amp;CFID=&amp;CFPARAMS=&amp;PlayerID=1631086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stats.wnba.com/events/?flag=1&amp;CFID=&amp;CFPARAMS=&amp;PlayerID=204335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stats.wnba.com/events/?flag=1&amp;CFID=&amp;CFPARAMS=&amp;PlayerID=204335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wnba.com/events/?flag=1&amp;CFID=&amp;CFPARAMS=&amp;PlayerID=1630151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stats.wnba.com/events/?flag=1&amp;CFID=&amp;CFPARAMS=&amp;PlayerID=1631086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wnba.com/events/?flag=1&amp;CFID=&amp;CFPARAMS=&amp;PlayerID=204335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wnba.com/events/?flag=1&amp;CFID=&amp;CFPARAMS=&amp;PlayerID=1630151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stats.wnba.com/events/?flag=3&amp;CFID=&amp;CFPARAMS=&amp;PlayerID=1631086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wnba.com/events/?flag=1&amp;CFID=&amp;CFPARAMS=&amp;PlayerID=204335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wnba.com/events/?flag=1&amp;CFID=&amp;CFPARAMS=&amp;PlayerID=1630151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wnba.com/events/?flag=1&amp;CFID=&amp;CFPARAMS=&amp;PlayerID=1631086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stats.wnba.com/events/?flag=1&amp;CFID=&amp;CFPARAMS=&amp;PlayerID=204335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3" Type="http://schemas.openxmlformats.org/officeDocument/2006/relationships/hyperlink" Target="https://stats.wnba.com/events/?flag=1&amp;CFID=&amp;CFPARAMS=&amp;PlayerID=1630151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stats.wnba.com/events/?flag=1&amp;CFID=&amp;CFPARAMS=&amp;PlayerID=1631086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stats.wnba.com/events/?flag=1&amp;CFID=&amp;CFPARAMS=&amp;PlayerID=204335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wnba.com/player/1628242/" TargetMode="External"/><Relationship Id="rId3366" Type="http://schemas.openxmlformats.org/officeDocument/2006/relationships/hyperlink" Target="https://stats.wnba.com/events/?flag=1&amp;CFID=&amp;CFPARAMS=&amp;PlayerID=1631086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stats.wnba.com/player/1627675/" TargetMode="External"/><Relationship Id="rId2035" Type="http://schemas.openxmlformats.org/officeDocument/2006/relationships/hyperlink" Target="https://stats.wnba.com/team/1611661319/traditional/" TargetMode="External"/><Relationship Id="rId3365" Type="http://schemas.openxmlformats.org/officeDocument/2006/relationships/hyperlink" Target="https://stats.wnba.com/events/?flag=1&amp;CFID=&amp;CFPARAMS=&amp;PlayerID=1631086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wnba.com/events/?flag=1&amp;CFID=&amp;CFPARAMS=&amp;PlayerID=204335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wnba.com/events/?flag=3&amp;CFID=&amp;CFPARAMS=&amp;PlayerID=1628242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wnba.com/events/?flag=1&amp;CFID=&amp;CFPARAMS=&amp;PlayerID=1631086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wnba.com/events/?flag=3&amp;CFID=&amp;CFPARAMS=&amp;PlayerID=1627675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7" Type="http://schemas.openxmlformats.org/officeDocument/2006/relationships/hyperlink" Target="https://stats.wnba.com/events/?flag=3&amp;CFID=&amp;CFPARAMS=&amp;PlayerID=1628242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wnba.com/events/?flag=1&amp;CFID=&amp;CFPARAMS=&amp;PlayerID=1631086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stats.wnba.com/team/1611661323/traditional/" TargetMode="External"/><Relationship Id="rId3315" Type="http://schemas.openxmlformats.org/officeDocument/2006/relationships/hyperlink" Target="https://stats.wnba.com/player/1629476/" TargetMode="External"/><Relationship Id="rId4646" Type="http://schemas.openxmlformats.org/officeDocument/2006/relationships/hyperlink" Target="https://stats.wnba.com/events/?flag=3&amp;CFID=&amp;CFPARAMS=&amp;PlayerID=202664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8" Type="http://schemas.openxmlformats.org/officeDocument/2006/relationships/hyperlink" Target="https://stats.wnba.com/events/?flag=1&amp;CFID=&amp;CFPARAMS=&amp;PlayerID=1630459&amp;TeamID=161166131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wnba.com/events/?flag=1&amp;CFID=&amp;CFPARAMS=&amp;PlayerID=1631031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wnba.com/events/?flag=3&amp;CFID=&amp;CFPARAMS=&amp;PlayerID=202664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9" Type="http://schemas.openxmlformats.org/officeDocument/2006/relationships/hyperlink" Target="https://stats.wnba.com/player/204329/" TargetMode="External"/><Relationship Id="rId3317" Type="http://schemas.openxmlformats.org/officeDocument/2006/relationships/hyperlink" Target="https://stats.wnba.com/events/?flag=3&amp;CFID=&amp;CFPARAMS=&amp;PlayerID=1629476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stats.wnba.com/events/?flag=1&amp;CFID=&amp;CFPARAMS=&amp;PlayerID=202664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stats.wnba.com/events/?flag=1&amp;CFID=&amp;CFPARAMS=&amp;PlayerID=1630459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wnba.com/team/1611661330/traditional/" TargetMode="External"/><Relationship Id="rId4647" Type="http://schemas.openxmlformats.org/officeDocument/2006/relationships/hyperlink" Target="https://stats.wnba.com/events/?flag=1&amp;CFID=&amp;CFPARAMS=&amp;PlayerID=202664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7" Type="http://schemas.openxmlformats.org/officeDocument/2006/relationships/hyperlink" Target="https://stats.wnba.com/events/?flag=1&amp;CFID=&amp;CFPARAMS=&amp;PlayerID=1630459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wnba.com/events/?flag=3&amp;CFID=&amp;CFPARAMS=&amp;PlayerID=1629476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stats.wnba.com/events/?flag=3&amp;CFID=&amp;CFPARAMS=&amp;PlayerID=1629476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wnba.com/events/?flag=1&amp;CFID=&amp;CFPARAMS=&amp;PlayerID=202664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wnba.com/events/?flag=3&amp;CFID=&amp;CFPARAMS=&amp;PlayerID=1630459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stats.wnba.com/events/?flag=1&amp;CFID=&amp;CFPARAMS=&amp;PlayerID=1630459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stats.wnba.com/events/?flag=1&amp;CFID=&amp;CFPARAMS=&amp;PlayerID=204323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wnba.com/events/?flag=1&amp;CFID=&amp;CFPARAMS=&amp;PlayerID=1631031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stats.wnba.com/team/1611661329/traditional/" TargetMode="External"/><Relationship Id="rId5974" Type="http://schemas.openxmlformats.org/officeDocument/2006/relationships/hyperlink" Target="https://stats.wnba.com/events/?flag=1&amp;CFID=&amp;CFPARAMS=&amp;PlayerID=1630459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wnba.com/events/?flag=1&amp;CFID=&amp;CFPARAMS=&amp;PlayerID=1631031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stats.wnba.com/player/202664/" TargetMode="External"/><Relationship Id="rId5975" Type="http://schemas.openxmlformats.org/officeDocument/2006/relationships/hyperlink" Target="https://stats.wnba.com/events/?flag=1&amp;CFID=&amp;CFPARAMS=&amp;PlayerID=1630459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stats.wnba.com/events/?flag=1&amp;CFID=&amp;CFPARAMS=&amp;PlayerID=1631031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wnba.com/events/?flag=3&amp;CFID=&amp;CFPARAMS=&amp;PlayerID=202664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wnba.com/events/?flag=1&amp;CFID=&amp;CFPARAMS=&amp;PlayerID=1630459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wnba.com/events/?flag=1&amp;CFID=&amp;CFPARAMS=&amp;PlayerID=1631031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wnba.com/events/?flag=3&amp;CFID=&amp;CFPARAMS=&amp;PlayerID=202664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stats.wnba.com/events/?flag=1&amp;CFID=&amp;CFPARAMS=&amp;PlayerID=1630459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wnba.com/team/1611661322/traditional/" TargetMode="External"/><Relationship Id="rId4635" Type="http://schemas.openxmlformats.org/officeDocument/2006/relationships/hyperlink" Target="https://stats.wnba.com/events/?flag=1&amp;CFID=&amp;CFPARAMS=&amp;PlayerID=204323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stats.wnba.com/events/?flag=3&amp;CFID=&amp;CFPARAMS=&amp;PlayerID=1630459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stats.wnba.com/player/1631031/" TargetMode="External"/><Relationship Id="rId4634" Type="http://schemas.openxmlformats.org/officeDocument/2006/relationships/hyperlink" Target="https://stats.wnba.com/events/?flag=1&amp;CFID=&amp;CFPARAMS=&amp;PlayerID=204323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stats.wnba.com/events/?flag=3&amp;CFID=&amp;CFPARAMS=&amp;PlayerID=1630459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wnba.com/events/?flag=3&amp;CFID=&amp;CFPARAMS=&amp;PlayerID=1631031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wnba.com/events/?flag=1&amp;CFID=&amp;CFPARAMS=&amp;PlayerID=204323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wnba.com/player/1630459/" TargetMode="External"/><Relationship Id="rId3305" Type="http://schemas.openxmlformats.org/officeDocument/2006/relationships/hyperlink" Target="https://stats.wnba.com/events/?flag=3&amp;CFID=&amp;CFPARAMS=&amp;PlayerID=1631031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wnba.com/events/?flag=1&amp;CFID=&amp;CFPARAMS=&amp;PlayerID=204323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wnba.com/team/1611661313/traditional/" TargetMode="External"/><Relationship Id="rId3308" Type="http://schemas.openxmlformats.org/officeDocument/2006/relationships/hyperlink" Target="https://stats.wnba.com/events/?flag=1&amp;CFID=&amp;CFPARAMS=&amp;PlayerID=1631031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wnba.com/events/?flag=1&amp;CFID=&amp;CFPARAMS=&amp;PlayerID=204323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stats.wnba.com/events/?flag=1&amp;CFID=&amp;CFPARAMS=&amp;PlayerID=1631031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wnba.com/events/?flag=1&amp;CFID=&amp;CFPARAMS=&amp;PlayerID=204323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stats.wnba.com/events/?flag=3&amp;CFID=&amp;CFPARAMS=&amp;PlayerID=1630459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stats.wnba.com/events/?flag=1&amp;CFID=&amp;CFPARAMS=&amp;PlayerID=1631031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stats.wnba.com/events/?flag=1&amp;CFID=&amp;CFPARAMS=&amp;PlayerID=1630113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wnba.com/events/?flag=1&amp;CFID=&amp;CFPARAMS=&amp;PlayerID=1628920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stats.wnba.com/events/?flag=3&amp;CFID=&amp;CFPARAMS=&amp;PlayerID=204323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wnba.com/events/?flag=1&amp;CFID=&amp;CFPARAMS=&amp;PlayerID=1630113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wnba.com/events/?flag=3&amp;CFID=&amp;CFPARAMS=&amp;PlayerID=204323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wnba.com/events/?flag=1&amp;CFID=&amp;CFPARAMS=&amp;PlayerID=1630113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wnba.com/events/?flag=1&amp;CFID=&amp;CFPARAMS=&amp;PlayerID=1628920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wnba.com/events/?flag=1&amp;CFID=&amp;CFPARAMS=&amp;PlayerID=204323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wnba.com/events/?flag=1&amp;CFID=&amp;CFPARAMS=&amp;PlayerID=1630113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wnba.com/events/?flag=1&amp;CFID=&amp;CFPARAMS=&amp;PlayerID=1628920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wnba.com/events/?flag=3&amp;CFID=&amp;CFPARAMS=&amp;PlayerID=204323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stats.wnba.com/events/?flag=1&amp;CFID=&amp;CFPARAMS=&amp;PlayerID=1630113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5" Type="http://schemas.openxmlformats.org/officeDocument/2006/relationships/hyperlink" Target="https://stats.wnba.com/events/?flag=3&amp;CFID=&amp;CFPARAMS=&amp;PlayerID=1641675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7" Type="http://schemas.openxmlformats.org/officeDocument/2006/relationships/hyperlink" Target="https://stats.wnba.com/events/?flag=1&amp;CFID=&amp;CFPARAMS=&amp;PlayerID=1628881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wnba.com/events/?flag=1&amp;CFID=&amp;CFPARAMS=&amp;PlayerID=201516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wnba.com/events/?flag=1&amp;CFID=&amp;CFPARAMS=&amp;PlayerID=1641675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stats.wnba.com/events/?flag=1&amp;CFID=&amp;CFPARAMS=&amp;PlayerID=1628881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stats.wnba.com/events/?flag=1&amp;CFID=&amp;CFPARAMS=&amp;PlayerID=201516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wnba.com/events/?flag=1&amp;CFID=&amp;CFPARAMS=&amp;PlayerID=1641675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wnba.com/events/?flag=1&amp;CFID=&amp;CFPARAMS=&amp;PlayerID=1628881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wnba.com/events/?flag=3&amp;CFID=&amp;CFPARAMS=&amp;PlayerID=1631062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wnba.com/events/?flag=1&amp;CFID=&amp;CFPARAMS=&amp;PlayerID=1641675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stats.wnba.com/events/?flag=1&amp;CFID=&amp;CFPARAMS=&amp;PlayerID=1628881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wnba.com/player/1630149/" TargetMode="External"/><Relationship Id="rId5999" Type="http://schemas.openxmlformats.org/officeDocument/2006/relationships/hyperlink" Target="https://stats.wnba.com/events/?flag=1&amp;CFID=&amp;CFPARAMS=&amp;PlayerID=1631062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wnba.com/events/?flag=1&amp;CFID=&amp;CFPARAMS=&amp;PlayerID=1641675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stats.wnba.com/events/?flag=3&amp;CFID=&amp;CFPARAMS=&amp;PlayerID=201516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stats.wnba.com/events/?flag=1&amp;CFID=&amp;CFPARAMS=&amp;PlayerID=204329&amp;TeamID=161166131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wnba.com/player/1631062/" TargetMode="External"/><Relationship Id="rId3331" Type="http://schemas.openxmlformats.org/officeDocument/2006/relationships/hyperlink" Target="https://stats.wnba.com/events/?flag=3&amp;CFID=&amp;CFPARAMS=&amp;PlayerID=1628881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stats.wnba.com/events/?flag=1&amp;CFID=&amp;CFPARAMS=&amp;PlayerID=201516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stats.wnba.com/events/?flag=1&amp;CFID=&amp;CFPARAMS=&amp;PlayerID=204329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wnba.com/events/?flag=1&amp;CFID=&amp;CFPARAMS=&amp;PlayerID=1641687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stats.wnba.com/team/1611661330/traditional/" TargetMode="External"/><Relationship Id="rId4661" Type="http://schemas.openxmlformats.org/officeDocument/2006/relationships/hyperlink" Target="https://stats.wnba.com/events/?flag=1&amp;CFID=&amp;CFPARAMS=&amp;PlayerID=201516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wnba.com/events/?flag=1&amp;CFID=&amp;CFPARAMS=&amp;PlayerID=204329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stats.wnba.com/events/?flag=1&amp;CFID=&amp;CFPARAMS=&amp;PlayerID=1641687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stats.wnba.com/events/?flag=3&amp;CFID=&amp;CFPARAMS=&amp;PlayerID=1628881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wnba.com/events/?flag=1&amp;CFID=&amp;CFPARAMS=&amp;PlayerID=201516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stats.wnba.com/events/?flag=3&amp;CFID=&amp;CFPARAMS=&amp;PlayerID=1631062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wnba.com/player/1641675/" TargetMode="External"/><Relationship Id="rId3332" Type="http://schemas.openxmlformats.org/officeDocument/2006/relationships/hyperlink" Target="https://stats.wnba.com/events/?flag=3&amp;CFID=&amp;CFPARAMS=&amp;PlayerID=1628881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wnba.com/events/?flag=1&amp;CFID=&amp;CFPARAMS=&amp;PlayerID=201516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stats.wnba.com/events/?flag=3&amp;CFID=&amp;CFPARAMS=&amp;PlayerID=1631062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wnba.com/team/1611661328/traditional/" TargetMode="External"/><Relationship Id="rId3335" Type="http://schemas.openxmlformats.org/officeDocument/2006/relationships/hyperlink" Target="https://stats.wnba.com/events/?flag=1&amp;CFID=&amp;CFPARAMS=&amp;PlayerID=1628881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wnba.com/events/?flag=1&amp;CFID=&amp;CFPARAMS=&amp;PlayerID=201516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4" Type="http://schemas.openxmlformats.org/officeDocument/2006/relationships/hyperlink" Target="https://stats.wnba.com/team/1611661325/traditional/" TargetMode="External"/><Relationship Id="rId2004" Type="http://schemas.openxmlformats.org/officeDocument/2006/relationships/hyperlink" Target="https://stats.wnba.com/events/?flag=3&amp;CFID=&amp;CFPARAMS=&amp;PlayerID=1641675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stats.wnba.com/events/?flag=1&amp;CFID=&amp;CFPARAMS=&amp;PlayerID=1628881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wnba.com/events/?flag=1&amp;CFID=&amp;CFPARAMS=&amp;PlayerID=201516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5" Type="http://schemas.openxmlformats.org/officeDocument/2006/relationships/hyperlink" Target="https://stats.wnba.com/events/?flag=3&amp;CFID=&amp;CFPARAMS=&amp;PlayerID=1631062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wnba.com/events/?flag=1&amp;CFID=&amp;CFPARAMS=&amp;PlayerID=1629476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wnba.com/events/?flag=3&amp;CFID=&amp;CFPARAMS=&amp;PlayerID=201516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wnba.com/events/?flag=1&amp;CFID=&amp;CFPARAMS=&amp;PlayerID=204329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wnba.com/events/?flag=1&amp;CFID=&amp;CFPARAMS=&amp;PlayerID=1629476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wnba.com/team/1611661329/traditional/" TargetMode="External"/><Relationship Id="rId3328" Type="http://schemas.openxmlformats.org/officeDocument/2006/relationships/hyperlink" Target="https://stats.wnba.com/events/?flag=1&amp;CFID=&amp;CFPARAMS=&amp;PlayerID=1629476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stats.wnba.com/events/?flag=3&amp;CFID=&amp;CFPARAMS=&amp;PlayerID=201516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stats.wnba.com/events/?flag=1&amp;CFID=&amp;CFPARAMS=&amp;PlayerID=204329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stats.wnba.com/events/?flag=1&amp;CFID=&amp;CFPARAMS=&amp;PlayerID=1629476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wnba.com/events/?flag=3&amp;CFID=&amp;CFPARAMS=&amp;PlayerID=201516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wnba.com/events/?flag=1&amp;CFID=&amp;CFPARAMS=&amp;PlayerID=204329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wnba.com/player/1628881/" TargetMode="External"/><Relationship Id="rId5981" Type="http://schemas.openxmlformats.org/officeDocument/2006/relationships/hyperlink" Target="https://stats.wnba.com/events/?flag=3&amp;CFID=&amp;CFPARAMS=&amp;PlayerID=204329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stats.wnba.com/events/?flag=3&amp;CFID=&amp;CFPARAMS=&amp;PlayerID=204329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0" Type="http://schemas.openxmlformats.org/officeDocument/2006/relationships/hyperlink" Target="https://stats.wnba.com/events/?flag=3&amp;CFID=&amp;CFPARAMS=&amp;PlayerID=1629476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wnba.com/events/?flag=1&amp;CFID=&amp;CFPARAMS=&amp;PlayerID=202664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wnba.com/events/?flag=1&amp;CFID=&amp;CFPARAMS=&amp;PlayerID=202664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wnba.com/team/1611661319/traditional/" TargetMode="External"/><Relationship Id="rId3322" Type="http://schemas.openxmlformats.org/officeDocument/2006/relationships/hyperlink" Target="https://stats.wnba.com/events/?flag=1&amp;CFID=&amp;CFPARAMS=&amp;PlayerID=1629476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wnba.com/events/?flag=1&amp;CFID=&amp;CFPARAMS=&amp;PlayerID=202664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wnba.com/events/?flag=1&amp;CFID=&amp;CFPARAMS=&amp;PlayerID=204329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stats.wnba.com/events/?flag=1&amp;CFID=&amp;CFPARAMS=&amp;PlayerID=1629476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wnba.com/events/?flag=1&amp;CFID=&amp;CFPARAMS=&amp;PlayerID=202664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wnba.com/events/?flag=1&amp;CFID=&amp;CFPARAMS=&amp;PlayerID=204329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wnba.com/events/?flag=1&amp;CFID=&amp;CFPARAMS=&amp;PlayerID=1629476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stats.wnba.com/player/201516/" TargetMode="External"/><Relationship Id="rId5983" Type="http://schemas.openxmlformats.org/officeDocument/2006/relationships/hyperlink" Target="https://stats.wnba.com/events/?flag=3&amp;CFID=&amp;CFPARAMS=&amp;PlayerID=204329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wnba.com/events/?flag=1&amp;CFID=&amp;CFPARAMS=&amp;PlayerID=1629476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stats.wnba.com/events/?flag=1&amp;CFID=&amp;CFPARAMS=&amp;PlayerID=202664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stats.wnba.com/events/?flag=3&amp;CFID=&amp;CFPARAMS=&amp;PlayerID=204329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wnba.com/events/?flag=3&amp;CFID=&amp;CFPARAMS=&amp;PlayerID=1627668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wnba.com/events/?flag=3&amp;CFID=&amp;CFPARAMS=&amp;PlayerID=1627668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wnba.com/events/?flag=3&amp;CFID=&amp;CFPARAMS=&amp;PlayerID=1627668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wnba.com/events/?flag=1&amp;CFID=&amp;CFPARAMS=&amp;PlayerID=1627668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wnba.com/events/?flag=1&amp;CFID=&amp;CFPARAMS=&amp;PlayerID=1627668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wnba.com/events/?flag=1&amp;CFID=&amp;CFPARAMS=&amp;PlayerID=1627668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wnba.com/events/?flag=1&amp;CFID=&amp;CFPARAMS=&amp;PlayerID=1627668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stats.wnba.com/events/?flag=1&amp;CFID=&amp;CFPARAMS=&amp;PlayerID=1627668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stats.wnba.com/events/?flag=1&amp;CFID=&amp;CFPARAMS=&amp;PlayerID=1627668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wnba.com/events/?flag=1&amp;CFID=&amp;CFPARAMS=&amp;PlayerID=1627668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4" Type="http://schemas.openxmlformats.org/officeDocument/2006/relationships/hyperlink" Target="https://stats.wnba.com/player/203831/" TargetMode="External"/><Relationship Id="rId15295" Type="http://schemas.openxmlformats.org/officeDocument/2006/relationships/hyperlink" Target="https://stats.wnba.com/team/1611661325/traditional/" TargetMode="External"/><Relationship Id="rId15296" Type="http://schemas.openxmlformats.org/officeDocument/2006/relationships/hyperlink" Target="https://stats.wnba.com/events/?flag=3&amp;CFID=&amp;CFPARAMS=&amp;PlayerID=203831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7" Type="http://schemas.openxmlformats.org/officeDocument/2006/relationships/hyperlink" Target="https://stats.wnba.com/events/?flag=3&amp;CFID=&amp;CFPARAMS=&amp;PlayerID=203831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0" Type="http://schemas.openxmlformats.org/officeDocument/2006/relationships/hyperlink" Target="https://stats.wnba.com/events/?flag=1&amp;CFID=&amp;CFPARAMS=&amp;PlayerID=201067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1" Type="http://schemas.openxmlformats.org/officeDocument/2006/relationships/hyperlink" Target="https://stats.wnba.com/events/?flag=1&amp;CFID=&amp;CFPARAMS=&amp;PlayerID=201067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2" Type="http://schemas.openxmlformats.org/officeDocument/2006/relationships/hyperlink" Target="https://stats.wnba.com/events/?flag=1&amp;CFID=&amp;CFPARAMS=&amp;PlayerID=201067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3" Type="http://schemas.openxmlformats.org/officeDocument/2006/relationships/hyperlink" Target="https://stats.wnba.com/events/?flag=1&amp;CFID=&amp;CFPARAMS=&amp;PlayerID=201067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7" Type="http://schemas.openxmlformats.org/officeDocument/2006/relationships/hyperlink" Target="https://stats.wnba.com/events/?flag=1&amp;CFID=&amp;CFPARAMS=&amp;PlayerID=201067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8" Type="http://schemas.openxmlformats.org/officeDocument/2006/relationships/hyperlink" Target="https://stats.wnba.com/events/?flag=1&amp;CFID=&amp;CFPARAMS=&amp;PlayerID=201067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9" Type="http://schemas.openxmlformats.org/officeDocument/2006/relationships/hyperlink" Target="https://stats.wnba.com/events/?flag=1&amp;CFID=&amp;CFPARAMS=&amp;PlayerID=201067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8" Type="http://schemas.openxmlformats.org/officeDocument/2006/relationships/hyperlink" Target="https://stats.wnba.com/events/?flag=1&amp;CFID=&amp;CFPARAMS=&amp;PlayerID=203831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9" Type="http://schemas.openxmlformats.org/officeDocument/2006/relationships/hyperlink" Target="https://stats.wnba.com/events/?flag=1&amp;CFID=&amp;CFPARAMS=&amp;PlayerID=203831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wnba.com/events/?flag=1&amp;CFID=&amp;CFPARAMS=&amp;PlayerID=203866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stats.wnba.com/player/1642300/" TargetMode="External"/><Relationship Id="rId3390" Type="http://schemas.openxmlformats.org/officeDocument/2006/relationships/hyperlink" Target="https://stats.wnba.com/events/?flag=1&amp;CFID=&amp;CFPARAMS=&amp;PlayerID=203866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1" Type="http://schemas.openxmlformats.org/officeDocument/2006/relationships/hyperlink" Target="https://stats.wnba.com/team/1611661319/traditional/" TargetMode="External"/><Relationship Id="rId3393" Type="http://schemas.openxmlformats.org/officeDocument/2006/relationships/hyperlink" Target="https://stats.wnba.com/events/?flag=1&amp;CFID=&amp;CFPARAMS=&amp;PlayerID=203866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wnba.com/events/?flag=3&amp;CFID=&amp;CFPARAMS=&amp;PlayerID=1642300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stats.wnba.com/events/?flag=1&amp;CFID=&amp;CFPARAMS=&amp;PlayerID=203866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wnba.com/events/?flag=3&amp;CFID=&amp;CFPARAMS=&amp;PlayerID=1642300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wnba.com/events/?flag=1&amp;CFID=&amp;CFPARAMS=&amp;PlayerID=203866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4" Type="http://schemas.openxmlformats.org/officeDocument/2006/relationships/hyperlink" Target="https://stats.wnba.com/events/?flag=1&amp;CFID=&amp;CFPARAMS=&amp;PlayerID=1642300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wnba.com/events/?flag=1&amp;CFID=&amp;CFPARAMS=&amp;PlayerID=203866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wnba.com/player/1642305/" TargetMode="External"/><Relationship Id="rId3397" Type="http://schemas.openxmlformats.org/officeDocument/2006/relationships/hyperlink" Target="https://stats.wnba.com/team/1611661329/traditional/" TargetMode="External"/><Relationship Id="rId2066" Type="http://schemas.openxmlformats.org/officeDocument/2006/relationships/hyperlink" Target="https://stats.wnba.com/team/1611661319/traditional/" TargetMode="External"/><Relationship Id="rId3396" Type="http://schemas.openxmlformats.org/officeDocument/2006/relationships/hyperlink" Target="https://stats.wnba.com/player/1629571/" TargetMode="External"/><Relationship Id="rId2067" Type="http://schemas.openxmlformats.org/officeDocument/2006/relationships/hyperlink" Target="https://stats.wnba.com/events/?flag=3&amp;CFID=&amp;CFPARAMS=&amp;PlayerID=1642305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stats.wnba.com/events/?flag=3&amp;CFID=&amp;CFPARAMS=&amp;PlayerID=1629571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wnba.com/player/1641667/" TargetMode="External"/><Relationship Id="rId3398" Type="http://schemas.openxmlformats.org/officeDocument/2006/relationships/hyperlink" Target="https://stats.wnba.com/events/?flag=3&amp;CFID=&amp;CFPARAMS=&amp;PlayerID=1629571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wnba.com/team/1611661324/traditional/" TargetMode="External"/><Relationship Id="rId3380" Type="http://schemas.openxmlformats.org/officeDocument/2006/relationships/hyperlink" Target="https://stats.wnba.com/events/?flag=1&amp;CFID=&amp;CFPARAMS=&amp;PlayerID=1631135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wnba.com/events/?flag=1&amp;CFID=&amp;CFPARAMS=&amp;PlayerID=1642299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wnba.com/player/203866/" TargetMode="External"/><Relationship Id="rId2051" Type="http://schemas.openxmlformats.org/officeDocument/2006/relationships/hyperlink" Target="https://stats.wnba.com/events/?flag=1&amp;CFID=&amp;CFPARAMS=&amp;PlayerID=1642299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stats.wnba.com/events/?flag=1&amp;CFID=&amp;CFPARAMS=&amp;PlayerID=1631135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wnba.com/events/?flag=1&amp;CFID=&amp;CFPARAMS=&amp;PlayerID=1642299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wnba.com/events/?flag=3&amp;CFID=&amp;CFPARAMS=&amp;PlayerID=203866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wnba.com/events/?flag=1&amp;CFID=&amp;CFPARAMS=&amp;PlayerID=1642299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stats.wnba.com/team/1611661313/traditional/" TargetMode="External"/><Relationship Id="rId2054" Type="http://schemas.openxmlformats.org/officeDocument/2006/relationships/hyperlink" Target="https://stats.wnba.com/events/?flag=1&amp;CFID=&amp;CFPARAMS=&amp;PlayerID=1642299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stats.wnba.com/events/?flag=3&amp;CFID=&amp;CFPARAMS=&amp;PlayerID=203866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wnba.com/player/1641698/" TargetMode="External"/><Relationship Id="rId3385" Type="http://schemas.openxmlformats.org/officeDocument/2006/relationships/hyperlink" Target="https://stats.wnba.com/events/?flag=3&amp;CFID=&amp;CFPARAMS=&amp;PlayerID=203866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wnba.com/team/1611661323/traditional/" TargetMode="External"/><Relationship Id="rId3388" Type="http://schemas.openxmlformats.org/officeDocument/2006/relationships/hyperlink" Target="https://stats.wnba.com/events/?flag=1&amp;CFID=&amp;CFPARAMS=&amp;PlayerID=203866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wnba.com/events/?flag=3&amp;CFID=&amp;CFPARAMS=&amp;PlayerID=1641698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wnba.com/events/?flag=3&amp;CFID=&amp;CFPARAMS=&amp;PlayerID=203866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wnba.com/events/?flag=3&amp;CFID=&amp;CFPARAMS=&amp;PlayerID=1641698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wnba.com/events/?flag=1&amp;CFID=&amp;CFPARAMS=&amp;PlayerID=1641698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wnba.com/events/?flag=1&amp;CFID=&amp;CFPARAMS=&amp;PlayerID=203866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wnba.com/events/?flag=1&amp;CFID=&amp;CFPARAMS=&amp;PlayerID=204319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wnba.com/events/?flag=1&amp;CFID=&amp;CFPARAMS=&amp;PlayerID=204319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stats.wnba.com/events/?flag=1&amp;CFID=&amp;CFPARAMS=&amp;PlayerID=204319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wnba.com/events/?flag=1&amp;CFID=&amp;CFPARAMS=&amp;PlayerID=204319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wnba.com/events/?flag=1&amp;CFID=&amp;CFPARAMS=&amp;PlayerID=204319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wnba.com/events/?flag=1&amp;CFID=&amp;CFPARAMS=&amp;PlayerID=204319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wnba.com/events/?flag=1&amp;CFID=&amp;CFPARAMS=&amp;PlayerID=204319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wnba.com/player/1627668/" TargetMode="External"/><Relationship Id="rId2088" Type="http://schemas.openxmlformats.org/officeDocument/2006/relationships/hyperlink" Target="https://stats.wnba.com/team/1611661313/traditional/" TargetMode="External"/><Relationship Id="rId2089" Type="http://schemas.openxmlformats.org/officeDocument/2006/relationships/hyperlink" Target="https://stats.wnba.com/events/?flag=3&amp;CFID=&amp;CFPARAMS=&amp;PlayerID=1627668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wnba.com/events/?flag=1&amp;CFID=&amp;CFPARAMS=&amp;PlayerID=1641667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wnba.com/events/?flag=1&amp;CFID=&amp;CFPARAMS=&amp;PlayerID=1641667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wnba.com/events/?flag=1&amp;CFID=&amp;CFPARAMS=&amp;PlayerID=1641667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stats.wnba.com/player/204319/" TargetMode="External"/><Relationship Id="rId2074" Type="http://schemas.openxmlformats.org/officeDocument/2006/relationships/hyperlink" Target="https://stats.wnba.com/team/1611661328/traditional/" TargetMode="External"/><Relationship Id="rId2075" Type="http://schemas.openxmlformats.org/officeDocument/2006/relationships/hyperlink" Target="https://stats.wnba.com/events/?flag=3&amp;CFID=&amp;CFPARAMS=&amp;PlayerID=204319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wnba.com/events/?flag=3&amp;CFID=&amp;CFPARAMS=&amp;PlayerID=204319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wnba.com/events/?flag=3&amp;CFID=&amp;CFPARAMS=&amp;PlayerID=204319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stats.wnba.com/events/?flag=3&amp;CFID=&amp;CFPARAMS=&amp;PlayerID=204319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wnba.com/events/?flag=1&amp;CFID=&amp;CFPARAMS=&amp;PlayerID=204319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0" Type="http://schemas.openxmlformats.org/officeDocument/2006/relationships/hyperlink" Target="https://stats.wnba.com/events/?flag=3&amp;CFID=&amp;CFPARAMS=&amp;PlayerID=201496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1" Type="http://schemas.openxmlformats.org/officeDocument/2006/relationships/hyperlink" Target="https://stats.wnba.com/events/?flag=1&amp;CFID=&amp;CFPARAMS=&amp;PlayerID=203835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0" Type="http://schemas.openxmlformats.org/officeDocument/2006/relationships/hyperlink" Target="https://stats.wnba.com/events/?flag=1&amp;CFID=&amp;CFPARAMS=&amp;PlayerID=203835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0" Type="http://schemas.openxmlformats.org/officeDocument/2006/relationships/hyperlink" Target="https://stats.wnba.com/events/?flag=3&amp;CFID=&amp;CFPARAMS=&amp;PlayerID=203024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2" Type="http://schemas.openxmlformats.org/officeDocument/2006/relationships/hyperlink" Target="https://stats.wnba.com/events/?flag=1&amp;CFID=&amp;CFPARAMS=&amp;PlayerID=201496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3" Type="http://schemas.openxmlformats.org/officeDocument/2006/relationships/hyperlink" Target="https://stats.wnba.com/events/?flag=1&amp;CFID=&amp;CFPARAMS=&amp;PlayerID=203835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1" Type="http://schemas.openxmlformats.org/officeDocument/2006/relationships/hyperlink" Target="https://stats.wnba.com/events/?flag=1&amp;CFID=&amp;CFPARAMS=&amp;PlayerID=203024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1" Type="http://schemas.openxmlformats.org/officeDocument/2006/relationships/hyperlink" Target="https://stats.wnba.com/events/?flag=3&amp;CFID=&amp;CFPARAMS=&amp;PlayerID=201496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2" Type="http://schemas.openxmlformats.org/officeDocument/2006/relationships/hyperlink" Target="https://stats.wnba.com/events/?flag=1&amp;CFID=&amp;CFPARAMS=&amp;PlayerID=203835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9" Type="http://schemas.openxmlformats.org/officeDocument/2006/relationships/hyperlink" Target="https://stats.wnba.com/events/?flag=3&amp;CFID=&amp;CFPARAMS=&amp;PlayerID=203024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5" Type="http://schemas.openxmlformats.org/officeDocument/2006/relationships/hyperlink" Target="https://stats.wnba.com/player/203024/" TargetMode="External"/><Relationship Id="rId16557" Type="http://schemas.openxmlformats.org/officeDocument/2006/relationships/hyperlink" Target="https://stats.wnba.com/team/1611661320/traditional/" TargetMode="External"/><Relationship Id="rId17888" Type="http://schemas.openxmlformats.org/officeDocument/2006/relationships/hyperlink" Target="https://stats.wnba.com/events/?flag=1&amp;CFID=&amp;CFPARAMS=&amp;PlayerID=203835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6" Type="http://schemas.openxmlformats.org/officeDocument/2006/relationships/hyperlink" Target="https://stats.wnba.com/team/1611661330/traditional/" TargetMode="External"/><Relationship Id="rId16556" Type="http://schemas.openxmlformats.org/officeDocument/2006/relationships/hyperlink" Target="https://stats.wnba.com/player/201496/" TargetMode="External"/><Relationship Id="rId17887" Type="http://schemas.openxmlformats.org/officeDocument/2006/relationships/hyperlink" Target="https://stats.wnba.com/events/?flag=3&amp;CFID=&amp;CFPARAMS=&amp;PlayerID=203835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7" Type="http://schemas.openxmlformats.org/officeDocument/2006/relationships/hyperlink" Target="https://stats.wnba.com/events/?flag=3&amp;CFID=&amp;CFPARAMS=&amp;PlayerID=203024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9" Type="http://schemas.openxmlformats.org/officeDocument/2006/relationships/hyperlink" Target="https://stats.wnba.com/events/?flag=3&amp;CFID=&amp;CFPARAMS=&amp;PlayerID=201496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8" Type="http://schemas.openxmlformats.org/officeDocument/2006/relationships/hyperlink" Target="https://stats.wnba.com/events/?flag=3&amp;CFID=&amp;CFPARAMS=&amp;PlayerID=203024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8" Type="http://schemas.openxmlformats.org/officeDocument/2006/relationships/hyperlink" Target="https://stats.wnba.com/events/?flag=3&amp;CFID=&amp;CFPARAMS=&amp;PlayerID=201496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9" Type="http://schemas.openxmlformats.org/officeDocument/2006/relationships/hyperlink" Target="https://stats.wnba.com/events/?flag=1&amp;CFID=&amp;CFPARAMS=&amp;PlayerID=203835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1" Type="http://schemas.openxmlformats.org/officeDocument/2006/relationships/hyperlink" Target="https://stats.wnba.com/events/?flag=1&amp;CFID=&amp;CFPARAMS=&amp;PlayerID=1627678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3" Type="http://schemas.openxmlformats.org/officeDocument/2006/relationships/hyperlink" Target="https://stats.wnba.com/events/?flag=1&amp;CFID=&amp;CFPARAMS=&amp;PlayerID=203401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4" Type="http://schemas.openxmlformats.org/officeDocument/2006/relationships/hyperlink" Target="https://stats.wnba.com/events/?flag=3&amp;CFID=&amp;CFPARAMS=&amp;PlayerID=203835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2" Type="http://schemas.openxmlformats.org/officeDocument/2006/relationships/hyperlink" Target="https://stats.wnba.com/events/?flag=1&amp;CFID=&amp;CFPARAMS=&amp;PlayerID=1627678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2" Type="http://schemas.openxmlformats.org/officeDocument/2006/relationships/hyperlink" Target="https://stats.wnba.com/events/?flag=1&amp;CFID=&amp;CFPARAMS=&amp;PlayerID=203401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3" Type="http://schemas.openxmlformats.org/officeDocument/2006/relationships/hyperlink" Target="https://stats.wnba.com/team/1611661321/traditional/" TargetMode="External"/><Relationship Id="rId15223" Type="http://schemas.openxmlformats.org/officeDocument/2006/relationships/hyperlink" Target="https://stats.wnba.com/events/?flag=1&amp;CFID=&amp;CFPARAMS=&amp;PlayerID=1627678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5" Type="http://schemas.openxmlformats.org/officeDocument/2006/relationships/hyperlink" Target="https://stats.wnba.com/events/?flag=1&amp;CFID=&amp;CFPARAMS=&amp;PlayerID=203401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6" Type="http://schemas.openxmlformats.org/officeDocument/2006/relationships/hyperlink" Target="https://stats.wnba.com/events/?flag=3&amp;CFID=&amp;CFPARAMS=&amp;PlayerID=203835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4" Type="http://schemas.openxmlformats.org/officeDocument/2006/relationships/hyperlink" Target="https://stats.wnba.com/events/?flag=1&amp;CFID=&amp;CFPARAMS=&amp;PlayerID=1627678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4" Type="http://schemas.openxmlformats.org/officeDocument/2006/relationships/hyperlink" Target="https://stats.wnba.com/events/?flag=1&amp;CFID=&amp;CFPARAMS=&amp;PlayerID=203401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5" Type="http://schemas.openxmlformats.org/officeDocument/2006/relationships/hyperlink" Target="https://stats.wnba.com/events/?flag=3&amp;CFID=&amp;CFPARAMS=&amp;PlayerID=203835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1" Type="http://schemas.openxmlformats.org/officeDocument/2006/relationships/hyperlink" Target="https://stats.wnba.com/team/1611661322/traditional/" TargetMode="External"/><Relationship Id="rId15240" Type="http://schemas.openxmlformats.org/officeDocument/2006/relationships/hyperlink" Target="https://stats.wnba.com/team/1611661321/traditional/" TargetMode="External"/><Relationship Id="rId16570" Type="http://schemas.openxmlformats.org/officeDocument/2006/relationships/hyperlink" Target="https://stats.wnba.com/player/203416/" TargetMode="External"/><Relationship Id="rId15241" Type="http://schemas.openxmlformats.org/officeDocument/2006/relationships/hyperlink" Target="https://stats.wnba.com/events/?flag=3&amp;CFID=&amp;CFPARAMS=&amp;PlayerID=203849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3" Type="http://schemas.openxmlformats.org/officeDocument/2006/relationships/hyperlink" Target="https://stats.wnba.com/events/?flag=3&amp;CFID=&amp;CFPARAMS=&amp;PlayerID=203416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2" Type="http://schemas.openxmlformats.org/officeDocument/2006/relationships/hyperlink" Target="https://stats.wnba.com/events/?flag=3&amp;CFID=&amp;CFPARAMS=&amp;PlayerID=203849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2" Type="http://schemas.openxmlformats.org/officeDocument/2006/relationships/hyperlink" Target="https://stats.wnba.com/events/?flag=3&amp;CFID=&amp;CFPARAMS=&amp;PlayerID=203416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6" Type="http://schemas.openxmlformats.org/officeDocument/2006/relationships/hyperlink" Target="https://stats.wnba.com/events/?flag=1&amp;CFID=&amp;CFPARAMS=&amp;PlayerID=203024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8" Type="http://schemas.openxmlformats.org/officeDocument/2006/relationships/hyperlink" Target="https://stats.wnba.com/events/?flag=1&amp;CFID=&amp;CFPARAMS=&amp;PlayerID=201496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9" Type="http://schemas.openxmlformats.org/officeDocument/2006/relationships/hyperlink" Target="https://stats.wnba.com/events/?flag=3&amp;CFID=&amp;CFPARAMS=&amp;PlayerID=1627671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7" Type="http://schemas.openxmlformats.org/officeDocument/2006/relationships/hyperlink" Target="https://stats.wnba.com/events/?flag=1&amp;CFID=&amp;CFPARAMS=&amp;PlayerID=203024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7" Type="http://schemas.openxmlformats.org/officeDocument/2006/relationships/hyperlink" Target="https://stats.wnba.com/events/?flag=1&amp;CFID=&amp;CFPARAMS=&amp;PlayerID=201496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8" Type="http://schemas.openxmlformats.org/officeDocument/2006/relationships/hyperlink" Target="https://stats.wnba.com/events/?flag=3&amp;CFID=&amp;CFPARAMS=&amp;PlayerID=1627671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8" Type="http://schemas.openxmlformats.org/officeDocument/2006/relationships/hyperlink" Target="https://stats.wnba.com/events/?flag=1&amp;CFID=&amp;CFPARAMS=&amp;PlayerID=203024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9" Type="http://schemas.openxmlformats.org/officeDocument/2006/relationships/hyperlink" Target="https://stats.wnba.com/player/203849/" TargetMode="External"/><Relationship Id="rId16569" Type="http://schemas.openxmlformats.org/officeDocument/2006/relationships/hyperlink" Target="https://stats.wnba.com/events/?flag=1&amp;CFID=&amp;CFPARAMS=&amp;PlayerID=201496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2" Type="http://schemas.openxmlformats.org/officeDocument/2006/relationships/hyperlink" Target="https://stats.wnba.com/events/?flag=1&amp;CFID=&amp;CFPARAMS=&amp;PlayerID=203024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4" Type="http://schemas.openxmlformats.org/officeDocument/2006/relationships/hyperlink" Target="https://stats.wnba.com/events/?flag=1&amp;CFID=&amp;CFPARAMS=&amp;PlayerID=201496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5" Type="http://schemas.openxmlformats.org/officeDocument/2006/relationships/hyperlink" Target="https://stats.wnba.com/events/?flag=1&amp;CFID=&amp;CFPARAMS=&amp;PlayerID=203835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3" Type="http://schemas.openxmlformats.org/officeDocument/2006/relationships/hyperlink" Target="https://stats.wnba.com/events/?flag=1&amp;CFID=&amp;CFPARAMS=&amp;PlayerID=203024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3" Type="http://schemas.openxmlformats.org/officeDocument/2006/relationships/hyperlink" Target="https://stats.wnba.com/events/?flag=1&amp;CFID=&amp;CFPARAMS=&amp;PlayerID=201496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4" Type="http://schemas.openxmlformats.org/officeDocument/2006/relationships/hyperlink" Target="https://stats.wnba.com/events/?flag=1&amp;CFID=&amp;CFPARAMS=&amp;PlayerID=203835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4" Type="http://schemas.openxmlformats.org/officeDocument/2006/relationships/hyperlink" Target="https://stats.wnba.com/events/?flag=1&amp;CFID=&amp;CFPARAMS=&amp;PlayerID=203024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6" Type="http://schemas.openxmlformats.org/officeDocument/2006/relationships/hyperlink" Target="https://stats.wnba.com/events/?flag=1&amp;CFID=&amp;CFPARAMS=&amp;PlayerID=201496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7" Type="http://schemas.openxmlformats.org/officeDocument/2006/relationships/hyperlink" Target="https://stats.wnba.com/team/1611661323/traditional/" TargetMode="External"/><Relationship Id="rId15235" Type="http://schemas.openxmlformats.org/officeDocument/2006/relationships/hyperlink" Target="https://stats.wnba.com/events/?flag=1&amp;CFID=&amp;CFPARAMS=&amp;PlayerID=203024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5" Type="http://schemas.openxmlformats.org/officeDocument/2006/relationships/hyperlink" Target="https://stats.wnba.com/events/?flag=1&amp;CFID=&amp;CFPARAMS=&amp;PlayerID=201496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6" Type="http://schemas.openxmlformats.org/officeDocument/2006/relationships/hyperlink" Target="https://stats.wnba.com/player/1627671/" TargetMode="External"/><Relationship Id="rId16540" Type="http://schemas.openxmlformats.org/officeDocument/2006/relationships/hyperlink" Target="https://stats.wnba.com/events/?flag=1&amp;CFID=&amp;CFPARAMS=&amp;PlayerID=204319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1" Type="http://schemas.openxmlformats.org/officeDocument/2006/relationships/hyperlink" Target="https://stats.wnba.com/events/?flag=3&amp;CFID=&amp;CFPARAMS=&amp;PlayerID=201046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0" Type="http://schemas.openxmlformats.org/officeDocument/2006/relationships/hyperlink" Target="https://stats.wnba.com/events/?flag=3&amp;CFID=&amp;CFPARAMS=&amp;PlayerID=201046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7" Type="http://schemas.openxmlformats.org/officeDocument/2006/relationships/hyperlink" Target="https://stats.wnba.com/events/?flag=1&amp;CFID=&amp;CFPARAMS=&amp;PlayerID=204324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9" Type="http://schemas.openxmlformats.org/officeDocument/2006/relationships/hyperlink" Target="https://stats.wnba.com/events/?flag=1&amp;CFID=&amp;CFPARAMS=&amp;PlayerID=204319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8" Type="http://schemas.openxmlformats.org/officeDocument/2006/relationships/hyperlink" Target="https://stats.wnba.com/events/?flag=1&amp;CFID=&amp;CFPARAMS=&amp;PlayerID=204324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8" Type="http://schemas.openxmlformats.org/officeDocument/2006/relationships/hyperlink" Target="https://stats.wnba.com/events/?flag=1&amp;CFID=&amp;CFPARAMS=&amp;PlayerID=204319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9" Type="http://schemas.openxmlformats.org/officeDocument/2006/relationships/hyperlink" Target="https://stats.wnba.com/team/1611661317/traditional/" TargetMode="External"/><Relationship Id="rId15209" Type="http://schemas.openxmlformats.org/officeDocument/2006/relationships/hyperlink" Target="https://stats.wnba.com/events/?flag=1&amp;CFID=&amp;CFPARAMS=&amp;PlayerID=204324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3" Type="http://schemas.openxmlformats.org/officeDocument/2006/relationships/hyperlink" Target="https://stats.wnba.com/events/?flag=1&amp;CFID=&amp;CFPARAMS=&amp;PlayerID=204324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5" Type="http://schemas.openxmlformats.org/officeDocument/2006/relationships/hyperlink" Target="https://stats.wnba.com/events/?flag=1&amp;CFID=&amp;CFPARAMS=&amp;PlayerID=204319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6" Type="http://schemas.openxmlformats.org/officeDocument/2006/relationships/hyperlink" Target="https://stats.wnba.com/events/?flag=1&amp;CFID=&amp;CFPARAMS=&amp;PlayerID=203037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4" Type="http://schemas.openxmlformats.org/officeDocument/2006/relationships/hyperlink" Target="https://stats.wnba.com/events/?flag=1&amp;CFID=&amp;CFPARAMS=&amp;PlayerID=204324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4" Type="http://schemas.openxmlformats.org/officeDocument/2006/relationships/hyperlink" Target="https://stats.wnba.com/events/?flag=1&amp;CFID=&amp;CFPARAMS=&amp;PlayerID=204319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5" Type="http://schemas.openxmlformats.org/officeDocument/2006/relationships/hyperlink" Target="https://stats.wnba.com/events/?flag=1&amp;CFID=&amp;CFPARAMS=&amp;PlayerID=203037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5" Type="http://schemas.openxmlformats.org/officeDocument/2006/relationships/hyperlink" Target="https://stats.wnba.com/events/?flag=1&amp;CFID=&amp;CFPARAMS=&amp;PlayerID=204324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7" Type="http://schemas.openxmlformats.org/officeDocument/2006/relationships/hyperlink" Target="https://stats.wnba.com/events/?flag=1&amp;CFID=&amp;CFPARAMS=&amp;PlayerID=204319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8" Type="http://schemas.openxmlformats.org/officeDocument/2006/relationships/hyperlink" Target="https://stats.wnba.com/player/201046/" TargetMode="External"/><Relationship Id="rId15206" Type="http://schemas.openxmlformats.org/officeDocument/2006/relationships/hyperlink" Target="https://stats.wnba.com/events/?flag=1&amp;CFID=&amp;CFPARAMS=&amp;PlayerID=204324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6" Type="http://schemas.openxmlformats.org/officeDocument/2006/relationships/hyperlink" Target="https://stats.wnba.com/events/?flag=1&amp;CFID=&amp;CFPARAMS=&amp;PlayerID=204319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7" Type="http://schemas.openxmlformats.org/officeDocument/2006/relationships/hyperlink" Target="https://stats.wnba.com/events/?flag=1&amp;CFID=&amp;CFPARAMS=&amp;PlayerID=203037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1" Type="http://schemas.openxmlformats.org/officeDocument/2006/relationships/hyperlink" Target="https://stats.wnba.com/events/?flag=3&amp;CFID=&amp;CFPARAMS=&amp;PlayerID=204319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2" Type="http://schemas.openxmlformats.org/officeDocument/2006/relationships/hyperlink" Target="https://stats.wnba.com/events/?flag=1&amp;CFID=&amp;CFPARAMS=&amp;PlayerID=203037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0" Type="http://schemas.openxmlformats.org/officeDocument/2006/relationships/hyperlink" Target="https://stats.wnba.com/events/?flag=3&amp;CFID=&amp;CFPARAMS=&amp;PlayerID=204324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0" Type="http://schemas.openxmlformats.org/officeDocument/2006/relationships/hyperlink" Target="https://stats.wnba.com/events/?flag=3&amp;CFID=&amp;CFPARAMS=&amp;PlayerID=204319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1" Type="http://schemas.openxmlformats.org/officeDocument/2006/relationships/hyperlink" Target="https://stats.wnba.com/events/?flag=1&amp;CFID=&amp;CFPARAMS=&amp;PlayerID=203037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1" Type="http://schemas.openxmlformats.org/officeDocument/2006/relationships/hyperlink" Target="https://stats.wnba.com/events/?flag=3&amp;CFID=&amp;CFPARAMS=&amp;PlayerID=204324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3" Type="http://schemas.openxmlformats.org/officeDocument/2006/relationships/hyperlink" Target="https://stats.wnba.com/events/?flag=3&amp;CFID=&amp;CFPARAMS=&amp;PlayerID=204319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4" Type="http://schemas.openxmlformats.org/officeDocument/2006/relationships/hyperlink" Target="https://stats.wnba.com/events/?flag=1&amp;CFID=&amp;CFPARAMS=&amp;PlayerID=203037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2" Type="http://schemas.openxmlformats.org/officeDocument/2006/relationships/hyperlink" Target="https://stats.wnba.com/events/?flag=3&amp;CFID=&amp;CFPARAMS=&amp;PlayerID=204324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2" Type="http://schemas.openxmlformats.org/officeDocument/2006/relationships/hyperlink" Target="https://stats.wnba.com/events/?flag=3&amp;CFID=&amp;CFPARAMS=&amp;PlayerID=204319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3" Type="http://schemas.openxmlformats.org/officeDocument/2006/relationships/hyperlink" Target="https://stats.wnba.com/events/?flag=1&amp;CFID=&amp;CFPARAMS=&amp;PlayerID=203037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0" Type="http://schemas.openxmlformats.org/officeDocument/2006/relationships/hyperlink" Target="https://stats.wnba.com/events/?flag=1&amp;CFID=&amp;CFPARAMS=&amp;PlayerID=201046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1" Type="http://schemas.openxmlformats.org/officeDocument/2006/relationships/hyperlink" Target="https://stats.wnba.com/events/?flag=1&amp;CFID=&amp;CFPARAMS=&amp;PlayerID=203401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2" Type="http://schemas.openxmlformats.org/officeDocument/2006/relationships/hyperlink" Target="https://stats.wnba.com/player/203835/" TargetMode="External"/><Relationship Id="rId15220" Type="http://schemas.openxmlformats.org/officeDocument/2006/relationships/hyperlink" Target="https://stats.wnba.com/events/?flag=1&amp;CFID=&amp;CFPARAMS=&amp;PlayerID=1627678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0" Type="http://schemas.openxmlformats.org/officeDocument/2006/relationships/hyperlink" Target="https://stats.wnba.com/events/?flag=1&amp;CFID=&amp;CFPARAMS=&amp;PlayerID=203401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1" Type="http://schemas.openxmlformats.org/officeDocument/2006/relationships/hyperlink" Target="https://stats.wnba.com/events/?flag=1&amp;CFID=&amp;CFPARAMS=&amp;PlayerID=201046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8" Type="http://schemas.openxmlformats.org/officeDocument/2006/relationships/hyperlink" Target="https://stats.wnba.com/events/?flag=1&amp;CFID=&amp;CFPARAMS=&amp;PlayerID=1627678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9" Type="http://schemas.openxmlformats.org/officeDocument/2006/relationships/hyperlink" Target="https://stats.wnba.com/events/?flag=1&amp;CFID=&amp;CFPARAMS=&amp;PlayerID=1627678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9" Type="http://schemas.openxmlformats.org/officeDocument/2006/relationships/hyperlink" Target="https://stats.wnba.com/events/?flag=1&amp;CFID=&amp;CFPARAMS=&amp;PlayerID=203401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4" Type="http://schemas.openxmlformats.org/officeDocument/2006/relationships/hyperlink" Target="https://stats.wnba.com/events/?flag=3&amp;CFID=&amp;CFPARAMS=&amp;PlayerID=1627678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6" Type="http://schemas.openxmlformats.org/officeDocument/2006/relationships/hyperlink" Target="https://stats.wnba.com/events/?flag=3&amp;CFID=&amp;CFPARAMS=&amp;PlayerID=203401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7" Type="http://schemas.openxmlformats.org/officeDocument/2006/relationships/hyperlink" Target="https://stats.wnba.com/events/?flag=1&amp;CFID=&amp;CFPARAMS=&amp;PlayerID=201046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5" Type="http://schemas.openxmlformats.org/officeDocument/2006/relationships/hyperlink" Target="https://stats.wnba.com/events/?flag=3&amp;CFID=&amp;CFPARAMS=&amp;PlayerID=1627678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5" Type="http://schemas.openxmlformats.org/officeDocument/2006/relationships/hyperlink" Target="https://stats.wnba.com/events/?flag=3&amp;CFID=&amp;CFPARAMS=&amp;PlayerID=203401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6" Type="http://schemas.openxmlformats.org/officeDocument/2006/relationships/hyperlink" Target="https://stats.wnba.com/events/?flag=1&amp;CFID=&amp;CFPARAMS=&amp;PlayerID=201046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6" Type="http://schemas.openxmlformats.org/officeDocument/2006/relationships/hyperlink" Target="https://stats.wnba.com/events/?flag=3&amp;CFID=&amp;CFPARAMS=&amp;PlayerID=1627678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8" Type="http://schemas.openxmlformats.org/officeDocument/2006/relationships/hyperlink" Target="https://stats.wnba.com/events/?flag=1&amp;CFID=&amp;CFPARAMS=&amp;PlayerID=203401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9" Type="http://schemas.openxmlformats.org/officeDocument/2006/relationships/hyperlink" Target="https://stats.wnba.com/events/?flag=1&amp;CFID=&amp;CFPARAMS=&amp;PlayerID=201046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7" Type="http://schemas.openxmlformats.org/officeDocument/2006/relationships/hyperlink" Target="https://stats.wnba.com/events/?flag=1&amp;CFID=&amp;CFPARAMS=&amp;PlayerID=1627678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7" Type="http://schemas.openxmlformats.org/officeDocument/2006/relationships/hyperlink" Target="https://stats.wnba.com/events/?flag=3&amp;CFID=&amp;CFPARAMS=&amp;PlayerID=203401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8" Type="http://schemas.openxmlformats.org/officeDocument/2006/relationships/hyperlink" Target="https://stats.wnba.com/events/?flag=1&amp;CFID=&amp;CFPARAMS=&amp;PlayerID=201046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0" Type="http://schemas.openxmlformats.org/officeDocument/2006/relationships/hyperlink" Target="https://stats.wnba.com/events/?flag=1&amp;CFID=&amp;CFPARAMS=&amp;PlayerID=204324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2" Type="http://schemas.openxmlformats.org/officeDocument/2006/relationships/hyperlink" Target="https://stats.wnba.com/player/203401/" TargetMode="External"/><Relationship Id="rId17873" Type="http://schemas.openxmlformats.org/officeDocument/2006/relationships/hyperlink" Target="https://stats.wnba.com/events/?flag=3&amp;CFID=&amp;CFPARAMS=&amp;PlayerID=201046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1" Type="http://schemas.openxmlformats.org/officeDocument/2006/relationships/hyperlink" Target="https://stats.wnba.com/player/1627678/" TargetMode="External"/><Relationship Id="rId16541" Type="http://schemas.openxmlformats.org/officeDocument/2006/relationships/hyperlink" Target="https://stats.wnba.com/events/?flag=1&amp;CFID=&amp;CFPARAMS=&amp;PlayerID=204319&amp;TeamID=1611661328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2" Type="http://schemas.openxmlformats.org/officeDocument/2006/relationships/hyperlink" Target="https://stats.wnba.com/events/?flag=3&amp;CFID=&amp;CFPARAMS=&amp;PlayerID=201046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2" Type="http://schemas.openxmlformats.org/officeDocument/2006/relationships/hyperlink" Target="https://stats.wnba.com/team/1611661330/traditional/" TargetMode="External"/><Relationship Id="rId16544" Type="http://schemas.openxmlformats.org/officeDocument/2006/relationships/hyperlink" Target="https://stats.wnba.com/events/?flag=3&amp;CFID=&amp;CFPARAMS=&amp;PlayerID=203401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5" Type="http://schemas.openxmlformats.org/officeDocument/2006/relationships/hyperlink" Target="https://stats.wnba.com/events/?flag=1&amp;CFID=&amp;CFPARAMS=&amp;PlayerID=201046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3" Type="http://schemas.openxmlformats.org/officeDocument/2006/relationships/hyperlink" Target="https://stats.wnba.com/events/?flag=3&amp;CFID=&amp;CFPARAMS=&amp;PlayerID=1627678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3" Type="http://schemas.openxmlformats.org/officeDocument/2006/relationships/hyperlink" Target="https://stats.wnba.com/team/1611661322/traditional/" TargetMode="External"/><Relationship Id="rId17874" Type="http://schemas.openxmlformats.org/officeDocument/2006/relationships/hyperlink" Target="https://stats.wnba.com/events/?flag=1&amp;CFID=&amp;CFPARAMS=&amp;PlayerID=201046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2" Type="http://schemas.openxmlformats.org/officeDocument/2006/relationships/hyperlink" Target="https://stats.wnba.com/events/?flag=1&amp;CFID=&amp;CFPARAMS=&amp;PlayerID=203437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3" Type="http://schemas.openxmlformats.org/officeDocument/2006/relationships/hyperlink" Target="https://stats.wnba.com/events/?flag=1&amp;CFID=&amp;CFPARAMS=&amp;PlayerID=203437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4" Type="http://schemas.openxmlformats.org/officeDocument/2006/relationships/hyperlink" Target="https://stats.wnba.com/events/?flag=1&amp;CFID=&amp;CFPARAMS=&amp;PlayerID=203437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5" Type="http://schemas.openxmlformats.org/officeDocument/2006/relationships/hyperlink" Target="https://stats.wnba.com/events/?flag=1&amp;CFID=&amp;CFPARAMS=&amp;PlayerID=203437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0" Type="http://schemas.openxmlformats.org/officeDocument/2006/relationships/hyperlink" Target="https://stats.wnba.com/events/?flag=3&amp;CFID=&amp;CFPARAMS=&amp;PlayerID=203437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1" Type="http://schemas.openxmlformats.org/officeDocument/2006/relationships/hyperlink" Target="https://stats.wnba.com/events/?flag=3&amp;CFID=&amp;CFPARAMS=&amp;PlayerID=203437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9" Type="http://schemas.openxmlformats.org/officeDocument/2006/relationships/hyperlink" Target="https://stats.wnba.com/events/?flag=3&amp;CFID=&amp;CFPARAMS=&amp;PlayerID=203437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5" Type="http://schemas.openxmlformats.org/officeDocument/2006/relationships/hyperlink" Target="https://stats.wnba.com/events/?flag=1&amp;CFID=&amp;CFPARAMS=&amp;PlayerID=202650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7" Type="http://schemas.openxmlformats.org/officeDocument/2006/relationships/hyperlink" Target="https://stats.wnba.com/events/?flag=1&amp;CFID=&amp;CFPARAMS=&amp;PlayerID=203026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6" Type="http://schemas.openxmlformats.org/officeDocument/2006/relationships/hyperlink" Target="https://stats.wnba.com/events/?flag=1&amp;CFID=&amp;CFPARAMS=&amp;PlayerID=202650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6" Type="http://schemas.openxmlformats.org/officeDocument/2006/relationships/hyperlink" Target="https://stats.wnba.com/events/?flag=1&amp;CFID=&amp;CFPARAMS=&amp;PlayerID=203026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7" Type="http://schemas.openxmlformats.org/officeDocument/2006/relationships/hyperlink" Target="https://stats.wnba.com/player/203437/" TargetMode="External"/><Relationship Id="rId16599" Type="http://schemas.openxmlformats.org/officeDocument/2006/relationships/hyperlink" Target="https://stats.wnba.com/team/1611661317/traditional/" TargetMode="External"/><Relationship Id="rId15268" Type="http://schemas.openxmlformats.org/officeDocument/2006/relationships/hyperlink" Target="https://stats.wnba.com/team/1611661322/traditional/" TargetMode="External"/><Relationship Id="rId16598" Type="http://schemas.openxmlformats.org/officeDocument/2006/relationships/hyperlink" Target="https://stats.wnba.com/player/203398/" TargetMode="External"/><Relationship Id="rId15283" Type="http://schemas.openxmlformats.org/officeDocument/2006/relationships/hyperlink" Target="https://stats.wnba.com/events/?flag=3&amp;CFID=&amp;CFPARAMS=&amp;PlayerID=201067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4" Type="http://schemas.openxmlformats.org/officeDocument/2006/relationships/hyperlink" Target="https://stats.wnba.com/events/?flag=3&amp;CFID=&amp;CFPARAMS=&amp;PlayerID=201067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5" Type="http://schemas.openxmlformats.org/officeDocument/2006/relationships/hyperlink" Target="https://stats.wnba.com/events/?flag=3&amp;CFID=&amp;CFPARAMS=&amp;PlayerID=201067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6" Type="http://schemas.openxmlformats.org/officeDocument/2006/relationships/hyperlink" Target="https://stats.wnba.com/events/?flag=1&amp;CFID=&amp;CFPARAMS=&amp;PlayerID=201067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0" Type="http://schemas.openxmlformats.org/officeDocument/2006/relationships/hyperlink" Target="https://stats.wnba.com/player/201067/" TargetMode="External"/><Relationship Id="rId15281" Type="http://schemas.openxmlformats.org/officeDocument/2006/relationships/hyperlink" Target="https://stats.wnba.com/team/1611661317/traditional/" TargetMode="External"/><Relationship Id="rId15282" Type="http://schemas.openxmlformats.org/officeDocument/2006/relationships/hyperlink" Target="https://stats.wnba.com/events/?flag=3&amp;CFID=&amp;CFPARAMS=&amp;PlayerID=201067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6" Type="http://schemas.openxmlformats.org/officeDocument/2006/relationships/hyperlink" Target="https://stats.wnba.com/events/?flag=1&amp;CFID=&amp;CFPARAMS=&amp;PlayerID=203437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7" Type="http://schemas.openxmlformats.org/officeDocument/2006/relationships/hyperlink" Target="https://stats.wnba.com/events/?flag=1&amp;CFID=&amp;CFPARAMS=&amp;PlayerID=203437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8" Type="http://schemas.openxmlformats.org/officeDocument/2006/relationships/hyperlink" Target="https://stats.wnba.com/events/?flag=1&amp;CFID=&amp;CFPARAMS=&amp;PlayerID=203437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9" Type="http://schemas.openxmlformats.org/officeDocument/2006/relationships/hyperlink" Target="https://stats.wnba.com/events/?flag=1&amp;CFID=&amp;CFPARAMS=&amp;PlayerID=203437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0" Type="http://schemas.openxmlformats.org/officeDocument/2006/relationships/hyperlink" Target="https://stats.wnba.com/events/?flag=1&amp;CFID=&amp;CFPARAMS=&amp;PlayerID=203849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2" Type="http://schemas.openxmlformats.org/officeDocument/2006/relationships/hyperlink" Target="https://stats.wnba.com/events/?flag=1&amp;CFID=&amp;CFPARAMS=&amp;PlayerID=203416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1" Type="http://schemas.openxmlformats.org/officeDocument/2006/relationships/hyperlink" Target="https://stats.wnba.com/events/?flag=1&amp;CFID=&amp;CFPARAMS=&amp;PlayerID=203849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1" Type="http://schemas.openxmlformats.org/officeDocument/2006/relationships/hyperlink" Target="https://stats.wnba.com/events/?flag=1&amp;CFID=&amp;CFPARAMS=&amp;PlayerID=203416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2" Type="http://schemas.openxmlformats.org/officeDocument/2006/relationships/hyperlink" Target="https://stats.wnba.com/events/?flag=1&amp;CFID=&amp;CFPARAMS=&amp;PlayerID=203849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4" Type="http://schemas.openxmlformats.org/officeDocument/2006/relationships/hyperlink" Target="https://stats.wnba.com/player/203026/" TargetMode="External"/><Relationship Id="rId15253" Type="http://schemas.openxmlformats.org/officeDocument/2006/relationships/hyperlink" Target="https://stats.wnba.com/player/202650/" TargetMode="External"/><Relationship Id="rId16583" Type="http://schemas.openxmlformats.org/officeDocument/2006/relationships/hyperlink" Target="https://stats.wnba.com/events/?flag=1&amp;CFID=&amp;CFPARAMS=&amp;PlayerID=203416&amp;TeamID=1611661322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0" Type="http://schemas.openxmlformats.org/officeDocument/2006/relationships/hyperlink" Target="https://stats.wnba.com/events/?flag=1&amp;CFID=&amp;CFPARAMS=&amp;PlayerID=203416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7" Type="http://schemas.openxmlformats.org/officeDocument/2006/relationships/hyperlink" Target="https://stats.wnba.com/events/?flag=1&amp;CFID=&amp;CFPARAMS=&amp;PlayerID=203849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9" Type="http://schemas.openxmlformats.org/officeDocument/2006/relationships/hyperlink" Target="https://stats.wnba.com/events/?flag=1&amp;CFID=&amp;CFPARAMS=&amp;PlayerID=203416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8" Type="http://schemas.openxmlformats.org/officeDocument/2006/relationships/hyperlink" Target="https://stats.wnba.com/events/?flag=1&amp;CFID=&amp;CFPARAMS=&amp;PlayerID=203849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8" Type="http://schemas.openxmlformats.org/officeDocument/2006/relationships/hyperlink" Target="https://stats.wnba.com/events/?flag=1&amp;CFID=&amp;CFPARAMS=&amp;PlayerID=203416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9" Type="http://schemas.openxmlformats.org/officeDocument/2006/relationships/hyperlink" Target="https://stats.wnba.com/events/?flag=1&amp;CFID=&amp;CFPARAMS=&amp;PlayerID=203849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3" Type="http://schemas.openxmlformats.org/officeDocument/2006/relationships/hyperlink" Target="https://stats.wnba.com/events/?flag=3&amp;CFID=&amp;CFPARAMS=&amp;PlayerID=203849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5" Type="http://schemas.openxmlformats.org/officeDocument/2006/relationships/hyperlink" Target="https://stats.wnba.com/events/?flag=3&amp;CFID=&amp;CFPARAMS=&amp;PlayerID=203416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4" Type="http://schemas.openxmlformats.org/officeDocument/2006/relationships/hyperlink" Target="https://stats.wnba.com/events/?flag=3&amp;CFID=&amp;CFPARAMS=&amp;PlayerID=203849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4" Type="http://schemas.openxmlformats.org/officeDocument/2006/relationships/hyperlink" Target="https://stats.wnba.com/events/?flag=3&amp;CFID=&amp;CFPARAMS=&amp;PlayerID=203416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5" Type="http://schemas.openxmlformats.org/officeDocument/2006/relationships/hyperlink" Target="https://stats.wnba.com/events/?flag=1&amp;CFID=&amp;CFPARAMS=&amp;PlayerID=203849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7" Type="http://schemas.openxmlformats.org/officeDocument/2006/relationships/hyperlink" Target="https://stats.wnba.com/events/?flag=1&amp;CFID=&amp;CFPARAMS=&amp;PlayerID=203416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6" Type="http://schemas.openxmlformats.org/officeDocument/2006/relationships/hyperlink" Target="https://stats.wnba.com/events/?flag=1&amp;CFID=&amp;CFPARAMS=&amp;PlayerID=203849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6" Type="http://schemas.openxmlformats.org/officeDocument/2006/relationships/hyperlink" Target="https://stats.wnba.com/events/?flag=1&amp;CFID=&amp;CFPARAMS=&amp;PlayerID=203416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1" Type="http://schemas.openxmlformats.org/officeDocument/2006/relationships/hyperlink" Target="https://stats.wnba.com/events/?flag=1&amp;CFID=&amp;CFPARAMS=&amp;PlayerID=202650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3" Type="http://schemas.openxmlformats.org/officeDocument/2006/relationships/hyperlink" Target="https://stats.wnba.com/events/?flag=1&amp;CFID=&amp;CFPARAMS=&amp;PlayerID=203026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2" Type="http://schemas.openxmlformats.org/officeDocument/2006/relationships/hyperlink" Target="https://stats.wnba.com/events/?flag=1&amp;CFID=&amp;CFPARAMS=&amp;PlayerID=202650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2" Type="http://schemas.openxmlformats.org/officeDocument/2006/relationships/hyperlink" Target="https://stats.wnba.com/events/?flag=1&amp;CFID=&amp;CFPARAMS=&amp;PlayerID=203026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3" Type="http://schemas.openxmlformats.org/officeDocument/2006/relationships/hyperlink" Target="https://stats.wnba.com/events/?flag=1&amp;CFID=&amp;CFPARAMS=&amp;PlayerID=202650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5" Type="http://schemas.openxmlformats.org/officeDocument/2006/relationships/hyperlink" Target="https://stats.wnba.com/events/?flag=1&amp;CFID=&amp;CFPARAMS=&amp;PlayerID=203026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4" Type="http://schemas.openxmlformats.org/officeDocument/2006/relationships/hyperlink" Target="https://stats.wnba.com/events/?flag=1&amp;CFID=&amp;CFPARAMS=&amp;PlayerID=202650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4" Type="http://schemas.openxmlformats.org/officeDocument/2006/relationships/hyperlink" Target="https://stats.wnba.com/events/?flag=1&amp;CFID=&amp;CFPARAMS=&amp;PlayerID=203026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1" Type="http://schemas.openxmlformats.org/officeDocument/2006/relationships/hyperlink" Target="https://stats.wnba.com/events/?flag=1&amp;CFID=&amp;CFPARAMS=&amp;PlayerID=203026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0" Type="http://schemas.openxmlformats.org/officeDocument/2006/relationships/hyperlink" Target="https://stats.wnba.com/events/?flag=1&amp;CFID=&amp;CFPARAMS=&amp;PlayerID=202650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0" Type="http://schemas.openxmlformats.org/officeDocument/2006/relationships/hyperlink" Target="https://stats.wnba.com/events/?flag=1&amp;CFID=&amp;CFPARAMS=&amp;PlayerID=203026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8" Type="http://schemas.openxmlformats.org/officeDocument/2006/relationships/hyperlink" Target="https://stats.wnba.com/events/?flag=3&amp;CFID=&amp;CFPARAMS=&amp;PlayerID=202650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9" Type="http://schemas.openxmlformats.org/officeDocument/2006/relationships/hyperlink" Target="https://stats.wnba.com/events/?flag=1&amp;CFID=&amp;CFPARAMS=&amp;PlayerID=202650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9" Type="http://schemas.openxmlformats.org/officeDocument/2006/relationships/hyperlink" Target="https://stats.wnba.com/events/?flag=3&amp;CFID=&amp;CFPARAMS=&amp;PlayerID=203026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4" Type="http://schemas.openxmlformats.org/officeDocument/2006/relationships/hyperlink" Target="https://stats.wnba.com/team/1611661320/traditional/" TargetMode="External"/><Relationship Id="rId16586" Type="http://schemas.openxmlformats.org/officeDocument/2006/relationships/hyperlink" Target="https://stats.wnba.com/events/?flag=3&amp;CFID=&amp;CFPARAMS=&amp;PlayerID=203026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5" Type="http://schemas.openxmlformats.org/officeDocument/2006/relationships/hyperlink" Target="https://stats.wnba.com/events/?flag=3&amp;CFID=&amp;CFPARAMS=&amp;PlayerID=202650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5" Type="http://schemas.openxmlformats.org/officeDocument/2006/relationships/hyperlink" Target="https://stats.wnba.com/team/1611661330/traditional/" TargetMode="External"/><Relationship Id="rId15256" Type="http://schemas.openxmlformats.org/officeDocument/2006/relationships/hyperlink" Target="https://stats.wnba.com/events/?flag=3&amp;CFID=&amp;CFPARAMS=&amp;PlayerID=202650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8" Type="http://schemas.openxmlformats.org/officeDocument/2006/relationships/hyperlink" Target="https://stats.wnba.com/events/?flag=3&amp;CFID=&amp;CFPARAMS=&amp;PlayerID=203026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7" Type="http://schemas.openxmlformats.org/officeDocument/2006/relationships/hyperlink" Target="https://stats.wnba.com/events/?flag=3&amp;CFID=&amp;CFPARAMS=&amp;PlayerID=202650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7" Type="http://schemas.openxmlformats.org/officeDocument/2006/relationships/hyperlink" Target="https://stats.wnba.com/events/?flag=3&amp;CFID=&amp;CFPARAMS=&amp;PlayerID=203026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wnba.com/events/?flag=1&amp;CFID=&amp;CFPARAMS=&amp;PlayerID=1630462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stats.wnba.com/events/?flag=1&amp;CFID=&amp;CFPARAMS=&amp;PlayerID=1630462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wnba.com/team/1611661321/traditional/" TargetMode="External"/><Relationship Id="rId4724" Type="http://schemas.openxmlformats.org/officeDocument/2006/relationships/hyperlink" Target="https://stats.wnba.com/player/1629479/" TargetMode="External"/><Relationship Id="rId4727" Type="http://schemas.openxmlformats.org/officeDocument/2006/relationships/hyperlink" Target="https://stats.wnba.com/events/?flag=3&amp;CFID=&amp;CFPARAMS=&amp;PlayerID=1629479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wnba.com/events/?flag=3&amp;CFID=&amp;CFPARAMS=&amp;PlayerID=1629479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stats.wnba.com/events/?flag=1&amp;CFID=&amp;CFPARAMS=&amp;PlayerID=1629479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stats.wnba.com/events/?flag=1&amp;CFID=&amp;CFPARAMS=&amp;PlayerID=1629479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9" Type="http://schemas.openxmlformats.org/officeDocument/2006/relationships/hyperlink" Target="https://stats.wnba.com/events/?flag=1&amp;CFID=&amp;CFPARAMS=&amp;PlayerID=202652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8" Type="http://schemas.openxmlformats.org/officeDocument/2006/relationships/hyperlink" Target="https://stats.wnba.com/events/?flag=1&amp;CFID=&amp;CFPARAMS=&amp;PlayerID=202652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5" Type="http://schemas.openxmlformats.org/officeDocument/2006/relationships/hyperlink" Target="https://stats.wnba.com/events/?flag=3&amp;CFID=&amp;CFPARAMS=&amp;PlayerID=202652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4" Type="http://schemas.openxmlformats.org/officeDocument/2006/relationships/hyperlink" Target="https://stats.wnba.com/events/?flag=3&amp;CFID=&amp;CFPARAMS=&amp;PlayerID=202652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7" Type="http://schemas.openxmlformats.org/officeDocument/2006/relationships/hyperlink" Target="https://stats.wnba.com/events/?flag=1&amp;CFID=&amp;CFPARAMS=&amp;PlayerID=202652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6" Type="http://schemas.openxmlformats.org/officeDocument/2006/relationships/hyperlink" Target="https://stats.wnba.com/events/?flag=3&amp;CFID=&amp;CFPARAMS=&amp;PlayerID=202652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1" Type="http://schemas.openxmlformats.org/officeDocument/2006/relationships/hyperlink" Target="https://stats.wnba.com/player/202652/" TargetMode="External"/><Relationship Id="rId17920" Type="http://schemas.openxmlformats.org/officeDocument/2006/relationships/hyperlink" Target="https://stats.wnba.com/events/?flag=1&amp;CFID=&amp;CFPARAMS=&amp;PlayerID=203831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3" Type="http://schemas.openxmlformats.org/officeDocument/2006/relationships/hyperlink" Target="https://stats.wnba.com/events/?flag=3&amp;CFID=&amp;CFPARAMS=&amp;PlayerID=202652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2" Type="http://schemas.openxmlformats.org/officeDocument/2006/relationships/hyperlink" Target="https://stats.wnba.com/team/1611661319/traditional/" TargetMode="External"/><Relationship Id="rId4721" Type="http://schemas.openxmlformats.org/officeDocument/2006/relationships/hyperlink" Target="https://stats.wnba.com/events/?flag=1&amp;CFID=&amp;CFPARAMS=&amp;PlayerID=1630462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wnba.com/events/?flag=1&amp;CFID=&amp;CFPARAMS=&amp;PlayerID=1630462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wnba.com/team/1611661330/traditional/" TargetMode="External"/><Relationship Id="rId4711" Type="http://schemas.openxmlformats.org/officeDocument/2006/relationships/hyperlink" Target="https://stats.wnba.com/player/1630462/" TargetMode="External"/><Relationship Id="rId4714" Type="http://schemas.openxmlformats.org/officeDocument/2006/relationships/hyperlink" Target="https://stats.wnba.com/events/?flag=3&amp;CFID=&amp;CFPARAMS=&amp;PlayerID=1630462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wnba.com/events/?flag=3&amp;CFID=&amp;CFPARAMS=&amp;PlayerID=1630462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stats.wnba.com/events/?flag=3&amp;CFID=&amp;CFPARAMS=&amp;PlayerID=1630462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stats.wnba.com/events/?flag=3&amp;CFID=&amp;CFPARAMS=&amp;PlayerID=1630462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wnba.com/events/?flag=1&amp;CFID=&amp;CFPARAMS=&amp;PlayerID=1630462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wnba.com/events/?flag=1&amp;CFID=&amp;CFPARAMS=&amp;PlayerID=1630462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wnba.com/events/?flag=1&amp;CFID=&amp;CFPARAMS=&amp;PlayerID=1630462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9" Type="http://schemas.openxmlformats.org/officeDocument/2006/relationships/hyperlink" Target="https://stats.wnba.com/events/?flag=1&amp;CFID=&amp;CFPARAMS=&amp;PlayerID=203398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8" Type="http://schemas.openxmlformats.org/officeDocument/2006/relationships/hyperlink" Target="https://stats.wnba.com/events/?flag=1&amp;CFID=&amp;CFPARAMS=&amp;PlayerID=203398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9" Type="http://schemas.openxmlformats.org/officeDocument/2006/relationships/hyperlink" Target="https://stats.wnba.com/events/?flag=1&amp;CFID=&amp;CFPARAMS=&amp;PlayerID=204334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5" Type="http://schemas.openxmlformats.org/officeDocument/2006/relationships/hyperlink" Target="https://stats.wnba.com/events/?flag=1&amp;CFID=&amp;CFPARAMS=&amp;PlayerID=203398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6" Type="http://schemas.openxmlformats.org/officeDocument/2006/relationships/hyperlink" Target="https://stats.wnba.com/team/1611661330/traditional/" TargetMode="External"/><Relationship Id="rId16604" Type="http://schemas.openxmlformats.org/officeDocument/2006/relationships/hyperlink" Target="https://stats.wnba.com/events/?flag=1&amp;CFID=&amp;CFPARAMS=&amp;PlayerID=203398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5" Type="http://schemas.openxmlformats.org/officeDocument/2006/relationships/hyperlink" Target="https://stats.wnba.com/player/204334/" TargetMode="External"/><Relationship Id="rId16607" Type="http://schemas.openxmlformats.org/officeDocument/2006/relationships/hyperlink" Target="https://stats.wnba.com/events/?flag=1&amp;CFID=&amp;CFPARAMS=&amp;PlayerID=203398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8" Type="http://schemas.openxmlformats.org/officeDocument/2006/relationships/hyperlink" Target="https://stats.wnba.com/events/?flag=3&amp;CFID=&amp;CFPARAMS=&amp;PlayerID=204334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6" Type="http://schemas.openxmlformats.org/officeDocument/2006/relationships/hyperlink" Target="https://stats.wnba.com/events/?flag=1&amp;CFID=&amp;CFPARAMS=&amp;PlayerID=203398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7" Type="http://schemas.openxmlformats.org/officeDocument/2006/relationships/hyperlink" Target="https://stats.wnba.com/events/?flag=3&amp;CFID=&amp;CFPARAMS=&amp;PlayerID=204334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1" Type="http://schemas.openxmlformats.org/officeDocument/2006/relationships/hyperlink" Target="https://stats.wnba.com/events/?flag=3&amp;CFID=&amp;CFPARAMS=&amp;PlayerID=203398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2" Type="http://schemas.openxmlformats.org/officeDocument/2006/relationships/hyperlink" Target="https://stats.wnba.com/events/?flag=1&amp;CFID=&amp;CFPARAMS=&amp;PlayerID=202652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0" Type="http://schemas.openxmlformats.org/officeDocument/2006/relationships/hyperlink" Target="https://stats.wnba.com/events/?flag=3&amp;CFID=&amp;CFPARAMS=&amp;PlayerID=203398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1" Type="http://schemas.openxmlformats.org/officeDocument/2006/relationships/hyperlink" Target="https://stats.wnba.com/events/?flag=1&amp;CFID=&amp;CFPARAMS=&amp;PlayerID=202652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3" Type="http://schemas.openxmlformats.org/officeDocument/2006/relationships/hyperlink" Target="https://stats.wnba.com/events/?flag=1&amp;CFID=&amp;CFPARAMS=&amp;PlayerID=203398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4" Type="http://schemas.openxmlformats.org/officeDocument/2006/relationships/hyperlink" Target="https://stats.wnba.com/events/?flag=1&amp;CFID=&amp;CFPARAMS=&amp;PlayerID=202652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2" Type="http://schemas.openxmlformats.org/officeDocument/2006/relationships/hyperlink" Target="https://stats.wnba.com/events/?flag=1&amp;CFID=&amp;CFPARAMS=&amp;PlayerID=203398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3" Type="http://schemas.openxmlformats.org/officeDocument/2006/relationships/hyperlink" Target="https://stats.wnba.com/events/?flag=1&amp;CFID=&amp;CFPARAMS=&amp;PlayerID=202652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wnba.com/events/?flag=1&amp;CFID=&amp;CFPARAMS=&amp;PlayerID=1627675&amp;TeamID=1611661323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0" Type="http://schemas.openxmlformats.org/officeDocument/2006/relationships/hyperlink" Target="https://stats.wnba.com/events/?flag=1&amp;CFID=&amp;CFPARAMS=&amp;PlayerID=202652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wnba.com/events/?flag=3&amp;CFID=&amp;CFPARAMS=&amp;PlayerID=1641658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stats.wnba.com/events/?flag=1&amp;CFID=&amp;CFPARAMS=&amp;PlayerID=1630471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wnba.com/events/?flag=3&amp;CFID=&amp;CFPARAMS=&amp;PlayerID=1641658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stats.wnba.com/events/?flag=1&amp;CFID=&amp;CFPARAMS=&amp;PlayerID=1630471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stats.wnba.com/events/?flag=1&amp;CFID=&amp;CFPARAMS=&amp;PlayerID=1641658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stats.wnba.com/events/?flag=1&amp;CFID=&amp;CFPARAMS=&amp;PlayerID=1630471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stats.wnba.com/events/?flag=3&amp;CFID=&amp;CFPARAMS=&amp;PlayerID=1641658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stats.wnba.com/events/?flag=1&amp;CFID=&amp;CFPARAMS=&amp;PlayerID=1630471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stats.wnba.com/events/?flag=1&amp;CFID=&amp;CFPARAMS=&amp;PlayerID=1641658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stats.wnba.com/events/?flag=1&amp;CFID=&amp;CFPARAMS=&amp;PlayerID=1630471&amp;TeamID=1611661330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stats.wnba.com/events/?flag=1&amp;CFID=&amp;CFPARAMS=&amp;PlayerID=1641658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stats.wnba.com/events/?flag=1&amp;CFID=&amp;CFPARAMS=&amp;PlayerID=1630471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stats.wnba.com/events/?flag=1&amp;CFID=&amp;CFPARAMS=&amp;PlayerID=1641658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7" Type="http://schemas.openxmlformats.org/officeDocument/2006/relationships/hyperlink" Target="https://stats.wnba.com/events/?flag=1&amp;CFID=&amp;CFPARAMS=&amp;PlayerID=1627671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6" Type="http://schemas.openxmlformats.org/officeDocument/2006/relationships/hyperlink" Target="https://stats.wnba.com/events/?flag=1&amp;CFID=&amp;CFPARAMS=&amp;PlayerID=1627671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9" Type="http://schemas.openxmlformats.org/officeDocument/2006/relationships/hyperlink" Target="https://stats.wnba.com/events/?flag=1&amp;CFID=&amp;CFPARAMS=&amp;PlayerID=1627671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8" Type="http://schemas.openxmlformats.org/officeDocument/2006/relationships/hyperlink" Target="https://stats.wnba.com/events/?flag=1&amp;CFID=&amp;CFPARAMS=&amp;PlayerID=1627671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3" Type="http://schemas.openxmlformats.org/officeDocument/2006/relationships/hyperlink" Target="https://stats.wnba.com/events/?flag=1&amp;CFID=&amp;CFPARAMS=&amp;PlayerID=1627671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2" Type="http://schemas.openxmlformats.org/officeDocument/2006/relationships/hyperlink" Target="https://stats.wnba.com/events/?flag=1&amp;CFID=&amp;CFPARAMS=&amp;PlayerID=1627671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5" Type="http://schemas.openxmlformats.org/officeDocument/2006/relationships/hyperlink" Target="https://stats.wnba.com/events/?flag=1&amp;CFID=&amp;CFPARAMS=&amp;PlayerID=1627671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4" Type="http://schemas.openxmlformats.org/officeDocument/2006/relationships/hyperlink" Target="https://stats.wnba.com/events/?flag=1&amp;CFID=&amp;CFPARAMS=&amp;PlayerID=1627671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1" Type="http://schemas.openxmlformats.org/officeDocument/2006/relationships/hyperlink" Target="https://stats.wnba.com/events/?flag=3&amp;CFID=&amp;CFPARAMS=&amp;PlayerID=1627671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0" Type="http://schemas.openxmlformats.org/officeDocument/2006/relationships/hyperlink" Target="https://stats.wnba.com/events/?flag=3&amp;CFID=&amp;CFPARAMS=&amp;PlayerID=1627671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wnba.com/player/1641658/" TargetMode="External"/><Relationship Id="rId4741" Type="http://schemas.openxmlformats.org/officeDocument/2006/relationships/hyperlink" Target="https://stats.wnba.com/events/?flag=3&amp;CFID=&amp;CFPARAMS=&amp;PlayerID=1630471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wnba.com/events/?flag=3&amp;CFID=&amp;CFPARAMS=&amp;PlayerID=1630471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stats.wnba.com/events/?flag=3&amp;CFID=&amp;CFPARAMS=&amp;PlayerID=1641658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stats.wnba.com/events/?flag=1&amp;CFID=&amp;CFPARAMS=&amp;PlayerID=1630471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stats.wnba.com/team/1611661325/traditional/" TargetMode="External"/><Relationship Id="rId4742" Type="http://schemas.openxmlformats.org/officeDocument/2006/relationships/hyperlink" Target="https://stats.wnba.com/events/?flag=1&amp;CFID=&amp;CFPARAMS=&amp;PlayerID=1630471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stats.wnba.com/events/?flag=1&amp;CFID=&amp;CFPARAMS=&amp;PlayerID=1629571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wnba.com/events/?flag=1&amp;CFID=&amp;CFPARAMS=&amp;PlayerID=1629479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stats.wnba.com/events/?flag=1&amp;CFID=&amp;CFPARAMS=&amp;PlayerID=1629571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wnba.com/events/?flag=1&amp;CFID=&amp;CFPARAMS=&amp;PlayerID=1629479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5" Type="http://schemas.openxmlformats.org/officeDocument/2006/relationships/hyperlink" Target="https://stats.wnba.com/events/?flag=1&amp;CFID=&amp;CFPARAMS=&amp;PlayerID=1629571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stats.wnba.com/player/1630471/" TargetMode="External"/><Relationship Id="rId3404" Type="http://schemas.openxmlformats.org/officeDocument/2006/relationships/hyperlink" Target="https://stats.wnba.com/events/?flag=1&amp;CFID=&amp;CFPARAMS=&amp;PlayerID=1629571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stats.wnba.com/events/?flag=1&amp;CFID=&amp;CFPARAMS=&amp;PlayerID=1629479&amp;TeamID=1611661321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wnba.com/events/?flag=1&amp;CFID=&amp;CFPARAMS=&amp;PlayerID=1629571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wnba.com/events/?flag=3&amp;CFID=&amp;CFPARAMS=&amp;PlayerID=1630471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wnba.com/events/?flag=1&amp;CFID=&amp;CFPARAMS=&amp;PlayerID=1629571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wnba.com/team/1611661330/traditional/" TargetMode="External"/><Relationship Id="rId3409" Type="http://schemas.openxmlformats.org/officeDocument/2006/relationships/hyperlink" Target="https://stats.wnba.com/events/?flag=1&amp;CFID=&amp;CFPARAMS=&amp;PlayerID=1629571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stats.wnba.com/events/?flag=1&amp;CFID=&amp;CFPARAMS=&amp;PlayerID=1629571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stats.wnba.com/events/?flag=3&amp;CFID=&amp;CFPARAMS=&amp;PlayerID=1630471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8" Type="http://schemas.openxmlformats.org/officeDocument/2006/relationships/hyperlink" Target="https://stats.wnba.com/events/?flag=1&amp;CFID=&amp;CFPARAMS=&amp;PlayerID=203831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7" Type="http://schemas.openxmlformats.org/officeDocument/2006/relationships/hyperlink" Target="https://stats.wnba.com/events/?flag=1&amp;CFID=&amp;CFPARAMS=&amp;PlayerID=203831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9" Type="http://schemas.openxmlformats.org/officeDocument/2006/relationships/hyperlink" Target="https://stats.wnba.com/events/?flag=1&amp;CFID=&amp;CFPARAMS=&amp;PlayerID=203831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4" Type="http://schemas.openxmlformats.org/officeDocument/2006/relationships/hyperlink" Target="https://stats.wnba.com/events/?flag=1&amp;CFID=&amp;CFPARAMS=&amp;PlayerID=203831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3" Type="http://schemas.openxmlformats.org/officeDocument/2006/relationships/hyperlink" Target="https://stats.wnba.com/events/?flag=3&amp;CFID=&amp;CFPARAMS=&amp;PlayerID=203831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6" Type="http://schemas.openxmlformats.org/officeDocument/2006/relationships/hyperlink" Target="https://stats.wnba.com/events/?flag=1&amp;CFID=&amp;CFPARAMS=&amp;PlayerID=203831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5" Type="http://schemas.openxmlformats.org/officeDocument/2006/relationships/hyperlink" Target="https://stats.wnba.com/events/?flag=1&amp;CFID=&amp;CFPARAMS=&amp;PlayerID=203831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0" Type="http://schemas.openxmlformats.org/officeDocument/2006/relationships/hyperlink" Target="https://stats.wnba.com/player/203831/" TargetMode="External"/><Relationship Id="rId17912" Type="http://schemas.openxmlformats.org/officeDocument/2006/relationships/hyperlink" Target="https://stats.wnba.com/events/?flag=3&amp;CFID=&amp;CFPARAMS=&amp;PlayerID=203831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1" Type="http://schemas.openxmlformats.org/officeDocument/2006/relationships/hyperlink" Target="https://stats.wnba.com/team/1611661325/traditional/" TargetMode="External"/><Relationship Id="rId4730" Type="http://schemas.openxmlformats.org/officeDocument/2006/relationships/hyperlink" Target="https://stats.wnba.com/events/?flag=1&amp;CFID=&amp;CFPARAMS=&amp;PlayerID=1629479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wnba.com/events/?flag=3&amp;CFID=&amp;CFPARAMS=&amp;PlayerID=1629571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stats.wnba.com/events/?flag=1&amp;CFID=&amp;CFPARAMS=&amp;PlayerID=1629479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stats.wnba.com/events/?flag=3&amp;CFID=&amp;CFPARAMS=&amp;PlayerID=1629571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stats.wnba.com/events/?flag=1&amp;CFID=&amp;CFPARAMS=&amp;PlayerID=1629479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0" Type="http://schemas.openxmlformats.org/officeDocument/2006/relationships/hyperlink" Target="https://stats.wnba.com/events/?flag=1&amp;CFID=&amp;CFPARAMS=&amp;PlayerID=1627681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6" Type="http://schemas.openxmlformats.org/officeDocument/2006/relationships/hyperlink" Target="https://stats.wnba.com/player/202663/" TargetMode="External"/><Relationship Id="rId16638" Type="http://schemas.openxmlformats.org/officeDocument/2006/relationships/hyperlink" Target="https://stats.wnba.com/player/203824/" TargetMode="External"/><Relationship Id="rId17969" Type="http://schemas.openxmlformats.org/officeDocument/2006/relationships/hyperlink" Target="https://stats.wnba.com/events/?flag=1&amp;CFID=&amp;CFPARAMS=&amp;PlayerID=1627681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7" Type="http://schemas.openxmlformats.org/officeDocument/2006/relationships/hyperlink" Target="https://stats.wnba.com/team/1611661322/traditional/" TargetMode="External"/><Relationship Id="rId16637" Type="http://schemas.openxmlformats.org/officeDocument/2006/relationships/hyperlink" Target="https://stats.wnba.com/events/?flag=1&amp;CFID=&amp;CFPARAMS=&amp;PlayerID=201886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8" Type="http://schemas.openxmlformats.org/officeDocument/2006/relationships/hyperlink" Target="https://stats.wnba.com/events/?flag=1&amp;CFID=&amp;CFPARAMS=&amp;PlayerID=1627681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8" Type="http://schemas.openxmlformats.org/officeDocument/2006/relationships/hyperlink" Target="https://stats.wnba.com/events/?flag=3&amp;CFID=&amp;CFPARAMS=&amp;PlayerID=202663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9" Type="http://schemas.openxmlformats.org/officeDocument/2006/relationships/hyperlink" Target="https://stats.wnba.com/events/?flag=3&amp;CFID=&amp;CFPARAMS=&amp;PlayerID=202663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9" Type="http://schemas.openxmlformats.org/officeDocument/2006/relationships/hyperlink" Target="https://stats.wnba.com/team/1611661321/traditional/" TargetMode="External"/><Relationship Id="rId15302" Type="http://schemas.openxmlformats.org/officeDocument/2006/relationships/hyperlink" Target="https://stats.wnba.com/events/?flag=1&amp;CFID=&amp;CFPARAMS=&amp;PlayerID=203831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4" Type="http://schemas.openxmlformats.org/officeDocument/2006/relationships/hyperlink" Target="https://stats.wnba.com/events/?flag=1&amp;CFID=&amp;CFPARAMS=&amp;PlayerID=201886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5" Type="http://schemas.openxmlformats.org/officeDocument/2006/relationships/hyperlink" Target="https://stats.wnba.com/events/?flag=3&amp;CFID=&amp;CFPARAMS=&amp;PlayerID=1627681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3" Type="http://schemas.openxmlformats.org/officeDocument/2006/relationships/hyperlink" Target="https://stats.wnba.com/events/?flag=1&amp;CFID=&amp;CFPARAMS=&amp;PlayerID=203831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3" Type="http://schemas.openxmlformats.org/officeDocument/2006/relationships/hyperlink" Target="https://stats.wnba.com/events/?flag=1&amp;CFID=&amp;CFPARAMS=&amp;PlayerID=201886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4" Type="http://schemas.openxmlformats.org/officeDocument/2006/relationships/hyperlink" Target="https://stats.wnba.com/events/?flag=3&amp;CFID=&amp;CFPARAMS=&amp;PlayerID=1627681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4" Type="http://schemas.openxmlformats.org/officeDocument/2006/relationships/hyperlink" Target="https://stats.wnba.com/events/?flag=1&amp;CFID=&amp;CFPARAMS=&amp;PlayerID=203831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6" Type="http://schemas.openxmlformats.org/officeDocument/2006/relationships/hyperlink" Target="https://stats.wnba.com/events/?flag=1&amp;CFID=&amp;CFPARAMS=&amp;PlayerID=201886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7" Type="http://schemas.openxmlformats.org/officeDocument/2006/relationships/hyperlink" Target="https://stats.wnba.com/events/?flag=1&amp;CFID=&amp;CFPARAMS=&amp;PlayerID=1627681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5" Type="http://schemas.openxmlformats.org/officeDocument/2006/relationships/hyperlink" Target="https://stats.wnba.com/events/?flag=1&amp;CFID=&amp;CFPARAMS=&amp;PlayerID=203831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5" Type="http://schemas.openxmlformats.org/officeDocument/2006/relationships/hyperlink" Target="https://stats.wnba.com/events/?flag=1&amp;CFID=&amp;CFPARAMS=&amp;PlayerID=201886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6" Type="http://schemas.openxmlformats.org/officeDocument/2006/relationships/hyperlink" Target="https://stats.wnba.com/events/?flag=3&amp;CFID=&amp;CFPARAMS=&amp;PlayerID=1627681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0" Type="http://schemas.openxmlformats.org/officeDocument/2006/relationships/hyperlink" Target="https://stats.wnba.com/events/?flag=1&amp;CFID=&amp;CFPARAMS=&amp;PlayerID=201886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1" Type="http://schemas.openxmlformats.org/officeDocument/2006/relationships/hyperlink" Target="https://stats.wnba.com/player/1627681/" TargetMode="External"/><Relationship Id="rId17960" Type="http://schemas.openxmlformats.org/officeDocument/2006/relationships/hyperlink" Target="https://stats.wnba.com/events/?flag=1&amp;CFID=&amp;CFPARAMS=&amp;PlayerID=101019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0" Type="http://schemas.openxmlformats.org/officeDocument/2006/relationships/hyperlink" Target="https://stats.wnba.com/events/?flag=1&amp;CFID=&amp;CFPARAMS=&amp;PlayerID=203831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2" Type="http://schemas.openxmlformats.org/officeDocument/2006/relationships/hyperlink" Target="https://stats.wnba.com/events/?flag=1&amp;CFID=&amp;CFPARAMS=&amp;PlayerID=201886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3" Type="http://schemas.openxmlformats.org/officeDocument/2006/relationships/hyperlink" Target="https://stats.wnba.com/events/?flag=3&amp;CFID=&amp;CFPARAMS=&amp;PlayerID=1627681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1" Type="http://schemas.openxmlformats.org/officeDocument/2006/relationships/hyperlink" Target="https://stats.wnba.com/events/?flag=1&amp;CFID=&amp;CFPARAMS=&amp;PlayerID=203831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1" Type="http://schemas.openxmlformats.org/officeDocument/2006/relationships/hyperlink" Target="https://stats.wnba.com/events/?flag=1&amp;CFID=&amp;CFPARAMS=&amp;PlayerID=201886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2" Type="http://schemas.openxmlformats.org/officeDocument/2006/relationships/hyperlink" Target="https://stats.wnba.com/team/1611661319/traditional/" TargetMode="External"/><Relationship Id="rId16650" Type="http://schemas.openxmlformats.org/officeDocument/2006/relationships/hyperlink" Target="https://stats.wnba.com/events/?flag=1&amp;CFID=&amp;CFPARAMS=&amp;PlayerID=203824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1" Type="http://schemas.openxmlformats.org/officeDocument/2006/relationships/hyperlink" Target="https://stats.wnba.com/events/?flag=1&amp;CFID=&amp;CFPARAMS=&amp;PlayerID=201492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0" Type="http://schemas.openxmlformats.org/officeDocument/2006/relationships/hyperlink" Target="https://stats.wnba.com/events/?flag=3&amp;CFID=&amp;CFPARAMS=&amp;PlayerID=201492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7" Type="http://schemas.openxmlformats.org/officeDocument/2006/relationships/hyperlink" Target="https://stats.wnba.com/events/?flag=1&amp;CFID=&amp;CFPARAMS=&amp;PlayerID=202663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9" Type="http://schemas.openxmlformats.org/officeDocument/2006/relationships/hyperlink" Target="https://stats.wnba.com/events/?flag=1&amp;CFID=&amp;CFPARAMS=&amp;PlayerID=203824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8" Type="http://schemas.openxmlformats.org/officeDocument/2006/relationships/hyperlink" Target="https://stats.wnba.com/player/203403/" TargetMode="External"/><Relationship Id="rId16648" Type="http://schemas.openxmlformats.org/officeDocument/2006/relationships/hyperlink" Target="https://stats.wnba.com/events/?flag=1&amp;CFID=&amp;CFPARAMS=&amp;PlayerID=203824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9" Type="http://schemas.openxmlformats.org/officeDocument/2006/relationships/hyperlink" Target="https://stats.wnba.com/events/?flag=3&amp;CFID=&amp;CFPARAMS=&amp;PlayerID=201492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9" Type="http://schemas.openxmlformats.org/officeDocument/2006/relationships/hyperlink" Target="https://stats.wnba.com/team/1611661322/traditional/" TargetMode="External"/><Relationship Id="rId15313" Type="http://schemas.openxmlformats.org/officeDocument/2006/relationships/hyperlink" Target="https://stats.wnba.com/events/?flag=1&amp;CFID=&amp;CFPARAMS=&amp;PlayerID=202663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5" Type="http://schemas.openxmlformats.org/officeDocument/2006/relationships/hyperlink" Target="https://stats.wnba.com/events/?flag=1&amp;CFID=&amp;CFPARAMS=&amp;PlayerID=203824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6" Type="http://schemas.openxmlformats.org/officeDocument/2006/relationships/hyperlink" Target="https://stats.wnba.com/team/1611661330/traditional/" TargetMode="External"/><Relationship Id="rId15314" Type="http://schemas.openxmlformats.org/officeDocument/2006/relationships/hyperlink" Target="https://stats.wnba.com/events/?flag=1&amp;CFID=&amp;CFPARAMS=&amp;PlayerID=202663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4" Type="http://schemas.openxmlformats.org/officeDocument/2006/relationships/hyperlink" Target="https://stats.wnba.com/events/?flag=1&amp;CFID=&amp;CFPARAMS=&amp;PlayerID=203824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5" Type="http://schemas.openxmlformats.org/officeDocument/2006/relationships/hyperlink" Target="https://stats.wnba.com/player/201492/" TargetMode="External"/><Relationship Id="rId15315" Type="http://schemas.openxmlformats.org/officeDocument/2006/relationships/hyperlink" Target="https://stats.wnba.com/events/?flag=1&amp;CFID=&amp;CFPARAMS=&amp;PlayerID=202663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7" Type="http://schemas.openxmlformats.org/officeDocument/2006/relationships/hyperlink" Target="https://stats.wnba.com/events/?flag=1&amp;CFID=&amp;CFPARAMS=&amp;PlayerID=203824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8" Type="http://schemas.openxmlformats.org/officeDocument/2006/relationships/hyperlink" Target="https://stats.wnba.com/events/?flag=3&amp;CFID=&amp;CFPARAMS=&amp;PlayerID=201492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6" Type="http://schemas.openxmlformats.org/officeDocument/2006/relationships/hyperlink" Target="https://stats.wnba.com/events/?flag=1&amp;CFID=&amp;CFPARAMS=&amp;PlayerID=202663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6" Type="http://schemas.openxmlformats.org/officeDocument/2006/relationships/hyperlink" Target="https://stats.wnba.com/events/?flag=1&amp;CFID=&amp;CFPARAMS=&amp;PlayerID=203824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7" Type="http://schemas.openxmlformats.org/officeDocument/2006/relationships/hyperlink" Target="https://stats.wnba.com/events/?flag=3&amp;CFID=&amp;CFPARAMS=&amp;PlayerID=201492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1" Type="http://schemas.openxmlformats.org/officeDocument/2006/relationships/hyperlink" Target="https://stats.wnba.com/events/?flag=3&amp;CFID=&amp;CFPARAMS=&amp;PlayerID=203824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2" Type="http://schemas.openxmlformats.org/officeDocument/2006/relationships/hyperlink" Target="https://stats.wnba.com/events/?flag=1&amp;CFID=&amp;CFPARAMS=&amp;PlayerID=1627681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0" Type="http://schemas.openxmlformats.org/officeDocument/2006/relationships/hyperlink" Target="https://stats.wnba.com/events/?flag=1&amp;CFID=&amp;CFPARAMS=&amp;PlayerID=202663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0" Type="http://schemas.openxmlformats.org/officeDocument/2006/relationships/hyperlink" Target="https://stats.wnba.com/events/?flag=3&amp;CFID=&amp;CFPARAMS=&amp;PlayerID=203824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1" Type="http://schemas.openxmlformats.org/officeDocument/2006/relationships/hyperlink" Target="https://stats.wnba.com/events/?flag=1&amp;CFID=&amp;CFPARAMS=&amp;PlayerID=1627681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1" Type="http://schemas.openxmlformats.org/officeDocument/2006/relationships/hyperlink" Target="https://stats.wnba.com/events/?flag=1&amp;CFID=&amp;CFPARAMS=&amp;PlayerID=202663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3" Type="http://schemas.openxmlformats.org/officeDocument/2006/relationships/hyperlink" Target="https://stats.wnba.com/events/?flag=3&amp;CFID=&amp;CFPARAMS=&amp;PlayerID=203824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4" Type="http://schemas.openxmlformats.org/officeDocument/2006/relationships/hyperlink" Target="https://stats.wnba.com/events/?flag=1&amp;CFID=&amp;CFPARAMS=&amp;PlayerID=1627681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2" Type="http://schemas.openxmlformats.org/officeDocument/2006/relationships/hyperlink" Target="https://stats.wnba.com/events/?flag=1&amp;CFID=&amp;CFPARAMS=&amp;PlayerID=202663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2" Type="http://schemas.openxmlformats.org/officeDocument/2006/relationships/hyperlink" Target="https://stats.wnba.com/events/?flag=3&amp;CFID=&amp;CFPARAMS=&amp;PlayerID=203824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3" Type="http://schemas.openxmlformats.org/officeDocument/2006/relationships/hyperlink" Target="https://stats.wnba.com/events/?flag=1&amp;CFID=&amp;CFPARAMS=&amp;PlayerID=1627681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stats.wnba.com/events/?flag=3&amp;CFID=&amp;CFPARAMS=&amp;PlayerID=1627675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stats.wnba.com/events/?flag=3&amp;CFID=&amp;CFPARAMS=&amp;PlayerID=1627675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stats.wnba.com/events/?flag=1&amp;CFID=&amp;CFPARAMS=&amp;PlayerID=1627675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stats.wnba.com/events/?flag=3&amp;CFID=&amp;CFPARAMS=&amp;PlayerID=1627675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wnba.com/events/?flag=1&amp;CFID=&amp;CFPARAMS=&amp;PlayerID=1627675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wnba.com/events/?flag=1&amp;CFID=&amp;CFPARAMS=&amp;PlayerID=1627675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wnba.com/events/?flag=1&amp;CFID=&amp;CFPARAMS=&amp;PlayerID=1627675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wnba.com/events/?flag=1&amp;CFID=&amp;CFPARAMS=&amp;PlayerID=1627675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stats.wnba.com/events/?flag=1&amp;CFID=&amp;CFPARAMS=&amp;PlayerID=1627675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stats.wnba.com/events/?flag=1&amp;CFID=&amp;CFPARAMS=&amp;PlayerID=1627675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9" Type="http://schemas.openxmlformats.org/officeDocument/2006/relationships/hyperlink" Target="https://stats.wnba.com/events/?flag=1&amp;CFID=&amp;CFPARAMS=&amp;PlayerID=203411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6" Type="http://schemas.openxmlformats.org/officeDocument/2006/relationships/hyperlink" Target="https://stats.wnba.com/events/?flag=1&amp;CFID=&amp;CFPARAMS=&amp;PlayerID=203411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7" Type="http://schemas.openxmlformats.org/officeDocument/2006/relationships/hyperlink" Target="https://stats.wnba.com/player/101019/" TargetMode="External"/><Relationship Id="rId16615" Type="http://schemas.openxmlformats.org/officeDocument/2006/relationships/hyperlink" Target="https://stats.wnba.com/events/?flag=3&amp;CFID=&amp;CFPARAMS=&amp;PlayerID=203411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6" Type="http://schemas.openxmlformats.org/officeDocument/2006/relationships/hyperlink" Target="https://stats.wnba.com/events/?flag=1&amp;CFID=&amp;CFPARAMS=&amp;PlayerID=204334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8" Type="http://schemas.openxmlformats.org/officeDocument/2006/relationships/hyperlink" Target="https://stats.wnba.com/events/?flag=1&amp;CFID=&amp;CFPARAMS=&amp;PlayerID=203411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9" Type="http://schemas.openxmlformats.org/officeDocument/2006/relationships/hyperlink" Target="https://stats.wnba.com/events/?flag=3&amp;CFID=&amp;CFPARAMS=&amp;PlayerID=101019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7" Type="http://schemas.openxmlformats.org/officeDocument/2006/relationships/hyperlink" Target="https://stats.wnba.com/events/?flag=1&amp;CFID=&amp;CFPARAMS=&amp;PlayerID=203411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8" Type="http://schemas.openxmlformats.org/officeDocument/2006/relationships/hyperlink" Target="https://stats.wnba.com/team/1611661324/traditional/" TargetMode="External"/><Relationship Id="rId16612" Type="http://schemas.openxmlformats.org/officeDocument/2006/relationships/hyperlink" Target="https://stats.wnba.com/events/?flag=3&amp;CFID=&amp;CFPARAMS=&amp;PlayerID=203411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3" Type="http://schemas.openxmlformats.org/officeDocument/2006/relationships/hyperlink" Target="https://stats.wnba.com/events/?flag=1&amp;CFID=&amp;CFPARAMS=&amp;PlayerID=204334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1" Type="http://schemas.openxmlformats.org/officeDocument/2006/relationships/hyperlink" Target="https://stats.wnba.com/team/1611661313/traditional/" TargetMode="External"/><Relationship Id="rId17942" Type="http://schemas.openxmlformats.org/officeDocument/2006/relationships/hyperlink" Target="https://stats.wnba.com/events/?flag=1&amp;CFID=&amp;CFPARAMS=&amp;PlayerID=204334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4" Type="http://schemas.openxmlformats.org/officeDocument/2006/relationships/hyperlink" Target="https://stats.wnba.com/events/?flag=3&amp;CFID=&amp;CFPARAMS=&amp;PlayerID=203411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5" Type="http://schemas.openxmlformats.org/officeDocument/2006/relationships/hyperlink" Target="https://stats.wnba.com/events/?flag=1&amp;CFID=&amp;CFPARAMS=&amp;PlayerID=204334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3" Type="http://schemas.openxmlformats.org/officeDocument/2006/relationships/hyperlink" Target="https://stats.wnba.com/events/?flag=3&amp;CFID=&amp;CFPARAMS=&amp;PlayerID=203411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4" Type="http://schemas.openxmlformats.org/officeDocument/2006/relationships/hyperlink" Target="https://stats.wnba.com/events/?flag=1&amp;CFID=&amp;CFPARAMS=&amp;PlayerID=204334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0" Type="http://schemas.openxmlformats.org/officeDocument/2006/relationships/hyperlink" Target="https://stats.wnba.com/player/203411/" TargetMode="External"/><Relationship Id="rId17941" Type="http://schemas.openxmlformats.org/officeDocument/2006/relationships/hyperlink" Target="https://stats.wnba.com/events/?flag=1&amp;CFID=&amp;CFPARAMS=&amp;PlayerID=204334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0" Type="http://schemas.openxmlformats.org/officeDocument/2006/relationships/hyperlink" Target="https://stats.wnba.com/events/?flag=1&amp;CFID=&amp;CFPARAMS=&amp;PlayerID=204334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7" Type="http://schemas.openxmlformats.org/officeDocument/2006/relationships/hyperlink" Target="https://stats.wnba.com/events/?flag=3&amp;CFID=&amp;CFPARAMS=&amp;PlayerID=201886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8" Type="http://schemas.openxmlformats.org/officeDocument/2006/relationships/hyperlink" Target="https://stats.wnba.com/events/?flag=1&amp;CFID=&amp;CFPARAMS=&amp;PlayerID=101019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6" Type="http://schemas.openxmlformats.org/officeDocument/2006/relationships/hyperlink" Target="https://stats.wnba.com/events/?flag=3&amp;CFID=&amp;CFPARAMS=&amp;PlayerID=201886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7" Type="http://schemas.openxmlformats.org/officeDocument/2006/relationships/hyperlink" Target="https://stats.wnba.com/events/?flag=1&amp;CFID=&amp;CFPARAMS=&amp;PlayerID=101019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9" Type="http://schemas.openxmlformats.org/officeDocument/2006/relationships/hyperlink" Target="https://stats.wnba.com/events/?flag=3&amp;CFID=&amp;CFPARAMS=&amp;PlayerID=201886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8" Type="http://schemas.openxmlformats.org/officeDocument/2006/relationships/hyperlink" Target="https://stats.wnba.com/events/?flag=3&amp;CFID=&amp;CFPARAMS=&amp;PlayerID=201886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9" Type="http://schemas.openxmlformats.org/officeDocument/2006/relationships/hyperlink" Target="https://stats.wnba.com/events/?flag=1&amp;CFID=&amp;CFPARAMS=&amp;PlayerID=101019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3" Type="http://schemas.openxmlformats.org/officeDocument/2006/relationships/hyperlink" Target="https://stats.wnba.com/events/?flag=1&amp;CFID=&amp;CFPARAMS=&amp;PlayerID=203411&amp;TeamID=161166131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4" Type="http://schemas.openxmlformats.org/officeDocument/2006/relationships/hyperlink" Target="https://stats.wnba.com/events/?flag=1&amp;CFID=&amp;CFPARAMS=&amp;PlayerID=101019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2" Type="http://schemas.openxmlformats.org/officeDocument/2006/relationships/hyperlink" Target="https://stats.wnba.com/events/?flag=1&amp;CFID=&amp;CFPARAMS=&amp;PlayerID=203411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3" Type="http://schemas.openxmlformats.org/officeDocument/2006/relationships/hyperlink" Target="https://stats.wnba.com/events/?flag=1&amp;CFID=&amp;CFPARAMS=&amp;PlayerID=101019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5" Type="http://schemas.openxmlformats.org/officeDocument/2006/relationships/hyperlink" Target="https://stats.wnba.com/team/1611661317/traditional/" TargetMode="External"/><Relationship Id="rId17956" Type="http://schemas.openxmlformats.org/officeDocument/2006/relationships/hyperlink" Target="https://stats.wnba.com/events/?flag=1&amp;CFID=&amp;CFPARAMS=&amp;PlayerID=101019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4" Type="http://schemas.openxmlformats.org/officeDocument/2006/relationships/hyperlink" Target="https://stats.wnba.com/player/201886/" TargetMode="External"/><Relationship Id="rId17955" Type="http://schemas.openxmlformats.org/officeDocument/2006/relationships/hyperlink" Target="https://stats.wnba.com/events/?flag=1&amp;CFID=&amp;CFPARAMS=&amp;PlayerID=101019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0" Type="http://schemas.openxmlformats.org/officeDocument/2006/relationships/hyperlink" Target="https://stats.wnba.com/events/?flag=3&amp;CFID=&amp;CFPARAMS=&amp;PlayerID=101019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1" Type="http://schemas.openxmlformats.org/officeDocument/2006/relationships/hyperlink" Target="https://stats.wnba.com/events/?flag=1&amp;CFID=&amp;CFPARAMS=&amp;PlayerID=203411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2" Type="http://schemas.openxmlformats.org/officeDocument/2006/relationships/hyperlink" Target="https://stats.wnba.com/events/?flag=3&amp;CFID=&amp;CFPARAMS=&amp;PlayerID=101019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0" Type="http://schemas.openxmlformats.org/officeDocument/2006/relationships/hyperlink" Target="https://stats.wnba.com/events/?flag=1&amp;CFID=&amp;CFPARAMS=&amp;PlayerID=203411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1" Type="http://schemas.openxmlformats.org/officeDocument/2006/relationships/hyperlink" Target="https://stats.wnba.com/events/?flag=3&amp;CFID=&amp;CFPARAMS=&amp;PlayerID=101019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wnba.com/events/?flag=3&amp;CFID=&amp;CFPARAMS=&amp;PlayerID=203014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wnba.com/events/?flag=1&amp;CFID=&amp;CFPARAMS=&amp;PlayerID=203014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stats.wnba.com/events/?flag=1&amp;CFID=&amp;CFPARAMS=&amp;PlayerID=1641641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stats.wnba.com/events/?flag=1&amp;CFID=&amp;CFPARAMS=&amp;PlayerID=1641675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wnba.com/events/?flag=1&amp;CFID=&amp;CFPARAMS=&amp;PlayerID=1629481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stats.wnba.com/events/?flag=1&amp;CFID=&amp;CFPARAMS=&amp;PlayerID=1641675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wnba.com/events/?flag=1&amp;CFID=&amp;CFPARAMS=&amp;PlayerID=1629481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wnba.com/events/?flag=1&amp;CFID=&amp;CFPARAMS=&amp;PlayerID=1641675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wnba.com/events/?flag=1&amp;CFID=&amp;CFPARAMS=&amp;PlayerID=1629481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4" Type="http://schemas.openxmlformats.org/officeDocument/2006/relationships/hyperlink" Target="https://stats.wnba.com/team/1611661329/traditional/" TargetMode="External"/><Relationship Id="rId2143" Type="http://schemas.openxmlformats.org/officeDocument/2006/relationships/hyperlink" Target="https://stats.wnba.com/player/203014/" TargetMode="External"/><Relationship Id="rId3473" Type="http://schemas.openxmlformats.org/officeDocument/2006/relationships/hyperlink" Target="https://stats.wnba.com/player/1641641/" TargetMode="External"/><Relationship Id="rId2144" Type="http://schemas.openxmlformats.org/officeDocument/2006/relationships/hyperlink" Target="https://stats.wnba.com/team/1611661320/traditional/" TargetMode="External"/><Relationship Id="rId3476" Type="http://schemas.openxmlformats.org/officeDocument/2006/relationships/hyperlink" Target="https://stats.wnba.com/events/?flag=3&amp;CFID=&amp;CFPARAMS=&amp;PlayerID=1641641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wnba.com/events/?flag=3&amp;CFID=&amp;CFPARAMS=&amp;PlayerID=203014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wnba.com/events/?flag=3&amp;CFID=&amp;CFPARAMS=&amp;PlayerID=1641641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wnba.com/events/?flag=3&amp;CFID=&amp;CFPARAMS=&amp;PlayerID=203014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stats.wnba.com/events/?flag=3&amp;CFID=&amp;CFPARAMS=&amp;PlayerID=1641641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wnba.com/events/?flag=3&amp;CFID=&amp;CFPARAMS=&amp;PlayerID=203014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stats.wnba.com/events/?flag=3&amp;CFID=&amp;CFPARAMS=&amp;PlayerID=1641641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wnba.com/events/?flag=1&amp;CFID=&amp;CFPARAMS=&amp;PlayerID=1629481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stats.wnba.com/events/?flag=1&amp;CFID=&amp;CFPARAMS=&amp;PlayerID=1641675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wnba.com/events/?flag=1&amp;CFID=&amp;CFPARAMS=&amp;PlayerID=1629481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stats.wnba.com/events/?flag=1&amp;CFID=&amp;CFPARAMS=&amp;PlayerID=1641675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9" Type="http://schemas.openxmlformats.org/officeDocument/2006/relationships/hyperlink" Target="https://stats.wnba.com/events/?flag=1&amp;CFID=&amp;CFPARAMS=&amp;PlayerID=1629546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wnba.com/events/?flag=1&amp;CFID=&amp;CFPARAMS=&amp;PlayerID=1629481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wnba.com/events/?flag=1&amp;CFID=&amp;CFPARAMS=&amp;PlayerID=1627669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wnba.com/player/1641675/" TargetMode="External"/><Relationship Id="rId4792" Type="http://schemas.openxmlformats.org/officeDocument/2006/relationships/hyperlink" Target="https://stats.wnba.com/player/1629546/" TargetMode="External"/><Relationship Id="rId2130" Type="http://schemas.openxmlformats.org/officeDocument/2006/relationships/hyperlink" Target="https://stats.wnba.com/team/1611661321/traditional/" TargetMode="External"/><Relationship Id="rId3460" Type="http://schemas.openxmlformats.org/officeDocument/2006/relationships/hyperlink" Target="https://stats.wnba.com/events/?flag=1&amp;CFID=&amp;CFPARAMS=&amp;PlayerID=1630113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wnba.com/events/?flag=1&amp;CFID=&amp;CFPARAMS=&amp;PlayerID=1627669&amp;TeamID=1611661324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wnba.com/events/?flag=3&amp;CFID=&amp;CFPARAMS=&amp;PlayerID=1629481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stats.wnba.com/events/?flag=3&amp;CFID=&amp;CFPARAMS=&amp;PlayerID=1641675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wnba.com/events/?flag=3&amp;CFID=&amp;CFPARAMS=&amp;PlayerID=1629546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wnba.com/events/?flag=3&amp;CFID=&amp;CFPARAMS=&amp;PlayerID=1629481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wnba.com/team/1611661328/traditional/" TargetMode="External"/><Relationship Id="rId4793" Type="http://schemas.openxmlformats.org/officeDocument/2006/relationships/hyperlink" Target="https://stats.wnba.com/team/1611661313/traditional/" TargetMode="External"/><Relationship Id="rId2133" Type="http://schemas.openxmlformats.org/officeDocument/2006/relationships/hyperlink" Target="https://stats.wnba.com/events/?flag=3&amp;CFID=&amp;CFPARAMS=&amp;PlayerID=1629481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wnba.com/events/?flag=1&amp;CFID=&amp;CFPARAMS=&amp;PlayerID=1641675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6" Type="http://schemas.openxmlformats.org/officeDocument/2006/relationships/hyperlink" Target="https://stats.wnba.com/events/?flag=3&amp;CFID=&amp;CFPARAMS=&amp;PlayerID=1629546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wnba.com/events/?flag=3&amp;CFID=&amp;CFPARAMS=&amp;PlayerID=1629481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stats.wnba.com/events/?flag=3&amp;CFID=&amp;CFPARAMS=&amp;PlayerID=1641675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wnba.com/events/?flag=3&amp;CFID=&amp;CFPARAMS=&amp;PlayerID=1629546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wnba.com/events/?flag=1&amp;CFID=&amp;CFPARAMS=&amp;PlayerID=1629481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wnba.com/events/?flag=1&amp;CFID=&amp;CFPARAMS=&amp;PlayerID=1641675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8" Type="http://schemas.openxmlformats.org/officeDocument/2006/relationships/hyperlink" Target="https://stats.wnba.com/events/?flag=1&amp;CFID=&amp;CFPARAMS=&amp;PlayerID=1629546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wnba.com/events/?flag=1&amp;CFID=&amp;CFPARAMS=&amp;PlayerID=1629481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wnba.com/events/?flag=1&amp;CFID=&amp;CFPARAMS=&amp;PlayerID=1641675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stats.wnba.com/events/?flag=3&amp;CFID=&amp;CFPARAMS=&amp;PlayerID=1629546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wnba.com/events/?flag=3&amp;CFID=&amp;CFPARAMS=&amp;PlayerID=1627643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wnba.com/events/?flag=3&amp;CFID=&amp;CFPARAMS=&amp;PlayerID=1627674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stats.wnba.com/events/?flag=3&amp;CFID=&amp;CFPARAMS=&amp;PlayerID=1627643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wnba.com/events/?flag=3&amp;CFID=&amp;CFPARAMS=&amp;PlayerID=1627674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stats.wnba.com/events/?flag=3&amp;CFID=&amp;CFPARAMS=&amp;PlayerID=1627643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wnba.com/events/?flag=3&amp;CFID=&amp;CFPARAMS=&amp;PlayerID=1627674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wnba.com/events/?flag=1&amp;CFID=&amp;CFPARAMS=&amp;PlayerID=1627643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stats.wnba.com/events/?flag=1&amp;CFID=&amp;CFPARAMS=&amp;PlayerID=1627674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wnba.com/events/?flag=1&amp;CFID=&amp;CFPARAMS=&amp;PlayerID=1627643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wnba.com/events/?flag=1&amp;CFID=&amp;CFPARAMS=&amp;PlayerID=1627674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stats.wnba.com/events/?flag=1&amp;CFID=&amp;CFPARAMS=&amp;PlayerID=1627643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wnba.com/events/?flag=1&amp;CFID=&amp;CFPARAMS=&amp;PlayerID=1627674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stats.wnba.com/events/?flag=1&amp;CFID=&amp;CFPARAMS=&amp;PlayerID=1627643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wnba.com/events/?flag=1&amp;CFID=&amp;CFPARAMS=&amp;PlayerID=1627674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stats.wnba.com/events/?flag=1&amp;CFID=&amp;CFPARAMS=&amp;PlayerID=1627643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wnba.com/events/?flag=1&amp;CFID=&amp;CFPARAMS=&amp;PlayerID=1627674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stats.wnba.com/events/?flag=1&amp;CFID=&amp;CFPARAMS=&amp;PlayerID=1627643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wnba.com/events/?flag=1&amp;CFID=&amp;CFPARAMS=&amp;PlayerID=1627674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wnba.com/events/?flag=1&amp;CFID=&amp;CFPARAMS=&amp;PlayerID=1627674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wnba.com/events/?flag=1&amp;CFID=&amp;CFPARAMS=&amp;PlayerID=1627643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wnba.com/events/?flag=3&amp;CFID=&amp;CFPARAMS=&amp;PlayerID=1627674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stats.wnba.com/events/?flag=1&amp;CFID=&amp;CFPARAMS=&amp;PlayerID=1641641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wnba.com/events/?flag=1&amp;CFID=&amp;CFPARAMS=&amp;PlayerID=203014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wnba.com/events/?flag=1&amp;CFID=&amp;CFPARAMS=&amp;PlayerID=1641641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stats.wnba.com/events/?flag=1&amp;CFID=&amp;CFPARAMS=&amp;PlayerID=203014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stats.wnba.com/events/?flag=1&amp;CFID=&amp;CFPARAMS=&amp;PlayerID=1641641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wnba.com/events/?flag=1&amp;CFID=&amp;CFPARAMS=&amp;PlayerID=203014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stats.wnba.com/events/?flag=1&amp;CFID=&amp;CFPARAMS=&amp;PlayerID=1641641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wnba.com/events/?flag=1&amp;CFID=&amp;CFPARAMS=&amp;PlayerID=203014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stats.wnba.com/events/?flag=1&amp;CFID=&amp;CFPARAMS=&amp;PlayerID=1641641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wnba.com/events/?flag=1&amp;CFID=&amp;CFPARAMS=&amp;PlayerID=203014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wnba.com/events/?flag=1&amp;CFID=&amp;CFPARAMS=&amp;PlayerID=1641641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wnba.com/events/?flag=1&amp;CFID=&amp;CFPARAMS=&amp;PlayerID=203014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stats.wnba.com/player/1627643/" TargetMode="External"/><Relationship Id="rId2156" Type="http://schemas.openxmlformats.org/officeDocument/2006/relationships/hyperlink" Target="https://stats.wnba.com/events/?flag=1&amp;CFID=&amp;CFPARAMS=&amp;PlayerID=203014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wnba.com/events/?flag=1&amp;CFID=&amp;CFPARAMS=&amp;PlayerID=1641641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wnba.com/player/1627674/" TargetMode="External"/><Relationship Id="rId3489" Type="http://schemas.openxmlformats.org/officeDocument/2006/relationships/hyperlink" Target="https://stats.wnba.com/events/?flag=3&amp;CFID=&amp;CFPARAMS=&amp;PlayerID=1627643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wnba.com/team/1611661329/traditional/" TargetMode="External"/><Relationship Id="rId3488" Type="http://schemas.openxmlformats.org/officeDocument/2006/relationships/hyperlink" Target="https://stats.wnba.com/team/1611661322/traditional/" TargetMode="External"/><Relationship Id="rId2104" Type="http://schemas.openxmlformats.org/officeDocument/2006/relationships/hyperlink" Target="https://stats.wnba.com/events/?flag=3&amp;CFID=&amp;CFPARAMS=&amp;PlayerID=1628932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wnba.com/player/203828/" TargetMode="External"/><Relationship Id="rId4767" Type="http://schemas.openxmlformats.org/officeDocument/2006/relationships/hyperlink" Target="https://stats.wnba.com/events/?flag=3&amp;CFID=&amp;CFPARAMS=&amp;PlayerID=1628922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wnba.com/events/?flag=3&amp;CFID=&amp;CFPARAMS=&amp;PlayerID=1628932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wnba.com/events/?flag=1&amp;CFID=&amp;CFPARAMS=&amp;PlayerID=1631044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wnba.com/events/?flag=3&amp;CFID=&amp;CFPARAMS=&amp;PlayerID=1628922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stats.wnba.com/events/?flag=3&amp;CFID=&amp;CFPARAMS=&amp;PlayerID=1628932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wnba.com/events/?flag=3&amp;CFID=&amp;CFPARAMS=&amp;PlayerID=203828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wnba.com/events/?flag=3&amp;CFID=&amp;CFPARAMS=&amp;PlayerID=1628922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wnba.com/events/?flag=1&amp;CFID=&amp;CFPARAMS=&amp;PlayerID=1628932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stats.wnba.com/team/1611661313/traditional/" TargetMode="External"/><Relationship Id="rId4768" Type="http://schemas.openxmlformats.org/officeDocument/2006/relationships/hyperlink" Target="https://stats.wnba.com/events/?flag=3&amp;CFID=&amp;CFPARAMS=&amp;PlayerID=1628922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wnba.com/events/?flag=1&amp;CFID=&amp;CFPARAMS=&amp;PlayerID=1628932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wnba.com/events/?flag=1&amp;CFID=&amp;CFPARAMS=&amp;PlayerID=1628932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wnba.com/events/?flag=3&amp;CFID=&amp;CFPARAMS=&amp;PlayerID=203828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stats.wnba.com/events/?flag=1&amp;CFID=&amp;CFPARAMS=&amp;PlayerID=1631044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wnba.com/events/?flag=1&amp;CFID=&amp;CFPARAMS=&amp;PlayerID=204333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stats.wnba.com/events/?flag=1&amp;CFID=&amp;CFPARAMS=&amp;PlayerID=204333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wnba.com/events/?flag=1&amp;CFID=&amp;CFPARAMS=&amp;PlayerID=1627668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stats.wnba.com/events/?flag=1&amp;CFID=&amp;CFPARAMS=&amp;PlayerID=1631044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stats.wnba.com/events/?flag=1&amp;CFID=&amp;CFPARAMS=&amp;PlayerID=204333&amp;TeamID=1611661322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wnba.com/player/1628932/" TargetMode="External"/><Relationship Id="rId3431" Type="http://schemas.openxmlformats.org/officeDocument/2006/relationships/hyperlink" Target="https://stats.wnba.com/events/?flag=1&amp;CFID=&amp;CFPARAMS=&amp;PlayerID=1631044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stats.wnba.com/events/?flag=1&amp;CFID=&amp;CFPARAMS=&amp;PlayerID=204333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wnba.com/team/1611661319/traditional/" TargetMode="External"/><Relationship Id="rId3434" Type="http://schemas.openxmlformats.org/officeDocument/2006/relationships/hyperlink" Target="https://stats.wnba.com/events/?flag=1&amp;CFID=&amp;CFPARAMS=&amp;PlayerID=1631044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wnba.com/team/1611661329/traditional/" TargetMode="External"/><Relationship Id="rId2103" Type="http://schemas.openxmlformats.org/officeDocument/2006/relationships/hyperlink" Target="https://stats.wnba.com/events/?flag=3&amp;CFID=&amp;CFPARAMS=&amp;PlayerID=1628932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3" Type="http://schemas.openxmlformats.org/officeDocument/2006/relationships/hyperlink" Target="https://stats.wnba.com/events/?flag=1&amp;CFID=&amp;CFPARAMS=&amp;PlayerID=1631044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wnba.com/player/1628922/" TargetMode="External"/><Relationship Id="rId3425" Type="http://schemas.openxmlformats.org/officeDocument/2006/relationships/hyperlink" Target="https://stats.wnba.com/team/1611661330/traditional/" TargetMode="External"/><Relationship Id="rId4756" Type="http://schemas.openxmlformats.org/officeDocument/2006/relationships/hyperlink" Target="https://stats.wnba.com/events/?flag=1&amp;CFID=&amp;CFPARAMS=&amp;PlayerID=204333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wnba.com/player/1631044/" TargetMode="External"/><Relationship Id="rId4755" Type="http://schemas.openxmlformats.org/officeDocument/2006/relationships/hyperlink" Target="https://stats.wnba.com/events/?flag=3&amp;CFID=&amp;CFPARAMS=&amp;PlayerID=204333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stats.wnba.com/events/?flag=3&amp;CFID=&amp;CFPARAMS=&amp;PlayerID=1631044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8" Type="http://schemas.openxmlformats.org/officeDocument/2006/relationships/hyperlink" Target="https://stats.wnba.com/events/?flag=1&amp;CFID=&amp;CFPARAMS=&amp;PlayerID=204333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wnba.com/events/?flag=3&amp;CFID=&amp;CFPARAMS=&amp;PlayerID=1631044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7" Type="http://schemas.openxmlformats.org/officeDocument/2006/relationships/hyperlink" Target="https://stats.wnba.com/events/?flag=1&amp;CFID=&amp;CFPARAMS=&amp;PlayerID=204333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wnba.com/events/?flag=1&amp;CFID=&amp;CFPARAMS=&amp;PlayerID=1631044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wnba.com/events/?flag=1&amp;CFID=&amp;CFPARAMS=&amp;PlayerID=1631044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wnba.com/events/?flag=1&amp;CFID=&amp;CFPARAMS=&amp;PlayerID=204333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wnba.com/player/204333/" TargetMode="External"/><Relationship Id="rId3421" Type="http://schemas.openxmlformats.org/officeDocument/2006/relationships/hyperlink" Target="https://stats.wnba.com/events/?flag=1&amp;CFID=&amp;CFPARAMS=&amp;PlayerID=1641658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wnba.com/events/?flag=3&amp;CFID=&amp;CFPARAMS=&amp;PlayerID=204333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wnba.com/events/?flag=1&amp;CFID=&amp;CFPARAMS=&amp;PlayerID=1641658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stats.wnba.com/team/1611661322/traditional/" TargetMode="External"/><Relationship Id="rId3423" Type="http://schemas.openxmlformats.org/officeDocument/2006/relationships/hyperlink" Target="https://stats.wnba.com/events/?flag=1&amp;CFID=&amp;CFPARAMS=&amp;PlayerID=1641658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stats.wnba.com/events/?flag=3&amp;CFID=&amp;CFPARAMS=&amp;PlayerID=204333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stats.wnba.com/events/?flag=1&amp;CFID=&amp;CFPARAMS=&amp;PlayerID=1641658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wnba.com/events/?flag=3&amp;CFID=&amp;CFPARAMS=&amp;PlayerID=204333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wnba.com/events/?flag=1&amp;CFID=&amp;CFPARAMS=&amp;PlayerID=1629483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stats.wnba.com/events/?flag=1&amp;CFID=&amp;CFPARAMS=&amp;PlayerID=1630113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9" Type="http://schemas.openxmlformats.org/officeDocument/2006/relationships/hyperlink" Target="https://stats.wnba.com/events/?flag=1&amp;CFID=&amp;CFPARAMS=&amp;PlayerID=1627669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wnba.com/events/?flag=1&amp;CFID=&amp;CFPARAMS=&amp;PlayerID=1629483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wnba.com/events/?flag=1&amp;CFID=&amp;CFPARAMS=&amp;PlayerID=1630113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wnba.com/events/?flag=1&amp;CFID=&amp;CFPARAMS=&amp;PlayerID=1627669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stats.wnba.com/events/?flag=1&amp;CFID=&amp;CFPARAMS=&amp;PlayerID=1629483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wnba.com/player/1629481/" TargetMode="External"/><Relationship Id="rId3459" Type="http://schemas.openxmlformats.org/officeDocument/2006/relationships/hyperlink" Target="https://stats.wnba.com/events/?flag=1&amp;CFID=&amp;CFPARAMS=&amp;PlayerID=1630113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wnba.com/team/1611661329/traditional/" TargetMode="External"/><Relationship Id="rId4781" Type="http://schemas.openxmlformats.org/officeDocument/2006/relationships/hyperlink" Target="https://stats.wnba.com/events/?flag=3&amp;CFID=&amp;CFPARAMS=&amp;PlayerID=1627669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wnba.com/events/?flag=3&amp;CFID=&amp;CFPARAMS=&amp;PlayerID=1627669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wnba.com/events/?flag=3&amp;CFID=&amp;CFPARAMS=&amp;PlayerID=1629483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wnba.com/events/?flag=3&amp;CFID=&amp;CFPARAMS=&amp;PlayerID=1630113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stats.wnba.com/events/?flag=3&amp;CFID=&amp;CFPARAMS=&amp;PlayerID=1627669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wnba.com/events/?flag=1&amp;CFID=&amp;CFPARAMS=&amp;PlayerID=1629483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wnba.com/events/?flag=3&amp;CFID=&amp;CFPARAMS=&amp;PlayerID=1630113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wnba.com/events/?flag=3&amp;CFID=&amp;CFPARAMS=&amp;PlayerID=1627669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wnba.com/events/?flag=1&amp;CFID=&amp;CFPARAMS=&amp;PlayerID=1629483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stats.wnba.com/events/?flag=1&amp;CFID=&amp;CFPARAMS=&amp;PlayerID=1630113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stats.wnba.com/events/?flag=1&amp;CFID=&amp;CFPARAMS=&amp;PlayerID=1627669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wnba.com/events/?flag=1&amp;CFID=&amp;CFPARAMS=&amp;PlayerID=1629483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wnba.com/events/?flag=1&amp;CFID=&amp;CFPARAMS=&amp;PlayerID=1630113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4" Type="http://schemas.openxmlformats.org/officeDocument/2006/relationships/hyperlink" Target="https://stats.wnba.com/events/?flag=1&amp;CFID=&amp;CFPARAMS=&amp;PlayerID=1627669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wnba.com/events/?flag=1&amp;CFID=&amp;CFPARAMS=&amp;PlayerID=1629483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stats.wnba.com/events/?flag=1&amp;CFID=&amp;CFPARAMS=&amp;PlayerID=1630113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stats.wnba.com/events/?flag=1&amp;CFID=&amp;CFPARAMS=&amp;PlayerID=1627669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wnba.com/events/?flag=1&amp;CFID=&amp;CFPARAMS=&amp;PlayerID=1629483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stats.wnba.com/events/?flag=1&amp;CFID=&amp;CFPARAMS=&amp;PlayerID=1630113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6" Type="http://schemas.openxmlformats.org/officeDocument/2006/relationships/hyperlink" Target="https://stats.wnba.com/events/?flag=1&amp;CFID=&amp;CFPARAMS=&amp;PlayerID=1627669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stats.wnba.com/player/1629483/" TargetMode="External"/><Relationship Id="rId3447" Type="http://schemas.openxmlformats.org/officeDocument/2006/relationships/hyperlink" Target="https://stats.wnba.com/events/?flag=1&amp;CFID=&amp;CFPARAMS=&amp;PlayerID=203828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wnba.com/player/1627669/" TargetMode="External"/><Relationship Id="rId2116" Type="http://schemas.openxmlformats.org/officeDocument/2006/relationships/hyperlink" Target="https://stats.wnba.com/team/1611661324/traditional/" TargetMode="External"/><Relationship Id="rId3446" Type="http://schemas.openxmlformats.org/officeDocument/2006/relationships/hyperlink" Target="https://stats.wnba.com/events/?flag=1&amp;CFID=&amp;CFPARAMS=&amp;PlayerID=203828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wnba.com/events/?flag=1&amp;CFID=&amp;CFPARAMS=&amp;PlayerID=1628922&amp;TeamID=1611661329&amp;GameID=&amp;ContextMeasure=PF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wnba.com/events/?flag=3&amp;CFID=&amp;CFPARAMS=&amp;PlayerID=1629483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stats.wnba.com/player/1630113/" TargetMode="External"/><Relationship Id="rId2118" Type="http://schemas.openxmlformats.org/officeDocument/2006/relationships/hyperlink" Target="https://stats.wnba.com/events/?flag=3&amp;CFID=&amp;CFPARAMS=&amp;PlayerID=1629483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stats.wnba.com/events/?flag=1&amp;CFID=&amp;CFPARAMS=&amp;PlayerID=203828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wnba.com/team/1611661324/traditional/" TargetMode="External"/><Relationship Id="rId2119" Type="http://schemas.openxmlformats.org/officeDocument/2006/relationships/hyperlink" Target="https://stats.wnba.com/events/?flag=3&amp;CFID=&amp;CFPARAMS=&amp;PlayerID=1629483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stats.wnba.com/events/?flag=1&amp;CFID=&amp;CFPARAMS=&amp;PlayerID=1628922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stats.wnba.com/events/?flag=3&amp;CFID=&amp;CFPARAMS=&amp;PlayerID=203828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stats.wnba.com/events/?flag=1&amp;CFID=&amp;CFPARAMS=&amp;PlayerID=1628922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wnba.com/events/?flag=1&amp;CFID=&amp;CFPARAMS=&amp;PlayerID=1628932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wnba.com/events/?flag=3&amp;CFID=&amp;CFPARAMS=&amp;PlayerID=203828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stats.wnba.com/events/?flag=1&amp;CFID=&amp;CFPARAMS=&amp;PlayerID=1628922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wnba.com/events/?flag=1&amp;CFID=&amp;CFPARAMS=&amp;PlayerID=1628932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stats.wnba.com/events/?flag=1&amp;CFID=&amp;CFPARAMS=&amp;PlayerID=203828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stats.wnba.com/events/?flag=1&amp;CFID=&amp;CFPARAMS=&amp;PlayerID=1628922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stats.wnba.com/events/?flag=1&amp;CFID=&amp;CFPARAMS=&amp;PlayerID=1628932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wnba.com/events/?flag=1&amp;CFID=&amp;CFPARAMS=&amp;PlayerID=203828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wnba.com/events/?flag=1&amp;CFID=&amp;CFPARAMS=&amp;PlayerID=1628922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wnba.com/events/?flag=1&amp;CFID=&amp;CFPARAMS=&amp;PlayerID=1628932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wnba.com/events/?flag=1&amp;CFID=&amp;CFPARAMS=&amp;PlayerID=203828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wnba.com/events/?flag=1&amp;CFID=&amp;CFPARAMS=&amp;PlayerID=1628922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wnba.com/events/?flag=1&amp;CFID=&amp;CFPARAMS=&amp;PlayerID=1628932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stats.wnba.com/events/?flag=1&amp;CFID=&amp;CFPARAMS=&amp;PlayerID=203828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stats.wnba.com/events/?flag=1&amp;CFID=&amp;CFPARAMS=&amp;PlayerID=1628922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wnba.com/events/?flag=1&amp;CFID=&amp;CFPARAMS=&amp;PlayerID=1642324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0" Type="http://schemas.openxmlformats.org/officeDocument/2006/relationships/hyperlink" Target="https://stats.wnba.com/events/?flag=1&amp;CFID=&amp;CFPARAMS=&amp;PlayerID=201530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1" Type="http://schemas.openxmlformats.org/officeDocument/2006/relationships/hyperlink" Target="https://stats.wnba.com/events/?flag=3&amp;CFID=&amp;CFPARAMS=&amp;PlayerID=202255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stats.wnba.com/events/?flag=1&amp;CFID=&amp;CFPARAMS=&amp;PlayerID=1642324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1" Type="http://schemas.openxmlformats.org/officeDocument/2006/relationships/hyperlink" Target="https://stats.wnba.com/events/?flag=1&amp;CFID=&amp;CFPARAMS=&amp;PlayerID=201530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2" Type="http://schemas.openxmlformats.org/officeDocument/2006/relationships/hyperlink" Target="https://stats.wnba.com/events/?flag=1&amp;CFID=&amp;CFPARAMS=&amp;PlayerID=202255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wnba.com/player/1631056/" TargetMode="External"/><Relationship Id="rId14262" Type="http://schemas.openxmlformats.org/officeDocument/2006/relationships/hyperlink" Target="https://stats.wnba.com/events/?flag=1&amp;CFID=&amp;CFPARAMS=&amp;PlayerID=201530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3" Type="http://schemas.openxmlformats.org/officeDocument/2006/relationships/hyperlink" Target="https://stats.wnba.com/events/?flag=1&amp;CFID=&amp;CFPARAMS=&amp;PlayerID=202255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wnba.com/team/1611661317/traditional/" TargetMode="External"/><Relationship Id="rId14263" Type="http://schemas.openxmlformats.org/officeDocument/2006/relationships/hyperlink" Target="https://stats.wnba.com/events/?flag=1&amp;CFID=&amp;CFPARAMS=&amp;PlayerID=201530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4" Type="http://schemas.openxmlformats.org/officeDocument/2006/relationships/hyperlink" Target="https://stats.wnba.com/events/?flag=1&amp;CFID=&amp;CFPARAMS=&amp;PlayerID=202255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wnba.com/events/?flag=3&amp;CFID=&amp;CFPARAMS=&amp;PlayerID=1631056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wnba.com/events/?flag=3&amp;CFID=&amp;CFPARAMS=&amp;PlayerID=1631056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stats.wnba.com/events/?flag=3&amp;CFID=&amp;CFPARAMS=&amp;PlayerID=1631056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wnba.com/events/?flag=3&amp;CFID=&amp;CFPARAMS=&amp;PlayerID=1631056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0" Type="http://schemas.openxmlformats.org/officeDocument/2006/relationships/hyperlink" Target="https://stats.wnba.com/events/?flag=3&amp;CFID=&amp;CFPARAMS=&amp;PlayerID=202255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wnba.com/events/?flag=1&amp;CFID=&amp;CFPARAMS=&amp;PlayerID=1631056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wnba.com/events/?flag=1&amp;CFID=&amp;CFPARAMS=&amp;PlayerID=1631056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7" Type="http://schemas.openxmlformats.org/officeDocument/2006/relationships/hyperlink" Target="https://stats.wnba.com/events/?flag=3&amp;CFID=&amp;CFPARAMS=&amp;PlayerID=201530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8" Type="http://schemas.openxmlformats.org/officeDocument/2006/relationships/hyperlink" Target="https://stats.wnba.com/events/?flag=3&amp;CFID=&amp;CFPARAMS=&amp;PlayerID=202255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8" Type="http://schemas.openxmlformats.org/officeDocument/2006/relationships/hyperlink" Target="https://stats.wnba.com/events/?flag=3&amp;CFID=&amp;CFPARAMS=&amp;PlayerID=201530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9" Type="http://schemas.openxmlformats.org/officeDocument/2006/relationships/hyperlink" Target="https://stats.wnba.com/events/?flag=3&amp;CFID=&amp;CFPARAMS=&amp;PlayerID=202255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9" Type="http://schemas.openxmlformats.org/officeDocument/2006/relationships/hyperlink" Target="https://stats.wnba.com/events/?flag=1&amp;CFID=&amp;CFPARAMS=&amp;PlayerID=201530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3" Type="http://schemas.openxmlformats.org/officeDocument/2006/relationships/hyperlink" Target="https://stats.wnba.com/events/?flag=1&amp;CFID=&amp;CFPARAMS=&amp;PlayerID=1628866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4" Type="http://schemas.openxmlformats.org/officeDocument/2006/relationships/hyperlink" Target="https://stats.wnba.com/events/?flag=1&amp;CFID=&amp;CFPARAMS=&amp;PlayerID=201502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4" Type="http://schemas.openxmlformats.org/officeDocument/2006/relationships/hyperlink" Target="https://stats.wnba.com/events/?flag=1&amp;CFID=&amp;CFPARAMS=&amp;PlayerID=1628866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5" Type="http://schemas.openxmlformats.org/officeDocument/2006/relationships/hyperlink" Target="https://stats.wnba.com/events/?flag=1&amp;CFID=&amp;CFPARAMS=&amp;PlayerID=201502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5" Type="http://schemas.openxmlformats.org/officeDocument/2006/relationships/hyperlink" Target="https://stats.wnba.com/player/201530/" TargetMode="External"/><Relationship Id="rId15586" Type="http://schemas.openxmlformats.org/officeDocument/2006/relationships/hyperlink" Target="https://stats.wnba.com/player/202255/" TargetMode="External"/><Relationship Id="rId14256" Type="http://schemas.openxmlformats.org/officeDocument/2006/relationships/hyperlink" Target="https://stats.wnba.com/team/1611661319/traditional/" TargetMode="External"/><Relationship Id="rId15587" Type="http://schemas.openxmlformats.org/officeDocument/2006/relationships/hyperlink" Target="https://stats.wnba.com/team/1611661322/traditional/" TargetMode="External"/><Relationship Id="rId14271" Type="http://schemas.openxmlformats.org/officeDocument/2006/relationships/hyperlink" Target="https://stats.wnba.com/events/?flag=1&amp;CFID=&amp;CFPARAMS=&amp;PlayerID=1628292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wnba.com/events/?flag=3&amp;CFID=&amp;CFPARAMS=&amp;PlayerID=1642324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2" Type="http://schemas.openxmlformats.org/officeDocument/2006/relationships/hyperlink" Target="https://stats.wnba.com/events/?flag=1&amp;CFID=&amp;CFPARAMS=&amp;PlayerID=1628292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wnba.com/events/?flag=3&amp;CFID=&amp;CFPARAMS=&amp;PlayerID=1642324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3" Type="http://schemas.openxmlformats.org/officeDocument/2006/relationships/hyperlink" Target="https://stats.wnba.com/events/?flag=1&amp;CFID=&amp;CFPARAMS=&amp;PlayerID=1628292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wnba.com/events/?flag=3&amp;CFID=&amp;CFPARAMS=&amp;PlayerID=1642324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4" Type="http://schemas.openxmlformats.org/officeDocument/2006/relationships/hyperlink" Target="https://stats.wnba.com/events/?flag=1&amp;CFID=&amp;CFPARAMS=&amp;PlayerID=1628292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wnba.com/events/?flag=3&amp;CFID=&amp;CFPARAMS=&amp;PlayerID=1642324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stats.wnba.com/events/?flag=1&amp;CFID=&amp;CFPARAMS=&amp;PlayerID=1642324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wnba.com/events/?flag=1&amp;CFID=&amp;CFPARAMS=&amp;PlayerID=1642324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wnba.com/events/?flag=1&amp;CFID=&amp;CFPARAMS=&amp;PlayerID=1642324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0" Type="http://schemas.openxmlformats.org/officeDocument/2006/relationships/hyperlink" Target="https://stats.wnba.com/events/?flag=3&amp;CFID=&amp;CFPARAMS=&amp;PlayerID=1628292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wnba.com/events/?flag=1&amp;CFID=&amp;CFPARAMS=&amp;PlayerID=1642324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wnba.com/events/?flag=1&amp;CFID=&amp;CFPARAMS=&amp;PlayerID=1642324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wnba.com/events/?flag=1&amp;CFID=&amp;CFPARAMS=&amp;PlayerID=1642324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8" Type="http://schemas.openxmlformats.org/officeDocument/2006/relationships/hyperlink" Target="https://stats.wnba.com/team/1611661321/traditional/" TargetMode="External"/><Relationship Id="rId15599" Type="http://schemas.openxmlformats.org/officeDocument/2006/relationships/hyperlink" Target="https://stats.wnba.com/player/204321/" TargetMode="External"/><Relationship Id="rId14269" Type="http://schemas.openxmlformats.org/officeDocument/2006/relationships/hyperlink" Target="https://stats.wnba.com/events/?flag=3&amp;CFID=&amp;CFPARAMS=&amp;PlayerID=1628292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4" Type="http://schemas.openxmlformats.org/officeDocument/2006/relationships/hyperlink" Target="https://stats.wnba.com/events/?flag=1&amp;CFID=&amp;CFPARAMS=&amp;PlayerID=201530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5" Type="http://schemas.openxmlformats.org/officeDocument/2006/relationships/hyperlink" Target="https://stats.wnba.com/events/?flag=1&amp;CFID=&amp;CFPARAMS=&amp;PlayerID=202255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5" Type="http://schemas.openxmlformats.org/officeDocument/2006/relationships/hyperlink" Target="https://stats.wnba.com/events/?flag=1&amp;CFID=&amp;CFPARAMS=&amp;PlayerID=201530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6" Type="http://schemas.openxmlformats.org/officeDocument/2006/relationships/hyperlink" Target="https://stats.wnba.com/events/?flag=1&amp;CFID=&amp;CFPARAMS=&amp;PlayerID=202255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6" Type="http://schemas.openxmlformats.org/officeDocument/2006/relationships/hyperlink" Target="https://stats.wnba.com/events/?flag=1&amp;CFID=&amp;CFPARAMS=&amp;PlayerID=201530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7" Type="http://schemas.openxmlformats.org/officeDocument/2006/relationships/hyperlink" Target="https://stats.wnba.com/events/?flag=1&amp;CFID=&amp;CFPARAMS=&amp;PlayerID=202255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7" Type="http://schemas.openxmlformats.org/officeDocument/2006/relationships/hyperlink" Target="https://stats.wnba.com/player/1628292/" TargetMode="External"/><Relationship Id="rId15598" Type="http://schemas.openxmlformats.org/officeDocument/2006/relationships/hyperlink" Target="https://stats.wnba.com/events/?flag=1&amp;CFID=&amp;CFPARAMS=&amp;PlayerID=202255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wnba.com/events/?flag=1&amp;CFID=&amp;CFPARAMS=&amp;PlayerID=202641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wnba.com/events/?flag=1&amp;CFID=&amp;CFPARAMS=&amp;PlayerID=202641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0" Type="http://schemas.openxmlformats.org/officeDocument/2006/relationships/hyperlink" Target="https://stats.wnba.com/events/?flag=1&amp;CFID=&amp;CFPARAMS=&amp;PlayerID=204329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wnba.com/events/?flag=1&amp;CFID=&amp;CFPARAMS=&amp;PlayerID=202641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0" Type="http://schemas.openxmlformats.org/officeDocument/2006/relationships/hyperlink" Target="https://stats.wnba.com/events/?flag=1&amp;CFID=&amp;CFPARAMS=&amp;PlayerID=204355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1" Type="http://schemas.openxmlformats.org/officeDocument/2006/relationships/hyperlink" Target="https://stats.wnba.com/events/?flag=1&amp;CFID=&amp;CFPARAMS=&amp;PlayerID=204329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stats.wnba.com/events/?flag=1&amp;CFID=&amp;CFPARAMS=&amp;PlayerID=202641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1" Type="http://schemas.openxmlformats.org/officeDocument/2006/relationships/hyperlink" Target="https://stats.wnba.com/player/1628866/" TargetMode="External"/><Relationship Id="rId15572" Type="http://schemas.openxmlformats.org/officeDocument/2006/relationships/hyperlink" Target="https://stats.wnba.com/player/201502/" TargetMode="External"/><Relationship Id="rId1756" Type="http://schemas.openxmlformats.org/officeDocument/2006/relationships/hyperlink" Target="https://stats.wnba.com/events/?flag=1&amp;CFID=&amp;CFPARAMS=&amp;PlayerID=202641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stats.wnba.com/events/?flag=1&amp;CFID=&amp;CFPARAMS=&amp;PlayerID=202641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wnba.com/player/1642293/" TargetMode="External"/><Relationship Id="rId1759" Type="http://schemas.openxmlformats.org/officeDocument/2006/relationships/hyperlink" Target="https://stats.wnba.com/team/1611661324/traditional/" TargetMode="External"/><Relationship Id="rId14239" Type="http://schemas.openxmlformats.org/officeDocument/2006/relationships/hyperlink" Target="https://stats.wnba.com/events/?flag=1&amp;CFID=&amp;CFPARAMS=&amp;PlayerID=204355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5" Type="http://schemas.openxmlformats.org/officeDocument/2006/relationships/hyperlink" Target="https://stats.wnba.com/events/?flag=1&amp;CFID=&amp;CFPARAMS=&amp;PlayerID=204355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6" Type="http://schemas.openxmlformats.org/officeDocument/2006/relationships/hyperlink" Target="https://stats.wnba.com/events/?flag=1&amp;CFID=&amp;CFPARAMS=&amp;PlayerID=204329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8" Type="http://schemas.openxmlformats.org/officeDocument/2006/relationships/hyperlink" Target="https://stats.wnba.com/events/?flag=3&amp;CFID=&amp;CFPARAMS=&amp;PlayerID=200673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6" Type="http://schemas.openxmlformats.org/officeDocument/2006/relationships/hyperlink" Target="https://stats.wnba.com/events/?flag=1&amp;CFID=&amp;CFPARAMS=&amp;PlayerID=204355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7" Type="http://schemas.openxmlformats.org/officeDocument/2006/relationships/hyperlink" Target="https://stats.wnba.com/events/?flag=1&amp;CFID=&amp;CFPARAMS=&amp;PlayerID=204329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7" Type="http://schemas.openxmlformats.org/officeDocument/2006/relationships/hyperlink" Target="https://stats.wnba.com/events/?flag=3&amp;CFID=&amp;CFPARAMS=&amp;PlayerID=200673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7" Type="http://schemas.openxmlformats.org/officeDocument/2006/relationships/hyperlink" Target="https://stats.wnba.com/events/?flag=1&amp;CFID=&amp;CFPARAMS=&amp;PlayerID=204355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8" Type="http://schemas.openxmlformats.org/officeDocument/2006/relationships/hyperlink" Target="https://stats.wnba.com/events/?flag=1&amp;CFID=&amp;CFPARAMS=&amp;PlayerID=204329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8" Type="http://schemas.openxmlformats.org/officeDocument/2006/relationships/hyperlink" Target="https://stats.wnba.com/events/?flag=1&amp;CFID=&amp;CFPARAMS=&amp;PlayerID=204355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9" Type="http://schemas.openxmlformats.org/officeDocument/2006/relationships/hyperlink" Target="https://stats.wnba.com/events/?flag=1&amp;CFID=&amp;CFPARAMS=&amp;PlayerID=204329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9" Type="http://schemas.openxmlformats.org/officeDocument/2006/relationships/hyperlink" Target="https://stats.wnba.com/events/?flag=3&amp;CFID=&amp;CFPARAMS=&amp;PlayerID=200673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1" Type="http://schemas.openxmlformats.org/officeDocument/2006/relationships/hyperlink" Target="https://stats.wnba.com/events/?flag=3&amp;CFID=&amp;CFPARAMS=&amp;PlayerID=204355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2" Type="http://schemas.openxmlformats.org/officeDocument/2006/relationships/hyperlink" Target="https://stats.wnba.com/events/?flag=3&amp;CFID=&amp;CFPARAMS=&amp;PlayerID=204329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4" Type="http://schemas.openxmlformats.org/officeDocument/2006/relationships/hyperlink" Target="https://stats.wnba.com/player/200673/" TargetMode="External"/><Relationship Id="rId14232" Type="http://schemas.openxmlformats.org/officeDocument/2006/relationships/hyperlink" Target="https://stats.wnba.com/events/?flag=3&amp;CFID=&amp;CFPARAMS=&amp;PlayerID=204355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3" Type="http://schemas.openxmlformats.org/officeDocument/2006/relationships/hyperlink" Target="https://stats.wnba.com/events/?flag=3&amp;CFID=&amp;CFPARAMS=&amp;PlayerID=204329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3" Type="http://schemas.openxmlformats.org/officeDocument/2006/relationships/hyperlink" Target="https://stats.wnba.com/events/?flag=1&amp;CFID=&amp;CFPARAMS=&amp;PlayerID=203826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wnba.com/events/?flag=3&amp;CFID=&amp;CFPARAMS=&amp;PlayerID=202641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3" Type="http://schemas.openxmlformats.org/officeDocument/2006/relationships/hyperlink" Target="https://stats.wnba.com/events/?flag=3&amp;CFID=&amp;CFPARAMS=&amp;PlayerID=204355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4" Type="http://schemas.openxmlformats.org/officeDocument/2006/relationships/hyperlink" Target="https://stats.wnba.com/events/?flag=1&amp;CFID=&amp;CFPARAMS=&amp;PlayerID=204329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6" Type="http://schemas.openxmlformats.org/officeDocument/2006/relationships/hyperlink" Target="https://stats.wnba.com/events/?flag=3&amp;CFID=&amp;CFPARAMS=&amp;PlayerID=200673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wnba.com/events/?flag=1&amp;CFID=&amp;CFPARAMS=&amp;PlayerID=202641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4" Type="http://schemas.openxmlformats.org/officeDocument/2006/relationships/hyperlink" Target="https://stats.wnba.com/events/?flag=1&amp;CFID=&amp;CFPARAMS=&amp;PlayerID=204355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5" Type="http://schemas.openxmlformats.org/officeDocument/2006/relationships/hyperlink" Target="https://stats.wnba.com/events/?flag=1&amp;CFID=&amp;CFPARAMS=&amp;PlayerID=204329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5" Type="http://schemas.openxmlformats.org/officeDocument/2006/relationships/hyperlink" Target="https://stats.wnba.com/team/1611661319/traditional/" TargetMode="External"/><Relationship Id="rId1741" Type="http://schemas.openxmlformats.org/officeDocument/2006/relationships/hyperlink" Target="https://stats.wnba.com/events/?flag=1&amp;CFID=&amp;CFPARAMS=&amp;PlayerID=1631056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0" Type="http://schemas.openxmlformats.org/officeDocument/2006/relationships/hyperlink" Target="https://stats.wnba.com/events/?flag=1&amp;CFID=&amp;CFPARAMS=&amp;PlayerID=201502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wnba.com/events/?flag=1&amp;CFID=&amp;CFPARAMS=&amp;PlayerID=1631056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0" Type="http://schemas.openxmlformats.org/officeDocument/2006/relationships/hyperlink" Target="https://stats.wnba.com/events/?flag=1&amp;CFID=&amp;CFPARAMS=&amp;PlayerID=1628866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1" Type="http://schemas.openxmlformats.org/officeDocument/2006/relationships/hyperlink" Target="https://stats.wnba.com/events/?flag=1&amp;CFID=&amp;CFPARAMS=&amp;PlayerID=201502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wnba.com/events/?flag=1&amp;CFID=&amp;CFPARAMS=&amp;PlayerID=1631056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1" Type="http://schemas.openxmlformats.org/officeDocument/2006/relationships/hyperlink" Target="https://stats.wnba.com/events/?flag=1&amp;CFID=&amp;CFPARAMS=&amp;PlayerID=1628866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2" Type="http://schemas.openxmlformats.org/officeDocument/2006/relationships/hyperlink" Target="https://stats.wnba.com/events/?flag=1&amp;CFID=&amp;CFPARAMS=&amp;PlayerID=201502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wnba.com/events/?flag=1&amp;CFID=&amp;CFPARAMS=&amp;PlayerID=1631056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2" Type="http://schemas.openxmlformats.org/officeDocument/2006/relationships/hyperlink" Target="https://stats.wnba.com/events/?flag=1&amp;CFID=&amp;CFPARAMS=&amp;PlayerID=1628866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3" Type="http://schemas.openxmlformats.org/officeDocument/2006/relationships/hyperlink" Target="https://stats.wnba.com/events/?flag=1&amp;CFID=&amp;CFPARAMS=&amp;PlayerID=201502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wnba.com/player/202641/" TargetMode="External"/><Relationship Id="rId1746" Type="http://schemas.openxmlformats.org/officeDocument/2006/relationships/hyperlink" Target="https://stats.wnba.com/team/1611661319/traditional/" TargetMode="External"/><Relationship Id="rId1747" Type="http://schemas.openxmlformats.org/officeDocument/2006/relationships/hyperlink" Target="https://stats.wnba.com/events/?flag=3&amp;CFID=&amp;CFPARAMS=&amp;PlayerID=202641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wnba.com/events/?flag=3&amp;CFID=&amp;CFPARAMS=&amp;PlayerID=202641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stats.wnba.com/events/?flag=3&amp;CFID=&amp;CFPARAMS=&amp;PlayerID=202641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6" Type="http://schemas.openxmlformats.org/officeDocument/2006/relationships/hyperlink" Target="https://stats.wnba.com/events/?flag=3&amp;CFID=&amp;CFPARAMS=&amp;PlayerID=1628866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7" Type="http://schemas.openxmlformats.org/officeDocument/2006/relationships/hyperlink" Target="https://stats.wnba.com/events/?flag=3&amp;CFID=&amp;CFPARAMS=&amp;PlayerID=201502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7" Type="http://schemas.openxmlformats.org/officeDocument/2006/relationships/hyperlink" Target="https://stats.wnba.com/events/?flag=1&amp;CFID=&amp;CFPARAMS=&amp;PlayerID=1628866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8" Type="http://schemas.openxmlformats.org/officeDocument/2006/relationships/hyperlink" Target="https://stats.wnba.com/events/?flag=1&amp;CFID=&amp;CFPARAMS=&amp;PlayerID=201502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8" Type="http://schemas.openxmlformats.org/officeDocument/2006/relationships/hyperlink" Target="https://stats.wnba.com/events/?flag=1&amp;CFID=&amp;CFPARAMS=&amp;PlayerID=1628866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9" Type="http://schemas.openxmlformats.org/officeDocument/2006/relationships/hyperlink" Target="https://stats.wnba.com/events/?flag=1&amp;CFID=&amp;CFPARAMS=&amp;PlayerID=201502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9" Type="http://schemas.openxmlformats.org/officeDocument/2006/relationships/hyperlink" Target="https://stats.wnba.com/events/?flag=1&amp;CFID=&amp;CFPARAMS=&amp;PlayerID=1628866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2" Type="http://schemas.openxmlformats.org/officeDocument/2006/relationships/hyperlink" Target="https://stats.wnba.com/team/1611661324/traditional/" TargetMode="External"/><Relationship Id="rId15573" Type="http://schemas.openxmlformats.org/officeDocument/2006/relationships/hyperlink" Target="https://stats.wnba.com/team/1611661320/traditional/" TargetMode="External"/><Relationship Id="rId14243" Type="http://schemas.openxmlformats.org/officeDocument/2006/relationships/hyperlink" Target="https://stats.wnba.com/events/?flag=3&amp;CFID=&amp;CFPARAMS=&amp;PlayerID=1628866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4" Type="http://schemas.openxmlformats.org/officeDocument/2006/relationships/hyperlink" Target="https://stats.wnba.com/events/?flag=3&amp;CFID=&amp;CFPARAMS=&amp;PlayerID=201502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4" Type="http://schemas.openxmlformats.org/officeDocument/2006/relationships/hyperlink" Target="https://stats.wnba.com/events/?flag=3&amp;CFID=&amp;CFPARAMS=&amp;PlayerID=1628866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5" Type="http://schemas.openxmlformats.org/officeDocument/2006/relationships/hyperlink" Target="https://stats.wnba.com/events/?flag=3&amp;CFID=&amp;CFPARAMS=&amp;PlayerID=201502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wnba.com/events/?flag=1&amp;CFID=&amp;CFPARAMS=&amp;PlayerID=1631056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5" Type="http://schemas.openxmlformats.org/officeDocument/2006/relationships/hyperlink" Target="https://stats.wnba.com/events/?flag=3&amp;CFID=&amp;CFPARAMS=&amp;PlayerID=1628866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6" Type="http://schemas.openxmlformats.org/officeDocument/2006/relationships/hyperlink" Target="https://stats.wnba.com/events/?flag=3&amp;CFID=&amp;CFPARAMS=&amp;PlayerID=201502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7" Type="http://schemas.openxmlformats.org/officeDocument/2006/relationships/hyperlink" Target="https://stats.wnba.com/events/?flag=1&amp;CFID=&amp;CFPARAMS=&amp;PlayerID=1628317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8" Type="http://schemas.openxmlformats.org/officeDocument/2006/relationships/hyperlink" Target="https://stats.wnba.com/events/?flag=1&amp;CFID=&amp;CFPARAMS=&amp;PlayerID=1628317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9" Type="http://schemas.openxmlformats.org/officeDocument/2006/relationships/hyperlink" Target="https://stats.wnba.com/events/?flag=1&amp;CFID=&amp;CFPARAMS=&amp;PlayerID=1628317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2" Type="http://schemas.openxmlformats.org/officeDocument/2006/relationships/hyperlink" Target="https://stats.wnba.com/events/?flag=1&amp;CFID=&amp;CFPARAMS=&amp;PlayerID=1628285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3" Type="http://schemas.openxmlformats.org/officeDocument/2006/relationships/hyperlink" Target="https://stats.wnba.com/events/?flag=1&amp;CFID=&amp;CFPARAMS=&amp;PlayerID=1628285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wnba.com/events/?flag=1&amp;CFID=&amp;CFPARAMS=&amp;PlayerID=1642298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4" Type="http://schemas.openxmlformats.org/officeDocument/2006/relationships/hyperlink" Target="https://stats.wnba.com/events/?flag=1&amp;CFID=&amp;CFPARAMS=&amp;PlayerID=1628285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wnba.com/events/?flag=1&amp;CFID=&amp;CFPARAMS=&amp;PlayerID=1642298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5" Type="http://schemas.openxmlformats.org/officeDocument/2006/relationships/hyperlink" Target="https://stats.wnba.com/events/?flag=1&amp;CFID=&amp;CFPARAMS=&amp;PlayerID=1628285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wnba.com/events/?flag=1&amp;CFID=&amp;CFPARAMS=&amp;PlayerID=1642298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stats.wnba.com/events/?flag=1&amp;CFID=&amp;CFPARAMS=&amp;PlayerID=1642298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wnba.com/events/?flag=1&amp;CFID=&amp;CFPARAMS=&amp;PlayerID=1642298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0" Type="http://schemas.openxmlformats.org/officeDocument/2006/relationships/hyperlink" Target="https://stats.wnba.com/events/?flag=3&amp;CFID=&amp;CFPARAMS=&amp;PlayerID=1628285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stats.wnba.com/events/?flag=1&amp;CFID=&amp;CFPARAMS=&amp;PlayerID=1642298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1" Type="http://schemas.openxmlformats.org/officeDocument/2006/relationships/hyperlink" Target="https://stats.wnba.com/events/?flag=3&amp;CFID=&amp;CFPARAMS=&amp;PlayerID=1628285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wnba.com/events/?flag=1&amp;CFID=&amp;CFPARAMS=&amp;PlayerID=1642298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wnba.com/events/?flag=1&amp;CFID=&amp;CFPARAMS=&amp;PlayerID=1642298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wnba.com/player/1642324/" TargetMode="External"/><Relationship Id="rId1719" Type="http://schemas.openxmlformats.org/officeDocument/2006/relationships/hyperlink" Target="https://stats.wnba.com/team/1611661319/traditional/" TargetMode="External"/><Relationship Id="rId14279" Type="http://schemas.openxmlformats.org/officeDocument/2006/relationships/hyperlink" Target="https://stats.wnba.com/events/?flag=3&amp;CFID=&amp;CFPARAMS=&amp;PlayerID=1628285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5" Type="http://schemas.openxmlformats.org/officeDocument/2006/relationships/hyperlink" Target="https://stats.wnba.com/events/?flag=1&amp;CFID=&amp;CFPARAMS=&amp;PlayerID=1628292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6" Type="http://schemas.openxmlformats.org/officeDocument/2006/relationships/hyperlink" Target="https://stats.wnba.com/events/?flag=1&amp;CFID=&amp;CFPARAMS=&amp;PlayerID=1628292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7" Type="http://schemas.openxmlformats.org/officeDocument/2006/relationships/hyperlink" Target="https://stats.wnba.com/player/1628285/" TargetMode="External"/><Relationship Id="rId14278" Type="http://schemas.openxmlformats.org/officeDocument/2006/relationships/hyperlink" Target="https://stats.wnba.com/team/1611661321/traditional/" TargetMode="External"/><Relationship Id="rId14293" Type="http://schemas.openxmlformats.org/officeDocument/2006/relationships/hyperlink" Target="https://stats.wnba.com/events/?flag=3&amp;CFID=&amp;CFPARAMS=&amp;PlayerID=1628317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4" Type="http://schemas.openxmlformats.org/officeDocument/2006/relationships/hyperlink" Target="https://stats.wnba.com/events/?flag=1&amp;CFID=&amp;CFPARAMS=&amp;PlayerID=1628317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5" Type="http://schemas.openxmlformats.org/officeDocument/2006/relationships/hyperlink" Target="https://stats.wnba.com/events/?flag=1&amp;CFID=&amp;CFPARAMS=&amp;PlayerID=1628317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wnba.com/events/?flag=1&amp;CFID=&amp;CFPARAMS=&amp;PlayerID=1642240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6" Type="http://schemas.openxmlformats.org/officeDocument/2006/relationships/hyperlink" Target="https://stats.wnba.com/events/?flag=1&amp;CFID=&amp;CFPARAMS=&amp;PlayerID=1628317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wnba.com/events/?flag=1&amp;CFID=&amp;CFPARAMS=&amp;PlayerID=1642240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wnba.com/events/?flag=1&amp;CFID=&amp;CFPARAMS=&amp;PlayerID=1642240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0" Type="http://schemas.openxmlformats.org/officeDocument/2006/relationships/hyperlink" Target="https://stats.wnba.com/events/?flag=3&amp;CFID=&amp;CFPARAMS=&amp;PlayerID=1628317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wnba.com/events/?flag=1&amp;CFID=&amp;CFPARAMS=&amp;PlayerID=1642240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1" Type="http://schemas.openxmlformats.org/officeDocument/2006/relationships/hyperlink" Target="https://stats.wnba.com/events/?flag=3&amp;CFID=&amp;CFPARAMS=&amp;PlayerID=1628317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wnba.com/player/1642298/" TargetMode="External"/><Relationship Id="rId14292" Type="http://schemas.openxmlformats.org/officeDocument/2006/relationships/hyperlink" Target="https://stats.wnba.com/events/?flag=3&amp;CFID=&amp;CFPARAMS=&amp;PlayerID=1628317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wnba.com/team/1611661317/traditional/" TargetMode="External"/><Relationship Id="rId1706" Type="http://schemas.openxmlformats.org/officeDocument/2006/relationships/hyperlink" Target="https://stats.wnba.com/events/?flag=3&amp;CFID=&amp;CFPARAMS=&amp;PlayerID=1642298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wnba.com/events/?flag=3&amp;CFID=&amp;CFPARAMS=&amp;PlayerID=1642298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wnba.com/events/?flag=3&amp;CFID=&amp;CFPARAMS=&amp;PlayerID=1642298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wnba.com/events/?flag=3&amp;CFID=&amp;CFPARAMS=&amp;PlayerID=1642298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6" Type="http://schemas.openxmlformats.org/officeDocument/2006/relationships/hyperlink" Target="https://stats.wnba.com/events/?flag=1&amp;CFID=&amp;CFPARAMS=&amp;PlayerID=1628285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7" Type="http://schemas.openxmlformats.org/officeDocument/2006/relationships/hyperlink" Target="https://stats.wnba.com/events/?flag=1&amp;CFID=&amp;CFPARAMS=&amp;PlayerID=1628285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8" Type="http://schemas.openxmlformats.org/officeDocument/2006/relationships/hyperlink" Target="https://stats.wnba.com/player/1628317/" TargetMode="External"/><Relationship Id="rId14289" Type="http://schemas.openxmlformats.org/officeDocument/2006/relationships/hyperlink" Target="https://stats.wnba.com/team/1611661320/traditional/" TargetMode="External"/><Relationship Id="rId15629" Type="http://schemas.openxmlformats.org/officeDocument/2006/relationships/hyperlink" Target="https://stats.wnba.com/events/?flag=3&amp;CFID=&amp;CFPARAMS=&amp;PlayerID=204333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5" Type="http://schemas.openxmlformats.org/officeDocument/2006/relationships/hyperlink" Target="https://stats.wnba.com/events/?flag=1&amp;CFID=&amp;CFPARAMS=&amp;PlayerID=1628244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7" Type="http://schemas.openxmlformats.org/officeDocument/2006/relationships/hyperlink" Target="https://stats.wnba.com/events/?flag=1&amp;CFID=&amp;CFPARAMS=&amp;PlayerID=203018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6" Type="http://schemas.openxmlformats.org/officeDocument/2006/relationships/hyperlink" Target="https://stats.wnba.com/player/204333/" TargetMode="External"/><Relationship Id="rId16956" Type="http://schemas.openxmlformats.org/officeDocument/2006/relationships/hyperlink" Target="https://stats.wnba.com/events/?flag=1&amp;CFID=&amp;CFPARAMS=&amp;PlayerID=203018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7" Type="http://schemas.openxmlformats.org/officeDocument/2006/relationships/hyperlink" Target="https://stats.wnba.com/team/1611661322/traditional/" TargetMode="External"/><Relationship Id="rId16959" Type="http://schemas.openxmlformats.org/officeDocument/2006/relationships/hyperlink" Target="https://stats.wnba.com/events/?flag=1&amp;CFID=&amp;CFPARAMS=&amp;PlayerID=203018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8" Type="http://schemas.openxmlformats.org/officeDocument/2006/relationships/hyperlink" Target="https://stats.wnba.com/events/?flag=3&amp;CFID=&amp;CFPARAMS=&amp;PlayerID=204333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8" Type="http://schemas.openxmlformats.org/officeDocument/2006/relationships/hyperlink" Target="https://stats.wnba.com/events/?flag=1&amp;CFID=&amp;CFPARAMS=&amp;PlayerID=203018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1" Type="http://schemas.openxmlformats.org/officeDocument/2006/relationships/hyperlink" Target="https://stats.wnba.com/events/?flag=1&amp;CFID=&amp;CFPARAMS=&amp;PlayerID=1628244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3" Type="http://schemas.openxmlformats.org/officeDocument/2006/relationships/hyperlink" Target="https://stats.wnba.com/events/?flag=3&amp;CFID=&amp;CFPARAMS=&amp;PlayerID=203018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2" Type="http://schemas.openxmlformats.org/officeDocument/2006/relationships/hyperlink" Target="https://stats.wnba.com/events/?flag=1&amp;CFID=&amp;CFPARAMS=&amp;PlayerID=1628244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2" Type="http://schemas.openxmlformats.org/officeDocument/2006/relationships/hyperlink" Target="https://stats.wnba.com/events/?flag=3&amp;CFID=&amp;CFPARAMS=&amp;PlayerID=203018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3" Type="http://schemas.openxmlformats.org/officeDocument/2006/relationships/hyperlink" Target="https://stats.wnba.com/events/?flag=1&amp;CFID=&amp;CFPARAMS=&amp;PlayerID=1628244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5" Type="http://schemas.openxmlformats.org/officeDocument/2006/relationships/hyperlink" Target="https://stats.wnba.com/events/?flag=1&amp;CFID=&amp;CFPARAMS=&amp;PlayerID=203018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4" Type="http://schemas.openxmlformats.org/officeDocument/2006/relationships/hyperlink" Target="https://stats.wnba.com/events/?flag=1&amp;CFID=&amp;CFPARAMS=&amp;PlayerID=1628244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4" Type="http://schemas.openxmlformats.org/officeDocument/2006/relationships/hyperlink" Target="https://stats.wnba.com/events/?flag=3&amp;CFID=&amp;CFPARAMS=&amp;PlayerID=203018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1" Type="http://schemas.openxmlformats.org/officeDocument/2006/relationships/hyperlink" Target="https://stats.wnba.com/events/?flag=3&amp;CFID=&amp;CFPARAMS=&amp;PlayerID=203018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0" Type="http://schemas.openxmlformats.org/officeDocument/2006/relationships/hyperlink" Target="https://stats.wnba.com/events/?flag=1&amp;CFID=&amp;CFPARAMS=&amp;PlayerID=1628244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0" Type="http://schemas.openxmlformats.org/officeDocument/2006/relationships/hyperlink" Target="https://stats.wnba.com/team/1611661325/traditional/" TargetMode="External"/><Relationship Id="rId14309" Type="http://schemas.openxmlformats.org/officeDocument/2006/relationships/hyperlink" Target="https://stats.wnba.com/events/?flag=1&amp;CFID=&amp;CFPARAMS=&amp;PlayerID=1628267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5" Type="http://schemas.openxmlformats.org/officeDocument/2006/relationships/hyperlink" Target="https://stats.wnba.com/events/?flag=3&amp;CFID=&amp;CFPARAMS=&amp;PlayerID=1628267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6" Type="http://schemas.openxmlformats.org/officeDocument/2006/relationships/hyperlink" Target="https://stats.wnba.com/events/?flag=1&amp;CFID=&amp;CFPARAMS=&amp;PlayerID=204333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8" Type="http://schemas.openxmlformats.org/officeDocument/2006/relationships/hyperlink" Target="https://stats.wnba.com/events/?flag=3&amp;CFID=&amp;CFPARAMS=&amp;PlayerID=201896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6" Type="http://schemas.openxmlformats.org/officeDocument/2006/relationships/hyperlink" Target="https://stats.wnba.com/events/?flag=3&amp;CFID=&amp;CFPARAMS=&amp;PlayerID=1628267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7" Type="http://schemas.openxmlformats.org/officeDocument/2006/relationships/hyperlink" Target="https://stats.wnba.com/events/?flag=1&amp;CFID=&amp;CFPARAMS=&amp;PlayerID=204333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7" Type="http://schemas.openxmlformats.org/officeDocument/2006/relationships/hyperlink" Target="https://stats.wnba.com/events/?flag=3&amp;CFID=&amp;CFPARAMS=&amp;PlayerID=201896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7" Type="http://schemas.openxmlformats.org/officeDocument/2006/relationships/hyperlink" Target="https://stats.wnba.com/events/?flag=1&amp;CFID=&amp;CFPARAMS=&amp;PlayerID=1628267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8" Type="http://schemas.openxmlformats.org/officeDocument/2006/relationships/hyperlink" Target="https://stats.wnba.com/events/?flag=1&amp;CFID=&amp;CFPARAMS=&amp;PlayerID=204333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8" Type="http://schemas.openxmlformats.org/officeDocument/2006/relationships/hyperlink" Target="https://stats.wnba.com/events/?flag=1&amp;CFID=&amp;CFPARAMS=&amp;PlayerID=1628267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9" Type="http://schemas.openxmlformats.org/officeDocument/2006/relationships/hyperlink" Target="https://stats.wnba.com/events/?flag=1&amp;CFID=&amp;CFPARAMS=&amp;PlayerID=204333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9" Type="http://schemas.openxmlformats.org/officeDocument/2006/relationships/hyperlink" Target="https://stats.wnba.com/events/?flag=1&amp;CFID=&amp;CFPARAMS=&amp;PlayerID=201896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1" Type="http://schemas.openxmlformats.org/officeDocument/2006/relationships/hyperlink" Target="https://stats.wnba.com/events/?flag=1&amp;CFID=&amp;CFPARAMS=&amp;PlayerID=1628317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2" Type="http://schemas.openxmlformats.org/officeDocument/2006/relationships/hyperlink" Target="https://stats.wnba.com/events/?flag=1&amp;CFID=&amp;CFPARAMS=&amp;PlayerID=204333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4" Type="http://schemas.openxmlformats.org/officeDocument/2006/relationships/hyperlink" Target="https://stats.wnba.com/team/1611661325/traditional/" TargetMode="External"/><Relationship Id="rId14302" Type="http://schemas.openxmlformats.org/officeDocument/2006/relationships/hyperlink" Target="https://stats.wnba.com/player/1628267/" TargetMode="External"/><Relationship Id="rId15633" Type="http://schemas.openxmlformats.org/officeDocument/2006/relationships/hyperlink" Target="https://stats.wnba.com/events/?flag=1&amp;CFID=&amp;CFPARAMS=&amp;PlayerID=204333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3" Type="http://schemas.openxmlformats.org/officeDocument/2006/relationships/hyperlink" Target="https://stats.wnba.com/player/201896/" TargetMode="External"/><Relationship Id="rId14303" Type="http://schemas.openxmlformats.org/officeDocument/2006/relationships/hyperlink" Target="https://stats.wnba.com/team/1611661321/traditional/" TargetMode="External"/><Relationship Id="rId15634" Type="http://schemas.openxmlformats.org/officeDocument/2006/relationships/hyperlink" Target="https://stats.wnba.com/events/?flag=1&amp;CFID=&amp;CFPARAMS=&amp;PlayerID=204333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6" Type="http://schemas.openxmlformats.org/officeDocument/2006/relationships/hyperlink" Target="https://stats.wnba.com/events/?flag=3&amp;CFID=&amp;CFPARAMS=&amp;PlayerID=201896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4" Type="http://schemas.openxmlformats.org/officeDocument/2006/relationships/hyperlink" Target="https://stats.wnba.com/events/?flag=3&amp;CFID=&amp;CFPARAMS=&amp;PlayerID=1628267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5" Type="http://schemas.openxmlformats.org/officeDocument/2006/relationships/hyperlink" Target="https://stats.wnba.com/events/?flag=1&amp;CFID=&amp;CFPARAMS=&amp;PlayerID=204333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5" Type="http://schemas.openxmlformats.org/officeDocument/2006/relationships/hyperlink" Target="https://stats.wnba.com/events/?flag=3&amp;CFID=&amp;CFPARAMS=&amp;PlayerID=201896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0" Type="http://schemas.openxmlformats.org/officeDocument/2006/relationships/hyperlink" Target="https://stats.wnba.com/events/?flag=1&amp;CFID=&amp;CFPARAMS=&amp;PlayerID=203018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0" Type="http://schemas.openxmlformats.org/officeDocument/2006/relationships/hyperlink" Target="https://stats.wnba.com/events/?flag=3&amp;CFID=&amp;CFPARAMS=&amp;PlayerID=204333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2" Type="http://schemas.openxmlformats.org/officeDocument/2006/relationships/hyperlink" Target="https://stats.wnba.com/events/?flag=1&amp;CFID=&amp;CFPARAMS=&amp;PlayerID=203018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0" Type="http://schemas.openxmlformats.org/officeDocument/2006/relationships/hyperlink" Target="https://stats.wnba.com/events/?flag=1&amp;CFID=&amp;CFPARAMS=&amp;PlayerID=1628317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1" Type="http://schemas.openxmlformats.org/officeDocument/2006/relationships/hyperlink" Target="https://stats.wnba.com/events/?flag=3&amp;CFID=&amp;CFPARAMS=&amp;PlayerID=204333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1" Type="http://schemas.openxmlformats.org/officeDocument/2006/relationships/hyperlink" Target="https://stats.wnba.com/events/?flag=1&amp;CFID=&amp;CFPARAMS=&amp;PlayerID=203018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7" Type="http://schemas.openxmlformats.org/officeDocument/2006/relationships/hyperlink" Target="https://stats.wnba.com/events/?flag=1&amp;CFID=&amp;CFPARAMS=&amp;PlayerID=204321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9" Type="http://schemas.openxmlformats.org/officeDocument/2006/relationships/hyperlink" Target="https://stats.wnba.com/events/?flag=3&amp;CFID=&amp;CFPARAMS=&amp;PlayerID=100915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8" Type="http://schemas.openxmlformats.org/officeDocument/2006/relationships/hyperlink" Target="https://stats.wnba.com/events/?flag=1&amp;CFID=&amp;CFPARAMS=&amp;PlayerID=204321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8" Type="http://schemas.openxmlformats.org/officeDocument/2006/relationships/hyperlink" Target="https://stats.wnba.com/events/?flag=3&amp;CFID=&amp;CFPARAMS=&amp;PlayerID=100915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9" Type="http://schemas.openxmlformats.org/officeDocument/2006/relationships/hyperlink" Target="https://stats.wnba.com/events/?flag=1&amp;CFID=&amp;CFPARAMS=&amp;PlayerID=204321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3" Type="http://schemas.openxmlformats.org/officeDocument/2006/relationships/hyperlink" Target="https://stats.wnba.com/events/?flag=3&amp;CFID=&amp;CFPARAMS=&amp;PlayerID=204321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5" Type="http://schemas.openxmlformats.org/officeDocument/2006/relationships/hyperlink" Target="https://stats.wnba.com/events/?flag=1&amp;CFID=&amp;CFPARAMS=&amp;PlayerID=1627672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4" Type="http://schemas.openxmlformats.org/officeDocument/2006/relationships/hyperlink" Target="https://stats.wnba.com/events/?flag=3&amp;CFID=&amp;CFPARAMS=&amp;PlayerID=204321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4" Type="http://schemas.openxmlformats.org/officeDocument/2006/relationships/hyperlink" Target="https://stats.wnba.com/events/?flag=1&amp;CFID=&amp;CFPARAMS=&amp;PlayerID=1627672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5" Type="http://schemas.openxmlformats.org/officeDocument/2006/relationships/hyperlink" Target="https://stats.wnba.com/events/?flag=1&amp;CFID=&amp;CFPARAMS=&amp;PlayerID=204321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7" Type="http://schemas.openxmlformats.org/officeDocument/2006/relationships/hyperlink" Target="https://stats.wnba.com/team/1611661324/traditional/" TargetMode="External"/><Relationship Id="rId15606" Type="http://schemas.openxmlformats.org/officeDocument/2006/relationships/hyperlink" Target="https://stats.wnba.com/events/?flag=1&amp;CFID=&amp;CFPARAMS=&amp;PlayerID=204321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6" Type="http://schemas.openxmlformats.org/officeDocument/2006/relationships/hyperlink" Target="https://stats.wnba.com/player/100915/" TargetMode="External"/><Relationship Id="rId16931" Type="http://schemas.openxmlformats.org/officeDocument/2006/relationships/hyperlink" Target="https://stats.wnba.com/events/?flag=1&amp;CFID=&amp;CFPARAMS=&amp;PlayerID=1627672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0" Type="http://schemas.openxmlformats.org/officeDocument/2006/relationships/hyperlink" Target="https://stats.wnba.com/team/1611661328/traditional/" TargetMode="External"/><Relationship Id="rId16930" Type="http://schemas.openxmlformats.org/officeDocument/2006/relationships/hyperlink" Target="https://stats.wnba.com/events/?flag=1&amp;CFID=&amp;CFPARAMS=&amp;PlayerID=1627672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1" Type="http://schemas.openxmlformats.org/officeDocument/2006/relationships/hyperlink" Target="https://stats.wnba.com/events/?flag=3&amp;CFID=&amp;CFPARAMS=&amp;PlayerID=204321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3" Type="http://schemas.openxmlformats.org/officeDocument/2006/relationships/hyperlink" Target="https://stats.wnba.com/events/?flag=1&amp;CFID=&amp;CFPARAMS=&amp;PlayerID=1627672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2" Type="http://schemas.openxmlformats.org/officeDocument/2006/relationships/hyperlink" Target="https://stats.wnba.com/events/?flag=3&amp;CFID=&amp;CFPARAMS=&amp;PlayerID=204321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2" Type="http://schemas.openxmlformats.org/officeDocument/2006/relationships/hyperlink" Target="https://stats.wnba.com/events/?flag=1&amp;CFID=&amp;CFPARAMS=&amp;PlayerID=1627672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8" Type="http://schemas.openxmlformats.org/officeDocument/2006/relationships/hyperlink" Target="https://stats.wnba.com/events/?flag=3&amp;CFID=&amp;CFPARAMS=&amp;PlayerID=1628244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9" Type="http://schemas.openxmlformats.org/officeDocument/2006/relationships/hyperlink" Target="https://stats.wnba.com/events/?flag=1&amp;CFID=&amp;CFPARAMS=&amp;PlayerID=1628244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9" Type="http://schemas.openxmlformats.org/officeDocument/2006/relationships/hyperlink" Target="https://stats.wnba.com/player/203018/" TargetMode="External"/><Relationship Id="rId15614" Type="http://schemas.openxmlformats.org/officeDocument/2006/relationships/hyperlink" Target="https://stats.wnba.com/team/1611661328/traditional/" TargetMode="External"/><Relationship Id="rId16946" Type="http://schemas.openxmlformats.org/officeDocument/2006/relationships/hyperlink" Target="https://stats.wnba.com/events/?flag=1&amp;CFID=&amp;CFPARAMS=&amp;PlayerID=100915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5" Type="http://schemas.openxmlformats.org/officeDocument/2006/relationships/hyperlink" Target="https://stats.wnba.com/events/?flag=3&amp;CFID=&amp;CFPARAMS=&amp;PlayerID=1628244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5" Type="http://schemas.openxmlformats.org/officeDocument/2006/relationships/hyperlink" Target="https://stats.wnba.com/events/?flag=1&amp;CFID=&amp;CFPARAMS=&amp;PlayerID=100915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6" Type="http://schemas.openxmlformats.org/officeDocument/2006/relationships/hyperlink" Target="https://stats.wnba.com/events/?flag=3&amp;CFID=&amp;CFPARAMS=&amp;PlayerID=1628244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8" Type="http://schemas.openxmlformats.org/officeDocument/2006/relationships/hyperlink" Target="https://stats.wnba.com/events/?flag=1&amp;CFID=&amp;CFPARAMS=&amp;PlayerID=100915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7" Type="http://schemas.openxmlformats.org/officeDocument/2006/relationships/hyperlink" Target="https://stats.wnba.com/events/?flag=3&amp;CFID=&amp;CFPARAMS=&amp;PlayerID=1628244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7" Type="http://schemas.openxmlformats.org/officeDocument/2006/relationships/hyperlink" Target="https://stats.wnba.com/events/?flag=1&amp;CFID=&amp;CFPARAMS=&amp;PlayerID=100915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0" Type="http://schemas.openxmlformats.org/officeDocument/2006/relationships/hyperlink" Target="https://stats.wnba.com/events/?flag=1&amp;CFID=&amp;CFPARAMS=&amp;PlayerID=204321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2" Type="http://schemas.openxmlformats.org/officeDocument/2006/relationships/hyperlink" Target="https://stats.wnba.com/events/?flag=1&amp;CFID=&amp;CFPARAMS=&amp;PlayerID=100915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1" Type="http://schemas.openxmlformats.org/officeDocument/2006/relationships/hyperlink" Target="https://stats.wnba.com/events/?flag=1&amp;CFID=&amp;CFPARAMS=&amp;PlayerID=204321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1" Type="http://schemas.openxmlformats.org/officeDocument/2006/relationships/hyperlink" Target="https://stats.wnba.com/events/?flag=3&amp;CFID=&amp;CFPARAMS=&amp;PlayerID=100915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2" Type="http://schemas.openxmlformats.org/officeDocument/2006/relationships/hyperlink" Target="https://stats.wnba.com/events/?flag=1&amp;CFID=&amp;CFPARAMS=&amp;PlayerID=204321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4" Type="http://schemas.openxmlformats.org/officeDocument/2006/relationships/hyperlink" Target="https://stats.wnba.com/events/?flag=1&amp;CFID=&amp;CFPARAMS=&amp;PlayerID=100915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3" Type="http://schemas.openxmlformats.org/officeDocument/2006/relationships/hyperlink" Target="https://stats.wnba.com/player/1628244/" TargetMode="External"/><Relationship Id="rId16943" Type="http://schemas.openxmlformats.org/officeDocument/2006/relationships/hyperlink" Target="https://stats.wnba.com/events/?flag=1&amp;CFID=&amp;CFPARAMS=&amp;PlayerID=100915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0" Type="http://schemas.openxmlformats.org/officeDocument/2006/relationships/hyperlink" Target="https://stats.wnba.com/events/?flag=3&amp;CFID=&amp;CFPARAMS=&amp;PlayerID=100915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wnba.com/events/?flag=3&amp;CFID=&amp;CFPARAMS=&amp;PlayerID=1630134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wnba.com/events/?flag=3&amp;CFID=&amp;CFPARAMS=&amp;PlayerID=1630134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wnba.com/events/?flag=3&amp;CFID=&amp;CFPARAMS=&amp;PlayerID=1630134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0" Type="http://schemas.openxmlformats.org/officeDocument/2006/relationships/hyperlink" Target="https://stats.wnba.com/events/?flag=3&amp;CFID=&amp;CFPARAMS=&amp;PlayerID=1628278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wnba.com/events/?flag=3&amp;CFID=&amp;CFPARAMS=&amp;PlayerID=1630134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0" Type="http://schemas.openxmlformats.org/officeDocument/2006/relationships/hyperlink" Target="https://stats.wnba.com/player/202644/" TargetMode="External"/><Relationship Id="rId15671" Type="http://schemas.openxmlformats.org/officeDocument/2006/relationships/hyperlink" Target="https://stats.wnba.com/events/?flag=3&amp;CFID=&amp;CFPARAMS=&amp;PlayerID=1628278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wnba.com/events/?flag=1&amp;CFID=&amp;CFPARAMS=&amp;PlayerID=1630134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stats.wnba.com/events/?flag=1&amp;CFID=&amp;CFPARAMS=&amp;PlayerID=1630134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9" Type="http://schemas.openxmlformats.org/officeDocument/2006/relationships/hyperlink" Target="https://stats.wnba.com/events/?flag=3&amp;CFID=&amp;CFPARAMS=&amp;PlayerID=1628927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8" Type="http://schemas.openxmlformats.org/officeDocument/2006/relationships/hyperlink" Target="https://stats.wnba.com/events/?flag=3&amp;CFID=&amp;CFPARAMS=&amp;PlayerID=1628927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7" Type="http://schemas.openxmlformats.org/officeDocument/2006/relationships/hyperlink" Target="https://stats.wnba.com/events/?flag=3&amp;CFID=&amp;CFPARAMS=&amp;PlayerID=1628927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8" Type="http://schemas.openxmlformats.org/officeDocument/2006/relationships/hyperlink" Target="https://stats.wnba.com/player/1628327/" TargetMode="External"/><Relationship Id="rId15669" Type="http://schemas.openxmlformats.org/officeDocument/2006/relationships/hyperlink" Target="https://stats.wnba.com/events/?flag=3&amp;CFID=&amp;CFPARAMS=&amp;PlayerID=1628278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9" Type="http://schemas.openxmlformats.org/officeDocument/2006/relationships/hyperlink" Target="https://stats.wnba.com/team/1611661330/traditional/" TargetMode="External"/><Relationship Id="rId13002" Type="http://schemas.openxmlformats.org/officeDocument/2006/relationships/hyperlink" Target="https://stats.wnba.com/events/?flag=1&amp;CFID=&amp;CFPARAMS=&amp;PlayerID=1628922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4" Type="http://schemas.openxmlformats.org/officeDocument/2006/relationships/hyperlink" Target="https://stats.wnba.com/events/?flag=1&amp;CFID=&amp;CFPARAMS=&amp;PlayerID=203843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5" Type="http://schemas.openxmlformats.org/officeDocument/2006/relationships/hyperlink" Target="https://stats.wnba.com/events/?flag=1&amp;CFID=&amp;CFPARAMS=&amp;PlayerID=1628242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7" Type="http://schemas.openxmlformats.org/officeDocument/2006/relationships/hyperlink" Target="https://stats.wnba.com/events/?flag=1&amp;CFID=&amp;CFPARAMS=&amp;PlayerID=203041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1" Type="http://schemas.openxmlformats.org/officeDocument/2006/relationships/hyperlink" Target="https://stats.wnba.com/events/?flag=1&amp;CFID=&amp;CFPARAMS=&amp;PlayerID=1628922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5" Type="http://schemas.openxmlformats.org/officeDocument/2006/relationships/hyperlink" Target="https://stats.wnba.com/events/?flag=1&amp;CFID=&amp;CFPARAMS=&amp;PlayerID=203843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6" Type="http://schemas.openxmlformats.org/officeDocument/2006/relationships/hyperlink" Target="https://stats.wnba.com/player/1628278/" TargetMode="External"/><Relationship Id="rId16996" Type="http://schemas.openxmlformats.org/officeDocument/2006/relationships/hyperlink" Target="https://stats.wnba.com/events/?flag=1&amp;CFID=&amp;CFPARAMS=&amp;PlayerID=203041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0" Type="http://schemas.openxmlformats.org/officeDocument/2006/relationships/hyperlink" Target="https://stats.wnba.com/events/?flag=1&amp;CFID=&amp;CFPARAMS=&amp;PlayerID=1628922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6" Type="http://schemas.openxmlformats.org/officeDocument/2006/relationships/hyperlink" Target="https://stats.wnba.com/events/?flag=1&amp;CFID=&amp;CFPARAMS=&amp;PlayerID=203843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7" Type="http://schemas.openxmlformats.org/officeDocument/2006/relationships/hyperlink" Target="https://stats.wnba.com/team/1611661322/traditional/" TargetMode="External"/><Relationship Id="rId16999" Type="http://schemas.openxmlformats.org/officeDocument/2006/relationships/hyperlink" Target="https://stats.wnba.com/events/?flag=1&amp;CFID=&amp;CFPARAMS=&amp;PlayerID=203041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7" Type="http://schemas.openxmlformats.org/officeDocument/2006/relationships/hyperlink" Target="https://stats.wnba.com/events/?flag=1&amp;CFID=&amp;CFPARAMS=&amp;PlayerID=203843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8" Type="http://schemas.openxmlformats.org/officeDocument/2006/relationships/hyperlink" Target="https://stats.wnba.com/events/?flag=3&amp;CFID=&amp;CFPARAMS=&amp;PlayerID=1628278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8" Type="http://schemas.openxmlformats.org/officeDocument/2006/relationships/hyperlink" Target="https://stats.wnba.com/events/?flag=1&amp;CFID=&amp;CFPARAMS=&amp;PlayerID=203041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wnba.com/events/?flag=1&amp;CFID=&amp;CFPARAMS=&amp;PlayerID=1642293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6" Type="http://schemas.openxmlformats.org/officeDocument/2006/relationships/hyperlink" Target="https://stats.wnba.com/team/1611661325/traditional/" TargetMode="External"/><Relationship Id="rId14330" Type="http://schemas.openxmlformats.org/officeDocument/2006/relationships/hyperlink" Target="https://stats.wnba.com/events/?flag=3&amp;CFID=&amp;CFPARAMS=&amp;PlayerID=203843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1" Type="http://schemas.openxmlformats.org/officeDocument/2006/relationships/hyperlink" Target="https://stats.wnba.com/events/?flag=1&amp;CFID=&amp;CFPARAMS=&amp;PlayerID=1628242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3" Type="http://schemas.openxmlformats.org/officeDocument/2006/relationships/hyperlink" Target="https://stats.wnba.com/events/?flag=1&amp;CFID=&amp;CFPARAMS=&amp;PlayerID=203041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wnba.com/events/?flag=1&amp;CFID=&amp;CFPARAMS=&amp;PlayerID=1642293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5" Type="http://schemas.openxmlformats.org/officeDocument/2006/relationships/hyperlink" Target="https://stats.wnba.com/player/1628927/" TargetMode="External"/><Relationship Id="rId14331" Type="http://schemas.openxmlformats.org/officeDocument/2006/relationships/hyperlink" Target="https://stats.wnba.com/events/?flag=3&amp;CFID=&amp;CFPARAMS=&amp;PlayerID=203843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2" Type="http://schemas.openxmlformats.org/officeDocument/2006/relationships/hyperlink" Target="https://stats.wnba.com/events/?flag=1&amp;CFID=&amp;CFPARAMS=&amp;PlayerID=1628242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2" Type="http://schemas.openxmlformats.org/officeDocument/2006/relationships/hyperlink" Target="https://stats.wnba.com/events/?flag=3&amp;CFID=&amp;CFPARAMS=&amp;PlayerID=203041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wnba.com/player/1630134/" TargetMode="External"/><Relationship Id="rId13004" Type="http://schemas.openxmlformats.org/officeDocument/2006/relationships/hyperlink" Target="https://stats.wnba.com/events/?flag=1&amp;CFID=&amp;CFPARAMS=&amp;PlayerID=1628922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2" Type="http://schemas.openxmlformats.org/officeDocument/2006/relationships/hyperlink" Target="https://stats.wnba.com/events/?flag=3&amp;CFID=&amp;CFPARAMS=&amp;PlayerID=203843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3" Type="http://schemas.openxmlformats.org/officeDocument/2006/relationships/hyperlink" Target="https://stats.wnba.com/events/?flag=1&amp;CFID=&amp;CFPARAMS=&amp;PlayerID=1628242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5" Type="http://schemas.openxmlformats.org/officeDocument/2006/relationships/hyperlink" Target="https://stats.wnba.com/events/?flag=1&amp;CFID=&amp;CFPARAMS=&amp;PlayerID=203041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wnba.com/team/1611661322/traditional/" TargetMode="External"/><Relationship Id="rId13003" Type="http://schemas.openxmlformats.org/officeDocument/2006/relationships/hyperlink" Target="https://stats.wnba.com/events/?flag=1&amp;CFID=&amp;CFPARAMS=&amp;PlayerID=1628922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3" Type="http://schemas.openxmlformats.org/officeDocument/2006/relationships/hyperlink" Target="https://stats.wnba.com/events/?flag=1&amp;CFID=&amp;CFPARAMS=&amp;PlayerID=203843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4" Type="http://schemas.openxmlformats.org/officeDocument/2006/relationships/hyperlink" Target="https://stats.wnba.com/events/?flag=1&amp;CFID=&amp;CFPARAMS=&amp;PlayerID=1628242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4" Type="http://schemas.openxmlformats.org/officeDocument/2006/relationships/hyperlink" Target="https://stats.wnba.com/events/?flag=1&amp;CFID=&amp;CFPARAMS=&amp;PlayerID=203041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wnba.com/events/?flag=3&amp;CFID=&amp;CFPARAMS=&amp;PlayerID=1642293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wnba.com/events/?flag=1&amp;CFID=&amp;CFPARAMS=&amp;PlayerID=1642293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0" Type="http://schemas.openxmlformats.org/officeDocument/2006/relationships/hyperlink" Target="https://stats.wnba.com/player/203855/" TargetMode="External"/><Relationship Id="rId1765" Type="http://schemas.openxmlformats.org/officeDocument/2006/relationships/hyperlink" Target="https://stats.wnba.com/events/?flag=1&amp;CFID=&amp;CFPARAMS=&amp;PlayerID=1642293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0" Type="http://schemas.openxmlformats.org/officeDocument/2006/relationships/hyperlink" Target="https://stats.wnba.com/events/?flag=3&amp;CFID=&amp;CFPARAMS=&amp;PlayerID=203830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1" Type="http://schemas.openxmlformats.org/officeDocument/2006/relationships/hyperlink" Target="https://stats.wnba.com/team/1611661317/traditional/" TargetMode="External"/><Relationship Id="rId1766" Type="http://schemas.openxmlformats.org/officeDocument/2006/relationships/hyperlink" Target="https://stats.wnba.com/events/?flag=1&amp;CFID=&amp;CFPARAMS=&amp;PlayerID=1642293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1" Type="http://schemas.openxmlformats.org/officeDocument/2006/relationships/hyperlink" Target="https://stats.wnba.com/events/?flag=1&amp;CFID=&amp;CFPARAMS=&amp;PlayerID=203830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2" Type="http://schemas.openxmlformats.org/officeDocument/2006/relationships/hyperlink" Target="https://stats.wnba.com/events/?flag=3&amp;CFID=&amp;CFPARAMS=&amp;PlayerID=203855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wnba.com/events/?flag=1&amp;CFID=&amp;CFPARAMS=&amp;PlayerID=1642293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0" Type="http://schemas.openxmlformats.org/officeDocument/2006/relationships/hyperlink" Target="https://stats.wnba.com/team/1611661322/traditional/" TargetMode="External"/><Relationship Id="rId1768" Type="http://schemas.openxmlformats.org/officeDocument/2006/relationships/hyperlink" Target="https://stats.wnba.com/events/?flag=1&amp;CFID=&amp;CFPARAMS=&amp;PlayerID=1642293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wnba.com/events/?flag=1&amp;CFID=&amp;CFPARAMS=&amp;PlayerID=1642293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9" Type="http://schemas.openxmlformats.org/officeDocument/2006/relationships/hyperlink" Target="https://stats.wnba.com/player/204333/" TargetMode="External"/><Relationship Id="rId13018" Type="http://schemas.openxmlformats.org/officeDocument/2006/relationships/hyperlink" Target="https://stats.wnba.com/events/?flag=1&amp;CFID=&amp;CFPARAMS=&amp;PlayerID=1628927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9" Type="http://schemas.openxmlformats.org/officeDocument/2006/relationships/hyperlink" Target="https://stats.wnba.com/events/?flag=3&amp;CFID=&amp;CFPARAMS=&amp;PlayerID=203830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3" Type="http://schemas.openxmlformats.org/officeDocument/2006/relationships/hyperlink" Target="https://stats.wnba.com/events/?flag=1&amp;CFID=&amp;CFPARAMS=&amp;PlayerID=1628927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5" Type="http://schemas.openxmlformats.org/officeDocument/2006/relationships/hyperlink" Target="https://stats.wnba.com/events/?flag=3&amp;CFID=&amp;CFPARAMS=&amp;PlayerID=1628933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6" Type="http://schemas.openxmlformats.org/officeDocument/2006/relationships/hyperlink" Target="https://stats.wnba.com/events/?flag=1&amp;CFID=&amp;CFPARAMS=&amp;PlayerID=1628278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2" Type="http://schemas.openxmlformats.org/officeDocument/2006/relationships/hyperlink" Target="https://stats.wnba.com/events/?flag=1&amp;CFID=&amp;CFPARAMS=&amp;PlayerID=1628927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6" Type="http://schemas.openxmlformats.org/officeDocument/2006/relationships/hyperlink" Target="https://stats.wnba.com/events/?flag=3&amp;CFID=&amp;CFPARAMS=&amp;PlayerID=1628933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7" Type="http://schemas.openxmlformats.org/officeDocument/2006/relationships/hyperlink" Target="https://stats.wnba.com/events/?flag=1&amp;CFID=&amp;CFPARAMS=&amp;PlayerID=1628278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1" Type="http://schemas.openxmlformats.org/officeDocument/2006/relationships/hyperlink" Target="https://stats.wnba.com/events/?flag=1&amp;CFID=&amp;CFPARAMS=&amp;PlayerID=1628927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7" Type="http://schemas.openxmlformats.org/officeDocument/2006/relationships/hyperlink" Target="https://stats.wnba.com/player/203830/" TargetMode="External"/><Relationship Id="rId15678" Type="http://schemas.openxmlformats.org/officeDocument/2006/relationships/hyperlink" Target="https://stats.wnba.com/events/?flag=1&amp;CFID=&amp;CFPARAMS=&amp;PlayerID=1628278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0" Type="http://schemas.openxmlformats.org/officeDocument/2006/relationships/hyperlink" Target="https://stats.wnba.com/events/?flag=3&amp;CFID=&amp;CFPARAMS=&amp;PlayerID=1628927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8" Type="http://schemas.openxmlformats.org/officeDocument/2006/relationships/hyperlink" Target="https://stats.wnba.com/team/1611661319/traditional/" TargetMode="External"/><Relationship Id="rId15679" Type="http://schemas.openxmlformats.org/officeDocument/2006/relationships/hyperlink" Target="https://stats.wnba.com/events/?flag=1&amp;CFID=&amp;CFPARAMS=&amp;PlayerID=1628278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7" Type="http://schemas.openxmlformats.org/officeDocument/2006/relationships/hyperlink" Target="https://stats.wnba.com/events/?flag=1&amp;CFID=&amp;CFPARAMS=&amp;PlayerID=1628927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1" Type="http://schemas.openxmlformats.org/officeDocument/2006/relationships/hyperlink" Target="https://stats.wnba.com/team/1611661329/traditional/" TargetMode="External"/><Relationship Id="rId15672" Type="http://schemas.openxmlformats.org/officeDocument/2006/relationships/hyperlink" Target="https://stats.wnba.com/events/?flag=1&amp;CFID=&amp;CFPARAMS=&amp;PlayerID=1628278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wnba.com/events/?flag=3&amp;CFID=&amp;CFPARAMS=&amp;PlayerID=1642293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6" Type="http://schemas.openxmlformats.org/officeDocument/2006/relationships/hyperlink" Target="https://stats.wnba.com/events/?flag=1&amp;CFID=&amp;CFPARAMS=&amp;PlayerID=1628927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2" Type="http://schemas.openxmlformats.org/officeDocument/2006/relationships/hyperlink" Target="https://stats.wnba.com/events/?flag=1&amp;CFID=&amp;CFPARAMS=&amp;PlayerID=202644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3" Type="http://schemas.openxmlformats.org/officeDocument/2006/relationships/hyperlink" Target="https://stats.wnba.com/events/?flag=1&amp;CFID=&amp;CFPARAMS=&amp;PlayerID=1628278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wnba.com/events/?flag=3&amp;CFID=&amp;CFPARAMS=&amp;PlayerID=1642293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5" Type="http://schemas.openxmlformats.org/officeDocument/2006/relationships/hyperlink" Target="https://stats.wnba.com/events/?flag=1&amp;CFID=&amp;CFPARAMS=&amp;PlayerID=1628927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3" Type="http://schemas.openxmlformats.org/officeDocument/2006/relationships/hyperlink" Target="https://stats.wnba.com/player/1628933/" TargetMode="External"/><Relationship Id="rId15674" Type="http://schemas.openxmlformats.org/officeDocument/2006/relationships/hyperlink" Target="https://stats.wnba.com/events/?flag=1&amp;CFID=&amp;CFPARAMS=&amp;PlayerID=1628278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wnba.com/events/?flag=3&amp;CFID=&amp;CFPARAMS=&amp;PlayerID=1642293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4" Type="http://schemas.openxmlformats.org/officeDocument/2006/relationships/hyperlink" Target="https://stats.wnba.com/events/?flag=1&amp;CFID=&amp;CFPARAMS=&amp;PlayerID=1628927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4" Type="http://schemas.openxmlformats.org/officeDocument/2006/relationships/hyperlink" Target="https://stats.wnba.com/team/1611661317/traditional/" TargetMode="External"/><Relationship Id="rId15675" Type="http://schemas.openxmlformats.org/officeDocument/2006/relationships/hyperlink" Target="https://stats.wnba.com/events/?flag=1&amp;CFID=&amp;CFPARAMS=&amp;PlayerID=1628278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wnba.com/events/?flag=1&amp;CFID=&amp;CFPARAMS=&amp;PlayerID=1630459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stats.wnba.com/events/?flag=1&amp;CFID=&amp;CFPARAMS=&amp;PlayerID=1630459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wnba.com/player/1629571/" TargetMode="External"/><Relationship Id="rId16980" Type="http://schemas.openxmlformats.org/officeDocument/2006/relationships/hyperlink" Target="https://stats.wnba.com/events/?flag=3&amp;CFID=&amp;CFPARAMS=&amp;PlayerID=202650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stats.wnba.com/team/1611661321/traditional/" TargetMode="External"/><Relationship Id="rId14316" Type="http://schemas.openxmlformats.org/officeDocument/2006/relationships/hyperlink" Target="https://stats.wnba.com/events/?flag=3&amp;CFID=&amp;CFPARAMS=&amp;PlayerID=202652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7" Type="http://schemas.openxmlformats.org/officeDocument/2006/relationships/hyperlink" Target="https://stats.wnba.com/events/?flag=1&amp;CFID=&amp;CFPARAMS=&amp;PlayerID=1627679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9" Type="http://schemas.openxmlformats.org/officeDocument/2006/relationships/hyperlink" Target="https://stats.wnba.com/events/?flag=3&amp;CFID=&amp;CFPARAMS=&amp;PlayerID=202650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7" Type="http://schemas.openxmlformats.org/officeDocument/2006/relationships/hyperlink" Target="https://stats.wnba.com/events/?flag=3&amp;CFID=&amp;CFPARAMS=&amp;PlayerID=202652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8" Type="http://schemas.openxmlformats.org/officeDocument/2006/relationships/hyperlink" Target="https://stats.wnba.com/events/?flag=1&amp;CFID=&amp;CFPARAMS=&amp;PlayerID=1627679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8" Type="http://schemas.openxmlformats.org/officeDocument/2006/relationships/hyperlink" Target="https://stats.wnba.com/team/1611661320/traditional/" TargetMode="External"/><Relationship Id="rId14318" Type="http://schemas.openxmlformats.org/officeDocument/2006/relationships/hyperlink" Target="https://stats.wnba.com/events/?flag=3&amp;CFID=&amp;CFPARAMS=&amp;PlayerID=202652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9" Type="http://schemas.openxmlformats.org/officeDocument/2006/relationships/hyperlink" Target="https://stats.wnba.com/events/?flag=1&amp;CFID=&amp;CFPARAMS=&amp;PlayerID=1627679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9" Type="http://schemas.openxmlformats.org/officeDocument/2006/relationships/hyperlink" Target="https://stats.wnba.com/events/?flag=1&amp;CFID=&amp;CFPARAMS=&amp;PlayerID=202652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2" Type="http://schemas.openxmlformats.org/officeDocument/2006/relationships/hyperlink" Target="https://stats.wnba.com/events/?flag=1&amp;CFID=&amp;CFPARAMS=&amp;PlayerID=1628267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3" Type="http://schemas.openxmlformats.org/officeDocument/2006/relationships/hyperlink" Target="https://stats.wnba.com/events/?flag=3&amp;CFID=&amp;CFPARAMS=&amp;PlayerID=1627679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5" Type="http://schemas.openxmlformats.org/officeDocument/2006/relationships/hyperlink" Target="https://stats.wnba.com/events/?flag=1&amp;CFID=&amp;CFPARAMS=&amp;PlayerID=201896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3" Type="http://schemas.openxmlformats.org/officeDocument/2006/relationships/hyperlink" Target="https://stats.wnba.com/player/202652/" TargetMode="External"/><Relationship Id="rId15644" Type="http://schemas.openxmlformats.org/officeDocument/2006/relationships/hyperlink" Target="https://stats.wnba.com/events/?flag=3&amp;CFID=&amp;CFPARAMS=&amp;PlayerID=1627679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4" Type="http://schemas.openxmlformats.org/officeDocument/2006/relationships/hyperlink" Target="https://stats.wnba.com/events/?flag=1&amp;CFID=&amp;CFPARAMS=&amp;PlayerID=201896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wnba.com/events/?flag=1&amp;CFID=&amp;CFPARAMS=&amp;PlayerID=1630459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4" Type="http://schemas.openxmlformats.org/officeDocument/2006/relationships/hyperlink" Target="https://stats.wnba.com/team/1611661329/traditional/" TargetMode="External"/><Relationship Id="rId15645" Type="http://schemas.openxmlformats.org/officeDocument/2006/relationships/hyperlink" Target="https://stats.wnba.com/events/?flag=3&amp;CFID=&amp;CFPARAMS=&amp;PlayerID=1627679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7" Type="http://schemas.openxmlformats.org/officeDocument/2006/relationships/hyperlink" Target="https://stats.wnba.com/player/202650/" TargetMode="External"/><Relationship Id="rId1791" Type="http://schemas.openxmlformats.org/officeDocument/2006/relationships/hyperlink" Target="https://stats.wnba.com/events/?flag=1&amp;CFID=&amp;CFPARAMS=&amp;PlayerID=1630459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5" Type="http://schemas.openxmlformats.org/officeDocument/2006/relationships/hyperlink" Target="https://stats.wnba.com/events/?flag=3&amp;CFID=&amp;CFPARAMS=&amp;PlayerID=202652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6" Type="http://schemas.openxmlformats.org/officeDocument/2006/relationships/hyperlink" Target="https://stats.wnba.com/events/?flag=1&amp;CFID=&amp;CFPARAMS=&amp;PlayerID=1627679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6" Type="http://schemas.openxmlformats.org/officeDocument/2006/relationships/hyperlink" Target="https://stats.wnba.com/events/?flag=1&amp;CFID=&amp;CFPARAMS=&amp;PlayerID=201896&amp;TeamID=1611661325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wnba.com/events/?flag=1&amp;CFID=&amp;CFPARAMS=&amp;PlayerID=1630459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1" Type="http://schemas.openxmlformats.org/officeDocument/2006/relationships/hyperlink" Target="https://stats.wnba.com/events/?flag=1&amp;CFID=&amp;CFPARAMS=&amp;PlayerID=201896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stats.wnba.com/events/?flag=1&amp;CFID=&amp;CFPARAMS=&amp;PlayerID=1630459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0" Type="http://schemas.openxmlformats.org/officeDocument/2006/relationships/hyperlink" Target="https://stats.wnba.com/player/1627679/" TargetMode="External"/><Relationship Id="rId16970" Type="http://schemas.openxmlformats.org/officeDocument/2006/relationships/hyperlink" Target="https://stats.wnba.com/events/?flag=1&amp;CFID=&amp;CFPARAMS=&amp;PlayerID=201896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wnba.com/events/?flag=1&amp;CFID=&amp;CFPARAMS=&amp;PlayerID=1630459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0" Type="http://schemas.openxmlformats.org/officeDocument/2006/relationships/hyperlink" Target="https://stats.wnba.com/events/?flag=1&amp;CFID=&amp;CFPARAMS=&amp;PlayerID=1628267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1" Type="http://schemas.openxmlformats.org/officeDocument/2006/relationships/hyperlink" Target="https://stats.wnba.com/team/1611661329/traditional/" TargetMode="External"/><Relationship Id="rId16973" Type="http://schemas.openxmlformats.org/officeDocument/2006/relationships/hyperlink" Target="https://stats.wnba.com/events/?flag=1&amp;CFID=&amp;CFPARAMS=&amp;PlayerID=201896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wnba.com/events/?flag=1&amp;CFID=&amp;CFPARAMS=&amp;PlayerID=1630459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1" Type="http://schemas.openxmlformats.org/officeDocument/2006/relationships/hyperlink" Target="https://stats.wnba.com/events/?flag=1&amp;CFID=&amp;CFPARAMS=&amp;PlayerID=1628267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2" Type="http://schemas.openxmlformats.org/officeDocument/2006/relationships/hyperlink" Target="https://stats.wnba.com/events/?flag=3&amp;CFID=&amp;CFPARAMS=&amp;PlayerID=1627679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2" Type="http://schemas.openxmlformats.org/officeDocument/2006/relationships/hyperlink" Target="https://stats.wnba.com/events/?flag=1&amp;CFID=&amp;CFPARAMS=&amp;PlayerID=201896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wnba.com/player/1630459/" TargetMode="External"/><Relationship Id="rId1786" Type="http://schemas.openxmlformats.org/officeDocument/2006/relationships/hyperlink" Target="https://stats.wnba.com/team/1611661322/traditional/" TargetMode="External"/><Relationship Id="rId1787" Type="http://schemas.openxmlformats.org/officeDocument/2006/relationships/hyperlink" Target="https://stats.wnba.com/events/?flag=3&amp;CFID=&amp;CFPARAMS=&amp;PlayerID=1630459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1" Type="http://schemas.openxmlformats.org/officeDocument/2006/relationships/hyperlink" Target="https://stats.wnba.com/events/?flag=3&amp;CFID=&amp;CFPARAMS=&amp;PlayerID=203041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wnba.com/events/?flag=3&amp;CFID=&amp;CFPARAMS=&amp;PlayerID=1630459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0" Type="http://schemas.openxmlformats.org/officeDocument/2006/relationships/hyperlink" Target="https://stats.wnba.com/events/?flag=1&amp;CFID=&amp;CFPARAMS=&amp;PlayerID=1628242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0" Type="http://schemas.openxmlformats.org/officeDocument/2006/relationships/hyperlink" Target="https://stats.wnba.com/team/1611661325/traditional/" TargetMode="External"/><Relationship Id="rId1789" Type="http://schemas.openxmlformats.org/officeDocument/2006/relationships/hyperlink" Target="https://stats.wnba.com/events/?flag=3&amp;CFID=&amp;CFPARAMS=&amp;PlayerID=1630459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7" Type="http://schemas.openxmlformats.org/officeDocument/2006/relationships/hyperlink" Target="https://stats.wnba.com/player/203843/" TargetMode="External"/><Relationship Id="rId15658" Type="http://schemas.openxmlformats.org/officeDocument/2006/relationships/hyperlink" Target="https://stats.wnba.com/events/?flag=1&amp;CFID=&amp;CFPARAMS=&amp;PlayerID=1628242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8" Type="http://schemas.openxmlformats.org/officeDocument/2006/relationships/hyperlink" Target="https://stats.wnba.com/team/1611661321/traditional/" TargetMode="External"/><Relationship Id="rId15659" Type="http://schemas.openxmlformats.org/officeDocument/2006/relationships/hyperlink" Target="https://stats.wnba.com/events/?flag=1&amp;CFID=&amp;CFPARAMS=&amp;PlayerID=1628242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9" Type="http://schemas.openxmlformats.org/officeDocument/2006/relationships/hyperlink" Target="https://stats.wnba.com/player/203041/" TargetMode="External"/><Relationship Id="rId14329" Type="http://schemas.openxmlformats.org/officeDocument/2006/relationships/hyperlink" Target="https://stats.wnba.com/events/?flag=3&amp;CFID=&amp;CFPARAMS=&amp;PlayerID=203843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3" Type="http://schemas.openxmlformats.org/officeDocument/2006/relationships/hyperlink" Target="https://stats.wnba.com/events/?flag=1&amp;CFID=&amp;CFPARAMS=&amp;PlayerID=202652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4" Type="http://schemas.openxmlformats.org/officeDocument/2006/relationships/hyperlink" Target="https://stats.wnba.com/team/1611661317/traditional/" TargetMode="External"/><Relationship Id="rId16986" Type="http://schemas.openxmlformats.org/officeDocument/2006/relationships/hyperlink" Target="https://stats.wnba.com/events/?flag=1&amp;CFID=&amp;CFPARAMS=&amp;PlayerID=202650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4" Type="http://schemas.openxmlformats.org/officeDocument/2006/relationships/hyperlink" Target="https://stats.wnba.com/events/?flag=1&amp;CFID=&amp;CFPARAMS=&amp;PlayerID=202652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5" Type="http://schemas.openxmlformats.org/officeDocument/2006/relationships/hyperlink" Target="https://stats.wnba.com/events/?flag=3&amp;CFID=&amp;CFPARAMS=&amp;PlayerID=1628242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5" Type="http://schemas.openxmlformats.org/officeDocument/2006/relationships/hyperlink" Target="https://stats.wnba.com/events/?flag=1&amp;CFID=&amp;CFPARAMS=&amp;PlayerID=202650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5" Type="http://schemas.openxmlformats.org/officeDocument/2006/relationships/hyperlink" Target="https://stats.wnba.com/events/?flag=1&amp;CFID=&amp;CFPARAMS=&amp;PlayerID=202652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6" Type="http://schemas.openxmlformats.org/officeDocument/2006/relationships/hyperlink" Target="https://stats.wnba.com/events/?flag=3&amp;CFID=&amp;CFPARAMS=&amp;PlayerID=1628242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8" Type="http://schemas.openxmlformats.org/officeDocument/2006/relationships/hyperlink" Target="https://stats.wnba.com/events/?flag=1&amp;CFID=&amp;CFPARAMS=&amp;PlayerID=202650&amp;TeamID=161166132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wnba.com/events/?flag=1&amp;CFID=&amp;CFPARAMS=&amp;PlayerID=1630134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6" Type="http://schemas.openxmlformats.org/officeDocument/2006/relationships/hyperlink" Target="https://stats.wnba.com/events/?flag=1&amp;CFID=&amp;CFPARAMS=&amp;PlayerID=202652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7" Type="http://schemas.openxmlformats.org/officeDocument/2006/relationships/hyperlink" Target="https://stats.wnba.com/events/?flag=3&amp;CFID=&amp;CFPARAMS=&amp;PlayerID=1628242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7" Type="http://schemas.openxmlformats.org/officeDocument/2006/relationships/hyperlink" Target="https://stats.wnba.com/events/?flag=1&amp;CFID=&amp;CFPARAMS=&amp;PlayerID=202650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wnba.com/events/?flag=1&amp;CFID=&amp;CFPARAMS=&amp;PlayerID=1630134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0" Type="http://schemas.openxmlformats.org/officeDocument/2006/relationships/hyperlink" Target="https://stats.wnba.com/events/?flag=1&amp;CFID=&amp;CFPARAMS=&amp;PlayerID=1627679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2" Type="http://schemas.openxmlformats.org/officeDocument/2006/relationships/hyperlink" Target="https://stats.wnba.com/events/?flag=1&amp;CFID=&amp;CFPARAMS=&amp;PlayerID=202650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wnba.com/events/?flag=1&amp;CFID=&amp;CFPARAMS=&amp;PlayerID=1630134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0" Type="http://schemas.openxmlformats.org/officeDocument/2006/relationships/hyperlink" Target="https://stats.wnba.com/events/?flag=1&amp;CFID=&amp;CFPARAMS=&amp;PlayerID=202652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1" Type="http://schemas.openxmlformats.org/officeDocument/2006/relationships/hyperlink" Target="https://stats.wnba.com/events/?flag=1&amp;CFID=&amp;CFPARAMS=&amp;PlayerID=1627679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1" Type="http://schemas.openxmlformats.org/officeDocument/2006/relationships/hyperlink" Target="https://stats.wnba.com/events/?flag=1&amp;CFID=&amp;CFPARAMS=&amp;PlayerID=202650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wnba.com/events/?flag=1&amp;CFID=&amp;CFPARAMS=&amp;PlayerID=1630134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1" Type="http://schemas.openxmlformats.org/officeDocument/2006/relationships/hyperlink" Target="https://stats.wnba.com/events/?flag=1&amp;CFID=&amp;CFPARAMS=&amp;PlayerID=202652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2" Type="http://schemas.openxmlformats.org/officeDocument/2006/relationships/hyperlink" Target="https://stats.wnba.com/events/?flag=1&amp;CFID=&amp;CFPARAMS=&amp;PlayerID=1627679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4" Type="http://schemas.openxmlformats.org/officeDocument/2006/relationships/hyperlink" Target="https://stats.wnba.com/events/?flag=1&amp;CFID=&amp;CFPARAMS=&amp;PlayerID=202650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wnba.com/events/?flag=1&amp;CFID=&amp;CFPARAMS=&amp;PlayerID=1630134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2" Type="http://schemas.openxmlformats.org/officeDocument/2006/relationships/hyperlink" Target="https://stats.wnba.com/events/?flag=1&amp;CFID=&amp;CFPARAMS=&amp;PlayerID=202652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3" Type="http://schemas.openxmlformats.org/officeDocument/2006/relationships/hyperlink" Target="https://stats.wnba.com/player/1628242/" TargetMode="External"/><Relationship Id="rId16983" Type="http://schemas.openxmlformats.org/officeDocument/2006/relationships/hyperlink" Target="https://stats.wnba.com/events/?flag=1&amp;CFID=&amp;CFPARAMS=&amp;PlayerID=202650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7" Type="http://schemas.openxmlformats.org/officeDocument/2006/relationships/hyperlink" Target="https://stats.wnba.com/events/?flag=1&amp;CFID=&amp;CFPARAMS=&amp;PlayerID=203406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6" Type="http://schemas.openxmlformats.org/officeDocument/2006/relationships/hyperlink" Target="https://stats.wnba.com/events/?flag=1&amp;CFID=&amp;CFPARAMS=&amp;PlayerID=203406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9" Type="http://schemas.openxmlformats.org/officeDocument/2006/relationships/hyperlink" Target="https://stats.wnba.com/events/?flag=1&amp;CFID=&amp;CFPARAMS=&amp;PlayerID=203406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8" Type="http://schemas.openxmlformats.org/officeDocument/2006/relationships/hyperlink" Target="https://stats.wnba.com/events/?flag=1&amp;CFID=&amp;CFPARAMS=&amp;PlayerID=203406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3" Type="http://schemas.openxmlformats.org/officeDocument/2006/relationships/hyperlink" Target="https://stats.wnba.com/events/?flag=3&amp;CFID=&amp;CFPARAMS=&amp;PlayerID=203406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2" Type="http://schemas.openxmlformats.org/officeDocument/2006/relationships/hyperlink" Target="https://stats.wnba.com/events/?flag=3&amp;CFID=&amp;CFPARAMS=&amp;PlayerID=203406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5" Type="http://schemas.openxmlformats.org/officeDocument/2006/relationships/hyperlink" Target="https://stats.wnba.com/events/?flag=1&amp;CFID=&amp;CFPARAMS=&amp;PlayerID=203406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4" Type="http://schemas.openxmlformats.org/officeDocument/2006/relationships/hyperlink" Target="https://stats.wnba.com/events/?flag=1&amp;CFID=&amp;CFPARAMS=&amp;PlayerID=203406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1" Type="http://schemas.openxmlformats.org/officeDocument/2006/relationships/hyperlink" Target="https://stats.wnba.com/events/?flag=3&amp;CFID=&amp;CFPARAMS=&amp;PlayerID=203406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0" Type="http://schemas.openxmlformats.org/officeDocument/2006/relationships/hyperlink" Target="https://stats.wnba.com/events/?flag=3&amp;CFID=&amp;CFPARAMS=&amp;PlayerID=203406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8" Type="http://schemas.openxmlformats.org/officeDocument/2006/relationships/hyperlink" Target="https://stats.wnba.com/events/?flag=1&amp;CFID=&amp;CFPARAMS=&amp;PlayerID=1627672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7" Type="http://schemas.openxmlformats.org/officeDocument/2006/relationships/hyperlink" Target="https://stats.wnba.com/events/?flag=3&amp;CFID=&amp;CFPARAMS=&amp;PlayerID=1627672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9" Type="http://schemas.openxmlformats.org/officeDocument/2006/relationships/hyperlink" Target="https://stats.wnba.com/events/?flag=1&amp;CFID=&amp;CFPARAMS=&amp;PlayerID=1627672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4" Type="http://schemas.openxmlformats.org/officeDocument/2006/relationships/hyperlink" Target="https://stats.wnba.com/events/?flag=3&amp;CFID=&amp;CFPARAMS=&amp;PlayerID=1627672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3" Type="http://schemas.openxmlformats.org/officeDocument/2006/relationships/hyperlink" Target="https://stats.wnba.com/team/1611661321/traditional/" TargetMode="External"/><Relationship Id="rId16926" Type="http://schemas.openxmlformats.org/officeDocument/2006/relationships/hyperlink" Target="https://stats.wnba.com/events/?flag=3&amp;CFID=&amp;CFPARAMS=&amp;PlayerID=1627672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5" Type="http://schemas.openxmlformats.org/officeDocument/2006/relationships/hyperlink" Target="https://stats.wnba.com/events/?flag=3&amp;CFID=&amp;CFPARAMS=&amp;PlayerID=1627672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0" Type="http://schemas.openxmlformats.org/officeDocument/2006/relationships/hyperlink" Target="https://stats.wnba.com/events/?flag=1&amp;CFID=&amp;CFPARAMS=&amp;PlayerID=203406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2" Type="http://schemas.openxmlformats.org/officeDocument/2006/relationships/hyperlink" Target="https://stats.wnba.com/player/1627672/" TargetMode="External"/><Relationship Id="rId16921" Type="http://schemas.openxmlformats.org/officeDocument/2006/relationships/hyperlink" Target="https://stats.wnba.com/events/?flag=1&amp;CFID=&amp;CFPARAMS=&amp;PlayerID=203406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9" Type="http://schemas.openxmlformats.org/officeDocument/2006/relationships/hyperlink" Target="https://stats.wnba.com/team/1611661330/traditional/" TargetMode="External"/><Relationship Id="rId16906" Type="http://schemas.openxmlformats.org/officeDocument/2006/relationships/hyperlink" Target="https://stats.wnba.com/events/?flag=1&amp;CFID=&amp;CFPARAMS=&amp;PlayerID=200673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5" Type="http://schemas.openxmlformats.org/officeDocument/2006/relationships/hyperlink" Target="https://stats.wnba.com/events/?flag=1&amp;CFID=&amp;CFPARAMS=&amp;PlayerID=200673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8" Type="http://schemas.openxmlformats.org/officeDocument/2006/relationships/hyperlink" Target="https://stats.wnba.com/player/203406/" TargetMode="External"/><Relationship Id="rId16907" Type="http://schemas.openxmlformats.org/officeDocument/2006/relationships/hyperlink" Target="https://stats.wnba.com/events/?flag=1&amp;CFID=&amp;CFPARAMS=&amp;PlayerID=200673&amp;TeamID=1611661319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2" Type="http://schemas.openxmlformats.org/officeDocument/2006/relationships/hyperlink" Target="https://stats.wnba.com/events/?flag=1&amp;CFID=&amp;CFPARAMS=&amp;PlayerID=200673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1" Type="http://schemas.openxmlformats.org/officeDocument/2006/relationships/hyperlink" Target="https://stats.wnba.com/events/?flag=1&amp;CFID=&amp;CFPARAMS=&amp;PlayerID=200673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4" Type="http://schemas.openxmlformats.org/officeDocument/2006/relationships/hyperlink" Target="https://stats.wnba.com/events/?flag=1&amp;CFID=&amp;CFPARAMS=&amp;PlayerID=200673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3" Type="http://schemas.openxmlformats.org/officeDocument/2006/relationships/hyperlink" Target="https://stats.wnba.com/events/?flag=1&amp;CFID=&amp;CFPARAMS=&amp;PlayerID=200673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0" Type="http://schemas.openxmlformats.org/officeDocument/2006/relationships/hyperlink" Target="https://stats.wnba.com/events/?flag=1&amp;CFID=&amp;CFPARAMS=&amp;PlayerID=200673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8" Type="http://schemas.openxmlformats.org/officeDocument/2006/relationships/hyperlink" Target="https://stats.wnba.com/events/?flag=1&amp;CFID=&amp;CFPARAMS=&amp;PlayerID=203041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9" Type="http://schemas.openxmlformats.org/officeDocument/2006/relationships/hyperlink" Target="https://stats.wnba.com/events/?flag=1&amp;CFID=&amp;CFPARAMS=&amp;PlayerID=203041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wnba.com/events/?flag=3&amp;CFID=&amp;CFPARAMS=&amp;PlayerID=204329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0" Type="http://schemas.openxmlformats.org/officeDocument/2006/relationships/hyperlink" Target="https://stats.wnba.com/team/1611661323/traditional/" TargetMode="External"/><Relationship Id="rId1852" Type="http://schemas.openxmlformats.org/officeDocument/2006/relationships/hyperlink" Target="https://stats.wnba.com/events/?flag=3&amp;CFID=&amp;CFPARAMS=&amp;PlayerID=204329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0" Type="http://schemas.openxmlformats.org/officeDocument/2006/relationships/hyperlink" Target="https://stats.wnba.com/events/?flag=1&amp;CFID=&amp;CFPARAMS=&amp;PlayerID=202663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1" Type="http://schemas.openxmlformats.org/officeDocument/2006/relationships/hyperlink" Target="https://stats.wnba.com/events/?flag=3&amp;CFID=&amp;CFPARAMS=&amp;PlayerID=203041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wnba.com/events/?flag=3&amp;CFID=&amp;CFPARAMS=&amp;PlayerID=204329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1" Type="http://schemas.openxmlformats.org/officeDocument/2006/relationships/hyperlink" Target="https://stats.wnba.com/events/?flag=1&amp;CFID=&amp;CFPARAMS=&amp;PlayerID=202663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2" Type="http://schemas.openxmlformats.org/officeDocument/2006/relationships/hyperlink" Target="https://stats.wnba.com/events/?flag=3&amp;CFID=&amp;CFPARAMS=&amp;PlayerID=203041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wnba.com/events/?flag=1&amp;CFID=&amp;CFPARAMS=&amp;PlayerID=204329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2" Type="http://schemas.openxmlformats.org/officeDocument/2006/relationships/hyperlink" Target="https://stats.wnba.com/events/?flag=1&amp;CFID=&amp;CFPARAMS=&amp;PlayerID=202663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3" Type="http://schemas.openxmlformats.org/officeDocument/2006/relationships/hyperlink" Target="https://stats.wnba.com/events/?flag=3&amp;CFID=&amp;CFPARAMS=&amp;PlayerID=203041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wnba.com/events/?flag=1&amp;CFID=&amp;CFPARAMS=&amp;PlayerID=204329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wnba.com/events/?flag=1&amp;CFID=&amp;CFPARAMS=&amp;PlayerID=204329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stats.wnba.com/events/?flag=1&amp;CFID=&amp;CFPARAMS=&amp;PlayerID=204329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wnba.com/events/?flag=1&amp;CFID=&amp;CFPARAMS=&amp;PlayerID=204329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wnba.com/events/?flag=1&amp;CFID=&amp;CFPARAMS=&amp;PlayerID=204329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6" Type="http://schemas.openxmlformats.org/officeDocument/2006/relationships/hyperlink" Target="https://stats.wnba.com/events/?flag=3&amp;CFID=&amp;CFPARAMS=&amp;PlayerID=202663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7" Type="http://schemas.openxmlformats.org/officeDocument/2006/relationships/hyperlink" Target="https://stats.wnba.com/events/?flag=1&amp;CFID=&amp;CFPARAMS=&amp;PlayerID=202652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9" Type="http://schemas.openxmlformats.org/officeDocument/2006/relationships/hyperlink" Target="https://stats.wnba.com/events/?flag=1&amp;CFID=&amp;CFPARAMS=&amp;PlayerID=202640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7" Type="http://schemas.openxmlformats.org/officeDocument/2006/relationships/hyperlink" Target="https://stats.wnba.com/events/?flag=3&amp;CFID=&amp;CFPARAMS=&amp;PlayerID=202663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8" Type="http://schemas.openxmlformats.org/officeDocument/2006/relationships/hyperlink" Target="https://stats.wnba.com/events/?flag=1&amp;CFID=&amp;CFPARAMS=&amp;PlayerID=202652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8" Type="http://schemas.openxmlformats.org/officeDocument/2006/relationships/hyperlink" Target="https://stats.wnba.com/events/?flag=1&amp;CFID=&amp;CFPARAMS=&amp;PlayerID=202640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8" Type="http://schemas.openxmlformats.org/officeDocument/2006/relationships/hyperlink" Target="https://stats.wnba.com/events/?flag=1&amp;CFID=&amp;CFPARAMS=&amp;PlayerID=202663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9" Type="http://schemas.openxmlformats.org/officeDocument/2006/relationships/hyperlink" Target="https://stats.wnba.com/player/203041/" TargetMode="External"/><Relationship Id="rId14139" Type="http://schemas.openxmlformats.org/officeDocument/2006/relationships/hyperlink" Target="https://stats.wnba.com/events/?flag=1&amp;CFID=&amp;CFPARAMS=&amp;PlayerID=202663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2" Type="http://schemas.openxmlformats.org/officeDocument/2006/relationships/hyperlink" Target="https://stats.wnba.com/events/?flag=1&amp;CFID=&amp;CFPARAMS=&amp;PlayerID=203859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3" Type="http://schemas.openxmlformats.org/officeDocument/2006/relationships/hyperlink" Target="https://stats.wnba.com/events/?flag=1&amp;CFID=&amp;CFPARAMS=&amp;PlayerID=202652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5" Type="http://schemas.openxmlformats.org/officeDocument/2006/relationships/hyperlink" Target="https://stats.wnba.com/events/?flag=1&amp;CFID=&amp;CFPARAMS=&amp;PlayerID=202640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3" Type="http://schemas.openxmlformats.org/officeDocument/2006/relationships/hyperlink" Target="https://stats.wnba.com/events/?flag=1&amp;CFID=&amp;CFPARAMS=&amp;PlayerID=203859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4" Type="http://schemas.openxmlformats.org/officeDocument/2006/relationships/hyperlink" Target="https://stats.wnba.com/events/?flag=1&amp;CFID=&amp;CFPARAMS=&amp;PlayerID=202652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4" Type="http://schemas.openxmlformats.org/officeDocument/2006/relationships/hyperlink" Target="https://stats.wnba.com/events/?flag=1&amp;CFID=&amp;CFPARAMS=&amp;PlayerID=202640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4" Type="http://schemas.openxmlformats.org/officeDocument/2006/relationships/hyperlink" Target="https://stats.wnba.com/player/202663/" TargetMode="External"/><Relationship Id="rId15465" Type="http://schemas.openxmlformats.org/officeDocument/2006/relationships/hyperlink" Target="https://stats.wnba.com/events/?flag=1&amp;CFID=&amp;CFPARAMS=&amp;PlayerID=202652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7" Type="http://schemas.openxmlformats.org/officeDocument/2006/relationships/hyperlink" Target="https://stats.wnba.com/events/?flag=1&amp;CFID=&amp;CFPARAMS=&amp;PlayerID=202640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0" Type="http://schemas.openxmlformats.org/officeDocument/2006/relationships/hyperlink" Target="https://stats.wnba.com/events/?flag=3&amp;CFID=&amp;CFPARAMS=&amp;PlayerID=204329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5" Type="http://schemas.openxmlformats.org/officeDocument/2006/relationships/hyperlink" Target="https://stats.wnba.com/team/1611661322/traditional/" TargetMode="External"/><Relationship Id="rId15466" Type="http://schemas.openxmlformats.org/officeDocument/2006/relationships/hyperlink" Target="https://stats.wnba.com/events/?flag=1&amp;CFID=&amp;CFPARAMS=&amp;PlayerID=202652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6" Type="http://schemas.openxmlformats.org/officeDocument/2006/relationships/hyperlink" Target="https://stats.wnba.com/events/?flag=1&amp;CFID=&amp;CFPARAMS=&amp;PlayerID=202640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wnba.com/events/?flag=3&amp;CFID=&amp;CFPARAMS=&amp;PlayerID=1631031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0" Type="http://schemas.openxmlformats.org/officeDocument/2006/relationships/hyperlink" Target="https://stats.wnba.com/events/?flag=1&amp;CFID=&amp;CFPARAMS=&amp;PlayerID=203563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1" Type="http://schemas.openxmlformats.org/officeDocument/2006/relationships/hyperlink" Target="https://stats.wnba.com/events/?flag=1&amp;CFID=&amp;CFPARAMS=&amp;PlayerID=203041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wnba.com/events/?flag=3&amp;CFID=&amp;CFPARAMS=&amp;PlayerID=1631031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1" Type="http://schemas.openxmlformats.org/officeDocument/2006/relationships/hyperlink" Target="https://stats.wnba.com/events/?flag=1&amp;CFID=&amp;CFPARAMS=&amp;PlayerID=203563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2" Type="http://schemas.openxmlformats.org/officeDocument/2006/relationships/hyperlink" Target="https://stats.wnba.com/player/201913/" TargetMode="External"/><Relationship Id="rId1842" Type="http://schemas.openxmlformats.org/officeDocument/2006/relationships/hyperlink" Target="https://stats.wnba.com/events/?flag=1&amp;CFID=&amp;CFPARAMS=&amp;PlayerID=1631031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2" Type="http://schemas.openxmlformats.org/officeDocument/2006/relationships/hyperlink" Target="https://stats.wnba.com/events/?flag=1&amp;CFID=&amp;CFPARAMS=&amp;PlayerID=203563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3" Type="http://schemas.openxmlformats.org/officeDocument/2006/relationships/hyperlink" Target="https://stats.wnba.com/team/1611661313/traditional/" TargetMode="External"/><Relationship Id="rId1843" Type="http://schemas.openxmlformats.org/officeDocument/2006/relationships/hyperlink" Target="https://stats.wnba.com/events/?flag=1&amp;CFID=&amp;CFPARAMS=&amp;PlayerID=1631031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3" Type="http://schemas.openxmlformats.org/officeDocument/2006/relationships/hyperlink" Target="https://stats.wnba.com/events/?flag=1&amp;CFID=&amp;CFPARAMS=&amp;PlayerID=203563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4" Type="http://schemas.openxmlformats.org/officeDocument/2006/relationships/hyperlink" Target="https://stats.wnba.com/events/?flag=3&amp;CFID=&amp;CFPARAMS=&amp;PlayerID=201913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wnba.com/events/?flag=1&amp;CFID=&amp;CFPARAMS=&amp;PlayerID=1631031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wnba.com/events/?flag=1&amp;CFID=&amp;CFPARAMS=&amp;PlayerID=1631031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wnba.com/events/?flag=1&amp;CFID=&amp;CFPARAMS=&amp;PlayerID=1631031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wnba.com/events/?flag=1&amp;CFID=&amp;CFPARAMS=&amp;PlayerID=1631031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0" Type="http://schemas.openxmlformats.org/officeDocument/2006/relationships/hyperlink" Target="https://stats.wnba.com/events/?flag=1&amp;CFID=&amp;CFPARAMS=&amp;PlayerID=203041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wnba.com/player/204329/" TargetMode="External"/><Relationship Id="rId1849" Type="http://schemas.openxmlformats.org/officeDocument/2006/relationships/hyperlink" Target="https://stats.wnba.com/team/1611661319/traditional/" TargetMode="External"/><Relationship Id="rId14147" Type="http://schemas.openxmlformats.org/officeDocument/2006/relationships/hyperlink" Target="https://stats.wnba.com/team/1611661329/traditional/" TargetMode="External"/><Relationship Id="rId15478" Type="http://schemas.openxmlformats.org/officeDocument/2006/relationships/hyperlink" Target="https://stats.wnba.com/events/?flag=1&amp;CFID=&amp;CFPARAMS=&amp;PlayerID=203041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8" Type="http://schemas.openxmlformats.org/officeDocument/2006/relationships/hyperlink" Target="https://stats.wnba.com/events/?flag=3&amp;CFID=&amp;CFPARAMS=&amp;PlayerID=203563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9" Type="http://schemas.openxmlformats.org/officeDocument/2006/relationships/hyperlink" Target="https://stats.wnba.com/events/?flag=1&amp;CFID=&amp;CFPARAMS=&amp;PlayerID=203041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9" Type="http://schemas.openxmlformats.org/officeDocument/2006/relationships/hyperlink" Target="https://stats.wnba.com/events/?flag=3&amp;CFID=&amp;CFPARAMS=&amp;PlayerID=203563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3" Type="http://schemas.openxmlformats.org/officeDocument/2006/relationships/hyperlink" Target="https://stats.wnba.com/events/?flag=1&amp;CFID=&amp;CFPARAMS=&amp;PlayerID=202663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4" Type="http://schemas.openxmlformats.org/officeDocument/2006/relationships/hyperlink" Target="https://stats.wnba.com/events/?flag=1&amp;CFID=&amp;CFPARAMS=&amp;PlayerID=203041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4" Type="http://schemas.openxmlformats.org/officeDocument/2006/relationships/hyperlink" Target="https://stats.wnba.com/events/?flag=1&amp;CFID=&amp;CFPARAMS=&amp;PlayerID=202663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5" Type="http://schemas.openxmlformats.org/officeDocument/2006/relationships/hyperlink" Target="https://stats.wnba.com/events/?flag=1&amp;CFID=&amp;CFPARAMS=&amp;PlayerID=203041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5" Type="http://schemas.openxmlformats.org/officeDocument/2006/relationships/hyperlink" Target="https://stats.wnba.com/events/?flag=1&amp;CFID=&amp;CFPARAMS=&amp;PlayerID=202663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6" Type="http://schemas.openxmlformats.org/officeDocument/2006/relationships/hyperlink" Target="https://stats.wnba.com/events/?flag=1&amp;CFID=&amp;CFPARAMS=&amp;PlayerID=203041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6" Type="http://schemas.openxmlformats.org/officeDocument/2006/relationships/hyperlink" Target="https://stats.wnba.com/player/203563/" TargetMode="External"/><Relationship Id="rId15477" Type="http://schemas.openxmlformats.org/officeDocument/2006/relationships/hyperlink" Target="https://stats.wnba.com/events/?flag=1&amp;CFID=&amp;CFPARAMS=&amp;PlayerID=203041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wnba.com/events/?flag=1&amp;CFID=&amp;CFPARAMS=&amp;PlayerID=1627669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0" Type="http://schemas.openxmlformats.org/officeDocument/2006/relationships/hyperlink" Target="https://stats.wnba.com/events/?flag=1&amp;CFID=&amp;CFPARAMS=&amp;PlayerID=100634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wnba.com/events/?flag=1&amp;CFID=&amp;CFPARAMS=&amp;PlayerID=1627669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wnba.com/player/1629488/" TargetMode="External"/><Relationship Id="rId15450" Type="http://schemas.openxmlformats.org/officeDocument/2006/relationships/hyperlink" Target="https://stats.wnba.com/events/?flag=1&amp;CFID=&amp;CFPARAMS=&amp;PlayerID=1628273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2" Type="http://schemas.openxmlformats.org/officeDocument/2006/relationships/hyperlink" Target="https://stats.wnba.com/events/?flag=1&amp;CFID=&amp;CFPARAMS=&amp;PlayerID=100634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wnba.com/team/1611661329/traditional/" TargetMode="External"/><Relationship Id="rId14120" Type="http://schemas.openxmlformats.org/officeDocument/2006/relationships/hyperlink" Target="https://stats.wnba.com/events/?flag=1&amp;CFID=&amp;CFPARAMS=&amp;PlayerID=1628897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1" Type="http://schemas.openxmlformats.org/officeDocument/2006/relationships/hyperlink" Target="https://stats.wnba.com/events/?flag=1&amp;CFID=&amp;CFPARAMS=&amp;PlayerID=1628273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1" Type="http://schemas.openxmlformats.org/officeDocument/2006/relationships/hyperlink" Target="https://stats.wnba.com/events/?flag=1&amp;CFID=&amp;CFPARAMS=&amp;PlayerID=100634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wnba.com/events/?flag=3&amp;CFID=&amp;CFPARAMS=&amp;PlayerID=1629488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wnba.com/events/?flag=3&amp;CFID=&amp;CFPARAMS=&amp;PlayerID=1629488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wnba.com/events/?flag=1&amp;CFID=&amp;CFPARAMS=&amp;PlayerID=1629488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8" Type="http://schemas.openxmlformats.org/officeDocument/2006/relationships/hyperlink" Target="https://stats.wnba.com/events/?flag=1&amp;CFID=&amp;CFPARAMS=&amp;PlayerID=1628897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9" Type="http://schemas.openxmlformats.org/officeDocument/2006/relationships/hyperlink" Target="https://stats.wnba.com/events/?flag=1&amp;CFID=&amp;CFPARAMS=&amp;PlayerID=1628273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9" Type="http://schemas.openxmlformats.org/officeDocument/2006/relationships/hyperlink" Target="https://stats.wnba.com/events/?flag=1&amp;CFID=&amp;CFPARAMS=&amp;PlayerID=1628897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4" Type="http://schemas.openxmlformats.org/officeDocument/2006/relationships/hyperlink" Target="https://stats.wnba.com/events/?flag=1&amp;CFID=&amp;CFPARAMS=&amp;PlayerID=1628897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5" Type="http://schemas.openxmlformats.org/officeDocument/2006/relationships/hyperlink" Target="https://stats.wnba.com/events/?flag=3&amp;CFID=&amp;CFPARAMS=&amp;PlayerID=1628273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7" Type="http://schemas.openxmlformats.org/officeDocument/2006/relationships/hyperlink" Target="https://stats.wnba.com/events/?flag=3&amp;CFID=&amp;CFPARAMS=&amp;PlayerID=100634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5" Type="http://schemas.openxmlformats.org/officeDocument/2006/relationships/hyperlink" Target="https://stats.wnba.com/events/?flag=1&amp;CFID=&amp;CFPARAMS=&amp;PlayerID=1628897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6" Type="http://schemas.openxmlformats.org/officeDocument/2006/relationships/hyperlink" Target="https://stats.wnba.com/events/?flag=3&amp;CFID=&amp;CFPARAMS=&amp;PlayerID=1628273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6" Type="http://schemas.openxmlformats.org/officeDocument/2006/relationships/hyperlink" Target="https://stats.wnba.com/events/?flag=3&amp;CFID=&amp;CFPARAMS=&amp;PlayerID=100634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6" Type="http://schemas.openxmlformats.org/officeDocument/2006/relationships/hyperlink" Target="https://stats.wnba.com/events/?flag=1&amp;CFID=&amp;CFPARAMS=&amp;PlayerID=1628897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7" Type="http://schemas.openxmlformats.org/officeDocument/2006/relationships/hyperlink" Target="https://stats.wnba.com/events/?flag=1&amp;CFID=&amp;CFPARAMS=&amp;PlayerID=1628273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9" Type="http://schemas.openxmlformats.org/officeDocument/2006/relationships/hyperlink" Target="https://stats.wnba.com/events/?flag=3&amp;CFID=&amp;CFPARAMS=&amp;PlayerID=100634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7" Type="http://schemas.openxmlformats.org/officeDocument/2006/relationships/hyperlink" Target="https://stats.wnba.com/events/?flag=1&amp;CFID=&amp;CFPARAMS=&amp;PlayerID=1628897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8" Type="http://schemas.openxmlformats.org/officeDocument/2006/relationships/hyperlink" Target="https://stats.wnba.com/events/?flag=1&amp;CFID=&amp;CFPARAMS=&amp;PlayerID=1628273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8" Type="http://schemas.openxmlformats.org/officeDocument/2006/relationships/hyperlink" Target="https://stats.wnba.com/events/?flag=3&amp;CFID=&amp;CFPARAMS=&amp;PlayerID=100634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0" Type="http://schemas.openxmlformats.org/officeDocument/2006/relationships/hyperlink" Target="https://stats.wnba.com/events/?flag=3&amp;CFID=&amp;CFPARAMS=&amp;PlayerID=1628897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1" Type="http://schemas.openxmlformats.org/officeDocument/2006/relationships/hyperlink" Target="https://stats.wnba.com/player/1628273/" TargetMode="External"/><Relationship Id="rId16773" Type="http://schemas.openxmlformats.org/officeDocument/2006/relationships/hyperlink" Target="https://stats.wnba.com/events/?flag=1&amp;CFID=&amp;CFPARAMS=&amp;PlayerID=203823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wnba.com/events/?flag=1&amp;CFID=&amp;CFPARAMS=&amp;PlayerID=1627669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1" Type="http://schemas.openxmlformats.org/officeDocument/2006/relationships/hyperlink" Target="https://stats.wnba.com/events/?flag=3&amp;CFID=&amp;CFPARAMS=&amp;PlayerID=1628897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2" Type="http://schemas.openxmlformats.org/officeDocument/2006/relationships/hyperlink" Target="https://stats.wnba.com/team/1611661321/traditional/" TargetMode="External"/><Relationship Id="rId16772" Type="http://schemas.openxmlformats.org/officeDocument/2006/relationships/hyperlink" Target="https://stats.wnba.com/events/?flag=1&amp;CFID=&amp;CFPARAMS=&amp;PlayerID=203823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wnba.com/events/?flag=1&amp;CFID=&amp;CFPARAMS=&amp;PlayerID=1627669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2" Type="http://schemas.openxmlformats.org/officeDocument/2006/relationships/hyperlink" Target="https://stats.wnba.com/events/?flag=3&amp;CFID=&amp;CFPARAMS=&amp;PlayerID=1628897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3" Type="http://schemas.openxmlformats.org/officeDocument/2006/relationships/hyperlink" Target="https://stats.wnba.com/events/?flag=3&amp;CFID=&amp;CFPARAMS=&amp;PlayerID=1628273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5" Type="http://schemas.openxmlformats.org/officeDocument/2006/relationships/hyperlink" Target="https://stats.wnba.com/team/1611661317/traditional/" TargetMode="External"/><Relationship Id="rId1872" Type="http://schemas.openxmlformats.org/officeDocument/2006/relationships/hyperlink" Target="https://stats.wnba.com/events/?flag=1&amp;CFID=&amp;CFPARAMS=&amp;PlayerID=1627669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3" Type="http://schemas.openxmlformats.org/officeDocument/2006/relationships/hyperlink" Target="https://stats.wnba.com/events/?flag=3&amp;CFID=&amp;CFPARAMS=&amp;PlayerID=1628897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4" Type="http://schemas.openxmlformats.org/officeDocument/2006/relationships/hyperlink" Target="https://stats.wnba.com/events/?flag=3&amp;CFID=&amp;CFPARAMS=&amp;PlayerID=1628273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4" Type="http://schemas.openxmlformats.org/officeDocument/2006/relationships/hyperlink" Target="https://stats.wnba.com/player/100634/" TargetMode="External"/><Relationship Id="rId1862" Type="http://schemas.openxmlformats.org/officeDocument/2006/relationships/hyperlink" Target="https://stats.wnba.com/player/1627669/" TargetMode="External"/><Relationship Id="rId16791" Type="http://schemas.openxmlformats.org/officeDocument/2006/relationships/hyperlink" Target="https://stats.wnba.com/events/?flag=3&amp;CFID=&amp;CFPARAMS=&amp;PlayerID=202640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wnba.com/team/1611661329/traditional/" TargetMode="External"/><Relationship Id="rId15460" Type="http://schemas.openxmlformats.org/officeDocument/2006/relationships/hyperlink" Target="https://stats.wnba.com/events/?flag=3&amp;CFID=&amp;CFPARAMS=&amp;PlayerID=202652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0" Type="http://schemas.openxmlformats.org/officeDocument/2006/relationships/hyperlink" Target="https://stats.wnba.com/events/?flag=3&amp;CFID=&amp;CFPARAMS=&amp;PlayerID=202640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wnba.com/events/?flag=3&amp;CFID=&amp;CFPARAMS=&amp;PlayerID=1627669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0" Type="http://schemas.openxmlformats.org/officeDocument/2006/relationships/hyperlink" Target="https://stats.wnba.com/events/?flag=1&amp;CFID=&amp;CFPARAMS=&amp;PlayerID=203859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1" Type="http://schemas.openxmlformats.org/officeDocument/2006/relationships/hyperlink" Target="https://stats.wnba.com/events/?flag=1&amp;CFID=&amp;CFPARAMS=&amp;PlayerID=202652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3" Type="http://schemas.openxmlformats.org/officeDocument/2006/relationships/hyperlink" Target="https://stats.wnba.com/events/?flag=3&amp;CFID=&amp;CFPARAMS=&amp;PlayerID=202640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wnba.com/events/?flag=3&amp;CFID=&amp;CFPARAMS=&amp;PlayerID=1627669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1" Type="http://schemas.openxmlformats.org/officeDocument/2006/relationships/hyperlink" Target="https://stats.wnba.com/events/?flag=1&amp;CFID=&amp;CFPARAMS=&amp;PlayerID=203859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2" Type="http://schemas.openxmlformats.org/officeDocument/2006/relationships/hyperlink" Target="https://stats.wnba.com/events/?flag=1&amp;CFID=&amp;CFPARAMS=&amp;PlayerID=202652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2" Type="http://schemas.openxmlformats.org/officeDocument/2006/relationships/hyperlink" Target="https://stats.wnba.com/events/?flag=3&amp;CFID=&amp;CFPARAMS=&amp;PlayerID=202640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wnba.com/events/?flag=3&amp;CFID=&amp;CFPARAMS=&amp;PlayerID=1627669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wnba.com/events/?flag=3&amp;CFID=&amp;CFPARAMS=&amp;PlayerID=1627669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wnba.com/events/?flag=1&amp;CFID=&amp;CFPARAMS=&amp;PlayerID=1627669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stats.wnba.com/events/?flag=1&amp;CFID=&amp;CFPARAMS=&amp;PlayerID=1627669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9" Type="http://schemas.openxmlformats.org/officeDocument/2006/relationships/hyperlink" Target="https://stats.wnba.com/events/?flag=1&amp;CFID=&amp;CFPARAMS=&amp;PlayerID=203859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5" Type="http://schemas.openxmlformats.org/officeDocument/2006/relationships/hyperlink" Target="https://stats.wnba.com/events/?flag=3&amp;CFID=&amp;CFPARAMS=&amp;PlayerID=203859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6" Type="http://schemas.openxmlformats.org/officeDocument/2006/relationships/hyperlink" Target="https://stats.wnba.com/team/1611661319/traditional/" TargetMode="External"/><Relationship Id="rId16788" Type="http://schemas.openxmlformats.org/officeDocument/2006/relationships/hyperlink" Target="https://stats.wnba.com/player/202640/" TargetMode="External"/><Relationship Id="rId14126" Type="http://schemas.openxmlformats.org/officeDocument/2006/relationships/hyperlink" Target="https://stats.wnba.com/events/?flag=3&amp;CFID=&amp;CFPARAMS=&amp;PlayerID=203859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7" Type="http://schemas.openxmlformats.org/officeDocument/2006/relationships/hyperlink" Target="https://stats.wnba.com/events/?flag=3&amp;CFID=&amp;CFPARAMS=&amp;PlayerID=202652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7" Type="http://schemas.openxmlformats.org/officeDocument/2006/relationships/hyperlink" Target="https://stats.wnba.com/events/?flag=1&amp;CFID=&amp;CFPARAMS=&amp;PlayerID=100634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7" Type="http://schemas.openxmlformats.org/officeDocument/2006/relationships/hyperlink" Target="https://stats.wnba.com/events/?flag=1&amp;CFID=&amp;CFPARAMS=&amp;PlayerID=203859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8" Type="http://schemas.openxmlformats.org/officeDocument/2006/relationships/hyperlink" Target="https://stats.wnba.com/events/?flag=3&amp;CFID=&amp;CFPARAMS=&amp;PlayerID=202652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8" Type="http://schemas.openxmlformats.org/officeDocument/2006/relationships/hyperlink" Target="https://stats.wnba.com/events/?flag=1&amp;CFID=&amp;CFPARAMS=&amp;PlayerID=203859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9" Type="http://schemas.openxmlformats.org/officeDocument/2006/relationships/hyperlink" Target="https://stats.wnba.com/events/?flag=3&amp;CFID=&amp;CFPARAMS=&amp;PlayerID=202652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9" Type="http://schemas.openxmlformats.org/officeDocument/2006/relationships/hyperlink" Target="https://stats.wnba.com/team/1611661321/traditional/" TargetMode="External"/><Relationship Id="rId14121" Type="http://schemas.openxmlformats.org/officeDocument/2006/relationships/hyperlink" Target="https://stats.wnba.com/player/203859/" TargetMode="External"/><Relationship Id="rId15452" Type="http://schemas.openxmlformats.org/officeDocument/2006/relationships/hyperlink" Target="https://stats.wnba.com/events/?flag=1&amp;CFID=&amp;CFPARAMS=&amp;PlayerID=1628273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4" Type="http://schemas.openxmlformats.org/officeDocument/2006/relationships/hyperlink" Target="https://stats.wnba.com/events/?flag=1&amp;CFID=&amp;CFPARAMS=&amp;PlayerID=100634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2" Type="http://schemas.openxmlformats.org/officeDocument/2006/relationships/hyperlink" Target="https://stats.wnba.com/team/1611661325/traditional/" TargetMode="External"/><Relationship Id="rId15453" Type="http://schemas.openxmlformats.org/officeDocument/2006/relationships/hyperlink" Target="https://stats.wnba.com/events/?flag=1&amp;CFID=&amp;CFPARAMS=&amp;PlayerID=1628273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3" Type="http://schemas.openxmlformats.org/officeDocument/2006/relationships/hyperlink" Target="https://stats.wnba.com/events/?flag=1&amp;CFID=&amp;CFPARAMS=&amp;PlayerID=100634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wnba.com/events/?flag=1&amp;CFID=&amp;CFPARAMS=&amp;PlayerID=204329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3" Type="http://schemas.openxmlformats.org/officeDocument/2006/relationships/hyperlink" Target="https://stats.wnba.com/events/?flag=3&amp;CFID=&amp;CFPARAMS=&amp;PlayerID=203859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4" Type="http://schemas.openxmlformats.org/officeDocument/2006/relationships/hyperlink" Target="https://stats.wnba.com/events/?flag=1&amp;CFID=&amp;CFPARAMS=&amp;PlayerID=1628273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6" Type="http://schemas.openxmlformats.org/officeDocument/2006/relationships/hyperlink" Target="https://stats.wnba.com/events/?flag=1&amp;CFID=&amp;CFPARAMS=&amp;PlayerID=100634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wnba.com/events/?flag=1&amp;CFID=&amp;CFPARAMS=&amp;PlayerID=204329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4" Type="http://schemas.openxmlformats.org/officeDocument/2006/relationships/hyperlink" Target="https://stats.wnba.com/events/?flag=3&amp;CFID=&amp;CFPARAMS=&amp;PlayerID=203859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5" Type="http://schemas.openxmlformats.org/officeDocument/2006/relationships/hyperlink" Target="https://stats.wnba.com/player/202652/" TargetMode="External"/><Relationship Id="rId16785" Type="http://schemas.openxmlformats.org/officeDocument/2006/relationships/hyperlink" Target="https://stats.wnba.com/events/?flag=1&amp;CFID=&amp;CFPARAMS=&amp;PlayerID=100634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3" Type="http://schemas.openxmlformats.org/officeDocument/2006/relationships/hyperlink" Target="https://stats.wnba.com/events/?flag=3&amp;CFID=&amp;CFPARAMS=&amp;PlayerID=203016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4" Type="http://schemas.openxmlformats.org/officeDocument/2006/relationships/hyperlink" Target="https://stats.wnba.com/events/?flag=3&amp;CFID=&amp;CFPARAMS=&amp;PlayerID=203016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5" Type="http://schemas.openxmlformats.org/officeDocument/2006/relationships/hyperlink" Target="https://stats.wnba.com/events/?flag=1&amp;CFID=&amp;CFPARAMS=&amp;PlayerID=203016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wnba.com/events/?flag=1&amp;CFID=&amp;CFPARAMS=&amp;PlayerID=1629571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6" Type="http://schemas.openxmlformats.org/officeDocument/2006/relationships/hyperlink" Target="https://stats.wnba.com/events/?flag=1&amp;CFID=&amp;CFPARAMS=&amp;PlayerID=203016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wnba.com/events/?flag=1&amp;CFID=&amp;CFPARAMS=&amp;PlayerID=1629571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wnba.com/player/1642320/" TargetMode="External"/><Relationship Id="rId14180" Type="http://schemas.openxmlformats.org/officeDocument/2006/relationships/hyperlink" Target="https://stats.wnba.com/player/203016/" TargetMode="External"/><Relationship Id="rId1813" Type="http://schemas.openxmlformats.org/officeDocument/2006/relationships/hyperlink" Target="https://stats.wnba.com/team/1611661313/traditional/" TargetMode="External"/><Relationship Id="rId14181" Type="http://schemas.openxmlformats.org/officeDocument/2006/relationships/hyperlink" Target="https://stats.wnba.com/team/1611661317/traditional/" TargetMode="External"/><Relationship Id="rId1814" Type="http://schemas.openxmlformats.org/officeDocument/2006/relationships/hyperlink" Target="https://stats.wnba.com/events/?flag=3&amp;CFID=&amp;CFPARAMS=&amp;PlayerID=1642320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2" Type="http://schemas.openxmlformats.org/officeDocument/2006/relationships/hyperlink" Target="https://stats.wnba.com/events/?flag=3&amp;CFID=&amp;CFPARAMS=&amp;PlayerID=203016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wnba.com/events/?flag=3&amp;CFID=&amp;CFPARAMS=&amp;PlayerID=1642320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wnba.com/events/?flag=3&amp;CFID=&amp;CFPARAMS=&amp;PlayerID=1642320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stats.wnba.com/events/?flag=3&amp;CFID=&amp;CFPARAMS=&amp;PlayerID=1642320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wnba.com/events/?flag=1&amp;CFID=&amp;CFPARAMS=&amp;PlayerID=1642320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wnba.com/events/?flag=1&amp;CFID=&amp;CFPARAMS=&amp;PlayerID=1642320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6" Type="http://schemas.openxmlformats.org/officeDocument/2006/relationships/hyperlink" Target="https://stats.wnba.com/events/?flag=1&amp;CFID=&amp;CFPARAMS=&amp;PlayerID=1628920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7" Type="http://schemas.openxmlformats.org/officeDocument/2006/relationships/hyperlink" Target="https://stats.wnba.com/events/?flag=1&amp;CFID=&amp;CFPARAMS=&amp;PlayerID=1628920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8" Type="http://schemas.openxmlformats.org/officeDocument/2006/relationships/hyperlink" Target="https://stats.wnba.com/events/?flag=1&amp;CFID=&amp;CFPARAMS=&amp;PlayerID=1628920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9" Type="http://schemas.openxmlformats.org/officeDocument/2006/relationships/hyperlink" Target="https://stats.wnba.com/events/?flag=1&amp;CFID=&amp;CFPARAMS=&amp;PlayerID=1628920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4" Type="http://schemas.openxmlformats.org/officeDocument/2006/relationships/hyperlink" Target="https://stats.wnba.com/events/?flag=3&amp;CFID=&amp;CFPARAMS=&amp;PlayerID=203041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5" Type="http://schemas.openxmlformats.org/officeDocument/2006/relationships/hyperlink" Target="https://stats.wnba.com/events/?flag=3&amp;CFID=&amp;CFPARAMS=&amp;PlayerID=203041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6" Type="http://schemas.openxmlformats.org/officeDocument/2006/relationships/hyperlink" Target="https://stats.wnba.com/events/?flag=1&amp;CFID=&amp;CFPARAMS=&amp;PlayerID=203041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7" Type="http://schemas.openxmlformats.org/officeDocument/2006/relationships/hyperlink" Target="https://stats.wnba.com/events/?flag=1&amp;CFID=&amp;CFPARAMS=&amp;PlayerID=203041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wnba.com/events/?flag=3&amp;CFID=&amp;CFPARAMS=&amp;PlayerID=1629571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0" Type="http://schemas.openxmlformats.org/officeDocument/2006/relationships/hyperlink" Target="https://stats.wnba.com/events/?flag=1&amp;CFID=&amp;CFPARAMS=&amp;PlayerID=203016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wnba.com/events/?flag=3&amp;CFID=&amp;CFPARAMS=&amp;PlayerID=1629571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1" Type="http://schemas.openxmlformats.org/officeDocument/2006/relationships/hyperlink" Target="https://stats.wnba.com/player/203041/" TargetMode="External"/><Relationship Id="rId1802" Type="http://schemas.openxmlformats.org/officeDocument/2006/relationships/hyperlink" Target="https://stats.wnba.com/events/?flag=3&amp;CFID=&amp;CFPARAMS=&amp;PlayerID=1629571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2" Type="http://schemas.openxmlformats.org/officeDocument/2006/relationships/hyperlink" Target="https://stats.wnba.com/team/1611661324/traditional/" TargetMode="External"/><Relationship Id="rId1803" Type="http://schemas.openxmlformats.org/officeDocument/2006/relationships/hyperlink" Target="https://stats.wnba.com/events/?flag=3&amp;CFID=&amp;CFPARAMS=&amp;PlayerID=1629571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3" Type="http://schemas.openxmlformats.org/officeDocument/2006/relationships/hyperlink" Target="https://stats.wnba.com/events/?flag=3&amp;CFID=&amp;CFPARAMS=&amp;PlayerID=203041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wnba.com/events/?flag=1&amp;CFID=&amp;CFPARAMS=&amp;PlayerID=1629571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wnba.com/events/?flag=1&amp;CFID=&amp;CFPARAMS=&amp;PlayerID=1629571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wnba.com/events/?flag=1&amp;CFID=&amp;CFPARAMS=&amp;PlayerID=1629571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wnba.com/events/?flag=1&amp;CFID=&amp;CFPARAMS=&amp;PlayerID=1629571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wnba.com/events/?flag=1&amp;CFID=&amp;CFPARAMS=&amp;PlayerID=1629571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wnba.com/events/?flag=1&amp;CFID=&amp;CFPARAMS=&amp;PlayerID=1629571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7" Type="http://schemas.openxmlformats.org/officeDocument/2006/relationships/hyperlink" Target="https://stats.wnba.com/events/?flag=1&amp;CFID=&amp;CFPARAMS=&amp;PlayerID=203016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8" Type="http://schemas.openxmlformats.org/officeDocument/2006/relationships/hyperlink" Target="https://stats.wnba.com/events/?flag=1&amp;CFID=&amp;CFPARAMS=&amp;PlayerID=203016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9" Type="http://schemas.openxmlformats.org/officeDocument/2006/relationships/hyperlink" Target="https://stats.wnba.com/events/?flag=1&amp;CFID=&amp;CFPARAMS=&amp;PlayerID=203016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1" Type="http://schemas.openxmlformats.org/officeDocument/2006/relationships/hyperlink" Target="https://stats.wnba.com/events/?flag=3&amp;CFID=&amp;CFPARAMS=&amp;PlayerID=1628882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2" Type="http://schemas.openxmlformats.org/officeDocument/2006/relationships/hyperlink" Target="https://stats.wnba.com/events/?flag=1&amp;CFID=&amp;CFPARAMS=&amp;PlayerID=201913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wnba.com/events/?flag=1&amp;CFID=&amp;CFPARAMS=&amp;PlayerID=1641700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2" Type="http://schemas.openxmlformats.org/officeDocument/2006/relationships/hyperlink" Target="https://stats.wnba.com/events/?flag=1&amp;CFID=&amp;CFPARAMS=&amp;PlayerID=1628882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3" Type="http://schemas.openxmlformats.org/officeDocument/2006/relationships/hyperlink" Target="https://stats.wnba.com/events/?flag=1&amp;CFID=&amp;CFPARAMS=&amp;PlayerID=201913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wnba.com/events/?flag=1&amp;CFID=&amp;CFPARAMS=&amp;PlayerID=1641700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3" Type="http://schemas.openxmlformats.org/officeDocument/2006/relationships/hyperlink" Target="https://stats.wnba.com/events/?flag=1&amp;CFID=&amp;CFPARAMS=&amp;PlayerID=1628882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4" Type="http://schemas.openxmlformats.org/officeDocument/2006/relationships/hyperlink" Target="https://stats.wnba.com/player/1627670/" TargetMode="External"/><Relationship Id="rId1832" Type="http://schemas.openxmlformats.org/officeDocument/2006/relationships/hyperlink" Target="https://stats.wnba.com/events/?flag=1&amp;CFID=&amp;CFPARAMS=&amp;PlayerID=1641700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4" Type="http://schemas.openxmlformats.org/officeDocument/2006/relationships/hyperlink" Target="https://stats.wnba.com/events/?flag=1&amp;CFID=&amp;CFPARAMS=&amp;PlayerID=1628882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5" Type="http://schemas.openxmlformats.org/officeDocument/2006/relationships/hyperlink" Target="https://stats.wnba.com/team/1611661323/traditional/" TargetMode="External"/><Relationship Id="rId1833" Type="http://schemas.openxmlformats.org/officeDocument/2006/relationships/hyperlink" Target="https://stats.wnba.com/events/?flag=1&amp;CFID=&amp;CFPARAMS=&amp;PlayerID=1641700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wnba.com/events/?flag=1&amp;CFID=&amp;CFPARAMS=&amp;PlayerID=1641700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wnba.com/events/?flag=1&amp;CFID=&amp;CFPARAMS=&amp;PlayerID=1641700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0" Type="http://schemas.openxmlformats.org/officeDocument/2006/relationships/hyperlink" Target="https://stats.wnba.com/events/?flag=1&amp;CFID=&amp;CFPARAMS=&amp;PlayerID=201913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wnba.com/events/?flag=1&amp;CFID=&amp;CFPARAMS=&amp;PlayerID=1641700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0" Type="http://schemas.openxmlformats.org/officeDocument/2006/relationships/hyperlink" Target="https://stats.wnba.com/events/?flag=3&amp;CFID=&amp;CFPARAMS=&amp;PlayerID=1628882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1" Type="http://schemas.openxmlformats.org/officeDocument/2006/relationships/hyperlink" Target="https://stats.wnba.com/events/?flag=1&amp;CFID=&amp;CFPARAMS=&amp;PlayerID=201913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wnba.com/events/?flag=1&amp;CFID=&amp;CFPARAMS=&amp;PlayerID=1641700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stats.wnba.com/player/1631031/" TargetMode="External"/><Relationship Id="rId1839" Type="http://schemas.openxmlformats.org/officeDocument/2006/relationships/hyperlink" Target="https://stats.wnba.com/team/1611661319/traditional/" TargetMode="External"/><Relationship Id="rId14158" Type="http://schemas.openxmlformats.org/officeDocument/2006/relationships/hyperlink" Target="https://stats.wnba.com/events/?flag=3&amp;CFID=&amp;CFPARAMS=&amp;PlayerID=1628882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9" Type="http://schemas.openxmlformats.org/officeDocument/2006/relationships/hyperlink" Target="https://stats.wnba.com/events/?flag=1&amp;CFID=&amp;CFPARAMS=&amp;PlayerID=201913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9" Type="http://schemas.openxmlformats.org/officeDocument/2006/relationships/hyperlink" Target="https://stats.wnba.com/events/?flag=3&amp;CFID=&amp;CFPARAMS=&amp;PlayerID=1628882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4" Type="http://schemas.openxmlformats.org/officeDocument/2006/relationships/hyperlink" Target="https://stats.wnba.com/events/?flag=1&amp;CFID=&amp;CFPARAMS=&amp;PlayerID=203563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5" Type="http://schemas.openxmlformats.org/officeDocument/2006/relationships/hyperlink" Target="https://stats.wnba.com/events/?flag=3&amp;CFID=&amp;CFPARAMS=&amp;PlayerID=201913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5" Type="http://schemas.openxmlformats.org/officeDocument/2006/relationships/hyperlink" Target="https://stats.wnba.com/events/?flag=1&amp;CFID=&amp;CFPARAMS=&amp;PlayerID=203563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6" Type="http://schemas.openxmlformats.org/officeDocument/2006/relationships/hyperlink" Target="https://stats.wnba.com/events/?flag=1&amp;CFID=&amp;CFPARAMS=&amp;PlayerID=201913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6" Type="http://schemas.openxmlformats.org/officeDocument/2006/relationships/hyperlink" Target="https://stats.wnba.com/player/1628882/" TargetMode="External"/><Relationship Id="rId15487" Type="http://schemas.openxmlformats.org/officeDocument/2006/relationships/hyperlink" Target="https://stats.wnba.com/events/?flag=1&amp;CFID=&amp;CFPARAMS=&amp;PlayerID=201913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7" Type="http://schemas.openxmlformats.org/officeDocument/2006/relationships/hyperlink" Target="https://stats.wnba.com/team/1611661323/traditional/" TargetMode="External"/><Relationship Id="rId15488" Type="http://schemas.openxmlformats.org/officeDocument/2006/relationships/hyperlink" Target="https://stats.wnba.com/events/?flag=1&amp;CFID=&amp;CFPARAMS=&amp;PlayerID=201913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2" Type="http://schemas.openxmlformats.org/officeDocument/2006/relationships/hyperlink" Target="https://stats.wnba.com/events/?flag=1&amp;CFID=&amp;CFPARAMS=&amp;PlayerID=1628920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3" Type="http://schemas.openxmlformats.org/officeDocument/2006/relationships/hyperlink" Target="https://stats.wnba.com/events/?flag=1&amp;CFID=&amp;CFPARAMS=&amp;PlayerID=1628920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stats.wnba.com/events/?flag=1&amp;CFID=&amp;CFPARAMS=&amp;PlayerID=1642320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4" Type="http://schemas.openxmlformats.org/officeDocument/2006/relationships/hyperlink" Target="https://stats.wnba.com/events/?flag=1&amp;CFID=&amp;CFPARAMS=&amp;PlayerID=1628920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wnba.com/events/?flag=1&amp;CFID=&amp;CFPARAMS=&amp;PlayerID=1642320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5" Type="http://schemas.openxmlformats.org/officeDocument/2006/relationships/hyperlink" Target="https://stats.wnba.com/events/?flag=1&amp;CFID=&amp;CFPARAMS=&amp;PlayerID=1628920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wnba.com/events/?flag=1&amp;CFID=&amp;CFPARAMS=&amp;PlayerID=1642320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wnba.com/events/?flag=1&amp;CFID=&amp;CFPARAMS=&amp;PlayerID=1642320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wnba.com/events/?flag=1&amp;CFID=&amp;CFPARAMS=&amp;PlayerID=1642320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0" Type="http://schemas.openxmlformats.org/officeDocument/2006/relationships/hyperlink" Target="https://stats.wnba.com/events/?flag=3&amp;CFID=&amp;CFPARAMS=&amp;PlayerID=1628920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stats.wnba.com/events/?flag=1&amp;CFID=&amp;CFPARAMS=&amp;PlayerID=1642320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1" Type="http://schemas.openxmlformats.org/officeDocument/2006/relationships/hyperlink" Target="https://stats.wnba.com/events/?flag=3&amp;CFID=&amp;CFPARAMS=&amp;PlayerID=1628920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stats.wnba.com/player/1641700/" TargetMode="External"/><Relationship Id="rId1827" Type="http://schemas.openxmlformats.org/officeDocument/2006/relationships/hyperlink" Target="https://stats.wnba.com/team/1611661317/traditional/" TargetMode="External"/><Relationship Id="rId1828" Type="http://schemas.openxmlformats.org/officeDocument/2006/relationships/hyperlink" Target="https://stats.wnba.com/events/?flag=3&amp;CFID=&amp;CFPARAMS=&amp;PlayerID=1641700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wnba.com/events/?flag=3&amp;CFID=&amp;CFPARAMS=&amp;PlayerID=1641700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9" Type="http://schemas.openxmlformats.org/officeDocument/2006/relationships/hyperlink" Target="https://stats.wnba.com/team/1611661328/traditional/" TargetMode="External"/><Relationship Id="rId14165" Type="http://schemas.openxmlformats.org/officeDocument/2006/relationships/hyperlink" Target="https://stats.wnba.com/events/?flag=1&amp;CFID=&amp;CFPARAMS=&amp;PlayerID=1628882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6" Type="http://schemas.openxmlformats.org/officeDocument/2006/relationships/hyperlink" Target="https://stats.wnba.com/events/?flag=3&amp;CFID=&amp;CFPARAMS=&amp;PlayerID=1627670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6" Type="http://schemas.openxmlformats.org/officeDocument/2006/relationships/hyperlink" Target="https://stats.wnba.com/events/?flag=1&amp;CFID=&amp;CFPARAMS=&amp;PlayerID=1628882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7" Type="http://schemas.openxmlformats.org/officeDocument/2006/relationships/hyperlink" Target="https://stats.wnba.com/events/?flag=3&amp;CFID=&amp;CFPARAMS=&amp;PlayerID=1627670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7" Type="http://schemas.openxmlformats.org/officeDocument/2006/relationships/hyperlink" Target="https://stats.wnba.com/events/?flag=1&amp;CFID=&amp;CFPARAMS=&amp;PlayerID=1628882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8" Type="http://schemas.openxmlformats.org/officeDocument/2006/relationships/hyperlink" Target="https://stats.wnba.com/events/?flag=3&amp;CFID=&amp;CFPARAMS=&amp;PlayerID=1627670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8" Type="http://schemas.openxmlformats.org/officeDocument/2006/relationships/hyperlink" Target="https://stats.wnba.com/player/1628920/" TargetMode="External"/><Relationship Id="rId15499" Type="http://schemas.openxmlformats.org/officeDocument/2006/relationships/hyperlink" Target="https://stats.wnba.com/events/?flag=3&amp;CFID=&amp;CFPARAMS=&amp;PlayerID=1627670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8" Type="http://schemas.openxmlformats.org/officeDocument/2006/relationships/hyperlink" Target="https://stats.wnba.com/team/1611661324/traditional/" TargetMode="External"/><Relationship Id="rId15509" Type="http://schemas.openxmlformats.org/officeDocument/2006/relationships/hyperlink" Target="https://stats.wnba.com/events/?flag=3&amp;CFID=&amp;CFPARAMS=&amp;PlayerID=100888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9" Type="http://schemas.openxmlformats.org/officeDocument/2006/relationships/hyperlink" Target="https://stats.wnba.com/events/?flag=1&amp;CFID=&amp;CFPARAMS=&amp;PlayerID=202662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4" Type="http://schemas.openxmlformats.org/officeDocument/2006/relationships/hyperlink" Target="https://stats.wnba.com/events/?flag=1&amp;CFID=&amp;CFPARAMS=&amp;PlayerID=1627670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6" Type="http://schemas.openxmlformats.org/officeDocument/2006/relationships/hyperlink" Target="https://stats.wnba.com/events/?flag=1&amp;CFID=&amp;CFPARAMS=&amp;PlayerID=202662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5" Type="http://schemas.openxmlformats.org/officeDocument/2006/relationships/hyperlink" Target="https://stats.wnba.com/events/?flag=1&amp;CFID=&amp;CFPARAMS=&amp;PlayerID=1627670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5" Type="http://schemas.openxmlformats.org/officeDocument/2006/relationships/hyperlink" Target="https://stats.wnba.com/events/?flag=1&amp;CFID=&amp;CFPARAMS=&amp;PlayerID=202662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6" Type="http://schemas.openxmlformats.org/officeDocument/2006/relationships/hyperlink" Target="https://stats.wnba.com/events/?flag=1&amp;CFID=&amp;CFPARAMS=&amp;PlayerID=1627670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8" Type="http://schemas.openxmlformats.org/officeDocument/2006/relationships/hyperlink" Target="https://stats.wnba.com/events/?flag=1&amp;CFID=&amp;CFPARAMS=&amp;PlayerID=202662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7" Type="http://schemas.openxmlformats.org/officeDocument/2006/relationships/hyperlink" Target="https://stats.wnba.com/player/100888/" TargetMode="External"/><Relationship Id="rId16837" Type="http://schemas.openxmlformats.org/officeDocument/2006/relationships/hyperlink" Target="https://stats.wnba.com/events/?flag=1&amp;CFID=&amp;CFPARAMS=&amp;PlayerID=202662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0" Type="http://schemas.openxmlformats.org/officeDocument/2006/relationships/hyperlink" Target="https://stats.wnba.com/events/?flag=1&amp;CFID=&amp;CFPARAMS=&amp;PlayerID=1627670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2" Type="http://schemas.openxmlformats.org/officeDocument/2006/relationships/hyperlink" Target="https://stats.wnba.com/events/?flag=3&amp;CFID=&amp;CFPARAMS=&amp;PlayerID=202662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1" Type="http://schemas.openxmlformats.org/officeDocument/2006/relationships/hyperlink" Target="https://stats.wnba.com/events/?flag=1&amp;CFID=&amp;CFPARAMS=&amp;PlayerID=1627670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1" Type="http://schemas.openxmlformats.org/officeDocument/2006/relationships/hyperlink" Target="https://stats.wnba.com/events/?flag=3&amp;CFID=&amp;CFPARAMS=&amp;PlayerID=202662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2" Type="http://schemas.openxmlformats.org/officeDocument/2006/relationships/hyperlink" Target="https://stats.wnba.com/events/?flag=1&amp;CFID=&amp;CFPARAMS=&amp;PlayerID=1627670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4" Type="http://schemas.openxmlformats.org/officeDocument/2006/relationships/hyperlink" Target="https://stats.wnba.com/events/?flag=1&amp;CFID=&amp;CFPARAMS=&amp;PlayerID=202662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3" Type="http://schemas.openxmlformats.org/officeDocument/2006/relationships/hyperlink" Target="https://stats.wnba.com/events/?flag=1&amp;CFID=&amp;CFPARAMS=&amp;PlayerID=1627670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3" Type="http://schemas.openxmlformats.org/officeDocument/2006/relationships/hyperlink" Target="https://stats.wnba.com/events/?flag=3&amp;CFID=&amp;CFPARAMS=&amp;PlayerID=202662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0" Type="http://schemas.openxmlformats.org/officeDocument/2006/relationships/hyperlink" Target="https://stats.wnba.com/events/?flag=3&amp;CFID=&amp;CFPARAMS=&amp;PlayerID=202662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9" Type="http://schemas.openxmlformats.org/officeDocument/2006/relationships/hyperlink" Target="https://stats.wnba.com/events/?flag=1&amp;CFID=&amp;CFPARAMS=&amp;PlayerID=100888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5" Type="http://schemas.openxmlformats.org/officeDocument/2006/relationships/hyperlink" Target="https://stats.wnba.com/events/?flag=1&amp;CFID=&amp;CFPARAMS=&amp;PlayerID=100888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7" Type="http://schemas.openxmlformats.org/officeDocument/2006/relationships/hyperlink" Target="https://stats.wnba.com/events/?flag=1&amp;CFID=&amp;CFPARAMS=&amp;PlayerID=200676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6" Type="http://schemas.openxmlformats.org/officeDocument/2006/relationships/hyperlink" Target="https://stats.wnba.com/events/?flag=1&amp;CFID=&amp;CFPARAMS=&amp;PlayerID=100888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6" Type="http://schemas.openxmlformats.org/officeDocument/2006/relationships/hyperlink" Target="https://stats.wnba.com/events/?flag=1&amp;CFID=&amp;CFPARAMS=&amp;PlayerID=200676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7" Type="http://schemas.openxmlformats.org/officeDocument/2006/relationships/hyperlink" Target="https://stats.wnba.com/events/?flag=1&amp;CFID=&amp;CFPARAMS=&amp;PlayerID=100888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9" Type="http://schemas.openxmlformats.org/officeDocument/2006/relationships/hyperlink" Target="https://stats.wnba.com/events/?flag=1&amp;CFID=&amp;CFPARAMS=&amp;PlayerID=200676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8" Type="http://schemas.openxmlformats.org/officeDocument/2006/relationships/hyperlink" Target="https://stats.wnba.com/events/?flag=1&amp;CFID=&amp;CFPARAMS=&amp;PlayerID=100888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8" Type="http://schemas.openxmlformats.org/officeDocument/2006/relationships/hyperlink" Target="https://stats.wnba.com/events/?flag=1&amp;CFID=&amp;CFPARAMS=&amp;PlayerID=200676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1" Type="http://schemas.openxmlformats.org/officeDocument/2006/relationships/hyperlink" Target="https://stats.wnba.com/events/?flag=3&amp;CFID=&amp;CFPARAMS=&amp;PlayerID=100888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3" Type="http://schemas.openxmlformats.org/officeDocument/2006/relationships/hyperlink" Target="https://stats.wnba.com/team/1611661317/traditional/" TargetMode="External"/><Relationship Id="rId15512" Type="http://schemas.openxmlformats.org/officeDocument/2006/relationships/hyperlink" Target="https://stats.wnba.com/events/?flag=3&amp;CFID=&amp;CFPARAMS=&amp;PlayerID=100888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2" Type="http://schemas.openxmlformats.org/officeDocument/2006/relationships/hyperlink" Target="https://stats.wnba.com/player/200676/" TargetMode="External"/><Relationship Id="rId15513" Type="http://schemas.openxmlformats.org/officeDocument/2006/relationships/hyperlink" Target="https://stats.wnba.com/events/?flag=1&amp;CFID=&amp;CFPARAMS=&amp;PlayerID=100888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5" Type="http://schemas.openxmlformats.org/officeDocument/2006/relationships/hyperlink" Target="https://stats.wnba.com/events/?flag=3&amp;CFID=&amp;CFPARAMS=&amp;PlayerID=200676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4" Type="http://schemas.openxmlformats.org/officeDocument/2006/relationships/hyperlink" Target="https://stats.wnba.com/events/?flag=1&amp;CFID=&amp;CFPARAMS=&amp;PlayerID=100888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4" Type="http://schemas.openxmlformats.org/officeDocument/2006/relationships/hyperlink" Target="https://stats.wnba.com/events/?flag=3&amp;CFID=&amp;CFPARAMS=&amp;PlayerID=200676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1" Type="http://schemas.openxmlformats.org/officeDocument/2006/relationships/hyperlink" Target="https://stats.wnba.com/events/?flag=1&amp;CFID=&amp;CFPARAMS=&amp;PlayerID=202662&amp;TeamID=1611661323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0" Type="http://schemas.openxmlformats.org/officeDocument/2006/relationships/hyperlink" Target="https://stats.wnba.com/events/?flag=3&amp;CFID=&amp;CFPARAMS=&amp;PlayerID=100888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0" Type="http://schemas.openxmlformats.org/officeDocument/2006/relationships/hyperlink" Target="https://stats.wnba.com/events/?flag=1&amp;CFID=&amp;CFPARAMS=&amp;PlayerID=202662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8" Type="http://schemas.openxmlformats.org/officeDocument/2006/relationships/hyperlink" Target="https://stats.wnba.com/events/?flag=3&amp;CFID=&amp;CFPARAMS=&amp;PlayerID=100888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7" Type="http://schemas.openxmlformats.org/officeDocument/2006/relationships/hyperlink" Target="https://stats.wnba.com/events/?flag=3&amp;CFID=&amp;CFPARAMS=&amp;PlayerID=100888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9" Type="http://schemas.openxmlformats.org/officeDocument/2006/relationships/hyperlink" Target="https://stats.wnba.com/events/?flag=3&amp;CFID=&amp;CFPARAMS=&amp;PlayerID=100888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4" Type="http://schemas.openxmlformats.org/officeDocument/2006/relationships/hyperlink" Target="https://stats.wnba.com/player/100888/" TargetMode="External"/><Relationship Id="rId16813" Type="http://schemas.openxmlformats.org/officeDocument/2006/relationships/hyperlink" Target="https://stats.wnba.com/events/?flag=1&amp;CFID=&amp;CFPARAMS=&amp;PlayerID=204322&amp;TeamID=1611661330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6" Type="http://schemas.openxmlformats.org/officeDocument/2006/relationships/hyperlink" Target="https://stats.wnba.com/events/?flag=3&amp;CFID=&amp;CFPARAMS=&amp;PlayerID=100888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5" Type="http://schemas.openxmlformats.org/officeDocument/2006/relationships/hyperlink" Target="https://stats.wnba.com/team/1611661321/traditional/" TargetMode="External"/><Relationship Id="rId16810" Type="http://schemas.openxmlformats.org/officeDocument/2006/relationships/hyperlink" Target="https://stats.wnba.com/events/?flag=1&amp;CFID=&amp;CFPARAMS=&amp;PlayerID=204322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2" Type="http://schemas.openxmlformats.org/officeDocument/2006/relationships/hyperlink" Target="https://stats.wnba.com/events/?flag=1&amp;CFID=&amp;CFPARAMS=&amp;PlayerID=204322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1" Type="http://schemas.openxmlformats.org/officeDocument/2006/relationships/hyperlink" Target="https://stats.wnba.com/events/?flag=1&amp;CFID=&amp;CFPARAMS=&amp;PlayerID=204322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9" Type="http://schemas.openxmlformats.org/officeDocument/2006/relationships/hyperlink" Target="https://stats.wnba.com/team/1611661323/traditional/" TargetMode="External"/><Relationship Id="rId16828" Type="http://schemas.openxmlformats.org/officeDocument/2006/relationships/hyperlink" Target="https://stats.wnba.com/player/202662/" TargetMode="External"/><Relationship Id="rId16825" Type="http://schemas.openxmlformats.org/officeDocument/2006/relationships/hyperlink" Target="https://stats.wnba.com/events/?flag=1&amp;CFID=&amp;CFPARAMS=&amp;PlayerID=100888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4" Type="http://schemas.openxmlformats.org/officeDocument/2006/relationships/hyperlink" Target="https://stats.wnba.com/events/?flag=1&amp;CFID=&amp;CFPARAMS=&amp;PlayerID=100888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7" Type="http://schemas.openxmlformats.org/officeDocument/2006/relationships/hyperlink" Target="https://stats.wnba.com/events/?flag=1&amp;CFID=&amp;CFPARAMS=&amp;PlayerID=100888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6" Type="http://schemas.openxmlformats.org/officeDocument/2006/relationships/hyperlink" Target="https://stats.wnba.com/events/?flag=1&amp;CFID=&amp;CFPARAMS=&amp;PlayerID=100888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1" Type="http://schemas.openxmlformats.org/officeDocument/2006/relationships/hyperlink" Target="https://stats.wnba.com/events/?flag=1&amp;CFID=&amp;CFPARAMS=&amp;PlayerID=100888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0" Type="http://schemas.openxmlformats.org/officeDocument/2006/relationships/hyperlink" Target="https://stats.wnba.com/events/?flag=1&amp;CFID=&amp;CFPARAMS=&amp;PlayerID=100888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3" Type="http://schemas.openxmlformats.org/officeDocument/2006/relationships/hyperlink" Target="https://stats.wnba.com/events/?flag=1&amp;CFID=&amp;CFPARAMS=&amp;PlayerID=100888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2" Type="http://schemas.openxmlformats.org/officeDocument/2006/relationships/hyperlink" Target="https://stats.wnba.com/events/?flag=1&amp;CFID=&amp;CFPARAMS=&amp;PlayerID=100888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wnba.com/events/?flag=1&amp;CFID=&amp;CFPARAMS=&amp;PlayerID=1642301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wnba.com/events/?flag=1&amp;CFID=&amp;CFPARAMS=&amp;PlayerID=1642301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wnba.com/events/?flag=1&amp;CFID=&amp;CFPARAMS=&amp;PlayerID=1642301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1" Type="http://schemas.openxmlformats.org/officeDocument/2006/relationships/hyperlink" Target="https://stats.wnba.com/events/?flag=1&amp;CFID=&amp;CFPARAMS=&amp;PlayerID=200671&amp;TeamID=1611661324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wnba.com/events/?flag=1&amp;CFID=&amp;CFPARAMS=&amp;PlayerID=1642301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0" Type="http://schemas.openxmlformats.org/officeDocument/2006/relationships/hyperlink" Target="https://stats.wnba.com/events/?flag=3&amp;CFID=&amp;CFPARAMS=&amp;PlayerID=201503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0" Type="http://schemas.openxmlformats.org/officeDocument/2006/relationships/hyperlink" Target="https://stats.wnba.com/events/?flag=1&amp;CFID=&amp;CFPARAMS=&amp;PlayerID=200671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wnba.com/events/?flag=1&amp;CFID=&amp;CFPARAMS=&amp;PlayerID=1642301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7" Type="http://schemas.openxmlformats.org/officeDocument/2006/relationships/hyperlink" Target="https://stats.wnba.com/player/1628895/" TargetMode="External"/><Relationship Id="rId15548" Type="http://schemas.openxmlformats.org/officeDocument/2006/relationships/hyperlink" Target="https://stats.wnba.com/player/201503/" TargetMode="External"/><Relationship Id="rId14218" Type="http://schemas.openxmlformats.org/officeDocument/2006/relationships/hyperlink" Target="https://stats.wnba.com/team/1611661317/traditional/" TargetMode="External"/><Relationship Id="rId15549" Type="http://schemas.openxmlformats.org/officeDocument/2006/relationships/hyperlink" Target="https://stats.wnba.com/team/1611661325/traditional/" TargetMode="External"/><Relationship Id="rId16879" Type="http://schemas.openxmlformats.org/officeDocument/2006/relationships/hyperlink" Target="https://stats.wnba.com/events/?flag=1&amp;CFID=&amp;CFPARAMS=&amp;PlayerID=200671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9" Type="http://schemas.openxmlformats.org/officeDocument/2006/relationships/hyperlink" Target="https://stats.wnba.com/events/?flag=3&amp;CFID=&amp;CFPARAMS=&amp;PlayerID=1628895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3" Type="http://schemas.openxmlformats.org/officeDocument/2006/relationships/hyperlink" Target="https://stats.wnba.com/events/?flag=1&amp;CFID=&amp;CFPARAMS=&amp;PlayerID=201049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4" Type="http://schemas.openxmlformats.org/officeDocument/2006/relationships/hyperlink" Target="https://stats.wnba.com/events/?flag=1&amp;CFID=&amp;CFPARAMS=&amp;PlayerID=201889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6" Type="http://schemas.openxmlformats.org/officeDocument/2006/relationships/hyperlink" Target="https://stats.wnba.com/events/?flag=1&amp;CFID=&amp;CFPARAMS=&amp;PlayerID=200671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4" Type="http://schemas.openxmlformats.org/officeDocument/2006/relationships/hyperlink" Target="https://stats.wnba.com/events/?flag=1&amp;CFID=&amp;CFPARAMS=&amp;PlayerID=201049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5" Type="http://schemas.openxmlformats.org/officeDocument/2006/relationships/hyperlink" Target="https://stats.wnba.com/events/?flag=1&amp;CFID=&amp;CFPARAMS=&amp;PlayerID=201889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5" Type="http://schemas.openxmlformats.org/officeDocument/2006/relationships/hyperlink" Target="https://stats.wnba.com/events/?flag=1&amp;CFID=&amp;CFPARAMS=&amp;PlayerID=200671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5" Type="http://schemas.openxmlformats.org/officeDocument/2006/relationships/hyperlink" Target="https://stats.wnba.com/events/?flag=1&amp;CFID=&amp;CFPARAMS=&amp;PlayerID=201049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6" Type="http://schemas.openxmlformats.org/officeDocument/2006/relationships/hyperlink" Target="https://stats.wnba.com/events/?flag=1&amp;CFID=&amp;CFPARAMS=&amp;PlayerID=201889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8" Type="http://schemas.openxmlformats.org/officeDocument/2006/relationships/hyperlink" Target="https://stats.wnba.com/events/?flag=1&amp;CFID=&amp;CFPARAMS=&amp;PlayerID=200671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wnba.com/events/?flag=3&amp;CFID=&amp;CFPARAMS=&amp;PlayerID=1642301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6" Type="http://schemas.openxmlformats.org/officeDocument/2006/relationships/hyperlink" Target="https://stats.wnba.com/events/?flag=1&amp;CFID=&amp;CFPARAMS=&amp;PlayerID=201049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7" Type="http://schemas.openxmlformats.org/officeDocument/2006/relationships/hyperlink" Target="https://stats.wnba.com/events/?flag=1&amp;CFID=&amp;CFPARAMS=&amp;PlayerID=201889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7" Type="http://schemas.openxmlformats.org/officeDocument/2006/relationships/hyperlink" Target="https://stats.wnba.com/events/?flag=1&amp;CFID=&amp;CFPARAMS=&amp;PlayerID=200671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wnba.com/events/?flag=3&amp;CFID=&amp;CFPARAMS=&amp;PlayerID=1642301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0" Type="http://schemas.openxmlformats.org/officeDocument/2006/relationships/hyperlink" Target="https://stats.wnba.com/events/?flag=1&amp;CFID=&amp;CFPARAMS=&amp;PlayerID=201889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2" Type="http://schemas.openxmlformats.org/officeDocument/2006/relationships/hyperlink" Target="https://stats.wnba.com/events/?flag=3&amp;CFID=&amp;CFPARAMS=&amp;PlayerID=200671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wnba.com/events/?flag=3&amp;CFID=&amp;CFPARAMS=&amp;PlayerID=1642301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0" Type="http://schemas.openxmlformats.org/officeDocument/2006/relationships/hyperlink" Target="https://stats.wnba.com/events/?flag=1&amp;CFID=&amp;CFPARAMS=&amp;PlayerID=201049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1" Type="http://schemas.openxmlformats.org/officeDocument/2006/relationships/hyperlink" Target="https://stats.wnba.com/events/?flag=1&amp;CFID=&amp;CFPARAMS=&amp;PlayerID=201889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1" Type="http://schemas.openxmlformats.org/officeDocument/2006/relationships/hyperlink" Target="https://stats.wnba.com/events/?flag=3&amp;CFID=&amp;CFPARAMS=&amp;PlayerID=200671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wnba.com/events/?flag=1&amp;CFID=&amp;CFPARAMS=&amp;PlayerID=1642301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1" Type="http://schemas.openxmlformats.org/officeDocument/2006/relationships/hyperlink" Target="https://stats.wnba.com/events/?flag=1&amp;CFID=&amp;CFPARAMS=&amp;PlayerID=201049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2" Type="http://schemas.openxmlformats.org/officeDocument/2006/relationships/hyperlink" Target="https://stats.wnba.com/events/?flag=1&amp;CFID=&amp;CFPARAMS=&amp;PlayerID=201889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4" Type="http://schemas.openxmlformats.org/officeDocument/2006/relationships/hyperlink" Target="https://stats.wnba.com/events/?flag=1&amp;CFID=&amp;CFPARAMS=&amp;PlayerID=200671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wnba.com/events/?flag=1&amp;CFID=&amp;CFPARAMS=&amp;PlayerID=1642301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2" Type="http://schemas.openxmlformats.org/officeDocument/2006/relationships/hyperlink" Target="https://stats.wnba.com/events/?flag=1&amp;CFID=&amp;CFPARAMS=&amp;PlayerID=201049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3" Type="http://schemas.openxmlformats.org/officeDocument/2006/relationships/hyperlink" Target="https://stats.wnba.com/events/?flag=1&amp;CFID=&amp;CFPARAMS=&amp;PlayerID=201889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3" Type="http://schemas.openxmlformats.org/officeDocument/2006/relationships/hyperlink" Target="https://stats.wnba.com/events/?flag=3&amp;CFID=&amp;CFPARAMS=&amp;PlayerID=200671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wnba.com/events/?flag=1&amp;CFID=&amp;CFPARAMS=&amp;PlayerID=1629488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0" Type="http://schemas.openxmlformats.org/officeDocument/2006/relationships/hyperlink" Target="https://stats.wnba.com/events/?flag=1&amp;CFID=&amp;CFPARAMS=&amp;PlayerID=203826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wnba.com/events/?flag=1&amp;CFID=&amp;CFPARAMS=&amp;PlayerID=1629488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wnba.com/events/?flag=1&amp;CFID=&amp;CFPARAMS=&amp;PlayerID=1629488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0" Type="http://schemas.openxmlformats.org/officeDocument/2006/relationships/hyperlink" Target="https://stats.wnba.com/player/204329/" TargetMode="External"/><Relationship Id="rId16892" Type="http://schemas.openxmlformats.org/officeDocument/2006/relationships/hyperlink" Target="https://stats.wnba.com/events/?flag=1&amp;CFID=&amp;CFPARAMS=&amp;PlayerID=203826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wnba.com/player/1642301/" TargetMode="External"/><Relationship Id="rId14230" Type="http://schemas.openxmlformats.org/officeDocument/2006/relationships/hyperlink" Target="https://stats.wnba.com/events/?flag=3&amp;CFID=&amp;CFPARAMS=&amp;PlayerID=204355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1" Type="http://schemas.openxmlformats.org/officeDocument/2006/relationships/hyperlink" Target="https://stats.wnba.com/team/1611661313/traditional/" TargetMode="External"/><Relationship Id="rId16891" Type="http://schemas.openxmlformats.org/officeDocument/2006/relationships/hyperlink" Target="https://stats.wnba.com/events/?flag=1&amp;CFID=&amp;CFPARAMS=&amp;PlayerID=203826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wnba.com/team/1611661313/traditional/" TargetMode="External"/><Relationship Id="rId1889" Type="http://schemas.openxmlformats.org/officeDocument/2006/relationships/hyperlink" Target="https://stats.wnba.com/events/?flag=3&amp;CFID=&amp;CFPARAMS=&amp;PlayerID=1642301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8" Type="http://schemas.openxmlformats.org/officeDocument/2006/relationships/hyperlink" Target="https://stats.wnba.com/player/204355/" TargetMode="External"/><Relationship Id="rId15559" Type="http://schemas.openxmlformats.org/officeDocument/2006/relationships/hyperlink" Target="https://stats.wnba.com/events/?flag=1&amp;CFID=&amp;CFPARAMS=&amp;PlayerID=201503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9" Type="http://schemas.openxmlformats.org/officeDocument/2006/relationships/hyperlink" Target="https://stats.wnba.com/team/1611661330/traditional/" TargetMode="External"/><Relationship Id="rId14224" Type="http://schemas.openxmlformats.org/officeDocument/2006/relationships/hyperlink" Target="https://stats.wnba.com/events/?flag=1&amp;CFID=&amp;CFPARAMS=&amp;PlayerID=1628895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5" Type="http://schemas.openxmlformats.org/officeDocument/2006/relationships/hyperlink" Target="https://stats.wnba.com/events/?flag=1&amp;CFID=&amp;CFPARAMS=&amp;PlayerID=201503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7" Type="http://schemas.openxmlformats.org/officeDocument/2006/relationships/hyperlink" Target="https://stats.wnba.com/events/?flag=1&amp;CFID=&amp;CFPARAMS=&amp;PlayerID=203826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5" Type="http://schemas.openxmlformats.org/officeDocument/2006/relationships/hyperlink" Target="https://stats.wnba.com/events/?flag=1&amp;CFID=&amp;CFPARAMS=&amp;PlayerID=1628895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6" Type="http://schemas.openxmlformats.org/officeDocument/2006/relationships/hyperlink" Target="https://stats.wnba.com/events/?flag=1&amp;CFID=&amp;CFPARAMS=&amp;PlayerID=201503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6" Type="http://schemas.openxmlformats.org/officeDocument/2006/relationships/hyperlink" Target="https://stats.wnba.com/events/?flag=1&amp;CFID=&amp;CFPARAMS=&amp;PlayerID=203826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6" Type="http://schemas.openxmlformats.org/officeDocument/2006/relationships/hyperlink" Target="https://stats.wnba.com/events/?flag=1&amp;CFID=&amp;CFPARAMS=&amp;PlayerID=1628895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7" Type="http://schemas.openxmlformats.org/officeDocument/2006/relationships/hyperlink" Target="https://stats.wnba.com/events/?flag=1&amp;CFID=&amp;CFPARAMS=&amp;PlayerID=201503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9" Type="http://schemas.openxmlformats.org/officeDocument/2006/relationships/hyperlink" Target="https://stats.wnba.com/events/?flag=1&amp;CFID=&amp;CFPARAMS=&amp;PlayerID=203826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7" Type="http://schemas.openxmlformats.org/officeDocument/2006/relationships/hyperlink" Target="https://stats.wnba.com/events/?flag=1&amp;CFID=&amp;CFPARAMS=&amp;PlayerID=1628895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8" Type="http://schemas.openxmlformats.org/officeDocument/2006/relationships/hyperlink" Target="https://stats.wnba.com/events/?flag=1&amp;CFID=&amp;CFPARAMS=&amp;PlayerID=201503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8" Type="http://schemas.openxmlformats.org/officeDocument/2006/relationships/hyperlink" Target="https://stats.wnba.com/events/?flag=1&amp;CFID=&amp;CFPARAMS=&amp;PlayerID=203826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wnba.com/events/?flag=1&amp;CFID=&amp;CFPARAMS=&amp;PlayerID=1629488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0" Type="http://schemas.openxmlformats.org/officeDocument/2006/relationships/hyperlink" Target="https://stats.wnba.com/events/?flag=3&amp;CFID=&amp;CFPARAMS=&amp;PlayerID=1628895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1" Type="http://schemas.openxmlformats.org/officeDocument/2006/relationships/hyperlink" Target="https://stats.wnba.com/events/?flag=3&amp;CFID=&amp;CFPARAMS=&amp;PlayerID=201503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3" Type="http://schemas.openxmlformats.org/officeDocument/2006/relationships/hyperlink" Target="https://stats.wnba.com/team/1611661323/traditional/" TargetMode="External"/><Relationship Id="rId1881" Type="http://schemas.openxmlformats.org/officeDocument/2006/relationships/hyperlink" Target="https://stats.wnba.com/events/?flag=1&amp;CFID=&amp;CFPARAMS=&amp;PlayerID=1629488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1" Type="http://schemas.openxmlformats.org/officeDocument/2006/relationships/hyperlink" Target="https://stats.wnba.com/events/?flag=1&amp;CFID=&amp;CFPARAMS=&amp;PlayerID=1628895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2" Type="http://schemas.openxmlformats.org/officeDocument/2006/relationships/hyperlink" Target="https://stats.wnba.com/events/?flag=1&amp;CFID=&amp;CFPARAMS=&amp;PlayerID=201503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2" Type="http://schemas.openxmlformats.org/officeDocument/2006/relationships/hyperlink" Target="https://stats.wnba.com/player/203826/" TargetMode="External"/><Relationship Id="rId1882" Type="http://schemas.openxmlformats.org/officeDocument/2006/relationships/hyperlink" Target="https://stats.wnba.com/events/?flag=1&amp;CFID=&amp;CFPARAMS=&amp;PlayerID=1629488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2" Type="http://schemas.openxmlformats.org/officeDocument/2006/relationships/hyperlink" Target="https://stats.wnba.com/events/?flag=1&amp;CFID=&amp;CFPARAMS=&amp;PlayerID=1628895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3" Type="http://schemas.openxmlformats.org/officeDocument/2006/relationships/hyperlink" Target="https://stats.wnba.com/events/?flag=1&amp;CFID=&amp;CFPARAMS=&amp;PlayerID=201503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5" Type="http://schemas.openxmlformats.org/officeDocument/2006/relationships/hyperlink" Target="https://stats.wnba.com/events/?flag=3&amp;CFID=&amp;CFPARAMS=&amp;PlayerID=203826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stats.wnba.com/events/?flag=1&amp;CFID=&amp;CFPARAMS=&amp;PlayerID=1629488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3" Type="http://schemas.openxmlformats.org/officeDocument/2006/relationships/hyperlink" Target="https://stats.wnba.com/events/?flag=1&amp;CFID=&amp;CFPARAMS=&amp;PlayerID=1628895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4" Type="http://schemas.openxmlformats.org/officeDocument/2006/relationships/hyperlink" Target="https://stats.wnba.com/events/?flag=1&amp;CFID=&amp;CFPARAMS=&amp;PlayerID=201503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4" Type="http://schemas.openxmlformats.org/officeDocument/2006/relationships/hyperlink" Target="https://stats.wnba.com/events/?flag=3&amp;CFID=&amp;CFPARAMS=&amp;PlayerID=203826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6" Type="http://schemas.openxmlformats.org/officeDocument/2006/relationships/hyperlink" Target="https://stats.wnba.com/events/?flag=3&amp;CFID=&amp;CFPARAMS=&amp;PlayerID=203389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8" Type="http://schemas.openxmlformats.org/officeDocument/2006/relationships/hyperlink" Target="https://stats.wnba.com/events/?flag=3&amp;CFID=&amp;CFPARAMS=&amp;PlayerID=203017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7" Type="http://schemas.openxmlformats.org/officeDocument/2006/relationships/hyperlink" Target="https://stats.wnba.com/events/?flag=1&amp;CFID=&amp;CFPARAMS=&amp;PlayerID=203389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7" Type="http://schemas.openxmlformats.org/officeDocument/2006/relationships/hyperlink" Target="https://stats.wnba.com/events/?flag=3&amp;CFID=&amp;CFPARAMS=&amp;PlayerID=203017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8" Type="http://schemas.openxmlformats.org/officeDocument/2006/relationships/hyperlink" Target="https://stats.wnba.com/events/?flag=1&amp;CFID=&amp;CFPARAMS=&amp;PlayerID=203389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9" Type="http://schemas.openxmlformats.org/officeDocument/2006/relationships/hyperlink" Target="https://stats.wnba.com/events/?flag=1&amp;CFID=&amp;CFPARAMS=&amp;PlayerID=203389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9" Type="http://schemas.openxmlformats.org/officeDocument/2006/relationships/hyperlink" Target="https://stats.wnba.com/events/?flag=3&amp;CFID=&amp;CFPARAMS=&amp;PlayerID=203017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2" Type="http://schemas.openxmlformats.org/officeDocument/2006/relationships/hyperlink" Target="https://stats.wnba.com/team/1611661317/traditional/" TargetMode="External"/><Relationship Id="rId16854" Type="http://schemas.openxmlformats.org/officeDocument/2006/relationships/hyperlink" Target="https://stats.wnba.com/player/203017/" TargetMode="External"/><Relationship Id="rId15523" Type="http://schemas.openxmlformats.org/officeDocument/2006/relationships/hyperlink" Target="https://stats.wnba.com/events/?flag=3&amp;CFID=&amp;CFPARAMS=&amp;PlayerID=203389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3" Type="http://schemas.openxmlformats.org/officeDocument/2006/relationships/hyperlink" Target="https://stats.wnba.com/events/?flag=1&amp;CFID=&amp;CFPARAMS=&amp;PlayerID=200676&amp;TeamID=1611661317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4" Type="http://schemas.openxmlformats.org/officeDocument/2006/relationships/hyperlink" Target="https://stats.wnba.com/events/?flag=3&amp;CFID=&amp;CFPARAMS=&amp;PlayerID=203389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6" Type="http://schemas.openxmlformats.org/officeDocument/2006/relationships/hyperlink" Target="https://stats.wnba.com/events/?flag=3&amp;CFID=&amp;CFPARAMS=&amp;PlayerID=203017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5" Type="http://schemas.openxmlformats.org/officeDocument/2006/relationships/hyperlink" Target="https://stats.wnba.com/events/?flag=3&amp;CFID=&amp;CFPARAMS=&amp;PlayerID=203389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5" Type="http://schemas.openxmlformats.org/officeDocument/2006/relationships/hyperlink" Target="https://stats.wnba.com/team/1611661321/traditional/" TargetMode="External"/><Relationship Id="rId16850" Type="http://schemas.openxmlformats.org/officeDocument/2006/relationships/hyperlink" Target="https://stats.wnba.com/events/?flag=1&amp;CFID=&amp;CFPARAMS=&amp;PlayerID=200676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0" Type="http://schemas.openxmlformats.org/officeDocument/2006/relationships/hyperlink" Target="https://stats.wnba.com/events/?flag=1&amp;CFID=&amp;CFPARAMS=&amp;PlayerID=100888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2" Type="http://schemas.openxmlformats.org/officeDocument/2006/relationships/hyperlink" Target="https://stats.wnba.com/events/?flag=1&amp;CFID=&amp;CFPARAMS=&amp;PlayerID=200676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1" Type="http://schemas.openxmlformats.org/officeDocument/2006/relationships/hyperlink" Target="https://stats.wnba.com/player/203389/" TargetMode="External"/><Relationship Id="rId16851" Type="http://schemas.openxmlformats.org/officeDocument/2006/relationships/hyperlink" Target="https://stats.wnba.com/events/?flag=1&amp;CFID=&amp;CFPARAMS=&amp;PlayerID=200676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0" Type="http://schemas.openxmlformats.org/officeDocument/2006/relationships/hyperlink" Target="https://stats.wnba.com/events/?flag=3&amp;CFID=&amp;CFPARAMS=&amp;PlayerID=200671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6" Type="http://schemas.openxmlformats.org/officeDocument/2006/relationships/hyperlink" Target="https://stats.wnba.com/events/?flag=3&amp;CFID=&amp;CFPARAMS=&amp;PlayerID=201049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7" Type="http://schemas.openxmlformats.org/officeDocument/2006/relationships/hyperlink" Target="https://stats.wnba.com/events/?flag=3&amp;CFID=&amp;CFPARAMS=&amp;PlayerID=201889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9" Type="http://schemas.openxmlformats.org/officeDocument/2006/relationships/hyperlink" Target="https://stats.wnba.com/team/1611661324/traditional/" TargetMode="External"/><Relationship Id="rId14207" Type="http://schemas.openxmlformats.org/officeDocument/2006/relationships/hyperlink" Target="https://stats.wnba.com/events/?flag=3&amp;CFID=&amp;CFPARAMS=&amp;PlayerID=201049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8" Type="http://schemas.openxmlformats.org/officeDocument/2006/relationships/hyperlink" Target="https://stats.wnba.com/events/?flag=3&amp;CFID=&amp;CFPARAMS=&amp;PlayerID=201889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8" Type="http://schemas.openxmlformats.org/officeDocument/2006/relationships/hyperlink" Target="https://stats.wnba.com/player/200671/" TargetMode="External"/><Relationship Id="rId14208" Type="http://schemas.openxmlformats.org/officeDocument/2006/relationships/hyperlink" Target="https://stats.wnba.com/events/?flag=3&amp;CFID=&amp;CFPARAMS=&amp;PlayerID=201049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9" Type="http://schemas.openxmlformats.org/officeDocument/2006/relationships/hyperlink" Target="https://stats.wnba.com/events/?flag=3&amp;CFID=&amp;CFPARAMS=&amp;PlayerID=201889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9" Type="http://schemas.openxmlformats.org/officeDocument/2006/relationships/hyperlink" Target="https://stats.wnba.com/events/?flag=1&amp;CFID=&amp;CFPARAMS=&amp;PlayerID=201049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2" Type="http://schemas.openxmlformats.org/officeDocument/2006/relationships/hyperlink" Target="https://stats.wnba.com/events/?flag=1&amp;CFID=&amp;CFPARAMS=&amp;PlayerID=203041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3" Type="http://schemas.openxmlformats.org/officeDocument/2006/relationships/hyperlink" Target="https://stats.wnba.com/events/?flag=1&amp;CFID=&amp;CFPARAMS=&amp;PlayerID=203389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5" Type="http://schemas.openxmlformats.org/officeDocument/2006/relationships/hyperlink" Target="https://stats.wnba.com/events/?flag=1&amp;CFID=&amp;CFPARAMS=&amp;PlayerID=203017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3" Type="http://schemas.openxmlformats.org/officeDocument/2006/relationships/hyperlink" Target="https://stats.wnba.com/player/201049/" TargetMode="External"/><Relationship Id="rId15534" Type="http://schemas.openxmlformats.org/officeDocument/2006/relationships/hyperlink" Target="https://stats.wnba.com/player/201889/" TargetMode="External"/><Relationship Id="rId16864" Type="http://schemas.openxmlformats.org/officeDocument/2006/relationships/hyperlink" Target="https://stats.wnba.com/events/?flag=1&amp;CFID=&amp;CFPARAMS=&amp;PlayerID=203017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4" Type="http://schemas.openxmlformats.org/officeDocument/2006/relationships/hyperlink" Target="https://stats.wnba.com/team/1611661328/traditional/" TargetMode="External"/><Relationship Id="rId15535" Type="http://schemas.openxmlformats.org/officeDocument/2006/relationships/hyperlink" Target="https://stats.wnba.com/team/1611661325/traditional/" TargetMode="External"/><Relationship Id="rId16867" Type="http://schemas.openxmlformats.org/officeDocument/2006/relationships/hyperlink" Target="https://stats.wnba.com/events/?flag=1&amp;CFID=&amp;CFPARAMS=&amp;PlayerID=203017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5" Type="http://schemas.openxmlformats.org/officeDocument/2006/relationships/hyperlink" Target="https://stats.wnba.com/events/?flag=3&amp;CFID=&amp;CFPARAMS=&amp;PlayerID=201049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6" Type="http://schemas.openxmlformats.org/officeDocument/2006/relationships/hyperlink" Target="https://stats.wnba.com/events/?flag=3&amp;CFID=&amp;CFPARAMS=&amp;PlayerID=201889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6" Type="http://schemas.openxmlformats.org/officeDocument/2006/relationships/hyperlink" Target="https://stats.wnba.com/events/?flag=1&amp;CFID=&amp;CFPARAMS=&amp;PlayerID=203017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1" Type="http://schemas.openxmlformats.org/officeDocument/2006/relationships/hyperlink" Target="https://stats.wnba.com/events/?flag=1&amp;CFID=&amp;CFPARAMS=&amp;PlayerID=203017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0" Type="http://schemas.openxmlformats.org/officeDocument/2006/relationships/hyperlink" Target="https://stats.wnba.com/events/?flag=1&amp;CFID=&amp;CFPARAMS=&amp;PlayerID=203389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0" Type="http://schemas.openxmlformats.org/officeDocument/2006/relationships/hyperlink" Target="https://stats.wnba.com/events/?flag=1&amp;CFID=&amp;CFPARAMS=&amp;PlayerID=203017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0" Type="http://schemas.openxmlformats.org/officeDocument/2006/relationships/hyperlink" Target="https://stats.wnba.com/events/?flag=1&amp;CFID=&amp;CFPARAMS=&amp;PlayerID=203041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1" Type="http://schemas.openxmlformats.org/officeDocument/2006/relationships/hyperlink" Target="https://stats.wnba.com/events/?flag=1&amp;CFID=&amp;CFPARAMS=&amp;PlayerID=203389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3" Type="http://schemas.openxmlformats.org/officeDocument/2006/relationships/hyperlink" Target="https://stats.wnba.com/events/?flag=1&amp;CFID=&amp;CFPARAMS=&amp;PlayerID=203017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1" Type="http://schemas.openxmlformats.org/officeDocument/2006/relationships/hyperlink" Target="https://stats.wnba.com/events/?flag=1&amp;CFID=&amp;CFPARAMS=&amp;PlayerID=203041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2" Type="http://schemas.openxmlformats.org/officeDocument/2006/relationships/hyperlink" Target="https://stats.wnba.com/events/?flag=1&amp;CFID=&amp;CFPARAMS=&amp;PlayerID=203389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2" Type="http://schemas.openxmlformats.org/officeDocument/2006/relationships/hyperlink" Target="https://stats.wnba.com/events/?flag=1&amp;CFID=&amp;CFPARAMS=&amp;PlayerID=203017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7" Type="http://schemas.openxmlformats.org/officeDocument/2006/relationships/hyperlink" Target="https://stats.wnba.com/events/?flag=1&amp;CFID=&amp;CFPARAMS=&amp;PlayerID=204322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6" Type="http://schemas.openxmlformats.org/officeDocument/2006/relationships/hyperlink" Target="https://stats.wnba.com/events/?flag=1&amp;CFID=&amp;CFPARAMS=&amp;PlayerID=204322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9" Type="http://schemas.openxmlformats.org/officeDocument/2006/relationships/hyperlink" Target="https://stats.wnba.com/events/?flag=1&amp;CFID=&amp;CFPARAMS=&amp;PlayerID=204322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8" Type="http://schemas.openxmlformats.org/officeDocument/2006/relationships/hyperlink" Target="https://stats.wnba.com/events/?flag=1&amp;CFID=&amp;CFPARAMS=&amp;PlayerID=204322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3" Type="http://schemas.openxmlformats.org/officeDocument/2006/relationships/hyperlink" Target="https://stats.wnba.com/team/1611661330/traditional/" TargetMode="External"/><Relationship Id="rId16802" Type="http://schemas.openxmlformats.org/officeDocument/2006/relationships/hyperlink" Target="https://stats.wnba.com/player/204322/" TargetMode="External"/><Relationship Id="rId16805" Type="http://schemas.openxmlformats.org/officeDocument/2006/relationships/hyperlink" Target="https://stats.wnba.com/events/?flag=3&amp;CFID=&amp;CFPARAMS=&amp;PlayerID=204322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4" Type="http://schemas.openxmlformats.org/officeDocument/2006/relationships/hyperlink" Target="https://stats.wnba.com/events/?flag=3&amp;CFID=&amp;CFPARAMS=&amp;PlayerID=204322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1" Type="http://schemas.openxmlformats.org/officeDocument/2006/relationships/hyperlink" Target="https://stats.wnba.com/events/?flag=1&amp;CFID=&amp;CFPARAMS=&amp;PlayerID=202640&amp;TeamID=1611661321&amp;GameID=&amp;ContextMeasure=PF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0" Type="http://schemas.openxmlformats.org/officeDocument/2006/relationships/hyperlink" Target="https://stats.wnba.com/events/?flag=1&amp;CFID=&amp;CFPARAMS=&amp;PlayerID=202640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wnba.com/events/?flag=1&amp;CFID=&amp;CFPARAMS=&amp;PlayerID=1631032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wnba.com/events/?flag=1&amp;CFID=&amp;CFPARAMS=&amp;PlayerID=1631032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wnba.com/events/?flag=1&amp;CFID=&amp;CFPARAMS=&amp;PlayerID=1631032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stats.wnba.com/player/203838/" TargetMode="External"/><Relationship Id="rId1914" Type="http://schemas.openxmlformats.org/officeDocument/2006/relationships/hyperlink" Target="https://stats.wnba.com/team/1611661323/traditional/" TargetMode="External"/><Relationship Id="rId1915" Type="http://schemas.openxmlformats.org/officeDocument/2006/relationships/hyperlink" Target="https://stats.wnba.com/events/?flag=3&amp;CFID=&amp;CFPARAMS=&amp;PlayerID=203838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wnba.com/events/?flag=3&amp;CFID=&amp;CFPARAMS=&amp;PlayerID=203838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wnba.com/events/?flag=3&amp;CFID=&amp;CFPARAMS=&amp;PlayerID=203838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stats.wnba.com/events/?flag=3&amp;CFID=&amp;CFPARAMS=&amp;PlayerID=203838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wnba.com/events/?flag=1&amp;CFID=&amp;CFPARAMS=&amp;PlayerID=203838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wnba.com/events/?flag=1&amp;CFID=&amp;CFPARAMS=&amp;PlayerID=1642301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wnba.com/player/1631032/" TargetMode="External"/><Relationship Id="rId1902" Type="http://schemas.openxmlformats.org/officeDocument/2006/relationships/hyperlink" Target="https://stats.wnba.com/team/1611661330/traditional/" TargetMode="External"/><Relationship Id="rId1903" Type="http://schemas.openxmlformats.org/officeDocument/2006/relationships/hyperlink" Target="https://stats.wnba.com/events/?flag=3&amp;CFID=&amp;CFPARAMS=&amp;PlayerID=1631032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wnba.com/events/?flag=3&amp;CFID=&amp;CFPARAMS=&amp;PlayerID=1631032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" Type="http://schemas.openxmlformats.org/officeDocument/2006/relationships/hyperlink" Target="https://stats.wnba.com/events/?flag=1&amp;CFID=&amp;CFPARAMS=&amp;PlayerID=1631032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stats.wnba.com/events/?flag=1&amp;CFID=&amp;CFPARAMS=&amp;PlayerID=1631032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wnba.com/events/?flag=1&amp;CFID=&amp;CFPARAMS=&amp;PlayerID=1631032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8" Type="http://schemas.openxmlformats.org/officeDocument/2006/relationships/hyperlink" Target="https://stats.wnba.com/events/?flag=1&amp;CFID=&amp;CFPARAMS=&amp;PlayerID=1631032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wnba.com/events/?flag=1&amp;CFID=&amp;CFPARAMS=&amp;PlayerID=1631032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stats.wnba.com/events/?flag=1&amp;CFID=&amp;CFPARAMS=&amp;PlayerID=1630438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0" Type="http://schemas.openxmlformats.org/officeDocument/2006/relationships/hyperlink" Target="https://stats.wnba.com/events/?flag=3&amp;CFID=&amp;CFPARAMS=&amp;PlayerID=201502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wnba.com/events/?flag=1&amp;CFID=&amp;CFPARAMS=&amp;PlayerID=1630438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wnba.com/events/?flag=1&amp;CFID=&amp;CFPARAMS=&amp;PlayerID=1630438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wnba.com/events/?flag=1&amp;CFID=&amp;CFPARAMS=&amp;PlayerID=1630438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wnba.com/events/?flag=1&amp;CFID=&amp;CFPARAMS=&amp;PlayerID=1630438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4" Type="http://schemas.openxmlformats.org/officeDocument/2006/relationships/hyperlink" Target="https://stats.wnba.com/events/?flag=1&amp;CFID=&amp;CFPARAMS=&amp;PlayerID=201502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wnba.com/events/?flag=1&amp;CFID=&amp;CFPARAMS=&amp;PlayerID=1630438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3" Type="http://schemas.openxmlformats.org/officeDocument/2006/relationships/hyperlink" Target="https://stats.wnba.com/events/?flag=3&amp;CFID=&amp;CFPARAMS=&amp;PlayerID=201502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wnba.com/events/?flag=1&amp;CFID=&amp;CFPARAMS=&amp;PlayerID=1630438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2" Type="http://schemas.openxmlformats.org/officeDocument/2006/relationships/hyperlink" Target="https://stats.wnba.com/events/?flag=3&amp;CFID=&amp;CFPARAMS=&amp;PlayerID=201502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wnba.com/player/1641661/" TargetMode="External"/><Relationship Id="rId13171" Type="http://schemas.openxmlformats.org/officeDocument/2006/relationships/hyperlink" Target="https://stats.wnba.com/events/?flag=3&amp;CFID=&amp;CFPARAMS=&amp;PlayerID=201502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7" Type="http://schemas.openxmlformats.org/officeDocument/2006/relationships/hyperlink" Target="https://stats.wnba.com/events/?flag=1&amp;CFID=&amp;CFPARAMS=&amp;PlayerID=203857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9" Type="http://schemas.openxmlformats.org/officeDocument/2006/relationships/hyperlink" Target="https://stats.wnba.com/events/?flag=1&amp;CFID=&amp;CFPARAMS=&amp;PlayerID=202632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6" Type="http://schemas.openxmlformats.org/officeDocument/2006/relationships/hyperlink" Target="https://stats.wnba.com/events/?flag=1&amp;CFID=&amp;CFPARAMS=&amp;PlayerID=203857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5" Type="http://schemas.openxmlformats.org/officeDocument/2006/relationships/hyperlink" Target="https://stats.wnba.com/events/?flag=1&amp;CFID=&amp;CFPARAMS=&amp;PlayerID=203857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4" Type="http://schemas.openxmlformats.org/officeDocument/2006/relationships/hyperlink" Target="https://stats.wnba.com/events/?flag=1&amp;CFID=&amp;CFPARAMS=&amp;PlayerID=203857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5" Type="http://schemas.openxmlformats.org/officeDocument/2006/relationships/hyperlink" Target="https://stats.wnba.com/events/?flag=3&amp;CFID=&amp;CFPARAMS=&amp;PlayerID=202632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6" Type="http://schemas.openxmlformats.org/officeDocument/2006/relationships/hyperlink" Target="https://stats.wnba.com/events/?flag=3&amp;CFID=&amp;CFPARAMS=&amp;PlayerID=202632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wnba.com/events/?flag=3&amp;CFID=&amp;CFPARAMS=&amp;PlayerID=1630438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9" Type="http://schemas.openxmlformats.org/officeDocument/2006/relationships/hyperlink" Target="https://stats.wnba.com/team/1611661320/traditional/" TargetMode="External"/><Relationship Id="rId14497" Type="http://schemas.openxmlformats.org/officeDocument/2006/relationships/hyperlink" Target="https://stats.wnba.com/events/?flag=3&amp;CFID=&amp;CFPARAMS=&amp;PlayerID=202632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stats.wnba.com/events/?flag=3&amp;CFID=&amp;CFPARAMS=&amp;PlayerID=1630438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8" Type="http://schemas.openxmlformats.org/officeDocument/2006/relationships/hyperlink" Target="https://stats.wnba.com/player/201502/" TargetMode="External"/><Relationship Id="rId14498" Type="http://schemas.openxmlformats.org/officeDocument/2006/relationships/hyperlink" Target="https://stats.wnba.com/events/?flag=3&amp;CFID=&amp;CFPARAMS=&amp;PlayerID=202632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wnba.com/team/1611661322/traditional/" TargetMode="External"/><Relationship Id="rId13181" Type="http://schemas.openxmlformats.org/officeDocument/2006/relationships/hyperlink" Target="https://stats.wnba.com/events/?flag=1&amp;CFID=&amp;CFPARAMS=&amp;PlayerID=201502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wnba.com/events/?flag=3&amp;CFID=&amp;CFPARAMS=&amp;PlayerID=1642309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0" Type="http://schemas.openxmlformats.org/officeDocument/2006/relationships/hyperlink" Target="https://stats.wnba.com/events/?flag=1&amp;CFID=&amp;CFPARAMS=&amp;PlayerID=201502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wnba.com/events/?flag=1&amp;CFID=&amp;CFPARAMS=&amp;PlayerID=1642309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wnba.com/events/?flag=1&amp;CFID=&amp;CFPARAMS=&amp;PlayerID=1642309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wnba.com/events/?flag=1&amp;CFID=&amp;CFPARAMS=&amp;PlayerID=1642309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5" Type="http://schemas.openxmlformats.org/officeDocument/2006/relationships/hyperlink" Target="https://stats.wnba.com/events/?flag=3&amp;CFID=&amp;CFPARAMS=&amp;PlayerID=204324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stats.wnba.com/player/1630438/" TargetMode="External"/><Relationship Id="rId13184" Type="http://schemas.openxmlformats.org/officeDocument/2006/relationships/hyperlink" Target="https://stats.wnba.com/events/?flag=3&amp;CFID=&amp;CFPARAMS=&amp;PlayerID=204324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wnba.com/team/1611661329/traditional/" TargetMode="External"/><Relationship Id="rId13183" Type="http://schemas.openxmlformats.org/officeDocument/2006/relationships/hyperlink" Target="https://stats.wnba.com/team/1611661319/traditional/" TargetMode="External"/><Relationship Id="rId1968" Type="http://schemas.openxmlformats.org/officeDocument/2006/relationships/hyperlink" Target="https://stats.wnba.com/events/?flag=3&amp;CFID=&amp;CFPARAMS=&amp;PlayerID=1630438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2" Type="http://schemas.openxmlformats.org/officeDocument/2006/relationships/hyperlink" Target="https://stats.wnba.com/player/204324/" TargetMode="External"/><Relationship Id="rId1969" Type="http://schemas.openxmlformats.org/officeDocument/2006/relationships/hyperlink" Target="https://stats.wnba.com/events/?flag=3&amp;CFID=&amp;CFPARAMS=&amp;PlayerID=1630438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8" Type="http://schemas.openxmlformats.org/officeDocument/2006/relationships/hyperlink" Target="https://stats.wnba.com/events/?flag=1&amp;CFID=&amp;CFPARAMS=&amp;PlayerID=201502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7" Type="http://schemas.openxmlformats.org/officeDocument/2006/relationships/hyperlink" Target="https://stats.wnba.com/events/?flag=1&amp;CFID=&amp;CFPARAMS=&amp;PlayerID=201502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6" Type="http://schemas.openxmlformats.org/officeDocument/2006/relationships/hyperlink" Target="https://stats.wnba.com/events/?flag=1&amp;CFID=&amp;CFPARAMS=&amp;PlayerID=201502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5" Type="http://schemas.openxmlformats.org/officeDocument/2006/relationships/hyperlink" Target="https://stats.wnba.com/events/?flag=1&amp;CFID=&amp;CFPARAMS=&amp;PlayerID=201502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wnba.com/player/1642309/" TargetMode="External"/><Relationship Id="rId13179" Type="http://schemas.openxmlformats.org/officeDocument/2006/relationships/hyperlink" Target="https://stats.wnba.com/events/?flag=1&amp;CFID=&amp;CFPARAMS=&amp;PlayerID=201502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wnba.com/events/?flag=3&amp;CFID=&amp;CFPARAMS=&amp;PlayerID=1641687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0" Type="http://schemas.openxmlformats.org/officeDocument/2006/relationships/hyperlink" Target="https://stats.wnba.com/team/1611661328/traditional/" TargetMode="External"/><Relationship Id="rId1995" Type="http://schemas.openxmlformats.org/officeDocument/2006/relationships/hyperlink" Target="https://stats.wnba.com/events/?flag=3&amp;CFID=&amp;CFPARAMS=&amp;PlayerID=1641687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1" Type="http://schemas.openxmlformats.org/officeDocument/2006/relationships/hyperlink" Target="https://stats.wnba.com/events/?flag=3&amp;CFID=&amp;CFPARAMS=&amp;PlayerID=204319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wnba.com/events/?flag=3&amp;CFID=&amp;CFPARAMS=&amp;PlayerID=1641687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2" Type="http://schemas.openxmlformats.org/officeDocument/2006/relationships/hyperlink" Target="https://stats.wnba.com/events/?flag=3&amp;CFID=&amp;CFPARAMS=&amp;PlayerID=204319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wnba.com/events/?flag=3&amp;CFID=&amp;CFPARAMS=&amp;PlayerID=1641687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3" Type="http://schemas.openxmlformats.org/officeDocument/2006/relationships/hyperlink" Target="https://stats.wnba.com/events/?flag=3&amp;CFID=&amp;CFPARAMS=&amp;PlayerID=204319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wnba.com/events/?flag=1&amp;CFID=&amp;CFPARAMS=&amp;PlayerID=1641687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2" Type="http://schemas.openxmlformats.org/officeDocument/2006/relationships/hyperlink" Target="https://stats.wnba.com/events/?flag=1&amp;CFID=&amp;CFPARAMS=&amp;PlayerID=204320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wnba.com/events/?flag=1&amp;CFID=&amp;CFPARAMS=&amp;PlayerID=1641687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1" Type="http://schemas.openxmlformats.org/officeDocument/2006/relationships/hyperlink" Target="https://stats.wnba.com/events/?flag=1&amp;CFID=&amp;CFPARAMS=&amp;PlayerID=204320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0" Type="http://schemas.openxmlformats.org/officeDocument/2006/relationships/hyperlink" Target="https://stats.wnba.com/events/?flag=1&amp;CFID=&amp;CFPARAMS=&amp;PlayerID=204320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5" Type="http://schemas.openxmlformats.org/officeDocument/2006/relationships/hyperlink" Target="https://stats.wnba.com/events/?flag=3&amp;CFID=&amp;CFPARAMS=&amp;PlayerID=204320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7" Type="http://schemas.openxmlformats.org/officeDocument/2006/relationships/hyperlink" Target="https://stats.wnba.com/events/?flag=1&amp;CFID=&amp;CFPARAMS=&amp;PlayerID=100940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4" Type="http://schemas.openxmlformats.org/officeDocument/2006/relationships/hyperlink" Target="https://stats.wnba.com/events/?flag=3&amp;CFID=&amp;CFPARAMS=&amp;PlayerID=204320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8" Type="http://schemas.openxmlformats.org/officeDocument/2006/relationships/hyperlink" Target="https://stats.wnba.com/events/?flag=1&amp;CFID=&amp;CFPARAMS=&amp;PlayerID=100940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3" Type="http://schemas.openxmlformats.org/officeDocument/2006/relationships/hyperlink" Target="https://stats.wnba.com/events/?flag=3&amp;CFID=&amp;CFPARAMS=&amp;PlayerID=204320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9" Type="http://schemas.openxmlformats.org/officeDocument/2006/relationships/hyperlink" Target="https://stats.wnba.com/player/204319/" TargetMode="External"/><Relationship Id="rId13142" Type="http://schemas.openxmlformats.org/officeDocument/2006/relationships/hyperlink" Target="https://stats.wnba.com/events/?flag=3&amp;CFID=&amp;CFPARAMS=&amp;PlayerID=204320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wnba.com/events/?flag=1&amp;CFID=&amp;CFPARAMS=&amp;PlayerID=1641661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9" Type="http://schemas.openxmlformats.org/officeDocument/2006/relationships/hyperlink" Target="https://stats.wnba.com/events/?flag=1&amp;CFID=&amp;CFPARAMS=&amp;PlayerID=204320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3" Type="http://schemas.openxmlformats.org/officeDocument/2006/relationships/hyperlink" Target="https://stats.wnba.com/events/?flag=1&amp;CFID=&amp;CFPARAMS=&amp;PlayerID=100940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stats.wnba.com/events/?flag=1&amp;CFID=&amp;CFPARAMS=&amp;PlayerID=1641661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8" Type="http://schemas.openxmlformats.org/officeDocument/2006/relationships/hyperlink" Target="https://stats.wnba.com/events/?flag=1&amp;CFID=&amp;CFPARAMS=&amp;PlayerID=204320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4" Type="http://schemas.openxmlformats.org/officeDocument/2006/relationships/hyperlink" Target="https://stats.wnba.com/events/?flag=1&amp;CFID=&amp;CFPARAMS=&amp;PlayerID=100940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wnba.com/player/1641687/" TargetMode="External"/><Relationship Id="rId13147" Type="http://schemas.openxmlformats.org/officeDocument/2006/relationships/hyperlink" Target="https://stats.wnba.com/events/?flag=1&amp;CFID=&amp;CFPARAMS=&amp;PlayerID=204320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5" Type="http://schemas.openxmlformats.org/officeDocument/2006/relationships/hyperlink" Target="https://stats.wnba.com/events/?flag=1&amp;CFID=&amp;CFPARAMS=&amp;PlayerID=100940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wnba.com/team/1611661325/traditional/" TargetMode="External"/><Relationship Id="rId13146" Type="http://schemas.openxmlformats.org/officeDocument/2006/relationships/hyperlink" Target="https://stats.wnba.com/events/?flag=1&amp;CFID=&amp;CFPARAMS=&amp;PlayerID=204320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6" Type="http://schemas.openxmlformats.org/officeDocument/2006/relationships/hyperlink" Target="https://stats.wnba.com/events/?flag=1&amp;CFID=&amp;CFPARAMS=&amp;PlayerID=100940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wnba.com/events/?flag=3&amp;CFID=&amp;CFPARAMS=&amp;PlayerID=1641661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1" Type="http://schemas.openxmlformats.org/officeDocument/2006/relationships/hyperlink" Target="https://stats.wnba.com/events/?flag=1&amp;CFID=&amp;CFPARAMS=&amp;PlayerID=204319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wnba.com/events/?flag=3&amp;CFID=&amp;CFPARAMS=&amp;PlayerID=1641661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2" Type="http://schemas.openxmlformats.org/officeDocument/2006/relationships/hyperlink" Target="https://stats.wnba.com/events/?flag=1&amp;CFID=&amp;CFPARAMS=&amp;PlayerID=204319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wnba.com/events/?flag=1&amp;CFID=&amp;CFPARAMS=&amp;PlayerID=1641661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3" Type="http://schemas.openxmlformats.org/officeDocument/2006/relationships/hyperlink" Target="https://stats.wnba.com/player/202632/" TargetMode="External"/><Relationship Id="rId1986" Type="http://schemas.openxmlformats.org/officeDocument/2006/relationships/hyperlink" Target="https://stats.wnba.com/events/?flag=1&amp;CFID=&amp;CFPARAMS=&amp;PlayerID=1641661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4" Type="http://schemas.openxmlformats.org/officeDocument/2006/relationships/hyperlink" Target="https://stats.wnba.com/team/1611661324/traditional/" TargetMode="External"/><Relationship Id="rId1987" Type="http://schemas.openxmlformats.org/officeDocument/2006/relationships/hyperlink" Target="https://stats.wnba.com/events/?flag=1&amp;CFID=&amp;CFPARAMS=&amp;PlayerID=1641661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3" Type="http://schemas.openxmlformats.org/officeDocument/2006/relationships/hyperlink" Target="https://stats.wnba.com/events/?flag=1&amp;CFID=&amp;CFPARAMS=&amp;PlayerID=203857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wnba.com/events/?flag=1&amp;CFID=&amp;CFPARAMS=&amp;PlayerID=1641661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2" Type="http://schemas.openxmlformats.org/officeDocument/2006/relationships/hyperlink" Target="https://stats.wnba.com/events/?flag=1&amp;CFID=&amp;CFPARAMS=&amp;PlayerID=203857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wnba.com/events/?flag=1&amp;CFID=&amp;CFPARAMS=&amp;PlayerID=1641661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1" Type="http://schemas.openxmlformats.org/officeDocument/2006/relationships/hyperlink" Target="https://stats.wnba.com/events/?flag=1&amp;CFID=&amp;CFPARAMS=&amp;PlayerID=203857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0" Type="http://schemas.openxmlformats.org/officeDocument/2006/relationships/hyperlink" Target="https://stats.wnba.com/events/?flag=1&amp;CFID=&amp;CFPARAMS=&amp;PlayerID=203857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0" Type="http://schemas.openxmlformats.org/officeDocument/2006/relationships/hyperlink" Target="https://stats.wnba.com/events/?flag=1&amp;CFID=&amp;CFPARAMS=&amp;PlayerID=204319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6" Type="http://schemas.openxmlformats.org/officeDocument/2006/relationships/hyperlink" Target="https://stats.wnba.com/events/?flag=3&amp;CFID=&amp;CFPARAMS=&amp;PlayerID=203857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8" Type="http://schemas.openxmlformats.org/officeDocument/2006/relationships/hyperlink" Target="https://stats.wnba.com/events/?flag=1&amp;CFID=&amp;CFPARAMS=&amp;PlayerID=204319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5" Type="http://schemas.openxmlformats.org/officeDocument/2006/relationships/hyperlink" Target="https://stats.wnba.com/team/1611661329/traditional/" TargetMode="External"/><Relationship Id="rId14489" Type="http://schemas.openxmlformats.org/officeDocument/2006/relationships/hyperlink" Target="https://stats.wnba.com/events/?flag=1&amp;CFID=&amp;CFPARAMS=&amp;PlayerID=204319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4" Type="http://schemas.openxmlformats.org/officeDocument/2006/relationships/hyperlink" Target="https://stats.wnba.com/player/203857/" TargetMode="External"/><Relationship Id="rId13153" Type="http://schemas.openxmlformats.org/officeDocument/2006/relationships/hyperlink" Target="https://stats.wnba.com/events/?flag=1&amp;CFID=&amp;CFPARAMS=&amp;PlayerID=204320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4" Type="http://schemas.openxmlformats.org/officeDocument/2006/relationships/hyperlink" Target="https://stats.wnba.com/events/?flag=3&amp;CFID=&amp;CFPARAMS=&amp;PlayerID=204319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wnba.com/team/1611661321/traditional/" TargetMode="External"/><Relationship Id="rId13159" Type="http://schemas.openxmlformats.org/officeDocument/2006/relationships/hyperlink" Target="https://stats.wnba.com/events/?flag=3&amp;CFID=&amp;CFPARAMS=&amp;PlayerID=203857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5" Type="http://schemas.openxmlformats.org/officeDocument/2006/relationships/hyperlink" Target="https://stats.wnba.com/events/?flag=1&amp;CFID=&amp;CFPARAMS=&amp;PlayerID=204319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wnba.com/events/?flag=3&amp;CFID=&amp;CFPARAMS=&amp;PlayerID=1641661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8" Type="http://schemas.openxmlformats.org/officeDocument/2006/relationships/hyperlink" Target="https://stats.wnba.com/events/?flag=3&amp;CFID=&amp;CFPARAMS=&amp;PlayerID=203857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6" Type="http://schemas.openxmlformats.org/officeDocument/2006/relationships/hyperlink" Target="https://stats.wnba.com/events/?flag=1&amp;CFID=&amp;CFPARAMS=&amp;PlayerID=204319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wnba.com/events/?flag=3&amp;CFID=&amp;CFPARAMS=&amp;PlayerID=1641661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7" Type="http://schemas.openxmlformats.org/officeDocument/2006/relationships/hyperlink" Target="https://stats.wnba.com/events/?flag=3&amp;CFID=&amp;CFPARAMS=&amp;PlayerID=203857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7" Type="http://schemas.openxmlformats.org/officeDocument/2006/relationships/hyperlink" Target="https://stats.wnba.com/events/?flag=1&amp;CFID=&amp;CFPARAMS=&amp;PlayerID=204319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wnba.com/events/?flag=1&amp;CFID=&amp;CFPARAMS=&amp;PlayerID=1641656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stats.wnba.com/events/?flag=1&amp;CFID=&amp;CFPARAMS=&amp;PlayerID=1641656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wnba.com/events/?flag=1&amp;CFID=&amp;CFPARAMS=&amp;PlayerID=1641656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wnba.com/events/?flag=1&amp;CFID=&amp;CFPARAMS=&amp;PlayerID=1641656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wnba.com/events/?flag=1&amp;CFID=&amp;CFPARAMS=&amp;PlayerID=1641656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wnba.com/events/?flag=1&amp;CFID=&amp;CFPARAMS=&amp;PlayerID=1641656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wnba.com/events/?flag=1&amp;CFID=&amp;CFPARAMS=&amp;PlayerID=1641656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wnba.com/player/1641654/" TargetMode="External"/><Relationship Id="rId1938" Type="http://schemas.openxmlformats.org/officeDocument/2006/relationships/hyperlink" Target="https://stats.wnba.com/team/1611661321/traditional/" TargetMode="External"/><Relationship Id="rId1939" Type="http://schemas.openxmlformats.org/officeDocument/2006/relationships/hyperlink" Target="https://stats.wnba.com/events/?flag=3&amp;CFID=&amp;CFPARAMS=&amp;PlayerID=1641654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0" Type="http://schemas.openxmlformats.org/officeDocument/2006/relationships/hyperlink" Target="https://stats.wnba.com/events/?flag=1&amp;CFID=&amp;CFPARAMS=&amp;PlayerID=203838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wnba.com/events/?flag=1&amp;CFID=&amp;CFPARAMS=&amp;PlayerID=203838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wnba.com/events/?flag=1&amp;CFID=&amp;CFPARAMS=&amp;PlayerID=203838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wnba.com/events/?flag=1&amp;CFID=&amp;CFPARAMS=&amp;PlayerID=203838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wnba.com/events/?flag=1&amp;CFID=&amp;CFPARAMS=&amp;PlayerID=203838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wnba.com/player/1641656/" TargetMode="External"/><Relationship Id="rId1926" Type="http://schemas.openxmlformats.org/officeDocument/2006/relationships/hyperlink" Target="https://stats.wnba.com/team/1611661330/traditional/" TargetMode="External"/><Relationship Id="rId1927" Type="http://schemas.openxmlformats.org/officeDocument/2006/relationships/hyperlink" Target="https://stats.wnba.com/events/?flag=3&amp;CFID=&amp;CFPARAMS=&amp;PlayerID=1641656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wnba.com/events/?flag=3&amp;CFID=&amp;CFPARAMS=&amp;PlayerID=1641656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wnba.com/events/?flag=1&amp;CFID=&amp;CFPARAMS=&amp;PlayerID=1641656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stats.wnba.com/events/?flag=1&amp;CFID=&amp;CFPARAMS=&amp;PlayerID=1641654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2" Type="http://schemas.openxmlformats.org/officeDocument/2006/relationships/hyperlink" Target="https://stats.wnba.com/events/?flag=1&amp;CFID=&amp;CFPARAMS=&amp;PlayerID=204324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wnba.com/player/1642294/" TargetMode="External"/><Relationship Id="rId13191" Type="http://schemas.openxmlformats.org/officeDocument/2006/relationships/hyperlink" Target="https://stats.wnba.com/events/?flag=1&amp;CFID=&amp;CFPARAMS=&amp;PlayerID=204324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wnba.com/team/1611661317/traditional/" TargetMode="External"/><Relationship Id="rId13190" Type="http://schemas.openxmlformats.org/officeDocument/2006/relationships/hyperlink" Target="https://stats.wnba.com/events/?flag=1&amp;CFID=&amp;CFPARAMS=&amp;PlayerID=204324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wnba.com/events/?flag=3&amp;CFID=&amp;CFPARAMS=&amp;PlayerID=1642294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wnba.com/events/?flag=3&amp;CFID=&amp;CFPARAMS=&amp;PlayerID=1642294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6" Type="http://schemas.openxmlformats.org/officeDocument/2006/relationships/hyperlink" Target="https://stats.wnba.com/player/202252/" TargetMode="External"/><Relationship Id="rId1955" Type="http://schemas.openxmlformats.org/officeDocument/2006/relationships/hyperlink" Target="https://stats.wnba.com/events/?flag=1&amp;CFID=&amp;CFPARAMS=&amp;PlayerID=1642294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5" Type="http://schemas.openxmlformats.org/officeDocument/2006/relationships/hyperlink" Target="https://stats.wnba.com/events/?flag=1&amp;CFID=&amp;CFPARAMS=&amp;PlayerID=204324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wnba.com/events/?flag=1&amp;CFID=&amp;CFPARAMS=&amp;PlayerID=1642294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4" Type="http://schemas.openxmlformats.org/officeDocument/2006/relationships/hyperlink" Target="https://stats.wnba.com/events/?flag=1&amp;CFID=&amp;CFPARAMS=&amp;PlayerID=204324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wnba.com/events/?flag=1&amp;CFID=&amp;CFPARAMS=&amp;PlayerID=1642294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3" Type="http://schemas.openxmlformats.org/officeDocument/2006/relationships/hyperlink" Target="https://stats.wnba.com/events/?flag=1&amp;CFID=&amp;CFPARAMS=&amp;PlayerID=204324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wnba.com/events/?flag=1&amp;CFID=&amp;CFPARAMS=&amp;PlayerID=1642294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wnba.com/events/?flag=1&amp;CFID=&amp;CFPARAMS=&amp;PlayerID=1642294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9" Type="http://schemas.openxmlformats.org/officeDocument/2006/relationships/hyperlink" Target="https://stats.wnba.com/events/?flag=1&amp;CFID=&amp;CFPARAMS=&amp;PlayerID=204324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8" Type="http://schemas.openxmlformats.org/officeDocument/2006/relationships/hyperlink" Target="https://stats.wnba.com/events/?flag=1&amp;CFID=&amp;CFPARAMS=&amp;PlayerID=204324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7" Type="http://schemas.openxmlformats.org/officeDocument/2006/relationships/hyperlink" Target="https://stats.wnba.com/events/?flag=3&amp;CFID=&amp;CFPARAMS=&amp;PlayerID=204324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6" Type="http://schemas.openxmlformats.org/officeDocument/2006/relationships/hyperlink" Target="https://stats.wnba.com/events/?flag=3&amp;CFID=&amp;CFPARAMS=&amp;PlayerID=204324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wnba.com/events/?flag=3&amp;CFID=&amp;CFPARAMS=&amp;PlayerID=1641654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wnba.com/events/?flag=3&amp;CFID=&amp;CFPARAMS=&amp;PlayerID=1641654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wnba.com/events/?flag=3&amp;CFID=&amp;CFPARAMS=&amp;PlayerID=1641654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wnba.com/events/?flag=1&amp;CFID=&amp;CFPARAMS=&amp;PlayerID=1641654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wnba.com/events/?flag=1&amp;CFID=&amp;CFPARAMS=&amp;PlayerID=1641654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stats.wnba.com/events/?flag=1&amp;CFID=&amp;CFPARAMS=&amp;PlayerID=1641654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wnba.com/events/?flag=1&amp;CFID=&amp;CFPARAMS=&amp;PlayerID=1641654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wnba.com/events/?flag=1&amp;CFID=&amp;CFPARAMS=&amp;PlayerID=1641654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wnba.com/events/?flag=1&amp;CFID=&amp;CFPARAMS=&amp;PlayerID=1641654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wnba.com/events/?flag=1&amp;CFID=&amp;CFPARAMS=&amp;PlayerID=1641654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9" Type="http://schemas.openxmlformats.org/officeDocument/2006/relationships/hyperlink" Target="https://stats.wnba.com/events/?flag=3&amp;CFID=&amp;CFPARAMS=&amp;PlayerID=202252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8" Type="http://schemas.openxmlformats.org/officeDocument/2006/relationships/hyperlink" Target="https://stats.wnba.com/events/?flag=3&amp;CFID=&amp;CFPARAMS=&amp;PlayerID=202252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7" Type="http://schemas.openxmlformats.org/officeDocument/2006/relationships/hyperlink" Target="https://stats.wnba.com/team/1611661328/traditional/" TargetMode="External"/><Relationship Id="rId9061" Type="http://schemas.openxmlformats.org/officeDocument/2006/relationships/hyperlink" Target="https://stats.wnba.com/events/?flag=1&amp;CFID=&amp;CFPARAMS=&amp;PlayerID=201507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0" Type="http://schemas.openxmlformats.org/officeDocument/2006/relationships/hyperlink" Target="https://stats.wnba.com/events/?flag=1&amp;CFID=&amp;CFPARAMS=&amp;PlayerID=201507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4" Type="http://schemas.openxmlformats.org/officeDocument/2006/relationships/hyperlink" Target="https://stats.wnba.com/team/1611661322/traditional/" TargetMode="External"/><Relationship Id="rId13208" Type="http://schemas.openxmlformats.org/officeDocument/2006/relationships/hyperlink" Target="https://stats.wnba.com/events/?flag=1&amp;CFID=&amp;CFPARAMS=&amp;PlayerID=202252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3" Type="http://schemas.openxmlformats.org/officeDocument/2006/relationships/hyperlink" Target="https://stats.wnba.com/player/201507/" TargetMode="External"/><Relationship Id="rId13207" Type="http://schemas.openxmlformats.org/officeDocument/2006/relationships/hyperlink" Target="https://stats.wnba.com/events/?flag=1&amp;CFID=&amp;CFPARAMS=&amp;PlayerID=202252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2" Type="http://schemas.openxmlformats.org/officeDocument/2006/relationships/hyperlink" Target="https://stats.wnba.com/events/?flag=1&amp;CFID=&amp;CFPARAMS=&amp;PlayerID=100720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6" Type="http://schemas.openxmlformats.org/officeDocument/2006/relationships/hyperlink" Target="https://stats.wnba.com/events/?flag=1&amp;CFID=&amp;CFPARAMS=&amp;PlayerID=202252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1" Type="http://schemas.openxmlformats.org/officeDocument/2006/relationships/hyperlink" Target="https://stats.wnba.com/events/?flag=1&amp;CFID=&amp;CFPARAMS=&amp;PlayerID=100720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5" Type="http://schemas.openxmlformats.org/officeDocument/2006/relationships/hyperlink" Target="https://stats.wnba.com/events/?flag=1&amp;CFID=&amp;CFPARAMS=&amp;PlayerID=202252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8" Type="http://schemas.openxmlformats.org/officeDocument/2006/relationships/hyperlink" Target="https://stats.wnba.com/events/?flag=3&amp;CFID=&amp;CFPARAMS=&amp;PlayerID=201507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6" Type="http://schemas.openxmlformats.org/officeDocument/2006/relationships/hyperlink" Target="https://stats.wnba.com/team/1611661330/traditional/" TargetMode="External"/><Relationship Id="rId15867" Type="http://schemas.openxmlformats.org/officeDocument/2006/relationships/hyperlink" Target="https://stats.wnba.com/events/?flag=3&amp;CFID=&amp;CFPARAMS=&amp;PlayerID=201530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7" Type="http://schemas.openxmlformats.org/officeDocument/2006/relationships/hyperlink" Target="https://stats.wnba.com/events/?flag=3&amp;CFID=&amp;CFPARAMS=&amp;PlayerID=201507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7" Type="http://schemas.openxmlformats.org/officeDocument/2006/relationships/hyperlink" Target="https://stats.wnba.com/events/?flag=3&amp;CFID=&amp;CFPARAMS=&amp;PlayerID=203026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8" Type="http://schemas.openxmlformats.org/officeDocument/2006/relationships/hyperlink" Target="https://stats.wnba.com/events/?flag=3&amp;CFID=&amp;CFPARAMS=&amp;PlayerID=201530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6" Type="http://schemas.openxmlformats.org/officeDocument/2006/relationships/hyperlink" Target="https://stats.wnba.com/events/?flag=3&amp;CFID=&amp;CFPARAMS=&amp;PlayerID=201507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8" Type="http://schemas.openxmlformats.org/officeDocument/2006/relationships/hyperlink" Target="https://stats.wnba.com/events/?flag=3&amp;CFID=&amp;CFPARAMS=&amp;PlayerID=203026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9" Type="http://schemas.openxmlformats.org/officeDocument/2006/relationships/hyperlink" Target="https://stats.wnba.com/events/?flag=1&amp;CFID=&amp;CFPARAMS=&amp;PlayerID=201530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5" Type="http://schemas.openxmlformats.org/officeDocument/2006/relationships/hyperlink" Target="https://stats.wnba.com/events/?flag=3&amp;CFID=&amp;CFPARAMS=&amp;PlayerID=201507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9" Type="http://schemas.openxmlformats.org/officeDocument/2006/relationships/hyperlink" Target="https://stats.wnba.com/events/?flag=1&amp;CFID=&amp;CFPARAMS=&amp;PlayerID=202252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9" Type="http://schemas.openxmlformats.org/officeDocument/2006/relationships/hyperlink" Target="https://stats.wnba.com/events/?flag=3&amp;CFID=&amp;CFPARAMS=&amp;PlayerID=203026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0" Type="http://schemas.openxmlformats.org/officeDocument/2006/relationships/hyperlink" Target="https://stats.wnba.com/events/?flag=3&amp;CFID=&amp;CFPARAMS=&amp;PlayerID=202252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2" Type="http://schemas.openxmlformats.org/officeDocument/2006/relationships/hyperlink" Target="https://stats.wnba.com/events/?flag=1&amp;CFID=&amp;CFPARAMS=&amp;PlayerID=201516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3" Type="http://schemas.openxmlformats.org/officeDocument/2006/relationships/hyperlink" Target="https://stats.wnba.com/player/201530/" TargetMode="External"/><Relationship Id="rId14533" Type="http://schemas.openxmlformats.org/officeDocument/2006/relationships/hyperlink" Target="https://stats.wnba.com/events/?flag=1&amp;CFID=&amp;CFPARAMS=&amp;PlayerID=201516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4" Type="http://schemas.openxmlformats.org/officeDocument/2006/relationships/hyperlink" Target="https://stats.wnba.com/team/1611661319/traditional/" TargetMode="External"/><Relationship Id="rId14534" Type="http://schemas.openxmlformats.org/officeDocument/2006/relationships/hyperlink" Target="https://stats.wnba.com/events/?flag=1&amp;CFID=&amp;CFPARAMS=&amp;PlayerID=201516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5" Type="http://schemas.openxmlformats.org/officeDocument/2006/relationships/hyperlink" Target="https://stats.wnba.com/events/?flag=3&amp;CFID=&amp;CFPARAMS=&amp;PlayerID=201530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9" Type="http://schemas.openxmlformats.org/officeDocument/2006/relationships/hyperlink" Target="https://stats.wnba.com/events/?flag=1&amp;CFID=&amp;CFPARAMS=&amp;PlayerID=201507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5" Type="http://schemas.openxmlformats.org/officeDocument/2006/relationships/hyperlink" Target="https://stats.wnba.com/player/203026/" TargetMode="External"/><Relationship Id="rId15866" Type="http://schemas.openxmlformats.org/officeDocument/2006/relationships/hyperlink" Target="https://stats.wnba.com/events/?flag=3&amp;CFID=&amp;CFPARAMS=&amp;PlayerID=201530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4" Type="http://schemas.openxmlformats.org/officeDocument/2006/relationships/hyperlink" Target="https://stats.wnba.com/events/?flag=1&amp;CFID=&amp;CFPARAMS=&amp;PlayerID=202252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3" Type="http://schemas.openxmlformats.org/officeDocument/2006/relationships/hyperlink" Target="https://stats.wnba.com/events/?flag=1&amp;CFID=&amp;CFPARAMS=&amp;PlayerID=202252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0" Type="http://schemas.openxmlformats.org/officeDocument/2006/relationships/hyperlink" Target="https://stats.wnba.com/events/?flag=1&amp;CFID=&amp;CFPARAMS=&amp;PlayerID=1627671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2" Type="http://schemas.openxmlformats.org/officeDocument/2006/relationships/hyperlink" Target="https://stats.wnba.com/events/?flag=1&amp;CFID=&amp;CFPARAMS=&amp;PlayerID=202252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0" Type="http://schemas.openxmlformats.org/officeDocument/2006/relationships/hyperlink" Target="https://stats.wnba.com/events/?flag=1&amp;CFID=&amp;CFPARAMS=&amp;PlayerID=201516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1" Type="http://schemas.openxmlformats.org/officeDocument/2006/relationships/hyperlink" Target="https://stats.wnba.com/events/?flag=1&amp;CFID=&amp;CFPARAMS=&amp;PlayerID=1627671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1" Type="http://schemas.openxmlformats.org/officeDocument/2006/relationships/hyperlink" Target="https://stats.wnba.com/events/?flag=3&amp;CFID=&amp;CFPARAMS=&amp;PlayerID=202252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1" Type="http://schemas.openxmlformats.org/officeDocument/2006/relationships/hyperlink" Target="https://stats.wnba.com/events/?flag=1&amp;CFID=&amp;CFPARAMS=&amp;PlayerID=201516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2" Type="http://schemas.openxmlformats.org/officeDocument/2006/relationships/hyperlink" Target="https://stats.wnba.com/events/?flag=1&amp;CFID=&amp;CFPARAMS=&amp;PlayerID=1627671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0" Type="http://schemas.openxmlformats.org/officeDocument/2006/relationships/hyperlink" Target="https://stats.wnba.com/events/?flag=3&amp;CFID=&amp;CFPARAMS=&amp;PlayerID=204297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0" Type="http://schemas.openxmlformats.org/officeDocument/2006/relationships/hyperlink" Target="https://stats.wnba.com/events/?flag=1&amp;CFID=&amp;CFPARAMS=&amp;PlayerID=100720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3" Type="http://schemas.openxmlformats.org/officeDocument/2006/relationships/hyperlink" Target="https://stats.wnba.com/events/?flag=3&amp;CFID=&amp;CFPARAMS=&amp;PlayerID=100720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9" Type="http://schemas.openxmlformats.org/officeDocument/2006/relationships/hyperlink" Target="https://stats.wnba.com/events/?flag=1&amp;CFID=&amp;CFPARAMS=&amp;PlayerID=200665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2" Type="http://schemas.openxmlformats.org/officeDocument/2006/relationships/hyperlink" Target="https://stats.wnba.com/events/?flag=3&amp;CFID=&amp;CFPARAMS=&amp;PlayerID=100720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8" Type="http://schemas.openxmlformats.org/officeDocument/2006/relationships/hyperlink" Target="https://stats.wnba.com/events/?flag=1&amp;CFID=&amp;CFPARAMS=&amp;PlayerID=200665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1" Type="http://schemas.openxmlformats.org/officeDocument/2006/relationships/hyperlink" Target="https://stats.wnba.com/events/?flag=3&amp;CFID=&amp;CFPARAMS=&amp;PlayerID=100720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7" Type="http://schemas.openxmlformats.org/officeDocument/2006/relationships/hyperlink" Target="https://stats.wnba.com/events/?flag=1&amp;CFID=&amp;CFPARAMS=&amp;PlayerID=200665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0" Type="http://schemas.openxmlformats.org/officeDocument/2006/relationships/hyperlink" Target="https://stats.wnba.com/team/1611661328/traditional/" TargetMode="External"/><Relationship Id="rId13216" Type="http://schemas.openxmlformats.org/officeDocument/2006/relationships/hyperlink" Target="https://stats.wnba.com/events/?flag=1&amp;CFID=&amp;CFPARAMS=&amp;PlayerID=200665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7" Type="http://schemas.openxmlformats.org/officeDocument/2006/relationships/hyperlink" Target="https://stats.wnba.com/events/?flag=1&amp;CFID=&amp;CFPARAMS=&amp;PlayerID=100720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7" Type="http://schemas.openxmlformats.org/officeDocument/2006/relationships/hyperlink" Target="https://stats.wnba.com/events/?flag=1&amp;CFID=&amp;CFPARAMS=&amp;PlayerID=203026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8" Type="http://schemas.openxmlformats.org/officeDocument/2006/relationships/hyperlink" Target="https://stats.wnba.com/team/1611661317/traditional/" TargetMode="External"/><Relationship Id="rId9046" Type="http://schemas.openxmlformats.org/officeDocument/2006/relationships/hyperlink" Target="https://stats.wnba.com/events/?flag=1&amp;CFID=&amp;CFPARAMS=&amp;PlayerID=100720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8" Type="http://schemas.openxmlformats.org/officeDocument/2006/relationships/hyperlink" Target="https://stats.wnba.com/events/?flag=1&amp;CFID=&amp;CFPARAMS=&amp;PlayerID=203026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9" Type="http://schemas.openxmlformats.org/officeDocument/2006/relationships/hyperlink" Target="https://stats.wnba.com/events/?flag=3&amp;CFID=&amp;CFPARAMS=&amp;PlayerID=204297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5" Type="http://schemas.openxmlformats.org/officeDocument/2006/relationships/hyperlink" Target="https://stats.wnba.com/events/?flag=1&amp;CFID=&amp;CFPARAMS=&amp;PlayerID=100720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9" Type="http://schemas.openxmlformats.org/officeDocument/2006/relationships/hyperlink" Target="https://stats.wnba.com/player/203825/" TargetMode="External"/><Relationship Id="rId9044" Type="http://schemas.openxmlformats.org/officeDocument/2006/relationships/hyperlink" Target="https://stats.wnba.com/events/?flag=3&amp;CFID=&amp;CFPARAMS=&amp;PlayerID=100720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1" Type="http://schemas.openxmlformats.org/officeDocument/2006/relationships/hyperlink" Target="https://stats.wnba.com/team/1611661325/traditional/" TargetMode="External"/><Relationship Id="rId14543" Type="http://schemas.openxmlformats.org/officeDocument/2006/relationships/hyperlink" Target="https://stats.wnba.com/events/?flag=1&amp;CFID=&amp;CFPARAMS=&amp;PlayerID=203026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4" Type="http://schemas.openxmlformats.org/officeDocument/2006/relationships/hyperlink" Target="https://stats.wnba.com/events/?flag=1&amp;CFID=&amp;CFPARAMS=&amp;PlayerID=201530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0" Type="http://schemas.openxmlformats.org/officeDocument/2006/relationships/hyperlink" Target="https://stats.wnba.com/player/200665/" TargetMode="External"/><Relationship Id="rId14544" Type="http://schemas.openxmlformats.org/officeDocument/2006/relationships/hyperlink" Target="https://stats.wnba.com/events/?flag=1&amp;CFID=&amp;CFPARAMS=&amp;PlayerID=203026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5" Type="http://schemas.openxmlformats.org/officeDocument/2006/relationships/hyperlink" Target="https://stats.wnba.com/events/?flag=1&amp;CFID=&amp;CFPARAMS=&amp;PlayerID=201530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9" Type="http://schemas.openxmlformats.org/officeDocument/2006/relationships/hyperlink" Target="https://stats.wnba.com/events/?flag=1&amp;CFID=&amp;CFPARAMS=&amp;PlayerID=100720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5" Type="http://schemas.openxmlformats.org/officeDocument/2006/relationships/hyperlink" Target="https://stats.wnba.com/events/?flag=1&amp;CFID=&amp;CFPARAMS=&amp;PlayerID=203026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6" Type="http://schemas.openxmlformats.org/officeDocument/2006/relationships/hyperlink" Target="https://stats.wnba.com/events/?flag=1&amp;CFID=&amp;CFPARAMS=&amp;PlayerID=201530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8" Type="http://schemas.openxmlformats.org/officeDocument/2006/relationships/hyperlink" Target="https://stats.wnba.com/events/?flag=1&amp;CFID=&amp;CFPARAMS=&amp;PlayerID=100720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6" Type="http://schemas.openxmlformats.org/officeDocument/2006/relationships/hyperlink" Target="https://stats.wnba.com/events/?flag=1&amp;CFID=&amp;CFPARAMS=&amp;PlayerID=203026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7" Type="http://schemas.openxmlformats.org/officeDocument/2006/relationships/hyperlink" Target="https://stats.wnba.com/player/204297/" TargetMode="External"/><Relationship Id="rId13215" Type="http://schemas.openxmlformats.org/officeDocument/2006/relationships/hyperlink" Target="https://stats.wnba.com/events/?flag=3&amp;CFID=&amp;CFPARAMS=&amp;PlayerID=200665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0" Type="http://schemas.openxmlformats.org/officeDocument/2006/relationships/hyperlink" Target="https://stats.wnba.com/events/?flag=1&amp;CFID=&amp;CFPARAMS=&amp;PlayerID=201530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4" Type="http://schemas.openxmlformats.org/officeDocument/2006/relationships/hyperlink" Target="https://stats.wnba.com/events/?flag=3&amp;CFID=&amp;CFPARAMS=&amp;PlayerID=200665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0" Type="http://schemas.openxmlformats.org/officeDocument/2006/relationships/hyperlink" Target="https://stats.wnba.com/events/?flag=3&amp;CFID=&amp;CFPARAMS=&amp;PlayerID=203026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1" Type="http://schemas.openxmlformats.org/officeDocument/2006/relationships/hyperlink" Target="https://stats.wnba.com/events/?flag=1&amp;CFID=&amp;CFPARAMS=&amp;PlayerID=201530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3" Type="http://schemas.openxmlformats.org/officeDocument/2006/relationships/hyperlink" Target="https://stats.wnba.com/events/?flag=3&amp;CFID=&amp;CFPARAMS=&amp;PlayerID=200665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1" Type="http://schemas.openxmlformats.org/officeDocument/2006/relationships/hyperlink" Target="https://stats.wnba.com/events/?flag=1&amp;CFID=&amp;CFPARAMS=&amp;PlayerID=203026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2" Type="http://schemas.openxmlformats.org/officeDocument/2006/relationships/hyperlink" Target="https://stats.wnba.com/events/?flag=1&amp;CFID=&amp;CFPARAMS=&amp;PlayerID=201530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2" Type="http://schemas.openxmlformats.org/officeDocument/2006/relationships/hyperlink" Target="https://stats.wnba.com/events/?flag=3&amp;CFID=&amp;CFPARAMS=&amp;PlayerID=200665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2" Type="http://schemas.openxmlformats.org/officeDocument/2006/relationships/hyperlink" Target="https://stats.wnba.com/events/?flag=1&amp;CFID=&amp;CFPARAMS=&amp;PlayerID=203026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3" Type="http://schemas.openxmlformats.org/officeDocument/2006/relationships/hyperlink" Target="https://stats.wnba.com/events/?flag=1&amp;CFID=&amp;CFPARAMS=&amp;PlayerID=201530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3" Type="http://schemas.openxmlformats.org/officeDocument/2006/relationships/hyperlink" Target="https://stats.wnba.com/events/?flag=3&amp;CFID=&amp;CFPARAMS=&amp;PlayerID=203824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2" Type="http://schemas.openxmlformats.org/officeDocument/2006/relationships/hyperlink" Target="https://stats.wnba.com/events/?flag=3&amp;CFID=&amp;CFPARAMS=&amp;PlayerID=203824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1" Type="http://schemas.openxmlformats.org/officeDocument/2006/relationships/hyperlink" Target="https://stats.wnba.com/team/1611661324/traditional/" TargetMode="External"/><Relationship Id="rId9080" Type="http://schemas.openxmlformats.org/officeDocument/2006/relationships/hyperlink" Target="https://stats.wnba.com/player/203824/" TargetMode="External"/><Relationship Id="rId9076" Type="http://schemas.openxmlformats.org/officeDocument/2006/relationships/hyperlink" Target="https://stats.wnba.com/events/?flag=1&amp;CFID=&amp;CFPARAMS=&amp;PlayerID=203827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8" Type="http://schemas.openxmlformats.org/officeDocument/2006/relationships/hyperlink" Target="https://stats.wnba.com/events/?flag=1&amp;CFID=&amp;CFPARAMS=&amp;PlayerID=201496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9" Type="http://schemas.openxmlformats.org/officeDocument/2006/relationships/hyperlink" Target="https://stats.wnba.com/events/?flag=1&amp;CFID=&amp;CFPARAMS=&amp;PlayerID=1628286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5" Type="http://schemas.openxmlformats.org/officeDocument/2006/relationships/hyperlink" Target="https://stats.wnba.com/events/?flag=1&amp;CFID=&amp;CFPARAMS=&amp;PlayerID=203827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9" Type="http://schemas.openxmlformats.org/officeDocument/2006/relationships/hyperlink" Target="https://stats.wnba.com/events/?flag=1&amp;CFID=&amp;CFPARAMS=&amp;PlayerID=201496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4" Type="http://schemas.openxmlformats.org/officeDocument/2006/relationships/hyperlink" Target="https://stats.wnba.com/events/?flag=1&amp;CFID=&amp;CFPARAMS=&amp;PlayerID=203827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3" Type="http://schemas.openxmlformats.org/officeDocument/2006/relationships/hyperlink" Target="https://stats.wnba.com/events/?flag=1&amp;CFID=&amp;CFPARAMS=&amp;PlayerID=203827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4" Type="http://schemas.openxmlformats.org/officeDocument/2006/relationships/hyperlink" Target="https://stats.wnba.com/events/?flag=1&amp;CFID=&amp;CFPARAMS=&amp;PlayerID=201496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5" Type="http://schemas.openxmlformats.org/officeDocument/2006/relationships/hyperlink" Target="https://stats.wnba.com/events/?flag=1&amp;CFID=&amp;CFPARAMS=&amp;PlayerID=1628286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9" Type="http://schemas.openxmlformats.org/officeDocument/2006/relationships/hyperlink" Target="https://stats.wnba.com/events/?flag=1&amp;CFID=&amp;CFPARAMS=&amp;PlayerID=203827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5" Type="http://schemas.openxmlformats.org/officeDocument/2006/relationships/hyperlink" Target="https://stats.wnba.com/events/?flag=1&amp;CFID=&amp;CFPARAMS=&amp;PlayerID=201496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6" Type="http://schemas.openxmlformats.org/officeDocument/2006/relationships/hyperlink" Target="https://stats.wnba.com/events/?flag=1&amp;CFID=&amp;CFPARAMS=&amp;PlayerID=1628286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8" Type="http://schemas.openxmlformats.org/officeDocument/2006/relationships/hyperlink" Target="https://stats.wnba.com/events/?flag=1&amp;CFID=&amp;CFPARAMS=&amp;PlayerID=203827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6" Type="http://schemas.openxmlformats.org/officeDocument/2006/relationships/hyperlink" Target="https://stats.wnba.com/events/?flag=1&amp;CFID=&amp;CFPARAMS=&amp;PlayerID=201496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7" Type="http://schemas.openxmlformats.org/officeDocument/2006/relationships/hyperlink" Target="https://stats.wnba.com/events/?flag=1&amp;CFID=&amp;CFPARAMS=&amp;PlayerID=1628286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7" Type="http://schemas.openxmlformats.org/officeDocument/2006/relationships/hyperlink" Target="https://stats.wnba.com/events/?flag=1&amp;CFID=&amp;CFPARAMS=&amp;PlayerID=203827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7" Type="http://schemas.openxmlformats.org/officeDocument/2006/relationships/hyperlink" Target="https://stats.wnba.com/events/?flag=1&amp;CFID=&amp;CFPARAMS=&amp;PlayerID=201496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8" Type="http://schemas.openxmlformats.org/officeDocument/2006/relationships/hyperlink" Target="https://stats.wnba.com/events/?flag=1&amp;CFID=&amp;CFPARAMS=&amp;PlayerID=1628286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0" Type="http://schemas.openxmlformats.org/officeDocument/2006/relationships/hyperlink" Target="https://stats.wnba.com/events/?flag=3&amp;CFID=&amp;CFPARAMS=&amp;PlayerID=201496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1" Type="http://schemas.openxmlformats.org/officeDocument/2006/relationships/hyperlink" Target="https://stats.wnba.com/events/?flag=3&amp;CFID=&amp;CFPARAMS=&amp;PlayerID=1628286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1" Type="http://schemas.openxmlformats.org/officeDocument/2006/relationships/hyperlink" Target="https://stats.wnba.com/events/?flag=3&amp;CFID=&amp;CFPARAMS=&amp;PlayerID=201496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2" Type="http://schemas.openxmlformats.org/officeDocument/2006/relationships/hyperlink" Target="https://stats.wnba.com/events/?flag=1&amp;CFID=&amp;CFPARAMS=&amp;PlayerID=1628286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2" Type="http://schemas.openxmlformats.org/officeDocument/2006/relationships/hyperlink" Target="https://stats.wnba.com/events/?flag=3&amp;CFID=&amp;CFPARAMS=&amp;PlayerID=201496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3" Type="http://schemas.openxmlformats.org/officeDocument/2006/relationships/hyperlink" Target="https://stats.wnba.com/events/?flag=1&amp;CFID=&amp;CFPARAMS=&amp;PlayerID=1628286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3" Type="http://schemas.openxmlformats.org/officeDocument/2006/relationships/hyperlink" Target="https://stats.wnba.com/events/?flag=1&amp;CFID=&amp;CFPARAMS=&amp;PlayerID=201496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4" Type="http://schemas.openxmlformats.org/officeDocument/2006/relationships/hyperlink" Target="https://stats.wnba.com/events/?flag=1&amp;CFID=&amp;CFPARAMS=&amp;PlayerID=1628286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0" Type="http://schemas.openxmlformats.org/officeDocument/2006/relationships/hyperlink" Target="https://stats.wnba.com/events/?flag=3&amp;CFID=&amp;CFPARAMS=&amp;PlayerID=1628286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2" Type="http://schemas.openxmlformats.org/officeDocument/2006/relationships/hyperlink" Target="https://stats.wnba.com/events/?flag=1&amp;CFID=&amp;CFPARAMS=&amp;PlayerID=203827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1" Type="http://schemas.openxmlformats.org/officeDocument/2006/relationships/hyperlink" Target="https://stats.wnba.com/events/?flag=3&amp;CFID=&amp;CFPARAMS=&amp;PlayerID=203827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0" Type="http://schemas.openxmlformats.org/officeDocument/2006/relationships/hyperlink" Target="https://stats.wnba.com/events/?flag=3&amp;CFID=&amp;CFPARAMS=&amp;PlayerID=203827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5" Type="http://schemas.openxmlformats.org/officeDocument/2006/relationships/hyperlink" Target="https://stats.wnba.com/events/?flag=1&amp;CFID=&amp;CFPARAMS=&amp;PlayerID=201507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9" Type="http://schemas.openxmlformats.org/officeDocument/2006/relationships/hyperlink" Target="https://stats.wnba.com/events/?flag=1&amp;CFID=&amp;CFPARAMS=&amp;PlayerID=201516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4" Type="http://schemas.openxmlformats.org/officeDocument/2006/relationships/hyperlink" Target="https://stats.wnba.com/events/?flag=1&amp;CFID=&amp;CFPARAMS=&amp;PlayerID=201507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3" Type="http://schemas.openxmlformats.org/officeDocument/2006/relationships/hyperlink" Target="https://stats.wnba.com/events/?flag=1&amp;CFID=&amp;CFPARAMS=&amp;PlayerID=201507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2" Type="http://schemas.openxmlformats.org/officeDocument/2006/relationships/hyperlink" Target="https://stats.wnba.com/events/?flag=1&amp;CFID=&amp;CFPARAMS=&amp;PlayerID=201507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9" Type="http://schemas.openxmlformats.org/officeDocument/2006/relationships/hyperlink" Target="https://stats.wnba.com/events/?flag=3&amp;CFID=&amp;CFPARAMS=&amp;PlayerID=203827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5" Type="http://schemas.openxmlformats.org/officeDocument/2006/relationships/hyperlink" Target="https://stats.wnba.com/events/?flag=3&amp;CFID=&amp;CFPARAMS=&amp;PlayerID=201516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6" Type="http://schemas.openxmlformats.org/officeDocument/2006/relationships/hyperlink" Target="https://stats.wnba.com/events/?flag=1&amp;CFID=&amp;CFPARAMS=&amp;PlayerID=1627671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8" Type="http://schemas.openxmlformats.org/officeDocument/2006/relationships/hyperlink" Target="https://stats.wnba.com/events/?flag=3&amp;CFID=&amp;CFPARAMS=&amp;PlayerID=203827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6" Type="http://schemas.openxmlformats.org/officeDocument/2006/relationships/hyperlink" Target="https://stats.wnba.com/events/?flag=3&amp;CFID=&amp;CFPARAMS=&amp;PlayerID=201516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7" Type="http://schemas.openxmlformats.org/officeDocument/2006/relationships/hyperlink" Target="https://stats.wnba.com/events/?flag=1&amp;CFID=&amp;CFPARAMS=&amp;PlayerID=1627671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7" Type="http://schemas.openxmlformats.org/officeDocument/2006/relationships/hyperlink" Target="https://stats.wnba.com/team/1611661328/traditional/" TargetMode="External"/><Relationship Id="rId14527" Type="http://schemas.openxmlformats.org/officeDocument/2006/relationships/hyperlink" Target="https://stats.wnba.com/events/?flag=1&amp;CFID=&amp;CFPARAMS=&amp;PlayerID=201516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8" Type="http://schemas.openxmlformats.org/officeDocument/2006/relationships/hyperlink" Target="https://stats.wnba.com/events/?flag=1&amp;CFID=&amp;CFPARAMS=&amp;PlayerID=1627671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6" Type="http://schemas.openxmlformats.org/officeDocument/2006/relationships/hyperlink" Target="https://stats.wnba.com/player/203827/" TargetMode="External"/><Relationship Id="rId14528" Type="http://schemas.openxmlformats.org/officeDocument/2006/relationships/hyperlink" Target="https://stats.wnba.com/events/?flag=1&amp;CFID=&amp;CFPARAMS=&amp;PlayerID=201516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9" Type="http://schemas.openxmlformats.org/officeDocument/2006/relationships/hyperlink" Target="https://stats.wnba.com/events/?flag=1&amp;CFID=&amp;CFPARAMS=&amp;PlayerID=1627671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1" Type="http://schemas.openxmlformats.org/officeDocument/2006/relationships/hyperlink" Target="https://stats.wnba.com/player/201516/" TargetMode="External"/><Relationship Id="rId15852" Type="http://schemas.openxmlformats.org/officeDocument/2006/relationships/hyperlink" Target="https://stats.wnba.com/events/?flag=3&amp;CFID=&amp;CFPARAMS=&amp;PlayerID=1627671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2" Type="http://schemas.openxmlformats.org/officeDocument/2006/relationships/hyperlink" Target="https://stats.wnba.com/team/1611661329/traditional/" TargetMode="External"/><Relationship Id="rId15853" Type="http://schemas.openxmlformats.org/officeDocument/2006/relationships/hyperlink" Target="https://stats.wnba.com/events/?flag=3&amp;CFID=&amp;CFPARAMS=&amp;PlayerID=1627671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3" Type="http://schemas.openxmlformats.org/officeDocument/2006/relationships/hyperlink" Target="https://stats.wnba.com/events/?flag=3&amp;CFID=&amp;CFPARAMS=&amp;PlayerID=201516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4" Type="http://schemas.openxmlformats.org/officeDocument/2006/relationships/hyperlink" Target="https://stats.wnba.com/events/?flag=3&amp;CFID=&amp;CFPARAMS=&amp;PlayerID=1627671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4" Type="http://schemas.openxmlformats.org/officeDocument/2006/relationships/hyperlink" Target="https://stats.wnba.com/events/?flag=3&amp;CFID=&amp;CFPARAMS=&amp;PlayerID=201516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5" Type="http://schemas.openxmlformats.org/officeDocument/2006/relationships/hyperlink" Target="https://stats.wnba.com/events/?flag=3&amp;CFID=&amp;CFPARAMS=&amp;PlayerID=1627671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0" Type="http://schemas.openxmlformats.org/officeDocument/2006/relationships/hyperlink" Target="https://stats.wnba.com/player/1627671/" TargetMode="External"/><Relationship Id="rId14520" Type="http://schemas.openxmlformats.org/officeDocument/2006/relationships/hyperlink" Target="https://stats.wnba.com/events/?flag=1&amp;CFID=&amp;CFPARAMS=&amp;PlayerID=201496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1" Type="http://schemas.openxmlformats.org/officeDocument/2006/relationships/hyperlink" Target="https://stats.wnba.com/team/1611661323/traditional/" TargetMode="External"/><Relationship Id="rId14580" Type="http://schemas.openxmlformats.org/officeDocument/2006/relationships/hyperlink" Target="https://stats.wnba.com/events/?flag=3&amp;CFID=&amp;CFPARAMS=&amp;PlayerID=200676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1" Type="http://schemas.openxmlformats.org/officeDocument/2006/relationships/hyperlink" Target="https://stats.wnba.com/events/?flag=3&amp;CFID=&amp;CFPARAMS=&amp;PlayerID=200676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2" Type="http://schemas.openxmlformats.org/officeDocument/2006/relationships/hyperlink" Target="https://stats.wnba.com/events/?flag=1&amp;CFID=&amp;CFPARAMS=&amp;PlayerID=200676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1" Type="http://schemas.openxmlformats.org/officeDocument/2006/relationships/hyperlink" Target="https://stats.wnba.com/player/1627674/" TargetMode="External"/><Relationship Id="rId13250" Type="http://schemas.openxmlformats.org/officeDocument/2006/relationships/hyperlink" Target="https://stats.wnba.com/events/?flag=1&amp;CFID=&amp;CFPARAMS=&amp;PlayerID=100944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0" Type="http://schemas.openxmlformats.org/officeDocument/2006/relationships/hyperlink" Target="https://stats.wnba.com/events/?flag=1&amp;CFID=&amp;CFPARAMS=&amp;PlayerID=204322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9" Type="http://schemas.openxmlformats.org/officeDocument/2006/relationships/hyperlink" Target="https://stats.wnba.com/events/?flag=1&amp;CFID=&amp;CFPARAMS=&amp;PlayerID=100944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4" Type="http://schemas.openxmlformats.org/officeDocument/2006/relationships/hyperlink" Target="https://stats.wnba.com/events/?flag=3&amp;CFID=&amp;CFPARAMS=&amp;PlayerID=1628279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3" Type="http://schemas.openxmlformats.org/officeDocument/2006/relationships/hyperlink" Target="https://stats.wnba.com/events/?flag=3&amp;CFID=&amp;CFPARAMS=&amp;PlayerID=1628279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2" Type="http://schemas.openxmlformats.org/officeDocument/2006/relationships/hyperlink" Target="https://stats.wnba.com/team/1611661320/traditional/" TargetMode="External"/><Relationship Id="rId9011" Type="http://schemas.openxmlformats.org/officeDocument/2006/relationships/hyperlink" Target="https://stats.wnba.com/player/1628279/" TargetMode="External"/><Relationship Id="rId9018" Type="http://schemas.openxmlformats.org/officeDocument/2006/relationships/hyperlink" Target="https://stats.wnba.com/events/?flag=1&amp;CFID=&amp;CFPARAMS=&amp;PlayerID=1628279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4" Type="http://schemas.openxmlformats.org/officeDocument/2006/relationships/hyperlink" Target="https://stats.wnba.com/events/?flag=1&amp;CFID=&amp;CFPARAMS=&amp;PlayerID=100944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6" Type="http://schemas.openxmlformats.org/officeDocument/2006/relationships/hyperlink" Target="https://stats.wnba.com/events/?flag=1&amp;CFID=&amp;CFPARAMS=&amp;PlayerID=1627673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7" Type="http://schemas.openxmlformats.org/officeDocument/2006/relationships/hyperlink" Target="https://stats.wnba.com/events/?flag=1&amp;CFID=&amp;CFPARAMS=&amp;PlayerID=1628279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3" Type="http://schemas.openxmlformats.org/officeDocument/2006/relationships/hyperlink" Target="https://stats.wnba.com/events/?flag=1&amp;CFID=&amp;CFPARAMS=&amp;PlayerID=100944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7" Type="http://schemas.openxmlformats.org/officeDocument/2006/relationships/hyperlink" Target="https://stats.wnba.com/player/200676/" TargetMode="External"/><Relationship Id="rId9016" Type="http://schemas.openxmlformats.org/officeDocument/2006/relationships/hyperlink" Target="https://stats.wnba.com/events/?flag=3&amp;CFID=&amp;CFPARAMS=&amp;PlayerID=1628279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2" Type="http://schemas.openxmlformats.org/officeDocument/2006/relationships/hyperlink" Target="https://stats.wnba.com/events/?flag=3&amp;CFID=&amp;CFPARAMS=&amp;PlayerID=100944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8" Type="http://schemas.openxmlformats.org/officeDocument/2006/relationships/hyperlink" Target="https://stats.wnba.com/team/1611661325/traditional/" TargetMode="External"/><Relationship Id="rId9015" Type="http://schemas.openxmlformats.org/officeDocument/2006/relationships/hyperlink" Target="https://stats.wnba.com/events/?flag=3&amp;CFID=&amp;CFPARAMS=&amp;PlayerID=1628279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1" Type="http://schemas.openxmlformats.org/officeDocument/2006/relationships/hyperlink" Target="https://stats.wnba.com/events/?flag=3&amp;CFID=&amp;CFPARAMS=&amp;PlayerID=100944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9" Type="http://schemas.openxmlformats.org/officeDocument/2006/relationships/hyperlink" Target="https://stats.wnba.com/events/?flag=3&amp;CFID=&amp;CFPARAMS=&amp;PlayerID=200676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8" Type="http://schemas.openxmlformats.org/officeDocument/2006/relationships/hyperlink" Target="https://stats.wnba.com/events/?flag=1&amp;CFID=&amp;CFPARAMS=&amp;PlayerID=100944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2" Type="http://schemas.openxmlformats.org/officeDocument/2006/relationships/hyperlink" Target="https://stats.wnba.com/events/?flag=1&amp;CFID=&amp;CFPARAMS=&amp;PlayerID=1627673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7" Type="http://schemas.openxmlformats.org/officeDocument/2006/relationships/hyperlink" Target="https://stats.wnba.com/events/?flag=1&amp;CFID=&amp;CFPARAMS=&amp;PlayerID=100944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3" Type="http://schemas.openxmlformats.org/officeDocument/2006/relationships/hyperlink" Target="https://stats.wnba.com/events/?flag=1&amp;CFID=&amp;CFPARAMS=&amp;PlayerID=1627673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6" Type="http://schemas.openxmlformats.org/officeDocument/2006/relationships/hyperlink" Target="https://stats.wnba.com/events/?flag=1&amp;CFID=&amp;CFPARAMS=&amp;PlayerID=100944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4" Type="http://schemas.openxmlformats.org/officeDocument/2006/relationships/hyperlink" Target="https://stats.wnba.com/events/?flag=1&amp;CFID=&amp;CFPARAMS=&amp;PlayerID=1627673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9" Type="http://schemas.openxmlformats.org/officeDocument/2006/relationships/hyperlink" Target="https://stats.wnba.com/events/?flag=1&amp;CFID=&amp;CFPARAMS=&amp;PlayerID=1628279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5" Type="http://schemas.openxmlformats.org/officeDocument/2006/relationships/hyperlink" Target="https://stats.wnba.com/events/?flag=1&amp;CFID=&amp;CFPARAMS=&amp;PlayerID=100944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5" Type="http://schemas.openxmlformats.org/officeDocument/2006/relationships/hyperlink" Target="https://stats.wnba.com/events/?flag=1&amp;CFID=&amp;CFPARAMS=&amp;PlayerID=1627673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0" Type="http://schemas.openxmlformats.org/officeDocument/2006/relationships/hyperlink" Target="https://stats.wnba.com/player/203017/" TargetMode="External"/><Relationship Id="rId14591" Type="http://schemas.openxmlformats.org/officeDocument/2006/relationships/hyperlink" Target="https://stats.wnba.com/team/1611661321/traditional/" TargetMode="External"/><Relationship Id="rId14592" Type="http://schemas.openxmlformats.org/officeDocument/2006/relationships/hyperlink" Target="https://stats.wnba.com/events/?flag=3&amp;CFID=&amp;CFPARAMS=&amp;PlayerID=203017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3" Type="http://schemas.openxmlformats.org/officeDocument/2006/relationships/hyperlink" Target="https://stats.wnba.com/events/?flag=3&amp;CFID=&amp;CFPARAMS=&amp;PlayerID=203017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2" Type="http://schemas.openxmlformats.org/officeDocument/2006/relationships/hyperlink" Target="https://stats.wnba.com/events/?flag=1&amp;CFID=&amp;CFPARAMS=&amp;PlayerID=1627674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1" Type="http://schemas.openxmlformats.org/officeDocument/2006/relationships/hyperlink" Target="https://stats.wnba.com/events/?flag=1&amp;CFID=&amp;CFPARAMS=&amp;PlayerID=1627674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0" Type="http://schemas.openxmlformats.org/officeDocument/2006/relationships/hyperlink" Target="https://stats.wnba.com/events/?flag=1&amp;CFID=&amp;CFPARAMS=&amp;PlayerID=1627674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3" Type="http://schemas.openxmlformats.org/officeDocument/2006/relationships/hyperlink" Target="https://stats.wnba.com/events/?flag=1&amp;CFID=&amp;CFPARAMS=&amp;PlayerID=204322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2" Type="http://schemas.openxmlformats.org/officeDocument/2006/relationships/hyperlink" Target="https://stats.wnba.com/events/?flag=3&amp;CFID=&amp;CFPARAMS=&amp;PlayerID=204322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1" Type="http://schemas.openxmlformats.org/officeDocument/2006/relationships/hyperlink" Target="https://stats.wnba.com/events/?flag=3&amp;CFID=&amp;CFPARAMS=&amp;PlayerID=204322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0" Type="http://schemas.openxmlformats.org/officeDocument/2006/relationships/hyperlink" Target="https://stats.wnba.com/team/1611661330/traditional/" TargetMode="External"/><Relationship Id="rId9007" Type="http://schemas.openxmlformats.org/officeDocument/2006/relationships/hyperlink" Target="https://stats.wnba.com/events/?flag=1&amp;CFID=&amp;CFPARAMS=&amp;PlayerID=204322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5" Type="http://schemas.openxmlformats.org/officeDocument/2006/relationships/hyperlink" Target="https://stats.wnba.com/events/?flag=3&amp;CFID=&amp;CFPARAMS=&amp;PlayerID=1627674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7" Type="http://schemas.openxmlformats.org/officeDocument/2006/relationships/hyperlink" Target="https://stats.wnba.com/events/?flag=1&amp;CFID=&amp;CFPARAMS=&amp;PlayerID=200676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6" Type="http://schemas.openxmlformats.org/officeDocument/2006/relationships/hyperlink" Target="https://stats.wnba.com/events/?flag=1&amp;CFID=&amp;CFPARAMS=&amp;PlayerID=204322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4" Type="http://schemas.openxmlformats.org/officeDocument/2006/relationships/hyperlink" Target="https://stats.wnba.com/events/?flag=3&amp;CFID=&amp;CFPARAMS=&amp;PlayerID=1627674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8" Type="http://schemas.openxmlformats.org/officeDocument/2006/relationships/hyperlink" Target="https://stats.wnba.com/events/?flag=1&amp;CFID=&amp;CFPARAMS=&amp;PlayerID=200676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5" Type="http://schemas.openxmlformats.org/officeDocument/2006/relationships/hyperlink" Target="https://stats.wnba.com/events/?flag=1&amp;CFID=&amp;CFPARAMS=&amp;PlayerID=204322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3" Type="http://schemas.openxmlformats.org/officeDocument/2006/relationships/hyperlink" Target="https://stats.wnba.com/events/?flag=3&amp;CFID=&amp;CFPARAMS=&amp;PlayerID=1627674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9" Type="http://schemas.openxmlformats.org/officeDocument/2006/relationships/hyperlink" Target="https://stats.wnba.com/events/?flag=1&amp;CFID=&amp;CFPARAMS=&amp;PlayerID=200676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4" Type="http://schemas.openxmlformats.org/officeDocument/2006/relationships/hyperlink" Target="https://stats.wnba.com/events/?flag=1&amp;CFID=&amp;CFPARAMS=&amp;PlayerID=204322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2" Type="http://schemas.openxmlformats.org/officeDocument/2006/relationships/hyperlink" Target="https://stats.wnba.com/team/1611661329/traditional/" TargetMode="External"/><Relationship Id="rId13259" Type="http://schemas.openxmlformats.org/officeDocument/2006/relationships/hyperlink" Target="https://stats.wnba.com/events/?flag=1&amp;CFID=&amp;CFPARAMS=&amp;PlayerID=1627674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3" Type="http://schemas.openxmlformats.org/officeDocument/2006/relationships/hyperlink" Target="https://stats.wnba.com/events/?flag=1&amp;CFID=&amp;CFPARAMS=&amp;PlayerID=200676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8" Type="http://schemas.openxmlformats.org/officeDocument/2006/relationships/hyperlink" Target="https://stats.wnba.com/events/?flag=1&amp;CFID=&amp;CFPARAMS=&amp;PlayerID=1627674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4" Type="http://schemas.openxmlformats.org/officeDocument/2006/relationships/hyperlink" Target="https://stats.wnba.com/events/?flag=1&amp;CFID=&amp;CFPARAMS=&amp;PlayerID=200676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9" Type="http://schemas.openxmlformats.org/officeDocument/2006/relationships/hyperlink" Target="https://stats.wnba.com/events/?flag=1&amp;CFID=&amp;CFPARAMS=&amp;PlayerID=204322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7" Type="http://schemas.openxmlformats.org/officeDocument/2006/relationships/hyperlink" Target="https://stats.wnba.com/events/?flag=1&amp;CFID=&amp;CFPARAMS=&amp;PlayerID=1627674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5" Type="http://schemas.openxmlformats.org/officeDocument/2006/relationships/hyperlink" Target="https://stats.wnba.com/events/?flag=1&amp;CFID=&amp;CFPARAMS=&amp;PlayerID=200676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8" Type="http://schemas.openxmlformats.org/officeDocument/2006/relationships/hyperlink" Target="https://stats.wnba.com/events/?flag=1&amp;CFID=&amp;CFPARAMS=&amp;PlayerID=204322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6" Type="http://schemas.openxmlformats.org/officeDocument/2006/relationships/hyperlink" Target="https://stats.wnba.com/events/?flag=3&amp;CFID=&amp;CFPARAMS=&amp;PlayerID=1627674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6" Type="http://schemas.openxmlformats.org/officeDocument/2006/relationships/hyperlink" Target="https://stats.wnba.com/events/?flag=1&amp;CFID=&amp;CFPARAMS=&amp;PlayerID=200676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0" Type="http://schemas.openxmlformats.org/officeDocument/2006/relationships/hyperlink" Target="https://stats.wnba.com/events/?flag=1&amp;CFID=&amp;CFPARAMS=&amp;PlayerID=204297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0" Type="http://schemas.openxmlformats.org/officeDocument/2006/relationships/hyperlink" Target="https://stats.wnba.com/events/?flag=1&amp;CFID=&amp;CFPARAMS=&amp;PlayerID=203825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1" Type="http://schemas.openxmlformats.org/officeDocument/2006/relationships/hyperlink" Target="https://stats.wnba.com/player/204317/" TargetMode="External"/><Relationship Id="rId9032" Type="http://schemas.openxmlformats.org/officeDocument/2006/relationships/hyperlink" Target="https://stats.wnba.com/events/?flag=1&amp;CFID=&amp;CFPARAMS=&amp;PlayerID=202252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1" Type="http://schemas.openxmlformats.org/officeDocument/2006/relationships/hyperlink" Target="https://stats.wnba.com/events/?flag=1&amp;CFID=&amp;CFPARAMS=&amp;PlayerID=202252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9" Type="http://schemas.openxmlformats.org/officeDocument/2006/relationships/hyperlink" Target="https://stats.wnba.com/events/?flag=1&amp;CFID=&amp;CFPARAMS=&amp;PlayerID=1628931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0" Type="http://schemas.openxmlformats.org/officeDocument/2006/relationships/hyperlink" Target="https://stats.wnba.com/events/?flag=3&amp;CFID=&amp;CFPARAMS=&amp;PlayerID=202252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8" Type="http://schemas.openxmlformats.org/officeDocument/2006/relationships/hyperlink" Target="https://stats.wnba.com/events/?flag=3&amp;CFID=&amp;CFPARAMS=&amp;PlayerID=1628931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7" Type="http://schemas.openxmlformats.org/officeDocument/2006/relationships/hyperlink" Target="https://stats.wnba.com/events/?flag=3&amp;CFID=&amp;CFPARAMS=&amp;PlayerID=1628931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6" Type="http://schemas.openxmlformats.org/officeDocument/2006/relationships/hyperlink" Target="https://stats.wnba.com/events/?flag=1&amp;CFID=&amp;CFPARAMS=&amp;PlayerID=202252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8" Type="http://schemas.openxmlformats.org/officeDocument/2006/relationships/hyperlink" Target="https://stats.wnba.com/events/?flag=1&amp;CFID=&amp;CFPARAMS=&amp;PlayerID=203825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9" Type="http://schemas.openxmlformats.org/officeDocument/2006/relationships/hyperlink" Target="https://stats.wnba.com/events/?flag=1&amp;CFID=&amp;CFPARAMS=&amp;PlayerID=204297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5" Type="http://schemas.openxmlformats.org/officeDocument/2006/relationships/hyperlink" Target="https://stats.wnba.com/events/?flag=1&amp;CFID=&amp;CFPARAMS=&amp;PlayerID=202252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9" Type="http://schemas.openxmlformats.org/officeDocument/2006/relationships/hyperlink" Target="https://stats.wnba.com/events/?flag=1&amp;CFID=&amp;CFPARAMS=&amp;PlayerID=203825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4" Type="http://schemas.openxmlformats.org/officeDocument/2006/relationships/hyperlink" Target="https://stats.wnba.com/events/?flag=1&amp;CFID=&amp;CFPARAMS=&amp;PlayerID=202252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3" Type="http://schemas.openxmlformats.org/officeDocument/2006/relationships/hyperlink" Target="https://stats.wnba.com/events/?flag=1&amp;CFID=&amp;CFPARAMS=&amp;PlayerID=202252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2" Type="http://schemas.openxmlformats.org/officeDocument/2006/relationships/hyperlink" Target="https://stats.wnba.com/events/?flag=1&amp;CFID=&amp;CFPARAMS=&amp;PlayerID=200665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4" Type="http://schemas.openxmlformats.org/officeDocument/2006/relationships/hyperlink" Target="https://stats.wnba.com/events/?flag=3&amp;CFID=&amp;CFPARAMS=&amp;PlayerID=203825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5" Type="http://schemas.openxmlformats.org/officeDocument/2006/relationships/hyperlink" Target="https://stats.wnba.com/events/?flag=1&amp;CFID=&amp;CFPARAMS=&amp;PlayerID=204297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9" Type="http://schemas.openxmlformats.org/officeDocument/2006/relationships/hyperlink" Target="https://stats.wnba.com/player/100720/" TargetMode="External"/><Relationship Id="rId13221" Type="http://schemas.openxmlformats.org/officeDocument/2006/relationships/hyperlink" Target="https://stats.wnba.com/events/?flag=1&amp;CFID=&amp;CFPARAMS=&amp;PlayerID=200665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5" Type="http://schemas.openxmlformats.org/officeDocument/2006/relationships/hyperlink" Target="https://stats.wnba.com/events/?flag=1&amp;CFID=&amp;CFPARAMS=&amp;PlayerID=203825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6" Type="http://schemas.openxmlformats.org/officeDocument/2006/relationships/hyperlink" Target="https://stats.wnba.com/events/?flag=1&amp;CFID=&amp;CFPARAMS=&amp;PlayerID=204297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8" Type="http://schemas.openxmlformats.org/officeDocument/2006/relationships/hyperlink" Target="https://stats.wnba.com/events/?flag=1&amp;CFID=&amp;CFPARAMS=&amp;PlayerID=202252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0" Type="http://schemas.openxmlformats.org/officeDocument/2006/relationships/hyperlink" Target="https://stats.wnba.com/events/?flag=1&amp;CFID=&amp;CFPARAMS=&amp;PlayerID=200665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6" Type="http://schemas.openxmlformats.org/officeDocument/2006/relationships/hyperlink" Target="https://stats.wnba.com/events/?flag=1&amp;CFID=&amp;CFPARAMS=&amp;PlayerID=203825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7" Type="http://schemas.openxmlformats.org/officeDocument/2006/relationships/hyperlink" Target="https://stats.wnba.com/events/?flag=1&amp;CFID=&amp;CFPARAMS=&amp;PlayerID=204297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7" Type="http://schemas.openxmlformats.org/officeDocument/2006/relationships/hyperlink" Target="https://stats.wnba.com/events/?flag=1&amp;CFID=&amp;CFPARAMS=&amp;PlayerID=202252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7" Type="http://schemas.openxmlformats.org/officeDocument/2006/relationships/hyperlink" Target="https://stats.wnba.com/events/?flag=1&amp;CFID=&amp;CFPARAMS=&amp;PlayerID=203825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8" Type="http://schemas.openxmlformats.org/officeDocument/2006/relationships/hyperlink" Target="https://stats.wnba.com/events/?flag=1&amp;CFID=&amp;CFPARAMS=&amp;PlayerID=204297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6" Type="http://schemas.openxmlformats.org/officeDocument/2006/relationships/hyperlink" Target="https://stats.wnba.com/events/?flag=3&amp;CFID=&amp;CFPARAMS=&amp;PlayerID=1628931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0" Type="http://schemas.openxmlformats.org/officeDocument/2006/relationships/hyperlink" Target="https://stats.wnba.com/team/1611661319/traditional/" TargetMode="External"/><Relationship Id="rId15881" Type="http://schemas.openxmlformats.org/officeDocument/2006/relationships/hyperlink" Target="https://stats.wnba.com/events/?flag=3&amp;CFID=&amp;CFPARAMS=&amp;PlayerID=204297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5" Type="http://schemas.openxmlformats.org/officeDocument/2006/relationships/hyperlink" Target="https://stats.wnba.com/events/?flag=3&amp;CFID=&amp;CFPARAMS=&amp;PlayerID=1628931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1" Type="http://schemas.openxmlformats.org/officeDocument/2006/relationships/hyperlink" Target="https://stats.wnba.com/events/?flag=3&amp;CFID=&amp;CFPARAMS=&amp;PlayerID=203825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2" Type="http://schemas.openxmlformats.org/officeDocument/2006/relationships/hyperlink" Target="https://stats.wnba.com/events/?flag=3&amp;CFID=&amp;CFPARAMS=&amp;PlayerID=204297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4" Type="http://schemas.openxmlformats.org/officeDocument/2006/relationships/hyperlink" Target="https://stats.wnba.com/team/1611661329/traditional/" TargetMode="External"/><Relationship Id="rId14552" Type="http://schemas.openxmlformats.org/officeDocument/2006/relationships/hyperlink" Target="https://stats.wnba.com/events/?flag=3&amp;CFID=&amp;CFPARAMS=&amp;PlayerID=203825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3" Type="http://schemas.openxmlformats.org/officeDocument/2006/relationships/hyperlink" Target="https://stats.wnba.com/events/?flag=1&amp;CFID=&amp;CFPARAMS=&amp;PlayerID=204297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3" Type="http://schemas.openxmlformats.org/officeDocument/2006/relationships/hyperlink" Target="https://stats.wnba.com/player/1628931/" TargetMode="External"/><Relationship Id="rId14553" Type="http://schemas.openxmlformats.org/officeDocument/2006/relationships/hyperlink" Target="https://stats.wnba.com/events/?flag=3&amp;CFID=&amp;CFPARAMS=&amp;PlayerID=203825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4" Type="http://schemas.openxmlformats.org/officeDocument/2006/relationships/hyperlink" Target="https://stats.wnba.com/events/?flag=1&amp;CFID=&amp;CFPARAMS=&amp;PlayerID=204297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0" Type="http://schemas.openxmlformats.org/officeDocument/2006/relationships/hyperlink" Target="https://stats.wnba.com/events/?flag=1&amp;CFID=&amp;CFPARAMS=&amp;PlayerID=1627673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1" Type="http://schemas.openxmlformats.org/officeDocument/2006/relationships/hyperlink" Target="https://stats.wnba.com/events/?flag=1&amp;CFID=&amp;CFPARAMS=&amp;PlayerID=1627673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0" Type="http://schemas.openxmlformats.org/officeDocument/2006/relationships/hyperlink" Target="https://stats.wnba.com/events/?flag=3&amp;CFID=&amp;CFPARAMS=&amp;PlayerID=100944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1" Type="http://schemas.openxmlformats.org/officeDocument/2006/relationships/hyperlink" Target="https://stats.wnba.com/events/?flag=1&amp;CFID=&amp;CFPARAMS=&amp;PlayerID=1628279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0" Type="http://schemas.openxmlformats.org/officeDocument/2006/relationships/hyperlink" Target="https://stats.wnba.com/events/?flag=1&amp;CFID=&amp;CFPARAMS=&amp;PlayerID=1628279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9" Type="http://schemas.openxmlformats.org/officeDocument/2006/relationships/hyperlink" Target="https://stats.wnba.com/events/?flag=3&amp;CFID=&amp;CFPARAMS=&amp;PlayerID=100944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8" Type="http://schemas.openxmlformats.org/officeDocument/2006/relationships/hyperlink" Target="https://stats.wnba.com/team/1611661324/traditional/" TargetMode="External"/><Relationship Id="rId9025" Type="http://schemas.openxmlformats.org/officeDocument/2006/relationships/hyperlink" Target="https://stats.wnba.com/player/202252/" TargetMode="External"/><Relationship Id="rId14569" Type="http://schemas.openxmlformats.org/officeDocument/2006/relationships/hyperlink" Target="https://stats.wnba.com/events/?flag=1&amp;CFID=&amp;CFPARAMS=&amp;PlayerID=1627673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4" Type="http://schemas.openxmlformats.org/officeDocument/2006/relationships/hyperlink" Target="https://stats.wnba.com/events/?flag=1&amp;CFID=&amp;CFPARAMS=&amp;PlayerID=1628279&amp;TeamID=161166132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3" Type="http://schemas.openxmlformats.org/officeDocument/2006/relationships/hyperlink" Target="https://stats.wnba.com/events/?flag=1&amp;CFID=&amp;CFPARAMS=&amp;PlayerID=1628279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2" Type="http://schemas.openxmlformats.org/officeDocument/2006/relationships/hyperlink" Target="https://stats.wnba.com/events/?flag=1&amp;CFID=&amp;CFPARAMS=&amp;PlayerID=1628279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9" Type="http://schemas.openxmlformats.org/officeDocument/2006/relationships/hyperlink" Target="https://stats.wnba.com/events/?flag=3&amp;CFID=&amp;CFPARAMS=&amp;PlayerID=202252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3" Type="http://schemas.openxmlformats.org/officeDocument/2006/relationships/hyperlink" Target="https://stats.wnba.com/events/?flag=1&amp;CFID=&amp;CFPARAMS=&amp;PlayerID=1628931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5" Type="http://schemas.openxmlformats.org/officeDocument/2006/relationships/hyperlink" Target="https://stats.wnba.com/events/?flag=3&amp;CFID=&amp;CFPARAMS=&amp;PlayerID=1627673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6" Type="http://schemas.openxmlformats.org/officeDocument/2006/relationships/hyperlink" Target="https://stats.wnba.com/events/?flag=1&amp;CFID=&amp;CFPARAMS=&amp;PlayerID=204317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8" Type="http://schemas.openxmlformats.org/officeDocument/2006/relationships/hyperlink" Target="https://stats.wnba.com/events/?flag=3&amp;CFID=&amp;CFPARAMS=&amp;PlayerID=202252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2" Type="http://schemas.openxmlformats.org/officeDocument/2006/relationships/hyperlink" Target="https://stats.wnba.com/events/?flag=1&amp;CFID=&amp;CFPARAMS=&amp;PlayerID=1628931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6" Type="http://schemas.openxmlformats.org/officeDocument/2006/relationships/hyperlink" Target="https://stats.wnba.com/events/?flag=3&amp;CFID=&amp;CFPARAMS=&amp;PlayerID=1627673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7" Type="http://schemas.openxmlformats.org/officeDocument/2006/relationships/hyperlink" Target="https://stats.wnba.com/events/?flag=1&amp;CFID=&amp;CFPARAMS=&amp;PlayerID=204317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7" Type="http://schemas.openxmlformats.org/officeDocument/2006/relationships/hyperlink" Target="https://stats.wnba.com/events/?flag=3&amp;CFID=&amp;CFPARAMS=&amp;PlayerID=202252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1" Type="http://schemas.openxmlformats.org/officeDocument/2006/relationships/hyperlink" Target="https://stats.wnba.com/events/?flag=1&amp;CFID=&amp;CFPARAMS=&amp;PlayerID=1628931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7" Type="http://schemas.openxmlformats.org/officeDocument/2006/relationships/hyperlink" Target="https://stats.wnba.com/events/?flag=3&amp;CFID=&amp;CFPARAMS=&amp;PlayerID=1627673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8" Type="http://schemas.openxmlformats.org/officeDocument/2006/relationships/hyperlink" Target="https://stats.wnba.com/events/?flag=1&amp;CFID=&amp;CFPARAMS=&amp;PlayerID=204317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6" Type="http://schemas.openxmlformats.org/officeDocument/2006/relationships/hyperlink" Target="https://stats.wnba.com/team/1611661328/traditional/" TargetMode="External"/><Relationship Id="rId13230" Type="http://schemas.openxmlformats.org/officeDocument/2006/relationships/hyperlink" Target="https://stats.wnba.com/events/?flag=1&amp;CFID=&amp;CFPARAMS=&amp;PlayerID=1628931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8" Type="http://schemas.openxmlformats.org/officeDocument/2006/relationships/hyperlink" Target="https://stats.wnba.com/events/?flag=3&amp;CFID=&amp;CFPARAMS=&amp;PlayerID=1627673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9" Type="http://schemas.openxmlformats.org/officeDocument/2006/relationships/hyperlink" Target="https://stats.wnba.com/events/?flag=1&amp;CFID=&amp;CFPARAMS=&amp;PlayerID=204317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7" Type="http://schemas.openxmlformats.org/officeDocument/2006/relationships/hyperlink" Target="https://stats.wnba.com/player/100944/" TargetMode="External"/><Relationship Id="rId14561" Type="http://schemas.openxmlformats.org/officeDocument/2006/relationships/hyperlink" Target="https://stats.wnba.com/events/?flag=1&amp;CFID=&amp;CFPARAMS=&amp;PlayerID=203825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2" Type="http://schemas.openxmlformats.org/officeDocument/2006/relationships/hyperlink" Target="https://stats.wnba.com/team/1611661328/traditional/" TargetMode="External"/><Relationship Id="rId13236" Type="http://schemas.openxmlformats.org/officeDocument/2006/relationships/hyperlink" Target="https://stats.wnba.com/events/?flag=1&amp;CFID=&amp;CFPARAMS=&amp;PlayerID=1628931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2" Type="http://schemas.openxmlformats.org/officeDocument/2006/relationships/hyperlink" Target="https://stats.wnba.com/events/?flag=1&amp;CFID=&amp;CFPARAMS=&amp;PlayerID=203825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3" Type="http://schemas.openxmlformats.org/officeDocument/2006/relationships/hyperlink" Target="https://stats.wnba.com/events/?flag=3&amp;CFID=&amp;CFPARAMS=&amp;PlayerID=204317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5" Type="http://schemas.openxmlformats.org/officeDocument/2006/relationships/hyperlink" Target="https://stats.wnba.com/events/?flag=1&amp;CFID=&amp;CFPARAMS=&amp;PlayerID=1628931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3" Type="http://schemas.openxmlformats.org/officeDocument/2006/relationships/hyperlink" Target="https://stats.wnba.com/player/1627673/" TargetMode="External"/><Relationship Id="rId15894" Type="http://schemas.openxmlformats.org/officeDocument/2006/relationships/hyperlink" Target="https://stats.wnba.com/events/?flag=3&amp;CFID=&amp;CFPARAMS=&amp;PlayerID=204317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4" Type="http://schemas.openxmlformats.org/officeDocument/2006/relationships/hyperlink" Target="https://stats.wnba.com/events/?flag=1&amp;CFID=&amp;CFPARAMS=&amp;PlayerID=1628931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4" Type="http://schemas.openxmlformats.org/officeDocument/2006/relationships/hyperlink" Target="https://stats.wnba.com/team/1611661323/traditional/" TargetMode="External"/><Relationship Id="rId15895" Type="http://schemas.openxmlformats.org/officeDocument/2006/relationships/hyperlink" Target="https://stats.wnba.com/events/?flag=3&amp;CFID=&amp;CFPARAMS=&amp;PlayerID=204317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8" Type="http://schemas.openxmlformats.org/officeDocument/2006/relationships/hyperlink" Target="https://stats.wnba.com/events/?flag=3&amp;CFID=&amp;CFPARAMS=&amp;PlayerID=204320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7" Type="http://schemas.openxmlformats.org/officeDocument/2006/relationships/hyperlink" Target="https://stats.wnba.com/events/?flag=3&amp;CFID=&amp;CFPARAMS=&amp;PlayerID=202656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7" Type="http://schemas.openxmlformats.org/officeDocument/2006/relationships/hyperlink" Target="https://stats.wnba.com/events/?flag=3&amp;CFID=&amp;CFPARAMS=&amp;PlayerID=204320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8" Type="http://schemas.openxmlformats.org/officeDocument/2006/relationships/hyperlink" Target="https://stats.wnba.com/events/?flag=3&amp;CFID=&amp;CFPARAMS=&amp;PlayerID=202656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6" Type="http://schemas.openxmlformats.org/officeDocument/2006/relationships/hyperlink" Target="https://stats.wnba.com/events/?flag=3&amp;CFID=&amp;CFPARAMS=&amp;PlayerID=204320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9" Type="http://schemas.openxmlformats.org/officeDocument/2006/relationships/hyperlink" Target="https://stats.wnba.com/events/?flag=3&amp;CFID=&amp;CFPARAMS=&amp;PlayerID=202656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5" Type="http://schemas.openxmlformats.org/officeDocument/2006/relationships/hyperlink" Target="https://stats.wnba.com/team/1611661313/traditional/" TargetMode="External"/><Relationship Id="rId15823" Type="http://schemas.openxmlformats.org/officeDocument/2006/relationships/hyperlink" Target="https://stats.wnba.com/events/?flag=1&amp;CFID=&amp;CFPARAMS=&amp;PlayerID=100812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4" Type="http://schemas.openxmlformats.org/officeDocument/2006/relationships/hyperlink" Target="https://stats.wnba.com/player/202656/" TargetMode="External"/><Relationship Id="rId15825" Type="http://schemas.openxmlformats.org/officeDocument/2006/relationships/hyperlink" Target="https://stats.wnba.com/team/1611661325/traditional/" TargetMode="External"/><Relationship Id="rId9099" Type="http://schemas.openxmlformats.org/officeDocument/2006/relationships/hyperlink" Target="https://stats.wnba.com/events/?flag=3&amp;CFID=&amp;CFPARAMS=&amp;PlayerID=204320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6" Type="http://schemas.openxmlformats.org/officeDocument/2006/relationships/hyperlink" Target="https://stats.wnba.com/events/?flag=3&amp;CFID=&amp;CFPARAMS=&amp;PlayerID=202656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0" Type="http://schemas.openxmlformats.org/officeDocument/2006/relationships/hyperlink" Target="https://stats.wnba.com/events/?flag=1&amp;CFID=&amp;CFPARAMS=&amp;PlayerID=100812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1" Type="http://schemas.openxmlformats.org/officeDocument/2006/relationships/hyperlink" Target="https://stats.wnba.com/events/?flag=1&amp;CFID=&amp;CFPARAMS=&amp;PlayerID=100812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2" Type="http://schemas.openxmlformats.org/officeDocument/2006/relationships/hyperlink" Target="https://stats.wnba.com/events/?flag=1&amp;CFID=&amp;CFPARAMS=&amp;PlayerID=100812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0" Type="http://schemas.openxmlformats.org/officeDocument/2006/relationships/hyperlink" Target="https://stats.wnba.com/events/?flag=1&amp;CFID=&amp;CFPARAMS=&amp;PlayerID=203824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4" Type="http://schemas.openxmlformats.org/officeDocument/2006/relationships/hyperlink" Target="https://stats.wnba.com/player/204320/" TargetMode="External"/><Relationship Id="rId9093" Type="http://schemas.openxmlformats.org/officeDocument/2006/relationships/hyperlink" Target="https://stats.wnba.com/events/?flag=1&amp;CFID=&amp;CFPARAMS=&amp;PlayerID=203824&amp;TeamID=1611661324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2" Type="http://schemas.openxmlformats.org/officeDocument/2006/relationships/hyperlink" Target="https://stats.wnba.com/events/?flag=1&amp;CFID=&amp;CFPARAMS=&amp;PlayerID=203824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1" Type="http://schemas.openxmlformats.org/officeDocument/2006/relationships/hyperlink" Target="https://stats.wnba.com/events/?flag=1&amp;CFID=&amp;CFPARAMS=&amp;PlayerID=203824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7" Type="http://schemas.openxmlformats.org/officeDocument/2006/relationships/hyperlink" Target="https://stats.wnba.com/events/?flag=1&amp;CFID=&amp;CFPARAMS=&amp;PlayerID=203824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7" Type="http://schemas.openxmlformats.org/officeDocument/2006/relationships/hyperlink" Target="https://stats.wnba.com/player/201496/" TargetMode="External"/><Relationship Id="rId15838" Type="http://schemas.openxmlformats.org/officeDocument/2006/relationships/hyperlink" Target="https://stats.wnba.com/team/1611661325/traditional/" TargetMode="External"/><Relationship Id="rId9086" Type="http://schemas.openxmlformats.org/officeDocument/2006/relationships/hyperlink" Target="https://stats.wnba.com/events/?flag=1&amp;CFID=&amp;CFPARAMS=&amp;PlayerID=203824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8" Type="http://schemas.openxmlformats.org/officeDocument/2006/relationships/hyperlink" Target="https://stats.wnba.com/team/1611661320/traditional/" TargetMode="External"/><Relationship Id="rId15839" Type="http://schemas.openxmlformats.org/officeDocument/2006/relationships/hyperlink" Target="https://stats.wnba.com/events/?flag=3&amp;CFID=&amp;CFPARAMS=&amp;PlayerID=1628286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5" Type="http://schemas.openxmlformats.org/officeDocument/2006/relationships/hyperlink" Target="https://stats.wnba.com/events/?flag=3&amp;CFID=&amp;CFPARAMS=&amp;PlayerID=203824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9" Type="http://schemas.openxmlformats.org/officeDocument/2006/relationships/hyperlink" Target="https://stats.wnba.com/events/?flag=3&amp;CFID=&amp;CFPARAMS=&amp;PlayerID=201496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4" Type="http://schemas.openxmlformats.org/officeDocument/2006/relationships/hyperlink" Target="https://stats.wnba.com/events/?flag=3&amp;CFID=&amp;CFPARAMS=&amp;PlayerID=203824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3" Type="http://schemas.openxmlformats.org/officeDocument/2006/relationships/hyperlink" Target="https://stats.wnba.com/events/?flag=1&amp;CFID=&amp;CFPARAMS=&amp;PlayerID=202632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4" Type="http://schemas.openxmlformats.org/officeDocument/2006/relationships/hyperlink" Target="https://stats.wnba.com/events/?flag=1&amp;CFID=&amp;CFPARAMS=&amp;PlayerID=202656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4" Type="http://schemas.openxmlformats.org/officeDocument/2006/relationships/hyperlink" Target="https://stats.wnba.com/events/?flag=1&amp;CFID=&amp;CFPARAMS=&amp;PlayerID=202632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5" Type="http://schemas.openxmlformats.org/officeDocument/2006/relationships/hyperlink" Target="https://stats.wnba.com/events/?flag=1&amp;CFID=&amp;CFPARAMS=&amp;PlayerID=202656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9" Type="http://schemas.openxmlformats.org/officeDocument/2006/relationships/hyperlink" Target="https://stats.wnba.com/events/?flag=1&amp;CFID=&amp;CFPARAMS=&amp;PlayerID=203824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5" Type="http://schemas.openxmlformats.org/officeDocument/2006/relationships/hyperlink" Target="https://stats.wnba.com/events/?flag=1&amp;CFID=&amp;CFPARAMS=&amp;PlayerID=202632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6" Type="http://schemas.openxmlformats.org/officeDocument/2006/relationships/hyperlink" Target="https://stats.wnba.com/events/?flag=1&amp;CFID=&amp;CFPARAMS=&amp;PlayerID=202656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8" Type="http://schemas.openxmlformats.org/officeDocument/2006/relationships/hyperlink" Target="https://stats.wnba.com/events/?flag=1&amp;CFID=&amp;CFPARAMS=&amp;PlayerID=203824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6" Type="http://schemas.openxmlformats.org/officeDocument/2006/relationships/hyperlink" Target="https://stats.wnba.com/events/?flag=1&amp;CFID=&amp;CFPARAMS=&amp;PlayerID=202632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7" Type="http://schemas.openxmlformats.org/officeDocument/2006/relationships/hyperlink" Target="https://stats.wnba.com/player/1628286/" TargetMode="External"/><Relationship Id="rId15830" Type="http://schemas.openxmlformats.org/officeDocument/2006/relationships/hyperlink" Target="https://stats.wnba.com/events/?flag=1&amp;CFID=&amp;CFPARAMS=&amp;PlayerID=202656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0" Type="http://schemas.openxmlformats.org/officeDocument/2006/relationships/hyperlink" Target="https://stats.wnba.com/events/?flag=1&amp;CFID=&amp;CFPARAMS=&amp;PlayerID=202632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1" Type="http://schemas.openxmlformats.org/officeDocument/2006/relationships/hyperlink" Target="https://stats.wnba.com/events/?flag=1&amp;CFID=&amp;CFPARAMS=&amp;PlayerID=202656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1" Type="http://schemas.openxmlformats.org/officeDocument/2006/relationships/hyperlink" Target="https://stats.wnba.com/events/?flag=1&amp;CFID=&amp;CFPARAMS=&amp;PlayerID=202632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2" Type="http://schemas.openxmlformats.org/officeDocument/2006/relationships/hyperlink" Target="https://stats.wnba.com/events/?flag=1&amp;CFID=&amp;CFPARAMS=&amp;PlayerID=202656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2" Type="http://schemas.openxmlformats.org/officeDocument/2006/relationships/hyperlink" Target="https://stats.wnba.com/events/?flag=1&amp;CFID=&amp;CFPARAMS=&amp;PlayerID=202632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3" Type="http://schemas.openxmlformats.org/officeDocument/2006/relationships/hyperlink" Target="https://stats.wnba.com/events/?flag=1&amp;CFID=&amp;CFPARAMS=&amp;PlayerID=202656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9" Type="http://schemas.openxmlformats.org/officeDocument/2006/relationships/hyperlink" Target="https://stats.wnba.com/events/?flag=1&amp;CFID=&amp;CFPARAMS=&amp;PlayerID=203034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5" Type="http://schemas.openxmlformats.org/officeDocument/2006/relationships/hyperlink" Target="https://stats.wnba.com/events/?flag=1&amp;CFID=&amp;CFPARAMS=&amp;PlayerID=203034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6" Type="http://schemas.openxmlformats.org/officeDocument/2006/relationships/hyperlink" Target="https://stats.wnba.com/events/?flag=1&amp;CFID=&amp;CFPARAMS=&amp;PlayerID=203034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7" Type="http://schemas.openxmlformats.org/officeDocument/2006/relationships/hyperlink" Target="https://stats.wnba.com/events/?flag=1&amp;CFID=&amp;CFPARAMS=&amp;PlayerID=203034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8" Type="http://schemas.openxmlformats.org/officeDocument/2006/relationships/hyperlink" Target="https://stats.wnba.com/events/?flag=1&amp;CFID=&amp;CFPARAMS=&amp;PlayerID=203034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1" Type="http://schemas.openxmlformats.org/officeDocument/2006/relationships/hyperlink" Target="https://stats.wnba.com/events/?flag=3&amp;CFID=&amp;CFPARAMS=&amp;PlayerID=203034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2" Type="http://schemas.openxmlformats.org/officeDocument/2006/relationships/hyperlink" Target="https://stats.wnba.com/events/?flag=3&amp;CFID=&amp;CFPARAMS=&amp;PlayerID=203034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3" Type="http://schemas.openxmlformats.org/officeDocument/2006/relationships/hyperlink" Target="https://stats.wnba.com/events/?flag=3&amp;CFID=&amp;CFPARAMS=&amp;PlayerID=203034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4" Type="http://schemas.openxmlformats.org/officeDocument/2006/relationships/hyperlink" Target="https://stats.wnba.com/events/?flag=1&amp;CFID=&amp;CFPARAMS=&amp;PlayerID=203034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0" Type="http://schemas.openxmlformats.org/officeDocument/2006/relationships/hyperlink" Target="https://stats.wnba.com/events/?flag=3&amp;CFID=&amp;CFPARAMS=&amp;PlayerID=203034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6" Type="http://schemas.openxmlformats.org/officeDocument/2006/relationships/hyperlink" Target="https://stats.wnba.com/events/?flag=1&amp;CFID=&amp;CFPARAMS=&amp;PlayerID=100812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7" Type="http://schemas.openxmlformats.org/officeDocument/2006/relationships/hyperlink" Target="https://stats.wnba.com/events/?flag=1&amp;CFID=&amp;CFPARAMS=&amp;PlayerID=100812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8" Type="http://schemas.openxmlformats.org/officeDocument/2006/relationships/hyperlink" Target="https://stats.wnba.com/events/?flag=1&amp;CFID=&amp;CFPARAMS=&amp;PlayerID=100812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9" Type="http://schemas.openxmlformats.org/officeDocument/2006/relationships/hyperlink" Target="https://stats.wnba.com/events/?flag=1&amp;CFID=&amp;CFPARAMS=&amp;PlayerID=100812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2" Type="http://schemas.openxmlformats.org/officeDocument/2006/relationships/hyperlink" Target="https://stats.wnba.com/player/100812/" TargetMode="External"/><Relationship Id="rId15813" Type="http://schemas.openxmlformats.org/officeDocument/2006/relationships/hyperlink" Target="https://stats.wnba.com/team/1611661319/traditional/" TargetMode="External"/><Relationship Id="rId15814" Type="http://schemas.openxmlformats.org/officeDocument/2006/relationships/hyperlink" Target="https://stats.wnba.com/events/?flag=3&amp;CFID=&amp;CFPARAMS=&amp;PlayerID=100812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5" Type="http://schemas.openxmlformats.org/officeDocument/2006/relationships/hyperlink" Target="https://stats.wnba.com/events/?flag=3&amp;CFID=&amp;CFPARAMS=&amp;PlayerID=100812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0" Type="http://schemas.openxmlformats.org/officeDocument/2006/relationships/hyperlink" Target="https://stats.wnba.com/events/?flag=1&amp;CFID=&amp;CFPARAMS=&amp;PlayerID=203034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1" Type="http://schemas.openxmlformats.org/officeDocument/2006/relationships/hyperlink" Target="https://stats.wnba.com/events/?flag=1&amp;CFID=&amp;CFPARAMS=&amp;PlayerID=203034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1" Type="http://schemas.openxmlformats.org/officeDocument/2006/relationships/hyperlink" Target="https://stats.wnba.com/events/?flag=1&amp;CFID=&amp;CFPARAMS=&amp;PlayerID=203398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2" Type="http://schemas.openxmlformats.org/officeDocument/2006/relationships/hyperlink" Target="https://stats.wnba.com/events/?flag=1&amp;CFID=&amp;CFPARAMS=&amp;PlayerID=203398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3" Type="http://schemas.openxmlformats.org/officeDocument/2006/relationships/hyperlink" Target="https://stats.wnba.com/player/1627668/" TargetMode="External"/><Relationship Id="rId14384" Type="http://schemas.openxmlformats.org/officeDocument/2006/relationships/hyperlink" Target="https://stats.wnba.com/team/1611661328/traditional/" TargetMode="External"/><Relationship Id="rId13053" Type="http://schemas.openxmlformats.org/officeDocument/2006/relationships/hyperlink" Target="https://stats.wnba.com/events/?flag=1&amp;CFID=&amp;CFPARAMS=&amp;PlayerID=202259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2" Type="http://schemas.openxmlformats.org/officeDocument/2006/relationships/hyperlink" Target="https://stats.wnba.com/events/?flag=3&amp;CFID=&amp;CFPARAMS=&amp;PlayerID=202259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1" Type="http://schemas.openxmlformats.org/officeDocument/2006/relationships/hyperlink" Target="https://stats.wnba.com/events/?flag=3&amp;CFID=&amp;CFPARAMS=&amp;PlayerID=202259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0" Type="http://schemas.openxmlformats.org/officeDocument/2006/relationships/hyperlink" Target="https://stats.wnba.com/events/?flag=3&amp;CFID=&amp;CFPARAMS=&amp;PlayerID=202259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0" Type="http://schemas.openxmlformats.org/officeDocument/2006/relationships/hyperlink" Target="https://stats.wnba.com/events/?flag=1&amp;CFID=&amp;CFPARAMS=&amp;PlayerID=203398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6" Type="http://schemas.openxmlformats.org/officeDocument/2006/relationships/hyperlink" Target="https://stats.wnba.com/events/?flag=1&amp;CFID=&amp;CFPARAMS=&amp;PlayerID=203829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8" Type="http://schemas.openxmlformats.org/officeDocument/2006/relationships/hyperlink" Target="https://stats.wnba.com/events/?flag=1&amp;CFID=&amp;CFPARAMS=&amp;PlayerID=203398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5" Type="http://schemas.openxmlformats.org/officeDocument/2006/relationships/hyperlink" Target="https://stats.wnba.com/events/?flag=1&amp;CFID=&amp;CFPARAMS=&amp;PlayerID=203829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9" Type="http://schemas.openxmlformats.org/officeDocument/2006/relationships/hyperlink" Target="https://stats.wnba.com/events/?flag=1&amp;CFID=&amp;CFPARAMS=&amp;PlayerID=203398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4" Type="http://schemas.openxmlformats.org/officeDocument/2006/relationships/hyperlink" Target="https://stats.wnba.com/events/?flag=1&amp;CFID=&amp;CFPARAMS=&amp;PlayerID=203829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3" Type="http://schemas.openxmlformats.org/officeDocument/2006/relationships/hyperlink" Target="https://stats.wnba.com/events/?flag=1&amp;CFID=&amp;CFPARAMS=&amp;PlayerID=203829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4" Type="http://schemas.openxmlformats.org/officeDocument/2006/relationships/hyperlink" Target="https://stats.wnba.com/events/?flag=3&amp;CFID=&amp;CFPARAMS=&amp;PlayerID=203398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9" Type="http://schemas.openxmlformats.org/officeDocument/2006/relationships/hyperlink" Target="https://stats.wnba.com/events/?flag=3&amp;CFID=&amp;CFPARAMS=&amp;PlayerID=202259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5" Type="http://schemas.openxmlformats.org/officeDocument/2006/relationships/hyperlink" Target="https://stats.wnba.com/events/?flag=1&amp;CFID=&amp;CFPARAMS=&amp;PlayerID=203398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8" Type="http://schemas.openxmlformats.org/officeDocument/2006/relationships/hyperlink" Target="https://stats.wnba.com/team/1611661313/traditional/" TargetMode="External"/><Relationship Id="rId14376" Type="http://schemas.openxmlformats.org/officeDocument/2006/relationships/hyperlink" Target="https://stats.wnba.com/events/?flag=1&amp;CFID=&amp;CFPARAMS=&amp;PlayerID=203398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7" Type="http://schemas.openxmlformats.org/officeDocument/2006/relationships/hyperlink" Target="https://stats.wnba.com/player/202259/" TargetMode="External"/><Relationship Id="rId14377" Type="http://schemas.openxmlformats.org/officeDocument/2006/relationships/hyperlink" Target="https://stats.wnba.com/events/?flag=1&amp;CFID=&amp;CFPARAMS=&amp;PlayerID=203398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0" Type="http://schemas.openxmlformats.org/officeDocument/2006/relationships/hyperlink" Target="https://stats.wnba.com/player/202638/" TargetMode="External"/><Relationship Id="rId14392" Type="http://schemas.openxmlformats.org/officeDocument/2006/relationships/hyperlink" Target="https://stats.wnba.com/events/?flag=1&amp;CFID=&amp;CFPARAMS=&amp;PlayerID=1627668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3" Type="http://schemas.openxmlformats.org/officeDocument/2006/relationships/hyperlink" Target="https://stats.wnba.com/events/?flag=1&amp;CFID=&amp;CFPARAMS=&amp;PlayerID=1627668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4" Type="http://schemas.openxmlformats.org/officeDocument/2006/relationships/hyperlink" Target="https://stats.wnba.com/events/?flag=1&amp;CFID=&amp;CFPARAMS=&amp;PlayerID=1627668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5" Type="http://schemas.openxmlformats.org/officeDocument/2006/relationships/hyperlink" Target="https://stats.wnba.com/events/?flag=1&amp;CFID=&amp;CFPARAMS=&amp;PlayerID=1627668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4" Type="http://schemas.openxmlformats.org/officeDocument/2006/relationships/hyperlink" Target="https://stats.wnba.com/events/?flag=1&amp;CFID=&amp;CFPARAMS=&amp;PlayerID=202638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3" Type="http://schemas.openxmlformats.org/officeDocument/2006/relationships/hyperlink" Target="https://stats.wnba.com/events/?flag=3&amp;CFID=&amp;CFPARAMS=&amp;PlayerID=202638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2" Type="http://schemas.openxmlformats.org/officeDocument/2006/relationships/hyperlink" Target="https://stats.wnba.com/events/?flag=3&amp;CFID=&amp;CFPARAMS=&amp;PlayerID=202638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0" Type="http://schemas.openxmlformats.org/officeDocument/2006/relationships/hyperlink" Target="https://stats.wnba.com/events/?flag=1&amp;CFID=&amp;CFPARAMS=&amp;PlayerID=1627668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1" Type="http://schemas.openxmlformats.org/officeDocument/2006/relationships/hyperlink" Target="https://stats.wnba.com/team/1611661330/traditional/" TargetMode="External"/><Relationship Id="rId14391" Type="http://schemas.openxmlformats.org/officeDocument/2006/relationships/hyperlink" Target="https://stats.wnba.com/events/?flag=1&amp;CFID=&amp;CFPARAMS=&amp;PlayerID=1627668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7" Type="http://schemas.openxmlformats.org/officeDocument/2006/relationships/hyperlink" Target="https://stats.wnba.com/events/?flag=1&amp;CFID=&amp;CFPARAMS=&amp;PlayerID=202259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9" Type="http://schemas.openxmlformats.org/officeDocument/2006/relationships/hyperlink" Target="https://stats.wnba.com/events/?flag=1&amp;CFID=&amp;CFPARAMS=&amp;PlayerID=1627668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6" Type="http://schemas.openxmlformats.org/officeDocument/2006/relationships/hyperlink" Target="https://stats.wnba.com/events/?flag=1&amp;CFID=&amp;CFPARAMS=&amp;PlayerID=202259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5" Type="http://schemas.openxmlformats.org/officeDocument/2006/relationships/hyperlink" Target="https://stats.wnba.com/events/?flag=1&amp;CFID=&amp;CFPARAMS=&amp;PlayerID=202259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4" Type="http://schemas.openxmlformats.org/officeDocument/2006/relationships/hyperlink" Target="https://stats.wnba.com/events/?flag=1&amp;CFID=&amp;CFPARAMS=&amp;PlayerID=202259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5" Type="http://schemas.openxmlformats.org/officeDocument/2006/relationships/hyperlink" Target="https://stats.wnba.com/events/?flag=3&amp;CFID=&amp;CFPARAMS=&amp;PlayerID=1627668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6" Type="http://schemas.openxmlformats.org/officeDocument/2006/relationships/hyperlink" Target="https://stats.wnba.com/events/?flag=3&amp;CFID=&amp;CFPARAMS=&amp;PlayerID=1627668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9" Type="http://schemas.openxmlformats.org/officeDocument/2006/relationships/hyperlink" Target="https://stats.wnba.com/events/?flag=1&amp;CFID=&amp;CFPARAMS=&amp;PlayerID=202259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7" Type="http://schemas.openxmlformats.org/officeDocument/2006/relationships/hyperlink" Target="https://stats.wnba.com/events/?flag=3&amp;CFID=&amp;CFPARAMS=&amp;PlayerID=1627668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8" Type="http://schemas.openxmlformats.org/officeDocument/2006/relationships/hyperlink" Target="https://stats.wnba.com/events/?flag=1&amp;CFID=&amp;CFPARAMS=&amp;PlayerID=202259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8" Type="http://schemas.openxmlformats.org/officeDocument/2006/relationships/hyperlink" Target="https://stats.wnba.com/events/?flag=3&amp;CFID=&amp;CFPARAMS=&amp;PlayerID=1627668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0" Type="http://schemas.openxmlformats.org/officeDocument/2006/relationships/hyperlink" Target="https://stats.wnba.com/events/?flag=1&amp;CFID=&amp;CFPARAMS=&amp;PlayerID=203855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0" Type="http://schemas.openxmlformats.org/officeDocument/2006/relationships/hyperlink" Target="https://stats.wnba.com/events/?flag=1&amp;CFID=&amp;CFPARAMS=&amp;PlayerID=1628282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1" Type="http://schemas.openxmlformats.org/officeDocument/2006/relationships/hyperlink" Target="https://stats.wnba.com/events/?flag=1&amp;CFID=&amp;CFPARAMS=&amp;PlayerID=203855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1" Type="http://schemas.openxmlformats.org/officeDocument/2006/relationships/hyperlink" Target="https://stats.wnba.com/events/?flag=1&amp;CFID=&amp;CFPARAMS=&amp;PlayerID=1628282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2" Type="http://schemas.openxmlformats.org/officeDocument/2006/relationships/hyperlink" Target="https://stats.wnba.com/events/?flag=1&amp;CFID=&amp;CFPARAMS=&amp;PlayerID=203855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2" Type="http://schemas.openxmlformats.org/officeDocument/2006/relationships/hyperlink" Target="https://stats.wnba.com/events/?flag=1&amp;CFID=&amp;CFPARAMS=&amp;PlayerID=1628282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3" Type="http://schemas.openxmlformats.org/officeDocument/2006/relationships/hyperlink" Target="https://stats.wnba.com/events/?flag=1&amp;CFID=&amp;CFPARAMS=&amp;PlayerID=203855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1" Type="http://schemas.openxmlformats.org/officeDocument/2006/relationships/hyperlink" Target="https://stats.wnba.com/events/?flag=1&amp;CFID=&amp;CFPARAMS=&amp;PlayerID=204333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0" Type="http://schemas.openxmlformats.org/officeDocument/2006/relationships/hyperlink" Target="https://stats.wnba.com/events/?flag=1&amp;CFID=&amp;CFPARAMS=&amp;PlayerID=204333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9" Type="http://schemas.openxmlformats.org/officeDocument/2006/relationships/hyperlink" Target="https://stats.wnba.com/events/?flag=1&amp;CFID=&amp;CFPARAMS=&amp;PlayerID=204333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3" Type="http://schemas.openxmlformats.org/officeDocument/2006/relationships/hyperlink" Target="https://stats.wnba.com/events/?flag=3&amp;CFID=&amp;CFPARAMS=&amp;PlayerID=1627700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2" Type="http://schemas.openxmlformats.org/officeDocument/2006/relationships/hyperlink" Target="https://stats.wnba.com/events/?flag=3&amp;CFID=&amp;CFPARAMS=&amp;PlayerID=1627700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1" Type="http://schemas.openxmlformats.org/officeDocument/2006/relationships/hyperlink" Target="https://stats.wnba.com/events/?flag=3&amp;CFID=&amp;CFPARAMS=&amp;PlayerID=1627700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0" Type="http://schemas.openxmlformats.org/officeDocument/2006/relationships/hyperlink" Target="https://stats.wnba.com/events/?flag=3&amp;CFID=&amp;CFPARAMS=&amp;PlayerID=1627700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7" Type="http://schemas.openxmlformats.org/officeDocument/2006/relationships/hyperlink" Target="https://stats.wnba.com/events/?flag=1&amp;CFID=&amp;CFPARAMS=&amp;PlayerID=1627700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4" Type="http://schemas.openxmlformats.org/officeDocument/2006/relationships/hyperlink" Target="https://stats.wnba.com/events/?flag=3&amp;CFID=&amp;CFPARAMS=&amp;PlayerID=204333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6" Type="http://schemas.openxmlformats.org/officeDocument/2006/relationships/hyperlink" Target="https://stats.wnba.com/team/1611661320/traditional/" TargetMode="External"/><Relationship Id="rId15687" Type="http://schemas.openxmlformats.org/officeDocument/2006/relationships/hyperlink" Target="https://stats.wnba.com/events/?flag=1&amp;CFID=&amp;CFPARAMS=&amp;PlayerID=203855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6" Type="http://schemas.openxmlformats.org/officeDocument/2006/relationships/hyperlink" Target="https://stats.wnba.com/events/?flag=1&amp;CFID=&amp;CFPARAMS=&amp;PlayerID=1627700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3" Type="http://schemas.openxmlformats.org/officeDocument/2006/relationships/hyperlink" Target="https://stats.wnba.com/events/?flag=3&amp;CFID=&amp;CFPARAMS=&amp;PlayerID=204333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7" Type="http://schemas.openxmlformats.org/officeDocument/2006/relationships/hyperlink" Target="https://stats.wnba.com/events/?flag=3&amp;CFID=&amp;CFPARAMS=&amp;PlayerID=1628282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8" Type="http://schemas.openxmlformats.org/officeDocument/2006/relationships/hyperlink" Target="https://stats.wnba.com/events/?flag=1&amp;CFID=&amp;CFPARAMS=&amp;PlayerID=203855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5" Type="http://schemas.openxmlformats.org/officeDocument/2006/relationships/hyperlink" Target="https://stats.wnba.com/events/?flag=1&amp;CFID=&amp;CFPARAMS=&amp;PlayerID=1627700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2" Type="http://schemas.openxmlformats.org/officeDocument/2006/relationships/hyperlink" Target="https://stats.wnba.com/events/?flag=3&amp;CFID=&amp;CFPARAMS=&amp;PlayerID=204333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8" Type="http://schemas.openxmlformats.org/officeDocument/2006/relationships/hyperlink" Target="https://stats.wnba.com/events/?flag=3&amp;CFID=&amp;CFPARAMS=&amp;PlayerID=1628282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9" Type="http://schemas.openxmlformats.org/officeDocument/2006/relationships/hyperlink" Target="https://stats.wnba.com/events/?flag=1&amp;CFID=&amp;CFPARAMS=&amp;PlayerID=203855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4" Type="http://schemas.openxmlformats.org/officeDocument/2006/relationships/hyperlink" Target="https://stats.wnba.com/events/?flag=1&amp;CFID=&amp;CFPARAMS=&amp;PlayerID=1627700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1" Type="http://schemas.openxmlformats.org/officeDocument/2006/relationships/hyperlink" Target="https://stats.wnba.com/events/?flag=3&amp;CFID=&amp;CFPARAMS=&amp;PlayerID=204333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9" Type="http://schemas.openxmlformats.org/officeDocument/2006/relationships/hyperlink" Target="https://stats.wnba.com/events/?flag=1&amp;CFID=&amp;CFPARAMS=&amp;PlayerID=1628282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8" Type="http://schemas.openxmlformats.org/officeDocument/2006/relationships/hyperlink" Target="https://stats.wnba.com/events/?flag=1&amp;CFID=&amp;CFPARAMS=&amp;PlayerID=204333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2" Type="http://schemas.openxmlformats.org/officeDocument/2006/relationships/hyperlink" Target="https://stats.wnba.com/events/?flag=1&amp;CFID=&amp;CFPARAMS=&amp;PlayerID=203830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3" Type="http://schemas.openxmlformats.org/officeDocument/2006/relationships/hyperlink" Target="https://stats.wnba.com/events/?flag=3&amp;CFID=&amp;CFPARAMS=&amp;PlayerID=203855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7" Type="http://schemas.openxmlformats.org/officeDocument/2006/relationships/hyperlink" Target="https://stats.wnba.com/events/?flag=1&amp;CFID=&amp;CFPARAMS=&amp;PlayerID=204333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3" Type="http://schemas.openxmlformats.org/officeDocument/2006/relationships/hyperlink" Target="https://stats.wnba.com/events/?flag=1&amp;CFID=&amp;CFPARAMS=&amp;PlayerID=203830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4" Type="http://schemas.openxmlformats.org/officeDocument/2006/relationships/hyperlink" Target="https://stats.wnba.com/events/?flag=3&amp;CFID=&amp;CFPARAMS=&amp;PlayerID=203855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9" Type="http://schemas.openxmlformats.org/officeDocument/2006/relationships/hyperlink" Target="https://stats.wnba.com/events/?flag=1&amp;CFID=&amp;CFPARAMS=&amp;PlayerID=1627700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6" Type="http://schemas.openxmlformats.org/officeDocument/2006/relationships/hyperlink" Target="https://stats.wnba.com/events/?flag=1&amp;CFID=&amp;CFPARAMS=&amp;PlayerID=204333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4" Type="http://schemas.openxmlformats.org/officeDocument/2006/relationships/hyperlink" Target="https://stats.wnba.com/events/?flag=1&amp;CFID=&amp;CFPARAMS=&amp;PlayerID=203830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5" Type="http://schemas.openxmlformats.org/officeDocument/2006/relationships/hyperlink" Target="https://stats.wnba.com/events/?flag=3&amp;CFID=&amp;CFPARAMS=&amp;PlayerID=203855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8" Type="http://schemas.openxmlformats.org/officeDocument/2006/relationships/hyperlink" Target="https://stats.wnba.com/events/?flag=1&amp;CFID=&amp;CFPARAMS=&amp;PlayerID=1627700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5" Type="http://schemas.openxmlformats.org/officeDocument/2006/relationships/hyperlink" Target="https://stats.wnba.com/events/?flag=1&amp;CFID=&amp;CFPARAMS=&amp;PlayerID=204333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5" Type="http://schemas.openxmlformats.org/officeDocument/2006/relationships/hyperlink" Target="https://stats.wnba.com/player/1628282/" TargetMode="External"/><Relationship Id="rId15686" Type="http://schemas.openxmlformats.org/officeDocument/2006/relationships/hyperlink" Target="https://stats.wnba.com/events/?flag=1&amp;CFID=&amp;CFPARAMS=&amp;PlayerID=203855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0" Type="http://schemas.openxmlformats.org/officeDocument/2006/relationships/hyperlink" Target="https://stats.wnba.com/events/?flag=1&amp;CFID=&amp;CFPARAMS=&amp;PlayerID=1628911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1" Type="http://schemas.openxmlformats.org/officeDocument/2006/relationships/hyperlink" Target="https://stats.wnba.com/player/203398/" TargetMode="External"/><Relationship Id="rId14372" Type="http://schemas.openxmlformats.org/officeDocument/2006/relationships/hyperlink" Target="https://stats.wnba.com/team/1611661317/traditional/" TargetMode="External"/><Relationship Id="rId14373" Type="http://schemas.openxmlformats.org/officeDocument/2006/relationships/hyperlink" Target="https://stats.wnba.com/events/?flag=3&amp;CFID=&amp;CFPARAMS=&amp;PlayerID=203398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2" Type="http://schemas.openxmlformats.org/officeDocument/2006/relationships/hyperlink" Target="https://stats.wnba.com/events/?flag=1&amp;CFID=&amp;CFPARAMS=&amp;PlayerID=203829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1" Type="http://schemas.openxmlformats.org/officeDocument/2006/relationships/hyperlink" Target="https://stats.wnba.com/events/?flag=1&amp;CFID=&amp;CFPARAMS=&amp;PlayerID=203829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0" Type="http://schemas.openxmlformats.org/officeDocument/2006/relationships/hyperlink" Target="https://stats.wnba.com/events/?flag=1&amp;CFID=&amp;CFPARAMS=&amp;PlayerID=203829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2" Type="http://schemas.openxmlformats.org/officeDocument/2006/relationships/hyperlink" Target="https://stats.wnba.com/events/?flag=1&amp;CFID=&amp;CFPARAMS=&amp;PlayerID=204320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1" Type="http://schemas.openxmlformats.org/officeDocument/2006/relationships/hyperlink" Target="https://stats.wnba.com/events/?flag=1&amp;CFID=&amp;CFPARAMS=&amp;PlayerID=204320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0" Type="http://schemas.openxmlformats.org/officeDocument/2006/relationships/hyperlink" Target="https://stats.wnba.com/events/?flag=1&amp;CFID=&amp;CFPARAMS=&amp;PlayerID=204320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6" Type="http://schemas.openxmlformats.org/officeDocument/2006/relationships/hyperlink" Target="https://stats.wnba.com/events/?flag=1&amp;CFID=&amp;CFPARAMS=&amp;PlayerID=204320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5" Type="http://schemas.openxmlformats.org/officeDocument/2006/relationships/hyperlink" Target="https://stats.wnba.com/events/?flag=3&amp;CFID=&amp;CFPARAMS=&amp;PlayerID=203829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7" Type="http://schemas.openxmlformats.org/officeDocument/2006/relationships/hyperlink" Target="https://stats.wnba.com/events/?flag=3&amp;CFID=&amp;CFPARAMS=&amp;PlayerID=1628911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8" Type="http://schemas.openxmlformats.org/officeDocument/2006/relationships/hyperlink" Target="https://stats.wnba.com/events/?flag=3&amp;CFID=&amp;CFPARAMS=&amp;PlayerID=203827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5" Type="http://schemas.openxmlformats.org/officeDocument/2006/relationships/hyperlink" Target="https://stats.wnba.com/events/?flag=1&amp;CFID=&amp;CFPARAMS=&amp;PlayerID=204320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4" Type="http://schemas.openxmlformats.org/officeDocument/2006/relationships/hyperlink" Target="https://stats.wnba.com/team/1611661313/traditional/" TargetMode="External"/><Relationship Id="rId14368" Type="http://schemas.openxmlformats.org/officeDocument/2006/relationships/hyperlink" Target="https://stats.wnba.com/events/?flag=1&amp;CFID=&amp;CFPARAMS=&amp;PlayerID=1628911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9" Type="http://schemas.openxmlformats.org/officeDocument/2006/relationships/hyperlink" Target="https://stats.wnba.com/events/?flag=3&amp;CFID=&amp;CFPARAMS=&amp;PlayerID=203827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4" Type="http://schemas.openxmlformats.org/officeDocument/2006/relationships/hyperlink" Target="https://stats.wnba.com/events/?flag=1&amp;CFID=&amp;CFPARAMS=&amp;PlayerID=204320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3" Type="http://schemas.openxmlformats.org/officeDocument/2006/relationships/hyperlink" Target="https://stats.wnba.com/player/203829/" TargetMode="External"/><Relationship Id="rId14369" Type="http://schemas.openxmlformats.org/officeDocument/2006/relationships/hyperlink" Target="https://stats.wnba.com/events/?flag=1&amp;CFID=&amp;CFPARAMS=&amp;PlayerID=1628911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3" Type="http://schemas.openxmlformats.org/officeDocument/2006/relationships/hyperlink" Target="https://stats.wnba.com/events/?flag=1&amp;CFID=&amp;CFPARAMS=&amp;PlayerID=204320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2" Type="http://schemas.openxmlformats.org/officeDocument/2006/relationships/hyperlink" Target="https://stats.wnba.com/events/?flag=1&amp;CFID=&amp;CFPARAMS=&amp;PlayerID=204333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9" Type="http://schemas.openxmlformats.org/officeDocument/2006/relationships/hyperlink" Target="https://stats.wnba.com/events/?flag=1&amp;CFID=&amp;CFPARAMS=&amp;PlayerID=203829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3" Type="http://schemas.openxmlformats.org/officeDocument/2006/relationships/hyperlink" Target="https://stats.wnba.com/events/?flag=1&amp;CFID=&amp;CFPARAMS=&amp;PlayerID=1628282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4" Type="http://schemas.openxmlformats.org/officeDocument/2006/relationships/hyperlink" Target="https://stats.wnba.com/player/203827/" TargetMode="External"/><Relationship Id="rId9109" Type="http://schemas.openxmlformats.org/officeDocument/2006/relationships/hyperlink" Target="https://stats.wnba.com/team/1611661325/traditional/" TargetMode="External"/><Relationship Id="rId13038" Type="http://schemas.openxmlformats.org/officeDocument/2006/relationships/hyperlink" Target="https://stats.wnba.com/events/?flag=3&amp;CFID=&amp;CFPARAMS=&amp;PlayerID=203829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4" Type="http://schemas.openxmlformats.org/officeDocument/2006/relationships/hyperlink" Target="https://stats.wnba.com/player/1628911/" TargetMode="External"/><Relationship Id="rId15695" Type="http://schemas.openxmlformats.org/officeDocument/2006/relationships/hyperlink" Target="https://stats.wnba.com/team/1611661324/traditional/" TargetMode="External"/><Relationship Id="rId9108" Type="http://schemas.openxmlformats.org/officeDocument/2006/relationships/hyperlink" Target="https://stats.wnba.com/player/1627700/" TargetMode="External"/><Relationship Id="rId13037" Type="http://schemas.openxmlformats.org/officeDocument/2006/relationships/hyperlink" Target="https://stats.wnba.com/events/?flag=3&amp;CFID=&amp;CFPARAMS=&amp;PlayerID=203829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5" Type="http://schemas.openxmlformats.org/officeDocument/2006/relationships/hyperlink" Target="https://stats.wnba.com/team/1611661321/traditional/" TargetMode="External"/><Relationship Id="rId15696" Type="http://schemas.openxmlformats.org/officeDocument/2006/relationships/hyperlink" Target="https://stats.wnba.com/events/?flag=3&amp;CFID=&amp;CFPARAMS=&amp;PlayerID=203827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7" Type="http://schemas.openxmlformats.org/officeDocument/2006/relationships/hyperlink" Target="https://stats.wnba.com/events/?flag=1&amp;CFID=&amp;CFPARAMS=&amp;PlayerID=204320&amp;TeamID=1611661313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6" Type="http://schemas.openxmlformats.org/officeDocument/2006/relationships/hyperlink" Target="https://stats.wnba.com/events/?flag=3&amp;CFID=&amp;CFPARAMS=&amp;PlayerID=203829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6" Type="http://schemas.openxmlformats.org/officeDocument/2006/relationships/hyperlink" Target="https://stats.wnba.com/events/?flag=3&amp;CFID=&amp;CFPARAMS=&amp;PlayerID=1628911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7" Type="http://schemas.openxmlformats.org/officeDocument/2006/relationships/hyperlink" Target="https://stats.wnba.com/events/?flag=3&amp;CFID=&amp;CFPARAMS=&amp;PlayerID=203827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3" Type="http://schemas.openxmlformats.org/officeDocument/2006/relationships/hyperlink" Target="https://stats.wnba.com/events/?flag=1&amp;CFID=&amp;CFPARAMS=&amp;PlayerID=201919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2" Type="http://schemas.openxmlformats.org/officeDocument/2006/relationships/hyperlink" Target="https://stats.wnba.com/events/?flag=1&amp;CFID=&amp;CFPARAMS=&amp;PlayerID=201919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1" Type="http://schemas.openxmlformats.org/officeDocument/2006/relationships/hyperlink" Target="https://stats.wnba.com/events/?flag=1&amp;CFID=&amp;CFPARAMS=&amp;PlayerID=201919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0" Type="http://schemas.openxmlformats.org/officeDocument/2006/relationships/hyperlink" Target="https://stats.wnba.com/events/?flag=3&amp;CFID=&amp;CFPARAMS=&amp;PlayerID=201919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7" Type="http://schemas.openxmlformats.org/officeDocument/2006/relationships/hyperlink" Target="https://stats.wnba.com/events/?flag=1&amp;CFID=&amp;CFPARAMS=&amp;PlayerID=201919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6" Type="http://schemas.openxmlformats.org/officeDocument/2006/relationships/hyperlink" Target="https://stats.wnba.com/events/?flag=1&amp;CFID=&amp;CFPARAMS=&amp;PlayerID=201919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5" Type="http://schemas.openxmlformats.org/officeDocument/2006/relationships/hyperlink" Target="https://stats.wnba.com/events/?flag=1&amp;CFID=&amp;CFPARAMS=&amp;PlayerID=201919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4" Type="http://schemas.openxmlformats.org/officeDocument/2006/relationships/hyperlink" Target="https://stats.wnba.com/events/?flag=1&amp;CFID=&amp;CFPARAMS=&amp;PlayerID=201919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9" Type="http://schemas.openxmlformats.org/officeDocument/2006/relationships/hyperlink" Target="https://stats.wnba.com/events/?flag=3&amp;CFID=&amp;CFPARAMS=&amp;PlayerID=201919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8" Type="http://schemas.openxmlformats.org/officeDocument/2006/relationships/hyperlink" Target="https://stats.wnba.com/events/?flag=3&amp;CFID=&amp;CFPARAMS=&amp;PlayerID=201919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7" Type="http://schemas.openxmlformats.org/officeDocument/2006/relationships/hyperlink" Target="https://stats.wnba.com/events/?flag=3&amp;CFID=&amp;CFPARAMS=&amp;PlayerID=201919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9" Type="http://schemas.openxmlformats.org/officeDocument/2006/relationships/hyperlink" Target="https://stats.wnba.com/player/203017/" TargetMode="External"/><Relationship Id="rId13098" Type="http://schemas.openxmlformats.org/officeDocument/2006/relationships/hyperlink" Target="https://stats.wnba.com/events/?flag=1&amp;CFID=&amp;CFPARAMS=&amp;PlayerID=201919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1" Type="http://schemas.openxmlformats.org/officeDocument/2006/relationships/hyperlink" Target="https://stats.wnba.com/events/?flag=1&amp;CFID=&amp;CFPARAMS=&amp;PlayerID=202638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0" Type="http://schemas.openxmlformats.org/officeDocument/2006/relationships/hyperlink" Target="https://stats.wnba.com/events/?flag=1&amp;CFID=&amp;CFPARAMS=&amp;PlayerID=202638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5" Type="http://schemas.openxmlformats.org/officeDocument/2006/relationships/hyperlink" Target="https://stats.wnba.com/events/?flag=3&amp;CFID=&amp;CFPARAMS=&amp;PlayerID=203824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4" Type="http://schemas.openxmlformats.org/officeDocument/2006/relationships/hyperlink" Target="https://stats.wnba.com/events/?flag=3&amp;CFID=&amp;CFPARAMS=&amp;PlayerID=203824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3" Type="http://schemas.openxmlformats.org/officeDocument/2006/relationships/hyperlink" Target="https://stats.wnba.com/team/1611661320/traditional/" TargetMode="External"/><Relationship Id="rId13072" Type="http://schemas.openxmlformats.org/officeDocument/2006/relationships/hyperlink" Target="https://stats.wnba.com/player/203824/" TargetMode="External"/><Relationship Id="rId13068" Type="http://schemas.openxmlformats.org/officeDocument/2006/relationships/hyperlink" Target="https://stats.wnba.com/events/?flag=1&amp;CFID=&amp;CFPARAMS=&amp;PlayerID=202638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7" Type="http://schemas.openxmlformats.org/officeDocument/2006/relationships/hyperlink" Target="https://stats.wnba.com/events/?flag=1&amp;CFID=&amp;CFPARAMS=&amp;PlayerID=202638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6" Type="http://schemas.openxmlformats.org/officeDocument/2006/relationships/hyperlink" Target="https://stats.wnba.com/events/?flag=1&amp;CFID=&amp;CFPARAMS=&amp;PlayerID=202638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5" Type="http://schemas.openxmlformats.org/officeDocument/2006/relationships/hyperlink" Target="https://stats.wnba.com/events/?flag=1&amp;CFID=&amp;CFPARAMS=&amp;PlayerID=202638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6" Type="http://schemas.openxmlformats.org/officeDocument/2006/relationships/hyperlink" Target="https://stats.wnba.com/events/?flag=1&amp;CFID=&amp;CFPARAMS=&amp;PlayerID=1627668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7" Type="http://schemas.openxmlformats.org/officeDocument/2006/relationships/hyperlink" Target="https://stats.wnba.com/player/202250/" TargetMode="External"/><Relationship Id="rId14398" Type="http://schemas.openxmlformats.org/officeDocument/2006/relationships/hyperlink" Target="https://stats.wnba.com/team/1611661313/traditional/" TargetMode="External"/><Relationship Id="rId13069" Type="http://schemas.openxmlformats.org/officeDocument/2006/relationships/hyperlink" Target="https://stats.wnba.com/events/?flag=1&amp;CFID=&amp;CFPARAMS=&amp;PlayerID=202638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9" Type="http://schemas.openxmlformats.org/officeDocument/2006/relationships/hyperlink" Target="https://stats.wnba.com/events/?flag=3&amp;CFID=&amp;CFPARAMS=&amp;PlayerID=202250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2" Type="http://schemas.openxmlformats.org/officeDocument/2006/relationships/hyperlink" Target="https://stats.wnba.com/events/?flag=1&amp;CFID=&amp;CFPARAMS=&amp;PlayerID=203824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1" Type="http://schemas.openxmlformats.org/officeDocument/2006/relationships/hyperlink" Target="https://stats.wnba.com/events/?flag=1&amp;CFID=&amp;CFPARAMS=&amp;PlayerID=203824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0" Type="http://schemas.openxmlformats.org/officeDocument/2006/relationships/hyperlink" Target="https://stats.wnba.com/events/?flag=1&amp;CFID=&amp;CFPARAMS=&amp;PlayerID=203824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6" Type="http://schemas.openxmlformats.org/officeDocument/2006/relationships/hyperlink" Target="https://stats.wnba.com/team/1611661313/traditional/" TargetMode="External"/><Relationship Id="rId13085" Type="http://schemas.openxmlformats.org/officeDocument/2006/relationships/hyperlink" Target="https://stats.wnba.com/player/201919/" TargetMode="External"/><Relationship Id="rId13084" Type="http://schemas.openxmlformats.org/officeDocument/2006/relationships/hyperlink" Target="https://stats.wnba.com/events/?flag=1&amp;CFID=&amp;CFPARAMS=&amp;PlayerID=203824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3" Type="http://schemas.openxmlformats.org/officeDocument/2006/relationships/hyperlink" Target="https://stats.wnba.com/events/?flag=1&amp;CFID=&amp;CFPARAMS=&amp;PlayerID=203824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9" Type="http://schemas.openxmlformats.org/officeDocument/2006/relationships/hyperlink" Target="https://stats.wnba.com/events/?flag=1&amp;CFID=&amp;CFPARAMS=&amp;PlayerID=203824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8" Type="http://schemas.openxmlformats.org/officeDocument/2006/relationships/hyperlink" Target="https://stats.wnba.com/events/?flag=1&amp;CFID=&amp;CFPARAMS=&amp;PlayerID=203824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7" Type="http://schemas.openxmlformats.org/officeDocument/2006/relationships/hyperlink" Target="https://stats.wnba.com/events/?flag=3&amp;CFID=&amp;CFPARAMS=&amp;PlayerID=203824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6" Type="http://schemas.openxmlformats.org/officeDocument/2006/relationships/hyperlink" Target="https://stats.wnba.com/events/?flag=3&amp;CFID=&amp;CFPARAMS=&amp;PlayerID=203824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2" Type="http://schemas.openxmlformats.org/officeDocument/2006/relationships/hyperlink" Target="https://stats.wnba.com/events/?flag=1&amp;CFID=&amp;CFPARAMS=&amp;PlayerID=203831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1" Type="http://schemas.openxmlformats.org/officeDocument/2006/relationships/hyperlink" Target="https://stats.wnba.com/events/?flag=1&amp;CFID=&amp;CFPARAMS=&amp;PlayerID=203831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0" Type="http://schemas.openxmlformats.org/officeDocument/2006/relationships/hyperlink" Target="https://stats.wnba.com/events/?flag=1&amp;CFID=&amp;CFPARAMS=&amp;PlayerID=203831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5" Type="http://schemas.openxmlformats.org/officeDocument/2006/relationships/hyperlink" Target="https://stats.wnba.com/player/203831/" TargetMode="External"/><Relationship Id="rId14419" Type="http://schemas.openxmlformats.org/officeDocument/2006/relationships/hyperlink" Target="https://stats.wnba.com/events/?flag=1&amp;CFID=&amp;CFPARAMS=&amp;PlayerID=203399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4" Type="http://schemas.openxmlformats.org/officeDocument/2006/relationships/hyperlink" Target="https://stats.wnba.com/events/?flag=1&amp;CFID=&amp;CFPARAMS=&amp;PlayerID=1628886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3" Type="http://schemas.openxmlformats.org/officeDocument/2006/relationships/hyperlink" Target="https://stats.wnba.com/events/?flag=1&amp;CFID=&amp;CFPARAMS=&amp;PlayerID=1628886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2" Type="http://schemas.openxmlformats.org/officeDocument/2006/relationships/hyperlink" Target="https://stats.wnba.com/events/?flag=1&amp;CFID=&amp;CFPARAMS=&amp;PlayerID=1628886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9" Type="http://schemas.openxmlformats.org/officeDocument/2006/relationships/hyperlink" Target="https://stats.wnba.com/events/?flag=3&amp;CFID=&amp;CFPARAMS=&amp;PlayerID=203831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5" Type="http://schemas.openxmlformats.org/officeDocument/2006/relationships/hyperlink" Target="https://stats.wnba.com/events/?flag=3&amp;CFID=&amp;CFPARAMS=&amp;PlayerID=203399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6" Type="http://schemas.openxmlformats.org/officeDocument/2006/relationships/hyperlink" Target="https://stats.wnba.com/player/202657/" TargetMode="External"/><Relationship Id="rId9178" Type="http://schemas.openxmlformats.org/officeDocument/2006/relationships/hyperlink" Target="https://stats.wnba.com/events/?flag=3&amp;CFID=&amp;CFPARAMS=&amp;PlayerID=203831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6" Type="http://schemas.openxmlformats.org/officeDocument/2006/relationships/hyperlink" Target="https://stats.wnba.com/events/?flag=3&amp;CFID=&amp;CFPARAMS=&amp;PlayerID=203399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7" Type="http://schemas.openxmlformats.org/officeDocument/2006/relationships/hyperlink" Target="https://stats.wnba.com/team/1611661317/traditional/" TargetMode="External"/><Relationship Id="rId9177" Type="http://schemas.openxmlformats.org/officeDocument/2006/relationships/hyperlink" Target="https://stats.wnba.com/events/?flag=3&amp;CFID=&amp;CFPARAMS=&amp;PlayerID=203831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7" Type="http://schemas.openxmlformats.org/officeDocument/2006/relationships/hyperlink" Target="https://stats.wnba.com/events/?flag=1&amp;CFID=&amp;CFPARAMS=&amp;PlayerID=203399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8" Type="http://schemas.openxmlformats.org/officeDocument/2006/relationships/hyperlink" Target="https://stats.wnba.com/events/?flag=3&amp;CFID=&amp;CFPARAMS=&amp;PlayerID=202657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6" Type="http://schemas.openxmlformats.org/officeDocument/2006/relationships/hyperlink" Target="https://stats.wnba.com/team/1611661325/traditional/" TargetMode="External"/><Relationship Id="rId14418" Type="http://schemas.openxmlformats.org/officeDocument/2006/relationships/hyperlink" Target="https://stats.wnba.com/events/?flag=1&amp;CFID=&amp;CFPARAMS=&amp;PlayerID=203399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9" Type="http://schemas.openxmlformats.org/officeDocument/2006/relationships/hyperlink" Target="https://stats.wnba.com/events/?flag=3&amp;CFID=&amp;CFPARAMS=&amp;PlayerID=202657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1" Type="http://schemas.openxmlformats.org/officeDocument/2006/relationships/hyperlink" Target="https://stats.wnba.com/player/203399/" TargetMode="External"/><Relationship Id="rId15742" Type="http://schemas.openxmlformats.org/officeDocument/2006/relationships/hyperlink" Target="https://stats.wnba.com/events/?flag=1&amp;CFID=&amp;CFPARAMS=&amp;PlayerID=1627677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2" Type="http://schemas.openxmlformats.org/officeDocument/2006/relationships/hyperlink" Target="https://stats.wnba.com/team/1611661322/traditional/" TargetMode="External"/><Relationship Id="rId15743" Type="http://schemas.openxmlformats.org/officeDocument/2006/relationships/hyperlink" Target="https://stats.wnba.com/events/?flag=1&amp;CFID=&amp;CFPARAMS=&amp;PlayerID=1627677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3" Type="http://schemas.openxmlformats.org/officeDocument/2006/relationships/hyperlink" Target="https://stats.wnba.com/events/?flag=3&amp;CFID=&amp;CFPARAMS=&amp;PlayerID=203399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4" Type="http://schemas.openxmlformats.org/officeDocument/2006/relationships/hyperlink" Target="https://stats.wnba.com/events/?flag=1&amp;CFID=&amp;CFPARAMS=&amp;PlayerID=1627677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4" Type="http://schemas.openxmlformats.org/officeDocument/2006/relationships/hyperlink" Target="https://stats.wnba.com/events/?flag=3&amp;CFID=&amp;CFPARAMS=&amp;PlayerID=203399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5" Type="http://schemas.openxmlformats.org/officeDocument/2006/relationships/hyperlink" Target="https://stats.wnba.com/events/?flag=1&amp;CFID=&amp;CFPARAMS=&amp;PlayerID=1627677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0" Type="http://schemas.openxmlformats.org/officeDocument/2006/relationships/hyperlink" Target="https://stats.wnba.com/events/?flag=1&amp;CFID=&amp;CFPARAMS=&amp;PlayerID=1627677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0" Type="http://schemas.openxmlformats.org/officeDocument/2006/relationships/hyperlink" Target="https://stats.wnba.com/events/?flag=1&amp;CFID=&amp;CFPARAMS=&amp;PlayerID=202250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1" Type="http://schemas.openxmlformats.org/officeDocument/2006/relationships/hyperlink" Target="https://stats.wnba.com/events/?flag=1&amp;CFID=&amp;CFPARAMS=&amp;PlayerID=1627677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1" Type="http://schemas.openxmlformats.org/officeDocument/2006/relationships/hyperlink" Target="https://stats.wnba.com/events/?flag=1&amp;CFID=&amp;CFPARAMS=&amp;PlayerID=1628886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0" Type="http://schemas.openxmlformats.org/officeDocument/2006/relationships/hyperlink" Target="https://stats.wnba.com/events/?flag=1&amp;CFID=&amp;CFPARAMS=&amp;PlayerID=1628886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4" Type="http://schemas.openxmlformats.org/officeDocument/2006/relationships/hyperlink" Target="https://stats.wnba.com/events/?flag=3&amp;CFID=&amp;CFPARAMS=&amp;PlayerID=1628886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3" Type="http://schemas.openxmlformats.org/officeDocument/2006/relationships/hyperlink" Target="https://stats.wnba.com/team/1611661328/traditional/" TargetMode="External"/><Relationship Id="rId9162" Type="http://schemas.openxmlformats.org/officeDocument/2006/relationships/hyperlink" Target="https://stats.wnba.com/player/1628886/" TargetMode="External"/><Relationship Id="rId9161" Type="http://schemas.openxmlformats.org/officeDocument/2006/relationships/hyperlink" Target="https://stats.wnba.com/events/?flag=1&amp;CFID=&amp;CFPARAMS=&amp;PlayerID=1628244&amp;TeamID=1611661328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8" Type="http://schemas.openxmlformats.org/officeDocument/2006/relationships/hyperlink" Target="https://stats.wnba.com/events/?flag=1&amp;CFID=&amp;CFPARAMS=&amp;PlayerID=1628886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6" Type="http://schemas.openxmlformats.org/officeDocument/2006/relationships/hyperlink" Target="https://stats.wnba.com/team/1611661324/traditional/" TargetMode="External"/><Relationship Id="rId15757" Type="http://schemas.openxmlformats.org/officeDocument/2006/relationships/hyperlink" Target="https://stats.wnba.com/events/?flag=1&amp;CFID=&amp;CFPARAMS=&amp;PlayerID=202657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7" Type="http://schemas.openxmlformats.org/officeDocument/2006/relationships/hyperlink" Target="https://stats.wnba.com/events/?flag=3&amp;CFID=&amp;CFPARAMS=&amp;PlayerID=1628886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7" Type="http://schemas.openxmlformats.org/officeDocument/2006/relationships/hyperlink" Target="https://stats.wnba.com/events/?flag=3&amp;CFID=&amp;CFPARAMS=&amp;PlayerID=201480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8" Type="http://schemas.openxmlformats.org/officeDocument/2006/relationships/hyperlink" Target="https://stats.wnba.com/events/?flag=1&amp;CFID=&amp;CFPARAMS=&amp;PlayerID=202657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6" Type="http://schemas.openxmlformats.org/officeDocument/2006/relationships/hyperlink" Target="https://stats.wnba.com/events/?flag=3&amp;CFID=&amp;CFPARAMS=&amp;PlayerID=1628886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8" Type="http://schemas.openxmlformats.org/officeDocument/2006/relationships/hyperlink" Target="https://stats.wnba.com/events/?flag=3&amp;CFID=&amp;CFPARAMS=&amp;PlayerID=201480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9" Type="http://schemas.openxmlformats.org/officeDocument/2006/relationships/hyperlink" Target="https://stats.wnba.com/events/?flag=1&amp;CFID=&amp;CFPARAMS=&amp;PlayerID=202657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5" Type="http://schemas.openxmlformats.org/officeDocument/2006/relationships/hyperlink" Target="https://stats.wnba.com/events/?flag=3&amp;CFID=&amp;CFPARAMS=&amp;PlayerID=1628886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9" Type="http://schemas.openxmlformats.org/officeDocument/2006/relationships/hyperlink" Target="https://stats.wnba.com/events/?flag=1&amp;CFID=&amp;CFPARAMS=&amp;PlayerID=201480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2" Type="http://schemas.openxmlformats.org/officeDocument/2006/relationships/hyperlink" Target="https://stats.wnba.com/events/?flag=1&amp;CFID=&amp;CFPARAMS=&amp;PlayerID=203399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3" Type="http://schemas.openxmlformats.org/officeDocument/2006/relationships/hyperlink" Target="https://stats.wnba.com/events/?flag=1&amp;CFID=&amp;CFPARAMS=&amp;PlayerID=202657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3" Type="http://schemas.openxmlformats.org/officeDocument/2006/relationships/hyperlink" Target="https://stats.wnba.com/events/?flag=1&amp;CFID=&amp;CFPARAMS=&amp;PlayerID=203399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4" Type="http://schemas.openxmlformats.org/officeDocument/2006/relationships/hyperlink" Target="https://stats.wnba.com/events/?flag=1&amp;CFID=&amp;CFPARAMS=&amp;PlayerID=202657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4" Type="http://schemas.openxmlformats.org/officeDocument/2006/relationships/hyperlink" Target="https://stats.wnba.com/events/?flag=1&amp;CFID=&amp;CFPARAMS=&amp;PlayerID=203399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5" Type="http://schemas.openxmlformats.org/officeDocument/2006/relationships/hyperlink" Target="https://stats.wnba.com/events/?flag=1&amp;CFID=&amp;CFPARAMS=&amp;PlayerID=202657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9" Type="http://schemas.openxmlformats.org/officeDocument/2006/relationships/hyperlink" Target="https://stats.wnba.com/events/?flag=1&amp;CFID=&amp;CFPARAMS=&amp;PlayerID=1628886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5" Type="http://schemas.openxmlformats.org/officeDocument/2006/relationships/hyperlink" Target="https://stats.wnba.com/player/201480/" TargetMode="External"/><Relationship Id="rId15756" Type="http://schemas.openxmlformats.org/officeDocument/2006/relationships/hyperlink" Target="https://stats.wnba.com/events/?flag=1&amp;CFID=&amp;CFPARAMS=&amp;PlayerID=202657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0" Type="http://schemas.openxmlformats.org/officeDocument/2006/relationships/hyperlink" Target="https://stats.wnba.com/events/?flag=3&amp;CFID=&amp;CFPARAMS=&amp;PlayerID=202657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0" Type="http://schemas.openxmlformats.org/officeDocument/2006/relationships/hyperlink" Target="https://stats.wnba.com/events/?flag=1&amp;CFID=&amp;CFPARAMS=&amp;PlayerID=203399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1" Type="http://schemas.openxmlformats.org/officeDocument/2006/relationships/hyperlink" Target="https://stats.wnba.com/events/?flag=3&amp;CFID=&amp;CFPARAMS=&amp;PlayerID=202657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1" Type="http://schemas.openxmlformats.org/officeDocument/2006/relationships/hyperlink" Target="https://stats.wnba.com/events/?flag=1&amp;CFID=&amp;CFPARAMS=&amp;PlayerID=203399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2" Type="http://schemas.openxmlformats.org/officeDocument/2006/relationships/hyperlink" Target="https://stats.wnba.com/events/?flag=1&amp;CFID=&amp;CFPARAMS=&amp;PlayerID=202657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7" Type="http://schemas.openxmlformats.org/officeDocument/2006/relationships/hyperlink" Target="https://stats.wnba.com/events/?flag=1&amp;CFID=&amp;CFPARAMS=&amp;PlayerID=1628931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8" Type="http://schemas.openxmlformats.org/officeDocument/2006/relationships/hyperlink" Target="https://stats.wnba.com/events/?flag=1&amp;CFID=&amp;CFPARAMS=&amp;PlayerID=100952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6" Type="http://schemas.openxmlformats.org/officeDocument/2006/relationships/hyperlink" Target="https://stats.wnba.com/events/?flag=1&amp;CFID=&amp;CFPARAMS=&amp;PlayerID=1628931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9" Type="http://schemas.openxmlformats.org/officeDocument/2006/relationships/hyperlink" Target="https://stats.wnba.com/events/?flag=1&amp;CFID=&amp;CFPARAMS=&amp;PlayerID=100952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5" Type="http://schemas.openxmlformats.org/officeDocument/2006/relationships/hyperlink" Target="https://stats.wnba.com/events/?flag=1&amp;CFID=&amp;CFPARAMS=&amp;PlayerID=1628931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4" Type="http://schemas.openxmlformats.org/officeDocument/2006/relationships/hyperlink" Target="https://stats.wnba.com/events/?flag=1&amp;CFID=&amp;CFPARAMS=&amp;PlayerID=1628931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4" Type="http://schemas.openxmlformats.org/officeDocument/2006/relationships/hyperlink" Target="https://stats.wnba.com/events/?flag=3&amp;CFID=&amp;CFPARAMS=&amp;PlayerID=100952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5" Type="http://schemas.openxmlformats.org/officeDocument/2006/relationships/hyperlink" Target="https://stats.wnba.com/events/?flag=3&amp;CFID=&amp;CFPARAMS=&amp;PlayerID=100952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9" Type="http://schemas.openxmlformats.org/officeDocument/2006/relationships/hyperlink" Target="https://stats.wnba.com/events/?flag=1&amp;CFID=&amp;CFPARAMS=&amp;PlayerID=1628931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6" Type="http://schemas.openxmlformats.org/officeDocument/2006/relationships/hyperlink" Target="https://stats.wnba.com/events/?flag=1&amp;CFID=&amp;CFPARAMS=&amp;PlayerID=100952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8" Type="http://schemas.openxmlformats.org/officeDocument/2006/relationships/hyperlink" Target="https://stats.wnba.com/events/?flag=1&amp;CFID=&amp;CFPARAMS=&amp;PlayerID=1628931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7" Type="http://schemas.openxmlformats.org/officeDocument/2006/relationships/hyperlink" Target="https://stats.wnba.com/events/?flag=1&amp;CFID=&amp;CFPARAMS=&amp;PlayerID=100952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0" Type="http://schemas.openxmlformats.org/officeDocument/2006/relationships/hyperlink" Target="https://stats.wnba.com/player/100952/" TargetMode="External"/><Relationship Id="rId15721" Type="http://schemas.openxmlformats.org/officeDocument/2006/relationships/hyperlink" Target="https://stats.wnba.com/team/1611661324/traditional/" TargetMode="External"/><Relationship Id="rId15722" Type="http://schemas.openxmlformats.org/officeDocument/2006/relationships/hyperlink" Target="https://stats.wnba.com/events/?flag=3&amp;CFID=&amp;CFPARAMS=&amp;PlayerID=100952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3" Type="http://schemas.openxmlformats.org/officeDocument/2006/relationships/hyperlink" Target="https://stats.wnba.com/events/?flag=3&amp;CFID=&amp;CFPARAMS=&amp;PlayerID=100952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3" Type="http://schemas.openxmlformats.org/officeDocument/2006/relationships/hyperlink" Target="https://stats.wnba.com/events/?flag=3&amp;CFID=&amp;CFPARAMS=&amp;PlayerID=1628931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2" Type="http://schemas.openxmlformats.org/officeDocument/2006/relationships/hyperlink" Target="https://stats.wnba.com/events/?flag=3&amp;CFID=&amp;CFPARAMS=&amp;PlayerID=1628931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1" Type="http://schemas.openxmlformats.org/officeDocument/2006/relationships/hyperlink" Target="https://stats.wnba.com/events/?flag=3&amp;CFID=&amp;CFPARAMS=&amp;PlayerID=1628931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0" Type="http://schemas.openxmlformats.org/officeDocument/2006/relationships/hyperlink" Target="https://stats.wnba.com/events/?flag=3&amp;CFID=&amp;CFPARAMS=&amp;PlayerID=1628931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6" Type="http://schemas.openxmlformats.org/officeDocument/2006/relationships/hyperlink" Target="https://stats.wnba.com/events/?flag=1&amp;CFID=&amp;CFPARAMS=&amp;PlayerID=203831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8" Type="http://schemas.openxmlformats.org/officeDocument/2006/relationships/hyperlink" Target="https://stats.wnba.com/events/?flag=1&amp;CFID=&amp;CFPARAMS=&amp;PlayerID=202250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9" Type="http://schemas.openxmlformats.org/officeDocument/2006/relationships/hyperlink" Target="https://stats.wnba.com/events/?flag=1&amp;CFID=&amp;CFPARAMS=&amp;PlayerID=1627677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5" Type="http://schemas.openxmlformats.org/officeDocument/2006/relationships/hyperlink" Target="https://stats.wnba.com/events/?flag=1&amp;CFID=&amp;CFPARAMS=&amp;PlayerID=203831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9" Type="http://schemas.openxmlformats.org/officeDocument/2006/relationships/hyperlink" Target="https://stats.wnba.com/events/?flag=1&amp;CFID=&amp;CFPARAMS=&amp;PlayerID=202250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4" Type="http://schemas.openxmlformats.org/officeDocument/2006/relationships/hyperlink" Target="https://stats.wnba.com/events/?flag=1&amp;CFID=&amp;CFPARAMS=&amp;PlayerID=203831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3" Type="http://schemas.openxmlformats.org/officeDocument/2006/relationships/hyperlink" Target="https://stats.wnba.com/events/?flag=1&amp;CFID=&amp;CFPARAMS=&amp;PlayerID=203831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4" Type="http://schemas.openxmlformats.org/officeDocument/2006/relationships/hyperlink" Target="https://stats.wnba.com/events/?flag=1&amp;CFID=&amp;CFPARAMS=&amp;PlayerID=202250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5" Type="http://schemas.openxmlformats.org/officeDocument/2006/relationships/hyperlink" Target="https://stats.wnba.com/events/?flag=3&amp;CFID=&amp;CFPARAMS=&amp;PlayerID=1627677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9" Type="http://schemas.openxmlformats.org/officeDocument/2006/relationships/hyperlink" Target="https://stats.wnba.com/team/1611661329/traditional/" TargetMode="External"/><Relationship Id="rId14405" Type="http://schemas.openxmlformats.org/officeDocument/2006/relationships/hyperlink" Target="https://stats.wnba.com/events/?flag=1&amp;CFID=&amp;CFPARAMS=&amp;PlayerID=202250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6" Type="http://schemas.openxmlformats.org/officeDocument/2006/relationships/hyperlink" Target="https://stats.wnba.com/events/?flag=3&amp;CFID=&amp;CFPARAMS=&amp;PlayerID=1627677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8" Type="http://schemas.openxmlformats.org/officeDocument/2006/relationships/hyperlink" Target="https://stats.wnba.com/player/1628931/" TargetMode="External"/><Relationship Id="rId14406" Type="http://schemas.openxmlformats.org/officeDocument/2006/relationships/hyperlink" Target="https://stats.wnba.com/events/?flag=1&amp;CFID=&amp;CFPARAMS=&amp;PlayerID=202250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7" Type="http://schemas.openxmlformats.org/officeDocument/2006/relationships/hyperlink" Target="https://stats.wnba.com/events/?flag=3&amp;CFID=&amp;CFPARAMS=&amp;PlayerID=1627677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7" Type="http://schemas.openxmlformats.org/officeDocument/2006/relationships/hyperlink" Target="https://stats.wnba.com/events/?flag=1&amp;CFID=&amp;CFPARAMS=&amp;PlayerID=203831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7" Type="http://schemas.openxmlformats.org/officeDocument/2006/relationships/hyperlink" Target="https://stats.wnba.com/events/?flag=1&amp;CFID=&amp;CFPARAMS=&amp;PlayerID=202250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8" Type="http://schemas.openxmlformats.org/officeDocument/2006/relationships/hyperlink" Target="https://stats.wnba.com/events/?flag=1&amp;CFID=&amp;CFPARAMS=&amp;PlayerID=1627677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0" Type="http://schemas.openxmlformats.org/officeDocument/2006/relationships/hyperlink" Target="https://stats.wnba.com/events/?flag=3&amp;CFID=&amp;CFPARAMS=&amp;PlayerID=202250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1" Type="http://schemas.openxmlformats.org/officeDocument/2006/relationships/hyperlink" Target="https://stats.wnba.com/events/?flag=1&amp;CFID=&amp;CFPARAMS=&amp;PlayerID=100952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1" Type="http://schemas.openxmlformats.org/officeDocument/2006/relationships/hyperlink" Target="https://stats.wnba.com/events/?flag=3&amp;CFID=&amp;CFPARAMS=&amp;PlayerID=202250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2" Type="http://schemas.openxmlformats.org/officeDocument/2006/relationships/hyperlink" Target="https://stats.wnba.com/events/?flag=1&amp;CFID=&amp;CFPARAMS=&amp;PlayerID=100952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2" Type="http://schemas.openxmlformats.org/officeDocument/2006/relationships/hyperlink" Target="https://stats.wnba.com/events/?flag=3&amp;CFID=&amp;CFPARAMS=&amp;PlayerID=202250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3" Type="http://schemas.openxmlformats.org/officeDocument/2006/relationships/hyperlink" Target="https://stats.wnba.com/player/1627677/" TargetMode="External"/><Relationship Id="rId14403" Type="http://schemas.openxmlformats.org/officeDocument/2006/relationships/hyperlink" Target="https://stats.wnba.com/events/?flag=1&amp;CFID=&amp;CFPARAMS=&amp;PlayerID=202250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4" Type="http://schemas.openxmlformats.org/officeDocument/2006/relationships/hyperlink" Target="https://stats.wnba.com/team/1611661330/traditional/" TargetMode="External"/><Relationship Id="rId15730" Type="http://schemas.openxmlformats.org/officeDocument/2006/relationships/hyperlink" Target="https://stats.wnba.com/events/?flag=1&amp;CFID=&amp;CFPARAMS=&amp;PlayerID=100952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0" Type="http://schemas.openxmlformats.org/officeDocument/2006/relationships/hyperlink" Target="https://stats.wnba.com/events/?flag=3&amp;CFID=&amp;CFPARAMS=&amp;PlayerID=1628248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0" Type="http://schemas.openxmlformats.org/officeDocument/2006/relationships/hyperlink" Target="https://stats.wnba.com/events/?flag=1&amp;CFID=&amp;CFPARAMS=&amp;PlayerID=203400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1" Type="http://schemas.openxmlformats.org/officeDocument/2006/relationships/hyperlink" Target="https://stats.wnba.com/events/?flag=1&amp;CFID=&amp;CFPARAMS=&amp;PlayerID=1628248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1" Type="http://schemas.openxmlformats.org/officeDocument/2006/relationships/hyperlink" Target="https://stats.wnba.com/events/?flag=1&amp;CFID=&amp;CFPARAMS=&amp;PlayerID=203400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2" Type="http://schemas.openxmlformats.org/officeDocument/2006/relationships/hyperlink" Target="https://stats.wnba.com/events/?flag=1&amp;CFID=&amp;CFPARAMS=&amp;PlayerID=1628248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0" Type="http://schemas.openxmlformats.org/officeDocument/2006/relationships/hyperlink" Target="https://stats.wnba.com/events/?flag=3&amp;CFID=&amp;CFPARAMS=&amp;PlayerID=204365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1" Type="http://schemas.openxmlformats.org/officeDocument/2006/relationships/hyperlink" Target="https://stats.wnba.com/events/?flag=1&amp;CFID=&amp;CFPARAMS=&amp;PlayerID=203403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0" Type="http://schemas.openxmlformats.org/officeDocument/2006/relationships/hyperlink" Target="https://stats.wnba.com/events/?flag=1&amp;CFID=&amp;CFPARAMS=&amp;PlayerID=203403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9" Type="http://schemas.openxmlformats.org/officeDocument/2006/relationships/hyperlink" Target="https://stats.wnba.com/events/?flag=3&amp;CFID=&amp;CFPARAMS=&amp;PlayerID=204365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8" Type="http://schemas.openxmlformats.org/officeDocument/2006/relationships/hyperlink" Target="https://stats.wnba.com/events/?flag=3&amp;CFID=&amp;CFPARAMS=&amp;PlayerID=204365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5" Type="http://schemas.openxmlformats.org/officeDocument/2006/relationships/hyperlink" Target="https://stats.wnba.com/events/?flag=1&amp;CFID=&amp;CFPARAMS=&amp;PlayerID=203403&amp;TeamID=1611661322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9" Type="http://schemas.openxmlformats.org/officeDocument/2006/relationships/hyperlink" Target="https://stats.wnba.com/events/?flag=1&amp;CFID=&amp;CFPARAMS=&amp;PlayerID=203400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4" Type="http://schemas.openxmlformats.org/officeDocument/2006/relationships/hyperlink" Target="https://stats.wnba.com/events/?flag=1&amp;CFID=&amp;CFPARAMS=&amp;PlayerID=203403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3" Type="http://schemas.openxmlformats.org/officeDocument/2006/relationships/hyperlink" Target="https://stats.wnba.com/events/?flag=1&amp;CFID=&amp;CFPARAMS=&amp;PlayerID=203403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2" Type="http://schemas.openxmlformats.org/officeDocument/2006/relationships/hyperlink" Target="https://stats.wnba.com/events/?flag=1&amp;CFID=&amp;CFPARAMS=&amp;PlayerID=203403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9" Type="http://schemas.openxmlformats.org/officeDocument/2006/relationships/hyperlink" Target="https://stats.wnba.com/events/?flag=3&amp;CFID=&amp;CFPARAMS=&amp;PlayerID=1628881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3" Type="http://schemas.openxmlformats.org/officeDocument/2006/relationships/hyperlink" Target="https://stats.wnba.com/events/?flag=1&amp;CFID=&amp;CFPARAMS=&amp;PlayerID=101023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5" Type="http://schemas.openxmlformats.org/officeDocument/2006/relationships/hyperlink" Target="https://stats.wnba.com/events/?flag=3&amp;CFID=&amp;CFPARAMS=&amp;PlayerID=203400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6" Type="http://schemas.openxmlformats.org/officeDocument/2006/relationships/hyperlink" Target="https://stats.wnba.com/player/1628248/" TargetMode="External"/><Relationship Id="rId9138" Type="http://schemas.openxmlformats.org/officeDocument/2006/relationships/hyperlink" Target="https://stats.wnba.com/events/?flag=3&amp;CFID=&amp;CFPARAMS=&amp;PlayerID=1628881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2" Type="http://schemas.openxmlformats.org/officeDocument/2006/relationships/hyperlink" Target="https://stats.wnba.com/events/?flag=1&amp;CFID=&amp;CFPARAMS=&amp;PlayerID=101023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6" Type="http://schemas.openxmlformats.org/officeDocument/2006/relationships/hyperlink" Target="https://stats.wnba.com/events/?flag=3&amp;CFID=&amp;CFPARAMS=&amp;PlayerID=203400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7" Type="http://schemas.openxmlformats.org/officeDocument/2006/relationships/hyperlink" Target="https://stats.wnba.com/team/1611661313/traditional/" TargetMode="External"/><Relationship Id="rId9137" Type="http://schemas.openxmlformats.org/officeDocument/2006/relationships/hyperlink" Target="https://stats.wnba.com/team/1611661330/traditional/" TargetMode="External"/><Relationship Id="rId13121" Type="http://schemas.openxmlformats.org/officeDocument/2006/relationships/hyperlink" Target="https://stats.wnba.com/events/?flag=1&amp;CFID=&amp;CFPARAMS=&amp;PlayerID=101023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7" Type="http://schemas.openxmlformats.org/officeDocument/2006/relationships/hyperlink" Target="https://stats.wnba.com/events/?flag=1&amp;CFID=&amp;CFPARAMS=&amp;PlayerID=203400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8" Type="http://schemas.openxmlformats.org/officeDocument/2006/relationships/hyperlink" Target="https://stats.wnba.com/events/?flag=3&amp;CFID=&amp;CFPARAMS=&amp;PlayerID=1628248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6" Type="http://schemas.openxmlformats.org/officeDocument/2006/relationships/hyperlink" Target="https://stats.wnba.com/player/1628881/" TargetMode="External"/><Relationship Id="rId13120" Type="http://schemas.openxmlformats.org/officeDocument/2006/relationships/hyperlink" Target="https://stats.wnba.com/events/?flag=1&amp;CFID=&amp;CFPARAMS=&amp;PlayerID=101023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8" Type="http://schemas.openxmlformats.org/officeDocument/2006/relationships/hyperlink" Target="https://stats.wnba.com/events/?flag=1&amp;CFID=&amp;CFPARAMS=&amp;PlayerID=203400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9" Type="http://schemas.openxmlformats.org/officeDocument/2006/relationships/hyperlink" Target="https://stats.wnba.com/events/?flag=3&amp;CFID=&amp;CFPARAMS=&amp;PlayerID=1628248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7" Type="http://schemas.openxmlformats.org/officeDocument/2006/relationships/hyperlink" Target="https://stats.wnba.com/team/1611661325/traditional/" TargetMode="External"/><Relationship Id="rId14451" Type="http://schemas.openxmlformats.org/officeDocument/2006/relationships/hyperlink" Target="https://stats.wnba.com/player/203400/" TargetMode="External"/><Relationship Id="rId15782" Type="http://schemas.openxmlformats.org/officeDocument/2006/relationships/hyperlink" Target="https://stats.wnba.com/events/?flag=1&amp;CFID=&amp;CFPARAMS=&amp;PlayerID=204323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6" Type="http://schemas.openxmlformats.org/officeDocument/2006/relationships/hyperlink" Target="https://stats.wnba.com/player/204365/" TargetMode="External"/><Relationship Id="rId14452" Type="http://schemas.openxmlformats.org/officeDocument/2006/relationships/hyperlink" Target="https://stats.wnba.com/team/1611661321/traditional/" TargetMode="External"/><Relationship Id="rId15783" Type="http://schemas.openxmlformats.org/officeDocument/2006/relationships/hyperlink" Target="https://stats.wnba.com/events/?flag=1&amp;CFID=&amp;CFPARAMS=&amp;PlayerID=204323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5" Type="http://schemas.openxmlformats.org/officeDocument/2006/relationships/hyperlink" Target="https://stats.wnba.com/events/?flag=1&amp;CFID=&amp;CFPARAMS=&amp;PlayerID=101023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3" Type="http://schemas.openxmlformats.org/officeDocument/2006/relationships/hyperlink" Target="https://stats.wnba.com/events/?flag=3&amp;CFID=&amp;CFPARAMS=&amp;PlayerID=203400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4" Type="http://schemas.openxmlformats.org/officeDocument/2006/relationships/hyperlink" Target="https://stats.wnba.com/events/?flag=1&amp;CFID=&amp;CFPARAMS=&amp;PlayerID=204323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4" Type="http://schemas.openxmlformats.org/officeDocument/2006/relationships/hyperlink" Target="https://stats.wnba.com/events/?flag=1&amp;CFID=&amp;CFPARAMS=&amp;PlayerID=101023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4" Type="http://schemas.openxmlformats.org/officeDocument/2006/relationships/hyperlink" Target="https://stats.wnba.com/events/?flag=3&amp;CFID=&amp;CFPARAMS=&amp;PlayerID=203400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5" Type="http://schemas.openxmlformats.org/officeDocument/2006/relationships/hyperlink" Target="https://stats.wnba.com/events/?flag=1&amp;CFID=&amp;CFPARAMS=&amp;PlayerID=204323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0" Type="http://schemas.openxmlformats.org/officeDocument/2006/relationships/hyperlink" Target="https://stats.wnba.com/events/?flag=3&amp;CFID=&amp;CFPARAMS=&amp;PlayerID=100940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1" Type="http://schemas.openxmlformats.org/officeDocument/2006/relationships/hyperlink" Target="https://stats.wnba.com/events/?flag=1&amp;CFID=&amp;CFPARAMS=&amp;PlayerID=100940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2" Type="http://schemas.openxmlformats.org/officeDocument/2006/relationships/hyperlink" Target="https://stats.wnba.com/events/?flag=1&amp;CFID=&amp;CFPARAMS=&amp;PlayerID=100940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1" Type="http://schemas.openxmlformats.org/officeDocument/2006/relationships/hyperlink" Target="https://stats.wnba.com/team/1611661313/traditional/" TargetMode="External"/><Relationship Id="rId13140" Type="http://schemas.openxmlformats.org/officeDocument/2006/relationships/hyperlink" Target="https://stats.wnba.com/player/204320/" TargetMode="External"/><Relationship Id="rId9120" Type="http://schemas.openxmlformats.org/officeDocument/2006/relationships/hyperlink" Target="https://stats.wnba.com/events/?flag=1&amp;CFID=&amp;CFPARAMS=&amp;PlayerID=1627700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9" Type="http://schemas.openxmlformats.org/officeDocument/2006/relationships/hyperlink" Target="https://stats.wnba.com/events/?flag=1&amp;CFID=&amp;CFPARAMS=&amp;PlayerID=204365&amp;TeamID=1611661325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4" Type="http://schemas.openxmlformats.org/officeDocument/2006/relationships/hyperlink" Target="https://stats.wnba.com/events/?flag=3&amp;CFID=&amp;CFPARAMS=&amp;PlayerID=203403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3" Type="http://schemas.openxmlformats.org/officeDocument/2006/relationships/hyperlink" Target="https://stats.wnba.com/team/1611661322/traditional/" TargetMode="External"/><Relationship Id="rId9122" Type="http://schemas.openxmlformats.org/officeDocument/2006/relationships/hyperlink" Target="https://stats.wnba.com/player/203403/" TargetMode="External"/><Relationship Id="rId9121" Type="http://schemas.openxmlformats.org/officeDocument/2006/relationships/hyperlink" Target="https://stats.wnba.com/events/?flag=1&amp;CFID=&amp;CFPARAMS=&amp;PlayerID=1627700&amp;TeamID=1611661325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8" Type="http://schemas.openxmlformats.org/officeDocument/2006/relationships/hyperlink" Target="https://stats.wnba.com/events/?flag=1&amp;CFID=&amp;CFPARAMS=&amp;PlayerID=203403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4" Type="http://schemas.openxmlformats.org/officeDocument/2006/relationships/hyperlink" Target="https://stats.wnba.com/events/?flag=1&amp;CFID=&amp;CFPARAMS=&amp;PlayerID=204365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6" Type="http://schemas.openxmlformats.org/officeDocument/2006/relationships/hyperlink" Target="https://stats.wnba.com/team/1611661317/traditional/" TargetMode="External"/><Relationship Id="rId15797" Type="http://schemas.openxmlformats.org/officeDocument/2006/relationships/hyperlink" Target="https://stats.wnba.com/events/?flag=1&amp;CFID=&amp;CFPARAMS=&amp;PlayerID=1628248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7" Type="http://schemas.openxmlformats.org/officeDocument/2006/relationships/hyperlink" Target="https://stats.wnba.com/events/?flag=3&amp;CFID=&amp;CFPARAMS=&amp;PlayerID=203403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3" Type="http://schemas.openxmlformats.org/officeDocument/2006/relationships/hyperlink" Target="https://stats.wnba.com/events/?flag=1&amp;CFID=&amp;CFPARAMS=&amp;PlayerID=204365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7" Type="http://schemas.openxmlformats.org/officeDocument/2006/relationships/hyperlink" Target="https://stats.wnba.com/events/?flag=3&amp;CFID=&amp;CFPARAMS=&amp;PlayerID=100940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8" Type="http://schemas.openxmlformats.org/officeDocument/2006/relationships/hyperlink" Target="https://stats.wnba.com/player/203034/" TargetMode="External"/><Relationship Id="rId9126" Type="http://schemas.openxmlformats.org/officeDocument/2006/relationships/hyperlink" Target="https://stats.wnba.com/events/?flag=3&amp;CFID=&amp;CFPARAMS=&amp;PlayerID=203403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2" Type="http://schemas.openxmlformats.org/officeDocument/2006/relationships/hyperlink" Target="https://stats.wnba.com/events/?flag=1&amp;CFID=&amp;CFPARAMS=&amp;PlayerID=204365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8" Type="http://schemas.openxmlformats.org/officeDocument/2006/relationships/hyperlink" Target="https://stats.wnba.com/events/?flag=3&amp;CFID=&amp;CFPARAMS=&amp;PlayerID=100940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9" Type="http://schemas.openxmlformats.org/officeDocument/2006/relationships/hyperlink" Target="https://stats.wnba.com/team/1611661329/traditional/" TargetMode="External"/><Relationship Id="rId9125" Type="http://schemas.openxmlformats.org/officeDocument/2006/relationships/hyperlink" Target="https://stats.wnba.com/events/?flag=3&amp;CFID=&amp;CFPARAMS=&amp;PlayerID=203403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1" Type="http://schemas.openxmlformats.org/officeDocument/2006/relationships/hyperlink" Target="https://stats.wnba.com/events/?flag=3&amp;CFID=&amp;CFPARAMS=&amp;PlayerID=204365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9" Type="http://schemas.openxmlformats.org/officeDocument/2006/relationships/hyperlink" Target="https://stats.wnba.com/events/?flag=3&amp;CFID=&amp;CFPARAMS=&amp;PlayerID=100940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8" Type="http://schemas.openxmlformats.org/officeDocument/2006/relationships/hyperlink" Target="https://stats.wnba.com/events/?flag=1&amp;CFID=&amp;CFPARAMS=&amp;PlayerID=204365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2" Type="http://schemas.openxmlformats.org/officeDocument/2006/relationships/hyperlink" Target="https://stats.wnba.com/events/?flag=1&amp;CFID=&amp;CFPARAMS=&amp;PlayerID=203400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3" Type="http://schemas.openxmlformats.org/officeDocument/2006/relationships/hyperlink" Target="https://stats.wnba.com/events/?flag=1&amp;CFID=&amp;CFPARAMS=&amp;PlayerID=1628248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7" Type="http://schemas.openxmlformats.org/officeDocument/2006/relationships/hyperlink" Target="https://stats.wnba.com/events/?flag=1&amp;CFID=&amp;CFPARAMS=&amp;PlayerID=204365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3" Type="http://schemas.openxmlformats.org/officeDocument/2006/relationships/hyperlink" Target="https://stats.wnba.com/events/?flag=1&amp;CFID=&amp;CFPARAMS=&amp;PlayerID=203400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4" Type="http://schemas.openxmlformats.org/officeDocument/2006/relationships/hyperlink" Target="https://stats.wnba.com/events/?flag=1&amp;CFID=&amp;CFPARAMS=&amp;PlayerID=1628248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6" Type="http://schemas.openxmlformats.org/officeDocument/2006/relationships/hyperlink" Target="https://stats.wnba.com/events/?flag=1&amp;CFID=&amp;CFPARAMS=&amp;PlayerID=204365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4" Type="http://schemas.openxmlformats.org/officeDocument/2006/relationships/hyperlink" Target="https://stats.wnba.com/events/?flag=1&amp;CFID=&amp;CFPARAMS=&amp;PlayerID=203400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5" Type="http://schemas.openxmlformats.org/officeDocument/2006/relationships/hyperlink" Target="https://stats.wnba.com/events/?flag=1&amp;CFID=&amp;CFPARAMS=&amp;PlayerID=1628248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9" Type="http://schemas.openxmlformats.org/officeDocument/2006/relationships/hyperlink" Target="https://stats.wnba.com/events/?flag=1&amp;CFID=&amp;CFPARAMS=&amp;PlayerID=203403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5" Type="http://schemas.openxmlformats.org/officeDocument/2006/relationships/hyperlink" Target="https://stats.wnba.com/events/?flag=1&amp;CFID=&amp;CFPARAMS=&amp;PlayerID=204365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5" Type="http://schemas.openxmlformats.org/officeDocument/2006/relationships/hyperlink" Target="https://stats.wnba.com/player/100940/" TargetMode="External"/><Relationship Id="rId15796" Type="http://schemas.openxmlformats.org/officeDocument/2006/relationships/hyperlink" Target="https://stats.wnba.com/events/?flag=1&amp;CFID=&amp;CFPARAMS=&amp;PlayerID=1628248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0" Type="http://schemas.openxmlformats.org/officeDocument/2006/relationships/hyperlink" Target="https://stats.wnba.com/events/?flag=1&amp;CFID=&amp;CFPARAMS=&amp;PlayerID=203835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0" Type="http://schemas.openxmlformats.org/officeDocument/2006/relationships/hyperlink" Target="https://stats.wnba.com/events/?flag=1&amp;CFID=&amp;CFPARAMS=&amp;PlayerID=1628244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3" Type="http://schemas.openxmlformats.org/officeDocument/2006/relationships/hyperlink" Target="https://stats.wnba.com/events/?flag=3&amp;CFID=&amp;CFPARAMS=&amp;PlayerID=1628244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9" Type="http://schemas.openxmlformats.org/officeDocument/2006/relationships/hyperlink" Target="https://stats.wnba.com/events/?flag=1&amp;CFID=&amp;CFPARAMS=&amp;PlayerID=203017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2" Type="http://schemas.openxmlformats.org/officeDocument/2006/relationships/hyperlink" Target="https://stats.wnba.com/events/?flag=3&amp;CFID=&amp;CFPARAMS=&amp;PlayerID=1628244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8" Type="http://schemas.openxmlformats.org/officeDocument/2006/relationships/hyperlink" Target="https://stats.wnba.com/events/?flag=1&amp;CFID=&amp;CFPARAMS=&amp;PlayerID=203017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1" Type="http://schemas.openxmlformats.org/officeDocument/2006/relationships/hyperlink" Target="https://stats.wnba.com/events/?flag=3&amp;CFID=&amp;CFPARAMS=&amp;PlayerID=1628244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7" Type="http://schemas.openxmlformats.org/officeDocument/2006/relationships/hyperlink" Target="https://stats.wnba.com/events/?flag=1&amp;CFID=&amp;CFPARAMS=&amp;PlayerID=203017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0" Type="http://schemas.openxmlformats.org/officeDocument/2006/relationships/hyperlink" Target="https://stats.wnba.com/events/?flag=3&amp;CFID=&amp;CFPARAMS=&amp;PlayerID=1628244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6" Type="http://schemas.openxmlformats.org/officeDocument/2006/relationships/hyperlink" Target="https://stats.wnba.com/events/?flag=1&amp;CFID=&amp;CFPARAMS=&amp;PlayerID=203017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7" Type="http://schemas.openxmlformats.org/officeDocument/2006/relationships/hyperlink" Target="https://stats.wnba.com/events/?flag=1&amp;CFID=&amp;CFPARAMS=&amp;PlayerID=1628244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7" Type="http://schemas.openxmlformats.org/officeDocument/2006/relationships/hyperlink" Target="https://stats.wnba.com/player/203014/" TargetMode="External"/><Relationship Id="rId15768" Type="http://schemas.openxmlformats.org/officeDocument/2006/relationships/hyperlink" Target="https://stats.wnba.com/events/?flag=1&amp;CFID=&amp;CFPARAMS=&amp;PlayerID=203835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6" Type="http://schemas.openxmlformats.org/officeDocument/2006/relationships/hyperlink" Target="https://stats.wnba.com/events/?flag=1&amp;CFID=&amp;CFPARAMS=&amp;PlayerID=1628244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8" Type="http://schemas.openxmlformats.org/officeDocument/2006/relationships/hyperlink" Target="https://stats.wnba.com/team/1611661320/traditional/" TargetMode="External"/><Relationship Id="rId15769" Type="http://schemas.openxmlformats.org/officeDocument/2006/relationships/hyperlink" Target="https://stats.wnba.com/events/?flag=1&amp;CFID=&amp;CFPARAMS=&amp;PlayerID=203835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5" Type="http://schemas.openxmlformats.org/officeDocument/2006/relationships/hyperlink" Target="https://stats.wnba.com/events/?flag=1&amp;CFID=&amp;CFPARAMS=&amp;PlayerID=1628244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9" Type="http://schemas.openxmlformats.org/officeDocument/2006/relationships/hyperlink" Target="https://stats.wnba.com/events/?flag=3&amp;CFID=&amp;CFPARAMS=&amp;PlayerID=203014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4" Type="http://schemas.openxmlformats.org/officeDocument/2006/relationships/hyperlink" Target="https://stats.wnba.com/events/?flag=1&amp;CFID=&amp;CFPARAMS=&amp;PlayerID=1628244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1" Type="http://schemas.openxmlformats.org/officeDocument/2006/relationships/hyperlink" Target="https://stats.wnba.com/events/?flag=3&amp;CFID=&amp;CFPARAMS=&amp;PlayerID=203017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3" Type="http://schemas.openxmlformats.org/officeDocument/2006/relationships/hyperlink" Target="https://stats.wnba.com/events/?flag=1&amp;CFID=&amp;CFPARAMS=&amp;PlayerID=201480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4" Type="http://schemas.openxmlformats.org/officeDocument/2006/relationships/hyperlink" Target="https://stats.wnba.com/events/?flag=3&amp;CFID=&amp;CFPARAMS=&amp;PlayerID=203835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0" Type="http://schemas.openxmlformats.org/officeDocument/2006/relationships/hyperlink" Target="https://stats.wnba.com/team/1611661321/traditional/" TargetMode="External"/><Relationship Id="rId14434" Type="http://schemas.openxmlformats.org/officeDocument/2006/relationships/hyperlink" Target="https://stats.wnba.com/events/?flag=1&amp;CFID=&amp;CFPARAMS=&amp;PlayerID=201480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5" Type="http://schemas.openxmlformats.org/officeDocument/2006/relationships/hyperlink" Target="https://stats.wnba.com/events/?flag=3&amp;CFID=&amp;CFPARAMS=&amp;PlayerID=203835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9" Type="http://schemas.openxmlformats.org/officeDocument/2006/relationships/hyperlink" Target="https://stats.wnba.com/events/?flag=1&amp;CFID=&amp;CFPARAMS=&amp;PlayerID=1628244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5" Type="http://schemas.openxmlformats.org/officeDocument/2006/relationships/hyperlink" Target="https://stats.wnba.com/events/?flag=1&amp;CFID=&amp;CFPARAMS=&amp;PlayerID=201480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6" Type="http://schemas.openxmlformats.org/officeDocument/2006/relationships/hyperlink" Target="https://stats.wnba.com/events/?flag=1&amp;CFID=&amp;CFPARAMS=&amp;PlayerID=203835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8" Type="http://schemas.openxmlformats.org/officeDocument/2006/relationships/hyperlink" Target="https://stats.wnba.com/events/?flag=1&amp;CFID=&amp;CFPARAMS=&amp;PlayerID=1628244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6" Type="http://schemas.openxmlformats.org/officeDocument/2006/relationships/hyperlink" Target="https://stats.wnba.com/events/?flag=1&amp;CFID=&amp;CFPARAMS=&amp;PlayerID=201480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7" Type="http://schemas.openxmlformats.org/officeDocument/2006/relationships/hyperlink" Target="https://stats.wnba.com/events/?flag=1&amp;CFID=&amp;CFPARAMS=&amp;PlayerID=203835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5" Type="http://schemas.openxmlformats.org/officeDocument/2006/relationships/hyperlink" Target="https://stats.wnba.com/events/?flag=1&amp;CFID=&amp;CFPARAMS=&amp;PlayerID=203017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0" Type="http://schemas.openxmlformats.org/officeDocument/2006/relationships/hyperlink" Target="https://stats.wnba.com/player/203835/" TargetMode="External"/><Relationship Id="rId13104" Type="http://schemas.openxmlformats.org/officeDocument/2006/relationships/hyperlink" Target="https://stats.wnba.com/events/?flag=3&amp;CFID=&amp;CFPARAMS=&amp;PlayerID=203017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0" Type="http://schemas.openxmlformats.org/officeDocument/2006/relationships/hyperlink" Target="https://stats.wnba.com/events/?flag=1&amp;CFID=&amp;CFPARAMS=&amp;PlayerID=201480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1" Type="http://schemas.openxmlformats.org/officeDocument/2006/relationships/hyperlink" Target="https://stats.wnba.com/team/1611661329/traditional/" TargetMode="External"/><Relationship Id="rId13103" Type="http://schemas.openxmlformats.org/officeDocument/2006/relationships/hyperlink" Target="https://stats.wnba.com/events/?flag=3&amp;CFID=&amp;CFPARAMS=&amp;PlayerID=203017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1" Type="http://schemas.openxmlformats.org/officeDocument/2006/relationships/hyperlink" Target="https://stats.wnba.com/events/?flag=1&amp;CFID=&amp;CFPARAMS=&amp;PlayerID=201480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2" Type="http://schemas.openxmlformats.org/officeDocument/2006/relationships/hyperlink" Target="https://stats.wnba.com/events/?flag=3&amp;CFID=&amp;CFPARAMS=&amp;PlayerID=203835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2" Type="http://schemas.openxmlformats.org/officeDocument/2006/relationships/hyperlink" Target="https://stats.wnba.com/events/?flag=3&amp;CFID=&amp;CFPARAMS=&amp;PlayerID=203017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2" Type="http://schemas.openxmlformats.org/officeDocument/2006/relationships/hyperlink" Target="https://stats.wnba.com/events/?flag=1&amp;CFID=&amp;CFPARAMS=&amp;PlayerID=201480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3" Type="http://schemas.openxmlformats.org/officeDocument/2006/relationships/hyperlink" Target="https://stats.wnba.com/events/?flag=3&amp;CFID=&amp;CFPARAMS=&amp;PlayerID=203835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0" Type="http://schemas.openxmlformats.org/officeDocument/2006/relationships/hyperlink" Target="https://stats.wnba.com/events/?flag=1&amp;CFID=&amp;CFPARAMS=&amp;PlayerID=204323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0" Type="http://schemas.openxmlformats.org/officeDocument/2006/relationships/hyperlink" Target="https://stats.wnba.com/events/?flag=1&amp;CFID=&amp;CFPARAMS=&amp;PlayerID=203014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1" Type="http://schemas.openxmlformats.org/officeDocument/2006/relationships/hyperlink" Target="https://stats.wnba.com/events/?flag=1&amp;CFID=&amp;CFPARAMS=&amp;PlayerID=204323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2" Type="http://schemas.openxmlformats.org/officeDocument/2006/relationships/hyperlink" Target="https://stats.wnba.com/events/?flag=1&amp;CFID=&amp;CFPARAMS=&amp;PlayerID=1628881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1" Type="http://schemas.openxmlformats.org/officeDocument/2006/relationships/hyperlink" Target="https://stats.wnba.com/events/?flag=1&amp;CFID=&amp;CFPARAMS=&amp;PlayerID=1628881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9" Type="http://schemas.openxmlformats.org/officeDocument/2006/relationships/hyperlink" Target="https://stats.wnba.com/events/?flag=1&amp;CFID=&amp;CFPARAMS=&amp;PlayerID=101023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0" Type="http://schemas.openxmlformats.org/officeDocument/2006/relationships/hyperlink" Target="https://stats.wnba.com/events/?flag=1&amp;CFID=&amp;CFPARAMS=&amp;PlayerID=1628881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8" Type="http://schemas.openxmlformats.org/officeDocument/2006/relationships/hyperlink" Target="https://stats.wnba.com/events/?flag=1&amp;CFID=&amp;CFPARAMS=&amp;PlayerID=101023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7" Type="http://schemas.openxmlformats.org/officeDocument/2006/relationships/hyperlink" Target="https://stats.wnba.com/events/?flag=3&amp;CFID=&amp;CFPARAMS=&amp;PlayerID=101023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6" Type="http://schemas.openxmlformats.org/officeDocument/2006/relationships/hyperlink" Target="https://stats.wnba.com/events/?flag=1&amp;CFID=&amp;CFPARAMS=&amp;PlayerID=1628881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8" Type="http://schemas.openxmlformats.org/officeDocument/2006/relationships/hyperlink" Target="https://stats.wnba.com/events/?flag=1&amp;CFID=&amp;CFPARAMS=&amp;PlayerID=203014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9" Type="http://schemas.openxmlformats.org/officeDocument/2006/relationships/hyperlink" Target="https://stats.wnba.com/events/?flag=1&amp;CFID=&amp;CFPARAMS=&amp;PlayerID=204323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5" Type="http://schemas.openxmlformats.org/officeDocument/2006/relationships/hyperlink" Target="https://stats.wnba.com/events/?flag=1&amp;CFID=&amp;CFPARAMS=&amp;PlayerID=1628881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9" Type="http://schemas.openxmlformats.org/officeDocument/2006/relationships/hyperlink" Target="https://stats.wnba.com/events/?flag=1&amp;CFID=&amp;CFPARAMS=&amp;PlayerID=203014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4" Type="http://schemas.openxmlformats.org/officeDocument/2006/relationships/hyperlink" Target="https://stats.wnba.com/events/?flag=1&amp;CFID=&amp;CFPARAMS=&amp;PlayerID=1628881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3" Type="http://schemas.openxmlformats.org/officeDocument/2006/relationships/hyperlink" Target="https://stats.wnba.com/events/?flag=1&amp;CFID=&amp;CFPARAMS=&amp;PlayerID=1628881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2" Type="http://schemas.openxmlformats.org/officeDocument/2006/relationships/hyperlink" Target="https://stats.wnba.com/events/?flag=1&amp;CFID=&amp;CFPARAMS=&amp;PlayerID=203017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4" Type="http://schemas.openxmlformats.org/officeDocument/2006/relationships/hyperlink" Target="https://stats.wnba.com/events/?flag=1&amp;CFID=&amp;CFPARAMS=&amp;PlayerID=203014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5" Type="http://schemas.openxmlformats.org/officeDocument/2006/relationships/hyperlink" Target="https://stats.wnba.com/events/?flag=3&amp;CFID=&amp;CFPARAMS=&amp;PlayerID=204323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9" Type="http://schemas.openxmlformats.org/officeDocument/2006/relationships/hyperlink" Target="https://stats.wnba.com/team/1611661328/traditional/" TargetMode="External"/><Relationship Id="rId13111" Type="http://schemas.openxmlformats.org/officeDocument/2006/relationships/hyperlink" Target="https://stats.wnba.com/events/?flag=1&amp;CFID=&amp;CFPARAMS=&amp;PlayerID=203017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5" Type="http://schemas.openxmlformats.org/officeDocument/2006/relationships/hyperlink" Target="https://stats.wnba.com/events/?flag=1&amp;CFID=&amp;CFPARAMS=&amp;PlayerID=203014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6" Type="http://schemas.openxmlformats.org/officeDocument/2006/relationships/hyperlink" Target="https://stats.wnba.com/events/?flag=3&amp;CFID=&amp;CFPARAMS=&amp;PlayerID=204323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8" Type="http://schemas.openxmlformats.org/officeDocument/2006/relationships/hyperlink" Target="https://stats.wnba.com/player/1628244/" TargetMode="External"/><Relationship Id="rId13110" Type="http://schemas.openxmlformats.org/officeDocument/2006/relationships/hyperlink" Target="https://stats.wnba.com/events/?flag=1&amp;CFID=&amp;CFPARAMS=&amp;PlayerID=203017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6" Type="http://schemas.openxmlformats.org/officeDocument/2006/relationships/hyperlink" Target="https://stats.wnba.com/events/?flag=1&amp;CFID=&amp;CFPARAMS=&amp;PlayerID=203014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7" Type="http://schemas.openxmlformats.org/officeDocument/2006/relationships/hyperlink" Target="https://stats.wnba.com/events/?flag=3&amp;CFID=&amp;CFPARAMS=&amp;PlayerID=204323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7" Type="http://schemas.openxmlformats.org/officeDocument/2006/relationships/hyperlink" Target="https://stats.wnba.com/events/?flag=1&amp;CFID=&amp;CFPARAMS=&amp;PlayerID=1628881&amp;TeamID=1611661330&amp;GameID=&amp;ContextMeasure=PF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7" Type="http://schemas.openxmlformats.org/officeDocument/2006/relationships/hyperlink" Target="https://stats.wnba.com/events/?flag=1&amp;CFID=&amp;CFPARAMS=&amp;PlayerID=203014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8" Type="http://schemas.openxmlformats.org/officeDocument/2006/relationships/hyperlink" Target="https://stats.wnba.com/events/?flag=1&amp;CFID=&amp;CFPARAMS=&amp;PlayerID=204323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6" Type="http://schemas.openxmlformats.org/officeDocument/2006/relationships/hyperlink" Target="https://stats.wnba.com/events/?flag=3&amp;CFID=&amp;CFPARAMS=&amp;PlayerID=101023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0" Type="http://schemas.openxmlformats.org/officeDocument/2006/relationships/hyperlink" Target="https://stats.wnba.com/events/?flag=3&amp;CFID=&amp;CFPARAMS=&amp;PlayerID=203014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1" Type="http://schemas.openxmlformats.org/officeDocument/2006/relationships/hyperlink" Target="https://stats.wnba.com/events/?flag=1&amp;CFID=&amp;CFPARAMS=&amp;PlayerID=203835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5" Type="http://schemas.openxmlformats.org/officeDocument/2006/relationships/hyperlink" Target="https://stats.wnba.com/events/?flag=3&amp;CFID=&amp;CFPARAMS=&amp;PlayerID=101023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1" Type="http://schemas.openxmlformats.org/officeDocument/2006/relationships/hyperlink" Target="https://stats.wnba.com/events/?flag=3&amp;CFID=&amp;CFPARAMS=&amp;PlayerID=203014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2" Type="http://schemas.openxmlformats.org/officeDocument/2006/relationships/hyperlink" Target="https://stats.wnba.com/events/?flag=1&amp;CFID=&amp;CFPARAMS=&amp;PlayerID=203835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4" Type="http://schemas.openxmlformats.org/officeDocument/2006/relationships/hyperlink" Target="https://stats.wnba.com/team/1611661317/traditional/" TargetMode="External"/><Relationship Id="rId14442" Type="http://schemas.openxmlformats.org/officeDocument/2006/relationships/hyperlink" Target="https://stats.wnba.com/events/?flag=3&amp;CFID=&amp;CFPARAMS=&amp;PlayerID=203014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3" Type="http://schemas.openxmlformats.org/officeDocument/2006/relationships/hyperlink" Target="https://stats.wnba.com/player/204323/" TargetMode="External"/><Relationship Id="rId13113" Type="http://schemas.openxmlformats.org/officeDocument/2006/relationships/hyperlink" Target="https://stats.wnba.com/player/101023/" TargetMode="External"/><Relationship Id="rId14443" Type="http://schemas.openxmlformats.org/officeDocument/2006/relationships/hyperlink" Target="https://stats.wnba.com/events/?flag=1&amp;CFID=&amp;CFPARAMS=&amp;PlayerID=203014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4" Type="http://schemas.openxmlformats.org/officeDocument/2006/relationships/hyperlink" Target="https://stats.wnba.com/team/1611661329/traditional/" TargetMode="External"/><Relationship Id="rId15706" Type="http://schemas.openxmlformats.org/officeDocument/2006/relationships/hyperlink" Target="https://stats.wnba.com/events/?flag=1&amp;CFID=&amp;CFPARAMS=&amp;PlayerID=203827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7" Type="http://schemas.openxmlformats.org/officeDocument/2006/relationships/hyperlink" Target="https://stats.wnba.com/events/?flag=1&amp;CFID=&amp;CFPARAMS=&amp;PlayerID=203827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8" Type="http://schemas.openxmlformats.org/officeDocument/2006/relationships/hyperlink" Target="https://stats.wnba.com/player/201907/" TargetMode="External"/><Relationship Id="rId15709" Type="http://schemas.openxmlformats.org/officeDocument/2006/relationships/hyperlink" Target="https://stats.wnba.com/team/1611661321/traditional/" TargetMode="External"/><Relationship Id="rId15702" Type="http://schemas.openxmlformats.org/officeDocument/2006/relationships/hyperlink" Target="https://stats.wnba.com/events/?flag=1&amp;CFID=&amp;CFPARAMS=&amp;PlayerID=203827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3" Type="http://schemas.openxmlformats.org/officeDocument/2006/relationships/hyperlink" Target="https://stats.wnba.com/events/?flag=1&amp;CFID=&amp;CFPARAMS=&amp;PlayerID=203827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4" Type="http://schemas.openxmlformats.org/officeDocument/2006/relationships/hyperlink" Target="https://stats.wnba.com/events/?flag=1&amp;CFID=&amp;CFPARAMS=&amp;PlayerID=203827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5" Type="http://schemas.openxmlformats.org/officeDocument/2006/relationships/hyperlink" Target="https://stats.wnba.com/events/?flag=1&amp;CFID=&amp;CFPARAMS=&amp;PlayerID=203827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0" Type="http://schemas.openxmlformats.org/officeDocument/2006/relationships/hyperlink" Target="https://stats.wnba.com/events/?flag=1&amp;CFID=&amp;CFPARAMS=&amp;PlayerID=203827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1" Type="http://schemas.openxmlformats.org/officeDocument/2006/relationships/hyperlink" Target="https://stats.wnba.com/events/?flag=1&amp;CFID=&amp;CFPARAMS=&amp;PlayerID=203827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7" Type="http://schemas.openxmlformats.org/officeDocument/2006/relationships/hyperlink" Target="https://stats.wnba.com/events/?flag=1&amp;CFID=&amp;CFPARAMS=&amp;PlayerID=201907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8" Type="http://schemas.openxmlformats.org/officeDocument/2006/relationships/hyperlink" Target="https://stats.wnba.com/events/?flag=1&amp;CFID=&amp;CFPARAMS=&amp;PlayerID=201907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9" Type="http://schemas.openxmlformats.org/officeDocument/2006/relationships/hyperlink" Target="https://stats.wnba.com/events/?flag=1&amp;CFID=&amp;CFPARAMS=&amp;PlayerID=201907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3" Type="http://schemas.openxmlformats.org/officeDocument/2006/relationships/hyperlink" Target="https://stats.wnba.com/events/?flag=1&amp;CFID=&amp;CFPARAMS=&amp;PlayerID=201907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4" Type="http://schemas.openxmlformats.org/officeDocument/2006/relationships/hyperlink" Target="https://stats.wnba.com/events/?flag=1&amp;CFID=&amp;CFPARAMS=&amp;PlayerID=201907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5" Type="http://schemas.openxmlformats.org/officeDocument/2006/relationships/hyperlink" Target="https://stats.wnba.com/events/?flag=1&amp;CFID=&amp;CFPARAMS=&amp;PlayerID=201907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6" Type="http://schemas.openxmlformats.org/officeDocument/2006/relationships/hyperlink" Target="https://stats.wnba.com/events/?flag=1&amp;CFID=&amp;CFPARAMS=&amp;PlayerID=201907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0" Type="http://schemas.openxmlformats.org/officeDocument/2006/relationships/hyperlink" Target="https://stats.wnba.com/events/?flag=3&amp;CFID=&amp;CFPARAMS=&amp;PlayerID=201907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1" Type="http://schemas.openxmlformats.org/officeDocument/2006/relationships/hyperlink" Target="https://stats.wnba.com/events/?flag=3&amp;CFID=&amp;CFPARAMS=&amp;PlayerID=201907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2" Type="http://schemas.openxmlformats.org/officeDocument/2006/relationships/hyperlink" Target="https://stats.wnba.com/events/?flag=1&amp;CFID=&amp;CFPARAMS=&amp;PlayerID=201907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wnba.com/player/1628932/" TargetMode="External"/><Relationship Id="rId2" Type="http://schemas.openxmlformats.org/officeDocument/2006/relationships/hyperlink" Target="https://stats.wnba.com/team/1611661319/traditional/" TargetMode="External"/><Relationship Id="rId3" Type="http://schemas.openxmlformats.org/officeDocument/2006/relationships/hyperlink" Target="https://stats.wnba.com/events/?flag=3&amp;CFID=&amp;CFPARAMS=&amp;PlayerID=1628932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wnba.com/events/?flag=3&amp;CFID=&amp;CFPARAMS=&amp;PlayerID=1628932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wnba.com/events/?flag=1&amp;CFID=&amp;CFPARAMS=&amp;PlayerID=1628932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stats.wnba.com/events/?flag=3&amp;CFID=&amp;CFPARAMS=&amp;PlayerID=1628932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wnba.com/events/?flag=3&amp;CFID=&amp;CFPARAMS=&amp;PlayerID=1628932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wnba.com/events/?flag=1&amp;CFID=&amp;CFPARAMS=&amp;PlayerID=1628932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wnba.com/events/?flag=1&amp;CFID=&amp;CFPARAMS=&amp;PlayerID=1628932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1" Type="http://schemas.openxmlformats.org/officeDocument/2006/relationships/hyperlink" Target="https://stats.wnba.com/events/?flag=1&amp;CFID=&amp;CFPARAMS=&amp;PlayerID=203859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0" Type="http://schemas.openxmlformats.org/officeDocument/2006/relationships/hyperlink" Target="https://stats.wnba.com/events/?flag=3&amp;CFID=&amp;CFPARAMS=&amp;PlayerID=203859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wnba.com/player/1630387/" TargetMode="External"/><Relationship Id="rId3910" Type="http://schemas.openxmlformats.org/officeDocument/2006/relationships/hyperlink" Target="https://stats.wnba.com/events/?flag=1&amp;CFID=&amp;CFPARAMS=&amp;PlayerID=1631083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stats.wnba.com/events/?flag=3&amp;CFID=&amp;CFPARAMS=&amp;PlayerID=1630387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5" Type="http://schemas.openxmlformats.org/officeDocument/2006/relationships/hyperlink" Target="https://stats.wnba.com/events/?flag=1&amp;CFID=&amp;CFPARAMS=&amp;PlayerID=203859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wnba.com/team/1611661330/traditional/" TargetMode="External"/><Relationship Id="rId12084" Type="http://schemas.openxmlformats.org/officeDocument/2006/relationships/hyperlink" Target="https://stats.wnba.com/events/?flag=1&amp;CFID=&amp;CFPARAMS=&amp;PlayerID=203859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stats.wnba.com/events/?flag=3&amp;CFID=&amp;CFPARAMS=&amp;PlayerID=1630387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3" Type="http://schemas.openxmlformats.org/officeDocument/2006/relationships/hyperlink" Target="https://stats.wnba.com/events/?flag=1&amp;CFID=&amp;CFPARAMS=&amp;PlayerID=203859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stats.wnba.com/events/?flag=3&amp;CFID=&amp;CFPARAMS=&amp;PlayerID=1630387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2" Type="http://schemas.openxmlformats.org/officeDocument/2006/relationships/hyperlink" Target="https://stats.wnba.com/events/?flag=1&amp;CFID=&amp;CFPARAMS=&amp;PlayerID=203859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stats.wnba.com/events/?flag=1&amp;CFID=&amp;CFPARAMS=&amp;PlayerID=1630387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7" Type="http://schemas.openxmlformats.org/officeDocument/2006/relationships/hyperlink" Target="https://stats.wnba.com/events/?flag=2&amp;CFID=&amp;CFPARAMS=&amp;PlayerID=100937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stats.wnba.com/events/?flag=3&amp;CFID=&amp;CFPARAMS=&amp;PlayerID=1630387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8" Type="http://schemas.openxmlformats.org/officeDocument/2006/relationships/hyperlink" Target="https://stats.wnba.com/events/?flag=2&amp;CFID=&amp;CFPARAMS=&amp;PlayerID=100937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wnba.com/events/?flag=1&amp;CFID=&amp;CFPARAMS=&amp;PlayerID=1630387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5" Type="http://schemas.openxmlformats.org/officeDocument/2006/relationships/hyperlink" Target="https://stats.wnba.com/team/1611661329/traditional/" TargetMode="External"/><Relationship Id="rId3918" Type="http://schemas.openxmlformats.org/officeDocument/2006/relationships/hyperlink" Target="https://stats.wnba.com/events/?flag=1&amp;CFID=&amp;CFPARAMS=&amp;PlayerID=1630387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6" Type="http://schemas.openxmlformats.org/officeDocument/2006/relationships/hyperlink" Target="https://stats.wnba.com/events/?flag=2&amp;CFID=&amp;CFPARAMS=&amp;PlayerID=100937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9" Type="http://schemas.openxmlformats.org/officeDocument/2006/relationships/hyperlink" Target="https://stats.wnba.com/events/?flag=2&amp;CFID=&amp;CFPARAMS=&amp;PlayerID=100937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0" Type="http://schemas.openxmlformats.org/officeDocument/2006/relationships/hyperlink" Target="https://stats.wnba.com/player/100874/" TargetMode="External"/><Relationship Id="rId24071" Type="http://schemas.openxmlformats.org/officeDocument/2006/relationships/hyperlink" Target="https://stats.wnba.com/team/1611661323/traditional/" TargetMode="External"/><Relationship Id="rId24074" Type="http://schemas.openxmlformats.org/officeDocument/2006/relationships/hyperlink" Target="https://stats.wnba.com/events/?flag=2&amp;CFID=&amp;CFPARAMS=&amp;PlayerID=100874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5" Type="http://schemas.openxmlformats.org/officeDocument/2006/relationships/hyperlink" Target="https://stats.wnba.com/events/?flag=2&amp;CFID=&amp;CFPARAMS=&amp;PlayerID=100874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2" Type="http://schemas.openxmlformats.org/officeDocument/2006/relationships/hyperlink" Target="https://stats.wnba.com/events/?flag=2&amp;CFID=&amp;CFPARAMS=&amp;PlayerID=100874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3" Type="http://schemas.openxmlformats.org/officeDocument/2006/relationships/hyperlink" Target="https://stats.wnba.com/events/?flag=2&amp;CFID=&amp;CFPARAMS=&amp;PlayerID=100874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8" Type="http://schemas.openxmlformats.org/officeDocument/2006/relationships/hyperlink" Target="https://stats.wnba.com/events/?flag=3&amp;CFID=&amp;CFPARAMS=&amp;PlayerID=203859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7" Type="http://schemas.openxmlformats.org/officeDocument/2006/relationships/hyperlink" Target="https://stats.wnba.com/team/1611661317/traditional/" TargetMode="External"/><Relationship Id="rId12076" Type="http://schemas.openxmlformats.org/officeDocument/2006/relationships/hyperlink" Target="https://stats.wnba.com/player/203859/" TargetMode="External"/><Relationship Id="rId12075" Type="http://schemas.openxmlformats.org/officeDocument/2006/relationships/hyperlink" Target="https://stats.wnba.com/events/?flag=1&amp;CFID=&amp;CFPARAMS=&amp;PlayerID=1628899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9" Type="http://schemas.openxmlformats.org/officeDocument/2006/relationships/hyperlink" Target="https://stats.wnba.com/events/?flag=3&amp;CFID=&amp;CFPARAMS=&amp;PlayerID=203859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2" Type="http://schemas.openxmlformats.org/officeDocument/2006/relationships/hyperlink" Target="https://stats.wnba.com/events/?flag=3&amp;CFID=&amp;CFPARAMS=&amp;PlayerID=203839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1" Type="http://schemas.openxmlformats.org/officeDocument/2006/relationships/hyperlink" Target="https://stats.wnba.com/events/?flag=3&amp;CFID=&amp;CFPARAMS=&amp;PlayerID=203839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wnba.com/events/?flag=3&amp;CFID=&amp;CFPARAMS=&amp;PlayerID=1631083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0" Type="http://schemas.openxmlformats.org/officeDocument/2006/relationships/hyperlink" Target="https://stats.wnba.com/team/1611661313/traditional/" TargetMode="External"/><Relationship Id="rId3902" Type="http://schemas.openxmlformats.org/officeDocument/2006/relationships/hyperlink" Target="https://stats.wnba.com/events/?flag=3&amp;CFID=&amp;CFPARAMS=&amp;PlayerID=1631083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6" Type="http://schemas.openxmlformats.org/officeDocument/2006/relationships/hyperlink" Target="https://stats.wnba.com/events/?flag=1&amp;CFID=&amp;CFPARAMS=&amp;PlayerID=203839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wnba.com/events/?flag=3&amp;CFID=&amp;CFPARAMS=&amp;PlayerID=1631083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5" Type="http://schemas.openxmlformats.org/officeDocument/2006/relationships/hyperlink" Target="https://stats.wnba.com/events/?flag=1&amp;CFID=&amp;CFPARAMS=&amp;PlayerID=203839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stats.wnba.com/events/?flag=1&amp;CFID=&amp;CFPARAMS=&amp;PlayerID=1631083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4" Type="http://schemas.openxmlformats.org/officeDocument/2006/relationships/hyperlink" Target="https://stats.wnba.com/events/?flag=3&amp;CFID=&amp;CFPARAMS=&amp;PlayerID=203839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stats.wnba.com/events/?flag=1&amp;CFID=&amp;CFPARAMS=&amp;PlayerID=1631083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3" Type="http://schemas.openxmlformats.org/officeDocument/2006/relationships/hyperlink" Target="https://stats.wnba.com/events/?flag=3&amp;CFID=&amp;CFPARAMS=&amp;PlayerID=203839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wnba.com/events/?flag=1&amp;CFID=&amp;CFPARAMS=&amp;PlayerID=1631083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6" Type="http://schemas.openxmlformats.org/officeDocument/2006/relationships/hyperlink" Target="https://stats.wnba.com/events/?flag=2&amp;CFID=&amp;CFPARAMS=&amp;PlayerID=201483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wnba.com/events/?flag=1&amp;CFID=&amp;CFPARAMS=&amp;PlayerID=1631083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7" Type="http://schemas.openxmlformats.org/officeDocument/2006/relationships/hyperlink" Target="https://stats.wnba.com/events/?flag=2&amp;CFID=&amp;CFPARAMS=&amp;PlayerID=201483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wnba.com/events/?flag=1&amp;CFID=&amp;CFPARAMS=&amp;PlayerID=1631083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4" Type="http://schemas.openxmlformats.org/officeDocument/2006/relationships/hyperlink" Target="https://stats.wnba.com/events/?flag=2&amp;CFID=&amp;CFPARAMS=&amp;PlayerID=201483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wnba.com/events/?flag=1&amp;CFID=&amp;CFPARAMS=&amp;PlayerID=1631083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5" Type="http://schemas.openxmlformats.org/officeDocument/2006/relationships/hyperlink" Target="https://stats.wnba.com/events/?flag=2&amp;CFID=&amp;CFPARAMS=&amp;PlayerID=201483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wnba.com/events/?flag=1&amp;CFID=&amp;CFPARAMS=&amp;PlayerID=1631083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8" Type="http://schemas.openxmlformats.org/officeDocument/2006/relationships/hyperlink" Target="https://stats.wnba.com/player/201911/" TargetMode="External"/><Relationship Id="rId24059" Type="http://schemas.openxmlformats.org/officeDocument/2006/relationships/hyperlink" Target="https://stats.wnba.com/team/1611661320/traditional/" TargetMode="External"/><Relationship Id="rId24060" Type="http://schemas.openxmlformats.org/officeDocument/2006/relationships/hyperlink" Target="https://stats.wnba.com/events/?flag=2&amp;CFID=&amp;CFPARAMS=&amp;PlayerID=201911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3" Type="http://schemas.openxmlformats.org/officeDocument/2006/relationships/hyperlink" Target="https://stats.wnba.com/events/?flag=2&amp;CFID=&amp;CFPARAMS=&amp;PlayerID=201911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4" Type="http://schemas.openxmlformats.org/officeDocument/2006/relationships/hyperlink" Target="https://stats.wnba.com/player/100937/" TargetMode="External"/><Relationship Id="rId24061" Type="http://schemas.openxmlformats.org/officeDocument/2006/relationships/hyperlink" Target="https://stats.wnba.com/events/?flag=2&amp;CFID=&amp;CFPARAMS=&amp;PlayerID=201911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2" Type="http://schemas.openxmlformats.org/officeDocument/2006/relationships/hyperlink" Target="https://stats.wnba.com/events/?flag=2&amp;CFID=&amp;CFPARAMS=&amp;PlayerID=201911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9" Type="http://schemas.openxmlformats.org/officeDocument/2006/relationships/hyperlink" Target="https://stats.wnba.com/player/203839/" TargetMode="External"/><Relationship Id="rId12088" Type="http://schemas.openxmlformats.org/officeDocument/2006/relationships/hyperlink" Target="https://stats.wnba.com/events/?flag=1&amp;CFID=&amp;CFPARAMS=&amp;PlayerID=203859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7" Type="http://schemas.openxmlformats.org/officeDocument/2006/relationships/hyperlink" Target="https://stats.wnba.com/events/?flag=1&amp;CFID=&amp;CFPARAMS=&amp;PlayerID=203859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6" Type="http://schemas.openxmlformats.org/officeDocument/2006/relationships/hyperlink" Target="https://stats.wnba.com/events/?flag=1&amp;CFID=&amp;CFPARAMS=&amp;PlayerID=203859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wnba.com/events/?flag=1&amp;CFID=&amp;CFPARAMS=&amp;PlayerID=204320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0" Type="http://schemas.openxmlformats.org/officeDocument/2006/relationships/hyperlink" Target="https://stats.wnba.com/player/1627670/" TargetMode="External"/><Relationship Id="rId2600" Type="http://schemas.openxmlformats.org/officeDocument/2006/relationships/hyperlink" Target="https://stats.wnba.com/events/?flag=1&amp;CFID=&amp;CFPARAMS=&amp;PlayerID=1627673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stats.wnba.com/events/?flag=3&amp;CFID=&amp;CFPARAMS=&amp;PlayerID=204320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wnba.com/player/1629482/" TargetMode="External"/><Relationship Id="rId3933" Type="http://schemas.openxmlformats.org/officeDocument/2006/relationships/hyperlink" Target="https://stats.wnba.com/events/?flag=1&amp;CFID=&amp;CFPARAMS=&amp;PlayerID=204320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wnba.com/team/1611661317/traditional/" TargetMode="External"/><Relationship Id="rId3932" Type="http://schemas.openxmlformats.org/officeDocument/2006/relationships/hyperlink" Target="https://stats.wnba.com/events/?flag=1&amp;CFID=&amp;CFPARAMS=&amp;PlayerID=204320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wnba.com/events/?flag=3&amp;CFID=&amp;CFPARAMS=&amp;PlayerID=1629482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wnba.com/events/?flag=1&amp;CFID=&amp;CFPARAMS=&amp;PlayerID=204320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3" Type="http://schemas.openxmlformats.org/officeDocument/2006/relationships/hyperlink" Target="https://stats.wnba.com/team/1611661322/traditional/" TargetMode="External"/><Relationship Id="rId13394" Type="http://schemas.openxmlformats.org/officeDocument/2006/relationships/hyperlink" Target="https://stats.wnba.com/events/?flag=3&amp;CFID=&amp;CFPARAMS=&amp;PlayerID=1627670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wnba.com/events/?flag=3&amp;CFID=&amp;CFPARAMS=&amp;PlayerID=1629482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stats.wnba.com/events/?flag=1&amp;CFID=&amp;CFPARAMS=&amp;PlayerID=204320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2" Type="http://schemas.openxmlformats.org/officeDocument/2006/relationships/hyperlink" Target="https://stats.wnba.com/player/1628899/" TargetMode="External"/><Relationship Id="rId13393" Type="http://schemas.openxmlformats.org/officeDocument/2006/relationships/hyperlink" Target="https://stats.wnba.com/events/?flag=3&amp;CFID=&amp;CFPARAMS=&amp;PlayerID=1627670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wnba.com/events/?flag=3&amp;CFID=&amp;CFPARAMS=&amp;PlayerID=1629482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wnba.com/events/?flag=1&amp;CFID=&amp;CFPARAMS=&amp;PlayerID=204320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1" Type="http://schemas.openxmlformats.org/officeDocument/2006/relationships/hyperlink" Target="https://stats.wnba.com/events/?flag=1&amp;CFID=&amp;CFPARAMS=&amp;PlayerID=1628907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2" Type="http://schemas.openxmlformats.org/officeDocument/2006/relationships/hyperlink" Target="https://stats.wnba.com/events/?flag=3&amp;CFID=&amp;CFPARAMS=&amp;PlayerID=1627670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wnba.com/events/?flag=3&amp;CFID=&amp;CFPARAMS=&amp;PlayerID=1629482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wnba.com/events/?flag=1&amp;CFID=&amp;CFPARAMS=&amp;PlayerID=204320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0" Type="http://schemas.openxmlformats.org/officeDocument/2006/relationships/hyperlink" Target="https://stats.wnba.com/events/?flag=1&amp;CFID=&amp;CFPARAMS=&amp;PlayerID=1628907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1" Type="http://schemas.openxmlformats.org/officeDocument/2006/relationships/hyperlink" Target="https://stats.wnba.com/team/1611661323/traditional/" TargetMode="External"/><Relationship Id="rId2607" Type="http://schemas.openxmlformats.org/officeDocument/2006/relationships/hyperlink" Target="https://stats.wnba.com/events/?flag=1&amp;CFID=&amp;CFPARAMS=&amp;PlayerID=1629482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stats.wnba.com/player/1631002/" TargetMode="External"/><Relationship Id="rId24045" Type="http://schemas.openxmlformats.org/officeDocument/2006/relationships/hyperlink" Target="https://stats.wnba.com/events/?flag=2&amp;CFID=&amp;CFPARAMS=&amp;PlayerID=100685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wnba.com/events/?flag=1&amp;CFID=&amp;CFPARAMS=&amp;PlayerID=1629482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wnba.com/events/?flag=1&amp;CFID=&amp;CFPARAMS=&amp;PlayerID=204320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6" Type="http://schemas.openxmlformats.org/officeDocument/2006/relationships/hyperlink" Target="https://stats.wnba.com/player/101019/" TargetMode="External"/><Relationship Id="rId2609" Type="http://schemas.openxmlformats.org/officeDocument/2006/relationships/hyperlink" Target="https://stats.wnba.com/events/?flag=1&amp;CFID=&amp;CFPARAMS=&amp;PlayerID=1629482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3" Type="http://schemas.openxmlformats.org/officeDocument/2006/relationships/hyperlink" Target="https://stats.wnba.com/events/?flag=2&amp;CFID=&amp;CFPARAMS=&amp;PlayerID=100685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4" Type="http://schemas.openxmlformats.org/officeDocument/2006/relationships/hyperlink" Target="https://stats.wnba.com/events/?flag=2&amp;CFID=&amp;CFPARAMS=&amp;PlayerID=100685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9" Type="http://schemas.openxmlformats.org/officeDocument/2006/relationships/hyperlink" Target="https://stats.wnba.com/events/?flag=2&amp;CFID=&amp;CFPARAMS=&amp;PlayerID=101019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7" Type="http://schemas.openxmlformats.org/officeDocument/2006/relationships/hyperlink" Target="https://stats.wnba.com/team/1611661313/traditional/" TargetMode="External"/><Relationship Id="rId24048" Type="http://schemas.openxmlformats.org/officeDocument/2006/relationships/hyperlink" Target="https://stats.wnba.com/events/?flag=2&amp;CFID=&amp;CFPARAMS=&amp;PlayerID=101019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2" Type="http://schemas.openxmlformats.org/officeDocument/2006/relationships/hyperlink" Target="https://stats.wnba.com/player/201483/" TargetMode="External"/><Relationship Id="rId24053" Type="http://schemas.openxmlformats.org/officeDocument/2006/relationships/hyperlink" Target="https://stats.wnba.com/team/1611661321/traditional/" TargetMode="External"/><Relationship Id="rId24050" Type="http://schemas.openxmlformats.org/officeDocument/2006/relationships/hyperlink" Target="https://stats.wnba.com/events/?flag=2&amp;CFID=&amp;CFPARAMS=&amp;PlayerID=101019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1" Type="http://schemas.openxmlformats.org/officeDocument/2006/relationships/hyperlink" Target="https://stats.wnba.com/events/?flag=2&amp;CFID=&amp;CFPARAMS=&amp;PlayerID=101019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6" Type="http://schemas.openxmlformats.org/officeDocument/2006/relationships/hyperlink" Target="https://stats.wnba.com/events/?flag=1&amp;CFID=&amp;CFPARAMS=&amp;PlayerID=1628907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7" Type="http://schemas.openxmlformats.org/officeDocument/2006/relationships/hyperlink" Target="https://stats.wnba.com/events/?flag=1&amp;CFID=&amp;CFPARAMS=&amp;PlayerID=1627672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5" Type="http://schemas.openxmlformats.org/officeDocument/2006/relationships/hyperlink" Target="https://stats.wnba.com/events/?flag=1&amp;CFID=&amp;CFPARAMS=&amp;PlayerID=1628907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6" Type="http://schemas.openxmlformats.org/officeDocument/2006/relationships/hyperlink" Target="https://stats.wnba.com/events/?flag=1&amp;CFID=&amp;CFPARAMS=&amp;PlayerID=1627672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4" Type="http://schemas.openxmlformats.org/officeDocument/2006/relationships/hyperlink" Target="https://stats.wnba.com/events/?flag=3&amp;CFID=&amp;CFPARAMS=&amp;PlayerID=1628907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5" Type="http://schemas.openxmlformats.org/officeDocument/2006/relationships/hyperlink" Target="https://stats.wnba.com/events/?flag=1&amp;CFID=&amp;CFPARAMS=&amp;PlayerID=1627672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3" Type="http://schemas.openxmlformats.org/officeDocument/2006/relationships/hyperlink" Target="https://stats.wnba.com/events/?flag=3&amp;CFID=&amp;CFPARAMS=&amp;PlayerID=1628907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4" Type="http://schemas.openxmlformats.org/officeDocument/2006/relationships/hyperlink" Target="https://stats.wnba.com/events/?flag=1&amp;CFID=&amp;CFPARAMS=&amp;PlayerID=1627672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9" Type="http://schemas.openxmlformats.org/officeDocument/2006/relationships/hyperlink" Target="https://stats.wnba.com/events/?flag=1&amp;CFID=&amp;CFPARAMS=&amp;PlayerID=1628907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8" Type="http://schemas.openxmlformats.org/officeDocument/2006/relationships/hyperlink" Target="https://stats.wnba.com/events/?flag=1&amp;CFID=&amp;CFPARAMS=&amp;PlayerID=1628907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9" Type="http://schemas.openxmlformats.org/officeDocument/2006/relationships/hyperlink" Target="https://stats.wnba.com/events/?flag=1&amp;CFID=&amp;CFPARAMS=&amp;PlayerID=1627672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7" Type="http://schemas.openxmlformats.org/officeDocument/2006/relationships/hyperlink" Target="https://stats.wnba.com/events/?flag=1&amp;CFID=&amp;CFPARAMS=&amp;PlayerID=1628907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8" Type="http://schemas.openxmlformats.org/officeDocument/2006/relationships/hyperlink" Target="https://stats.wnba.com/events/?flag=1&amp;CFID=&amp;CFPARAMS=&amp;PlayerID=1627672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wnba.com/events/?flag=1&amp;CFID=&amp;CFPARAMS=&amp;PlayerID=1630387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0" Type="http://schemas.openxmlformats.org/officeDocument/2006/relationships/hyperlink" Target="https://stats.wnba.com/events/?flag=1&amp;CFID=&amp;CFPARAMS=&amp;PlayerID=1628899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wnba.com/events/?flag=1&amp;CFID=&amp;CFPARAMS=&amp;PlayerID=1630387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wnba.com/events/?flag=1&amp;CFID=&amp;CFPARAMS=&amp;PlayerID=1630387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stats.wnba.com/events/?flag=1&amp;CFID=&amp;CFPARAMS=&amp;PlayerID=1630387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4" Type="http://schemas.openxmlformats.org/officeDocument/2006/relationships/hyperlink" Target="https://stats.wnba.com/events/?flag=1&amp;CFID=&amp;CFPARAMS=&amp;PlayerID=1628899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stats.wnba.com/events/?flag=1&amp;CFID=&amp;CFPARAMS=&amp;PlayerID=1630387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3" Type="http://schemas.openxmlformats.org/officeDocument/2006/relationships/hyperlink" Target="https://stats.wnba.com/events/?flag=1&amp;CFID=&amp;CFPARAMS=&amp;PlayerID=1628899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wnba.com/team/1611661325/traditional/" TargetMode="External"/><Relationship Id="rId12072" Type="http://schemas.openxmlformats.org/officeDocument/2006/relationships/hyperlink" Target="https://stats.wnba.com/events/?flag=1&amp;CFID=&amp;CFPARAMS=&amp;PlayerID=1628899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stats.wnba.com/player/204320/" TargetMode="External"/><Relationship Id="rId12071" Type="http://schemas.openxmlformats.org/officeDocument/2006/relationships/hyperlink" Target="https://stats.wnba.com/events/?flag=1&amp;CFID=&amp;CFPARAMS=&amp;PlayerID=1628899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8" Type="http://schemas.openxmlformats.org/officeDocument/2006/relationships/hyperlink" Target="https://stats.wnba.com/events/?flag=3&amp;CFID=&amp;CFPARAMS=&amp;PlayerID=204320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4" Type="http://schemas.openxmlformats.org/officeDocument/2006/relationships/hyperlink" Target="https://stats.wnba.com/player/100384/" TargetMode="External"/><Relationship Id="rId3927" Type="http://schemas.openxmlformats.org/officeDocument/2006/relationships/hyperlink" Target="https://stats.wnba.com/events/?flag=3&amp;CFID=&amp;CFPARAMS=&amp;PlayerID=204320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5" Type="http://schemas.openxmlformats.org/officeDocument/2006/relationships/hyperlink" Target="https://stats.wnba.com/team/1611661329/traditional/" TargetMode="External"/><Relationship Id="rId24032" Type="http://schemas.openxmlformats.org/officeDocument/2006/relationships/hyperlink" Target="https://stats.wnba.com/events/?flag=2&amp;CFID=&amp;CFPARAMS=&amp;PlayerID=201500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stats.wnba.com/events/?flag=3&amp;CFID=&amp;CFPARAMS=&amp;PlayerID=204320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3" Type="http://schemas.openxmlformats.org/officeDocument/2006/relationships/hyperlink" Target="https://stats.wnba.com/events/?flag=2&amp;CFID=&amp;CFPARAMS=&amp;PlayerID=201500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8" Type="http://schemas.openxmlformats.org/officeDocument/2006/relationships/hyperlink" Target="https://stats.wnba.com/events/?flag=2&amp;CFID=&amp;CFPARAMS=&amp;PlayerID=100384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9" Type="http://schemas.openxmlformats.org/officeDocument/2006/relationships/hyperlink" Target="https://stats.wnba.com/events/?flag=2&amp;CFID=&amp;CFPARAMS=&amp;PlayerID=100384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6" Type="http://schemas.openxmlformats.org/officeDocument/2006/relationships/hyperlink" Target="https://stats.wnba.com/events/?flag=2&amp;CFID=&amp;CFPARAMS=&amp;PlayerID=100384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7" Type="http://schemas.openxmlformats.org/officeDocument/2006/relationships/hyperlink" Target="https://stats.wnba.com/events/?flag=2&amp;CFID=&amp;CFPARAMS=&amp;PlayerID=100384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1" Type="http://schemas.openxmlformats.org/officeDocument/2006/relationships/hyperlink" Target="https://stats.wnba.com/team/1611661320/traditional/" TargetMode="External"/><Relationship Id="rId24042" Type="http://schemas.openxmlformats.org/officeDocument/2006/relationships/hyperlink" Target="https://stats.wnba.com/events/?flag=2&amp;CFID=&amp;CFPARAMS=&amp;PlayerID=100685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0" Type="http://schemas.openxmlformats.org/officeDocument/2006/relationships/hyperlink" Target="https://stats.wnba.com/player/100685/" TargetMode="External"/><Relationship Id="rId12067" Type="http://schemas.openxmlformats.org/officeDocument/2006/relationships/hyperlink" Target="https://stats.wnba.com/events/?flag=3&amp;CFID=&amp;CFPARAMS=&amp;PlayerID=1628899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8" Type="http://schemas.openxmlformats.org/officeDocument/2006/relationships/hyperlink" Target="https://stats.wnba.com/events/?flag=1&amp;CFID=&amp;CFPARAMS=&amp;PlayerID=1627670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6" Type="http://schemas.openxmlformats.org/officeDocument/2006/relationships/hyperlink" Target="https://stats.wnba.com/events/?flag=3&amp;CFID=&amp;CFPARAMS=&amp;PlayerID=1628899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7" Type="http://schemas.openxmlformats.org/officeDocument/2006/relationships/hyperlink" Target="https://stats.wnba.com/events/?flag=1&amp;CFID=&amp;CFPARAMS=&amp;PlayerID=1627670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5" Type="http://schemas.openxmlformats.org/officeDocument/2006/relationships/hyperlink" Target="https://stats.wnba.com/events/?flag=3&amp;CFID=&amp;CFPARAMS=&amp;PlayerID=1628899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6" Type="http://schemas.openxmlformats.org/officeDocument/2006/relationships/hyperlink" Target="https://stats.wnba.com/events/?flag=1&amp;CFID=&amp;CFPARAMS=&amp;PlayerID=1627670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4" Type="http://schemas.openxmlformats.org/officeDocument/2006/relationships/hyperlink" Target="https://stats.wnba.com/events/?flag=3&amp;CFID=&amp;CFPARAMS=&amp;PlayerID=1628899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5" Type="http://schemas.openxmlformats.org/officeDocument/2006/relationships/hyperlink" Target="https://stats.wnba.com/events/?flag=3&amp;CFID=&amp;CFPARAMS=&amp;PlayerID=1627670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9" Type="http://schemas.openxmlformats.org/officeDocument/2006/relationships/hyperlink" Target="https://stats.wnba.com/events/?flag=1&amp;CFID=&amp;CFPARAMS=&amp;PlayerID=1628899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8" Type="http://schemas.openxmlformats.org/officeDocument/2006/relationships/hyperlink" Target="https://stats.wnba.com/events/?flag=1&amp;CFID=&amp;CFPARAMS=&amp;PlayerID=1628899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9" Type="http://schemas.openxmlformats.org/officeDocument/2006/relationships/hyperlink" Target="https://stats.wnba.com/events/?flag=1&amp;CFID=&amp;CFPARAMS=&amp;PlayerID=1627670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8" Type="http://schemas.openxmlformats.org/officeDocument/2006/relationships/hyperlink" Target="https://stats.wnba.com/player/201896/" TargetMode="External"/><Relationship Id="rId24099" Type="http://schemas.openxmlformats.org/officeDocument/2006/relationships/hyperlink" Target="https://stats.wnba.com/team/1611661325/traditional/" TargetMode="External"/><Relationship Id="rId24089" Type="http://schemas.openxmlformats.org/officeDocument/2006/relationships/hyperlink" Target="https://stats.wnba.com/events/?flag=2&amp;CFID=&amp;CFPARAMS=&amp;PlayerID=101033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7" Type="http://schemas.openxmlformats.org/officeDocument/2006/relationships/hyperlink" Target="https://stats.wnba.com/team/1611661319/traditional/" TargetMode="External"/><Relationship Id="rId24088" Type="http://schemas.openxmlformats.org/officeDocument/2006/relationships/hyperlink" Target="https://stats.wnba.com/events/?flag=2&amp;CFID=&amp;CFPARAMS=&amp;PlayerID=101033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2" Type="http://schemas.openxmlformats.org/officeDocument/2006/relationships/hyperlink" Target="https://stats.wnba.com/player/100658/" TargetMode="External"/><Relationship Id="rId24093" Type="http://schemas.openxmlformats.org/officeDocument/2006/relationships/hyperlink" Target="https://stats.wnba.com/team/1611661328/traditional/" TargetMode="External"/><Relationship Id="rId24090" Type="http://schemas.openxmlformats.org/officeDocument/2006/relationships/hyperlink" Target="https://stats.wnba.com/events/?flag=2&amp;CFID=&amp;CFPARAMS=&amp;PlayerID=101033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1" Type="http://schemas.openxmlformats.org/officeDocument/2006/relationships/hyperlink" Target="https://stats.wnba.com/events/?flag=2&amp;CFID=&amp;CFPARAMS=&amp;PlayerID=101033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6" Type="http://schemas.openxmlformats.org/officeDocument/2006/relationships/hyperlink" Target="https://stats.wnba.com/events/?flag=2&amp;CFID=&amp;CFPARAMS=&amp;PlayerID=100658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7" Type="http://schemas.openxmlformats.org/officeDocument/2006/relationships/hyperlink" Target="https://stats.wnba.com/events/?flag=2&amp;CFID=&amp;CFPARAMS=&amp;PlayerID=100658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4" Type="http://schemas.openxmlformats.org/officeDocument/2006/relationships/hyperlink" Target="https://stats.wnba.com/events/?flag=2&amp;CFID=&amp;CFPARAMS=&amp;PlayerID=100658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5" Type="http://schemas.openxmlformats.org/officeDocument/2006/relationships/hyperlink" Target="https://stats.wnba.com/events/?flag=2&amp;CFID=&amp;CFPARAMS=&amp;PlayerID=100658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9" Type="http://schemas.openxmlformats.org/officeDocument/2006/relationships/hyperlink" Target="https://stats.wnba.com/events/?flag=1&amp;CFID=&amp;CFPARAMS=&amp;PlayerID=203839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8" Type="http://schemas.openxmlformats.org/officeDocument/2006/relationships/hyperlink" Target="https://stats.wnba.com/events/?flag=1&amp;CFID=&amp;CFPARAMS=&amp;PlayerID=203839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7" Type="http://schemas.openxmlformats.org/officeDocument/2006/relationships/hyperlink" Target="https://stats.wnba.com/events/?flag=1&amp;CFID=&amp;CFPARAMS=&amp;PlayerID=203839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8" Type="http://schemas.openxmlformats.org/officeDocument/2006/relationships/hyperlink" Target="https://stats.wnba.com/events/?flag=2&amp;CFID=&amp;CFPARAMS=&amp;PlayerID=100628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9" Type="http://schemas.openxmlformats.org/officeDocument/2006/relationships/hyperlink" Target="https://stats.wnba.com/events/?flag=2&amp;CFID=&amp;CFPARAMS=&amp;PlayerID=100628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6" Type="http://schemas.openxmlformats.org/officeDocument/2006/relationships/hyperlink" Target="https://stats.wnba.com/player/100628/" TargetMode="External"/><Relationship Id="rId24077" Type="http://schemas.openxmlformats.org/officeDocument/2006/relationships/hyperlink" Target="https://stats.wnba.com/team/1611661325/traditional/" TargetMode="External"/><Relationship Id="rId24081" Type="http://schemas.openxmlformats.org/officeDocument/2006/relationships/hyperlink" Target="https://stats.wnba.com/team/1611661325/traditional/" TargetMode="External"/><Relationship Id="rId24082" Type="http://schemas.openxmlformats.org/officeDocument/2006/relationships/hyperlink" Target="https://stats.wnba.com/events/?flag=2&amp;CFID=&amp;CFPARAMS=&amp;PlayerID=100928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0" Type="http://schemas.openxmlformats.org/officeDocument/2006/relationships/hyperlink" Target="https://stats.wnba.com/player/100928/" TargetMode="External"/><Relationship Id="rId24085" Type="http://schemas.openxmlformats.org/officeDocument/2006/relationships/hyperlink" Target="https://stats.wnba.com/events/?flag=2&amp;CFID=&amp;CFPARAMS=&amp;PlayerID=100928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6" Type="http://schemas.openxmlformats.org/officeDocument/2006/relationships/hyperlink" Target="https://stats.wnba.com/player/101033/" TargetMode="External"/><Relationship Id="rId24083" Type="http://schemas.openxmlformats.org/officeDocument/2006/relationships/hyperlink" Target="https://stats.wnba.com/events/?flag=2&amp;CFID=&amp;CFPARAMS=&amp;PlayerID=100928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4" Type="http://schemas.openxmlformats.org/officeDocument/2006/relationships/hyperlink" Target="https://stats.wnba.com/events/?flag=2&amp;CFID=&amp;CFPARAMS=&amp;PlayerID=100928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wnba.com/events/?flag=3&amp;CFID=&amp;CFPARAMS=&amp;PlayerID=203024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wnba.com/events/?flag=1&amp;CFID=&amp;CFPARAMS=&amp;PlayerID=1627669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stats.wnba.com/events/?flag=1&amp;CFID=&amp;CFPARAMS=&amp;PlayerID=1641671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8" Type="http://schemas.openxmlformats.org/officeDocument/2006/relationships/hyperlink" Target="https://stats.wnba.com/events/?flag=2&amp;CFID=&amp;CFPARAMS=&amp;PlayerID=201047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wnba.com/events/?flag=1&amp;CFID=&amp;CFPARAMS=&amp;PlayerID=203024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wnba.com/events/?flag=1&amp;CFID=&amp;CFPARAMS=&amp;PlayerID=1627669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wnba.com/events/?flag=1&amp;CFID=&amp;CFPARAMS=&amp;PlayerID=1641671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9" Type="http://schemas.openxmlformats.org/officeDocument/2006/relationships/hyperlink" Target="https://stats.wnba.com/player/201869/" TargetMode="External"/><Relationship Id="rId1336" Type="http://schemas.openxmlformats.org/officeDocument/2006/relationships/hyperlink" Target="https://stats.wnba.com/events/?flag=1&amp;CFID=&amp;CFPARAMS=&amp;PlayerID=203024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wnba.com/events/?flag=1&amp;CFID=&amp;CFPARAMS=&amp;PlayerID=1627669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wnba.com/player/1628897/" TargetMode="External"/><Relationship Id="rId24106" Type="http://schemas.openxmlformats.org/officeDocument/2006/relationships/hyperlink" Target="https://stats.wnba.com/events/?flag=2&amp;CFID=&amp;CFPARAMS=&amp;PlayerID=201047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wnba.com/events/?flag=1&amp;CFID=&amp;CFPARAMS=&amp;PlayerID=203024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wnba.com/events/?flag=1&amp;CFID=&amp;CFPARAMS=&amp;PlayerID=1627669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wnba.com/events/?flag=1&amp;CFID=&amp;CFPARAMS=&amp;PlayerID=1641671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0" Type="http://schemas.openxmlformats.org/officeDocument/2006/relationships/hyperlink" Target="https://stats.wnba.com/events/?flag=1&amp;CFID=&amp;CFPARAMS=&amp;PlayerID=201911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7" Type="http://schemas.openxmlformats.org/officeDocument/2006/relationships/hyperlink" Target="https://stats.wnba.com/events/?flag=2&amp;CFID=&amp;CFPARAMS=&amp;PlayerID=201047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wnba.com/events/?flag=1&amp;CFID=&amp;CFPARAMS=&amp;PlayerID=203024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wnba.com/events/?flag=1&amp;CFID=&amp;CFPARAMS=&amp;PlayerID=1627669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wnba.com/events/?flag=1&amp;CFID=&amp;CFPARAMS=&amp;PlayerID=203024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0" Type="http://schemas.openxmlformats.org/officeDocument/2006/relationships/hyperlink" Target="https://stats.wnba.com/events/?flag=2&amp;CFID=&amp;CFPARAMS=&amp;PlayerID=201896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1" Type="http://schemas.openxmlformats.org/officeDocument/2006/relationships/hyperlink" Target="https://stats.wnba.com/events/?flag=2&amp;CFID=&amp;CFPARAMS=&amp;PlayerID=201896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4" Type="http://schemas.openxmlformats.org/officeDocument/2006/relationships/hyperlink" Target="https://stats.wnba.com/player/201047/" TargetMode="External"/><Relationship Id="rId24105" Type="http://schemas.openxmlformats.org/officeDocument/2006/relationships/hyperlink" Target="https://stats.wnba.com/team/1611661325/traditional/" TargetMode="External"/><Relationship Id="rId24102" Type="http://schemas.openxmlformats.org/officeDocument/2006/relationships/hyperlink" Target="https://stats.wnba.com/events/?flag=2&amp;CFID=&amp;CFPARAMS=&amp;PlayerID=201896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3" Type="http://schemas.openxmlformats.org/officeDocument/2006/relationships/hyperlink" Target="https://stats.wnba.com/events/?flag=2&amp;CFID=&amp;CFPARAMS=&amp;PlayerID=201896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9" Type="http://schemas.openxmlformats.org/officeDocument/2006/relationships/hyperlink" Target="https://stats.wnba.com/events/?flag=3&amp;CFID=&amp;CFPARAMS=&amp;PlayerID=1629500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8" Type="http://schemas.openxmlformats.org/officeDocument/2006/relationships/hyperlink" Target="https://stats.wnba.com/events/?flag=3&amp;CFID=&amp;CFPARAMS=&amp;PlayerID=1629500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9" Type="http://schemas.openxmlformats.org/officeDocument/2006/relationships/hyperlink" Target="https://stats.wnba.com/events/?flag=1&amp;CFID=&amp;CFPARAMS=&amp;PlayerID=201913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7" Type="http://schemas.openxmlformats.org/officeDocument/2006/relationships/hyperlink" Target="https://stats.wnba.com/events/?flag=3&amp;CFID=&amp;CFPARAMS=&amp;PlayerID=1629500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8" Type="http://schemas.openxmlformats.org/officeDocument/2006/relationships/hyperlink" Target="https://stats.wnba.com/events/?flag=1&amp;CFID=&amp;CFPARAMS=&amp;PlayerID=201913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6" Type="http://schemas.openxmlformats.org/officeDocument/2006/relationships/hyperlink" Target="https://stats.wnba.com/events/?flag=3&amp;CFID=&amp;CFPARAMS=&amp;PlayerID=1629500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7" Type="http://schemas.openxmlformats.org/officeDocument/2006/relationships/hyperlink" Target="https://stats.wnba.com/events/?flag=3&amp;CFID=&amp;CFPARAMS=&amp;PlayerID=201913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8" Type="http://schemas.openxmlformats.org/officeDocument/2006/relationships/hyperlink" Target="https://stats.wnba.com/events/?flag=1&amp;CFID=&amp;CFPARAMS=&amp;PlayerID=201911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9" Type="http://schemas.openxmlformats.org/officeDocument/2006/relationships/hyperlink" Target="https://stats.wnba.com/events/?flag=1&amp;CFID=&amp;CFPARAMS=&amp;PlayerID=201911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1" Type="http://schemas.openxmlformats.org/officeDocument/2006/relationships/hyperlink" Target="https://stats.wnba.com/events/?flag=1&amp;CFID=&amp;CFPARAMS=&amp;PlayerID=203035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2" Type="http://schemas.openxmlformats.org/officeDocument/2006/relationships/hyperlink" Target="https://stats.wnba.com/events/?flag=1&amp;CFID=&amp;CFPARAMS=&amp;PlayerID=100915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4" Type="http://schemas.openxmlformats.org/officeDocument/2006/relationships/hyperlink" Target="https://stats.wnba.com/events/?flag=1&amp;CFID=&amp;CFPARAMS=&amp;PlayerID=201911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0" Type="http://schemas.openxmlformats.org/officeDocument/2006/relationships/hyperlink" Target="https://stats.wnba.com/events/?flag=1&amp;CFID=&amp;CFPARAMS=&amp;PlayerID=203035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1" Type="http://schemas.openxmlformats.org/officeDocument/2006/relationships/hyperlink" Target="https://stats.wnba.com/events/?flag=1&amp;CFID=&amp;CFPARAMS=&amp;PlayerID=100915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5" Type="http://schemas.openxmlformats.org/officeDocument/2006/relationships/hyperlink" Target="https://stats.wnba.com/events/?flag=1&amp;CFID=&amp;CFPARAMS=&amp;PlayerID=201911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stats.wnba.com/events/?flag=3&amp;CFID=&amp;CFPARAMS=&amp;PlayerID=1641671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0" Type="http://schemas.openxmlformats.org/officeDocument/2006/relationships/hyperlink" Target="https://stats.wnba.com/events/?flag=1&amp;CFID=&amp;CFPARAMS=&amp;PlayerID=100915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6" Type="http://schemas.openxmlformats.org/officeDocument/2006/relationships/hyperlink" Target="https://stats.wnba.com/events/?flag=1&amp;CFID=&amp;CFPARAMS=&amp;PlayerID=201911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wnba.com/events/?flag=3&amp;CFID=&amp;CFPARAMS=&amp;PlayerID=1627669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stats.wnba.com/events/?flag=3&amp;CFID=&amp;CFPARAMS=&amp;PlayerID=1641671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7" Type="http://schemas.openxmlformats.org/officeDocument/2006/relationships/hyperlink" Target="https://stats.wnba.com/events/?flag=1&amp;CFID=&amp;CFPARAMS=&amp;PlayerID=201911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wnba.com/team/1611661325/traditional/" TargetMode="External"/><Relationship Id="rId2661" Type="http://schemas.openxmlformats.org/officeDocument/2006/relationships/hyperlink" Target="https://stats.wnba.com/events/?flag=3&amp;CFID=&amp;CFPARAMS=&amp;PlayerID=1627669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wnba.com/events/?flag=1&amp;CFID=&amp;CFPARAMS=&amp;PlayerID=1641671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5" Type="http://schemas.openxmlformats.org/officeDocument/2006/relationships/hyperlink" Target="https://stats.wnba.com/team/1611661328/traditional/" TargetMode="External"/><Relationship Id="rId13446" Type="http://schemas.openxmlformats.org/officeDocument/2006/relationships/hyperlink" Target="https://stats.wnba.com/events/?flag=3&amp;CFID=&amp;CFPARAMS=&amp;PlayerID=201913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0" Type="http://schemas.openxmlformats.org/officeDocument/2006/relationships/hyperlink" Target="https://stats.wnba.com/events/?flag=3&amp;CFID=&amp;CFPARAMS=&amp;PlayerID=201911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wnba.com/events/?flag=3&amp;CFID=&amp;CFPARAMS=&amp;PlayerID=203024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wnba.com/events/?flag=1&amp;CFID=&amp;CFPARAMS=&amp;PlayerID=1627669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stats.wnba.com/events/?flag=1&amp;CFID=&amp;CFPARAMS=&amp;PlayerID=1641671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4" Type="http://schemas.openxmlformats.org/officeDocument/2006/relationships/hyperlink" Target="https://stats.wnba.com/player/1629500/" TargetMode="External"/><Relationship Id="rId13445" Type="http://schemas.openxmlformats.org/officeDocument/2006/relationships/hyperlink" Target="https://stats.wnba.com/team/1611661313/traditional/" TargetMode="External"/><Relationship Id="rId14771" Type="http://schemas.openxmlformats.org/officeDocument/2006/relationships/hyperlink" Target="https://stats.wnba.com/events/?flag=3&amp;CFID=&amp;CFPARAMS=&amp;PlayerID=201911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wnba.com/events/?flag=3&amp;CFID=&amp;CFPARAMS=&amp;PlayerID=203024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wnba.com/events/?flag=1&amp;CFID=&amp;CFPARAMS=&amp;PlayerID=1627669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wnba.com/events/?flag=1&amp;CFID=&amp;CFPARAMS=&amp;PlayerID=1641671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3" Type="http://schemas.openxmlformats.org/officeDocument/2006/relationships/hyperlink" Target="https://stats.wnba.com/events/?flag=1&amp;CFID=&amp;CFPARAMS=&amp;PlayerID=203035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4" Type="http://schemas.openxmlformats.org/officeDocument/2006/relationships/hyperlink" Target="https://stats.wnba.com/player/201913/" TargetMode="External"/><Relationship Id="rId14772" Type="http://schemas.openxmlformats.org/officeDocument/2006/relationships/hyperlink" Target="https://stats.wnba.com/events/?flag=3&amp;CFID=&amp;CFPARAMS=&amp;PlayerID=201911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wnba.com/events/?flag=3&amp;CFID=&amp;CFPARAMS=&amp;PlayerID=203024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wnba.com/events/?flag=1&amp;CFID=&amp;CFPARAMS=&amp;PlayerID=1627669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stats.wnba.com/events/?flag=1&amp;CFID=&amp;CFPARAMS=&amp;PlayerID=1641671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2" Type="http://schemas.openxmlformats.org/officeDocument/2006/relationships/hyperlink" Target="https://stats.wnba.com/events/?flag=1&amp;CFID=&amp;CFPARAMS=&amp;PlayerID=203035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3" Type="http://schemas.openxmlformats.org/officeDocument/2006/relationships/hyperlink" Target="https://stats.wnba.com/events/?flag=1&amp;CFID=&amp;CFPARAMS=&amp;PlayerID=100915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3" Type="http://schemas.openxmlformats.org/officeDocument/2006/relationships/hyperlink" Target="https://stats.wnba.com/events/?flag=3&amp;CFID=&amp;CFPARAMS=&amp;PlayerID=201911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wnba.com/events/?flag=1&amp;CFID=&amp;CFPARAMS=&amp;PlayerID=1628890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wnba.com/events/?flag=1&amp;CFID=&amp;CFPARAMS=&amp;PlayerID=202664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wnba.com/events/?flag=1&amp;CFID=&amp;CFPARAMS=&amp;PlayerID=1641690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stats.wnba.com/events/?flag=1&amp;CFID=&amp;CFPARAMS=&amp;PlayerID=1628890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wnba.com/events/?flag=1&amp;CFID=&amp;CFPARAMS=&amp;PlayerID=202664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wnba.com/events/?flag=1&amp;CFID=&amp;CFPARAMS=&amp;PlayerID=1641690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stats.wnba.com/events/?flag=1&amp;CFID=&amp;CFPARAMS=&amp;PlayerID=1628890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wnba.com/player/1627669/" TargetMode="External"/><Relationship Id="rId3988" Type="http://schemas.openxmlformats.org/officeDocument/2006/relationships/hyperlink" Target="https://stats.wnba.com/team/1611661322/traditional/" TargetMode="External"/><Relationship Id="rId14790" Type="http://schemas.openxmlformats.org/officeDocument/2006/relationships/hyperlink" Target="https://stats.wnba.com/events/?flag=1&amp;CFID=&amp;CFPARAMS=&amp;PlayerID=204365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wnba.com/events/?flag=1&amp;CFID=&amp;CFPARAMS=&amp;PlayerID=1628890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wnba.com/team/1611661317/traditional/" TargetMode="External"/><Relationship Id="rId3987" Type="http://schemas.openxmlformats.org/officeDocument/2006/relationships/hyperlink" Target="https://stats.wnba.com/player/1641671/" TargetMode="External"/><Relationship Id="rId14791" Type="http://schemas.openxmlformats.org/officeDocument/2006/relationships/hyperlink" Target="https://stats.wnba.com/events/?flag=1&amp;CFID=&amp;CFPARAMS=&amp;PlayerID=204365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wnba.com/events/?flag=1&amp;CFID=&amp;CFPARAMS=&amp;PlayerID=1628890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stats.wnba.com/events/?flag=3&amp;CFID=&amp;CFPARAMS=&amp;PlayerID=1627669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0" Type="http://schemas.openxmlformats.org/officeDocument/2006/relationships/hyperlink" Target="https://stats.wnba.com/events/?flag=3&amp;CFID=&amp;CFPARAMS=&amp;PlayerID=203437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wnba.com/events/?flag=1&amp;CFID=&amp;CFPARAMS=&amp;PlayerID=1628890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wnba.com/events/?flag=3&amp;CFID=&amp;CFPARAMS=&amp;PlayerID=1627669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stats.wnba.com/events/?flag=3&amp;CFID=&amp;CFPARAMS=&amp;PlayerID=1641671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wnba.com/player/203024/" TargetMode="External"/><Relationship Id="rId12129" Type="http://schemas.openxmlformats.org/officeDocument/2006/relationships/hyperlink" Target="https://stats.wnba.com/events/?flag=3&amp;CFID=&amp;CFPARAMS=&amp;PlayerID=1629470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8" Type="http://schemas.openxmlformats.org/officeDocument/2006/relationships/hyperlink" Target="https://stats.wnba.com/events/?flag=3&amp;CFID=&amp;CFPARAMS=&amp;PlayerID=1629470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9" Type="http://schemas.openxmlformats.org/officeDocument/2006/relationships/hyperlink" Target="https://stats.wnba.com/events/?flag=3&amp;CFID=&amp;CFPARAMS=&amp;PlayerID=203437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7" Type="http://schemas.openxmlformats.org/officeDocument/2006/relationships/hyperlink" Target="https://stats.wnba.com/team/1611661322/traditional/" TargetMode="External"/><Relationship Id="rId13458" Type="http://schemas.openxmlformats.org/officeDocument/2006/relationships/hyperlink" Target="https://stats.wnba.com/events/?flag=3&amp;CFID=&amp;CFPARAMS=&amp;PlayerID=203437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9" Type="http://schemas.openxmlformats.org/officeDocument/2006/relationships/hyperlink" Target="https://stats.wnba.com/events/?flag=1&amp;CFID=&amp;CFPARAMS=&amp;PlayerID=204365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2" Type="http://schemas.openxmlformats.org/officeDocument/2006/relationships/hyperlink" Target="https://stats.wnba.com/events/?flag=1&amp;CFID=&amp;CFPARAMS=&amp;PlayerID=1629500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3" Type="http://schemas.openxmlformats.org/officeDocument/2006/relationships/hyperlink" Target="https://stats.wnba.com/events/?flag=1&amp;CFID=&amp;CFPARAMS=&amp;PlayerID=201913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5" Type="http://schemas.openxmlformats.org/officeDocument/2006/relationships/hyperlink" Target="https://stats.wnba.com/events/?flag=3&amp;CFID=&amp;CFPARAMS=&amp;PlayerID=204365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1" Type="http://schemas.openxmlformats.org/officeDocument/2006/relationships/hyperlink" Target="https://stats.wnba.com/events/?flag=1&amp;CFID=&amp;CFPARAMS=&amp;PlayerID=1629500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2" Type="http://schemas.openxmlformats.org/officeDocument/2006/relationships/hyperlink" Target="https://stats.wnba.com/events/?flag=1&amp;CFID=&amp;CFPARAMS=&amp;PlayerID=201913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6" Type="http://schemas.openxmlformats.org/officeDocument/2006/relationships/hyperlink" Target="https://stats.wnba.com/events/?flag=3&amp;CFID=&amp;CFPARAMS=&amp;PlayerID=204365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stats.wnba.com/events/?flag=1&amp;CFID=&amp;CFPARAMS=&amp;PlayerID=1641690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0" Type="http://schemas.openxmlformats.org/officeDocument/2006/relationships/hyperlink" Target="https://stats.wnba.com/events/?flag=1&amp;CFID=&amp;CFPARAMS=&amp;PlayerID=1629500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1" Type="http://schemas.openxmlformats.org/officeDocument/2006/relationships/hyperlink" Target="https://stats.wnba.com/events/?flag=1&amp;CFID=&amp;CFPARAMS=&amp;PlayerID=201913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7" Type="http://schemas.openxmlformats.org/officeDocument/2006/relationships/hyperlink" Target="https://stats.wnba.com/events/?flag=3&amp;CFID=&amp;CFPARAMS=&amp;PlayerID=204365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0" Type="http://schemas.openxmlformats.org/officeDocument/2006/relationships/hyperlink" Target="https://stats.wnba.com/events/?flag=1&amp;CFID=&amp;CFPARAMS=&amp;PlayerID=201913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8" Type="http://schemas.openxmlformats.org/officeDocument/2006/relationships/hyperlink" Target="https://stats.wnba.com/events/?flag=1&amp;CFID=&amp;CFPARAMS=&amp;PlayerID=204365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wnba.com/events/?flag=1&amp;CFID=&amp;CFPARAMS=&amp;PlayerID=202664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wnba.com/events/?flag=1&amp;CFID=&amp;CFPARAMS=&amp;PlayerID=1641690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6" Type="http://schemas.openxmlformats.org/officeDocument/2006/relationships/hyperlink" Target="https://stats.wnba.com/player/1629470/" TargetMode="External"/><Relationship Id="rId13457" Type="http://schemas.openxmlformats.org/officeDocument/2006/relationships/hyperlink" Target="https://stats.wnba.com/team/1611661322/traditional/" TargetMode="External"/><Relationship Id="rId14781" Type="http://schemas.openxmlformats.org/officeDocument/2006/relationships/hyperlink" Target="https://stats.wnba.com/events/?flag=1&amp;CFID=&amp;CFPARAMS=&amp;PlayerID=201911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wnba.com/events/?flag=3&amp;CFID=&amp;CFPARAMS=&amp;PlayerID=1628890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wnba.com/events/?flag=1&amp;CFID=&amp;CFPARAMS=&amp;PlayerID=202664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wnba.com/events/?flag=1&amp;CFID=&amp;CFPARAMS=&amp;PlayerID=1641690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5" Type="http://schemas.openxmlformats.org/officeDocument/2006/relationships/hyperlink" Target="https://stats.wnba.com/events/?flag=1&amp;CFID=&amp;CFPARAMS=&amp;PlayerID=1629500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6" Type="http://schemas.openxmlformats.org/officeDocument/2006/relationships/hyperlink" Target="https://stats.wnba.com/player/203437/" TargetMode="External"/><Relationship Id="rId14782" Type="http://schemas.openxmlformats.org/officeDocument/2006/relationships/hyperlink" Target="https://stats.wnba.com/player/204365/" TargetMode="External"/><Relationship Id="rId1321" Type="http://schemas.openxmlformats.org/officeDocument/2006/relationships/hyperlink" Target="https://stats.wnba.com/events/?flag=1&amp;CFID=&amp;CFPARAMS=&amp;PlayerID=1628890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wnba.com/events/?flag=1&amp;CFID=&amp;CFPARAMS=&amp;PlayerID=202664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stats.wnba.com/events/?flag=1&amp;CFID=&amp;CFPARAMS=&amp;PlayerID=1641690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4" Type="http://schemas.openxmlformats.org/officeDocument/2006/relationships/hyperlink" Target="https://stats.wnba.com/events/?flag=1&amp;CFID=&amp;CFPARAMS=&amp;PlayerID=1629500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5" Type="http://schemas.openxmlformats.org/officeDocument/2006/relationships/hyperlink" Target="https://stats.wnba.com/events/?flag=1&amp;CFID=&amp;CFPARAMS=&amp;PlayerID=201913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3" Type="http://schemas.openxmlformats.org/officeDocument/2006/relationships/hyperlink" Target="https://stats.wnba.com/team/1611661325/traditional/" TargetMode="External"/><Relationship Id="rId1322" Type="http://schemas.openxmlformats.org/officeDocument/2006/relationships/hyperlink" Target="https://stats.wnba.com/events/?flag=1&amp;CFID=&amp;CFPARAMS=&amp;PlayerID=1628890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wnba.com/events/?flag=1&amp;CFID=&amp;CFPARAMS=&amp;PlayerID=202664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stats.wnba.com/events/?flag=1&amp;CFID=&amp;CFPARAMS=&amp;PlayerID=1641690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3" Type="http://schemas.openxmlformats.org/officeDocument/2006/relationships/hyperlink" Target="https://stats.wnba.com/events/?flag=1&amp;CFID=&amp;CFPARAMS=&amp;PlayerID=1629500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4" Type="http://schemas.openxmlformats.org/officeDocument/2006/relationships/hyperlink" Target="https://stats.wnba.com/events/?flag=1&amp;CFID=&amp;CFPARAMS=&amp;PlayerID=201913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4" Type="http://schemas.openxmlformats.org/officeDocument/2006/relationships/hyperlink" Target="https://stats.wnba.com/events/?flag=3&amp;CFID=&amp;CFPARAMS=&amp;PlayerID=204365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wnba.com/events/?flag=1&amp;CFID=&amp;CFPARAMS=&amp;PlayerID=1642244&amp;TeamID=1611661321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wnba.com/events/?flag=3&amp;CFID=&amp;CFPARAMS=&amp;PlayerID=1631022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wnba.com/player/203406/" TargetMode="External"/><Relationship Id="rId2688" Type="http://schemas.openxmlformats.org/officeDocument/2006/relationships/hyperlink" Target="https://stats.wnba.com/events/?flag=1&amp;CFID=&amp;CFPARAMS=&amp;PlayerID=1631022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stats.wnba.com/team/1611661320/traditional/" TargetMode="External"/><Relationship Id="rId2689" Type="http://schemas.openxmlformats.org/officeDocument/2006/relationships/hyperlink" Target="https://stats.wnba.com/events/?flag=1&amp;CFID=&amp;CFPARAMS=&amp;PlayerID=1631022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stats.wnba.com/events/?flag=3&amp;CFID=&amp;CFPARAMS=&amp;PlayerID=203406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8" Type="http://schemas.openxmlformats.org/officeDocument/2006/relationships/hyperlink" Target="https://stats.wnba.com/events/?flag=1&amp;CFID=&amp;CFPARAMS=&amp;PlayerID=1628886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7" Type="http://schemas.openxmlformats.org/officeDocument/2006/relationships/hyperlink" Target="https://stats.wnba.com/events/?flag=1&amp;CFID=&amp;CFPARAMS=&amp;PlayerID=1628886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6" Type="http://schemas.openxmlformats.org/officeDocument/2006/relationships/hyperlink" Target="https://stats.wnba.com/events/?flag=1&amp;CFID=&amp;CFPARAMS=&amp;PlayerID=1628886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5" Type="http://schemas.openxmlformats.org/officeDocument/2006/relationships/hyperlink" Target="https://stats.wnba.com/events/?flag=1&amp;CFID=&amp;CFPARAMS=&amp;PlayerID=1628886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6" Type="http://schemas.openxmlformats.org/officeDocument/2006/relationships/hyperlink" Target="https://stats.wnba.com/events/?flag=3&amp;CFID=&amp;CFPARAMS=&amp;PlayerID=202259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7" Type="http://schemas.openxmlformats.org/officeDocument/2006/relationships/hyperlink" Target="https://stats.wnba.com/events/?flag=3&amp;CFID=&amp;CFPARAMS=&amp;PlayerID=202259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8" Type="http://schemas.openxmlformats.org/officeDocument/2006/relationships/hyperlink" Target="https://stats.wnba.com/events/?flag=3&amp;CFID=&amp;CFPARAMS=&amp;PlayerID=202259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9" Type="http://schemas.openxmlformats.org/officeDocument/2006/relationships/hyperlink" Target="https://stats.wnba.com/events/?flag=1&amp;CFID=&amp;CFPARAMS=&amp;PlayerID=1628886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9" Type="http://schemas.openxmlformats.org/officeDocument/2006/relationships/hyperlink" Target="https://stats.wnba.com/events/?flag=3&amp;CFID=&amp;CFPARAMS=&amp;PlayerID=202259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0" Type="http://schemas.openxmlformats.org/officeDocument/2006/relationships/hyperlink" Target="https://stats.wnba.com/events/?flag=3&amp;CFID=&amp;CFPARAMS=&amp;PlayerID=1628886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2" Type="http://schemas.openxmlformats.org/officeDocument/2006/relationships/hyperlink" Target="https://stats.wnba.com/events/?flag=1&amp;CFID=&amp;CFPARAMS=&amp;PlayerID=1627675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wnba.com/events/?flag=1&amp;CFID=&amp;CFPARAMS=&amp;PlayerID=1627675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3" Type="http://schemas.openxmlformats.org/officeDocument/2006/relationships/hyperlink" Target="https://stats.wnba.com/events/?flag=1&amp;CFID=&amp;CFPARAMS=&amp;PlayerID=1627675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wnba.com/events/?flag=1&amp;CFID=&amp;CFPARAMS=&amp;PlayerID=1642244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wnba.com/events/?flag=1&amp;CFID=&amp;CFPARAMS=&amp;PlayerID=1627675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4" Type="http://schemas.openxmlformats.org/officeDocument/2006/relationships/hyperlink" Target="https://stats.wnba.com/player/202259/" TargetMode="External"/><Relationship Id="rId1351" Type="http://schemas.openxmlformats.org/officeDocument/2006/relationships/hyperlink" Target="https://stats.wnba.com/events/?flag=1&amp;CFID=&amp;CFPARAMS=&amp;PlayerID=1642244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wnba.com/events/?flag=1&amp;CFID=&amp;CFPARAMS=&amp;PlayerID=1627675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5" Type="http://schemas.openxmlformats.org/officeDocument/2006/relationships/hyperlink" Target="https://stats.wnba.com/team/1611661313/traditional/" TargetMode="External"/><Relationship Id="rId1352" Type="http://schemas.openxmlformats.org/officeDocument/2006/relationships/hyperlink" Target="https://stats.wnba.com/events/?flag=1&amp;CFID=&amp;CFPARAMS=&amp;PlayerID=1642244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3" Type="http://schemas.openxmlformats.org/officeDocument/2006/relationships/hyperlink" Target="https://stats.wnba.com/events/?flag=1&amp;CFID=&amp;CFPARAMS=&amp;PlayerID=1627675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4" Type="http://schemas.openxmlformats.org/officeDocument/2006/relationships/hyperlink" Target="https://stats.wnba.com/events/?flag=1&amp;CFID=&amp;CFPARAMS=&amp;PlayerID=1628886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stats.wnba.com/events/?flag=1&amp;CFID=&amp;CFPARAMS=&amp;PlayerID=1642244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wnba.com/player/1631022/" TargetMode="External"/><Relationship Id="rId13423" Type="http://schemas.openxmlformats.org/officeDocument/2006/relationships/hyperlink" Target="https://stats.wnba.com/events/?flag=1&amp;CFID=&amp;CFPARAMS=&amp;PlayerID=1628886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wnba.com/events/?flag=1&amp;CFID=&amp;CFPARAMS=&amp;PlayerID=1642244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wnba.com/team/1611661322/traditional/" TargetMode="External"/><Relationship Id="rId13422" Type="http://schemas.openxmlformats.org/officeDocument/2006/relationships/hyperlink" Target="https://stats.wnba.com/events/?flag=3&amp;CFID=&amp;CFPARAMS=&amp;PlayerID=1628886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0" Type="http://schemas.openxmlformats.org/officeDocument/2006/relationships/hyperlink" Target="https://stats.wnba.com/events/?flag=1&amp;CFID=&amp;CFPARAMS=&amp;PlayerID=1627675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wnba.com/events/?flag=1&amp;CFID=&amp;CFPARAMS=&amp;PlayerID=1642244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wnba.com/events/?flag=3&amp;CFID=&amp;CFPARAMS=&amp;PlayerID=1631022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1" Type="http://schemas.openxmlformats.org/officeDocument/2006/relationships/hyperlink" Target="https://stats.wnba.com/events/?flag=3&amp;CFID=&amp;CFPARAMS=&amp;PlayerID=1628886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1" Type="http://schemas.openxmlformats.org/officeDocument/2006/relationships/hyperlink" Target="https://stats.wnba.com/events/?flag=1&amp;CFID=&amp;CFPARAMS=&amp;PlayerID=1627675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wnba.com/events/?flag=3&amp;CFID=&amp;CFPARAMS=&amp;PlayerID=1642244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wnba.com/events/?flag=1&amp;CFID=&amp;CFPARAMS=&amp;PlayerID=1627675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wnba.com/events/?flag=3&amp;CFID=&amp;CFPARAMS=&amp;PlayerID=1642244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wnba.com/events/?flag=1&amp;CFID=&amp;CFPARAMS=&amp;PlayerID=1627675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wnba.com/events/?flag=3&amp;CFID=&amp;CFPARAMS=&amp;PlayerID=1642244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wnba.com/events/?flag=1&amp;CFID=&amp;CFPARAMS=&amp;PlayerID=1627675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wnba.com/events/?flag=3&amp;CFID=&amp;CFPARAMS=&amp;PlayerID=1642244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wnba.com/events/?flag=1&amp;CFID=&amp;CFPARAMS=&amp;PlayerID=1627675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stats.wnba.com/events/?flag=1&amp;CFID=&amp;CFPARAMS=&amp;PlayerID=1642244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8" Type="http://schemas.openxmlformats.org/officeDocument/2006/relationships/hyperlink" Target="https://stats.wnba.com/events/?flag=1&amp;CFID=&amp;CFPARAMS=&amp;PlayerID=203035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9" Type="http://schemas.openxmlformats.org/officeDocument/2006/relationships/hyperlink" Target="https://stats.wnba.com/events/?flag=1&amp;CFID=&amp;CFPARAMS=&amp;PlayerID=100915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7" Type="http://schemas.openxmlformats.org/officeDocument/2006/relationships/hyperlink" Target="https://stats.wnba.com/events/?flag=1&amp;CFID=&amp;CFPARAMS=&amp;PlayerID=203035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8" Type="http://schemas.openxmlformats.org/officeDocument/2006/relationships/hyperlink" Target="https://stats.wnba.com/events/?flag=1&amp;CFID=&amp;CFPARAMS=&amp;PlayerID=100915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6" Type="http://schemas.openxmlformats.org/officeDocument/2006/relationships/hyperlink" Target="https://stats.wnba.com/events/?flag=3&amp;CFID=&amp;CFPARAMS=&amp;PlayerID=203035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7" Type="http://schemas.openxmlformats.org/officeDocument/2006/relationships/hyperlink" Target="https://stats.wnba.com/events/?flag=1&amp;CFID=&amp;CFPARAMS=&amp;PlayerID=100915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5" Type="http://schemas.openxmlformats.org/officeDocument/2006/relationships/hyperlink" Target="https://stats.wnba.com/events/?flag=3&amp;CFID=&amp;CFPARAMS=&amp;PlayerID=203035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6" Type="http://schemas.openxmlformats.org/officeDocument/2006/relationships/hyperlink" Target="https://stats.wnba.com/events/?flag=1&amp;CFID=&amp;CFPARAMS=&amp;PlayerID=100915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7" Type="http://schemas.openxmlformats.org/officeDocument/2006/relationships/hyperlink" Target="https://stats.wnba.com/events/?flag=1&amp;CFID=&amp;CFPARAMS=&amp;PlayerID=202259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8" Type="http://schemas.openxmlformats.org/officeDocument/2006/relationships/hyperlink" Target="https://stats.wnba.com/player/201911/" TargetMode="External"/><Relationship Id="rId14769" Type="http://schemas.openxmlformats.org/officeDocument/2006/relationships/hyperlink" Target="https://stats.wnba.com/team/1611661322/traditional/" TargetMode="External"/><Relationship Id="rId12109" Type="http://schemas.openxmlformats.org/officeDocument/2006/relationships/hyperlink" Target="https://stats.wnba.com/events/?flag=1&amp;CFID=&amp;CFPARAMS=&amp;PlayerID=203035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0" Type="http://schemas.openxmlformats.org/officeDocument/2006/relationships/hyperlink" Target="https://stats.wnba.com/events/?flag=1&amp;CFID=&amp;CFPARAMS=&amp;PlayerID=203839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1" Type="http://schemas.openxmlformats.org/officeDocument/2006/relationships/hyperlink" Target="https://stats.wnba.com/team/1611661324/traditional/" TargetMode="External"/><Relationship Id="rId14763" Type="http://schemas.openxmlformats.org/officeDocument/2006/relationships/hyperlink" Target="https://stats.wnba.com/events/?flag=1&amp;CFID=&amp;CFPARAMS=&amp;PlayerID=202259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0" Type="http://schemas.openxmlformats.org/officeDocument/2006/relationships/hyperlink" Target="https://stats.wnba.com/player/100915/" TargetMode="External"/><Relationship Id="rId14764" Type="http://schemas.openxmlformats.org/officeDocument/2006/relationships/hyperlink" Target="https://stats.wnba.com/events/?flag=1&amp;CFID=&amp;CFPARAMS=&amp;PlayerID=202259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wnba.com/player/1627675/" TargetMode="External"/><Relationship Id="rId14765" Type="http://schemas.openxmlformats.org/officeDocument/2006/relationships/hyperlink" Target="https://stats.wnba.com/events/?flag=1&amp;CFID=&amp;CFPARAMS=&amp;PlayerID=202259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wnba.com/events/?flag=1&amp;CFID=&amp;CFPARAMS=&amp;PlayerID=203024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wnba.com/team/1611661329/traditional/" TargetMode="External"/><Relationship Id="rId14766" Type="http://schemas.openxmlformats.org/officeDocument/2006/relationships/hyperlink" Target="https://stats.wnba.com/events/?flag=1&amp;CFID=&amp;CFPARAMS=&amp;PlayerID=202259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wnba.com/events/?flag=1&amp;CFID=&amp;CFPARAMS=&amp;PlayerID=203024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stats.wnba.com/events/?flag=3&amp;CFID=&amp;CFPARAMS=&amp;PlayerID=1627675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4" Type="http://schemas.openxmlformats.org/officeDocument/2006/relationships/hyperlink" Target="https://stats.wnba.com/events/?flag=3&amp;CFID=&amp;CFPARAMS=&amp;PlayerID=203035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5" Type="http://schemas.openxmlformats.org/officeDocument/2006/relationships/hyperlink" Target="https://stats.wnba.com/events/?flag=3&amp;CFID=&amp;CFPARAMS=&amp;PlayerID=100915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wnba.com/events/?flag=1&amp;CFID=&amp;CFPARAMS=&amp;PlayerID=203024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wnba.com/events/?flag=3&amp;CFID=&amp;CFPARAMS=&amp;PlayerID=1627675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3" Type="http://schemas.openxmlformats.org/officeDocument/2006/relationships/hyperlink" Target="https://stats.wnba.com/events/?flag=3&amp;CFID=&amp;CFPARAMS=&amp;PlayerID=203035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4" Type="http://schemas.openxmlformats.org/officeDocument/2006/relationships/hyperlink" Target="https://stats.wnba.com/events/?flag=3&amp;CFID=&amp;CFPARAMS=&amp;PlayerID=100915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0" Type="http://schemas.openxmlformats.org/officeDocument/2006/relationships/hyperlink" Target="https://stats.wnba.com/events/?flag=1&amp;CFID=&amp;CFPARAMS=&amp;PlayerID=202259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wnba.com/player/1642244/" TargetMode="External"/><Relationship Id="rId2674" Type="http://schemas.openxmlformats.org/officeDocument/2006/relationships/hyperlink" Target="https://stats.wnba.com/events/?flag=3&amp;CFID=&amp;CFPARAMS=&amp;PlayerID=1627675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2" Type="http://schemas.openxmlformats.org/officeDocument/2006/relationships/hyperlink" Target="https://stats.wnba.com/team/1611661322/traditional/" TargetMode="External"/><Relationship Id="rId13433" Type="http://schemas.openxmlformats.org/officeDocument/2006/relationships/hyperlink" Target="https://stats.wnba.com/events/?flag=3&amp;CFID=&amp;CFPARAMS=&amp;PlayerID=100915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1" Type="http://schemas.openxmlformats.org/officeDocument/2006/relationships/hyperlink" Target="https://stats.wnba.com/events/?flag=1&amp;CFID=&amp;CFPARAMS=&amp;PlayerID=202259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wnba.com/team/1611661321/traditional/" TargetMode="External"/><Relationship Id="rId2675" Type="http://schemas.openxmlformats.org/officeDocument/2006/relationships/hyperlink" Target="https://stats.wnba.com/events/?flag=3&amp;CFID=&amp;CFPARAMS=&amp;PlayerID=1627675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1" Type="http://schemas.openxmlformats.org/officeDocument/2006/relationships/hyperlink" Target="https://stats.wnba.com/player/203035/" TargetMode="External"/><Relationship Id="rId13432" Type="http://schemas.openxmlformats.org/officeDocument/2006/relationships/hyperlink" Target="https://stats.wnba.com/events/?flag=3&amp;CFID=&amp;CFPARAMS=&amp;PlayerID=100915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2" Type="http://schemas.openxmlformats.org/officeDocument/2006/relationships/hyperlink" Target="https://stats.wnba.com/events/?flag=1&amp;CFID=&amp;CFPARAMS=&amp;PlayerID=202259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wnba.com/events/?flag=1&amp;CFID=&amp;CFPARAMS=&amp;PlayerID=203406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stats.wnba.com/events/?flag=3&amp;CFID=&amp;CFPARAMS=&amp;PlayerID=1629566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wnba.com/events/?flag=1&amp;CFID=&amp;CFPARAMS=&amp;PlayerID=203406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stats.wnba.com/events/?flag=3&amp;CFID=&amp;CFPARAMS=&amp;PlayerID=1629566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stats.wnba.com/events/?flag=1&amp;CFID=&amp;CFPARAMS=&amp;PlayerID=203406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wnba.com/events/?flag=1&amp;CFID=&amp;CFPARAMS=&amp;PlayerID=1629566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wnba.com/events/?flag=1&amp;CFID=&amp;CFPARAMS=&amp;PlayerID=203406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stats.wnba.com/events/?flag=3&amp;CFID=&amp;CFPARAMS=&amp;PlayerID=1629566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wnba.com/events/?flag=1&amp;CFID=&amp;CFPARAMS=&amp;PlayerID=203406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wnba.com/events/?flag=1&amp;CFID=&amp;CFPARAMS=&amp;PlayerID=1629566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2" Type="http://schemas.openxmlformats.org/officeDocument/2006/relationships/hyperlink" Target="https://stats.wnba.com/events/?flag=1&amp;CFID=&amp;CFPARAMS=&amp;PlayerID=1628317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3" Type="http://schemas.openxmlformats.org/officeDocument/2006/relationships/hyperlink" Target="https://stats.wnba.com/events/?flag=1&amp;CFID=&amp;CFPARAMS=&amp;PlayerID=203024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wnba.com/events/?flag=1&amp;CFID=&amp;CFPARAMS=&amp;PlayerID=203406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stats.wnba.com/events/?flag=1&amp;CFID=&amp;CFPARAMS=&amp;PlayerID=1629566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1" Type="http://schemas.openxmlformats.org/officeDocument/2006/relationships/hyperlink" Target="https://stats.wnba.com/events/?flag=1&amp;CFID=&amp;CFPARAMS=&amp;PlayerID=1628317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2" Type="http://schemas.openxmlformats.org/officeDocument/2006/relationships/hyperlink" Target="https://stats.wnba.com/events/?flag=1&amp;CFID=&amp;CFPARAMS=&amp;PlayerID=203024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wnba.com/events/?flag=1&amp;CFID=&amp;CFPARAMS=&amp;PlayerID=203406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stats.wnba.com/events/?flag=1&amp;CFID=&amp;CFPARAMS=&amp;PlayerID=1629566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0" Type="http://schemas.openxmlformats.org/officeDocument/2006/relationships/hyperlink" Target="https://stats.wnba.com/events/?flag=1&amp;CFID=&amp;CFPARAMS=&amp;PlayerID=1628317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1" Type="http://schemas.openxmlformats.org/officeDocument/2006/relationships/hyperlink" Target="https://stats.wnba.com/events/?flag=1&amp;CFID=&amp;CFPARAMS=&amp;PlayerID=203024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stats.wnba.com/player/1628922/" TargetMode="External"/><Relationship Id="rId3958" Type="http://schemas.openxmlformats.org/officeDocument/2006/relationships/hyperlink" Target="https://stats.wnba.com/events/?flag=1&amp;CFID=&amp;CFPARAMS=&amp;PlayerID=1629566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0" Type="http://schemas.openxmlformats.org/officeDocument/2006/relationships/hyperlink" Target="https://stats.wnba.com/events/?flag=1&amp;CFID=&amp;CFPARAMS=&amp;PlayerID=203024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wnba.com/team/1611661320/traditional/" TargetMode="External"/><Relationship Id="rId24144" Type="http://schemas.openxmlformats.org/officeDocument/2006/relationships/hyperlink" Target="https://stats.wnba.com/team/1611661321/traditional/" TargetMode="External"/><Relationship Id="rId24145" Type="http://schemas.openxmlformats.org/officeDocument/2006/relationships/hyperlink" Target="https://stats.wnba.com/events/?flag=2&amp;CFID=&amp;CFPARAMS=&amp;PlayerID=201490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2" Type="http://schemas.openxmlformats.org/officeDocument/2006/relationships/hyperlink" Target="https://stats.wnba.com/events/?flag=2&amp;CFID=&amp;CFPARAMS=&amp;PlayerID=201889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3" Type="http://schemas.openxmlformats.org/officeDocument/2006/relationships/hyperlink" Target="https://stats.wnba.com/player/201490/" TargetMode="External"/><Relationship Id="rId24148" Type="http://schemas.openxmlformats.org/officeDocument/2006/relationships/hyperlink" Target="https://stats.wnba.com/events/?flag=2&amp;CFID=&amp;CFPARAMS=&amp;PlayerID=201490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9" Type="http://schemas.openxmlformats.org/officeDocument/2006/relationships/hyperlink" Target="https://stats.wnba.com/player/100835/" TargetMode="External"/><Relationship Id="rId24146" Type="http://schemas.openxmlformats.org/officeDocument/2006/relationships/hyperlink" Target="https://stats.wnba.com/events/?flag=2&amp;CFID=&amp;CFPARAMS=&amp;PlayerID=201490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7" Type="http://schemas.openxmlformats.org/officeDocument/2006/relationships/hyperlink" Target="https://stats.wnba.com/events/?flag=2&amp;CFID=&amp;CFPARAMS=&amp;PlayerID=201490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1" Type="http://schemas.openxmlformats.org/officeDocument/2006/relationships/hyperlink" Target="https://stats.wnba.com/events/?flag=2&amp;CFID=&amp;CFPARAMS=&amp;PlayerID=100835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2" Type="http://schemas.openxmlformats.org/officeDocument/2006/relationships/hyperlink" Target="https://stats.wnba.com/events/?flag=2&amp;CFID=&amp;CFPARAMS=&amp;PlayerID=100835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0" Type="http://schemas.openxmlformats.org/officeDocument/2006/relationships/hyperlink" Target="https://stats.wnba.com/team/1611661329/traditional/" TargetMode="External"/><Relationship Id="rId12155" Type="http://schemas.openxmlformats.org/officeDocument/2006/relationships/hyperlink" Target="https://stats.wnba.com/events/?flag=3&amp;CFID=&amp;CFPARAMS=&amp;PlayerID=1628317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6" Type="http://schemas.openxmlformats.org/officeDocument/2006/relationships/hyperlink" Target="https://stats.wnba.com/events/?flag=3&amp;CFID=&amp;CFPARAMS=&amp;PlayerID=203024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4" Type="http://schemas.openxmlformats.org/officeDocument/2006/relationships/hyperlink" Target="https://stats.wnba.com/events/?flag=3&amp;CFID=&amp;CFPARAMS=&amp;PlayerID=1628317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5" Type="http://schemas.openxmlformats.org/officeDocument/2006/relationships/hyperlink" Target="https://stats.wnba.com/events/?flag=3&amp;CFID=&amp;CFPARAMS=&amp;PlayerID=203024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3" Type="http://schemas.openxmlformats.org/officeDocument/2006/relationships/hyperlink" Target="https://stats.wnba.com/team/1611661321/traditional/" TargetMode="External"/><Relationship Id="rId13484" Type="http://schemas.openxmlformats.org/officeDocument/2006/relationships/hyperlink" Target="https://stats.wnba.com/team/1611661330/traditional/" TargetMode="External"/><Relationship Id="rId12152" Type="http://schemas.openxmlformats.org/officeDocument/2006/relationships/hyperlink" Target="https://stats.wnba.com/player/1628317/" TargetMode="External"/><Relationship Id="rId13483" Type="http://schemas.openxmlformats.org/officeDocument/2006/relationships/hyperlink" Target="https://stats.wnba.com/player/203024/" TargetMode="External"/><Relationship Id="rId12159" Type="http://schemas.openxmlformats.org/officeDocument/2006/relationships/hyperlink" Target="https://stats.wnba.com/events/?flag=1&amp;CFID=&amp;CFPARAMS=&amp;PlayerID=1628317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8" Type="http://schemas.openxmlformats.org/officeDocument/2006/relationships/hyperlink" Target="https://stats.wnba.com/events/?flag=1&amp;CFID=&amp;CFPARAMS=&amp;PlayerID=1628317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9" Type="http://schemas.openxmlformats.org/officeDocument/2006/relationships/hyperlink" Target="https://stats.wnba.com/events/?flag=1&amp;CFID=&amp;CFPARAMS=&amp;PlayerID=203024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stats.wnba.com/team/1611661313/traditional/" TargetMode="External"/><Relationship Id="rId12157" Type="http://schemas.openxmlformats.org/officeDocument/2006/relationships/hyperlink" Target="https://stats.wnba.com/events/?flag=3&amp;CFID=&amp;CFPARAMS=&amp;PlayerID=1628317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8" Type="http://schemas.openxmlformats.org/officeDocument/2006/relationships/hyperlink" Target="https://stats.wnba.com/events/?flag=3&amp;CFID=&amp;CFPARAMS=&amp;PlayerID=203024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wnba.com/events/?flag=3&amp;CFID=&amp;CFPARAMS=&amp;PlayerID=203406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wnba.com/player/1629566/" TargetMode="External"/><Relationship Id="rId12156" Type="http://schemas.openxmlformats.org/officeDocument/2006/relationships/hyperlink" Target="https://stats.wnba.com/events/?flag=3&amp;CFID=&amp;CFPARAMS=&amp;PlayerID=1628317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7" Type="http://schemas.openxmlformats.org/officeDocument/2006/relationships/hyperlink" Target="https://stats.wnba.com/events/?flag=3&amp;CFID=&amp;CFPARAMS=&amp;PlayerID=203024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wnba.com/events/?flag=1&amp;CFID=&amp;CFPARAMS=&amp;PlayerID=1629482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wnba.com/events/?flag=3&amp;CFID=&amp;CFPARAMS=&amp;PlayerID=1631002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wnba.com/events/?flag=1&amp;CFID=&amp;CFPARAMS=&amp;PlayerID=1629482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stats.wnba.com/events/?flag=3&amp;CFID=&amp;CFPARAMS=&amp;PlayerID=1631002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wnba.com/events/?flag=1&amp;CFID=&amp;CFPARAMS=&amp;PlayerID=1629482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wnba.com/events/?flag=3&amp;CFID=&amp;CFPARAMS=&amp;PlayerID=1631002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9" Type="http://schemas.openxmlformats.org/officeDocument/2006/relationships/hyperlink" Target="https://stats.wnba.com/events/?flag=2&amp;CFID=&amp;CFPARAMS=&amp;PlayerID=201889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wnba.com/events/?flag=1&amp;CFID=&amp;CFPARAMS=&amp;PlayerID=1629482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stats.wnba.com/events/?flag=3&amp;CFID=&amp;CFPARAMS=&amp;PlayerID=1631002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wnba.com/events/?flag=1&amp;CFID=&amp;CFPARAMS=&amp;PlayerID=1629482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wnba.com/events/?flag=1&amp;CFID=&amp;CFPARAMS=&amp;PlayerID=1631002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3" Type="http://schemas.openxmlformats.org/officeDocument/2006/relationships/hyperlink" Target="https://stats.wnba.com/events/?flag=1&amp;CFID=&amp;CFPARAMS=&amp;PlayerID=1628261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wnba.com/player/203406/" TargetMode="External"/><Relationship Id="rId3945" Type="http://schemas.openxmlformats.org/officeDocument/2006/relationships/hyperlink" Target="https://stats.wnba.com/events/?flag=1&amp;CFID=&amp;CFPARAMS=&amp;PlayerID=1631002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2" Type="http://schemas.openxmlformats.org/officeDocument/2006/relationships/hyperlink" Target="https://stats.wnba.com/events/?flag=1&amp;CFID=&amp;CFPARAMS=&amp;PlayerID=1628261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wnba.com/team/1611661320/traditional/" TargetMode="External"/><Relationship Id="rId3948" Type="http://schemas.openxmlformats.org/officeDocument/2006/relationships/hyperlink" Target="https://stats.wnba.com/events/?flag=1&amp;CFID=&amp;CFPARAMS=&amp;PlayerID=1631002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1" Type="http://schemas.openxmlformats.org/officeDocument/2006/relationships/hyperlink" Target="https://stats.wnba.com/events/?flag=1&amp;CFID=&amp;CFPARAMS=&amp;PlayerID=1628261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wnba.com/events/?flag=3&amp;CFID=&amp;CFPARAMS=&amp;PlayerID=203406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wnba.com/events/?flag=1&amp;CFID=&amp;CFPARAMS=&amp;PlayerID=1631002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0" Type="http://schemas.openxmlformats.org/officeDocument/2006/relationships/hyperlink" Target="https://stats.wnba.com/events/?flag=1&amp;CFID=&amp;CFPARAMS=&amp;PlayerID=1628261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wnba.com/events/?flag=3&amp;CFID=&amp;CFPARAMS=&amp;PlayerID=203406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3" Type="http://schemas.openxmlformats.org/officeDocument/2006/relationships/hyperlink" Target="https://stats.wnba.com/events/?flag=2&amp;CFID=&amp;CFPARAMS=&amp;PlayerID=101018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wnba.com/events/?flag=3&amp;CFID=&amp;CFPARAMS=&amp;PlayerID=203406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wnba.com/events/?flag=1&amp;CFID=&amp;CFPARAMS=&amp;PlayerID=1631002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4" Type="http://schemas.openxmlformats.org/officeDocument/2006/relationships/hyperlink" Target="https://stats.wnba.com/events/?flag=2&amp;CFID=&amp;CFPARAMS=&amp;PlayerID=101018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1" Type="http://schemas.openxmlformats.org/officeDocument/2006/relationships/hyperlink" Target="https://stats.wnba.com/player/101018/" TargetMode="External"/><Relationship Id="rId24132" Type="http://schemas.openxmlformats.org/officeDocument/2006/relationships/hyperlink" Target="https://stats.wnba.com/team/1611661319/traditional/" TargetMode="External"/><Relationship Id="rId24137" Type="http://schemas.openxmlformats.org/officeDocument/2006/relationships/hyperlink" Target="https://stats.wnba.com/player/201889/" TargetMode="External"/><Relationship Id="rId24138" Type="http://schemas.openxmlformats.org/officeDocument/2006/relationships/hyperlink" Target="https://stats.wnba.com/team/1611661322/traditional/" TargetMode="External"/><Relationship Id="rId24135" Type="http://schemas.openxmlformats.org/officeDocument/2006/relationships/hyperlink" Target="https://stats.wnba.com/events/?flag=2&amp;CFID=&amp;CFPARAMS=&amp;PlayerID=101018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6" Type="http://schemas.openxmlformats.org/officeDocument/2006/relationships/hyperlink" Target="https://stats.wnba.com/events/?flag=2&amp;CFID=&amp;CFPARAMS=&amp;PlayerID=101018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0" Type="http://schemas.openxmlformats.org/officeDocument/2006/relationships/hyperlink" Target="https://stats.wnba.com/events/?flag=2&amp;CFID=&amp;CFPARAMS=&amp;PlayerID=201889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1" Type="http://schemas.openxmlformats.org/officeDocument/2006/relationships/hyperlink" Target="https://stats.wnba.com/events/?flag=2&amp;CFID=&amp;CFPARAMS=&amp;PlayerID=201889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6" Type="http://schemas.openxmlformats.org/officeDocument/2006/relationships/hyperlink" Target="https://stats.wnba.com/team/1611661324/traditional/" TargetMode="External"/><Relationship Id="rId13497" Type="http://schemas.openxmlformats.org/officeDocument/2006/relationships/hyperlink" Target="https://stats.wnba.com/team/1611661319/traditional/" TargetMode="External"/><Relationship Id="rId12165" Type="http://schemas.openxmlformats.org/officeDocument/2006/relationships/hyperlink" Target="https://stats.wnba.com/player/1628261/" TargetMode="External"/><Relationship Id="rId13496" Type="http://schemas.openxmlformats.org/officeDocument/2006/relationships/hyperlink" Target="https://stats.wnba.com/player/1628269/" TargetMode="External"/><Relationship Id="rId12164" Type="http://schemas.openxmlformats.org/officeDocument/2006/relationships/hyperlink" Target="https://stats.wnba.com/events/?flag=1&amp;CFID=&amp;CFPARAMS=&amp;PlayerID=1628317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5" Type="http://schemas.openxmlformats.org/officeDocument/2006/relationships/hyperlink" Target="https://stats.wnba.com/events/?flag=1&amp;CFID=&amp;CFPARAMS=&amp;PlayerID=203024&amp;TeamID=161166133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3" Type="http://schemas.openxmlformats.org/officeDocument/2006/relationships/hyperlink" Target="https://stats.wnba.com/events/?flag=1&amp;CFID=&amp;CFPARAMS=&amp;PlayerID=1628317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4" Type="http://schemas.openxmlformats.org/officeDocument/2006/relationships/hyperlink" Target="https://stats.wnba.com/events/?flag=1&amp;CFID=&amp;CFPARAMS=&amp;PlayerID=203024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9" Type="http://schemas.openxmlformats.org/officeDocument/2006/relationships/hyperlink" Target="https://stats.wnba.com/events/?flag=1&amp;CFID=&amp;CFPARAMS=&amp;PlayerID=1628261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stats.wnba.com/team/1611661320/traditional/" TargetMode="External"/><Relationship Id="rId12168" Type="http://schemas.openxmlformats.org/officeDocument/2006/relationships/hyperlink" Target="https://stats.wnba.com/events/?flag=3&amp;CFID=&amp;CFPARAMS=&amp;PlayerID=1628261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9" Type="http://schemas.openxmlformats.org/officeDocument/2006/relationships/hyperlink" Target="https://stats.wnba.com/events/?flag=3&amp;CFID=&amp;CFPARAMS=&amp;PlayerID=1628269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7" Type="http://schemas.openxmlformats.org/officeDocument/2006/relationships/hyperlink" Target="https://stats.wnba.com/events/?flag=3&amp;CFID=&amp;CFPARAMS=&amp;PlayerID=1628261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8" Type="http://schemas.openxmlformats.org/officeDocument/2006/relationships/hyperlink" Target="https://stats.wnba.com/events/?flag=3&amp;CFID=&amp;CFPARAMS=&amp;PlayerID=1628269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stats.wnba.com/events/?flag=1&amp;CFID=&amp;CFPARAMS=&amp;PlayerID=1628508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wnba.com/team/1611661313/traditional/" TargetMode="External"/><Relationship Id="rId3975" Type="http://schemas.openxmlformats.org/officeDocument/2006/relationships/hyperlink" Target="https://stats.wnba.com/events/?flag=3&amp;CFID=&amp;CFPARAMS=&amp;PlayerID=1641690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wnba.com/events/?flag=1&amp;CFID=&amp;CFPARAMS=&amp;PlayerID=1628508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wnba.com/events/?flag=3&amp;CFID=&amp;CFPARAMS=&amp;PlayerID=202664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wnba.com/team/1611661317/traditional/" TargetMode="External"/><Relationship Id="rId1314" Type="http://schemas.openxmlformats.org/officeDocument/2006/relationships/hyperlink" Target="https://stats.wnba.com/events/?flag=1&amp;CFID=&amp;CFPARAMS=&amp;PlayerID=1628508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wnba.com/events/?flag=3&amp;CFID=&amp;CFPARAMS=&amp;PlayerID=202664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wnba.com/events/?flag=3&amp;CFID=&amp;CFPARAMS=&amp;PlayerID=1641690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8" Type="http://schemas.openxmlformats.org/officeDocument/2006/relationships/hyperlink" Target="https://stats.wnba.com/team/1611661321/traditional/" TargetMode="External"/><Relationship Id="rId1315" Type="http://schemas.openxmlformats.org/officeDocument/2006/relationships/hyperlink" Target="https://stats.wnba.com/player/1628890/" TargetMode="External"/><Relationship Id="rId2646" Type="http://schemas.openxmlformats.org/officeDocument/2006/relationships/hyperlink" Target="https://stats.wnba.com/events/?flag=3&amp;CFID=&amp;CFPARAMS=&amp;PlayerID=202664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stats.wnba.com/events/?flag=3&amp;CFID=&amp;CFPARAMS=&amp;PlayerID=1641690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9" Type="http://schemas.openxmlformats.org/officeDocument/2006/relationships/hyperlink" Target="https://stats.wnba.com/events/?flag=2&amp;CFID=&amp;CFPARAMS=&amp;PlayerID=201050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wnba.com/team/1611661329/traditional/" TargetMode="External"/><Relationship Id="rId2647" Type="http://schemas.openxmlformats.org/officeDocument/2006/relationships/hyperlink" Target="https://stats.wnba.com/events/?flag=3&amp;CFID=&amp;CFPARAMS=&amp;PlayerID=202664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wnba.com/events/?flag=1&amp;CFID=&amp;CFPARAMS=&amp;PlayerID=1641690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0" Type="http://schemas.openxmlformats.org/officeDocument/2006/relationships/hyperlink" Target="https://stats.wnba.com/team/1611661329/traditional/" TargetMode="External"/><Relationship Id="rId13471" Type="http://schemas.openxmlformats.org/officeDocument/2006/relationships/hyperlink" Target="https://stats.wnba.com/team/1611661319/traditional/" TargetMode="External"/><Relationship Id="rId1317" Type="http://schemas.openxmlformats.org/officeDocument/2006/relationships/hyperlink" Target="https://stats.wnba.com/events/?flag=3&amp;CFID=&amp;CFPARAMS=&amp;PlayerID=1628890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stats.wnba.com/events/?flag=1&amp;CFID=&amp;CFPARAMS=&amp;PlayerID=202664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wnba.com/events/?flag=3&amp;CFID=&amp;CFPARAMS=&amp;PlayerID=1641690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0" Type="http://schemas.openxmlformats.org/officeDocument/2006/relationships/hyperlink" Target="https://stats.wnba.com/player/1627669/" TargetMode="External"/><Relationship Id="rId1318" Type="http://schemas.openxmlformats.org/officeDocument/2006/relationships/hyperlink" Target="https://stats.wnba.com/events/?flag=3&amp;CFID=&amp;CFPARAMS=&amp;PlayerID=1628890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wnba.com/events/?flag=1&amp;CFID=&amp;CFPARAMS=&amp;PlayerID=202664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wnba.com/events/?flag=3&amp;CFID=&amp;CFPARAMS=&amp;PlayerID=1628890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2" Type="http://schemas.openxmlformats.org/officeDocument/2006/relationships/hyperlink" Target="https://stats.wnba.com/team/1611661329/traditional/" TargetMode="External"/><Relationship Id="rId24123" Type="http://schemas.openxmlformats.org/officeDocument/2006/relationships/hyperlink" Target="https://stats.wnba.com/events/?flag=2&amp;CFID=&amp;CFPARAMS=&amp;PlayerID=201477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0" Type="http://schemas.openxmlformats.org/officeDocument/2006/relationships/hyperlink" Target="https://stats.wnba.com/events/?flag=2&amp;CFID=&amp;CFPARAMS=&amp;PlayerID=101080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1" Type="http://schemas.openxmlformats.org/officeDocument/2006/relationships/hyperlink" Target="https://stats.wnba.com/player/201477/" TargetMode="External"/><Relationship Id="rId24126" Type="http://schemas.openxmlformats.org/officeDocument/2006/relationships/hyperlink" Target="https://stats.wnba.com/events/?flag=2&amp;CFID=&amp;CFPARAMS=&amp;PlayerID=201477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7" Type="http://schemas.openxmlformats.org/officeDocument/2006/relationships/hyperlink" Target="https://stats.wnba.com/player/201050/" TargetMode="External"/><Relationship Id="rId24124" Type="http://schemas.openxmlformats.org/officeDocument/2006/relationships/hyperlink" Target="https://stats.wnba.com/events/?flag=2&amp;CFID=&amp;CFPARAMS=&amp;PlayerID=201477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5" Type="http://schemas.openxmlformats.org/officeDocument/2006/relationships/hyperlink" Target="https://stats.wnba.com/events/?flag=2&amp;CFID=&amp;CFPARAMS=&amp;PlayerID=201477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9" Type="http://schemas.openxmlformats.org/officeDocument/2006/relationships/hyperlink" Target="https://stats.wnba.com/player/203857/" TargetMode="External"/><Relationship Id="rId12138" Type="http://schemas.openxmlformats.org/officeDocument/2006/relationships/hyperlink" Target="https://stats.wnba.com/events/?flag=1&amp;CFID=&amp;CFPARAMS=&amp;PlayerID=1629470&amp;TeamID=1611661322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9" Type="http://schemas.openxmlformats.org/officeDocument/2006/relationships/hyperlink" Target="https://stats.wnba.com/events/?flag=1&amp;CFID=&amp;CFPARAMS=&amp;PlayerID=203437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0" Type="http://schemas.openxmlformats.org/officeDocument/2006/relationships/hyperlink" Target="https://stats.wnba.com/events/?flag=2&amp;CFID=&amp;CFPARAMS=&amp;PlayerID=201050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3" Type="http://schemas.openxmlformats.org/officeDocument/2006/relationships/hyperlink" Target="https://stats.wnba.com/events/?flag=1&amp;CFID=&amp;CFPARAMS=&amp;PlayerID=1629470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4" Type="http://schemas.openxmlformats.org/officeDocument/2006/relationships/hyperlink" Target="https://stats.wnba.com/events/?flag=1&amp;CFID=&amp;CFPARAMS=&amp;PlayerID=203437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6" Type="http://schemas.openxmlformats.org/officeDocument/2006/relationships/hyperlink" Target="https://stats.wnba.com/team/1611661313/traditional/" TargetMode="External"/><Relationship Id="rId12132" Type="http://schemas.openxmlformats.org/officeDocument/2006/relationships/hyperlink" Target="https://stats.wnba.com/events/?flag=1&amp;CFID=&amp;CFPARAMS=&amp;PlayerID=1629470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3" Type="http://schemas.openxmlformats.org/officeDocument/2006/relationships/hyperlink" Target="https://stats.wnba.com/events/?flag=1&amp;CFID=&amp;CFPARAMS=&amp;PlayerID=203437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7" Type="http://schemas.openxmlformats.org/officeDocument/2006/relationships/hyperlink" Target="https://stats.wnba.com/events/?flag=3&amp;CFID=&amp;CFPARAMS=&amp;PlayerID=201919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1" Type="http://schemas.openxmlformats.org/officeDocument/2006/relationships/hyperlink" Target="https://stats.wnba.com/events/?flag=3&amp;CFID=&amp;CFPARAMS=&amp;PlayerID=1629470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2" Type="http://schemas.openxmlformats.org/officeDocument/2006/relationships/hyperlink" Target="https://stats.wnba.com/events/?flag=1&amp;CFID=&amp;CFPARAMS=&amp;PlayerID=203437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8" Type="http://schemas.openxmlformats.org/officeDocument/2006/relationships/hyperlink" Target="https://stats.wnba.com/events/?flag=3&amp;CFID=&amp;CFPARAMS=&amp;PlayerID=201919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0" Type="http://schemas.openxmlformats.org/officeDocument/2006/relationships/hyperlink" Target="https://stats.wnba.com/events/?flag=3&amp;CFID=&amp;CFPARAMS=&amp;PlayerID=1629470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1" Type="http://schemas.openxmlformats.org/officeDocument/2006/relationships/hyperlink" Target="https://stats.wnba.com/events/?flag=3&amp;CFID=&amp;CFPARAMS=&amp;PlayerID=203437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9" Type="http://schemas.openxmlformats.org/officeDocument/2006/relationships/hyperlink" Target="https://stats.wnba.com/events/?flag=3&amp;CFID=&amp;CFPARAMS=&amp;PlayerID=201919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stats.wnba.com/events/?flag=1&amp;CFID=&amp;CFPARAMS=&amp;PlayerID=1630097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7" Type="http://schemas.openxmlformats.org/officeDocument/2006/relationships/hyperlink" Target="https://stats.wnba.com/events/?flag=1&amp;CFID=&amp;CFPARAMS=&amp;PlayerID=1629470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8" Type="http://schemas.openxmlformats.org/officeDocument/2006/relationships/hyperlink" Target="https://stats.wnba.com/events/?flag=1&amp;CFID=&amp;CFPARAMS=&amp;PlayerID=203437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2" Type="http://schemas.openxmlformats.org/officeDocument/2006/relationships/hyperlink" Target="https://stats.wnba.com/events/?flag=1&amp;CFID=&amp;CFPARAMS=&amp;PlayerID=204365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wnba.com/events/?flag=1&amp;CFID=&amp;CFPARAMS=&amp;PlayerID=1628922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stats.wnba.com/events/?flag=1&amp;CFID=&amp;CFPARAMS=&amp;PlayerID=1630097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6" Type="http://schemas.openxmlformats.org/officeDocument/2006/relationships/hyperlink" Target="https://stats.wnba.com/events/?flag=1&amp;CFID=&amp;CFPARAMS=&amp;PlayerID=1629470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7" Type="http://schemas.openxmlformats.org/officeDocument/2006/relationships/hyperlink" Target="https://stats.wnba.com/events/?flag=1&amp;CFID=&amp;CFPARAMS=&amp;PlayerID=203437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3" Type="http://schemas.openxmlformats.org/officeDocument/2006/relationships/hyperlink" Target="https://stats.wnba.com/events/?flag=1&amp;CFID=&amp;CFPARAMS=&amp;PlayerID=204365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wnba.com/events/?flag=1&amp;CFID=&amp;CFPARAMS=&amp;PlayerID=1628508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wnba.com/events/?flag=1&amp;CFID=&amp;CFPARAMS=&amp;PlayerID=1628922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wnba.com/player/1641690/" TargetMode="External"/><Relationship Id="rId12135" Type="http://schemas.openxmlformats.org/officeDocument/2006/relationships/hyperlink" Target="https://stats.wnba.com/events/?flag=1&amp;CFID=&amp;CFPARAMS=&amp;PlayerID=1629470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6" Type="http://schemas.openxmlformats.org/officeDocument/2006/relationships/hyperlink" Target="https://stats.wnba.com/events/?flag=1&amp;CFID=&amp;CFPARAMS=&amp;PlayerID=203437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4" Type="http://schemas.openxmlformats.org/officeDocument/2006/relationships/hyperlink" Target="https://stats.wnba.com/events/?flag=1&amp;CFID=&amp;CFPARAMS=&amp;PlayerID=204365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wnba.com/events/?flag=1&amp;CFID=&amp;CFPARAMS=&amp;PlayerID=1628508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wnba.com/player/202664/" TargetMode="External"/><Relationship Id="rId3972" Type="http://schemas.openxmlformats.org/officeDocument/2006/relationships/hyperlink" Target="https://stats.wnba.com/events/?flag=1&amp;CFID=&amp;CFPARAMS=&amp;PlayerID=1630097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4" Type="http://schemas.openxmlformats.org/officeDocument/2006/relationships/hyperlink" Target="https://stats.wnba.com/events/?flag=1&amp;CFID=&amp;CFPARAMS=&amp;PlayerID=1629470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5" Type="http://schemas.openxmlformats.org/officeDocument/2006/relationships/hyperlink" Target="https://stats.wnba.com/events/?flag=1&amp;CFID=&amp;CFPARAMS=&amp;PlayerID=203437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5" Type="http://schemas.openxmlformats.org/officeDocument/2006/relationships/hyperlink" Target="https://stats.wnba.com/player/201919/" TargetMode="External"/><Relationship Id="rId1301" Type="http://schemas.openxmlformats.org/officeDocument/2006/relationships/hyperlink" Target="https://stats.wnba.com/player/1628508/" TargetMode="External"/><Relationship Id="rId2632" Type="http://schemas.openxmlformats.org/officeDocument/2006/relationships/hyperlink" Target="https://stats.wnba.com/events/?flag=3&amp;CFID=&amp;CFPARAMS=&amp;PlayerID=1628922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wnba.com/events/?flag=3&amp;CFID=&amp;CFPARAMS=&amp;PlayerID=1630097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9" Type="http://schemas.openxmlformats.org/officeDocument/2006/relationships/hyperlink" Target="https://stats.wnba.com/events/?flag=2&amp;CFID=&amp;CFPARAMS=&amp;PlayerID=101080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wnba.com/team/1611661324/traditional/" TargetMode="External"/><Relationship Id="rId2633" Type="http://schemas.openxmlformats.org/officeDocument/2006/relationships/hyperlink" Target="https://stats.wnba.com/events/?flag=3&amp;CFID=&amp;CFPARAMS=&amp;PlayerID=1628922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wnba.com/team/1611661328/traditional/" TargetMode="External"/><Relationship Id="rId1303" Type="http://schemas.openxmlformats.org/officeDocument/2006/relationships/hyperlink" Target="https://stats.wnba.com/events/?flag=3&amp;CFID=&amp;CFPARAMS=&amp;PlayerID=1628508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wnba.com/events/?flag=1&amp;CFID=&amp;CFPARAMS=&amp;PlayerID=1628922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stats.wnba.com/events/?flag=3&amp;CFID=&amp;CFPARAMS=&amp;PlayerID=1630097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7" Type="http://schemas.openxmlformats.org/officeDocument/2006/relationships/hyperlink" Target="https://stats.wnba.com/events/?flag=2&amp;CFID=&amp;CFPARAMS=&amp;PlayerID=101080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stats.wnba.com/events/?flag=3&amp;CFID=&amp;CFPARAMS=&amp;PlayerID=1628508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wnba.com/events/?flag=1&amp;CFID=&amp;CFPARAMS=&amp;PlayerID=1628922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stats.wnba.com/events/?flag=3&amp;CFID=&amp;CFPARAMS=&amp;PlayerID=1630097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8" Type="http://schemas.openxmlformats.org/officeDocument/2006/relationships/hyperlink" Target="https://stats.wnba.com/events/?flag=2&amp;CFID=&amp;CFPARAMS=&amp;PlayerID=101080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wnba.com/events/?flag=3&amp;CFID=&amp;CFPARAMS=&amp;PlayerID=1628508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wnba.com/events/?flag=1&amp;CFID=&amp;CFPARAMS=&amp;PlayerID=1628922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wnba.com/events/?flag=1&amp;CFID=&amp;CFPARAMS=&amp;PlayerID=1630097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1" Type="http://schemas.openxmlformats.org/officeDocument/2006/relationships/hyperlink" Target="https://stats.wnba.com/events/?flag=1&amp;CFID=&amp;CFPARAMS=&amp;PlayerID=203857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2" Type="http://schemas.openxmlformats.org/officeDocument/2006/relationships/hyperlink" Target="https://stats.wnba.com/events/?flag=1&amp;CFID=&amp;CFPARAMS=&amp;PlayerID=1627669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wnba.com/events/?flag=3&amp;CFID=&amp;CFPARAMS=&amp;PlayerID=1628508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wnba.com/events/?flag=1&amp;CFID=&amp;CFPARAMS=&amp;PlayerID=1628922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wnba.com/events/?flag=1&amp;CFID=&amp;CFPARAMS=&amp;PlayerID=1630097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0" Type="http://schemas.openxmlformats.org/officeDocument/2006/relationships/hyperlink" Target="https://stats.wnba.com/events/?flag=1&amp;CFID=&amp;CFPARAMS=&amp;PlayerID=203857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1" Type="http://schemas.openxmlformats.org/officeDocument/2006/relationships/hyperlink" Target="https://stats.wnba.com/events/?flag=1&amp;CFID=&amp;CFPARAMS=&amp;PlayerID=1627669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wnba.com/events/?flag=1&amp;CFID=&amp;CFPARAMS=&amp;PlayerID=1628508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8" Type="http://schemas.openxmlformats.org/officeDocument/2006/relationships/hyperlink" Target="https://stats.wnba.com/events/?flag=1&amp;CFID=&amp;CFPARAMS=&amp;PlayerID=1628922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0" Type="http://schemas.openxmlformats.org/officeDocument/2006/relationships/hyperlink" Target="https://stats.wnba.com/events/?flag=1&amp;CFID=&amp;CFPARAMS=&amp;PlayerID=1627669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wnba.com/events/?flag=1&amp;CFID=&amp;CFPARAMS=&amp;PlayerID=1628508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9" Type="http://schemas.openxmlformats.org/officeDocument/2006/relationships/hyperlink" Target="https://stats.wnba.com/events/?flag=1&amp;CFID=&amp;CFPARAMS=&amp;PlayerID=1628922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stats.wnba.com/events/?flag=1&amp;CFID=&amp;CFPARAMS=&amp;PlayerID=1630097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wnba.com/events/?flag=1&amp;CFID=&amp;CFPARAMS=&amp;PlayerID=1628508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1" Type="http://schemas.openxmlformats.org/officeDocument/2006/relationships/hyperlink" Target="https://stats.wnba.com/events/?flag=2&amp;CFID=&amp;CFPARAMS=&amp;PlayerID=201869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2" Type="http://schemas.openxmlformats.org/officeDocument/2006/relationships/hyperlink" Target="https://stats.wnba.com/events/?flag=2&amp;CFID=&amp;CFPARAMS=&amp;PlayerID=201869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0" Type="http://schemas.openxmlformats.org/officeDocument/2006/relationships/hyperlink" Target="https://stats.wnba.com/team/1611661323/traditional/" TargetMode="External"/><Relationship Id="rId24115" Type="http://schemas.openxmlformats.org/officeDocument/2006/relationships/hyperlink" Target="https://stats.wnba.com/player/101080/" TargetMode="External"/><Relationship Id="rId24116" Type="http://schemas.openxmlformats.org/officeDocument/2006/relationships/hyperlink" Target="https://stats.wnba.com/team/1611661321/traditional/" TargetMode="External"/><Relationship Id="rId24113" Type="http://schemas.openxmlformats.org/officeDocument/2006/relationships/hyperlink" Target="https://stats.wnba.com/events/?flag=2&amp;CFID=&amp;CFPARAMS=&amp;PlayerID=201869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4" Type="http://schemas.openxmlformats.org/officeDocument/2006/relationships/hyperlink" Target="https://stats.wnba.com/events/?flag=2&amp;CFID=&amp;CFPARAMS=&amp;PlayerID=201869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9" Type="http://schemas.openxmlformats.org/officeDocument/2006/relationships/hyperlink" Target="https://stats.wnba.com/events/?flag=1&amp;CFID=&amp;CFPARAMS=&amp;PlayerID=203857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4" Type="http://schemas.openxmlformats.org/officeDocument/2006/relationships/hyperlink" Target="https://stats.wnba.com/events/?flag=3&amp;CFID=&amp;CFPARAMS=&amp;PlayerID=203857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5" Type="http://schemas.openxmlformats.org/officeDocument/2006/relationships/hyperlink" Target="https://stats.wnba.com/events/?flag=3&amp;CFID=&amp;CFPARAMS=&amp;PlayerID=1627669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3" Type="http://schemas.openxmlformats.org/officeDocument/2006/relationships/hyperlink" Target="https://stats.wnba.com/events/?flag=3&amp;CFID=&amp;CFPARAMS=&amp;PlayerID=203857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4" Type="http://schemas.openxmlformats.org/officeDocument/2006/relationships/hyperlink" Target="https://stats.wnba.com/events/?flag=3&amp;CFID=&amp;CFPARAMS=&amp;PlayerID=1627669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2" Type="http://schemas.openxmlformats.org/officeDocument/2006/relationships/hyperlink" Target="https://stats.wnba.com/events/?flag=3&amp;CFID=&amp;CFPARAMS=&amp;PlayerID=203857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3" Type="http://schemas.openxmlformats.org/officeDocument/2006/relationships/hyperlink" Target="https://stats.wnba.com/events/?flag=3&amp;CFID=&amp;CFPARAMS=&amp;PlayerID=1627669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1" Type="http://schemas.openxmlformats.org/officeDocument/2006/relationships/hyperlink" Target="https://stats.wnba.com/events/?flag=3&amp;CFID=&amp;CFPARAMS=&amp;PlayerID=203857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2" Type="http://schemas.openxmlformats.org/officeDocument/2006/relationships/hyperlink" Target="https://stats.wnba.com/events/?flag=3&amp;CFID=&amp;CFPARAMS=&amp;PlayerID=1627669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wnba.com/events/?flag=1&amp;CFID=&amp;CFPARAMS=&amp;PlayerID=1629566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8" Type="http://schemas.openxmlformats.org/officeDocument/2006/relationships/hyperlink" Target="https://stats.wnba.com/events/?flag=1&amp;CFID=&amp;CFPARAMS=&amp;PlayerID=203857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9" Type="http://schemas.openxmlformats.org/officeDocument/2006/relationships/hyperlink" Target="https://stats.wnba.com/events/?flag=1&amp;CFID=&amp;CFPARAMS=&amp;PlayerID=1627669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7" Type="http://schemas.openxmlformats.org/officeDocument/2006/relationships/hyperlink" Target="https://stats.wnba.com/events/?flag=1&amp;CFID=&amp;CFPARAMS=&amp;PlayerID=203857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8" Type="http://schemas.openxmlformats.org/officeDocument/2006/relationships/hyperlink" Target="https://stats.wnba.com/events/?flag=1&amp;CFID=&amp;CFPARAMS=&amp;PlayerID=1627669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wnba.com/events/?flag=3&amp;CFID=&amp;CFPARAMS=&amp;PlayerID=1628922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stats.wnba.com/player/1630097/" TargetMode="External"/><Relationship Id="rId12146" Type="http://schemas.openxmlformats.org/officeDocument/2006/relationships/hyperlink" Target="https://stats.wnba.com/events/?flag=1&amp;CFID=&amp;CFPARAMS=&amp;PlayerID=203857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7" Type="http://schemas.openxmlformats.org/officeDocument/2006/relationships/hyperlink" Target="https://stats.wnba.com/events/?flag=1&amp;CFID=&amp;CFPARAMS=&amp;PlayerID=1627669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wnba.com/events/?flag=1&amp;CFID=&amp;CFPARAMS=&amp;PlayerID=1628929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wnba.com/events/?flag=3&amp;CFID=&amp;CFPARAMS=&amp;PlayerID=1628922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stats.wnba.com/events/?flag=1&amp;CFID=&amp;CFPARAMS=&amp;PlayerID=1629566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5" Type="http://schemas.openxmlformats.org/officeDocument/2006/relationships/hyperlink" Target="https://stats.wnba.com/events/?flag=1&amp;CFID=&amp;CFPARAMS=&amp;PlayerID=203857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6" Type="http://schemas.openxmlformats.org/officeDocument/2006/relationships/hyperlink" Target="https://stats.wnba.com/events/?flag=1&amp;CFID=&amp;CFPARAMS=&amp;PlayerID=1627669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9" Type="http://schemas.openxmlformats.org/officeDocument/2006/relationships/hyperlink" Target="https://stats.wnba.com/events/?flag=1&amp;CFID=&amp;CFPARAMS=&amp;PlayerID=204327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5" Type="http://schemas.openxmlformats.org/officeDocument/2006/relationships/hyperlink" Target="https://stats.wnba.com/events/?flag=3&amp;CFID=&amp;CFPARAMS=&amp;PlayerID=204327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6" Type="http://schemas.openxmlformats.org/officeDocument/2006/relationships/hyperlink" Target="https://stats.wnba.com/events/?flag=1&amp;CFID=&amp;CFPARAMS=&amp;PlayerID=204327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7" Type="http://schemas.openxmlformats.org/officeDocument/2006/relationships/hyperlink" Target="https://stats.wnba.com/events/?flag=1&amp;CFID=&amp;CFPARAMS=&amp;PlayerID=204327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8" Type="http://schemas.openxmlformats.org/officeDocument/2006/relationships/hyperlink" Target="https://stats.wnba.com/events/?flag=1&amp;CFID=&amp;CFPARAMS=&amp;PlayerID=204327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1" Type="http://schemas.openxmlformats.org/officeDocument/2006/relationships/hyperlink" Target="https://stats.wnba.com/player/204327/" TargetMode="External"/><Relationship Id="rId14702" Type="http://schemas.openxmlformats.org/officeDocument/2006/relationships/hyperlink" Target="https://stats.wnba.com/team/1611661313/traditional/" TargetMode="External"/><Relationship Id="rId14703" Type="http://schemas.openxmlformats.org/officeDocument/2006/relationships/hyperlink" Target="https://stats.wnba.com/events/?flag=3&amp;CFID=&amp;CFPARAMS=&amp;PlayerID=204327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4" Type="http://schemas.openxmlformats.org/officeDocument/2006/relationships/hyperlink" Target="https://stats.wnba.com/events/?flag=3&amp;CFID=&amp;CFPARAMS=&amp;PlayerID=204327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0" Type="http://schemas.openxmlformats.org/officeDocument/2006/relationships/hyperlink" Target="https://stats.wnba.com/events/?flag=1&amp;CFID=&amp;CFPARAMS=&amp;PlayerID=203401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wnba.com/events/?flag=1&amp;CFID=&amp;CFPARAMS=&amp;PlayerID=1629478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wnba.com/events/?flag=1&amp;CFID=&amp;CFPARAMS=&amp;PlayerID=1629478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6" Type="http://schemas.openxmlformats.org/officeDocument/2006/relationships/hyperlink" Target="https://stats.wnba.com/events/?flag=3&amp;CFID=&amp;CFPARAMS=&amp;PlayerID=1628508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8" Type="http://schemas.openxmlformats.org/officeDocument/2006/relationships/hyperlink" Target="https://stats.wnba.com/events/?flag=1&amp;CFID=&amp;CFPARAMS=&amp;PlayerID=201518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5" Type="http://schemas.openxmlformats.org/officeDocument/2006/relationships/hyperlink" Target="https://stats.wnba.com/team/1611661324/traditional/" TargetMode="External"/><Relationship Id="rId14739" Type="http://schemas.openxmlformats.org/officeDocument/2006/relationships/hyperlink" Target="https://stats.wnba.com/events/?flag=1&amp;CFID=&amp;CFPARAMS=&amp;PlayerID=201518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4" Type="http://schemas.openxmlformats.org/officeDocument/2006/relationships/hyperlink" Target="https://stats.wnba.com/player/1628508/" TargetMode="External"/><Relationship Id="rId13403" Type="http://schemas.openxmlformats.org/officeDocument/2006/relationships/hyperlink" Target="https://stats.wnba.com/events/?flag=1&amp;CFID=&amp;CFPARAMS=&amp;PlayerID=1627670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4" Type="http://schemas.openxmlformats.org/officeDocument/2006/relationships/hyperlink" Target="https://stats.wnba.com/events/?flag=1&amp;CFID=&amp;CFPARAMS=&amp;PlayerID=201518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9" Type="http://schemas.openxmlformats.org/officeDocument/2006/relationships/hyperlink" Target="https://stats.wnba.com/events/?flag=3&amp;CFID=&amp;CFPARAMS=&amp;PlayerID=1628508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5" Type="http://schemas.openxmlformats.org/officeDocument/2006/relationships/hyperlink" Target="https://stats.wnba.com/events/?flag=1&amp;CFID=&amp;CFPARAMS=&amp;PlayerID=201518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8" Type="http://schemas.openxmlformats.org/officeDocument/2006/relationships/hyperlink" Target="https://stats.wnba.com/events/?flag=3&amp;CFID=&amp;CFPARAMS=&amp;PlayerID=1628508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6" Type="http://schemas.openxmlformats.org/officeDocument/2006/relationships/hyperlink" Target="https://stats.wnba.com/events/?flag=1&amp;CFID=&amp;CFPARAMS=&amp;PlayerID=201518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7" Type="http://schemas.openxmlformats.org/officeDocument/2006/relationships/hyperlink" Target="https://stats.wnba.com/events/?flag=3&amp;CFID=&amp;CFPARAMS=&amp;PlayerID=1628508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7" Type="http://schemas.openxmlformats.org/officeDocument/2006/relationships/hyperlink" Target="https://stats.wnba.com/events/?flag=1&amp;CFID=&amp;CFPARAMS=&amp;PlayerID=201518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wnba.com/player/1629478/" TargetMode="External"/><Relationship Id="rId14730" Type="http://schemas.openxmlformats.org/officeDocument/2006/relationships/hyperlink" Target="https://stats.wnba.com/events/?flag=3&amp;CFID=&amp;CFPARAMS=&amp;PlayerID=201518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wnba.com/team/1611661325/traditional/" TargetMode="External"/><Relationship Id="rId14731" Type="http://schemas.openxmlformats.org/officeDocument/2006/relationships/hyperlink" Target="https://stats.wnba.com/events/?flag=3&amp;CFID=&amp;CFPARAMS=&amp;PlayerID=201518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wnba.com/events/?flag=3&amp;CFID=&amp;CFPARAMS=&amp;PlayerID=1629478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2" Type="http://schemas.openxmlformats.org/officeDocument/2006/relationships/hyperlink" Target="https://stats.wnba.com/events/?flag=1&amp;CFID=&amp;CFPARAMS=&amp;PlayerID=201518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wnba.com/events/?flag=3&amp;CFID=&amp;CFPARAMS=&amp;PlayerID=1629478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3" Type="http://schemas.openxmlformats.org/officeDocument/2006/relationships/hyperlink" Target="https://stats.wnba.com/events/?flag=1&amp;CFID=&amp;CFPARAMS=&amp;PlayerID=201518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wnba.com/events/?flag=3&amp;CFID=&amp;CFPARAMS=&amp;PlayerID=1629478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2" Type="http://schemas.openxmlformats.org/officeDocument/2006/relationships/hyperlink" Target="https://stats.wnba.com/events/?flag=1&amp;CFID=&amp;CFPARAMS=&amp;PlayerID=1627670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wnba.com/events/?flag=3&amp;CFID=&amp;CFPARAMS=&amp;PlayerID=1629478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1" Type="http://schemas.openxmlformats.org/officeDocument/2006/relationships/hyperlink" Target="https://stats.wnba.com/events/?flag=1&amp;CFID=&amp;CFPARAMS=&amp;PlayerID=1627670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wnba.com/events/?flag=1&amp;CFID=&amp;CFPARAMS=&amp;PlayerID=1629478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0" Type="http://schemas.openxmlformats.org/officeDocument/2006/relationships/hyperlink" Target="https://stats.wnba.com/events/?flag=1&amp;CFID=&amp;CFPARAMS=&amp;PlayerID=1627670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wnba.com/events/?flag=1&amp;CFID=&amp;CFPARAMS=&amp;PlayerID=1629478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wnba.com/events/?flag=1&amp;CFID=&amp;CFPARAMS=&amp;PlayerID=203406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wnba.com/events/?flag=3&amp;CFID=&amp;CFPARAMS=&amp;PlayerID=204365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wnba.com/events/?flag=1&amp;CFID=&amp;CFPARAMS=&amp;PlayerID=203406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wnba.com/events/?flag=3&amp;CFID=&amp;CFPARAMS=&amp;PlayerID=204365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wnba.com/events/?flag=1&amp;CFID=&amp;CFPARAMS=&amp;PlayerID=203406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7" Type="http://schemas.openxmlformats.org/officeDocument/2006/relationships/hyperlink" Target="https://stats.wnba.com/player/1628886/" TargetMode="External"/><Relationship Id="rId14749" Type="http://schemas.openxmlformats.org/officeDocument/2006/relationships/hyperlink" Target="https://stats.wnba.com/events/?flag=1&amp;CFID=&amp;CFPARAMS=&amp;PlayerID=1627675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6" Type="http://schemas.openxmlformats.org/officeDocument/2006/relationships/hyperlink" Target="https://stats.wnba.com/events/?flag=1&amp;CFID=&amp;CFPARAMS=&amp;PlayerID=1628508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5" Type="http://schemas.openxmlformats.org/officeDocument/2006/relationships/hyperlink" Target="https://stats.wnba.com/events/?flag=1&amp;CFID=&amp;CFPARAMS=&amp;PlayerID=1628508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4" Type="http://schemas.openxmlformats.org/officeDocument/2006/relationships/hyperlink" Target="https://stats.wnba.com/events/?flag=1&amp;CFID=&amp;CFPARAMS=&amp;PlayerID=1628508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5" Type="http://schemas.openxmlformats.org/officeDocument/2006/relationships/hyperlink" Target="https://stats.wnba.com/events/?flag=3&amp;CFID=&amp;CFPARAMS=&amp;PlayerID=1627675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6" Type="http://schemas.openxmlformats.org/officeDocument/2006/relationships/hyperlink" Target="https://stats.wnba.com/events/?flag=1&amp;CFID=&amp;CFPARAMS=&amp;PlayerID=1627675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9" Type="http://schemas.openxmlformats.org/officeDocument/2006/relationships/hyperlink" Target="https://stats.wnba.com/events/?flag=3&amp;CFID=&amp;CFPARAMS=&amp;PlayerID=1628886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7" Type="http://schemas.openxmlformats.org/officeDocument/2006/relationships/hyperlink" Target="https://stats.wnba.com/events/?flag=1&amp;CFID=&amp;CFPARAMS=&amp;PlayerID=1627675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8" Type="http://schemas.openxmlformats.org/officeDocument/2006/relationships/hyperlink" Target="https://stats.wnba.com/team/1611661328/traditional/" TargetMode="External"/><Relationship Id="rId14748" Type="http://schemas.openxmlformats.org/officeDocument/2006/relationships/hyperlink" Target="https://stats.wnba.com/events/?flag=1&amp;CFID=&amp;CFPARAMS=&amp;PlayerID=1627675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wnba.com/events/?flag=1&amp;CFID=&amp;CFPARAMS=&amp;PlayerID=1631022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1" Type="http://schemas.openxmlformats.org/officeDocument/2006/relationships/hyperlink" Target="https://stats.wnba.com/team/1611661323/traditional/" TargetMode="External"/><Relationship Id="rId1360" Type="http://schemas.openxmlformats.org/officeDocument/2006/relationships/hyperlink" Target="https://stats.wnba.com/events/?flag=3&amp;CFID=&amp;CFPARAMS=&amp;PlayerID=203406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wnba.com/events/?flag=1&amp;CFID=&amp;CFPARAMS=&amp;PlayerID=1631022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2" Type="http://schemas.openxmlformats.org/officeDocument/2006/relationships/hyperlink" Target="https://stats.wnba.com/events/?flag=3&amp;CFID=&amp;CFPARAMS=&amp;PlayerID=1627675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wnba.com/events/?flag=3&amp;CFID=&amp;CFPARAMS=&amp;PlayerID=203406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wnba.com/events/?flag=1&amp;CFID=&amp;CFPARAMS=&amp;PlayerID=1631022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3" Type="http://schemas.openxmlformats.org/officeDocument/2006/relationships/hyperlink" Target="https://stats.wnba.com/events/?flag=3&amp;CFID=&amp;CFPARAMS=&amp;PlayerID=1627675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wnba.com/events/?flag=3&amp;CFID=&amp;CFPARAMS=&amp;PlayerID=203406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wnba.com/events/?flag=1&amp;CFID=&amp;CFPARAMS=&amp;PlayerID=1631022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4" Type="http://schemas.openxmlformats.org/officeDocument/2006/relationships/hyperlink" Target="https://stats.wnba.com/events/?flag=3&amp;CFID=&amp;CFPARAMS=&amp;PlayerID=1627675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wnba.com/events/?flag=1&amp;CFID=&amp;CFPARAMS=&amp;PlayerID=203406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wnba.com/events/?flag=1&amp;CFID=&amp;CFPARAMS=&amp;PlayerID=1631022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3" Type="http://schemas.openxmlformats.org/officeDocument/2006/relationships/hyperlink" Target="https://stats.wnba.com/events/?flag=1&amp;CFID=&amp;CFPARAMS=&amp;PlayerID=1628508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wnba.com/events/?flag=1&amp;CFID=&amp;CFPARAMS=&amp;PlayerID=203406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wnba.com/events/?flag=1&amp;CFID=&amp;CFPARAMS=&amp;PlayerID=1631022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2" Type="http://schemas.openxmlformats.org/officeDocument/2006/relationships/hyperlink" Target="https://stats.wnba.com/events/?flag=1&amp;CFID=&amp;CFPARAMS=&amp;PlayerID=1628508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wnba.com/events/?flag=1&amp;CFID=&amp;CFPARAMS=&amp;PlayerID=203406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wnba.com/player/204365/" TargetMode="External"/><Relationship Id="rId13411" Type="http://schemas.openxmlformats.org/officeDocument/2006/relationships/hyperlink" Target="https://stats.wnba.com/events/?flag=1&amp;CFID=&amp;CFPARAMS=&amp;PlayerID=1628508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wnba.com/events/?flag=1&amp;CFID=&amp;CFPARAMS=&amp;PlayerID=203406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wnba.com/team/1611661325/traditional/" TargetMode="External"/><Relationship Id="rId13410" Type="http://schemas.openxmlformats.org/officeDocument/2006/relationships/hyperlink" Target="https://stats.wnba.com/events/?flag=1&amp;CFID=&amp;CFPARAMS=&amp;PlayerID=1628508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0" Type="http://schemas.openxmlformats.org/officeDocument/2006/relationships/hyperlink" Target="https://stats.wnba.com/player/1627675/" TargetMode="External"/><Relationship Id="rId14716" Type="http://schemas.openxmlformats.org/officeDocument/2006/relationships/hyperlink" Target="https://stats.wnba.com/events/?flag=3&amp;CFID=&amp;CFPARAMS=&amp;PlayerID=1628277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7" Type="http://schemas.openxmlformats.org/officeDocument/2006/relationships/hyperlink" Target="https://stats.wnba.com/events/?flag=3&amp;CFID=&amp;CFPARAMS=&amp;PlayerID=1628277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8" Type="http://schemas.openxmlformats.org/officeDocument/2006/relationships/hyperlink" Target="https://stats.wnba.com/events/?flag=3&amp;CFID=&amp;CFPARAMS=&amp;PlayerID=1628277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9" Type="http://schemas.openxmlformats.org/officeDocument/2006/relationships/hyperlink" Target="https://stats.wnba.com/events/?flag=1&amp;CFID=&amp;CFPARAMS=&amp;PlayerID=1628277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2" Type="http://schemas.openxmlformats.org/officeDocument/2006/relationships/hyperlink" Target="https://stats.wnba.com/events/?flag=1&amp;CFID=&amp;CFPARAMS=&amp;PlayerID=204327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3" Type="http://schemas.openxmlformats.org/officeDocument/2006/relationships/hyperlink" Target="https://stats.wnba.com/player/1628277/" TargetMode="External"/><Relationship Id="rId1390" Type="http://schemas.openxmlformats.org/officeDocument/2006/relationships/hyperlink" Target="https://stats.wnba.com/events/?flag=1&amp;CFID=&amp;CFPARAMS=&amp;PlayerID=1631089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4" Type="http://schemas.openxmlformats.org/officeDocument/2006/relationships/hyperlink" Target="https://stats.wnba.com/team/1611661321/traditional/" TargetMode="External"/><Relationship Id="rId1391" Type="http://schemas.openxmlformats.org/officeDocument/2006/relationships/hyperlink" Target="https://stats.wnba.com/events/?flag=1&amp;CFID=&amp;CFPARAMS=&amp;PlayerID=1631089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5" Type="http://schemas.openxmlformats.org/officeDocument/2006/relationships/hyperlink" Target="https://stats.wnba.com/events/?flag=3&amp;CFID=&amp;CFPARAMS=&amp;PlayerID=1628277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wnba.com/events/?flag=1&amp;CFID=&amp;CFPARAMS=&amp;PlayerID=1631089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stats.wnba.com/events/?flag=1&amp;CFID=&amp;CFPARAMS=&amp;PlayerID=1631089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wnba.com/events/?flag=1&amp;CFID=&amp;CFPARAMS=&amp;PlayerID=1631089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0" Type="http://schemas.openxmlformats.org/officeDocument/2006/relationships/hyperlink" Target="https://stats.wnba.com/events/?flag=1&amp;CFID=&amp;CFPARAMS=&amp;PlayerID=204327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wnba.com/events/?flag=1&amp;CFID=&amp;CFPARAMS=&amp;PlayerID=1631089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1" Type="http://schemas.openxmlformats.org/officeDocument/2006/relationships/hyperlink" Target="https://stats.wnba.com/events/?flag=1&amp;CFID=&amp;CFPARAMS=&amp;PlayerID=204327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wnba.com/events/?flag=1&amp;CFID=&amp;CFPARAMS=&amp;PlayerID=1631089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wnba.com/player/1631021/" TargetMode="External"/><Relationship Id="rId1398" Type="http://schemas.openxmlformats.org/officeDocument/2006/relationships/hyperlink" Target="https://stats.wnba.com/team/1611661322/traditional/" TargetMode="External"/><Relationship Id="rId1399" Type="http://schemas.openxmlformats.org/officeDocument/2006/relationships/hyperlink" Target="https://stats.wnba.com/events/?flag=3&amp;CFID=&amp;CFPARAMS=&amp;PlayerID=1631021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wnba.com/events/?flag=3&amp;CFID=&amp;CFPARAMS=&amp;PlayerID=1631089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7" Type="http://schemas.openxmlformats.org/officeDocument/2006/relationships/hyperlink" Target="https://stats.wnba.com/player/201518/" TargetMode="External"/><Relationship Id="rId14728" Type="http://schemas.openxmlformats.org/officeDocument/2006/relationships/hyperlink" Target="https://stats.wnba.com/team/1611661328/traditional/" TargetMode="External"/><Relationship Id="rId14729" Type="http://schemas.openxmlformats.org/officeDocument/2006/relationships/hyperlink" Target="https://stats.wnba.com/events/?flag=3&amp;CFID=&amp;CFPARAMS=&amp;PlayerID=201518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3" Type="http://schemas.openxmlformats.org/officeDocument/2006/relationships/hyperlink" Target="https://stats.wnba.com/events/?flag=1&amp;CFID=&amp;CFPARAMS=&amp;PlayerID=1628277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4" Type="http://schemas.openxmlformats.org/officeDocument/2006/relationships/hyperlink" Target="https://stats.wnba.com/events/?flag=1&amp;CFID=&amp;CFPARAMS=&amp;PlayerID=1628277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5" Type="http://schemas.openxmlformats.org/officeDocument/2006/relationships/hyperlink" Target="https://stats.wnba.com/events/?flag=1&amp;CFID=&amp;CFPARAMS=&amp;PlayerID=1628277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wnba.com/events/?flag=1&amp;CFID=&amp;CFPARAMS=&amp;PlayerID=1629478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6" Type="http://schemas.openxmlformats.org/officeDocument/2006/relationships/hyperlink" Target="https://stats.wnba.com/events/?flag=1&amp;CFID=&amp;CFPARAMS=&amp;PlayerID=1628277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wnba.com/events/?flag=1&amp;CFID=&amp;CFPARAMS=&amp;PlayerID=1629478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stats.wnba.com/events/?flag=1&amp;CFID=&amp;CFPARAMS=&amp;PlayerID=1629478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0" Type="http://schemas.openxmlformats.org/officeDocument/2006/relationships/hyperlink" Target="https://stats.wnba.com/events/?flag=1&amp;CFID=&amp;CFPARAMS=&amp;PlayerID=1628277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wnba.com/events/?flag=1&amp;CFID=&amp;CFPARAMS=&amp;PlayerID=1629478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1" Type="http://schemas.openxmlformats.org/officeDocument/2006/relationships/hyperlink" Target="https://stats.wnba.com/events/?flag=1&amp;CFID=&amp;CFPARAMS=&amp;PlayerID=1628277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wnba.com/player/1631089/" TargetMode="External"/><Relationship Id="rId14722" Type="http://schemas.openxmlformats.org/officeDocument/2006/relationships/hyperlink" Target="https://stats.wnba.com/events/?flag=1&amp;CFID=&amp;CFPARAMS=&amp;PlayerID=1628277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wnba.com/team/1611661330/traditional/" TargetMode="External"/><Relationship Id="rId1386" Type="http://schemas.openxmlformats.org/officeDocument/2006/relationships/hyperlink" Target="https://stats.wnba.com/events/?flag=3&amp;CFID=&amp;CFPARAMS=&amp;PlayerID=1631089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wnba.com/events/?flag=3&amp;CFID=&amp;CFPARAMS=&amp;PlayerID=1631089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stats.wnba.com/events/?flag=3&amp;CFID=&amp;CFPARAMS=&amp;PlayerID=1631089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1" Type="http://schemas.openxmlformats.org/officeDocument/2006/relationships/hyperlink" Target="https://stats.wnba.com/events/?flag=1&amp;CFID=&amp;CFPARAMS=&amp;PlayerID=201896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0" Type="http://schemas.openxmlformats.org/officeDocument/2006/relationships/hyperlink" Target="https://stats.wnba.com/events/?flag=1&amp;CFID=&amp;CFPARAMS=&amp;PlayerID=201896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wnba.com/events/?flag=3&amp;CFID=&amp;CFPARAMS=&amp;PlayerID=204365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wnba.com/events/?flag=3&amp;CFID=&amp;CFPARAMS=&amp;PlayerID=204365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wnba.com/events/?flag=1&amp;CFID=&amp;CFPARAMS=&amp;PlayerID=204365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5" Type="http://schemas.openxmlformats.org/officeDocument/2006/relationships/hyperlink" Target="https://stats.wnba.com/events/?flag=3&amp;CFID=&amp;CFPARAMS=&amp;PlayerID=200673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wnba.com/events/?flag=1&amp;CFID=&amp;CFPARAMS=&amp;PlayerID=204365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4" Type="http://schemas.openxmlformats.org/officeDocument/2006/relationships/hyperlink" Target="https://stats.wnba.com/team/1611661322/traditional/" TargetMode="External"/><Relationship Id="rId2704" Type="http://schemas.openxmlformats.org/officeDocument/2006/relationships/hyperlink" Target="https://stats.wnba.com/events/?flag=1&amp;CFID=&amp;CFPARAMS=&amp;PlayerID=204365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3" Type="http://schemas.openxmlformats.org/officeDocument/2006/relationships/hyperlink" Target="https://stats.wnba.com/player/200673/" TargetMode="External"/><Relationship Id="rId2705" Type="http://schemas.openxmlformats.org/officeDocument/2006/relationships/hyperlink" Target="https://stats.wnba.com/events/?flag=1&amp;CFID=&amp;CFPARAMS=&amp;PlayerID=204365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2" Type="http://schemas.openxmlformats.org/officeDocument/2006/relationships/hyperlink" Target="https://stats.wnba.com/events/?flag=1&amp;CFID=&amp;CFPARAMS=&amp;PlayerID=201896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wnba.com/events/?flag=1&amp;CFID=&amp;CFPARAMS=&amp;PlayerID=204365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wnba.com/events/?flag=1&amp;CFID=&amp;CFPARAMS=&amp;PlayerID=204365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wnba.com/events/?flag=1&amp;CFID=&amp;CFPARAMS=&amp;PlayerID=204365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9" Type="http://schemas.openxmlformats.org/officeDocument/2006/relationships/hyperlink" Target="https://stats.wnba.com/events/?flag=1&amp;CFID=&amp;CFPARAMS=&amp;PlayerID=204365&amp;TeamID=1611661325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8" Type="http://schemas.openxmlformats.org/officeDocument/2006/relationships/hyperlink" Target="https://stats.wnba.com/events/?flag=1&amp;CFID=&amp;CFPARAMS=&amp;PlayerID=201896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7" Type="http://schemas.openxmlformats.org/officeDocument/2006/relationships/hyperlink" Target="https://stats.wnba.com/events/?flag=1&amp;CFID=&amp;CFPARAMS=&amp;PlayerID=201896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6" Type="http://schemas.openxmlformats.org/officeDocument/2006/relationships/hyperlink" Target="https://stats.wnba.com/events/?flag=1&amp;CFID=&amp;CFPARAMS=&amp;PlayerID=201896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5" Type="http://schemas.openxmlformats.org/officeDocument/2006/relationships/hyperlink" Target="https://stats.wnba.com/events/?flag=1&amp;CFID=&amp;CFPARAMS=&amp;PlayerID=201896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9" Type="http://schemas.openxmlformats.org/officeDocument/2006/relationships/hyperlink" Target="https://stats.wnba.com/events/?flag=1&amp;CFID=&amp;CFPARAMS=&amp;PlayerID=201896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9" Type="http://schemas.openxmlformats.org/officeDocument/2006/relationships/hyperlink" Target="https://stats.wnba.com/events/?flag=1&amp;CFID=&amp;CFPARAMS=&amp;PlayerID=200673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8" Type="http://schemas.openxmlformats.org/officeDocument/2006/relationships/hyperlink" Target="https://stats.wnba.com/events/?flag=3&amp;CFID=&amp;CFPARAMS=&amp;PlayerID=200673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7" Type="http://schemas.openxmlformats.org/officeDocument/2006/relationships/hyperlink" Target="https://stats.wnba.com/events/?flag=3&amp;CFID=&amp;CFPARAMS=&amp;PlayerID=200673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6" Type="http://schemas.openxmlformats.org/officeDocument/2006/relationships/hyperlink" Target="https://stats.wnba.com/events/?flag=3&amp;CFID=&amp;CFPARAMS=&amp;PlayerID=200673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wnba.com/events/?flag=1&amp;CFID=&amp;CFPARAMS=&amp;PlayerID=204322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wnba.com/events/?flag=1&amp;CFID=&amp;CFPARAMS=&amp;PlayerID=204322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stats.wnba.com/player/1628244/" TargetMode="External"/><Relationship Id="rId2723" Type="http://schemas.openxmlformats.org/officeDocument/2006/relationships/hyperlink" Target="https://stats.wnba.com/team/1611661328/traditional/" TargetMode="External"/><Relationship Id="rId2724" Type="http://schemas.openxmlformats.org/officeDocument/2006/relationships/hyperlink" Target="https://stats.wnba.com/events/?flag=3&amp;CFID=&amp;CFPARAMS=&amp;PlayerID=1628244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3" Type="http://schemas.openxmlformats.org/officeDocument/2006/relationships/hyperlink" Target="https://stats.wnba.com/events/?flag=1&amp;CFID=&amp;CFPARAMS=&amp;PlayerID=203029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wnba.com/events/?flag=3&amp;CFID=&amp;CFPARAMS=&amp;PlayerID=1628244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2" Type="http://schemas.openxmlformats.org/officeDocument/2006/relationships/hyperlink" Target="https://stats.wnba.com/events/?flag=1&amp;CFID=&amp;CFPARAMS=&amp;PlayerID=203029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wnba.com/events/?flag=3&amp;CFID=&amp;CFPARAMS=&amp;PlayerID=1628244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1" Type="http://schemas.openxmlformats.org/officeDocument/2006/relationships/hyperlink" Target="https://stats.wnba.com/events/?flag=1&amp;CFID=&amp;CFPARAMS=&amp;PlayerID=203029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wnba.com/events/?flag=3&amp;CFID=&amp;CFPARAMS=&amp;PlayerID=1628244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0" Type="http://schemas.openxmlformats.org/officeDocument/2006/relationships/hyperlink" Target="https://stats.wnba.com/events/?flag=3&amp;CFID=&amp;CFPARAMS=&amp;PlayerID=203029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wnba.com/events/?flag=1&amp;CFID=&amp;CFPARAMS=&amp;PlayerID=1628244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wnba.com/events/?flag=1&amp;CFID=&amp;CFPARAMS=&amp;PlayerID=1628244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6" Type="http://schemas.openxmlformats.org/officeDocument/2006/relationships/hyperlink" Target="https://stats.wnba.com/team/1611661320/traditional/" TargetMode="External"/><Relationship Id="rId14598" Type="http://schemas.openxmlformats.org/officeDocument/2006/relationships/hyperlink" Target="https://stats.wnba.com/events/?flag=1&amp;CFID=&amp;CFPARAMS=&amp;PlayerID=203017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5" Type="http://schemas.openxmlformats.org/officeDocument/2006/relationships/hyperlink" Target="https://stats.wnba.com/player/203029/" TargetMode="External"/><Relationship Id="rId14599" Type="http://schemas.openxmlformats.org/officeDocument/2006/relationships/hyperlink" Target="https://stats.wnba.com/events/?flag=1&amp;CFID=&amp;CFPARAMS=&amp;PlayerID=203017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4" Type="http://schemas.openxmlformats.org/officeDocument/2006/relationships/hyperlink" Target="https://stats.wnba.com/events/?flag=1&amp;CFID=&amp;CFPARAMS=&amp;PlayerID=1627674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3" Type="http://schemas.openxmlformats.org/officeDocument/2006/relationships/hyperlink" Target="https://stats.wnba.com/events/?flag=1&amp;CFID=&amp;CFPARAMS=&amp;PlayerID=1627674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4" Type="http://schemas.openxmlformats.org/officeDocument/2006/relationships/hyperlink" Target="https://stats.wnba.com/events/?flag=3&amp;CFID=&amp;CFPARAMS=&amp;PlayerID=203017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9" Type="http://schemas.openxmlformats.org/officeDocument/2006/relationships/hyperlink" Target="https://stats.wnba.com/events/?flag=3&amp;CFID=&amp;CFPARAMS=&amp;PlayerID=203029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5" Type="http://schemas.openxmlformats.org/officeDocument/2006/relationships/hyperlink" Target="https://stats.wnba.com/events/?flag=3&amp;CFID=&amp;CFPARAMS=&amp;PlayerID=203017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8" Type="http://schemas.openxmlformats.org/officeDocument/2006/relationships/hyperlink" Target="https://stats.wnba.com/events/?flag=3&amp;CFID=&amp;CFPARAMS=&amp;PlayerID=203029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6" Type="http://schemas.openxmlformats.org/officeDocument/2006/relationships/hyperlink" Target="https://stats.wnba.com/events/?flag=1&amp;CFID=&amp;CFPARAMS=&amp;PlayerID=203017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7" Type="http://schemas.openxmlformats.org/officeDocument/2006/relationships/hyperlink" Target="https://stats.wnba.com/events/?flag=3&amp;CFID=&amp;CFPARAMS=&amp;PlayerID=203029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7" Type="http://schemas.openxmlformats.org/officeDocument/2006/relationships/hyperlink" Target="https://stats.wnba.com/events/?flag=1&amp;CFID=&amp;CFPARAMS=&amp;PlayerID=203017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0" Type="http://schemas.openxmlformats.org/officeDocument/2006/relationships/hyperlink" Target="https://stats.wnba.com/team/1611661317/traditional/" TargetMode="External"/><Relationship Id="rId2710" Type="http://schemas.openxmlformats.org/officeDocument/2006/relationships/hyperlink" Target="https://stats.wnba.com/player/204322/" TargetMode="External"/><Relationship Id="rId2711" Type="http://schemas.openxmlformats.org/officeDocument/2006/relationships/hyperlink" Target="https://stats.wnba.com/team/1611661329/traditional/" TargetMode="External"/><Relationship Id="rId2712" Type="http://schemas.openxmlformats.org/officeDocument/2006/relationships/hyperlink" Target="https://stats.wnba.com/events/?flag=3&amp;CFID=&amp;CFPARAMS=&amp;PlayerID=204322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wnba.com/events/?flag=3&amp;CFID=&amp;CFPARAMS=&amp;PlayerID=204322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4" Type="http://schemas.openxmlformats.org/officeDocument/2006/relationships/hyperlink" Target="https://stats.wnba.com/events/?flag=3&amp;CFID=&amp;CFPARAMS=&amp;PlayerID=201896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wnba.com/events/?flag=1&amp;CFID=&amp;CFPARAMS=&amp;PlayerID=204322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3" Type="http://schemas.openxmlformats.org/officeDocument/2006/relationships/hyperlink" Target="https://stats.wnba.com/events/?flag=3&amp;CFID=&amp;CFPARAMS=&amp;PlayerID=201896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wnba.com/events/?flag=1&amp;CFID=&amp;CFPARAMS=&amp;PlayerID=204322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2" Type="http://schemas.openxmlformats.org/officeDocument/2006/relationships/hyperlink" Target="https://stats.wnba.com/events/?flag=3&amp;CFID=&amp;CFPARAMS=&amp;PlayerID=201896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wnba.com/events/?flag=1&amp;CFID=&amp;CFPARAMS=&amp;PlayerID=204322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1" Type="http://schemas.openxmlformats.org/officeDocument/2006/relationships/hyperlink" Target="https://stats.wnba.com/events/?flag=3&amp;CFID=&amp;CFPARAMS=&amp;PlayerID=201896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wnba.com/events/?flag=1&amp;CFID=&amp;CFPARAMS=&amp;PlayerID=204322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wnba.com/events/?flag=1&amp;CFID=&amp;CFPARAMS=&amp;PlayerID=204322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wnba.com/events/?flag=1&amp;CFID=&amp;CFPARAMS=&amp;PlayerID=204322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7" Type="http://schemas.openxmlformats.org/officeDocument/2006/relationships/hyperlink" Target="https://stats.wnba.com/events/?flag=1&amp;CFID=&amp;CFPARAMS=&amp;PlayerID=203029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6" Type="http://schemas.openxmlformats.org/officeDocument/2006/relationships/hyperlink" Target="https://stats.wnba.com/events/?flag=1&amp;CFID=&amp;CFPARAMS=&amp;PlayerID=203029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5" Type="http://schemas.openxmlformats.org/officeDocument/2006/relationships/hyperlink" Target="https://stats.wnba.com/events/?flag=1&amp;CFID=&amp;CFPARAMS=&amp;PlayerID=203029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4" Type="http://schemas.openxmlformats.org/officeDocument/2006/relationships/hyperlink" Target="https://stats.wnba.com/events/?flag=1&amp;CFID=&amp;CFPARAMS=&amp;PlayerID=203029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9" Type="http://schemas.openxmlformats.org/officeDocument/2006/relationships/hyperlink" Target="https://stats.wnba.com/player/201896/" TargetMode="External"/><Relationship Id="rId13278" Type="http://schemas.openxmlformats.org/officeDocument/2006/relationships/hyperlink" Target="https://stats.wnba.com/events/?flag=1&amp;CFID=&amp;CFPARAMS=&amp;PlayerID=203029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wnba.com/events/?flag=3&amp;CFID=&amp;CFPARAMS=&amp;PlayerID=1629484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wnba.com/events/?flag=1&amp;CFID=&amp;CFPARAMS=&amp;PlayerID=204324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wnba.com/events/?flag=1&amp;CFID=&amp;CFPARAMS=&amp;PlayerID=1629484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stats.wnba.com/events/?flag=1&amp;CFID=&amp;CFPARAMS=&amp;PlayerID=204324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wnba.com/events/?flag=1&amp;CFID=&amp;CFPARAMS=&amp;PlayerID=1629484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stats.wnba.com/events/?flag=1&amp;CFID=&amp;CFPARAMS=&amp;PlayerID=204324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wnba.com/events/?flag=1&amp;CFID=&amp;CFPARAMS=&amp;PlayerID=1629484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stats.wnba.com/events/?flag=1&amp;CFID=&amp;CFPARAMS=&amp;PlayerID=204324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0" Type="http://schemas.openxmlformats.org/officeDocument/2006/relationships/hyperlink" Target="https://stats.wnba.com/events/?flag=1&amp;CFID=&amp;CFPARAMS=&amp;PlayerID=1627689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wnba.com/events/?flag=1&amp;CFID=&amp;CFPARAMS=&amp;PlayerID=1629484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9" Type="http://schemas.openxmlformats.org/officeDocument/2006/relationships/hyperlink" Target="https://stats.wnba.com/events/?flag=1&amp;CFID=&amp;CFPARAMS=&amp;PlayerID=202658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8" Type="http://schemas.openxmlformats.org/officeDocument/2006/relationships/hyperlink" Target="https://stats.wnba.com/events/?flag=1&amp;CFID=&amp;CFPARAMS=&amp;PlayerID=202658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7" Type="http://schemas.openxmlformats.org/officeDocument/2006/relationships/hyperlink" Target="https://stats.wnba.com/events/?flag=1&amp;CFID=&amp;CFPARAMS=&amp;PlayerID=202658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6" Type="http://schemas.openxmlformats.org/officeDocument/2006/relationships/hyperlink" Target="https://stats.wnba.com/events/?flag=3&amp;CFID=&amp;CFPARAMS=&amp;PlayerID=202658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7" Type="http://schemas.openxmlformats.org/officeDocument/2006/relationships/hyperlink" Target="https://stats.wnba.com/events/?flag=1&amp;CFID=&amp;CFPARAMS=&amp;PlayerID=202662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8" Type="http://schemas.openxmlformats.org/officeDocument/2006/relationships/hyperlink" Target="https://stats.wnba.com/events/?flag=3&amp;CFID=&amp;CFPARAMS=&amp;PlayerID=1627689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8" Type="http://schemas.openxmlformats.org/officeDocument/2006/relationships/hyperlink" Target="https://stats.wnba.com/events/?flag=1&amp;CFID=&amp;CFPARAMS=&amp;PlayerID=202662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9" Type="http://schemas.openxmlformats.org/officeDocument/2006/relationships/hyperlink" Target="https://stats.wnba.com/events/?flag=1&amp;CFID=&amp;CFPARAMS=&amp;PlayerID=1627689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9" Type="http://schemas.openxmlformats.org/officeDocument/2006/relationships/hyperlink" Target="https://stats.wnba.com/player/203416/" TargetMode="External"/><Relationship Id="rId13321" Type="http://schemas.openxmlformats.org/officeDocument/2006/relationships/hyperlink" Target="https://stats.wnba.com/player/202658/" TargetMode="External"/><Relationship Id="rId14653" Type="http://schemas.openxmlformats.org/officeDocument/2006/relationships/hyperlink" Target="https://stats.wnba.com/events/?flag=1&amp;CFID=&amp;CFPARAMS=&amp;PlayerID=202662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4" Type="http://schemas.openxmlformats.org/officeDocument/2006/relationships/hyperlink" Target="https://stats.wnba.com/events/?flag=1&amp;CFID=&amp;CFPARAMS=&amp;PlayerID=201049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0" Type="http://schemas.openxmlformats.org/officeDocument/2006/relationships/hyperlink" Target="https://stats.wnba.com/events/?flag=1&amp;CFID=&amp;CFPARAMS=&amp;PlayerID=203015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4" Type="http://schemas.openxmlformats.org/officeDocument/2006/relationships/hyperlink" Target="https://stats.wnba.com/events/?flag=1&amp;CFID=&amp;CFPARAMS=&amp;PlayerID=202662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5" Type="http://schemas.openxmlformats.org/officeDocument/2006/relationships/hyperlink" Target="https://stats.wnba.com/player/1627689/" TargetMode="External"/><Relationship Id="rId2780" Type="http://schemas.openxmlformats.org/officeDocument/2006/relationships/hyperlink" Target="https://stats.wnba.com/events/?flag=3&amp;CFID=&amp;CFPARAMS=&amp;PlayerID=204324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5" Type="http://schemas.openxmlformats.org/officeDocument/2006/relationships/hyperlink" Target="https://stats.wnba.com/events/?flag=1&amp;CFID=&amp;CFPARAMS=&amp;PlayerID=202662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6" Type="http://schemas.openxmlformats.org/officeDocument/2006/relationships/hyperlink" Target="https://stats.wnba.com/team/1611661329/traditional/" TargetMode="External"/><Relationship Id="rId1450" Type="http://schemas.openxmlformats.org/officeDocument/2006/relationships/hyperlink" Target="https://stats.wnba.com/player/1629484/" TargetMode="External"/><Relationship Id="rId2781" Type="http://schemas.openxmlformats.org/officeDocument/2006/relationships/hyperlink" Target="https://stats.wnba.com/events/?flag=3&amp;CFID=&amp;CFPARAMS=&amp;PlayerID=204324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6" Type="http://schemas.openxmlformats.org/officeDocument/2006/relationships/hyperlink" Target="https://stats.wnba.com/events/?flag=1&amp;CFID=&amp;CFPARAMS=&amp;PlayerID=202662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7" Type="http://schemas.openxmlformats.org/officeDocument/2006/relationships/hyperlink" Target="https://stats.wnba.com/events/?flag=3&amp;CFID=&amp;CFPARAMS=&amp;PlayerID=1627689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stats.wnba.com/team/1611661319/traditional/" TargetMode="External"/><Relationship Id="rId2782" Type="http://schemas.openxmlformats.org/officeDocument/2006/relationships/hyperlink" Target="https://stats.wnba.com/events/?flag=3&amp;CFID=&amp;CFPARAMS=&amp;PlayerID=204324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5" Type="http://schemas.openxmlformats.org/officeDocument/2006/relationships/hyperlink" Target="https://stats.wnba.com/events/?flag=3&amp;CFID=&amp;CFPARAMS=&amp;PlayerID=202658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0" Type="http://schemas.openxmlformats.org/officeDocument/2006/relationships/hyperlink" Target="https://stats.wnba.com/events/?flag=1&amp;CFID=&amp;CFPARAMS=&amp;PlayerID=201049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wnba.com/events/?flag=3&amp;CFID=&amp;CFPARAMS=&amp;PlayerID=1629484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wnba.com/events/?flag=3&amp;CFID=&amp;CFPARAMS=&amp;PlayerID=204324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4" Type="http://schemas.openxmlformats.org/officeDocument/2006/relationships/hyperlink" Target="https://stats.wnba.com/events/?flag=3&amp;CFID=&amp;CFPARAMS=&amp;PlayerID=202658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0" Type="http://schemas.openxmlformats.org/officeDocument/2006/relationships/hyperlink" Target="https://stats.wnba.com/events/?flag=3&amp;CFID=&amp;CFPARAMS=&amp;PlayerID=202662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1" Type="http://schemas.openxmlformats.org/officeDocument/2006/relationships/hyperlink" Target="https://stats.wnba.com/events/?flag=1&amp;CFID=&amp;CFPARAMS=&amp;PlayerID=201049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wnba.com/events/?flag=3&amp;CFID=&amp;CFPARAMS=&amp;PlayerID=1629484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stats.wnba.com/events/?flag=1&amp;CFID=&amp;CFPARAMS=&amp;PlayerID=204324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3" Type="http://schemas.openxmlformats.org/officeDocument/2006/relationships/hyperlink" Target="https://stats.wnba.com/events/?flag=3&amp;CFID=&amp;CFPARAMS=&amp;PlayerID=202658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1" Type="http://schemas.openxmlformats.org/officeDocument/2006/relationships/hyperlink" Target="https://stats.wnba.com/events/?flag=1&amp;CFID=&amp;CFPARAMS=&amp;PlayerID=202662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2" Type="http://schemas.openxmlformats.org/officeDocument/2006/relationships/hyperlink" Target="https://stats.wnba.com/events/?flag=1&amp;CFID=&amp;CFPARAMS=&amp;PlayerID=201049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wnba.com/events/?flag=3&amp;CFID=&amp;CFPARAMS=&amp;PlayerID=1629484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stats.wnba.com/events/?flag=1&amp;CFID=&amp;CFPARAMS=&amp;PlayerID=204324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2" Type="http://schemas.openxmlformats.org/officeDocument/2006/relationships/hyperlink" Target="https://stats.wnba.com/team/1611661324/traditional/" TargetMode="External"/><Relationship Id="rId14652" Type="http://schemas.openxmlformats.org/officeDocument/2006/relationships/hyperlink" Target="https://stats.wnba.com/events/?flag=1&amp;CFID=&amp;CFPARAMS=&amp;PlayerID=202662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3" Type="http://schemas.openxmlformats.org/officeDocument/2006/relationships/hyperlink" Target="https://stats.wnba.com/events/?flag=1&amp;CFID=&amp;CFPARAMS=&amp;PlayerID=201049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wnba.com/events/?flag=1&amp;CFID=&amp;CFPARAMS=&amp;PlayerID=1630442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stats.wnba.com/events/?flag=1&amp;CFID=&amp;CFPARAMS=&amp;PlayerID=1630389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wnba.com/events/?flag=1&amp;CFID=&amp;CFPARAMS=&amp;PlayerID=1630442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stats.wnba.com/events/?flag=1&amp;CFID=&amp;CFPARAMS=&amp;PlayerID=1630389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wnba.com/events/?flag=1&amp;CFID=&amp;CFPARAMS=&amp;PlayerID=1630442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wnba.com/events/?flag=1&amp;CFID=&amp;CFPARAMS=&amp;PlayerID=1630389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wnba.com/events/?flag=1&amp;CFID=&amp;CFPARAMS=&amp;PlayerID=1630442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wnba.com/player/204324/" TargetMode="External"/><Relationship Id="rId14670" Type="http://schemas.openxmlformats.org/officeDocument/2006/relationships/hyperlink" Target="https://stats.wnba.com/events/?flag=1&amp;CFID=&amp;CFPARAMS=&amp;PlayerID=203416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wnba.com/events/?flag=1&amp;CFID=&amp;CFPARAMS=&amp;PlayerID=1630442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wnba.com/team/1611661320/traditional/" TargetMode="External"/><Relationship Id="rId1449" Type="http://schemas.openxmlformats.org/officeDocument/2006/relationships/hyperlink" Target="https://stats.wnba.com/events/?flag=1&amp;CFID=&amp;CFPARAMS=&amp;PlayerID=1630442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9" Type="http://schemas.openxmlformats.org/officeDocument/2006/relationships/hyperlink" Target="https://stats.wnba.com/events/?flag=1&amp;CFID=&amp;CFPARAMS=&amp;PlayerID=202670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8" Type="http://schemas.openxmlformats.org/officeDocument/2006/relationships/hyperlink" Target="https://stats.wnba.com/events/?flag=1&amp;CFID=&amp;CFPARAMS=&amp;PlayerID=202670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9" Type="http://schemas.openxmlformats.org/officeDocument/2006/relationships/hyperlink" Target="https://stats.wnba.com/events/?flag=3&amp;CFID=&amp;CFPARAMS=&amp;PlayerID=204327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7" Type="http://schemas.openxmlformats.org/officeDocument/2006/relationships/hyperlink" Target="https://stats.wnba.com/events/?flag=1&amp;CFID=&amp;CFPARAMS=&amp;PlayerID=202670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8" Type="http://schemas.openxmlformats.org/officeDocument/2006/relationships/hyperlink" Target="https://stats.wnba.com/events/?flag=3&amp;CFID=&amp;CFPARAMS=&amp;PlayerID=204327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6" Type="http://schemas.openxmlformats.org/officeDocument/2006/relationships/hyperlink" Target="https://stats.wnba.com/events/?flag=1&amp;CFID=&amp;CFPARAMS=&amp;PlayerID=202670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7" Type="http://schemas.openxmlformats.org/officeDocument/2006/relationships/hyperlink" Target="https://stats.wnba.com/events/?flag=3&amp;CFID=&amp;CFPARAMS=&amp;PlayerID=204327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8" Type="http://schemas.openxmlformats.org/officeDocument/2006/relationships/hyperlink" Target="https://stats.wnba.com/events/?flag=1&amp;CFID=&amp;CFPARAMS=&amp;PlayerID=203416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9" Type="http://schemas.openxmlformats.org/officeDocument/2006/relationships/hyperlink" Target="https://stats.wnba.com/events/?flag=3&amp;CFID=&amp;CFPARAMS=&amp;PlayerID=1628283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9" Type="http://schemas.openxmlformats.org/officeDocument/2006/relationships/hyperlink" Target="https://stats.wnba.com/events/?flag=1&amp;CFID=&amp;CFPARAMS=&amp;PlayerID=203416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1" Type="http://schemas.openxmlformats.org/officeDocument/2006/relationships/hyperlink" Target="https://stats.wnba.com/events/?flag=3&amp;CFID=&amp;CFPARAMS=&amp;PlayerID=202670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2" Type="http://schemas.openxmlformats.org/officeDocument/2006/relationships/hyperlink" Target="https://stats.wnba.com/events/?flag=1&amp;CFID=&amp;CFPARAMS=&amp;PlayerID=202658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4" Type="http://schemas.openxmlformats.org/officeDocument/2006/relationships/hyperlink" Target="https://stats.wnba.com/events/?flag=3&amp;CFID=&amp;CFPARAMS=&amp;PlayerID=203416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5" Type="http://schemas.openxmlformats.org/officeDocument/2006/relationships/hyperlink" Target="https://stats.wnba.com/events/?flag=1&amp;CFID=&amp;CFPARAMS=&amp;PlayerID=1627689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0" Type="http://schemas.openxmlformats.org/officeDocument/2006/relationships/hyperlink" Target="https://stats.wnba.com/team/1611661319/traditional/" TargetMode="External"/><Relationship Id="rId13331" Type="http://schemas.openxmlformats.org/officeDocument/2006/relationships/hyperlink" Target="https://stats.wnba.com/events/?flag=1&amp;CFID=&amp;CFPARAMS=&amp;PlayerID=202658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5" Type="http://schemas.openxmlformats.org/officeDocument/2006/relationships/hyperlink" Target="https://stats.wnba.com/events/?flag=1&amp;CFID=&amp;CFPARAMS=&amp;PlayerID=203416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6" Type="http://schemas.openxmlformats.org/officeDocument/2006/relationships/hyperlink" Target="https://stats.wnba.com/events/?flag=1&amp;CFID=&amp;CFPARAMS=&amp;PlayerID=1627689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0" Type="http://schemas.openxmlformats.org/officeDocument/2006/relationships/hyperlink" Target="https://stats.wnba.com/events/?flag=1&amp;CFID=&amp;CFPARAMS=&amp;PlayerID=202658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6" Type="http://schemas.openxmlformats.org/officeDocument/2006/relationships/hyperlink" Target="https://stats.wnba.com/events/?flag=1&amp;CFID=&amp;CFPARAMS=&amp;PlayerID=203416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7" Type="http://schemas.openxmlformats.org/officeDocument/2006/relationships/hyperlink" Target="https://stats.wnba.com/player/1628283/" TargetMode="External"/><Relationship Id="rId2770" Type="http://schemas.openxmlformats.org/officeDocument/2006/relationships/hyperlink" Target="https://stats.wnba.com/events/?flag=1&amp;CFID=&amp;CFPARAMS=&amp;PlayerID=1630389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7" Type="http://schemas.openxmlformats.org/officeDocument/2006/relationships/hyperlink" Target="https://stats.wnba.com/events/?flag=1&amp;CFID=&amp;CFPARAMS=&amp;PlayerID=203416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8" Type="http://schemas.openxmlformats.org/officeDocument/2006/relationships/hyperlink" Target="https://stats.wnba.com/team/1611661324/traditional/" TargetMode="External"/><Relationship Id="rId1440" Type="http://schemas.openxmlformats.org/officeDocument/2006/relationships/hyperlink" Target="https://stats.wnba.com/events/?flag=3&amp;CFID=&amp;CFPARAMS=&amp;PlayerID=1630442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wnba.com/events/?flag=1&amp;CFID=&amp;CFPARAMS=&amp;PlayerID=1630389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5" Type="http://schemas.openxmlformats.org/officeDocument/2006/relationships/hyperlink" Target="https://stats.wnba.com/events/?flag=1&amp;CFID=&amp;CFPARAMS=&amp;PlayerID=202670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6" Type="http://schemas.openxmlformats.org/officeDocument/2006/relationships/hyperlink" Target="https://stats.wnba.com/events/?flag=3&amp;CFID=&amp;CFPARAMS=&amp;PlayerID=204327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0" Type="http://schemas.openxmlformats.org/officeDocument/2006/relationships/hyperlink" Target="https://stats.wnba.com/team/1611661322/traditional/" TargetMode="External"/><Relationship Id="rId15991" Type="http://schemas.openxmlformats.org/officeDocument/2006/relationships/hyperlink" Target="https://stats.wnba.com/events/?flag=1&amp;CFID=&amp;CFPARAMS=&amp;PlayerID=1627689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wnba.com/events/?flag=3&amp;CFID=&amp;CFPARAMS=&amp;PlayerID=1630442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wnba.com/events/?flag=1&amp;CFID=&amp;CFPARAMS=&amp;PlayerID=1630389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4" Type="http://schemas.openxmlformats.org/officeDocument/2006/relationships/hyperlink" Target="https://stats.wnba.com/events/?flag=1&amp;CFID=&amp;CFPARAMS=&amp;PlayerID=202670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5" Type="http://schemas.openxmlformats.org/officeDocument/2006/relationships/hyperlink" Target="https://stats.wnba.com/team/1611661313/traditional/" TargetMode="External"/><Relationship Id="rId14661" Type="http://schemas.openxmlformats.org/officeDocument/2006/relationships/hyperlink" Target="https://stats.wnba.com/events/?flag=3&amp;CFID=&amp;CFPARAMS=&amp;PlayerID=203416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2" Type="http://schemas.openxmlformats.org/officeDocument/2006/relationships/hyperlink" Target="https://stats.wnba.com/events/?flag=1&amp;CFID=&amp;CFPARAMS=&amp;PlayerID=1627689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wnba.com/events/?flag=1&amp;CFID=&amp;CFPARAMS=&amp;PlayerID=1630442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stats.wnba.com/events/?flag=1&amp;CFID=&amp;CFPARAMS=&amp;PlayerID=1630389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3" Type="http://schemas.openxmlformats.org/officeDocument/2006/relationships/hyperlink" Target="https://stats.wnba.com/events/?flag=1&amp;CFID=&amp;CFPARAMS=&amp;PlayerID=202670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4" Type="http://schemas.openxmlformats.org/officeDocument/2006/relationships/hyperlink" Target="https://stats.wnba.com/player/204327/" TargetMode="External"/><Relationship Id="rId14662" Type="http://schemas.openxmlformats.org/officeDocument/2006/relationships/hyperlink" Target="https://stats.wnba.com/events/?flag=3&amp;CFID=&amp;CFPARAMS=&amp;PlayerID=203416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3" Type="http://schemas.openxmlformats.org/officeDocument/2006/relationships/hyperlink" Target="https://stats.wnba.com/events/?flag=1&amp;CFID=&amp;CFPARAMS=&amp;PlayerID=1627689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wnba.com/events/?flag=1&amp;CFID=&amp;CFPARAMS=&amp;PlayerID=1630442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stats.wnba.com/events/?flag=1&amp;CFID=&amp;CFPARAMS=&amp;PlayerID=1630389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2" Type="http://schemas.openxmlformats.org/officeDocument/2006/relationships/hyperlink" Target="https://stats.wnba.com/events/?flag=3&amp;CFID=&amp;CFPARAMS=&amp;PlayerID=202670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3" Type="http://schemas.openxmlformats.org/officeDocument/2006/relationships/hyperlink" Target="https://stats.wnba.com/events/?flag=1&amp;CFID=&amp;CFPARAMS=&amp;PlayerID=202658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3" Type="http://schemas.openxmlformats.org/officeDocument/2006/relationships/hyperlink" Target="https://stats.wnba.com/events/?flag=3&amp;CFID=&amp;CFPARAMS=&amp;PlayerID=203416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4" Type="http://schemas.openxmlformats.org/officeDocument/2006/relationships/hyperlink" Target="https://stats.wnba.com/events/?flag=1&amp;CFID=&amp;CFPARAMS=&amp;PlayerID=1627689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wnba.com/events/?flag=1&amp;CFID=&amp;CFPARAMS=&amp;PlayerID=204365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wnba.com/player/1641660/" TargetMode="External"/><Relationship Id="rId1479" Type="http://schemas.openxmlformats.org/officeDocument/2006/relationships/hyperlink" Target="https://stats.wnba.com/team/1611661320/traditional/" TargetMode="External"/><Relationship Id="rId13307" Type="http://schemas.openxmlformats.org/officeDocument/2006/relationships/hyperlink" Target="https://stats.wnba.com/player/203015/" TargetMode="External"/><Relationship Id="rId14639" Type="http://schemas.openxmlformats.org/officeDocument/2006/relationships/hyperlink" Target="https://stats.wnba.com/events/?flag=1&amp;CFID=&amp;CFPARAMS=&amp;PlayerID=203828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6" Type="http://schemas.openxmlformats.org/officeDocument/2006/relationships/hyperlink" Target="https://stats.wnba.com/events/?flag=1&amp;CFID=&amp;CFPARAMS=&amp;PlayerID=200673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5" Type="http://schemas.openxmlformats.org/officeDocument/2006/relationships/hyperlink" Target="https://stats.wnba.com/events/?flag=1&amp;CFID=&amp;CFPARAMS=&amp;PlayerID=200673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4" Type="http://schemas.openxmlformats.org/officeDocument/2006/relationships/hyperlink" Target="https://stats.wnba.com/events/?flag=1&amp;CFID=&amp;CFPARAMS=&amp;PlayerID=200673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5" Type="http://schemas.openxmlformats.org/officeDocument/2006/relationships/hyperlink" Target="https://stats.wnba.com/events/?flag=3&amp;CFID=&amp;CFPARAMS=&amp;PlayerID=203828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6" Type="http://schemas.openxmlformats.org/officeDocument/2006/relationships/hyperlink" Target="https://stats.wnba.com/events/?flag=1&amp;CFID=&amp;CFPARAMS=&amp;PlayerID=1628267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6" Type="http://schemas.openxmlformats.org/officeDocument/2006/relationships/hyperlink" Target="https://stats.wnba.com/events/?flag=3&amp;CFID=&amp;CFPARAMS=&amp;PlayerID=203828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7" Type="http://schemas.openxmlformats.org/officeDocument/2006/relationships/hyperlink" Target="https://stats.wnba.com/events/?flag=1&amp;CFID=&amp;CFPARAMS=&amp;PlayerID=1628267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9" Type="http://schemas.openxmlformats.org/officeDocument/2006/relationships/hyperlink" Target="https://stats.wnba.com/events/?flag=3&amp;CFID=&amp;CFPARAMS=&amp;PlayerID=203015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7" Type="http://schemas.openxmlformats.org/officeDocument/2006/relationships/hyperlink" Target="https://stats.wnba.com/events/?flag=1&amp;CFID=&amp;CFPARAMS=&amp;PlayerID=203828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8" Type="http://schemas.openxmlformats.org/officeDocument/2006/relationships/hyperlink" Target="https://stats.wnba.com/events/?flag=1&amp;CFID=&amp;CFPARAMS=&amp;PlayerID=1628267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8" Type="http://schemas.openxmlformats.org/officeDocument/2006/relationships/hyperlink" Target="https://stats.wnba.com/team/1611661323/traditional/" TargetMode="External"/><Relationship Id="rId14638" Type="http://schemas.openxmlformats.org/officeDocument/2006/relationships/hyperlink" Target="https://stats.wnba.com/events/?flag=1&amp;CFID=&amp;CFPARAMS=&amp;PlayerID=203828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9" Type="http://schemas.openxmlformats.org/officeDocument/2006/relationships/hyperlink" Target="https://stats.wnba.com/events/?flag=1&amp;CFID=&amp;CFPARAMS=&amp;PlayerID=1628267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1" Type="http://schemas.openxmlformats.org/officeDocument/2006/relationships/hyperlink" Target="https://stats.wnba.com/player/203828/" TargetMode="External"/><Relationship Id="rId15962" Type="http://schemas.openxmlformats.org/officeDocument/2006/relationships/hyperlink" Target="https://stats.wnba.com/events/?flag=3&amp;CFID=&amp;CFPARAMS=&amp;PlayerID=1628267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0" Type="http://schemas.openxmlformats.org/officeDocument/2006/relationships/hyperlink" Target="https://stats.wnba.com/events/?flag=1&amp;CFID=&amp;CFPARAMS=&amp;PlayerID=204365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2" Type="http://schemas.openxmlformats.org/officeDocument/2006/relationships/hyperlink" Target="https://stats.wnba.com/team/1611661329/traditional/" TargetMode="External"/><Relationship Id="rId15963" Type="http://schemas.openxmlformats.org/officeDocument/2006/relationships/hyperlink" Target="https://stats.wnba.com/events/?flag=3&amp;CFID=&amp;CFPARAMS=&amp;PlayerID=1628267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wnba.com/events/?flag=1&amp;CFID=&amp;CFPARAMS=&amp;PlayerID=204365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3" Type="http://schemas.openxmlformats.org/officeDocument/2006/relationships/hyperlink" Target="https://stats.wnba.com/events/?flag=3&amp;CFID=&amp;CFPARAMS=&amp;PlayerID=203828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4" Type="http://schemas.openxmlformats.org/officeDocument/2006/relationships/hyperlink" Target="https://stats.wnba.com/events/?flag=1&amp;CFID=&amp;CFPARAMS=&amp;PlayerID=1628267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wnba.com/events/?flag=1&amp;CFID=&amp;CFPARAMS=&amp;PlayerID=204365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4" Type="http://schemas.openxmlformats.org/officeDocument/2006/relationships/hyperlink" Target="https://stats.wnba.com/events/?flag=3&amp;CFID=&amp;CFPARAMS=&amp;PlayerID=203828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5" Type="http://schemas.openxmlformats.org/officeDocument/2006/relationships/hyperlink" Target="https://stats.wnba.com/events/?flag=1&amp;CFID=&amp;CFPARAMS=&amp;PlayerID=1628267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wnba.com/events/?flag=1&amp;CFID=&amp;CFPARAMS=&amp;PlayerID=204365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3" Type="http://schemas.openxmlformats.org/officeDocument/2006/relationships/hyperlink" Target="https://stats.wnba.com/events/?flag=1&amp;CFID=&amp;CFPARAMS=&amp;PlayerID=200673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wnba.com/events/?flag=1&amp;CFID=&amp;CFPARAMS=&amp;PlayerID=204365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2" Type="http://schemas.openxmlformats.org/officeDocument/2006/relationships/hyperlink" Target="https://stats.wnba.com/events/?flag=1&amp;CFID=&amp;CFPARAMS=&amp;PlayerID=200673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wnba.com/events/?flag=1&amp;CFID=&amp;CFPARAMS=&amp;PlayerID=204365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1" Type="http://schemas.openxmlformats.org/officeDocument/2006/relationships/hyperlink" Target="https://stats.wnba.com/events/?flag=1&amp;CFID=&amp;CFPARAMS=&amp;PlayerID=200673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0" Type="http://schemas.openxmlformats.org/officeDocument/2006/relationships/hyperlink" Target="https://stats.wnba.com/events/?flag=3&amp;CFID=&amp;CFPARAMS=&amp;PlayerID=1628267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wnba.com/events/?flag=1&amp;CFID=&amp;CFPARAMS=&amp;PlayerID=204365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0" Type="http://schemas.openxmlformats.org/officeDocument/2006/relationships/hyperlink" Target="https://stats.wnba.com/events/?flag=1&amp;CFID=&amp;CFPARAMS=&amp;PlayerID=200673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0" Type="http://schemas.openxmlformats.org/officeDocument/2006/relationships/hyperlink" Target="https://stats.wnba.com/events/?flag=1&amp;CFID=&amp;CFPARAMS=&amp;PlayerID=203833&amp;TeamID=161166132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1" Type="http://schemas.openxmlformats.org/officeDocument/2006/relationships/hyperlink" Target="https://stats.wnba.com/events/?flag=3&amp;CFID=&amp;CFPARAMS=&amp;PlayerID=1628267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wnba.com/events/?flag=3&amp;CFID=&amp;CFPARAMS=&amp;PlayerID=204365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wnba.com/events/?flag=3&amp;CFID=&amp;CFPARAMS=&amp;PlayerID=1630446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stats.wnba.com/events/?flag=3&amp;CFID=&amp;CFPARAMS=&amp;PlayerID=204365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wnba.com/events/?flag=1&amp;CFID=&amp;CFPARAMS=&amp;PlayerID=1630446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wnba.com/events/?flag=3&amp;CFID=&amp;CFPARAMS=&amp;PlayerID=204365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stats.wnba.com/events/?flag=1&amp;CFID=&amp;CFPARAMS=&amp;PlayerID=1630446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wnba.com/events/?flag=3&amp;CFID=&amp;CFPARAMS=&amp;PlayerID=204365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8" Type="http://schemas.openxmlformats.org/officeDocument/2006/relationships/hyperlink" Target="https://stats.wnba.com/events/?flag=1&amp;CFID=&amp;CFPARAMS=&amp;PlayerID=203015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7" Type="http://schemas.openxmlformats.org/officeDocument/2006/relationships/hyperlink" Target="https://stats.wnba.com/events/?flag=1&amp;CFID=&amp;CFPARAMS=&amp;PlayerID=203015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6" Type="http://schemas.openxmlformats.org/officeDocument/2006/relationships/hyperlink" Target="https://stats.wnba.com/events/?flag=1&amp;CFID=&amp;CFPARAMS=&amp;PlayerID=203015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5" Type="http://schemas.openxmlformats.org/officeDocument/2006/relationships/hyperlink" Target="https://stats.wnba.com/events/?flag=1&amp;CFID=&amp;CFPARAMS=&amp;PlayerID=203015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6" Type="http://schemas.openxmlformats.org/officeDocument/2006/relationships/hyperlink" Target="https://stats.wnba.com/team/1611661323/traditional/" TargetMode="External"/><Relationship Id="rId15977" Type="http://schemas.openxmlformats.org/officeDocument/2006/relationships/hyperlink" Target="https://stats.wnba.com/events/?flag=3&amp;CFID=&amp;CFPARAMS=&amp;PlayerID=201049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7" Type="http://schemas.openxmlformats.org/officeDocument/2006/relationships/hyperlink" Target="https://stats.wnba.com/events/?flag=3&amp;CFID=&amp;CFPARAMS=&amp;PlayerID=202662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8" Type="http://schemas.openxmlformats.org/officeDocument/2006/relationships/hyperlink" Target="https://stats.wnba.com/events/?flag=1&amp;CFID=&amp;CFPARAMS=&amp;PlayerID=201049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8" Type="http://schemas.openxmlformats.org/officeDocument/2006/relationships/hyperlink" Target="https://stats.wnba.com/events/?flag=3&amp;CFID=&amp;CFPARAMS=&amp;PlayerID=202662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9" Type="http://schemas.openxmlformats.org/officeDocument/2006/relationships/hyperlink" Target="https://stats.wnba.com/events/?flag=1&amp;CFID=&amp;CFPARAMS=&amp;PlayerID=201049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9" Type="http://schemas.openxmlformats.org/officeDocument/2006/relationships/hyperlink" Target="https://stats.wnba.com/events/?flag=1&amp;CFID=&amp;CFPARAMS=&amp;PlayerID=203015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9" Type="http://schemas.openxmlformats.org/officeDocument/2006/relationships/hyperlink" Target="https://stats.wnba.com/events/?flag=3&amp;CFID=&amp;CFPARAMS=&amp;PlayerID=202662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0" Type="http://schemas.openxmlformats.org/officeDocument/2006/relationships/hyperlink" Target="https://stats.wnba.com/events/?flag=3&amp;CFID=&amp;CFPARAMS=&amp;PlayerID=203015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2" Type="http://schemas.openxmlformats.org/officeDocument/2006/relationships/hyperlink" Target="https://stats.wnba.com/events/?flag=1&amp;CFID=&amp;CFPARAMS=&amp;PlayerID=203828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3" Type="http://schemas.openxmlformats.org/officeDocument/2006/relationships/hyperlink" Target="https://stats.wnba.com/team/1611661328/traditional/" TargetMode="External"/><Relationship Id="rId2790" Type="http://schemas.openxmlformats.org/officeDocument/2006/relationships/hyperlink" Target="https://stats.wnba.com/events/?flag=1&amp;CFID=&amp;CFPARAMS=&amp;PlayerID=204324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3" Type="http://schemas.openxmlformats.org/officeDocument/2006/relationships/hyperlink" Target="https://stats.wnba.com/events/?flag=1&amp;CFID=&amp;CFPARAMS=&amp;PlayerID=203828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4" Type="http://schemas.openxmlformats.org/officeDocument/2006/relationships/hyperlink" Target="https://stats.wnba.com/events/?flag=3&amp;CFID=&amp;CFPARAMS=&amp;PlayerID=201049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wnba.com/events/?flag=1&amp;CFID=&amp;CFPARAMS=&amp;PlayerID=1629484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wnba.com/events/?flag=1&amp;CFID=&amp;CFPARAMS=&amp;PlayerID=204324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4" Type="http://schemas.openxmlformats.org/officeDocument/2006/relationships/hyperlink" Target="https://stats.wnba.com/events/?flag=1&amp;CFID=&amp;CFPARAMS=&amp;PlayerID=203828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5" Type="http://schemas.openxmlformats.org/officeDocument/2006/relationships/hyperlink" Target="https://stats.wnba.com/events/?flag=3&amp;CFID=&amp;CFPARAMS=&amp;PlayerID=201049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wnba.com/events/?flag=1&amp;CFID=&amp;CFPARAMS=&amp;PlayerID=1629484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wnba.com/player/1630446/" TargetMode="External"/><Relationship Id="rId14645" Type="http://schemas.openxmlformats.org/officeDocument/2006/relationships/hyperlink" Target="https://stats.wnba.com/player/202662/" TargetMode="External"/><Relationship Id="rId15976" Type="http://schemas.openxmlformats.org/officeDocument/2006/relationships/hyperlink" Target="https://stats.wnba.com/events/?flag=3&amp;CFID=&amp;CFPARAMS=&amp;PlayerID=201049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wnba.com/events/?flag=1&amp;CFID=&amp;CFPARAMS=&amp;PlayerID=1629484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stats.wnba.com/team/1611661317/traditional/" TargetMode="External"/><Relationship Id="rId13314" Type="http://schemas.openxmlformats.org/officeDocument/2006/relationships/hyperlink" Target="https://stats.wnba.com/events/?flag=1&amp;CFID=&amp;CFPARAMS=&amp;PlayerID=203015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wnba.com/events/?flag=1&amp;CFID=&amp;CFPARAMS=&amp;PlayerID=1629484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stats.wnba.com/events/?flag=3&amp;CFID=&amp;CFPARAMS=&amp;PlayerID=1630446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3" Type="http://schemas.openxmlformats.org/officeDocument/2006/relationships/hyperlink" Target="https://stats.wnba.com/events/?flag=1&amp;CFID=&amp;CFPARAMS=&amp;PlayerID=203015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0" Type="http://schemas.openxmlformats.org/officeDocument/2006/relationships/hyperlink" Target="https://stats.wnba.com/events/?flag=1&amp;CFID=&amp;CFPARAMS=&amp;PlayerID=1628267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stats.wnba.com/player/204365/" TargetMode="External"/><Relationship Id="rId2795" Type="http://schemas.openxmlformats.org/officeDocument/2006/relationships/hyperlink" Target="https://stats.wnba.com/events/?flag=3&amp;CFID=&amp;CFPARAMS=&amp;PlayerID=1630446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2" Type="http://schemas.openxmlformats.org/officeDocument/2006/relationships/hyperlink" Target="https://stats.wnba.com/events/?flag=3&amp;CFID=&amp;CFPARAMS=&amp;PlayerID=203015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0" Type="http://schemas.openxmlformats.org/officeDocument/2006/relationships/hyperlink" Target="https://stats.wnba.com/events/?flag=1&amp;CFID=&amp;CFPARAMS=&amp;PlayerID=203828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1" Type="http://schemas.openxmlformats.org/officeDocument/2006/relationships/hyperlink" Target="https://stats.wnba.com/events/?flag=1&amp;CFID=&amp;CFPARAMS=&amp;PlayerID=1628267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wnba.com/team/1611661325/traditional/" TargetMode="External"/><Relationship Id="rId2796" Type="http://schemas.openxmlformats.org/officeDocument/2006/relationships/hyperlink" Target="https://stats.wnba.com/events/?flag=3&amp;CFID=&amp;CFPARAMS=&amp;PlayerID=1630446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1" Type="http://schemas.openxmlformats.org/officeDocument/2006/relationships/hyperlink" Target="https://stats.wnba.com/events/?flag=3&amp;CFID=&amp;CFPARAMS=&amp;PlayerID=203015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1" Type="http://schemas.openxmlformats.org/officeDocument/2006/relationships/hyperlink" Target="https://stats.wnba.com/events/?flag=1&amp;CFID=&amp;CFPARAMS=&amp;PlayerID=203828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2" Type="http://schemas.openxmlformats.org/officeDocument/2006/relationships/hyperlink" Target="https://stats.wnba.com/player/201049/" TargetMode="External"/><Relationship Id="rId1411" Type="http://schemas.openxmlformats.org/officeDocument/2006/relationships/hyperlink" Target="https://stats.wnba.com/player/1628920/" TargetMode="External"/><Relationship Id="rId2742" Type="http://schemas.openxmlformats.org/officeDocument/2006/relationships/hyperlink" Target="https://stats.wnba.com/events/?flag=1&amp;CFID=&amp;CFPARAMS=&amp;PlayerID=1629501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wnba.com/team/1611661328/traditional/" TargetMode="External"/><Relationship Id="rId2743" Type="http://schemas.openxmlformats.org/officeDocument/2006/relationships/hyperlink" Target="https://stats.wnba.com/events/?flag=1&amp;CFID=&amp;CFPARAMS=&amp;PlayerID=1629501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wnba.com/events/?flag=3&amp;CFID=&amp;CFPARAMS=&amp;PlayerID=1628920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wnba.com/events/?flag=1&amp;CFID=&amp;CFPARAMS=&amp;PlayerID=1629501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9" Type="http://schemas.openxmlformats.org/officeDocument/2006/relationships/hyperlink" Target="https://stats.wnba.com/events/?flag=2&amp;CFID=&amp;CFPARAMS=&amp;PlayerID=101024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wnba.com/events/?flag=3&amp;CFID=&amp;CFPARAMS=&amp;PlayerID=1628920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wnba.com/events/?flag=1&amp;CFID=&amp;CFPARAMS=&amp;PlayerID=1629501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wnba.com/events/?flag=1&amp;CFID=&amp;CFPARAMS=&amp;PlayerID=1628920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stats.wnba.com/events/?flag=1&amp;CFID=&amp;CFPARAMS=&amp;PlayerID=1629501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1" Type="http://schemas.openxmlformats.org/officeDocument/2006/relationships/hyperlink" Target="https://stats.wnba.com/events/?flag=1&amp;CFID=&amp;CFPARAMS=&amp;PlayerID=1629478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2" Type="http://schemas.openxmlformats.org/officeDocument/2006/relationships/hyperlink" Target="https://stats.wnba.com/events/?flag=1&amp;CFID=&amp;CFPARAMS=&amp;PlayerID=203403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wnba.com/events/?flag=1&amp;CFID=&amp;CFPARAMS=&amp;PlayerID=1628920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wnba.com/events/?flag=1&amp;CFID=&amp;CFPARAMS=&amp;PlayerID=1629501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0" Type="http://schemas.openxmlformats.org/officeDocument/2006/relationships/hyperlink" Target="https://stats.wnba.com/events/?flag=3&amp;CFID=&amp;CFPARAMS=&amp;PlayerID=1629478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1" Type="http://schemas.openxmlformats.org/officeDocument/2006/relationships/hyperlink" Target="https://stats.wnba.com/events/?flag=1&amp;CFID=&amp;CFPARAMS=&amp;PlayerID=203403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wnba.com/events/?flag=1&amp;CFID=&amp;CFPARAMS=&amp;PlayerID=1628920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wnba.com/events/?flag=1&amp;CFID=&amp;CFPARAMS=&amp;PlayerID=1629501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0" Type="http://schemas.openxmlformats.org/officeDocument/2006/relationships/hyperlink" Target="https://stats.wnba.com/events/?flag=1&amp;CFID=&amp;CFPARAMS=&amp;PlayerID=203403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" Type="http://schemas.openxmlformats.org/officeDocument/2006/relationships/hyperlink" Target="https://stats.wnba.com/events/?flag=1&amp;CFID=&amp;CFPARAMS=&amp;PlayerID=1628920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stats.wnba.com/events/?flag=1&amp;CFID=&amp;CFPARAMS=&amp;PlayerID=1629501&amp;TeamID=161166132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wnba.com/events/?flag=1&amp;CFID=&amp;CFPARAMS=&amp;PlayerID=1628920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3" Type="http://schemas.openxmlformats.org/officeDocument/2006/relationships/hyperlink" Target="https://stats.wnba.com/events/?flag=2&amp;CFID=&amp;CFPARAMS=&amp;PlayerID=101030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4" Type="http://schemas.openxmlformats.org/officeDocument/2006/relationships/hyperlink" Target="https://stats.wnba.com/player/101024/" TargetMode="External"/><Relationship Id="rId24021" Type="http://schemas.openxmlformats.org/officeDocument/2006/relationships/hyperlink" Target="https://stats.wnba.com/events/?flag=2&amp;CFID=&amp;CFPARAMS=&amp;PlayerID=101030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2" Type="http://schemas.openxmlformats.org/officeDocument/2006/relationships/hyperlink" Target="https://stats.wnba.com/events/?flag=2&amp;CFID=&amp;CFPARAMS=&amp;PlayerID=101030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7" Type="http://schemas.openxmlformats.org/officeDocument/2006/relationships/hyperlink" Target="https://stats.wnba.com/events/?flag=2&amp;CFID=&amp;CFPARAMS=&amp;PlayerID=101024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8" Type="http://schemas.openxmlformats.org/officeDocument/2006/relationships/hyperlink" Target="https://stats.wnba.com/events/?flag=2&amp;CFID=&amp;CFPARAMS=&amp;PlayerID=101024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5" Type="http://schemas.openxmlformats.org/officeDocument/2006/relationships/hyperlink" Target="https://stats.wnba.com/team/1611661317/traditional/" TargetMode="External"/><Relationship Id="rId24026" Type="http://schemas.openxmlformats.org/officeDocument/2006/relationships/hyperlink" Target="https://stats.wnba.com/events/?flag=2&amp;CFID=&amp;CFPARAMS=&amp;PlayerID=101024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9" Type="http://schemas.openxmlformats.org/officeDocument/2006/relationships/hyperlink" Target="https://stats.wnba.com/events/?flag=3&amp;CFID=&amp;CFPARAMS=&amp;PlayerID=1629478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0" Type="http://schemas.openxmlformats.org/officeDocument/2006/relationships/hyperlink" Target="https://stats.wnba.com/player/201500/" TargetMode="External"/><Relationship Id="rId24031" Type="http://schemas.openxmlformats.org/officeDocument/2006/relationships/hyperlink" Target="https://stats.wnba.com/team/1611661324/traditional/" TargetMode="External"/><Relationship Id="rId12034" Type="http://schemas.openxmlformats.org/officeDocument/2006/relationships/hyperlink" Target="https://stats.wnba.com/events/?flag=1&amp;CFID=&amp;CFPARAMS=&amp;PlayerID=1629485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5" Type="http://schemas.openxmlformats.org/officeDocument/2006/relationships/hyperlink" Target="https://stats.wnba.com/events/?flag=3&amp;CFID=&amp;CFPARAMS=&amp;PlayerID=203403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7" Type="http://schemas.openxmlformats.org/officeDocument/2006/relationships/hyperlink" Target="https://stats.wnba.com/events/?flag=1&amp;CFID=&amp;CFPARAMS=&amp;PlayerID=203401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3" Type="http://schemas.openxmlformats.org/officeDocument/2006/relationships/hyperlink" Target="https://stats.wnba.com/events/?flag=1&amp;CFID=&amp;CFPARAMS=&amp;PlayerID=1629485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4" Type="http://schemas.openxmlformats.org/officeDocument/2006/relationships/hyperlink" Target="https://stats.wnba.com/events/?flag=3&amp;CFID=&amp;CFPARAMS=&amp;PlayerID=203403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8" Type="http://schemas.openxmlformats.org/officeDocument/2006/relationships/hyperlink" Target="https://stats.wnba.com/events/?flag=1&amp;CFID=&amp;CFPARAMS=&amp;PlayerID=203401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2" Type="http://schemas.openxmlformats.org/officeDocument/2006/relationships/hyperlink" Target="https://stats.wnba.com/events/?flag=1&amp;CFID=&amp;CFPARAMS=&amp;PlayerID=1629485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3" Type="http://schemas.openxmlformats.org/officeDocument/2006/relationships/hyperlink" Target="https://stats.wnba.com/team/1611661322/traditional/" TargetMode="External"/><Relationship Id="rId14699" Type="http://schemas.openxmlformats.org/officeDocument/2006/relationships/hyperlink" Target="https://stats.wnba.com/events/?flag=1&amp;CFID=&amp;CFPARAMS=&amp;PlayerID=203401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1" Type="http://schemas.openxmlformats.org/officeDocument/2006/relationships/hyperlink" Target="https://stats.wnba.com/events/?flag=1&amp;CFID=&amp;CFPARAMS=&amp;PlayerID=1629485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2" Type="http://schemas.openxmlformats.org/officeDocument/2006/relationships/hyperlink" Target="https://stats.wnba.com/player/203403/" TargetMode="External"/><Relationship Id="rId12038" Type="http://schemas.openxmlformats.org/officeDocument/2006/relationships/hyperlink" Target="https://stats.wnba.com/events/?flag=3&amp;CFID=&amp;CFPARAMS=&amp;PlayerID=1629478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9" Type="http://schemas.openxmlformats.org/officeDocument/2006/relationships/hyperlink" Target="https://stats.wnba.com/events/?flag=1&amp;CFID=&amp;CFPARAMS=&amp;PlayerID=203403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3" Type="http://schemas.openxmlformats.org/officeDocument/2006/relationships/hyperlink" Target="https://stats.wnba.com/events/?flag=1&amp;CFID=&amp;CFPARAMS=&amp;PlayerID=203401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7" Type="http://schemas.openxmlformats.org/officeDocument/2006/relationships/hyperlink" Target="https://stats.wnba.com/events/?flag=3&amp;CFID=&amp;CFPARAMS=&amp;PlayerID=1629478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8" Type="http://schemas.openxmlformats.org/officeDocument/2006/relationships/hyperlink" Target="https://stats.wnba.com/events/?flag=1&amp;CFID=&amp;CFPARAMS=&amp;PlayerID=203403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4" Type="http://schemas.openxmlformats.org/officeDocument/2006/relationships/hyperlink" Target="https://stats.wnba.com/events/?flag=1&amp;CFID=&amp;CFPARAMS=&amp;PlayerID=203401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0" Type="http://schemas.openxmlformats.org/officeDocument/2006/relationships/hyperlink" Target="https://stats.wnba.com/events/?flag=3&amp;CFID=&amp;CFPARAMS=&amp;PlayerID=1629501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6" Type="http://schemas.openxmlformats.org/officeDocument/2006/relationships/hyperlink" Target="https://stats.wnba.com/team/1611661329/traditional/" TargetMode="External"/><Relationship Id="rId13367" Type="http://schemas.openxmlformats.org/officeDocument/2006/relationships/hyperlink" Target="https://stats.wnba.com/events/?flag=3&amp;CFID=&amp;CFPARAMS=&amp;PlayerID=203403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5" Type="http://schemas.openxmlformats.org/officeDocument/2006/relationships/hyperlink" Target="https://stats.wnba.com/events/?flag=1&amp;CFID=&amp;CFPARAMS=&amp;PlayerID=203401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wnba.com/events/?flag=1&amp;CFID=&amp;CFPARAMS=&amp;PlayerID=1631021&amp;TeamID=1611661322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stats.wnba.com/events/?flag=3&amp;CFID=&amp;CFPARAMS=&amp;PlayerID=1629501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5" Type="http://schemas.openxmlformats.org/officeDocument/2006/relationships/hyperlink" Target="https://stats.wnba.com/player/1629478/" TargetMode="External"/><Relationship Id="rId13366" Type="http://schemas.openxmlformats.org/officeDocument/2006/relationships/hyperlink" Target="https://stats.wnba.com/events/?flag=3&amp;CFID=&amp;CFPARAMS=&amp;PlayerID=203403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6" Type="http://schemas.openxmlformats.org/officeDocument/2006/relationships/hyperlink" Target="https://stats.wnba.com/events/?flag=1&amp;CFID=&amp;CFPARAMS=&amp;PlayerID=203401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wnba.com/events/?flag=3&amp;CFID=&amp;CFPARAMS=&amp;PlayerID=1631021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wnba.com/events/?flag=1&amp;CFID=&amp;CFPARAMS=&amp;PlayerID=1628244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wnba.com/events/?flag=3&amp;CFID=&amp;CFPARAMS=&amp;PlayerID=1631021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wnba.com/events/?flag=1&amp;CFID=&amp;CFPARAMS=&amp;PlayerID=1628244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wnba.com/events/?flag=3&amp;CFID=&amp;CFPARAMS=&amp;PlayerID=1631021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wnba.com/events/?flag=1&amp;CFID=&amp;CFPARAMS=&amp;PlayerID=1628244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8" Type="http://schemas.openxmlformats.org/officeDocument/2006/relationships/hyperlink" Target="https://stats.wnba.com/player/101030/" TargetMode="External"/><Relationship Id="rId1403" Type="http://schemas.openxmlformats.org/officeDocument/2006/relationships/hyperlink" Target="https://stats.wnba.com/events/?flag=1&amp;CFID=&amp;CFPARAMS=&amp;PlayerID=1631021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stats.wnba.com/events/?flag=1&amp;CFID=&amp;CFPARAMS=&amp;PlayerID=1628244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9" Type="http://schemas.openxmlformats.org/officeDocument/2006/relationships/hyperlink" Target="https://stats.wnba.com/team/1611661328/traditional/" TargetMode="External"/><Relationship Id="rId1404" Type="http://schemas.openxmlformats.org/officeDocument/2006/relationships/hyperlink" Target="https://stats.wnba.com/events/?flag=1&amp;CFID=&amp;CFPARAMS=&amp;PlayerID=1631021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stats.wnba.com/events/?flag=1&amp;CFID=&amp;CFPARAMS=&amp;PlayerID=1628244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2" Type="http://schemas.openxmlformats.org/officeDocument/2006/relationships/hyperlink" Target="https://stats.wnba.com/events/?flag=3&amp;CFID=&amp;CFPARAMS=&amp;PlayerID=1628907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3" Type="http://schemas.openxmlformats.org/officeDocument/2006/relationships/hyperlink" Target="https://stats.wnba.com/events/?flag=1&amp;CFID=&amp;CFPARAMS=&amp;PlayerID=1627672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wnba.com/events/?flag=1&amp;CFID=&amp;CFPARAMS=&amp;PlayerID=1631021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wnba.com/player/1629501/" TargetMode="External"/><Relationship Id="rId12051" Type="http://schemas.openxmlformats.org/officeDocument/2006/relationships/hyperlink" Target="https://stats.wnba.com/events/?flag=3&amp;CFID=&amp;CFPARAMS=&amp;PlayerID=1628907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2" Type="http://schemas.openxmlformats.org/officeDocument/2006/relationships/hyperlink" Target="https://stats.wnba.com/events/?flag=1&amp;CFID=&amp;CFPARAMS=&amp;PlayerID=1627672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wnba.com/events/?flag=1&amp;CFID=&amp;CFPARAMS=&amp;PlayerID=1631021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wnba.com/team/1611661329/traditional/" TargetMode="External"/><Relationship Id="rId12050" Type="http://schemas.openxmlformats.org/officeDocument/2006/relationships/hyperlink" Target="https://stats.wnba.com/team/1611661321/traditional/" TargetMode="External"/><Relationship Id="rId13381" Type="http://schemas.openxmlformats.org/officeDocument/2006/relationships/hyperlink" Target="https://stats.wnba.com/events/?flag=3&amp;CFID=&amp;CFPARAMS=&amp;PlayerID=1627672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wnba.com/events/?flag=1&amp;CFID=&amp;CFPARAMS=&amp;PlayerID=1631021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wnba.com/events/?flag=3&amp;CFID=&amp;CFPARAMS=&amp;PlayerID=1629501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0" Type="http://schemas.openxmlformats.org/officeDocument/2006/relationships/hyperlink" Target="https://stats.wnba.com/events/?flag=3&amp;CFID=&amp;CFPARAMS=&amp;PlayerID=1627672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wnba.com/events/?flag=1&amp;CFID=&amp;CFPARAMS=&amp;PlayerID=1631021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9" Type="http://schemas.openxmlformats.org/officeDocument/2006/relationships/hyperlink" Target="https://stats.wnba.com/events/?flag=3&amp;CFID=&amp;CFPARAMS=&amp;PlayerID=1629501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2" Type="http://schemas.openxmlformats.org/officeDocument/2006/relationships/hyperlink" Target="https://stats.wnba.com/player/100236/" TargetMode="External"/><Relationship Id="rId1409" Type="http://schemas.openxmlformats.org/officeDocument/2006/relationships/hyperlink" Target="https://stats.wnba.com/events/?flag=1&amp;CFID=&amp;CFPARAMS=&amp;PlayerID=1631021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3" Type="http://schemas.openxmlformats.org/officeDocument/2006/relationships/hyperlink" Target="https://stats.wnba.com/team/1611661317/traditional/" TargetMode="External"/><Relationship Id="rId24010" Type="http://schemas.openxmlformats.org/officeDocument/2006/relationships/hyperlink" Target="https://stats.wnba.com/events/?flag=2&amp;CFID=&amp;CFPARAMS=&amp;PlayerID=100919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1" Type="http://schemas.openxmlformats.org/officeDocument/2006/relationships/hyperlink" Target="https://stats.wnba.com/events/?flag=2&amp;CFID=&amp;CFPARAMS=&amp;PlayerID=100919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6" Type="http://schemas.openxmlformats.org/officeDocument/2006/relationships/hyperlink" Target="https://stats.wnba.com/events/?flag=2&amp;CFID=&amp;CFPARAMS=&amp;PlayerID=100236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7" Type="http://schemas.openxmlformats.org/officeDocument/2006/relationships/hyperlink" Target="https://stats.wnba.com/events/?flag=2&amp;CFID=&amp;CFPARAMS=&amp;PlayerID=100236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4" Type="http://schemas.openxmlformats.org/officeDocument/2006/relationships/hyperlink" Target="https://stats.wnba.com/events/?flag=2&amp;CFID=&amp;CFPARAMS=&amp;PlayerID=100236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5" Type="http://schemas.openxmlformats.org/officeDocument/2006/relationships/hyperlink" Target="https://stats.wnba.com/events/?flag=2&amp;CFID=&amp;CFPARAMS=&amp;PlayerID=100236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0" Type="http://schemas.openxmlformats.org/officeDocument/2006/relationships/hyperlink" Target="https://stats.wnba.com/events/?flag=2&amp;CFID=&amp;CFPARAMS=&amp;PlayerID=101030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5" Type="http://schemas.openxmlformats.org/officeDocument/2006/relationships/hyperlink" Target="https://stats.wnba.com/events/?flag=1&amp;CFID=&amp;CFPARAMS=&amp;PlayerID=1629478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6" Type="http://schemas.openxmlformats.org/officeDocument/2006/relationships/hyperlink" Target="https://stats.wnba.com/player/1627672/" TargetMode="External"/><Relationship Id="rId12044" Type="http://schemas.openxmlformats.org/officeDocument/2006/relationships/hyperlink" Target="https://stats.wnba.com/events/?flag=1&amp;CFID=&amp;CFPARAMS=&amp;PlayerID=1629478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5" Type="http://schemas.openxmlformats.org/officeDocument/2006/relationships/hyperlink" Target="https://stats.wnba.com/events/?flag=1&amp;CFID=&amp;CFPARAMS=&amp;PlayerID=203403&amp;TeamID=1611661322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3" Type="http://schemas.openxmlformats.org/officeDocument/2006/relationships/hyperlink" Target="https://stats.wnba.com/events/?flag=1&amp;CFID=&amp;CFPARAMS=&amp;PlayerID=1629478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4" Type="http://schemas.openxmlformats.org/officeDocument/2006/relationships/hyperlink" Target="https://stats.wnba.com/events/?flag=1&amp;CFID=&amp;CFPARAMS=&amp;PlayerID=203403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2" Type="http://schemas.openxmlformats.org/officeDocument/2006/relationships/hyperlink" Target="https://stats.wnba.com/events/?flag=1&amp;CFID=&amp;CFPARAMS=&amp;PlayerID=1629478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3" Type="http://schemas.openxmlformats.org/officeDocument/2006/relationships/hyperlink" Target="https://stats.wnba.com/events/?flag=1&amp;CFID=&amp;CFPARAMS=&amp;PlayerID=203403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9" Type="http://schemas.openxmlformats.org/officeDocument/2006/relationships/hyperlink" Target="https://stats.wnba.com/player/1628907/" TargetMode="External"/><Relationship Id="rId12048" Type="http://schemas.openxmlformats.org/officeDocument/2006/relationships/hyperlink" Target="https://stats.wnba.com/events/?flag=1&amp;CFID=&amp;CFPARAMS=&amp;PlayerID=1629478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9" Type="http://schemas.openxmlformats.org/officeDocument/2006/relationships/hyperlink" Target="https://stats.wnba.com/events/?flag=3&amp;CFID=&amp;CFPARAMS=&amp;PlayerID=1627672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7" Type="http://schemas.openxmlformats.org/officeDocument/2006/relationships/hyperlink" Target="https://stats.wnba.com/events/?flag=1&amp;CFID=&amp;CFPARAMS=&amp;PlayerID=1629478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8" Type="http://schemas.openxmlformats.org/officeDocument/2006/relationships/hyperlink" Target="https://stats.wnba.com/events/?flag=3&amp;CFID=&amp;CFPARAMS=&amp;PlayerID=1627672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wnba.com/events/?flag=1&amp;CFID=&amp;CFPARAMS=&amp;PlayerID=1628244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6" Type="http://schemas.openxmlformats.org/officeDocument/2006/relationships/hyperlink" Target="https://stats.wnba.com/events/?flag=1&amp;CFID=&amp;CFPARAMS=&amp;PlayerID=1629478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7" Type="http://schemas.openxmlformats.org/officeDocument/2006/relationships/hyperlink" Target="https://stats.wnba.com/team/1611661322/traditional/" TargetMode="External"/><Relationship Id="rId1433" Type="http://schemas.openxmlformats.org/officeDocument/2006/relationships/hyperlink" Target="https://stats.wnba.com/events/?flag=1&amp;CFID=&amp;CFPARAMS=&amp;PlayerID=1641650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wnba.com/player/1630389/" TargetMode="External"/><Relationship Id="rId24009" Type="http://schemas.openxmlformats.org/officeDocument/2006/relationships/hyperlink" Target="https://stats.wnba.com/events/?flag=2&amp;CFID=&amp;CFPARAMS=&amp;PlayerID=100919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stats.wnba.com/events/?flag=1&amp;CFID=&amp;CFPARAMS=&amp;PlayerID=1641650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stats.wnba.com/team/1611661329/traditional/" TargetMode="External"/><Relationship Id="rId1435" Type="http://schemas.openxmlformats.org/officeDocument/2006/relationships/hyperlink" Target="https://stats.wnba.com/events/?flag=1&amp;CFID=&amp;CFPARAMS=&amp;PlayerID=1641650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stats.wnba.com/events/?flag=3&amp;CFID=&amp;CFPARAMS=&amp;PlayerID=1630389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0" Type="http://schemas.openxmlformats.org/officeDocument/2006/relationships/hyperlink" Target="https://stats.wnba.com/events/?flag=1&amp;CFID=&amp;CFPARAMS=&amp;PlayerID=1628279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7" Type="http://schemas.openxmlformats.org/officeDocument/2006/relationships/hyperlink" Target="https://stats.wnba.com/team/1611661313/traditional/" TargetMode="External"/><Relationship Id="rId1436" Type="http://schemas.openxmlformats.org/officeDocument/2006/relationships/hyperlink" Target="https://stats.wnba.com/events/?flag=1&amp;CFID=&amp;CFPARAMS=&amp;PlayerID=1641650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stats.wnba.com/events/?flag=3&amp;CFID=&amp;CFPARAMS=&amp;PlayerID=1630389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1" Type="http://schemas.openxmlformats.org/officeDocument/2006/relationships/hyperlink" Target="https://stats.wnba.com/events/?flag=1&amp;CFID=&amp;CFPARAMS=&amp;PlayerID=1628279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8" Type="http://schemas.openxmlformats.org/officeDocument/2006/relationships/hyperlink" Target="https://stats.wnba.com/events/?flag=2&amp;CFID=&amp;CFPARAMS=&amp;PlayerID=100919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wnba.com/player/1630442/" TargetMode="External"/><Relationship Id="rId2768" Type="http://schemas.openxmlformats.org/officeDocument/2006/relationships/hyperlink" Target="https://stats.wnba.com/events/?flag=3&amp;CFID=&amp;CFPARAMS=&amp;PlayerID=1630389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0" Type="http://schemas.openxmlformats.org/officeDocument/2006/relationships/hyperlink" Target="https://stats.wnba.com/events/?flag=3&amp;CFID=&amp;CFPARAMS=&amp;PlayerID=203411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wnba.com/team/1611661317/traditional/" TargetMode="External"/><Relationship Id="rId2769" Type="http://schemas.openxmlformats.org/officeDocument/2006/relationships/hyperlink" Target="https://stats.wnba.com/events/?flag=3&amp;CFID=&amp;CFPARAMS=&amp;PlayerID=1630389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stats.wnba.com/events/?flag=3&amp;CFID=&amp;CFPARAMS=&amp;PlayerID=1630442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1" Type="http://schemas.openxmlformats.org/officeDocument/2006/relationships/hyperlink" Target="https://stats.wnba.com/team/1611661313/traditional/" TargetMode="External"/><Relationship Id="rId24002" Type="http://schemas.openxmlformats.org/officeDocument/2006/relationships/hyperlink" Target="https://stats.wnba.com/events/?flag=2&amp;CFID=&amp;CFPARAMS=&amp;PlayerID=201507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0" Type="http://schemas.openxmlformats.org/officeDocument/2006/relationships/hyperlink" Target="https://stats.wnba.com/player/201507/" TargetMode="External"/><Relationship Id="rId24005" Type="http://schemas.openxmlformats.org/officeDocument/2006/relationships/hyperlink" Target="https://stats.wnba.com/events/?flag=2&amp;CFID=&amp;CFPARAMS=&amp;PlayerID=201507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6" Type="http://schemas.openxmlformats.org/officeDocument/2006/relationships/hyperlink" Target="https://stats.wnba.com/player/100919/" TargetMode="External"/><Relationship Id="rId24003" Type="http://schemas.openxmlformats.org/officeDocument/2006/relationships/hyperlink" Target="https://stats.wnba.com/events/?flag=2&amp;CFID=&amp;CFPARAMS=&amp;PlayerID=201507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4" Type="http://schemas.openxmlformats.org/officeDocument/2006/relationships/hyperlink" Target="https://stats.wnba.com/events/?flag=2&amp;CFID=&amp;CFPARAMS=&amp;PlayerID=201507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9" Type="http://schemas.openxmlformats.org/officeDocument/2006/relationships/hyperlink" Target="https://stats.wnba.com/events/?flag=1&amp;CFID=&amp;CFPARAMS=&amp;PlayerID=1628906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8" Type="http://schemas.openxmlformats.org/officeDocument/2006/relationships/hyperlink" Target="https://stats.wnba.com/events/?flag=1&amp;CFID=&amp;CFPARAMS=&amp;PlayerID=1628906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9" Type="http://schemas.openxmlformats.org/officeDocument/2006/relationships/hyperlink" Target="https://stats.wnba.com/team/1611661313/traditional/" TargetMode="External"/><Relationship Id="rId12017" Type="http://schemas.openxmlformats.org/officeDocument/2006/relationships/hyperlink" Target="https://stats.wnba.com/events/?flag=1&amp;CFID=&amp;CFPARAMS=&amp;PlayerID=1628906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8" Type="http://schemas.openxmlformats.org/officeDocument/2006/relationships/hyperlink" Target="https://stats.wnba.com/player/203411/" TargetMode="External"/><Relationship Id="rId14679" Type="http://schemas.openxmlformats.org/officeDocument/2006/relationships/hyperlink" Target="https://stats.wnba.com/events/?flag=1&amp;CFID=&amp;CFPARAMS=&amp;PlayerID=1628279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2" Type="http://schemas.openxmlformats.org/officeDocument/2006/relationships/hyperlink" Target="https://stats.wnba.com/team/1611661325/traditional/" TargetMode="External"/><Relationship Id="rId13343" Type="http://schemas.openxmlformats.org/officeDocument/2006/relationships/hyperlink" Target="https://stats.wnba.com/events/?flag=1&amp;CFID=&amp;CFPARAMS=&amp;PlayerID=204327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5" Type="http://schemas.openxmlformats.org/officeDocument/2006/relationships/hyperlink" Target="https://stats.wnba.com/events/?flag=3&amp;CFID=&amp;CFPARAMS=&amp;PlayerID=1628279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1" Type="http://schemas.openxmlformats.org/officeDocument/2006/relationships/hyperlink" Target="https://stats.wnba.com/player/1628906/" TargetMode="External"/><Relationship Id="rId13342" Type="http://schemas.openxmlformats.org/officeDocument/2006/relationships/hyperlink" Target="https://stats.wnba.com/events/?flag=1&amp;CFID=&amp;CFPARAMS=&amp;PlayerID=204327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6" Type="http://schemas.openxmlformats.org/officeDocument/2006/relationships/hyperlink" Target="https://stats.wnba.com/events/?flag=3&amp;CFID=&amp;CFPARAMS=&amp;PlayerID=1628279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0" Type="http://schemas.openxmlformats.org/officeDocument/2006/relationships/hyperlink" Target="https://stats.wnba.com/events/?flag=1&amp;CFID=&amp;CFPARAMS=&amp;PlayerID=202670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1" Type="http://schemas.openxmlformats.org/officeDocument/2006/relationships/hyperlink" Target="https://stats.wnba.com/events/?flag=1&amp;CFID=&amp;CFPARAMS=&amp;PlayerID=204327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7" Type="http://schemas.openxmlformats.org/officeDocument/2006/relationships/hyperlink" Target="https://stats.wnba.com/events/?flag=3&amp;CFID=&amp;CFPARAMS=&amp;PlayerID=1628279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0" Type="http://schemas.openxmlformats.org/officeDocument/2006/relationships/hyperlink" Target="https://stats.wnba.com/events/?flag=1&amp;CFID=&amp;CFPARAMS=&amp;PlayerID=204327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8" Type="http://schemas.openxmlformats.org/officeDocument/2006/relationships/hyperlink" Target="https://stats.wnba.com/events/?flag=3&amp;CFID=&amp;CFPARAMS=&amp;PlayerID=1628279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stats.wnba.com/events/?flag=1&amp;CFID=&amp;CFPARAMS=&amp;PlayerID=201496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6" Type="http://schemas.openxmlformats.org/officeDocument/2006/relationships/hyperlink" Target="https://stats.wnba.com/events/?flag=1&amp;CFID=&amp;CFPARAMS=&amp;PlayerID=1628906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7" Type="http://schemas.openxmlformats.org/officeDocument/2006/relationships/hyperlink" Target="https://stats.wnba.com/events/?flag=1&amp;CFID=&amp;CFPARAMS=&amp;PlayerID=204327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1" Type="http://schemas.openxmlformats.org/officeDocument/2006/relationships/hyperlink" Target="https://stats.wnba.com/events/?flag=1&amp;CFID=&amp;CFPARAMS=&amp;PlayerID=203416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wnba.com/events/?flag=1&amp;CFID=&amp;CFPARAMS=&amp;PlayerID=1641650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wnba.com/events/?flag=1&amp;CFID=&amp;CFPARAMS=&amp;PlayerID=201496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5" Type="http://schemas.openxmlformats.org/officeDocument/2006/relationships/hyperlink" Target="https://stats.wnba.com/events/?flag=1&amp;CFID=&amp;CFPARAMS=&amp;PlayerID=1628906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6" Type="http://schemas.openxmlformats.org/officeDocument/2006/relationships/hyperlink" Target="https://stats.wnba.com/events/?flag=1&amp;CFID=&amp;CFPARAMS=&amp;PlayerID=204327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2" Type="http://schemas.openxmlformats.org/officeDocument/2006/relationships/hyperlink" Target="https://stats.wnba.com/events/?flag=1&amp;CFID=&amp;CFPARAMS=&amp;PlayerID=203416&amp;TeamID=1611661322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wnba.com/events/?flag=1&amp;CFID=&amp;CFPARAMS=&amp;PlayerID=1641650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wnba.com/events/?flag=1&amp;CFID=&amp;CFPARAMS=&amp;PlayerID=201496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4" Type="http://schemas.openxmlformats.org/officeDocument/2006/relationships/hyperlink" Target="https://stats.wnba.com/events/?flag=3&amp;CFID=&amp;CFPARAMS=&amp;PlayerID=1628906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5" Type="http://schemas.openxmlformats.org/officeDocument/2006/relationships/hyperlink" Target="https://stats.wnba.com/events/?flag=1&amp;CFID=&amp;CFPARAMS=&amp;PlayerID=204327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3" Type="http://schemas.openxmlformats.org/officeDocument/2006/relationships/hyperlink" Target="https://stats.wnba.com/player/1628279/" TargetMode="External"/><Relationship Id="rId1432" Type="http://schemas.openxmlformats.org/officeDocument/2006/relationships/hyperlink" Target="https://stats.wnba.com/events/?flag=1&amp;CFID=&amp;CFPARAMS=&amp;PlayerID=1641650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wnba.com/events/?flag=1&amp;CFID=&amp;CFPARAMS=&amp;PlayerID=201496&amp;TeamID=1611661319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3" Type="http://schemas.openxmlformats.org/officeDocument/2006/relationships/hyperlink" Target="https://stats.wnba.com/events/?flag=3&amp;CFID=&amp;CFPARAMS=&amp;PlayerID=1628906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4" Type="http://schemas.openxmlformats.org/officeDocument/2006/relationships/hyperlink" Target="https://stats.wnba.com/events/?flag=1&amp;CFID=&amp;CFPARAMS=&amp;PlayerID=204327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4" Type="http://schemas.openxmlformats.org/officeDocument/2006/relationships/hyperlink" Target="https://stats.wnba.com/team/1611661330/traditional/" TargetMode="External"/><Relationship Id="rId1422" Type="http://schemas.openxmlformats.org/officeDocument/2006/relationships/hyperlink" Target="https://stats.wnba.com/events/?flag=1&amp;CFID=&amp;CFPARAMS=&amp;PlayerID=1628920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wnba.com/events/?flag=3&amp;CFID=&amp;CFPARAMS=&amp;PlayerID=201496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stats.wnba.com/player/1641650/" TargetMode="External"/><Relationship Id="rId2754" Type="http://schemas.openxmlformats.org/officeDocument/2006/relationships/hyperlink" Target="https://stats.wnba.com/events/?flag=3&amp;CFID=&amp;CFPARAMS=&amp;PlayerID=201496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0" Type="http://schemas.openxmlformats.org/officeDocument/2006/relationships/hyperlink" Target="https://stats.wnba.com/events/?flag=3&amp;CFID=&amp;CFPARAMS=&amp;PlayerID=203401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stats.wnba.com/team/1611661330/traditional/" TargetMode="External"/><Relationship Id="rId2755" Type="http://schemas.openxmlformats.org/officeDocument/2006/relationships/hyperlink" Target="https://stats.wnba.com/events/?flag=3&amp;CFID=&amp;CFPARAMS=&amp;PlayerID=201496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1" Type="http://schemas.openxmlformats.org/officeDocument/2006/relationships/hyperlink" Target="https://stats.wnba.com/events/?flag=3&amp;CFID=&amp;CFPARAMS=&amp;PlayerID=203401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wnba.com/events/?flag=3&amp;CFID=&amp;CFPARAMS=&amp;PlayerID=1641650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wnba.com/events/?flag=1&amp;CFID=&amp;CFPARAMS=&amp;PlayerID=201496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2" Type="http://schemas.openxmlformats.org/officeDocument/2006/relationships/hyperlink" Target="https://stats.wnba.com/events/?flag=3&amp;CFID=&amp;CFPARAMS=&amp;PlayerID=203401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wnba.com/events/?flag=3&amp;CFID=&amp;CFPARAMS=&amp;PlayerID=1641650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wnba.com/events/?flag=1&amp;CFID=&amp;CFPARAMS=&amp;PlayerID=201496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0" Type="http://schemas.openxmlformats.org/officeDocument/2006/relationships/hyperlink" Target="https://stats.wnba.com/events/?flag=1&amp;CFID=&amp;CFPARAMS=&amp;PlayerID=1629485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1" Type="http://schemas.openxmlformats.org/officeDocument/2006/relationships/hyperlink" Target="https://stats.wnba.com/events/?flag=1&amp;CFID=&amp;CFPARAMS=&amp;PlayerID=203411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wnba.com/events/?flag=3&amp;CFID=&amp;CFPARAMS=&amp;PlayerID=1641650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wnba.com/events/?flag=1&amp;CFID=&amp;CFPARAMS=&amp;PlayerID=201496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0" Type="http://schemas.openxmlformats.org/officeDocument/2006/relationships/hyperlink" Target="https://stats.wnba.com/events/?flag=1&amp;CFID=&amp;CFPARAMS=&amp;PlayerID=203411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wnba.com/events/?flag=3&amp;CFID=&amp;CFPARAMS=&amp;PlayerID=1641650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wnba.com/events/?flag=1&amp;CFID=&amp;CFPARAMS=&amp;PlayerID=201496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stats.wnba.com/events/?flag=1&amp;CFID=&amp;CFPARAMS=&amp;PlayerID=1641650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9" Type="http://schemas.openxmlformats.org/officeDocument/2006/relationships/hyperlink" Target="https://stats.wnba.com/events/?flag=1&amp;CFID=&amp;CFPARAMS=&amp;PlayerID=1629485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8" Type="http://schemas.openxmlformats.org/officeDocument/2006/relationships/hyperlink" Target="https://stats.wnba.com/events/?flag=1&amp;CFID=&amp;CFPARAMS=&amp;PlayerID=1629485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9" Type="http://schemas.openxmlformats.org/officeDocument/2006/relationships/hyperlink" Target="https://stats.wnba.com/events/?flag=1&amp;CFID=&amp;CFPARAMS=&amp;PlayerID=203411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3" Type="http://schemas.openxmlformats.org/officeDocument/2006/relationships/hyperlink" Target="https://stats.wnba.com/player/1629485/" TargetMode="External"/><Relationship Id="rId13354" Type="http://schemas.openxmlformats.org/officeDocument/2006/relationships/hyperlink" Target="https://stats.wnba.com/events/?flag=1&amp;CFID=&amp;CFPARAMS=&amp;PlayerID=203411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6" Type="http://schemas.openxmlformats.org/officeDocument/2006/relationships/hyperlink" Target="https://stats.wnba.com/events/?flag=1&amp;CFID=&amp;CFPARAMS=&amp;PlayerID=1628279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2" Type="http://schemas.openxmlformats.org/officeDocument/2006/relationships/hyperlink" Target="https://stats.wnba.com/events/?flag=1&amp;CFID=&amp;CFPARAMS=&amp;PlayerID=1628906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3" Type="http://schemas.openxmlformats.org/officeDocument/2006/relationships/hyperlink" Target="https://stats.wnba.com/events/?flag=3&amp;CFID=&amp;CFPARAMS=&amp;PlayerID=203411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7" Type="http://schemas.openxmlformats.org/officeDocument/2006/relationships/hyperlink" Target="https://stats.wnba.com/player/203401/" TargetMode="External"/><Relationship Id="rId12021" Type="http://schemas.openxmlformats.org/officeDocument/2006/relationships/hyperlink" Target="https://stats.wnba.com/events/?flag=1&amp;CFID=&amp;CFPARAMS=&amp;PlayerID=1628906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2" Type="http://schemas.openxmlformats.org/officeDocument/2006/relationships/hyperlink" Target="https://stats.wnba.com/events/?flag=3&amp;CFID=&amp;CFPARAMS=&amp;PlayerID=203411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8" Type="http://schemas.openxmlformats.org/officeDocument/2006/relationships/hyperlink" Target="https://stats.wnba.com/team/1611661322/traditional/" TargetMode="External"/><Relationship Id="rId12020" Type="http://schemas.openxmlformats.org/officeDocument/2006/relationships/hyperlink" Target="https://stats.wnba.com/events/?flag=1&amp;CFID=&amp;CFPARAMS=&amp;PlayerID=1628906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1" Type="http://schemas.openxmlformats.org/officeDocument/2006/relationships/hyperlink" Target="https://stats.wnba.com/events/?flag=3&amp;CFID=&amp;CFPARAMS=&amp;PlayerID=203411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9" Type="http://schemas.openxmlformats.org/officeDocument/2006/relationships/hyperlink" Target="https://stats.wnba.com/events/?flag=3&amp;CFID=&amp;CFPARAMS=&amp;PlayerID=203401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7" Type="http://schemas.openxmlformats.org/officeDocument/2006/relationships/hyperlink" Target="https://stats.wnba.com/events/?flag=1&amp;CFID=&amp;CFPARAMS=&amp;PlayerID=1629485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8" Type="http://schemas.openxmlformats.org/officeDocument/2006/relationships/hyperlink" Target="https://stats.wnba.com/events/?flag=1&amp;CFID=&amp;CFPARAMS=&amp;PlayerID=203411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2" Type="http://schemas.openxmlformats.org/officeDocument/2006/relationships/hyperlink" Target="https://stats.wnba.com/events/?flag=1&amp;CFID=&amp;CFPARAMS=&amp;PlayerID=1628279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wnba.com/player/201496/" TargetMode="External"/><Relationship Id="rId12026" Type="http://schemas.openxmlformats.org/officeDocument/2006/relationships/hyperlink" Target="https://stats.wnba.com/events/?flag=3&amp;CFID=&amp;CFPARAMS=&amp;PlayerID=1629485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7" Type="http://schemas.openxmlformats.org/officeDocument/2006/relationships/hyperlink" Target="https://stats.wnba.com/events/?flag=1&amp;CFID=&amp;CFPARAMS=&amp;PlayerID=203411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3" Type="http://schemas.openxmlformats.org/officeDocument/2006/relationships/hyperlink" Target="https://stats.wnba.com/events/?flag=1&amp;CFID=&amp;CFPARAMS=&amp;PlayerID=1628279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wnba.com/events/?flag=1&amp;CFID=&amp;CFPARAMS=&amp;PlayerID=1628920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1" Type="http://schemas.openxmlformats.org/officeDocument/2006/relationships/hyperlink" Target="https://stats.wnba.com/team/1611661319/traditional/" TargetMode="External"/><Relationship Id="rId12025" Type="http://schemas.openxmlformats.org/officeDocument/2006/relationships/hyperlink" Target="https://stats.wnba.com/events/?flag=3&amp;CFID=&amp;CFPARAMS=&amp;PlayerID=1629485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6" Type="http://schemas.openxmlformats.org/officeDocument/2006/relationships/hyperlink" Target="https://stats.wnba.com/events/?flag=1&amp;CFID=&amp;CFPARAMS=&amp;PlayerID=203411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4" Type="http://schemas.openxmlformats.org/officeDocument/2006/relationships/hyperlink" Target="https://stats.wnba.com/events/?flag=1&amp;CFID=&amp;CFPARAMS=&amp;PlayerID=1628279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wnba.com/events/?flag=1&amp;CFID=&amp;CFPARAMS=&amp;PlayerID=1628920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wnba.com/events/?flag=3&amp;CFID=&amp;CFPARAMS=&amp;PlayerID=201496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4" Type="http://schemas.openxmlformats.org/officeDocument/2006/relationships/hyperlink" Target="https://stats.wnba.com/team/1611661321/traditional/" TargetMode="External"/><Relationship Id="rId13355" Type="http://schemas.openxmlformats.org/officeDocument/2006/relationships/hyperlink" Target="https://stats.wnba.com/events/?flag=1&amp;CFID=&amp;CFPARAMS=&amp;PlayerID=203411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5" Type="http://schemas.openxmlformats.org/officeDocument/2006/relationships/hyperlink" Target="https://stats.wnba.com/events/?flag=1&amp;CFID=&amp;CFPARAMS=&amp;PlayerID=1628279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8" Type="http://schemas.openxmlformats.org/officeDocument/2006/relationships/hyperlink" Target="https://stats.wnba.com/events/?flag=3&amp;CFID=&amp;CFPARAMS=&amp;PlayerID=204332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9" Type="http://schemas.openxmlformats.org/officeDocument/2006/relationships/hyperlink" Target="https://stats.wnba.com/events/?flag=3&amp;CFID=&amp;CFPARAMS=&amp;PlayerID=204332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4" Type="http://schemas.openxmlformats.org/officeDocument/2006/relationships/hyperlink" Target="https://stats.wnba.com/player/204332/" TargetMode="External"/><Relationship Id="rId15905" Type="http://schemas.openxmlformats.org/officeDocument/2006/relationships/hyperlink" Target="https://stats.wnba.com/team/1611661319/traditional/" TargetMode="External"/><Relationship Id="rId15906" Type="http://schemas.openxmlformats.org/officeDocument/2006/relationships/hyperlink" Target="https://stats.wnba.com/events/?flag=3&amp;CFID=&amp;CFPARAMS=&amp;PlayerID=204332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7" Type="http://schemas.openxmlformats.org/officeDocument/2006/relationships/hyperlink" Target="https://stats.wnba.com/events/?flag=3&amp;CFID=&amp;CFPARAMS=&amp;PlayerID=204332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0" Type="http://schemas.openxmlformats.org/officeDocument/2006/relationships/hyperlink" Target="https://stats.wnba.com/events/?flag=1&amp;CFID=&amp;CFPARAMS=&amp;PlayerID=204317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1" Type="http://schemas.openxmlformats.org/officeDocument/2006/relationships/hyperlink" Target="https://stats.wnba.com/events/?flag=1&amp;CFID=&amp;CFPARAMS=&amp;PlayerID=204317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2" Type="http://schemas.openxmlformats.org/officeDocument/2006/relationships/hyperlink" Target="https://stats.wnba.com/events/?flag=1&amp;CFID=&amp;CFPARAMS=&amp;PlayerID=204317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3" Type="http://schemas.openxmlformats.org/officeDocument/2006/relationships/hyperlink" Target="https://stats.wnba.com/events/?flag=1&amp;CFID=&amp;CFPARAMS=&amp;PlayerID=204317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9" Type="http://schemas.openxmlformats.org/officeDocument/2006/relationships/hyperlink" Target="https://stats.wnba.com/team/1611661319/traditional/" TargetMode="External"/><Relationship Id="rId15915" Type="http://schemas.openxmlformats.org/officeDocument/2006/relationships/hyperlink" Target="https://stats.wnba.com/events/?flag=1&amp;CFID=&amp;CFPARAMS=&amp;PlayerID=204332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6" Type="http://schemas.openxmlformats.org/officeDocument/2006/relationships/hyperlink" Target="https://stats.wnba.com/events/?flag=1&amp;CFID=&amp;CFPARAMS=&amp;PlayerID=204332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7" Type="http://schemas.openxmlformats.org/officeDocument/2006/relationships/hyperlink" Target="https://stats.wnba.com/events/?flag=1&amp;CFID=&amp;CFPARAMS=&amp;PlayerID=204332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8" Type="http://schemas.openxmlformats.org/officeDocument/2006/relationships/hyperlink" Target="https://stats.wnba.com/player/202641/" TargetMode="External"/><Relationship Id="rId15911" Type="http://schemas.openxmlformats.org/officeDocument/2006/relationships/hyperlink" Target="https://stats.wnba.com/events/?flag=1&amp;CFID=&amp;CFPARAMS=&amp;PlayerID=204332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2" Type="http://schemas.openxmlformats.org/officeDocument/2006/relationships/hyperlink" Target="https://stats.wnba.com/events/?flag=1&amp;CFID=&amp;CFPARAMS=&amp;PlayerID=204332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3" Type="http://schemas.openxmlformats.org/officeDocument/2006/relationships/hyperlink" Target="https://stats.wnba.com/events/?flag=1&amp;CFID=&amp;CFPARAMS=&amp;PlayerID=204332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4" Type="http://schemas.openxmlformats.org/officeDocument/2006/relationships/hyperlink" Target="https://stats.wnba.com/events/?flag=1&amp;CFID=&amp;CFPARAMS=&amp;PlayerID=204332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0" Type="http://schemas.openxmlformats.org/officeDocument/2006/relationships/hyperlink" Target="https://stats.wnba.com/events/?flag=1&amp;CFID=&amp;CFPARAMS=&amp;PlayerID=204332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wnba.com/events/?flag=1&amp;CFID=&amp;CFPARAMS=&amp;PlayerID=203855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7" Type="http://schemas.openxmlformats.org/officeDocument/2006/relationships/hyperlink" Target="https://stats.wnba.com/player/203833/" TargetMode="External"/><Relationship Id="rId15948" Type="http://schemas.openxmlformats.org/officeDocument/2006/relationships/hyperlink" Target="https://stats.wnba.com/events/?flag=3&amp;CFID=&amp;CFPARAMS=&amp;PlayerID=204296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8" Type="http://schemas.openxmlformats.org/officeDocument/2006/relationships/hyperlink" Target="https://stats.wnba.com/team/1611661320/traditional/" TargetMode="External"/><Relationship Id="rId15949" Type="http://schemas.openxmlformats.org/officeDocument/2006/relationships/hyperlink" Target="https://stats.wnba.com/events/?flag=3&amp;CFID=&amp;CFPARAMS=&amp;PlayerID=204296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9" Type="http://schemas.openxmlformats.org/officeDocument/2006/relationships/hyperlink" Target="https://stats.wnba.com/events/?flag=3&amp;CFID=&amp;CFPARAMS=&amp;PlayerID=203833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3" Type="http://schemas.openxmlformats.org/officeDocument/2006/relationships/hyperlink" Target="https://stats.wnba.com/events/?flag=1&amp;CFID=&amp;CFPARAMS=&amp;PlayerID=203826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4" Type="http://schemas.openxmlformats.org/officeDocument/2006/relationships/hyperlink" Target="https://stats.wnba.com/player/204296/" TargetMode="External"/><Relationship Id="rId14614" Type="http://schemas.openxmlformats.org/officeDocument/2006/relationships/hyperlink" Target="https://stats.wnba.com/events/?flag=1&amp;CFID=&amp;CFPARAMS=&amp;PlayerID=203826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5" Type="http://schemas.openxmlformats.org/officeDocument/2006/relationships/hyperlink" Target="https://stats.wnba.com/team/1611661313/traditional/" TargetMode="External"/><Relationship Id="rId14615" Type="http://schemas.openxmlformats.org/officeDocument/2006/relationships/hyperlink" Target="https://stats.wnba.com/events/?flag=1&amp;CFID=&amp;CFPARAMS=&amp;PlayerID=203826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6" Type="http://schemas.openxmlformats.org/officeDocument/2006/relationships/hyperlink" Target="https://stats.wnba.com/events/?flag=3&amp;CFID=&amp;CFPARAMS=&amp;PlayerID=204296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wnba.com/events/?flag=1&amp;CFID=&amp;CFPARAMS=&amp;PlayerID=1641660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6" Type="http://schemas.openxmlformats.org/officeDocument/2006/relationships/hyperlink" Target="https://stats.wnba.com/events/?flag=1&amp;CFID=&amp;CFPARAMS=&amp;PlayerID=203826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7" Type="http://schemas.openxmlformats.org/officeDocument/2006/relationships/hyperlink" Target="https://stats.wnba.com/events/?flag=3&amp;CFID=&amp;CFPARAMS=&amp;PlayerID=204296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stats.wnba.com/events/?flag=1&amp;CFID=&amp;CFPARAMS=&amp;PlayerID=1641660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0" Type="http://schemas.openxmlformats.org/officeDocument/2006/relationships/hyperlink" Target="https://stats.wnba.com/events/?flag=1&amp;CFID=&amp;CFPARAMS=&amp;PlayerID=1628280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wnba.com/player/203855/" TargetMode="External"/><Relationship Id="rId14610" Type="http://schemas.openxmlformats.org/officeDocument/2006/relationships/hyperlink" Target="https://stats.wnba.com/events/?flag=1&amp;CFID=&amp;CFPARAMS=&amp;PlayerID=203826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1" Type="http://schemas.openxmlformats.org/officeDocument/2006/relationships/hyperlink" Target="https://stats.wnba.com/events/?flag=1&amp;CFID=&amp;CFPARAMS=&amp;PlayerID=1628280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wnba.com/team/1611661320/traditional/" TargetMode="External"/><Relationship Id="rId14611" Type="http://schemas.openxmlformats.org/officeDocument/2006/relationships/hyperlink" Target="https://stats.wnba.com/events/?flag=1&amp;CFID=&amp;CFPARAMS=&amp;PlayerID=203826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2" Type="http://schemas.openxmlformats.org/officeDocument/2006/relationships/hyperlink" Target="https://stats.wnba.com/events/?flag=1&amp;CFID=&amp;CFPARAMS=&amp;PlayerID=1628280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wnba.com/events/?flag=3&amp;CFID=&amp;CFPARAMS=&amp;PlayerID=203855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2" Type="http://schemas.openxmlformats.org/officeDocument/2006/relationships/hyperlink" Target="https://stats.wnba.com/events/?flag=1&amp;CFID=&amp;CFPARAMS=&amp;PlayerID=203826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3" Type="http://schemas.openxmlformats.org/officeDocument/2006/relationships/hyperlink" Target="https://stats.wnba.com/events/?flag=1&amp;CFID=&amp;CFPARAMS=&amp;PlayerID=1628280&amp;TeamID=161166132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wnba.com/events/?flag=3&amp;CFID=&amp;CFPARAMS=&amp;PlayerID=203855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wnba.com/events/?flag=3&amp;CFID=&amp;CFPARAMS=&amp;PlayerID=203855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" Type="http://schemas.openxmlformats.org/officeDocument/2006/relationships/hyperlink" Target="https://stats.wnba.com/events/?flag=3&amp;CFID=&amp;CFPARAMS=&amp;PlayerID=203855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" Type="http://schemas.openxmlformats.org/officeDocument/2006/relationships/hyperlink" Target="https://stats.wnba.com/events/?flag=1&amp;CFID=&amp;CFPARAMS=&amp;PlayerID=203855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wnba.com/events/?flag=1&amp;CFID=&amp;CFPARAMS=&amp;PlayerID=1641660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wnba.com/events/?flag=1&amp;CFID=&amp;CFPARAMS=&amp;PlayerID=1641660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8" Type="http://schemas.openxmlformats.org/officeDocument/2006/relationships/hyperlink" Target="https://stats.wnba.com/events/?flag=1&amp;CFID=&amp;CFPARAMS=&amp;PlayerID=203833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9" Type="http://schemas.openxmlformats.org/officeDocument/2006/relationships/hyperlink" Target="https://stats.wnba.com/team/1611661321/traditional/" TargetMode="External"/><Relationship Id="rId14629" Type="http://schemas.openxmlformats.org/officeDocument/2006/relationships/hyperlink" Target="https://stats.wnba.com/events/?flag=1&amp;CFID=&amp;CFPARAMS=&amp;PlayerID=203833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4" Type="http://schemas.openxmlformats.org/officeDocument/2006/relationships/hyperlink" Target="https://stats.wnba.com/events/?flag=1&amp;CFID=&amp;CFPARAMS=&amp;PlayerID=203833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5" Type="http://schemas.openxmlformats.org/officeDocument/2006/relationships/hyperlink" Target="https://stats.wnba.com/events/?flag=1&amp;CFID=&amp;CFPARAMS=&amp;PlayerID=204296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5" Type="http://schemas.openxmlformats.org/officeDocument/2006/relationships/hyperlink" Target="https://stats.wnba.com/events/?flag=1&amp;CFID=&amp;CFPARAMS=&amp;PlayerID=203833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6" Type="http://schemas.openxmlformats.org/officeDocument/2006/relationships/hyperlink" Target="https://stats.wnba.com/events/?flag=1&amp;CFID=&amp;CFPARAMS=&amp;PlayerID=204296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6" Type="http://schemas.openxmlformats.org/officeDocument/2006/relationships/hyperlink" Target="https://stats.wnba.com/events/?flag=1&amp;CFID=&amp;CFPARAMS=&amp;PlayerID=203833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7" Type="http://schemas.openxmlformats.org/officeDocument/2006/relationships/hyperlink" Target="https://stats.wnba.com/events/?flag=1&amp;CFID=&amp;CFPARAMS=&amp;PlayerID=204296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7" Type="http://schemas.openxmlformats.org/officeDocument/2006/relationships/hyperlink" Target="https://stats.wnba.com/events/?flag=1&amp;CFID=&amp;CFPARAMS=&amp;PlayerID=203833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8" Type="http://schemas.openxmlformats.org/officeDocument/2006/relationships/hyperlink" Target="https://stats.wnba.com/player/1628267/" TargetMode="External"/><Relationship Id="rId1480" Type="http://schemas.openxmlformats.org/officeDocument/2006/relationships/hyperlink" Target="https://stats.wnba.com/events/?flag=3&amp;CFID=&amp;CFPARAMS=&amp;PlayerID=1641660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0" Type="http://schemas.openxmlformats.org/officeDocument/2006/relationships/hyperlink" Target="https://stats.wnba.com/events/?flag=3&amp;CFID=&amp;CFPARAMS=&amp;PlayerID=203833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1" Type="http://schemas.openxmlformats.org/officeDocument/2006/relationships/hyperlink" Target="https://stats.wnba.com/events/?flag=1&amp;CFID=&amp;CFPARAMS=&amp;PlayerID=204296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wnba.com/events/?flag=3&amp;CFID=&amp;CFPARAMS=&amp;PlayerID=1641660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1" Type="http://schemas.openxmlformats.org/officeDocument/2006/relationships/hyperlink" Target="https://stats.wnba.com/events/?flag=3&amp;CFID=&amp;CFPARAMS=&amp;PlayerID=203833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2" Type="http://schemas.openxmlformats.org/officeDocument/2006/relationships/hyperlink" Target="https://stats.wnba.com/events/?flag=1&amp;CFID=&amp;CFPARAMS=&amp;PlayerID=204296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wnba.com/events/?flag=3&amp;CFID=&amp;CFPARAMS=&amp;PlayerID=1641660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2" Type="http://schemas.openxmlformats.org/officeDocument/2006/relationships/hyperlink" Target="https://stats.wnba.com/events/?flag=3&amp;CFID=&amp;CFPARAMS=&amp;PlayerID=203833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3" Type="http://schemas.openxmlformats.org/officeDocument/2006/relationships/hyperlink" Target="https://stats.wnba.com/events/?flag=1&amp;CFID=&amp;CFPARAMS=&amp;PlayerID=204296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wnba.com/events/?flag=3&amp;CFID=&amp;CFPARAMS=&amp;PlayerID=1641660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3" Type="http://schemas.openxmlformats.org/officeDocument/2006/relationships/hyperlink" Target="https://stats.wnba.com/events/?flag=1&amp;CFID=&amp;CFPARAMS=&amp;PlayerID=203833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4" Type="http://schemas.openxmlformats.org/officeDocument/2006/relationships/hyperlink" Target="https://stats.wnba.com/events/?flag=1&amp;CFID=&amp;CFPARAMS=&amp;PlayerID=204296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wnba.com/events/?flag=1&amp;CFID=&amp;CFPARAMS=&amp;PlayerID=1641660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wnba.com/events/?flag=1&amp;CFID=&amp;CFPARAMS=&amp;PlayerID=1641660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wnba.com/events/?flag=1&amp;CFID=&amp;CFPARAMS=&amp;PlayerID=1641660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wnba.com/events/?flag=1&amp;CFID=&amp;CFPARAMS=&amp;PlayerID=1641660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0" Type="http://schemas.openxmlformats.org/officeDocument/2006/relationships/hyperlink" Target="https://stats.wnba.com/events/?flag=1&amp;CFID=&amp;CFPARAMS=&amp;PlayerID=204296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6" Type="http://schemas.openxmlformats.org/officeDocument/2006/relationships/hyperlink" Target="https://stats.wnba.com/events/?flag=1&amp;CFID=&amp;CFPARAMS=&amp;PlayerID=202641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7" Type="http://schemas.openxmlformats.org/officeDocument/2006/relationships/hyperlink" Target="https://stats.wnba.com/events/?flag=1&amp;CFID=&amp;CFPARAMS=&amp;PlayerID=202641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8" Type="http://schemas.openxmlformats.org/officeDocument/2006/relationships/hyperlink" Target="https://stats.wnba.com/events/?flag=1&amp;CFID=&amp;CFPARAMS=&amp;PlayerID=202641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9" Type="http://schemas.openxmlformats.org/officeDocument/2006/relationships/hyperlink" Target="https://stats.wnba.com/events/?flag=1&amp;CFID=&amp;CFPARAMS=&amp;PlayerID=202641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2" Type="http://schemas.openxmlformats.org/officeDocument/2006/relationships/hyperlink" Target="https://stats.wnba.com/events/?flag=3&amp;CFID=&amp;CFPARAMS=&amp;PlayerID=202641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3" Type="http://schemas.openxmlformats.org/officeDocument/2006/relationships/hyperlink" Target="https://stats.wnba.com/events/?flag=3&amp;CFID=&amp;CFPARAMS=&amp;PlayerID=202641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4" Type="http://schemas.openxmlformats.org/officeDocument/2006/relationships/hyperlink" Target="https://stats.wnba.com/events/?flag=1&amp;CFID=&amp;CFPARAMS=&amp;PlayerID=202641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5" Type="http://schemas.openxmlformats.org/officeDocument/2006/relationships/hyperlink" Target="https://stats.wnba.com/events/?flag=1&amp;CFID=&amp;CFPARAMS=&amp;PlayerID=202641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0" Type="http://schemas.openxmlformats.org/officeDocument/2006/relationships/hyperlink" Target="https://stats.wnba.com/events/?flag=3&amp;CFID=&amp;CFPARAMS=&amp;PlayerID=202641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1" Type="http://schemas.openxmlformats.org/officeDocument/2006/relationships/hyperlink" Target="https://stats.wnba.com/events/?flag=3&amp;CFID=&amp;CFPARAMS=&amp;PlayerID=202641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6" Type="http://schemas.openxmlformats.org/officeDocument/2006/relationships/hyperlink" Target="https://stats.wnba.com/events/?flag=3&amp;CFID=&amp;CFPARAMS=&amp;PlayerID=203826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7" Type="http://schemas.openxmlformats.org/officeDocument/2006/relationships/hyperlink" Target="https://stats.wnba.com/events/?flag=1&amp;CFID=&amp;CFPARAMS=&amp;PlayerID=1628280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7" Type="http://schemas.openxmlformats.org/officeDocument/2006/relationships/hyperlink" Target="https://stats.wnba.com/events/?flag=3&amp;CFID=&amp;CFPARAMS=&amp;PlayerID=203826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8" Type="http://schemas.openxmlformats.org/officeDocument/2006/relationships/hyperlink" Target="https://stats.wnba.com/events/?flag=1&amp;CFID=&amp;CFPARAMS=&amp;PlayerID=1628280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8" Type="http://schemas.openxmlformats.org/officeDocument/2006/relationships/hyperlink" Target="https://stats.wnba.com/events/?flag=3&amp;CFID=&amp;CFPARAMS=&amp;PlayerID=203826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9" Type="http://schemas.openxmlformats.org/officeDocument/2006/relationships/hyperlink" Target="https://stats.wnba.com/events/?flag=1&amp;CFID=&amp;CFPARAMS=&amp;PlayerID=1628280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9" Type="http://schemas.openxmlformats.org/officeDocument/2006/relationships/hyperlink" Target="https://stats.wnba.com/events/?flag=1&amp;CFID=&amp;CFPARAMS=&amp;PlayerID=203826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2" Type="http://schemas.openxmlformats.org/officeDocument/2006/relationships/hyperlink" Target="https://stats.wnba.com/events/?flag=1&amp;CFID=&amp;CFPARAMS=&amp;PlayerID=203017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3" Type="http://schemas.openxmlformats.org/officeDocument/2006/relationships/hyperlink" Target="https://stats.wnba.com/team/1611661323/traditional/" TargetMode="External"/><Relationship Id="rId14603" Type="http://schemas.openxmlformats.org/officeDocument/2006/relationships/hyperlink" Target="https://stats.wnba.com/events/?flag=1&amp;CFID=&amp;CFPARAMS=&amp;PlayerID=203017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4" Type="http://schemas.openxmlformats.org/officeDocument/2006/relationships/hyperlink" Target="https://stats.wnba.com/events/?flag=3&amp;CFID=&amp;CFPARAMS=&amp;PlayerID=1628280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4" Type="http://schemas.openxmlformats.org/officeDocument/2006/relationships/hyperlink" Target="https://stats.wnba.com/player/203826/" TargetMode="External"/><Relationship Id="rId15935" Type="http://schemas.openxmlformats.org/officeDocument/2006/relationships/hyperlink" Target="https://stats.wnba.com/events/?flag=3&amp;CFID=&amp;CFPARAMS=&amp;PlayerID=1628280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5" Type="http://schemas.openxmlformats.org/officeDocument/2006/relationships/hyperlink" Target="https://stats.wnba.com/team/1611661323/traditional/" TargetMode="External"/><Relationship Id="rId15936" Type="http://schemas.openxmlformats.org/officeDocument/2006/relationships/hyperlink" Target="https://stats.wnba.com/events/?flag=1&amp;CFID=&amp;CFPARAMS=&amp;PlayerID=1628280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0" Type="http://schemas.openxmlformats.org/officeDocument/2006/relationships/hyperlink" Target="https://stats.wnba.com/events/?flag=1&amp;CFID=&amp;CFPARAMS=&amp;PlayerID=202641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0" Type="http://schemas.openxmlformats.org/officeDocument/2006/relationships/hyperlink" Target="https://stats.wnba.com/events/?flag=1&amp;CFID=&amp;CFPARAMS=&amp;PlayerID=203017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1" Type="http://schemas.openxmlformats.org/officeDocument/2006/relationships/hyperlink" Target="https://stats.wnba.com/events/?flag=1&amp;CFID=&amp;CFPARAMS=&amp;PlayerID=202641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1" Type="http://schemas.openxmlformats.org/officeDocument/2006/relationships/hyperlink" Target="https://stats.wnba.com/events/?flag=1&amp;CFID=&amp;CFPARAMS=&amp;PlayerID=203017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2" Type="http://schemas.openxmlformats.org/officeDocument/2006/relationships/hyperlink" Target="https://stats.wnba.com/player/1628280/" TargetMode="External"/><Relationship Id="rId14907" Type="http://schemas.openxmlformats.org/officeDocument/2006/relationships/hyperlink" Target="https://stats.wnba.com/team/1611661328/traditional/" TargetMode="External"/><Relationship Id="rId14908" Type="http://schemas.openxmlformats.org/officeDocument/2006/relationships/hyperlink" Target="https://stats.wnba.com/events/?flag=3&amp;CFID=&amp;CFPARAMS=&amp;PlayerID=100720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9" Type="http://schemas.openxmlformats.org/officeDocument/2006/relationships/hyperlink" Target="https://stats.wnba.com/events/?flag=3&amp;CFID=&amp;CFPARAMS=&amp;PlayerID=100720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3" Type="http://schemas.openxmlformats.org/officeDocument/2006/relationships/hyperlink" Target="https://stats.wnba.com/events/?flag=1&amp;CFID=&amp;CFPARAMS=&amp;PlayerID=203406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4" Type="http://schemas.openxmlformats.org/officeDocument/2006/relationships/hyperlink" Target="https://stats.wnba.com/events/?flag=1&amp;CFID=&amp;CFPARAMS=&amp;PlayerID=203406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5" Type="http://schemas.openxmlformats.org/officeDocument/2006/relationships/hyperlink" Target="https://stats.wnba.com/events/?flag=1&amp;CFID=&amp;CFPARAMS=&amp;PlayerID=203406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6" Type="http://schemas.openxmlformats.org/officeDocument/2006/relationships/hyperlink" Target="https://stats.wnba.com/player/100720/" TargetMode="External"/><Relationship Id="rId14900" Type="http://schemas.openxmlformats.org/officeDocument/2006/relationships/hyperlink" Target="https://stats.wnba.com/events/?flag=1&amp;CFID=&amp;CFPARAMS=&amp;PlayerID=203406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1" Type="http://schemas.openxmlformats.org/officeDocument/2006/relationships/hyperlink" Target="https://stats.wnba.com/events/?flag=1&amp;CFID=&amp;CFPARAMS=&amp;PlayerID=203406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2" Type="http://schemas.openxmlformats.org/officeDocument/2006/relationships/hyperlink" Target="https://stats.wnba.com/events/?flag=1&amp;CFID=&amp;CFPARAMS=&amp;PlayerID=203406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0" Type="http://schemas.openxmlformats.org/officeDocument/2006/relationships/hyperlink" Target="https://stats.wnba.com/player/203823/" TargetMode="External"/><Relationship Id="rId2821" Type="http://schemas.openxmlformats.org/officeDocument/2006/relationships/hyperlink" Target="https://stats.wnba.com/team/1611661320/traditional/" TargetMode="External"/><Relationship Id="rId2822" Type="http://schemas.openxmlformats.org/officeDocument/2006/relationships/hyperlink" Target="https://stats.wnba.com/events/?flag=3&amp;CFID=&amp;CFPARAMS=&amp;PlayerID=203823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3" Type="http://schemas.openxmlformats.org/officeDocument/2006/relationships/hyperlink" Target="https://stats.wnba.com/events/?flag=3&amp;CFID=&amp;CFPARAMS=&amp;PlayerID=203823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wnba.com/events/?flag=3&amp;CFID=&amp;CFPARAMS=&amp;PlayerID=203823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5" Type="http://schemas.openxmlformats.org/officeDocument/2006/relationships/hyperlink" Target="https://stats.wnba.com/events/?flag=3&amp;CFID=&amp;CFPARAMS=&amp;PlayerID=203823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6" Type="http://schemas.openxmlformats.org/officeDocument/2006/relationships/hyperlink" Target="https://stats.wnba.com/events/?flag=1&amp;CFID=&amp;CFPARAMS=&amp;PlayerID=203823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stats.wnba.com/events/?flag=1&amp;CFID=&amp;CFPARAMS=&amp;PlayerID=203823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wnba.com/events/?flag=1&amp;CFID=&amp;CFPARAMS=&amp;PlayerID=203823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wnba.com/events/?flag=1&amp;CFID=&amp;CFPARAMS=&amp;PlayerID=203823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wnba.com/events/?flag=3&amp;CFID=&amp;CFPARAMS=&amp;PlayerID=1629567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wnba.com/events/?flag=3&amp;CFID=&amp;CFPARAMS=&amp;PlayerID=1629567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stats.wnba.com/events/?flag=1&amp;CFID=&amp;CFPARAMS=&amp;PlayerID=1629567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stats.wnba.com/events/?flag=1&amp;CFID=&amp;CFPARAMS=&amp;PlayerID=1629567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stats.wnba.com/events/?flag=1&amp;CFID=&amp;CFPARAMS=&amp;PlayerID=1629567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wnba.com/events/?flag=1&amp;CFID=&amp;CFPARAMS=&amp;PlayerID=1629567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wnba.com/events/?flag=1&amp;CFID=&amp;CFPARAMS=&amp;PlayerID=1629567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8" Type="http://schemas.openxmlformats.org/officeDocument/2006/relationships/hyperlink" Target="https://stats.wnba.com/events/?flag=2&amp;CFID=&amp;CFPARAMS=&amp;PlayerID=100656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stats.wnba.com/events/?flag=1&amp;CFID=&amp;CFPARAMS=&amp;PlayerID=1629567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9" Type="http://schemas.openxmlformats.org/officeDocument/2006/relationships/hyperlink" Target="https://stats.wnba.com/events/?flag=2&amp;CFID=&amp;CFPARAMS=&amp;PlayerID=100656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wnba.com/events/?flag=1&amp;CFID=&amp;CFPARAMS=&amp;PlayerID=1629567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6" Type="http://schemas.openxmlformats.org/officeDocument/2006/relationships/hyperlink" Target="https://stats.wnba.com/team/1611661319/traditional/" TargetMode="External"/><Relationship Id="rId2819" Type="http://schemas.openxmlformats.org/officeDocument/2006/relationships/hyperlink" Target="https://stats.wnba.com/events/?flag=1&amp;CFID=&amp;CFPARAMS=&amp;PlayerID=1629567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7" Type="http://schemas.openxmlformats.org/officeDocument/2006/relationships/hyperlink" Target="https://stats.wnba.com/events/?flag=2&amp;CFID=&amp;CFPARAMS=&amp;PlayerID=100656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wnba.com/events/?flag=3&amp;CFID=&amp;CFPARAMS=&amp;PlayerID=1629568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stats.wnba.com/events/?flag=1&amp;CFID=&amp;CFPARAMS=&amp;PlayerID=1628931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wnba.com/events/?flag=3&amp;CFID=&amp;CFPARAMS=&amp;PlayerID=1629568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stats.wnba.com/events/?flag=1&amp;CFID=&amp;CFPARAMS=&amp;PlayerID=1628931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wnba.com/events/?flag=1&amp;CFID=&amp;CFPARAMS=&amp;PlayerID=1629568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wnba.com/events/?flag=1&amp;CFID=&amp;CFPARAMS=&amp;PlayerID=1628931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wnba.com/events/?flag=1&amp;CFID=&amp;CFPARAMS=&amp;PlayerID=1629568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stats.wnba.com/events/?flag=1&amp;CFID=&amp;CFPARAMS=&amp;PlayerID=1628931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wnba.com/events/?flag=1&amp;CFID=&amp;CFPARAMS=&amp;PlayerID=1629568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stats.wnba.com/events/?flag=1&amp;CFID=&amp;CFPARAMS=&amp;PlayerID=1628931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wnba.com/events/?flag=1&amp;CFID=&amp;CFPARAMS=&amp;PlayerID=1629568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wnba.com/events/?flag=1&amp;CFID=&amp;CFPARAMS=&amp;PlayerID=1628931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wnba.com/events/?flag=1&amp;CFID=&amp;CFPARAMS=&amp;PlayerID=1629568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stats.wnba.com/events/?flag=1&amp;CFID=&amp;CFPARAMS=&amp;PlayerID=1628931&amp;TeamID=1611661328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wnba.com/events/?flag=1&amp;CFID=&amp;CFPARAMS=&amp;PlayerID=1629568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8" Type="http://schemas.openxmlformats.org/officeDocument/2006/relationships/hyperlink" Target="https://stats.wnba.com/player/1630096/" TargetMode="External"/><Relationship Id="rId1518" Type="http://schemas.openxmlformats.org/officeDocument/2006/relationships/hyperlink" Target="https://stats.wnba.com/events/?flag=1&amp;CFID=&amp;CFPARAMS=&amp;PlayerID=1629568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9" Type="http://schemas.openxmlformats.org/officeDocument/2006/relationships/hyperlink" Target="https://stats.wnba.com/team/1611661323/traditional/" TargetMode="External"/><Relationship Id="rId24287" Type="http://schemas.openxmlformats.org/officeDocument/2006/relationships/hyperlink" Target="https://stats.wnba.com/events/?flag=2&amp;CFID=&amp;CFPARAMS=&amp;PlayerID=100284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wnba.com/events/?flag=1&amp;CFID=&amp;CFPARAMS=&amp;PlayerID=1629568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8" Type="http://schemas.openxmlformats.org/officeDocument/2006/relationships/hyperlink" Target="https://stats.wnba.com/events/?flag=2&amp;CFID=&amp;CFPARAMS=&amp;PlayerID=100284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5" Type="http://schemas.openxmlformats.org/officeDocument/2006/relationships/hyperlink" Target="https://stats.wnba.com/events/?flag=2&amp;CFID=&amp;CFPARAMS=&amp;PlayerID=100284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6" Type="http://schemas.openxmlformats.org/officeDocument/2006/relationships/hyperlink" Target="https://stats.wnba.com/events/?flag=2&amp;CFID=&amp;CFPARAMS=&amp;PlayerID=100284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9" Type="http://schemas.openxmlformats.org/officeDocument/2006/relationships/hyperlink" Target="https://stats.wnba.com/player/201892/" TargetMode="External"/><Relationship Id="rId24290" Type="http://schemas.openxmlformats.org/officeDocument/2006/relationships/hyperlink" Target="https://stats.wnba.com/team/1611661319/traditional/" TargetMode="External"/><Relationship Id="rId24291" Type="http://schemas.openxmlformats.org/officeDocument/2006/relationships/hyperlink" Target="https://stats.wnba.com/events/?flag=2&amp;CFID=&amp;CFPARAMS=&amp;PlayerID=201892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4" Type="http://schemas.openxmlformats.org/officeDocument/2006/relationships/hyperlink" Target="https://stats.wnba.com/events/?flag=2&amp;CFID=&amp;CFPARAMS=&amp;PlayerID=201892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5" Type="http://schemas.openxmlformats.org/officeDocument/2006/relationships/hyperlink" Target="https://stats.wnba.com/player/100656/" TargetMode="External"/><Relationship Id="rId24292" Type="http://schemas.openxmlformats.org/officeDocument/2006/relationships/hyperlink" Target="https://stats.wnba.com/events/?flag=2&amp;CFID=&amp;CFPARAMS=&amp;PlayerID=201892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3" Type="http://schemas.openxmlformats.org/officeDocument/2006/relationships/hyperlink" Target="https://stats.wnba.com/events/?flag=2&amp;CFID=&amp;CFPARAMS=&amp;PlayerID=201892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8" Type="http://schemas.openxmlformats.org/officeDocument/2006/relationships/hyperlink" Target="https://stats.wnba.com/events/?flag=1&amp;CFID=&amp;CFPARAMS=&amp;PlayerID=1629524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7" Type="http://schemas.openxmlformats.org/officeDocument/2006/relationships/hyperlink" Target="https://stats.wnba.com/events/?flag=1&amp;CFID=&amp;CFPARAMS=&amp;PlayerID=1629524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6" Type="http://schemas.openxmlformats.org/officeDocument/2006/relationships/hyperlink" Target="https://stats.wnba.com/events/?flag=1&amp;CFID=&amp;CFPARAMS=&amp;PlayerID=1629524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5" Type="http://schemas.openxmlformats.org/officeDocument/2006/relationships/hyperlink" Target="https://stats.wnba.com/events/?flag=1&amp;CFID=&amp;CFPARAMS=&amp;PlayerID=1629524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wnba.com/events/?flag=1&amp;CFID=&amp;CFPARAMS=&amp;PlayerID=1628931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9" Type="http://schemas.openxmlformats.org/officeDocument/2006/relationships/hyperlink" Target="https://stats.wnba.com/events/?flag=1&amp;CFID=&amp;CFPARAMS=&amp;PlayerID=1629524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wnba.com/events/?flag=1&amp;CFID=&amp;CFPARAMS=&amp;PlayerID=203823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wnba.com/events/?flag=1&amp;CFID=&amp;CFPARAMS=&amp;PlayerID=203855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wnba.com/events/?flag=1&amp;CFID=&amp;CFPARAMS=&amp;PlayerID=203823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wnba.com/events/?flag=1&amp;CFID=&amp;CFPARAMS=&amp;PlayerID=203855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wnba.com/events/?flag=1&amp;CFID=&amp;CFPARAMS=&amp;PlayerID=203823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wnba.com/events/?flag=1&amp;CFID=&amp;CFPARAMS=&amp;PlayerID=203855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wnba.com/events/?flag=1&amp;CFID=&amp;CFPARAMS=&amp;PlayerID=203823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wnba.com/events/?flag=1&amp;CFID=&amp;CFPARAMS=&amp;PlayerID=203855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4" Type="http://schemas.openxmlformats.org/officeDocument/2006/relationships/hyperlink" Target="https://stats.wnba.com/player/1628931/" TargetMode="External"/><Relationship Id="rId1504" Type="http://schemas.openxmlformats.org/officeDocument/2006/relationships/hyperlink" Target="https://stats.wnba.com/events/?flag=1&amp;CFID=&amp;CFPARAMS=&amp;PlayerID=203855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stats.wnba.com/team/1611661328/traditional/" TargetMode="External"/><Relationship Id="rId1505" Type="http://schemas.openxmlformats.org/officeDocument/2006/relationships/hyperlink" Target="https://stats.wnba.com/events/?flag=1&amp;CFID=&amp;CFPARAMS=&amp;PlayerID=203855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stats.wnba.com/events/?flag=3&amp;CFID=&amp;CFPARAMS=&amp;PlayerID=1628931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wnba.com/player/1629568/" TargetMode="External"/><Relationship Id="rId2837" Type="http://schemas.openxmlformats.org/officeDocument/2006/relationships/hyperlink" Target="https://stats.wnba.com/events/?flag=3&amp;CFID=&amp;CFPARAMS=&amp;PlayerID=1628931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wnba.com/team/1611661313/traditional/" TargetMode="External"/><Relationship Id="rId2838" Type="http://schemas.openxmlformats.org/officeDocument/2006/relationships/hyperlink" Target="https://stats.wnba.com/events/?flag=3&amp;CFID=&amp;CFPARAMS=&amp;PlayerID=1628931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6" Type="http://schemas.openxmlformats.org/officeDocument/2006/relationships/hyperlink" Target="https://stats.wnba.com/events/?flag=2&amp;CFID=&amp;CFPARAMS=&amp;PlayerID=100533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wnba.com/events/?flag=3&amp;CFID=&amp;CFPARAMS=&amp;PlayerID=1629568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stats.wnba.com/events/?flag=3&amp;CFID=&amp;CFPARAMS=&amp;PlayerID=1628931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7" Type="http://schemas.openxmlformats.org/officeDocument/2006/relationships/hyperlink" Target="https://stats.wnba.com/player/201054/" TargetMode="External"/><Relationship Id="rId1509" Type="http://schemas.openxmlformats.org/officeDocument/2006/relationships/hyperlink" Target="https://stats.wnba.com/events/?flag=3&amp;CFID=&amp;CFPARAMS=&amp;PlayerID=1629568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4" Type="http://schemas.openxmlformats.org/officeDocument/2006/relationships/hyperlink" Target="https://stats.wnba.com/events/?flag=2&amp;CFID=&amp;CFPARAMS=&amp;PlayerID=100533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5" Type="http://schemas.openxmlformats.org/officeDocument/2006/relationships/hyperlink" Target="https://stats.wnba.com/events/?flag=2&amp;CFID=&amp;CFPARAMS=&amp;PlayerID=100533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8" Type="http://schemas.openxmlformats.org/officeDocument/2006/relationships/hyperlink" Target="https://stats.wnba.com/team/1611661330/traditional/" TargetMode="External"/><Relationship Id="rId24279" Type="http://schemas.openxmlformats.org/officeDocument/2006/relationships/hyperlink" Target="https://stats.wnba.com/events/?flag=2&amp;CFID=&amp;CFPARAMS=&amp;PlayerID=201054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0" Type="http://schemas.openxmlformats.org/officeDocument/2006/relationships/hyperlink" Target="https://stats.wnba.com/events/?flag=2&amp;CFID=&amp;CFPARAMS=&amp;PlayerID=201054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3" Type="http://schemas.openxmlformats.org/officeDocument/2006/relationships/hyperlink" Target="https://stats.wnba.com/player/100284/" TargetMode="External"/><Relationship Id="rId24284" Type="http://schemas.openxmlformats.org/officeDocument/2006/relationships/hyperlink" Target="https://stats.wnba.com/team/1611661325/traditional/" TargetMode="External"/><Relationship Id="rId24281" Type="http://schemas.openxmlformats.org/officeDocument/2006/relationships/hyperlink" Target="https://stats.wnba.com/events/?flag=2&amp;CFID=&amp;CFPARAMS=&amp;PlayerID=201054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2" Type="http://schemas.openxmlformats.org/officeDocument/2006/relationships/hyperlink" Target="https://stats.wnba.com/events/?flag=2&amp;CFID=&amp;CFPARAMS=&amp;PlayerID=201054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stats.wnba.com/events/?flag=1&amp;CFID=&amp;CFPARAMS=&amp;PlayerID=1630446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wnba.com/events/?flag=1&amp;CFID=&amp;CFPARAMS=&amp;PlayerID=1630446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stats.wnba.com/events/?flag=1&amp;CFID=&amp;CFPARAMS=&amp;PlayerID=1630446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stats.wnba.com/events/?flag=1&amp;CFID=&amp;CFPARAMS=&amp;PlayerID=1630446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wnba.com/events/?flag=1&amp;CFID=&amp;CFPARAMS=&amp;PlayerID=1630446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wnba.com/events/?flag=1&amp;CFID=&amp;CFPARAMS=&amp;PlayerID=1630446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wnba.com/player/1629567/" TargetMode="External"/><Relationship Id="rId2807" Type="http://schemas.openxmlformats.org/officeDocument/2006/relationships/hyperlink" Target="https://stats.wnba.com/team/1611661323/traditional/" TargetMode="External"/><Relationship Id="rId2808" Type="http://schemas.openxmlformats.org/officeDocument/2006/relationships/hyperlink" Target="https://stats.wnba.com/events/?flag=3&amp;CFID=&amp;CFPARAMS=&amp;PlayerID=1629567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stats.wnba.com/events/?flag=3&amp;CFID=&amp;CFPARAMS=&amp;PlayerID=1629567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wnba.com/events/?flag=3&amp;CFID=&amp;CFPARAMS=&amp;PlayerID=1630114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8" Type="http://schemas.openxmlformats.org/officeDocument/2006/relationships/hyperlink" Target="https://stats.wnba.com/events/?flag=2&amp;CFID=&amp;CFPARAMS=&amp;PlayerID=100646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wnba.com/events/?flag=3&amp;CFID=&amp;CFPARAMS=&amp;PlayerID=1630114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7" Type="http://schemas.openxmlformats.org/officeDocument/2006/relationships/hyperlink" Target="https://stats.wnba.com/events/?flag=2&amp;CFID=&amp;CFPARAMS=&amp;PlayerID=100646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stats.wnba.com/events/?flag=3&amp;CFID=&amp;CFPARAMS=&amp;PlayerID=1630114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8" Type="http://schemas.openxmlformats.org/officeDocument/2006/relationships/hyperlink" Target="https://stats.wnba.com/events/?flag=2&amp;CFID=&amp;CFPARAMS=&amp;PlayerID=202239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wnba.com/events/?flag=1&amp;CFID=&amp;CFPARAMS=&amp;PlayerID=1630114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9" Type="http://schemas.openxmlformats.org/officeDocument/2006/relationships/hyperlink" Target="https://stats.wnba.com/events/?flag=2&amp;CFID=&amp;CFPARAMS=&amp;PlayerID=100646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9" Type="http://schemas.openxmlformats.org/officeDocument/2006/relationships/hyperlink" Target="https://stats.wnba.com/events/?flag=2&amp;CFID=&amp;CFPARAMS=&amp;PlayerID=202239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0" Type="http://schemas.openxmlformats.org/officeDocument/2006/relationships/hyperlink" Target="https://stats.wnba.com/events/?flag=1&amp;CFID=&amp;CFPARAMS=&amp;PlayerID=1627668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1" Type="http://schemas.openxmlformats.org/officeDocument/2006/relationships/hyperlink" Target="https://stats.wnba.com/events/?flag=3&amp;CFID=&amp;CFPARAMS=&amp;PlayerID=202670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0" Type="http://schemas.openxmlformats.org/officeDocument/2006/relationships/hyperlink" Target="https://stats.wnba.com/events/?flag=3&amp;CFID=&amp;CFPARAMS=&amp;PlayerID=202670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0" Type="http://schemas.openxmlformats.org/officeDocument/2006/relationships/hyperlink" Target="https://stats.wnba.com/events/?flag=2&amp;CFID=&amp;CFPARAMS=&amp;PlayerID=100342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2" Type="http://schemas.openxmlformats.org/officeDocument/2006/relationships/hyperlink" Target="https://stats.wnba.com/player/100731/" TargetMode="External"/><Relationship Id="rId24343" Type="http://schemas.openxmlformats.org/officeDocument/2006/relationships/hyperlink" Target="https://stats.wnba.com/team/1611661324/traditional/" TargetMode="External"/><Relationship Id="rId23012" Type="http://schemas.openxmlformats.org/officeDocument/2006/relationships/hyperlink" Target="https://stats.wnba.com/events/?flag=2&amp;CFID=&amp;CFPARAMS=&amp;PlayerID=100342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0" Type="http://schemas.openxmlformats.org/officeDocument/2006/relationships/hyperlink" Target="https://stats.wnba.com/events/?flag=2&amp;CFID=&amp;CFPARAMS=&amp;PlayerID=202316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1" Type="http://schemas.openxmlformats.org/officeDocument/2006/relationships/hyperlink" Target="https://stats.wnba.com/events/?flag=2&amp;CFID=&amp;CFPARAMS=&amp;PlayerID=100342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1" Type="http://schemas.openxmlformats.org/officeDocument/2006/relationships/hyperlink" Target="https://stats.wnba.com/events/?flag=2&amp;CFID=&amp;CFPARAMS=&amp;PlayerID=202316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4" Type="http://schemas.openxmlformats.org/officeDocument/2006/relationships/hyperlink" Target="https://stats.wnba.com/player/100646/" TargetMode="External"/><Relationship Id="rId24346" Type="http://schemas.openxmlformats.org/officeDocument/2006/relationships/hyperlink" Target="https://stats.wnba.com/player/202239/" TargetMode="External"/><Relationship Id="rId23013" Type="http://schemas.openxmlformats.org/officeDocument/2006/relationships/hyperlink" Target="https://stats.wnba.com/events/?flag=2&amp;CFID=&amp;CFPARAMS=&amp;PlayerID=100342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7" Type="http://schemas.openxmlformats.org/officeDocument/2006/relationships/hyperlink" Target="https://stats.wnba.com/team/1611661328/traditional/" TargetMode="External"/><Relationship Id="rId23016" Type="http://schemas.openxmlformats.org/officeDocument/2006/relationships/hyperlink" Target="https://stats.wnba.com/events/?flag=2&amp;CFID=&amp;CFPARAMS=&amp;PlayerID=100646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4" Type="http://schemas.openxmlformats.org/officeDocument/2006/relationships/hyperlink" Target="https://stats.wnba.com/events/?flag=2&amp;CFID=&amp;CFPARAMS=&amp;PlayerID=100731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5" Type="http://schemas.openxmlformats.org/officeDocument/2006/relationships/hyperlink" Target="https://stats.wnba.com/team/1611661325/traditional/" TargetMode="External"/><Relationship Id="rId24345" Type="http://schemas.openxmlformats.org/officeDocument/2006/relationships/hyperlink" Target="https://stats.wnba.com/events/?flag=2&amp;CFID=&amp;CFPARAMS=&amp;PlayerID=100731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9" Type="http://schemas.openxmlformats.org/officeDocument/2006/relationships/hyperlink" Target="https://stats.wnba.com/events/?flag=1&amp;CFID=&amp;CFPARAMS=&amp;PlayerID=204323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7" Type="http://schemas.openxmlformats.org/officeDocument/2006/relationships/hyperlink" Target="https://stats.wnba.com/events/?flag=1&amp;CFID=&amp;CFPARAMS=&amp;PlayerID=204323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9" Type="http://schemas.openxmlformats.org/officeDocument/2006/relationships/hyperlink" Target="https://stats.wnba.com/events/?flag=1&amp;CFID=&amp;CFPARAMS=&amp;PlayerID=1627668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8" Type="http://schemas.openxmlformats.org/officeDocument/2006/relationships/hyperlink" Target="https://stats.wnba.com/events/?flag=1&amp;CFID=&amp;CFPARAMS=&amp;PlayerID=204323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8" Type="http://schemas.openxmlformats.org/officeDocument/2006/relationships/hyperlink" Target="https://stats.wnba.com/events/?flag=1&amp;CFID=&amp;CFPARAMS=&amp;PlayerID=1627668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9" Type="http://schemas.openxmlformats.org/officeDocument/2006/relationships/hyperlink" Target="https://stats.wnba.com/team/1611661319/traditional/" TargetMode="External"/><Relationship Id="rId24350" Type="http://schemas.openxmlformats.org/officeDocument/2006/relationships/hyperlink" Target="https://stats.wnba.com/events/?flag=2&amp;CFID=&amp;CFPARAMS=&amp;PlayerID=202239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1" Type="http://schemas.openxmlformats.org/officeDocument/2006/relationships/hyperlink" Target="https://stats.wnba.com/player/204323/" TargetMode="External"/><Relationship Id="rId12353" Type="http://schemas.openxmlformats.org/officeDocument/2006/relationships/hyperlink" Target="https://stats.wnba.com/events/?flag=3&amp;CFID=&amp;CFPARAMS=&amp;PlayerID=1627668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4" Type="http://schemas.openxmlformats.org/officeDocument/2006/relationships/hyperlink" Target="https://stats.wnba.com/events/?flag=1&amp;CFID=&amp;CFPARAMS=&amp;PlayerID=100949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2" Type="http://schemas.openxmlformats.org/officeDocument/2006/relationships/hyperlink" Target="https://stats.wnba.com/team/1611661329/traditional/" TargetMode="External"/><Relationship Id="rId12352" Type="http://schemas.openxmlformats.org/officeDocument/2006/relationships/hyperlink" Target="https://stats.wnba.com/events/?flag=3&amp;CFID=&amp;CFPARAMS=&amp;PlayerID=1627668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3" Type="http://schemas.openxmlformats.org/officeDocument/2006/relationships/hyperlink" Target="https://stats.wnba.com/events/?flag=1&amp;CFID=&amp;CFPARAMS=&amp;PlayerID=100949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wnba.com/events/?flag=1&amp;CFID=&amp;CFPARAMS=&amp;PlayerID=1630101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1" Type="http://schemas.openxmlformats.org/officeDocument/2006/relationships/hyperlink" Target="https://stats.wnba.com/team/1611661328/traditional/" TargetMode="External"/><Relationship Id="rId13682" Type="http://schemas.openxmlformats.org/officeDocument/2006/relationships/hyperlink" Target="https://stats.wnba.com/events/?flag=1&amp;CFID=&amp;CFPARAMS=&amp;PlayerID=100949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wnba.com/events/?flag=1&amp;CFID=&amp;CFPARAMS=&amp;PlayerID=1630101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0" Type="http://schemas.openxmlformats.org/officeDocument/2006/relationships/hyperlink" Target="https://stats.wnba.com/events/?flag=1&amp;CFID=&amp;CFPARAMS=&amp;PlayerID=203410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0" Type="http://schemas.openxmlformats.org/officeDocument/2006/relationships/hyperlink" Target="https://stats.wnba.com/player/1627668/" TargetMode="External"/><Relationship Id="rId13681" Type="http://schemas.openxmlformats.org/officeDocument/2006/relationships/hyperlink" Target="https://stats.wnba.com/events/?flag=1&amp;CFID=&amp;CFPARAMS=&amp;PlayerID=100949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wnba.com/events/?flag=1&amp;CFID=&amp;CFPARAMS=&amp;PlayerID=1630101&amp;TeamID=161166132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5" Type="http://schemas.openxmlformats.org/officeDocument/2006/relationships/hyperlink" Target="https://stats.wnba.com/events/?flag=3&amp;CFID=&amp;CFPARAMS=&amp;PlayerID=204323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7" Type="http://schemas.openxmlformats.org/officeDocument/2006/relationships/hyperlink" Target="https://stats.wnba.com/events/?flag=1&amp;CFID=&amp;CFPARAMS=&amp;PlayerID=1627668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8" Type="http://schemas.openxmlformats.org/officeDocument/2006/relationships/hyperlink" Target="https://stats.wnba.com/player/202670/" TargetMode="External"/><Relationship Id="rId1573" Type="http://schemas.openxmlformats.org/officeDocument/2006/relationships/hyperlink" Target="https://stats.wnba.com/player/1630114/" TargetMode="External"/><Relationship Id="rId11026" Type="http://schemas.openxmlformats.org/officeDocument/2006/relationships/hyperlink" Target="https://stats.wnba.com/events/?flag=3&amp;CFID=&amp;CFPARAMS=&amp;PlayerID=204323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6" Type="http://schemas.openxmlformats.org/officeDocument/2006/relationships/hyperlink" Target="https://stats.wnba.com/events/?flag=1&amp;CFID=&amp;CFPARAMS=&amp;PlayerID=1627668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7" Type="http://schemas.openxmlformats.org/officeDocument/2006/relationships/hyperlink" Target="https://stats.wnba.com/events/?flag=1&amp;CFID=&amp;CFPARAMS=&amp;PlayerID=100949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wnba.com/team/1611661317/traditional/" TargetMode="External"/><Relationship Id="rId11023" Type="http://schemas.openxmlformats.org/officeDocument/2006/relationships/hyperlink" Target="https://stats.wnba.com/events/?flag=3&amp;CFID=&amp;CFPARAMS=&amp;PlayerID=204323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5" Type="http://schemas.openxmlformats.org/officeDocument/2006/relationships/hyperlink" Target="https://stats.wnba.com/events/?flag=3&amp;CFID=&amp;CFPARAMS=&amp;PlayerID=1627668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6" Type="http://schemas.openxmlformats.org/officeDocument/2006/relationships/hyperlink" Target="https://stats.wnba.com/events/?flag=1&amp;CFID=&amp;CFPARAMS=&amp;PlayerID=100949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stats.wnba.com/events/?flag=3&amp;CFID=&amp;CFPARAMS=&amp;PlayerID=1630114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4" Type="http://schemas.openxmlformats.org/officeDocument/2006/relationships/hyperlink" Target="https://stats.wnba.com/events/?flag=3&amp;CFID=&amp;CFPARAMS=&amp;PlayerID=204323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4" Type="http://schemas.openxmlformats.org/officeDocument/2006/relationships/hyperlink" Target="https://stats.wnba.com/events/?flag=3&amp;CFID=&amp;CFPARAMS=&amp;PlayerID=1627668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5" Type="http://schemas.openxmlformats.org/officeDocument/2006/relationships/hyperlink" Target="https://stats.wnba.com/events/?flag=1&amp;CFID=&amp;CFPARAMS=&amp;PlayerID=100949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wnba.com/events/?flag=1&amp;CFID=&amp;CFPARAMS=&amp;PlayerID=1630101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wnba.com/events/?flag=1&amp;CFID=&amp;CFPARAMS=&amp;PlayerID=203403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7" Type="http://schemas.openxmlformats.org/officeDocument/2006/relationships/hyperlink" Target="https://stats.wnba.com/events/?flag=2&amp;CFID=&amp;CFPARAMS=&amp;PlayerID=200671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9" Type="http://schemas.openxmlformats.org/officeDocument/2006/relationships/hyperlink" Target="https://stats.wnba.com/events/?flag=2&amp;CFID=&amp;CFPARAMS=&amp;PlayerID=202316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wnba.com/events/?flag=1&amp;CFID=&amp;CFPARAMS=&amp;PlayerID=1630101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stats.wnba.com/events/?flag=1&amp;CFID=&amp;CFPARAMS=&amp;PlayerID=203403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6" Type="http://schemas.openxmlformats.org/officeDocument/2006/relationships/hyperlink" Target="https://stats.wnba.com/events/?flag=2&amp;CFID=&amp;CFPARAMS=&amp;PlayerID=200671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7" Type="http://schemas.openxmlformats.org/officeDocument/2006/relationships/hyperlink" Target="https://stats.wnba.com/events/?flag=1&amp;CFID=&amp;CFPARAMS=&amp;PlayerID=1630101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wnba.com/events/?flag=1&amp;CFID=&amp;CFPARAMS=&amp;PlayerID=203403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9" Type="http://schemas.openxmlformats.org/officeDocument/2006/relationships/hyperlink" Target="https://stats.wnba.com/team/1611661319/traditional/" TargetMode="External"/><Relationship Id="rId24337" Type="http://schemas.openxmlformats.org/officeDocument/2006/relationships/hyperlink" Target="https://stats.wnba.com/team/1611661317/traditional/" TargetMode="External"/><Relationship Id="rId1568" Type="http://schemas.openxmlformats.org/officeDocument/2006/relationships/hyperlink" Target="https://stats.wnba.com/events/?flag=1&amp;CFID=&amp;CFPARAMS=&amp;PlayerID=1630101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stats.wnba.com/events/?flag=1&amp;CFID=&amp;CFPARAMS=&amp;PlayerID=203403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8" Type="http://schemas.openxmlformats.org/officeDocument/2006/relationships/hyperlink" Target="https://stats.wnba.com/player/100342/" TargetMode="External"/><Relationship Id="rId24338" Type="http://schemas.openxmlformats.org/officeDocument/2006/relationships/hyperlink" Target="https://stats.wnba.com/events/?flag=2&amp;CFID=&amp;CFPARAMS=&amp;PlayerID=202316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wnba.com/events/?flag=1&amp;CFID=&amp;CFPARAMS=&amp;PlayerID=1630101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1" Type="http://schemas.openxmlformats.org/officeDocument/2006/relationships/hyperlink" Target="https://stats.wnba.com/events/?flag=1&amp;CFID=&amp;CFPARAMS=&amp;PlayerID=1628932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0" Type="http://schemas.openxmlformats.org/officeDocument/2006/relationships/hyperlink" Target="https://stats.wnba.com/events/?flag=3&amp;CFID=&amp;CFPARAMS=&amp;PlayerID=203831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0" Type="http://schemas.openxmlformats.org/officeDocument/2006/relationships/hyperlink" Target="https://stats.wnba.com/events/?flag=1&amp;CFID=&amp;CFPARAMS=&amp;PlayerID=1628932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1" Type="http://schemas.openxmlformats.org/officeDocument/2006/relationships/hyperlink" Target="https://stats.wnba.com/team/1611661321/traditional/" TargetMode="External"/><Relationship Id="rId24332" Type="http://schemas.openxmlformats.org/officeDocument/2006/relationships/hyperlink" Target="https://stats.wnba.com/events/?flag=2&amp;CFID=&amp;CFPARAMS=&amp;PlayerID=100887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1" Type="http://schemas.openxmlformats.org/officeDocument/2006/relationships/hyperlink" Target="https://stats.wnba.com/events/?flag=2&amp;CFID=&amp;CFPARAMS=&amp;PlayerID=100634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0" Type="http://schemas.openxmlformats.org/officeDocument/2006/relationships/hyperlink" Target="https://stats.wnba.com/events/?flag=2&amp;CFID=&amp;CFPARAMS=&amp;PlayerID=100634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0" Type="http://schemas.openxmlformats.org/officeDocument/2006/relationships/hyperlink" Target="https://stats.wnba.com/player/100887/" TargetMode="External"/><Relationship Id="rId23003" Type="http://schemas.openxmlformats.org/officeDocument/2006/relationships/hyperlink" Target="https://stats.wnba.com/team/1611661324/traditional/" TargetMode="External"/><Relationship Id="rId24335" Type="http://schemas.openxmlformats.org/officeDocument/2006/relationships/hyperlink" Target="https://stats.wnba.com/events/?flag=2&amp;CFID=&amp;CFPARAMS=&amp;PlayerID=100887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2" Type="http://schemas.openxmlformats.org/officeDocument/2006/relationships/hyperlink" Target="https://stats.wnba.com/player/200671/" TargetMode="External"/><Relationship Id="rId24336" Type="http://schemas.openxmlformats.org/officeDocument/2006/relationships/hyperlink" Target="https://stats.wnba.com/player/202316/" TargetMode="External"/><Relationship Id="rId23005" Type="http://schemas.openxmlformats.org/officeDocument/2006/relationships/hyperlink" Target="https://stats.wnba.com/events/?flag=2&amp;CFID=&amp;CFPARAMS=&amp;PlayerID=200671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3" Type="http://schemas.openxmlformats.org/officeDocument/2006/relationships/hyperlink" Target="https://stats.wnba.com/events/?flag=2&amp;CFID=&amp;CFPARAMS=&amp;PlayerID=100887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4" Type="http://schemas.openxmlformats.org/officeDocument/2006/relationships/hyperlink" Target="https://stats.wnba.com/events/?flag=2&amp;CFID=&amp;CFPARAMS=&amp;PlayerID=200671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4" Type="http://schemas.openxmlformats.org/officeDocument/2006/relationships/hyperlink" Target="https://stats.wnba.com/events/?flag=2&amp;CFID=&amp;CFPARAMS=&amp;PlayerID=100887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8" Type="http://schemas.openxmlformats.org/officeDocument/2006/relationships/hyperlink" Target="https://stats.wnba.com/events/?flag=3&amp;CFID=&amp;CFPARAMS=&amp;PlayerID=203831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9" Type="http://schemas.openxmlformats.org/officeDocument/2006/relationships/hyperlink" Target="https://stats.wnba.com/events/?flag=3&amp;CFID=&amp;CFPARAMS=&amp;PlayerID=203831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9" Type="http://schemas.openxmlformats.org/officeDocument/2006/relationships/hyperlink" Target="https://stats.wnba.com/events/?flag=1&amp;CFID=&amp;CFPARAMS=&amp;PlayerID=1628932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2" Type="http://schemas.openxmlformats.org/officeDocument/2006/relationships/hyperlink" Target="https://stats.wnba.com/events/?flag=1&amp;CFID=&amp;CFPARAMS=&amp;PlayerID=204323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4" Type="http://schemas.openxmlformats.org/officeDocument/2006/relationships/hyperlink" Target="https://stats.wnba.com/player/1628932/" TargetMode="External"/><Relationship Id="rId13695" Type="http://schemas.openxmlformats.org/officeDocument/2006/relationships/hyperlink" Target="https://stats.wnba.com/events/?flag=1&amp;CFID=&amp;CFPARAMS=&amp;PlayerID=202670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3" Type="http://schemas.openxmlformats.org/officeDocument/2006/relationships/hyperlink" Target="https://stats.wnba.com/events/?flag=1&amp;CFID=&amp;CFPARAMS=&amp;PlayerID=204323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3" Type="http://schemas.openxmlformats.org/officeDocument/2006/relationships/hyperlink" Target="https://stats.wnba.com/events/?flag=1&amp;CFID=&amp;CFPARAMS=&amp;PlayerID=1627668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4" Type="http://schemas.openxmlformats.org/officeDocument/2006/relationships/hyperlink" Target="https://stats.wnba.com/events/?flag=1&amp;CFID=&amp;CFPARAMS=&amp;PlayerID=202670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stats.wnba.com/player/203403/" TargetMode="External"/><Relationship Id="rId11030" Type="http://schemas.openxmlformats.org/officeDocument/2006/relationships/hyperlink" Target="https://stats.wnba.com/events/?flag=1&amp;CFID=&amp;CFPARAMS=&amp;PlayerID=204323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2" Type="http://schemas.openxmlformats.org/officeDocument/2006/relationships/hyperlink" Target="https://stats.wnba.com/events/?flag=1&amp;CFID=&amp;CFPARAMS=&amp;PlayerID=1627668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3" Type="http://schemas.openxmlformats.org/officeDocument/2006/relationships/hyperlink" Target="https://stats.wnba.com/events/?flag=1&amp;CFID=&amp;CFPARAMS=&amp;PlayerID=202670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0" Type="http://schemas.openxmlformats.org/officeDocument/2006/relationships/hyperlink" Target="https://stats.wnba.com/team/1611661320/traditional/" TargetMode="External"/><Relationship Id="rId2891" Type="http://schemas.openxmlformats.org/officeDocument/2006/relationships/hyperlink" Target="https://stats.wnba.com/team/1611661322/traditional/" TargetMode="External"/><Relationship Id="rId11031" Type="http://schemas.openxmlformats.org/officeDocument/2006/relationships/hyperlink" Target="https://stats.wnba.com/events/?flag=1&amp;CFID=&amp;CFPARAMS=&amp;PlayerID=204323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1" Type="http://schemas.openxmlformats.org/officeDocument/2006/relationships/hyperlink" Target="https://stats.wnba.com/events/?flag=1&amp;CFID=&amp;CFPARAMS=&amp;PlayerID=1627668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2" Type="http://schemas.openxmlformats.org/officeDocument/2006/relationships/hyperlink" Target="https://stats.wnba.com/events/?flag=1&amp;CFID=&amp;CFPARAMS=&amp;PlayerID=202670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wnba.com/events/?flag=3&amp;CFID=&amp;CFPARAMS=&amp;PlayerID=1630101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stats.wnba.com/events/?flag=3&amp;CFID=&amp;CFPARAMS=&amp;PlayerID=203403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6" Type="http://schemas.openxmlformats.org/officeDocument/2006/relationships/hyperlink" Target="https://stats.wnba.com/team/1611661325/traditional/" TargetMode="External"/><Relationship Id="rId12368" Type="http://schemas.openxmlformats.org/officeDocument/2006/relationships/hyperlink" Target="https://stats.wnba.com/events/?flag=1&amp;CFID=&amp;CFPARAMS=&amp;PlayerID=1628932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9" Type="http://schemas.openxmlformats.org/officeDocument/2006/relationships/hyperlink" Target="https://stats.wnba.com/events/?flag=1&amp;CFID=&amp;CFPARAMS=&amp;PlayerID=202670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wnba.com/events/?flag=3&amp;CFID=&amp;CFPARAMS=&amp;PlayerID=1630101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stats.wnba.com/events/?flag=3&amp;CFID=&amp;CFPARAMS=&amp;PlayerID=203403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7" Type="http://schemas.openxmlformats.org/officeDocument/2006/relationships/hyperlink" Target="https://stats.wnba.com/events/?flag=3&amp;CFID=&amp;CFPARAMS=&amp;PlayerID=203831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7" Type="http://schemas.openxmlformats.org/officeDocument/2006/relationships/hyperlink" Target="https://stats.wnba.com/events/?flag=3&amp;CFID=&amp;CFPARAMS=&amp;PlayerID=1628932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8" Type="http://schemas.openxmlformats.org/officeDocument/2006/relationships/hyperlink" Target="https://stats.wnba.com/events/?flag=1&amp;CFID=&amp;CFPARAMS=&amp;PlayerID=202670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wnba.com/events/?flag=3&amp;CFID=&amp;CFPARAMS=&amp;PlayerID=1630101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wnba.com/events/?flag=3&amp;CFID=&amp;CFPARAMS=&amp;PlayerID=203403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4" Type="http://schemas.openxmlformats.org/officeDocument/2006/relationships/hyperlink" Target="https://stats.wnba.com/events/?flag=1&amp;CFID=&amp;CFPARAMS=&amp;PlayerID=204323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6" Type="http://schemas.openxmlformats.org/officeDocument/2006/relationships/hyperlink" Target="https://stats.wnba.com/events/?flag=3&amp;CFID=&amp;CFPARAMS=&amp;PlayerID=1628932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7" Type="http://schemas.openxmlformats.org/officeDocument/2006/relationships/hyperlink" Target="https://stats.wnba.com/events/?flag=1&amp;CFID=&amp;CFPARAMS=&amp;PlayerID=202670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wnba.com/events/?flag=3&amp;CFID=&amp;CFPARAMS=&amp;PlayerID=1630101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wnba.com/events/?flag=3&amp;CFID=&amp;CFPARAMS=&amp;PlayerID=203403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5" Type="http://schemas.openxmlformats.org/officeDocument/2006/relationships/hyperlink" Target="https://stats.wnba.com/player/203831/" TargetMode="External"/><Relationship Id="rId12365" Type="http://schemas.openxmlformats.org/officeDocument/2006/relationships/hyperlink" Target="https://stats.wnba.com/team/1611661319/traditional/" TargetMode="External"/><Relationship Id="rId13696" Type="http://schemas.openxmlformats.org/officeDocument/2006/relationships/hyperlink" Target="https://stats.wnba.com/events/?flag=1&amp;CFID=&amp;CFPARAMS=&amp;PlayerID=202670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wnba.com/events/?flag=1&amp;CFID=&amp;CFPARAMS=&amp;PlayerID=1628927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8" Type="http://schemas.openxmlformats.org/officeDocument/2006/relationships/hyperlink" Target="https://stats.wnba.com/events/?flag=2&amp;CFID=&amp;CFPARAMS=&amp;PlayerID=202251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wnba.com/events/?flag=1&amp;CFID=&amp;CFPARAMS=&amp;PlayerID=1628927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9" Type="http://schemas.openxmlformats.org/officeDocument/2006/relationships/hyperlink" Target="https://stats.wnba.com/events/?flag=2&amp;CFID=&amp;CFPARAMS=&amp;PlayerID=202251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6" Type="http://schemas.openxmlformats.org/officeDocument/2006/relationships/hyperlink" Target="https://stats.wnba.com/team/1611661319/traditional/" TargetMode="External"/><Relationship Id="rId24327" Type="http://schemas.openxmlformats.org/officeDocument/2006/relationships/hyperlink" Target="https://stats.wnba.com/events/?flag=2&amp;CFID=&amp;CFPARAMS=&amp;PlayerID=202251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0" Type="http://schemas.openxmlformats.org/officeDocument/2006/relationships/hyperlink" Target="https://stats.wnba.com/team/1611661320/traditional/" TargetMode="External"/><Relationship Id="rId24321" Type="http://schemas.openxmlformats.org/officeDocument/2006/relationships/hyperlink" Target="https://stats.wnba.com/events/?flag=2&amp;CFID=&amp;CFPARAMS=&amp;PlayerID=202315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4" Type="http://schemas.openxmlformats.org/officeDocument/2006/relationships/hyperlink" Target="https://stats.wnba.com/events/?flag=2&amp;CFID=&amp;CFPARAMS=&amp;PlayerID=202315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5" Type="http://schemas.openxmlformats.org/officeDocument/2006/relationships/hyperlink" Target="https://stats.wnba.com/player/202251/" TargetMode="External"/><Relationship Id="rId24322" Type="http://schemas.openxmlformats.org/officeDocument/2006/relationships/hyperlink" Target="https://stats.wnba.com/events/?flag=2&amp;CFID=&amp;CFPARAMS=&amp;PlayerID=202315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23" Type="http://schemas.openxmlformats.org/officeDocument/2006/relationships/hyperlink" Target="https://stats.wnba.com/events/?flag=2&amp;CFID=&amp;CFPARAMS=&amp;PlayerID=202315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7" Type="http://schemas.openxmlformats.org/officeDocument/2006/relationships/hyperlink" Target="https://stats.wnba.com/player/203410/" TargetMode="External"/><Relationship Id="rId12339" Type="http://schemas.openxmlformats.org/officeDocument/2006/relationships/hyperlink" Target="https://stats.wnba.com/events/?flag=3&amp;CFID=&amp;CFPARAMS=&amp;PlayerID=202633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8" Type="http://schemas.openxmlformats.org/officeDocument/2006/relationships/hyperlink" Target="https://stats.wnba.com/team/1611661330/traditional/" TargetMode="External"/><Relationship Id="rId12338" Type="http://schemas.openxmlformats.org/officeDocument/2006/relationships/hyperlink" Target="https://stats.wnba.com/events/?flag=3&amp;CFID=&amp;CFPARAMS=&amp;PlayerID=202633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9" Type="http://schemas.openxmlformats.org/officeDocument/2006/relationships/hyperlink" Target="https://stats.wnba.com/events/?flag=1&amp;CFID=&amp;CFPARAMS=&amp;PlayerID=203389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5" Type="http://schemas.openxmlformats.org/officeDocument/2006/relationships/hyperlink" Target="https://stats.wnba.com/events/?flag=1&amp;CFID=&amp;CFPARAMS=&amp;PlayerID=203015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7" Type="http://schemas.openxmlformats.org/officeDocument/2006/relationships/hyperlink" Target="https://stats.wnba.com/team/1611661321/traditional/" TargetMode="External"/><Relationship Id="rId13668" Type="http://schemas.openxmlformats.org/officeDocument/2006/relationships/hyperlink" Target="https://stats.wnba.com/events/?flag=1&amp;CFID=&amp;CFPARAMS=&amp;PlayerID=203389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6" Type="http://schemas.openxmlformats.org/officeDocument/2006/relationships/hyperlink" Target="https://stats.wnba.com/events/?flag=1&amp;CFID=&amp;CFPARAMS=&amp;PlayerID=203015&amp;TeamID=161166132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6" Type="http://schemas.openxmlformats.org/officeDocument/2006/relationships/hyperlink" Target="https://stats.wnba.com/player/202633/" TargetMode="External"/><Relationship Id="rId13667" Type="http://schemas.openxmlformats.org/officeDocument/2006/relationships/hyperlink" Target="https://stats.wnba.com/events/?flag=1&amp;CFID=&amp;CFPARAMS=&amp;PlayerID=203389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8" Type="http://schemas.openxmlformats.org/officeDocument/2006/relationships/hyperlink" Target="https://stats.wnba.com/events/?flag=1&amp;CFID=&amp;CFPARAMS=&amp;PlayerID=203824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9" Type="http://schemas.openxmlformats.org/officeDocument/2006/relationships/hyperlink" Target="https://stats.wnba.com/events/?flag=1&amp;CFID=&amp;CFPARAMS=&amp;PlayerID=203824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9" Type="http://schemas.openxmlformats.org/officeDocument/2006/relationships/hyperlink" Target="https://stats.wnba.com/events/?flag=3&amp;CFID=&amp;CFPARAMS=&amp;PlayerID=203410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wnba.com/events/?flag=3&amp;CFID=&amp;CFPARAMS=&amp;PlayerID=1628927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1" Type="http://schemas.openxmlformats.org/officeDocument/2006/relationships/hyperlink" Target="https://stats.wnba.com/events/?flag=1&amp;CFID=&amp;CFPARAMS=&amp;PlayerID=1629495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2" Type="http://schemas.openxmlformats.org/officeDocument/2006/relationships/hyperlink" Target="https://stats.wnba.com/events/?flag=3&amp;CFID=&amp;CFPARAMS=&amp;PlayerID=203389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4" Type="http://schemas.openxmlformats.org/officeDocument/2006/relationships/hyperlink" Target="https://stats.wnba.com/events/?flag=1&amp;CFID=&amp;CFPARAMS=&amp;PlayerID=203824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wnba.com/events/?flag=3&amp;CFID=&amp;CFPARAMS=&amp;PlayerID=1628927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0" Type="http://schemas.openxmlformats.org/officeDocument/2006/relationships/hyperlink" Target="https://stats.wnba.com/events/?flag=1&amp;CFID=&amp;CFPARAMS=&amp;PlayerID=203015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0" Type="http://schemas.openxmlformats.org/officeDocument/2006/relationships/hyperlink" Target="https://stats.wnba.com/events/?flag=3&amp;CFID=&amp;CFPARAMS=&amp;PlayerID=1629495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1" Type="http://schemas.openxmlformats.org/officeDocument/2006/relationships/hyperlink" Target="https://stats.wnba.com/team/1611661317/traditional/" TargetMode="External"/><Relationship Id="rId14995" Type="http://schemas.openxmlformats.org/officeDocument/2006/relationships/hyperlink" Target="https://stats.wnba.com/events/?flag=1&amp;CFID=&amp;CFPARAMS=&amp;PlayerID=203824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wnba.com/events/?flag=3&amp;CFID=&amp;CFPARAMS=&amp;PlayerID=1628927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0" Type="http://schemas.openxmlformats.org/officeDocument/2006/relationships/hyperlink" Target="https://stats.wnba.com/player/203389/" TargetMode="External"/><Relationship Id="rId14996" Type="http://schemas.openxmlformats.org/officeDocument/2006/relationships/hyperlink" Target="https://stats.wnba.com/events/?flag=1&amp;CFID=&amp;CFPARAMS=&amp;PlayerID=203824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wnba.com/events/?flag=1&amp;CFID=&amp;CFPARAMS=&amp;PlayerID=1628927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7" Type="http://schemas.openxmlformats.org/officeDocument/2006/relationships/hyperlink" Target="https://stats.wnba.com/events/?flag=1&amp;CFID=&amp;CFPARAMS=&amp;PlayerID=203824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wnba.com/events/?flag=1&amp;CFID=&amp;CFPARAMS=&amp;PlayerID=1628927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3" Type="http://schemas.openxmlformats.org/officeDocument/2006/relationships/hyperlink" Target="https://stats.wnba.com/events/?flag=1&amp;CFID=&amp;CFPARAMS=&amp;PlayerID=203015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5" Type="http://schemas.openxmlformats.org/officeDocument/2006/relationships/hyperlink" Target="https://stats.wnba.com/events/?flag=1&amp;CFID=&amp;CFPARAMS=&amp;PlayerID=1629495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6" Type="http://schemas.openxmlformats.org/officeDocument/2006/relationships/hyperlink" Target="https://stats.wnba.com/events/?flag=1&amp;CFID=&amp;CFPARAMS=&amp;PlayerID=203389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0" Type="http://schemas.openxmlformats.org/officeDocument/2006/relationships/hyperlink" Target="https://stats.wnba.com/events/?flag=3&amp;CFID=&amp;CFPARAMS=&amp;PlayerID=203824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5" Type="http://schemas.openxmlformats.org/officeDocument/2006/relationships/hyperlink" Target="https://stats.wnba.com/events/?flag=1&amp;CFID=&amp;CFPARAMS=&amp;PlayerID=1628927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4" Type="http://schemas.openxmlformats.org/officeDocument/2006/relationships/hyperlink" Target="https://stats.wnba.com/events/?flag=1&amp;CFID=&amp;CFPARAMS=&amp;PlayerID=203015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4" Type="http://schemas.openxmlformats.org/officeDocument/2006/relationships/hyperlink" Target="https://stats.wnba.com/events/?flag=1&amp;CFID=&amp;CFPARAMS=&amp;PlayerID=1629495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5" Type="http://schemas.openxmlformats.org/officeDocument/2006/relationships/hyperlink" Target="https://stats.wnba.com/events/?flag=3&amp;CFID=&amp;CFPARAMS=&amp;PlayerID=203389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1" Type="http://schemas.openxmlformats.org/officeDocument/2006/relationships/hyperlink" Target="https://stats.wnba.com/events/?flag=3&amp;CFID=&amp;CFPARAMS=&amp;PlayerID=203824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wnba.com/events/?flag=1&amp;CFID=&amp;CFPARAMS=&amp;PlayerID=1628927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1" Type="http://schemas.openxmlformats.org/officeDocument/2006/relationships/hyperlink" Target="https://stats.wnba.com/events/?flag=1&amp;CFID=&amp;CFPARAMS=&amp;PlayerID=203015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3" Type="http://schemas.openxmlformats.org/officeDocument/2006/relationships/hyperlink" Target="https://stats.wnba.com/events/?flag=1&amp;CFID=&amp;CFPARAMS=&amp;PlayerID=1629495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4" Type="http://schemas.openxmlformats.org/officeDocument/2006/relationships/hyperlink" Target="https://stats.wnba.com/events/?flag=3&amp;CFID=&amp;CFPARAMS=&amp;PlayerID=203389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2" Type="http://schemas.openxmlformats.org/officeDocument/2006/relationships/hyperlink" Target="https://stats.wnba.com/events/?flag=3&amp;CFID=&amp;CFPARAMS=&amp;PlayerID=203824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wnba.com/events/?flag=1&amp;CFID=&amp;CFPARAMS=&amp;PlayerID=1628927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2" Type="http://schemas.openxmlformats.org/officeDocument/2006/relationships/hyperlink" Target="https://stats.wnba.com/events/?flag=1&amp;CFID=&amp;CFPARAMS=&amp;PlayerID=203015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2" Type="http://schemas.openxmlformats.org/officeDocument/2006/relationships/hyperlink" Target="https://stats.wnba.com/events/?flag=1&amp;CFID=&amp;CFPARAMS=&amp;PlayerID=1629495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3" Type="http://schemas.openxmlformats.org/officeDocument/2006/relationships/hyperlink" Target="https://stats.wnba.com/events/?flag=3&amp;CFID=&amp;CFPARAMS=&amp;PlayerID=203389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3" Type="http://schemas.openxmlformats.org/officeDocument/2006/relationships/hyperlink" Target="https://stats.wnba.com/events/?flag=3&amp;CFID=&amp;CFPARAMS=&amp;PlayerID=203824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wnba.com/player/1628927/" TargetMode="External"/><Relationship Id="rId24317" Type="http://schemas.openxmlformats.org/officeDocument/2006/relationships/hyperlink" Target="https://stats.wnba.com/events/?flag=2&amp;CFID=&amp;CFPARAMS=&amp;PlayerID=100627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wnba.com/team/1611661328/traditional/" TargetMode="External"/><Relationship Id="rId24318" Type="http://schemas.openxmlformats.org/officeDocument/2006/relationships/hyperlink" Target="https://stats.wnba.com/events/?flag=2&amp;CFID=&amp;CFPARAMS=&amp;PlayerID=100627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wnba.com/events/?flag=3&amp;CFID=&amp;CFPARAMS=&amp;PlayerID=1628927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5" Type="http://schemas.openxmlformats.org/officeDocument/2006/relationships/hyperlink" Target="https://stats.wnba.com/events/?flag=2&amp;CFID=&amp;CFPARAMS=&amp;PlayerID=100627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6" Type="http://schemas.openxmlformats.org/officeDocument/2006/relationships/hyperlink" Target="https://stats.wnba.com/events/?flag=2&amp;CFID=&amp;CFPARAMS=&amp;PlayerID=100627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0" Type="http://schemas.openxmlformats.org/officeDocument/2006/relationships/hyperlink" Target="https://stats.wnba.com/events/?flag=1&amp;CFID=&amp;CFPARAMS=&amp;PlayerID=100949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9" Type="http://schemas.openxmlformats.org/officeDocument/2006/relationships/hyperlink" Target="https://stats.wnba.com/player/202315/" TargetMode="External"/><Relationship Id="rId24310" Type="http://schemas.openxmlformats.org/officeDocument/2006/relationships/hyperlink" Target="https://stats.wnba.com/events/?flag=2&amp;CFID=&amp;CFPARAMS=&amp;PlayerID=201502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3" Type="http://schemas.openxmlformats.org/officeDocument/2006/relationships/hyperlink" Target="https://stats.wnba.com/player/100627/" TargetMode="External"/><Relationship Id="rId24314" Type="http://schemas.openxmlformats.org/officeDocument/2006/relationships/hyperlink" Target="https://stats.wnba.com/team/1611661330/traditional/" TargetMode="External"/><Relationship Id="rId24311" Type="http://schemas.openxmlformats.org/officeDocument/2006/relationships/hyperlink" Target="https://stats.wnba.com/events/?flag=2&amp;CFID=&amp;CFPARAMS=&amp;PlayerID=201502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2" Type="http://schemas.openxmlformats.org/officeDocument/2006/relationships/hyperlink" Target="https://stats.wnba.com/events/?flag=2&amp;CFID=&amp;CFPARAMS=&amp;PlayerID=201502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8" Type="http://schemas.openxmlformats.org/officeDocument/2006/relationships/hyperlink" Target="https://stats.wnba.com/events/?flag=1&amp;CFID=&amp;CFPARAMS=&amp;PlayerID=203410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9" Type="http://schemas.openxmlformats.org/officeDocument/2006/relationships/hyperlink" Target="https://stats.wnba.com/events/?flag=1&amp;CFID=&amp;CFPARAMS=&amp;PlayerID=203410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9" Type="http://schemas.openxmlformats.org/officeDocument/2006/relationships/hyperlink" Target="https://stats.wnba.com/events/?flag=1&amp;CFID=&amp;CFPARAMS=&amp;PlayerID=202633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6" Type="http://schemas.openxmlformats.org/officeDocument/2006/relationships/hyperlink" Target="https://stats.wnba.com/events/?flag=1&amp;CFID=&amp;CFPARAMS=&amp;PlayerID=203410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8" Type="http://schemas.openxmlformats.org/officeDocument/2006/relationships/hyperlink" Target="https://stats.wnba.com/events/?flag=1&amp;CFID=&amp;CFPARAMS=&amp;PlayerID=202633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9" Type="http://schemas.openxmlformats.org/officeDocument/2006/relationships/hyperlink" Target="https://stats.wnba.com/events/?flag=3&amp;CFID=&amp;CFPARAMS=&amp;PlayerID=100949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7" Type="http://schemas.openxmlformats.org/officeDocument/2006/relationships/hyperlink" Target="https://stats.wnba.com/events/?flag=1&amp;CFID=&amp;CFPARAMS=&amp;PlayerID=203410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7" Type="http://schemas.openxmlformats.org/officeDocument/2006/relationships/hyperlink" Target="https://stats.wnba.com/events/?flag=1&amp;CFID=&amp;CFPARAMS=&amp;PlayerID=202633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8" Type="http://schemas.openxmlformats.org/officeDocument/2006/relationships/hyperlink" Target="https://stats.wnba.com/events/?flag=3&amp;CFID=&amp;CFPARAMS=&amp;PlayerID=100949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0" Type="http://schemas.openxmlformats.org/officeDocument/2006/relationships/hyperlink" Target="https://stats.wnba.com/events/?flag=3&amp;CFID=&amp;CFPARAMS=&amp;PlayerID=203410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2" Type="http://schemas.openxmlformats.org/officeDocument/2006/relationships/hyperlink" Target="https://stats.wnba.com/events/?flag=1&amp;CFID=&amp;CFPARAMS=&amp;PlayerID=202633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3" Type="http://schemas.openxmlformats.org/officeDocument/2006/relationships/hyperlink" Target="https://stats.wnba.com/events/?flag=1&amp;CFID=&amp;CFPARAMS=&amp;PlayerID=203389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wnba.com/events/?flag=1&amp;CFID=&amp;CFPARAMS=&amp;PlayerID=1630114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1" Type="http://schemas.openxmlformats.org/officeDocument/2006/relationships/hyperlink" Target="https://stats.wnba.com/events/?flag=3&amp;CFID=&amp;CFPARAMS=&amp;PlayerID=203410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1" Type="http://schemas.openxmlformats.org/officeDocument/2006/relationships/hyperlink" Target="https://stats.wnba.com/events/?flag=3&amp;CFID=&amp;CFPARAMS=&amp;PlayerID=202633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2" Type="http://schemas.openxmlformats.org/officeDocument/2006/relationships/hyperlink" Target="https://stats.wnba.com/events/?flag=1&amp;CFID=&amp;CFPARAMS=&amp;PlayerID=203389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wnba.com/events/?flag=1&amp;CFID=&amp;CFPARAMS=&amp;PlayerID=1630114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0" Type="http://schemas.openxmlformats.org/officeDocument/2006/relationships/hyperlink" Target="https://stats.wnba.com/events/?flag=3&amp;CFID=&amp;CFPARAMS=&amp;PlayerID=202633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1" Type="http://schemas.openxmlformats.org/officeDocument/2006/relationships/hyperlink" Target="https://stats.wnba.com/events/?flag=1&amp;CFID=&amp;CFPARAMS=&amp;PlayerID=203389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wnba.com/events/?flag=1&amp;CFID=&amp;CFPARAMS=&amp;PlayerID=1630114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0" Type="http://schemas.openxmlformats.org/officeDocument/2006/relationships/hyperlink" Target="https://stats.wnba.com/events/?flag=1&amp;CFID=&amp;CFPARAMS=&amp;PlayerID=203389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wnba.com/events/?flag=1&amp;CFID=&amp;CFPARAMS=&amp;PlayerID=1630114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4" Type="http://schemas.openxmlformats.org/officeDocument/2006/relationships/hyperlink" Target="https://stats.wnba.com/events/?flag=1&amp;CFID=&amp;CFPARAMS=&amp;PlayerID=203410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6" Type="http://schemas.openxmlformats.org/officeDocument/2006/relationships/hyperlink" Target="https://stats.wnba.com/events/?flag=1&amp;CFID=&amp;CFPARAMS=&amp;PlayerID=202633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7" Type="http://schemas.openxmlformats.org/officeDocument/2006/relationships/hyperlink" Target="https://stats.wnba.com/events/?flag=3&amp;CFID=&amp;CFPARAMS=&amp;PlayerID=100949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wnba.com/events/?flag=1&amp;CFID=&amp;CFPARAMS=&amp;PlayerID=1630114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5" Type="http://schemas.openxmlformats.org/officeDocument/2006/relationships/hyperlink" Target="https://stats.wnba.com/events/?flag=1&amp;CFID=&amp;CFPARAMS=&amp;PlayerID=203410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5" Type="http://schemas.openxmlformats.org/officeDocument/2006/relationships/hyperlink" Target="https://stats.wnba.com/events/?flag=1&amp;CFID=&amp;CFPARAMS=&amp;PlayerID=202633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6" Type="http://schemas.openxmlformats.org/officeDocument/2006/relationships/hyperlink" Target="https://stats.wnba.com/events/?flag=3&amp;CFID=&amp;CFPARAMS=&amp;PlayerID=100949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wnba.com/events/?flag=1&amp;CFID=&amp;CFPARAMS=&amp;PlayerID=1630114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2" Type="http://schemas.openxmlformats.org/officeDocument/2006/relationships/hyperlink" Target="https://stats.wnba.com/events/?flag=3&amp;CFID=&amp;CFPARAMS=&amp;PlayerID=203410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4" Type="http://schemas.openxmlformats.org/officeDocument/2006/relationships/hyperlink" Target="https://stats.wnba.com/events/?flag=1&amp;CFID=&amp;CFPARAMS=&amp;PlayerID=202633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5" Type="http://schemas.openxmlformats.org/officeDocument/2006/relationships/hyperlink" Target="https://stats.wnba.com/team/1611661320/traditional/" TargetMode="External"/><Relationship Id="rId1586" Type="http://schemas.openxmlformats.org/officeDocument/2006/relationships/hyperlink" Target="https://stats.wnba.com/events/?flag=1&amp;CFID=&amp;CFPARAMS=&amp;PlayerID=1630114&amp;TeamID=1611661317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3" Type="http://schemas.openxmlformats.org/officeDocument/2006/relationships/hyperlink" Target="https://stats.wnba.com/events/?flag=1&amp;CFID=&amp;CFPARAMS=&amp;PlayerID=203410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3" Type="http://schemas.openxmlformats.org/officeDocument/2006/relationships/hyperlink" Target="https://stats.wnba.com/events/?flag=1&amp;CFID=&amp;CFPARAMS=&amp;PlayerID=202633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4" Type="http://schemas.openxmlformats.org/officeDocument/2006/relationships/hyperlink" Target="https://stats.wnba.com/player/100949/" TargetMode="External"/><Relationship Id="rId1532" Type="http://schemas.openxmlformats.org/officeDocument/2006/relationships/hyperlink" Target="https://stats.wnba.com/player/1641602/" TargetMode="External"/><Relationship Id="rId2863" Type="http://schemas.openxmlformats.org/officeDocument/2006/relationships/hyperlink" Target="https://stats.wnba.com/team/1611661321/traditional/" TargetMode="External"/><Relationship Id="rId1533" Type="http://schemas.openxmlformats.org/officeDocument/2006/relationships/hyperlink" Target="https://stats.wnba.com/team/1611661313/traditional/" TargetMode="External"/><Relationship Id="rId2864" Type="http://schemas.openxmlformats.org/officeDocument/2006/relationships/hyperlink" Target="https://stats.wnba.com/events/?flag=3&amp;CFID=&amp;CFPARAMS=&amp;PlayerID=1630101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wnba.com/events/?flag=3&amp;CFID=&amp;CFPARAMS=&amp;PlayerID=1641602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stats.wnba.com/events/?flag=3&amp;CFID=&amp;CFPARAMS=&amp;PlayerID=1630101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wnba.com/events/?flag=3&amp;CFID=&amp;CFPARAMS=&amp;PlayerID=1641602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stats.wnba.com/events/?flag=3&amp;CFID=&amp;CFPARAMS=&amp;PlayerID=1630101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wnba.com/events/?flag=3&amp;CFID=&amp;CFPARAMS=&amp;PlayerID=1641602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stats.wnba.com/events/?flag=3&amp;CFID=&amp;CFPARAMS=&amp;PlayerID=1630101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2" Type="http://schemas.openxmlformats.org/officeDocument/2006/relationships/hyperlink" Target="https://stats.wnba.com/events/?flag=1&amp;CFID=&amp;CFPARAMS=&amp;PlayerID=204320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wnba.com/events/?flag=3&amp;CFID=&amp;CFPARAMS=&amp;PlayerID=1641602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wnba.com/events/?flag=1&amp;CFID=&amp;CFPARAMS=&amp;PlayerID=1630101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3" Type="http://schemas.openxmlformats.org/officeDocument/2006/relationships/hyperlink" Target="https://stats.wnba.com/events/?flag=1&amp;CFID=&amp;CFPARAMS=&amp;PlayerID=204320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wnba.com/events/?flag=1&amp;CFID=&amp;CFPARAMS=&amp;PlayerID=1641602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wnba.com/events/?flag=1&amp;CFID=&amp;CFPARAMS=&amp;PlayerID=1630101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0" Type="http://schemas.openxmlformats.org/officeDocument/2006/relationships/hyperlink" Target="https://stats.wnba.com/events/?flag=1&amp;CFID=&amp;CFPARAMS=&amp;PlayerID=204320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wnba.com/events/?flag=1&amp;CFID=&amp;CFPARAMS=&amp;PlayerID=1641602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1" Type="http://schemas.openxmlformats.org/officeDocument/2006/relationships/hyperlink" Target="https://stats.wnba.com/events/?flag=1&amp;CFID=&amp;CFPARAMS=&amp;PlayerID=204320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4" Type="http://schemas.openxmlformats.org/officeDocument/2006/relationships/hyperlink" Target="https://stats.wnba.com/events/?flag=2&amp;CFID=&amp;CFPARAMS=&amp;PlayerID=202259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6" Type="http://schemas.openxmlformats.org/officeDocument/2006/relationships/hyperlink" Target="https://stats.wnba.com/events/?flag=2&amp;CFID=&amp;CFPARAMS=&amp;PlayerID=202249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3" Type="http://schemas.openxmlformats.org/officeDocument/2006/relationships/hyperlink" Target="https://stats.wnba.com/events/?flag=2&amp;CFID=&amp;CFPARAMS=&amp;PlayerID=202259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7" Type="http://schemas.openxmlformats.org/officeDocument/2006/relationships/hyperlink" Target="https://stats.wnba.com/events/?flag=2&amp;CFID=&amp;CFPARAMS=&amp;PlayerID=202249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6" Type="http://schemas.openxmlformats.org/officeDocument/2006/relationships/hyperlink" Target="https://stats.wnba.com/team/1611661324/traditional/" TargetMode="External"/><Relationship Id="rId24384" Type="http://schemas.openxmlformats.org/officeDocument/2006/relationships/hyperlink" Target="https://stats.wnba.com/player/202249/" TargetMode="External"/><Relationship Id="rId23055" Type="http://schemas.openxmlformats.org/officeDocument/2006/relationships/hyperlink" Target="https://stats.wnba.com/player/100915/" TargetMode="External"/><Relationship Id="rId24385" Type="http://schemas.openxmlformats.org/officeDocument/2006/relationships/hyperlink" Target="https://stats.wnba.com/team/1611661328/traditional/" TargetMode="External"/><Relationship Id="rId23058" Type="http://schemas.openxmlformats.org/officeDocument/2006/relationships/hyperlink" Target="https://stats.wnba.com/events/?flag=2&amp;CFID=&amp;CFPARAMS=&amp;PlayerID=100915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7" Type="http://schemas.openxmlformats.org/officeDocument/2006/relationships/hyperlink" Target="https://stats.wnba.com/events/?flag=2&amp;CFID=&amp;CFPARAMS=&amp;PlayerID=100915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8" Type="http://schemas.openxmlformats.org/officeDocument/2006/relationships/hyperlink" Target="https://stats.wnba.com/events/?flag=2&amp;CFID=&amp;CFPARAMS=&amp;PlayerID=202249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9" Type="http://schemas.openxmlformats.org/officeDocument/2006/relationships/hyperlink" Target="https://stats.wnba.com/events/?flag=2&amp;CFID=&amp;CFPARAMS=&amp;PlayerID=100915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9" Type="http://schemas.openxmlformats.org/officeDocument/2006/relationships/hyperlink" Target="https://stats.wnba.com/events/?flag=2&amp;CFID=&amp;CFPARAMS=&amp;PlayerID=202249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0" Type="http://schemas.openxmlformats.org/officeDocument/2006/relationships/hyperlink" Target="https://stats.wnba.com/player/202255/" TargetMode="External"/><Relationship Id="rId23061" Type="http://schemas.openxmlformats.org/officeDocument/2006/relationships/hyperlink" Target="https://stats.wnba.com/player/100723/" TargetMode="External"/><Relationship Id="rId24393" Type="http://schemas.openxmlformats.org/officeDocument/2006/relationships/hyperlink" Target="https://stats.wnba.com/events/?flag=2&amp;CFID=&amp;CFPARAMS=&amp;PlayerID=202255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0" Type="http://schemas.openxmlformats.org/officeDocument/2006/relationships/hyperlink" Target="https://stats.wnba.com/events/?flag=2&amp;CFID=&amp;CFPARAMS=&amp;PlayerID=100915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4" Type="http://schemas.openxmlformats.org/officeDocument/2006/relationships/hyperlink" Target="https://stats.wnba.com/events/?flag=2&amp;CFID=&amp;CFPARAMS=&amp;PlayerID=202255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3" Type="http://schemas.openxmlformats.org/officeDocument/2006/relationships/hyperlink" Target="https://stats.wnba.com/events/?flag=2&amp;CFID=&amp;CFPARAMS=&amp;PlayerID=100723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1" Type="http://schemas.openxmlformats.org/officeDocument/2006/relationships/hyperlink" Target="https://stats.wnba.com/team/1611661323/traditional/" TargetMode="External"/><Relationship Id="rId23062" Type="http://schemas.openxmlformats.org/officeDocument/2006/relationships/hyperlink" Target="https://stats.wnba.com/team/1611661323/traditional/" TargetMode="External"/><Relationship Id="rId24392" Type="http://schemas.openxmlformats.org/officeDocument/2006/relationships/hyperlink" Target="https://stats.wnba.com/events/?flag=2&amp;CFID=&amp;CFPARAMS=&amp;PlayerID=202255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5" Type="http://schemas.openxmlformats.org/officeDocument/2006/relationships/hyperlink" Target="https://stats.wnba.com/events/?flag=3&amp;CFID=&amp;CFPARAMS=&amp;PlayerID=204320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7" Type="http://schemas.openxmlformats.org/officeDocument/2006/relationships/hyperlink" Target="https://stats.wnba.com/events/?flag=1&amp;CFID=&amp;CFPARAMS=&amp;PlayerID=203399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6" Type="http://schemas.openxmlformats.org/officeDocument/2006/relationships/hyperlink" Target="https://stats.wnba.com/events/?flag=3&amp;CFID=&amp;CFPARAMS=&amp;PlayerID=204320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6" Type="http://schemas.openxmlformats.org/officeDocument/2006/relationships/hyperlink" Target="https://stats.wnba.com/events/?flag=1&amp;CFID=&amp;CFPARAMS=&amp;PlayerID=203399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3" Type="http://schemas.openxmlformats.org/officeDocument/2006/relationships/hyperlink" Target="https://stats.wnba.com/team/1611661313/traditional/" TargetMode="External"/><Relationship Id="rId12395" Type="http://schemas.openxmlformats.org/officeDocument/2006/relationships/hyperlink" Target="https://stats.wnba.com/events/?flag=3&amp;CFID=&amp;CFPARAMS=&amp;PlayerID=203399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4" Type="http://schemas.openxmlformats.org/officeDocument/2006/relationships/hyperlink" Target="https://stats.wnba.com/events/?flag=3&amp;CFID=&amp;CFPARAMS=&amp;PlayerID=204320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4" Type="http://schemas.openxmlformats.org/officeDocument/2006/relationships/hyperlink" Target="https://stats.wnba.com/events/?flag=3&amp;CFID=&amp;CFPARAMS=&amp;PlayerID=203399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9" Type="http://schemas.openxmlformats.org/officeDocument/2006/relationships/hyperlink" Target="https://stats.wnba.com/events/?flag=1&amp;CFID=&amp;CFPARAMS=&amp;PlayerID=204320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stats.wnba.com/events/?flag=1&amp;CFID=&amp;CFPARAMS=&amp;PlayerID=1630096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wnba.com/events/?flag=1&amp;CFID=&amp;CFPARAMS=&amp;PlayerID=1631135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wnba.com/events/?flag=1&amp;CFID=&amp;CFPARAMS=&amp;PlayerID=1630096&amp;TeamID=161166132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7" Type="http://schemas.openxmlformats.org/officeDocument/2006/relationships/hyperlink" Target="https://stats.wnba.com/events/?flag=3&amp;CFID=&amp;CFPARAMS=&amp;PlayerID=204320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9" Type="http://schemas.openxmlformats.org/officeDocument/2006/relationships/hyperlink" Target="https://stats.wnba.com/events/?flag=1&amp;CFID=&amp;CFPARAMS=&amp;PlayerID=203399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wnba.com/events/?flag=1&amp;CFID=&amp;CFPARAMS=&amp;PlayerID=1631135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wnba.com/player/1630101/" TargetMode="External"/><Relationship Id="rId11068" Type="http://schemas.openxmlformats.org/officeDocument/2006/relationships/hyperlink" Target="https://stats.wnba.com/events/?flag=1&amp;CFID=&amp;CFPARAMS=&amp;PlayerID=204320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8" Type="http://schemas.openxmlformats.org/officeDocument/2006/relationships/hyperlink" Target="https://stats.wnba.com/events/?flag=1&amp;CFID=&amp;CFPARAMS=&amp;PlayerID=203399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wnba.com/team/1611661323/traditional/" TargetMode="External"/><Relationship Id="rId2852" Type="http://schemas.openxmlformats.org/officeDocument/2006/relationships/hyperlink" Target="https://stats.wnba.com/events/?flag=3&amp;CFID=&amp;CFPARAMS=&amp;PlayerID=1630096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wnba.com/events/?flag=3&amp;CFID=&amp;CFPARAMS=&amp;PlayerID=1631135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wnba.com/events/?flag=3&amp;CFID=&amp;CFPARAMS=&amp;PlayerID=1630096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0" Type="http://schemas.openxmlformats.org/officeDocument/2006/relationships/hyperlink" Target="https://stats.wnba.com/events/?flag=3&amp;CFID=&amp;CFPARAMS=&amp;PlayerID=1628276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wnba.com/events/?flag=3&amp;CFID=&amp;CFPARAMS=&amp;PlayerID=1631135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stats.wnba.com/events/?flag=1&amp;CFID=&amp;CFPARAMS=&amp;PlayerID=1630096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stats.wnba.com/events/?flag=1&amp;CFID=&amp;CFPARAMS=&amp;PlayerID=1631135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stats.wnba.com/events/?flag=1&amp;CFID=&amp;CFPARAMS=&amp;PlayerID=1630096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wnba.com/events/?flag=1&amp;CFID=&amp;CFPARAMS=&amp;PlayerID=1631135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wnba.com/events/?flag=1&amp;CFID=&amp;CFPARAMS=&amp;PlayerID=1630096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3" Type="http://schemas.openxmlformats.org/officeDocument/2006/relationships/hyperlink" Target="https://stats.wnba.com/events/?flag=1&amp;CFID=&amp;CFPARAMS=&amp;PlayerID=1628276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wnba.com/events/?flag=1&amp;CFID=&amp;CFPARAMS=&amp;PlayerID=1631135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stats.wnba.com/events/?flag=1&amp;CFID=&amp;CFPARAMS=&amp;PlayerID=1630096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4" Type="http://schemas.openxmlformats.org/officeDocument/2006/relationships/hyperlink" Target="https://stats.wnba.com/events/?flag=1&amp;CFID=&amp;CFPARAMS=&amp;PlayerID=1628276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wnba.com/events/?flag=1&amp;CFID=&amp;CFPARAMS=&amp;PlayerID=1631135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stats.wnba.com/events/?flag=1&amp;CFID=&amp;CFPARAMS=&amp;PlayerID=1630096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1" Type="http://schemas.openxmlformats.org/officeDocument/2006/relationships/hyperlink" Target="https://stats.wnba.com/events/?flag=3&amp;CFID=&amp;CFPARAMS=&amp;PlayerID=1628276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wnba.com/events/?flag=1&amp;CFID=&amp;CFPARAMS=&amp;PlayerID=1631135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stats.wnba.com/events/?flag=1&amp;CFID=&amp;CFPARAMS=&amp;PlayerID=1630096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2" Type="http://schemas.openxmlformats.org/officeDocument/2006/relationships/hyperlink" Target="https://stats.wnba.com/events/?flag=1&amp;CFID=&amp;CFPARAMS=&amp;PlayerID=1628276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wnba.com/events/?flag=1&amp;CFID=&amp;CFPARAMS=&amp;PlayerID=1631135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3" Type="http://schemas.openxmlformats.org/officeDocument/2006/relationships/hyperlink" Target="https://stats.wnba.com/player/100666/" TargetMode="External"/><Relationship Id="rId24375" Type="http://schemas.openxmlformats.org/officeDocument/2006/relationships/hyperlink" Target="https://stats.wnba.com/events/?flag=2&amp;CFID=&amp;CFPARAMS=&amp;PlayerID=202265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2" Type="http://schemas.openxmlformats.org/officeDocument/2006/relationships/hyperlink" Target="https://stats.wnba.com/events/?flag=2&amp;CFID=&amp;CFPARAMS=&amp;PlayerID=201904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6" Type="http://schemas.openxmlformats.org/officeDocument/2006/relationships/hyperlink" Target="https://stats.wnba.com/events/?flag=2&amp;CFID=&amp;CFPARAMS=&amp;PlayerID=202265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5" Type="http://schemas.openxmlformats.org/officeDocument/2006/relationships/hyperlink" Target="https://stats.wnba.com/events/?flag=2&amp;CFID=&amp;CFPARAMS=&amp;PlayerID=100666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3" Type="http://schemas.openxmlformats.org/officeDocument/2006/relationships/hyperlink" Target="https://stats.wnba.com/team/1611661325/traditional/" TargetMode="External"/><Relationship Id="rId23044" Type="http://schemas.openxmlformats.org/officeDocument/2006/relationships/hyperlink" Target="https://stats.wnba.com/team/1611661325/traditional/" TargetMode="External"/><Relationship Id="rId24374" Type="http://schemas.openxmlformats.org/officeDocument/2006/relationships/hyperlink" Target="https://stats.wnba.com/events/?flag=2&amp;CFID=&amp;CFPARAMS=&amp;PlayerID=202265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7" Type="http://schemas.openxmlformats.org/officeDocument/2006/relationships/hyperlink" Target="https://stats.wnba.com/events/?flag=2&amp;CFID=&amp;CFPARAMS=&amp;PlayerID=100666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9" Type="http://schemas.openxmlformats.org/officeDocument/2006/relationships/hyperlink" Target="https://stats.wnba.com/team/1611661319/traditional/" TargetMode="External"/><Relationship Id="rId23046" Type="http://schemas.openxmlformats.org/officeDocument/2006/relationships/hyperlink" Target="https://stats.wnba.com/events/?flag=2&amp;CFID=&amp;CFPARAMS=&amp;PlayerID=100666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9" Type="http://schemas.openxmlformats.org/officeDocument/2006/relationships/hyperlink" Target="https://stats.wnba.com/player/202259/" TargetMode="External"/><Relationship Id="rId24377" Type="http://schemas.openxmlformats.org/officeDocument/2006/relationships/hyperlink" Target="https://stats.wnba.com/events/?flag=2&amp;CFID=&amp;CFPARAMS=&amp;PlayerID=202265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8" Type="http://schemas.openxmlformats.org/officeDocument/2006/relationships/hyperlink" Target="https://stats.wnba.com/events/?flag=2&amp;CFID=&amp;CFPARAMS=&amp;PlayerID=100666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8" Type="http://schemas.openxmlformats.org/officeDocument/2006/relationships/hyperlink" Target="https://stats.wnba.com/player/201516/" TargetMode="External"/><Relationship Id="rId23050" Type="http://schemas.openxmlformats.org/officeDocument/2006/relationships/hyperlink" Target="https://stats.wnba.com/team/1611661329/traditional/" TargetMode="External"/><Relationship Id="rId24382" Type="http://schemas.openxmlformats.org/officeDocument/2006/relationships/hyperlink" Target="https://stats.wnba.com/events/?flag=2&amp;CFID=&amp;CFPARAMS=&amp;PlayerID=201516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3" Type="http://schemas.openxmlformats.org/officeDocument/2006/relationships/hyperlink" Target="https://stats.wnba.com/events/?flag=2&amp;CFID=&amp;CFPARAMS=&amp;PlayerID=201516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2" Type="http://schemas.openxmlformats.org/officeDocument/2006/relationships/hyperlink" Target="https://stats.wnba.com/events/?flag=2&amp;CFID=&amp;CFPARAMS=&amp;PlayerID=202259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0" Type="http://schemas.openxmlformats.org/officeDocument/2006/relationships/hyperlink" Target="https://stats.wnba.com/events/?flag=2&amp;CFID=&amp;CFPARAMS=&amp;PlayerID=201516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1" Type="http://schemas.openxmlformats.org/officeDocument/2006/relationships/hyperlink" Target="https://stats.wnba.com/events/?flag=2&amp;CFID=&amp;CFPARAMS=&amp;PlayerID=202259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1" Type="http://schemas.openxmlformats.org/officeDocument/2006/relationships/hyperlink" Target="https://stats.wnba.com/events/?flag=2&amp;CFID=&amp;CFPARAMS=&amp;PlayerID=201516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6" Type="http://schemas.openxmlformats.org/officeDocument/2006/relationships/hyperlink" Target="https://stats.wnba.com/player/1628276/" TargetMode="External"/><Relationship Id="rId11077" Type="http://schemas.openxmlformats.org/officeDocument/2006/relationships/hyperlink" Target="https://stats.wnba.com/team/1611661319/traditional/" TargetMode="External"/><Relationship Id="rId11074" Type="http://schemas.openxmlformats.org/officeDocument/2006/relationships/hyperlink" Target="https://stats.wnba.com/events/?flag=1&amp;CFID=&amp;CFPARAMS=&amp;PlayerID=204320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5" Type="http://schemas.openxmlformats.org/officeDocument/2006/relationships/hyperlink" Target="https://stats.wnba.com/events/?flag=1&amp;CFID=&amp;CFPARAMS=&amp;PlayerID=204320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stats.wnba.com/events/?flag=3&amp;CFID=&amp;CFPARAMS=&amp;PlayerID=1630096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8" Type="http://schemas.openxmlformats.org/officeDocument/2006/relationships/hyperlink" Target="https://stats.wnba.com/events/?flag=3&amp;CFID=&amp;CFPARAMS=&amp;PlayerID=1628276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wnba.com/player/1631135/" TargetMode="External"/><Relationship Id="rId2851" Type="http://schemas.openxmlformats.org/officeDocument/2006/relationships/hyperlink" Target="https://stats.wnba.com/events/?flag=3&amp;CFID=&amp;CFPARAMS=&amp;PlayerID=1630096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9" Type="http://schemas.openxmlformats.org/officeDocument/2006/relationships/hyperlink" Target="https://stats.wnba.com/events/?flag=3&amp;CFID=&amp;CFPARAMS=&amp;PlayerID=1628276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wnba.com/events/?flag=1&amp;CFID=&amp;CFPARAMS=&amp;PlayerID=1628269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wnba.com/events/?flag=1&amp;CFID=&amp;CFPARAMS=&amp;PlayerID=1630134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wnba.com/events/?flag=1&amp;CFID=&amp;CFPARAMS=&amp;PlayerID=1628269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stats.wnba.com/events/?flag=1&amp;CFID=&amp;CFPARAMS=&amp;PlayerID=1630134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9" Type="http://schemas.openxmlformats.org/officeDocument/2006/relationships/hyperlink" Target="https://stats.wnba.com/events/?flag=2&amp;CFID=&amp;CFPARAMS=&amp;PlayerID=201904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stats.wnba.com/events/?flag=1&amp;CFID=&amp;CFPARAMS=&amp;PlayerID=1628269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wnba.com/events/?flag=1&amp;CFID=&amp;CFPARAMS=&amp;PlayerID=1630134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stats.wnba.com/events/?flag=1&amp;CFID=&amp;CFPARAMS=&amp;PlayerID=1628269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wnba.com/events/?flag=1&amp;CFID=&amp;CFPARAMS=&amp;PlayerID=1630134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wnba.com/events/?flag=1&amp;CFID=&amp;CFPARAMS=&amp;PlayerID=1628269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stats.wnba.com/events/?flag=1&amp;CFID=&amp;CFPARAMS=&amp;PlayerID=1630134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0" Type="http://schemas.openxmlformats.org/officeDocument/2006/relationships/hyperlink" Target="https://stats.wnba.com/team/1611661321/traditional/" TargetMode="External"/><Relationship Id="rId12382" Type="http://schemas.openxmlformats.org/officeDocument/2006/relationships/hyperlink" Target="https://stats.wnba.com/events/?flag=1&amp;CFID=&amp;CFPARAMS=&amp;PlayerID=100940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wnba.com/player/1630101/" TargetMode="External"/><Relationship Id="rId11051" Type="http://schemas.openxmlformats.org/officeDocument/2006/relationships/hyperlink" Target="https://stats.wnba.com/events/?flag=3&amp;CFID=&amp;CFPARAMS=&amp;PlayerID=204330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1" Type="http://schemas.openxmlformats.org/officeDocument/2006/relationships/hyperlink" Target="https://stats.wnba.com/events/?flag=3&amp;CFID=&amp;CFPARAMS=&amp;PlayerID=100940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0" Type="http://schemas.openxmlformats.org/officeDocument/2006/relationships/hyperlink" Target="https://stats.wnba.com/events/?flag=3&amp;CFID=&amp;CFPARAMS=&amp;PlayerID=100940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2" Type="http://schemas.openxmlformats.org/officeDocument/2006/relationships/hyperlink" Target="https://stats.wnba.com/player/200676/" TargetMode="External"/><Relationship Id="rId24364" Type="http://schemas.openxmlformats.org/officeDocument/2006/relationships/hyperlink" Target="https://stats.wnba.com/events/?flag=2&amp;CFID=&amp;CFPARAMS=&amp;PlayerID=201494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1" Type="http://schemas.openxmlformats.org/officeDocument/2006/relationships/hyperlink" Target="https://stats.wnba.com/events/?flag=2&amp;CFID=&amp;CFPARAMS=&amp;PlayerID=100720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5" Type="http://schemas.openxmlformats.org/officeDocument/2006/relationships/hyperlink" Target="https://stats.wnba.com/events/?flag=2&amp;CFID=&amp;CFPARAMS=&amp;PlayerID=201494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4" Type="http://schemas.openxmlformats.org/officeDocument/2006/relationships/hyperlink" Target="https://stats.wnba.com/events/?flag=2&amp;CFID=&amp;CFPARAMS=&amp;PlayerID=200676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2" Type="http://schemas.openxmlformats.org/officeDocument/2006/relationships/hyperlink" Target="https://stats.wnba.com/player/201494/" TargetMode="External"/><Relationship Id="rId23033" Type="http://schemas.openxmlformats.org/officeDocument/2006/relationships/hyperlink" Target="https://stats.wnba.com/team/1611661317/traditional/" TargetMode="External"/><Relationship Id="rId24363" Type="http://schemas.openxmlformats.org/officeDocument/2006/relationships/hyperlink" Target="https://stats.wnba.com/team/1611661319/traditional/" TargetMode="External"/><Relationship Id="rId23036" Type="http://schemas.openxmlformats.org/officeDocument/2006/relationships/hyperlink" Target="https://stats.wnba.com/events/?flag=2&amp;CFID=&amp;CFPARAMS=&amp;PlayerID=200676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8" Type="http://schemas.openxmlformats.org/officeDocument/2006/relationships/hyperlink" Target="https://stats.wnba.com/events/?flag=2&amp;CFID=&amp;CFPARAMS=&amp;PlayerID=201484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5" Type="http://schemas.openxmlformats.org/officeDocument/2006/relationships/hyperlink" Target="https://stats.wnba.com/events/?flag=2&amp;CFID=&amp;CFPARAMS=&amp;PlayerID=200676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9" Type="http://schemas.openxmlformats.org/officeDocument/2006/relationships/hyperlink" Target="https://stats.wnba.com/events/?flag=2&amp;CFID=&amp;CFPARAMS=&amp;PlayerID=201484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8" Type="http://schemas.openxmlformats.org/officeDocument/2006/relationships/hyperlink" Target="https://stats.wnba.com/team/1611661323/traditional/" TargetMode="External"/><Relationship Id="rId24366" Type="http://schemas.openxmlformats.org/officeDocument/2006/relationships/hyperlink" Target="https://stats.wnba.com/player/201484/" TargetMode="External"/><Relationship Id="rId23037" Type="http://schemas.openxmlformats.org/officeDocument/2006/relationships/hyperlink" Target="https://stats.wnba.com/player/201904/" TargetMode="External"/><Relationship Id="rId24367" Type="http://schemas.openxmlformats.org/officeDocument/2006/relationships/hyperlink" Target="https://stats.wnba.com/team/1611661317/traditional/" TargetMode="External"/><Relationship Id="rId11049" Type="http://schemas.openxmlformats.org/officeDocument/2006/relationships/hyperlink" Target="https://stats.wnba.com/player/204330/" TargetMode="External"/><Relationship Id="rId24371" Type="http://schemas.openxmlformats.org/officeDocument/2006/relationships/hyperlink" Target="https://stats.wnba.com/events/?flag=2&amp;CFID=&amp;CFPARAMS=&amp;PlayerID=201484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2" Type="http://schemas.openxmlformats.org/officeDocument/2006/relationships/hyperlink" Target="https://stats.wnba.com/player/202265/" TargetMode="External"/><Relationship Id="rId23041" Type="http://schemas.openxmlformats.org/officeDocument/2006/relationships/hyperlink" Target="https://stats.wnba.com/events/?flag=2&amp;CFID=&amp;CFPARAMS=&amp;PlayerID=201904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0" Type="http://schemas.openxmlformats.org/officeDocument/2006/relationships/hyperlink" Target="https://stats.wnba.com/events/?flag=2&amp;CFID=&amp;CFPARAMS=&amp;PlayerID=201904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0" Type="http://schemas.openxmlformats.org/officeDocument/2006/relationships/hyperlink" Target="https://stats.wnba.com/events/?flag=2&amp;CFID=&amp;CFPARAMS=&amp;PlayerID=201484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3" Type="http://schemas.openxmlformats.org/officeDocument/2006/relationships/hyperlink" Target="https://stats.wnba.com/events/?flag=1&amp;CFID=&amp;CFPARAMS=&amp;PlayerID=203831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5" Type="http://schemas.openxmlformats.org/officeDocument/2006/relationships/hyperlink" Target="https://stats.wnba.com/events/?flag=1&amp;CFID=&amp;CFPARAMS=&amp;PlayerID=1628932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4" Type="http://schemas.openxmlformats.org/officeDocument/2006/relationships/hyperlink" Target="https://stats.wnba.com/events/?flag=1&amp;CFID=&amp;CFPARAMS=&amp;PlayerID=203831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4" Type="http://schemas.openxmlformats.org/officeDocument/2006/relationships/hyperlink" Target="https://stats.wnba.com/events/?flag=1&amp;CFID=&amp;CFPARAMS=&amp;PlayerID=1628932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1" Type="http://schemas.openxmlformats.org/officeDocument/2006/relationships/hyperlink" Target="https://stats.wnba.com/events/?flag=1&amp;CFID=&amp;CFPARAMS=&amp;PlayerID=203831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3" Type="http://schemas.openxmlformats.org/officeDocument/2006/relationships/hyperlink" Target="https://stats.wnba.com/events/?flag=1&amp;CFID=&amp;CFPARAMS=&amp;PlayerID=1628932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stats.wnba.com/events/?flag=3&amp;CFID=&amp;CFPARAMS=&amp;PlayerID=1630134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2" Type="http://schemas.openxmlformats.org/officeDocument/2006/relationships/hyperlink" Target="https://stats.wnba.com/events/?flag=1&amp;CFID=&amp;CFPARAMS=&amp;PlayerID=203831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2" Type="http://schemas.openxmlformats.org/officeDocument/2006/relationships/hyperlink" Target="https://stats.wnba.com/events/?flag=1&amp;CFID=&amp;CFPARAMS=&amp;PlayerID=1628932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wnba.com/events/?flag=3&amp;CFID=&amp;CFPARAMS=&amp;PlayerID=1628269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stats.wnba.com/events/?flag=3&amp;CFID=&amp;CFPARAMS=&amp;PlayerID=1630134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7" Type="http://schemas.openxmlformats.org/officeDocument/2006/relationships/hyperlink" Target="https://stats.wnba.com/events/?flag=1&amp;CFID=&amp;CFPARAMS=&amp;PlayerID=203831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9" Type="http://schemas.openxmlformats.org/officeDocument/2006/relationships/hyperlink" Target="https://stats.wnba.com/events/?flag=3&amp;CFID=&amp;CFPARAMS=&amp;PlayerID=100940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wnba.com/events/?flag=1&amp;CFID=&amp;CFPARAMS=&amp;PlayerID=1628269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stats.wnba.com/events/?flag=1&amp;CFID=&amp;CFPARAMS=&amp;PlayerID=1630134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8" Type="http://schemas.openxmlformats.org/officeDocument/2006/relationships/hyperlink" Target="https://stats.wnba.com/events/?flag=1&amp;CFID=&amp;CFPARAMS=&amp;PlayerID=203831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8" Type="http://schemas.openxmlformats.org/officeDocument/2006/relationships/hyperlink" Target="https://stats.wnba.com/events/?flag=3&amp;CFID=&amp;CFPARAMS=&amp;PlayerID=100940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wnba.com/events/?flag=1&amp;CFID=&amp;CFPARAMS=&amp;PlayerID=1628269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wnba.com/events/?flag=1&amp;CFID=&amp;CFPARAMS=&amp;PlayerID=1630134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5" Type="http://schemas.openxmlformats.org/officeDocument/2006/relationships/hyperlink" Target="https://stats.wnba.com/events/?flag=1&amp;CFID=&amp;CFPARAMS=&amp;PlayerID=203831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7" Type="http://schemas.openxmlformats.org/officeDocument/2006/relationships/hyperlink" Target="https://stats.wnba.com/team/1611661317/traditional/" TargetMode="External"/><Relationship Id="rId1553" Type="http://schemas.openxmlformats.org/officeDocument/2006/relationships/hyperlink" Target="https://stats.wnba.com/events/?flag=1&amp;CFID=&amp;CFPARAMS=&amp;PlayerID=1628269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wnba.com/events/?flag=1&amp;CFID=&amp;CFPARAMS=&amp;PlayerID=1630134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6" Type="http://schemas.openxmlformats.org/officeDocument/2006/relationships/hyperlink" Target="https://stats.wnba.com/events/?flag=1&amp;CFID=&amp;CFPARAMS=&amp;PlayerID=203831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6" Type="http://schemas.openxmlformats.org/officeDocument/2006/relationships/hyperlink" Target="https://stats.wnba.com/player/100940/" TargetMode="External"/><Relationship Id="rId1543" Type="http://schemas.openxmlformats.org/officeDocument/2006/relationships/hyperlink" Target="https://stats.wnba.com/events/?flag=1&amp;CFID=&amp;CFPARAMS=&amp;PlayerID=1641602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wnba.com/events/?flag=1&amp;CFID=&amp;CFPARAMS=&amp;PlayerID=1630101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9" Type="http://schemas.openxmlformats.org/officeDocument/2006/relationships/hyperlink" Target="https://stats.wnba.com/events/?flag=2&amp;CFID=&amp;CFPARAMS=&amp;PlayerID=100720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wnba.com/events/?flag=1&amp;CFID=&amp;CFPARAMS=&amp;PlayerID=1641602&amp;TeamID=161166131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stats.wnba.com/events/?flag=1&amp;CFID=&amp;CFPARAMS=&amp;PlayerID=1630101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8" Type="http://schemas.openxmlformats.org/officeDocument/2006/relationships/hyperlink" Target="https://stats.wnba.com/events/?flag=2&amp;CFID=&amp;CFPARAMS=&amp;PlayerID=100720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wnba.com/player/1628269/" TargetMode="External"/><Relationship Id="rId2876" Type="http://schemas.openxmlformats.org/officeDocument/2006/relationships/hyperlink" Target="https://stats.wnba.com/player/1630134/" TargetMode="External"/><Relationship Id="rId24359" Type="http://schemas.openxmlformats.org/officeDocument/2006/relationships/hyperlink" Target="https://stats.wnba.com/team/1611661325/traditional/" TargetMode="External"/><Relationship Id="rId1546" Type="http://schemas.openxmlformats.org/officeDocument/2006/relationships/hyperlink" Target="https://stats.wnba.com/team/1611661330/traditional/" TargetMode="External"/><Relationship Id="rId2877" Type="http://schemas.openxmlformats.org/officeDocument/2006/relationships/hyperlink" Target="https://stats.wnba.com/team/1611661317/traditional/" TargetMode="External"/><Relationship Id="rId1547" Type="http://schemas.openxmlformats.org/officeDocument/2006/relationships/hyperlink" Target="https://stats.wnba.com/events/?flag=3&amp;CFID=&amp;CFPARAMS=&amp;PlayerID=1628269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8" Type="http://schemas.openxmlformats.org/officeDocument/2006/relationships/hyperlink" Target="https://stats.wnba.com/events/?flag=3&amp;CFID=&amp;CFPARAMS=&amp;PlayerID=1630134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1" Type="http://schemas.openxmlformats.org/officeDocument/2006/relationships/hyperlink" Target="https://stats.wnba.com/events/?flag=1&amp;CFID=&amp;CFPARAMS=&amp;PlayerID=204330&amp;TeamID=1611661321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3" Type="http://schemas.openxmlformats.org/officeDocument/2006/relationships/hyperlink" Target="https://stats.wnba.com/events/?flag=3&amp;CFID=&amp;CFPARAMS=&amp;PlayerID=203399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wnba.com/events/?flag=3&amp;CFID=&amp;CFPARAMS=&amp;PlayerID=1628269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stats.wnba.com/events/?flag=3&amp;CFID=&amp;CFPARAMS=&amp;PlayerID=1630134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2" Type="http://schemas.openxmlformats.org/officeDocument/2006/relationships/hyperlink" Target="https://stats.wnba.com/player/204320/" TargetMode="External"/><Relationship Id="rId12392" Type="http://schemas.openxmlformats.org/officeDocument/2006/relationships/hyperlink" Target="https://stats.wnba.com/events/?flag=3&amp;CFID=&amp;CFPARAMS=&amp;PlayerID=203399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wnba.com/events/?flag=3&amp;CFID=&amp;CFPARAMS=&amp;PlayerID=1628269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1" Type="http://schemas.openxmlformats.org/officeDocument/2006/relationships/hyperlink" Target="https://stats.wnba.com/team/1611661322/traditional/" TargetMode="External"/><Relationship Id="rId11060" Type="http://schemas.openxmlformats.org/officeDocument/2006/relationships/hyperlink" Target="https://stats.wnba.com/events/?flag=1&amp;CFID=&amp;CFPARAMS=&amp;PlayerID=204330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0" Type="http://schemas.openxmlformats.org/officeDocument/2006/relationships/hyperlink" Target="https://stats.wnba.com/player/203399/" TargetMode="External"/><Relationship Id="rId23021" Type="http://schemas.openxmlformats.org/officeDocument/2006/relationships/hyperlink" Target="https://stats.wnba.com/team/1611661322/traditional/" TargetMode="External"/><Relationship Id="rId24353" Type="http://schemas.openxmlformats.org/officeDocument/2006/relationships/hyperlink" Target="https://stats.wnba.com/team/1611661330/traditional/" TargetMode="External"/><Relationship Id="rId23020" Type="http://schemas.openxmlformats.org/officeDocument/2006/relationships/hyperlink" Target="https://stats.wnba.com/player/201492/" TargetMode="External"/><Relationship Id="rId24354" Type="http://schemas.openxmlformats.org/officeDocument/2006/relationships/hyperlink" Target="https://stats.wnba.com/events/?flag=2&amp;CFID=&amp;CFPARAMS=&amp;PlayerID=100690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3" Type="http://schemas.openxmlformats.org/officeDocument/2006/relationships/hyperlink" Target="https://stats.wnba.com/events/?flag=2&amp;CFID=&amp;CFPARAMS=&amp;PlayerID=201492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1" Type="http://schemas.openxmlformats.org/officeDocument/2006/relationships/hyperlink" Target="https://stats.wnba.com/events/?flag=2&amp;CFID=&amp;CFPARAMS=&amp;PlayerID=202239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2" Type="http://schemas.openxmlformats.org/officeDocument/2006/relationships/hyperlink" Target="https://stats.wnba.com/events/?flag=2&amp;CFID=&amp;CFPARAMS=&amp;PlayerID=201492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2" Type="http://schemas.openxmlformats.org/officeDocument/2006/relationships/hyperlink" Target="https://stats.wnba.com/player/100690/" TargetMode="External"/><Relationship Id="rId23025" Type="http://schemas.openxmlformats.org/officeDocument/2006/relationships/hyperlink" Target="https://stats.wnba.com/events/?flag=2&amp;CFID=&amp;CFPARAMS=&amp;PlayerID=201492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7" Type="http://schemas.openxmlformats.org/officeDocument/2006/relationships/hyperlink" Target="https://stats.wnba.com/events/?flag=2&amp;CFID=&amp;CFPARAMS=&amp;PlayerID=100690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4" Type="http://schemas.openxmlformats.org/officeDocument/2006/relationships/hyperlink" Target="https://stats.wnba.com/events/?flag=2&amp;CFID=&amp;CFPARAMS=&amp;PlayerID=201492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8" Type="http://schemas.openxmlformats.org/officeDocument/2006/relationships/hyperlink" Target="https://stats.wnba.com/player/101042/" TargetMode="External"/><Relationship Id="rId23027" Type="http://schemas.openxmlformats.org/officeDocument/2006/relationships/hyperlink" Target="https://stats.wnba.com/team/1611661328/traditional/" TargetMode="External"/><Relationship Id="rId24355" Type="http://schemas.openxmlformats.org/officeDocument/2006/relationships/hyperlink" Target="https://stats.wnba.com/events/?flag=2&amp;CFID=&amp;CFPARAMS=&amp;PlayerID=100690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6" Type="http://schemas.openxmlformats.org/officeDocument/2006/relationships/hyperlink" Target="https://stats.wnba.com/player/100720/" TargetMode="External"/><Relationship Id="rId24356" Type="http://schemas.openxmlformats.org/officeDocument/2006/relationships/hyperlink" Target="https://stats.wnba.com/events/?flag=2&amp;CFID=&amp;CFPARAMS=&amp;PlayerID=100690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0" Type="http://schemas.openxmlformats.org/officeDocument/2006/relationships/hyperlink" Target="https://stats.wnba.com/events/?flag=2&amp;CFID=&amp;CFPARAMS=&amp;PlayerID=101042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1" Type="http://schemas.openxmlformats.org/officeDocument/2006/relationships/hyperlink" Target="https://stats.wnba.com/events/?flag=2&amp;CFID=&amp;CFPARAMS=&amp;PlayerID=101042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0" Type="http://schemas.openxmlformats.org/officeDocument/2006/relationships/hyperlink" Target="https://stats.wnba.com/events/?flag=2&amp;CFID=&amp;CFPARAMS=&amp;PlayerID=100720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4" Type="http://schemas.openxmlformats.org/officeDocument/2006/relationships/hyperlink" Target="https://stats.wnba.com/events/?flag=1&amp;CFID=&amp;CFPARAMS=&amp;PlayerID=204330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6" Type="http://schemas.openxmlformats.org/officeDocument/2006/relationships/hyperlink" Target="https://stats.wnba.com/events/?flag=1&amp;CFID=&amp;CFPARAMS=&amp;PlayerID=100940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5" Type="http://schemas.openxmlformats.org/officeDocument/2006/relationships/hyperlink" Target="https://stats.wnba.com/events/?flag=1&amp;CFID=&amp;CFPARAMS=&amp;PlayerID=204330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5" Type="http://schemas.openxmlformats.org/officeDocument/2006/relationships/hyperlink" Target="https://stats.wnba.com/events/?flag=1&amp;CFID=&amp;CFPARAMS=&amp;PlayerID=100940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2" Type="http://schemas.openxmlformats.org/officeDocument/2006/relationships/hyperlink" Target="https://stats.wnba.com/events/?flag=3&amp;CFID=&amp;CFPARAMS=&amp;PlayerID=204330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4" Type="http://schemas.openxmlformats.org/officeDocument/2006/relationships/hyperlink" Target="https://stats.wnba.com/events/?flag=1&amp;CFID=&amp;CFPARAMS=&amp;PlayerID=100940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3" Type="http://schemas.openxmlformats.org/officeDocument/2006/relationships/hyperlink" Target="https://stats.wnba.com/events/?flag=3&amp;CFID=&amp;CFPARAMS=&amp;PlayerID=204330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3" Type="http://schemas.openxmlformats.org/officeDocument/2006/relationships/hyperlink" Target="https://stats.wnba.com/events/?flag=1&amp;CFID=&amp;CFPARAMS=&amp;PlayerID=100940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wnba.com/events/?flag=1&amp;CFID=&amp;CFPARAMS=&amp;PlayerID=1630101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8" Type="http://schemas.openxmlformats.org/officeDocument/2006/relationships/hyperlink" Target="https://stats.wnba.com/events/?flag=1&amp;CFID=&amp;CFPARAMS=&amp;PlayerID=204330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wnba.com/events/?flag=1&amp;CFID=&amp;CFPARAMS=&amp;PlayerID=1641602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stats.wnba.com/events/?flag=1&amp;CFID=&amp;CFPARAMS=&amp;PlayerID=1630101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9" Type="http://schemas.openxmlformats.org/officeDocument/2006/relationships/hyperlink" Target="https://stats.wnba.com/events/?flag=1&amp;CFID=&amp;CFPARAMS=&amp;PlayerID=204330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9" Type="http://schemas.openxmlformats.org/officeDocument/2006/relationships/hyperlink" Target="https://stats.wnba.com/events/?flag=1&amp;CFID=&amp;CFPARAMS=&amp;PlayerID=100940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wnba.com/events/?flag=1&amp;CFID=&amp;CFPARAMS=&amp;PlayerID=1641602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wnba.com/events/?flag=1&amp;CFID=&amp;CFPARAMS=&amp;PlayerID=1630101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6" Type="http://schemas.openxmlformats.org/officeDocument/2006/relationships/hyperlink" Target="https://stats.wnba.com/events/?flag=1&amp;CFID=&amp;CFPARAMS=&amp;PlayerID=204330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8" Type="http://schemas.openxmlformats.org/officeDocument/2006/relationships/hyperlink" Target="https://stats.wnba.com/events/?flag=1&amp;CFID=&amp;CFPARAMS=&amp;PlayerID=100940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wnba.com/events/?flag=1&amp;CFID=&amp;CFPARAMS=&amp;PlayerID=1641602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stats.wnba.com/events/?flag=1&amp;CFID=&amp;CFPARAMS=&amp;PlayerID=1630101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7" Type="http://schemas.openxmlformats.org/officeDocument/2006/relationships/hyperlink" Target="https://stats.wnba.com/events/?flag=1&amp;CFID=&amp;CFPARAMS=&amp;PlayerID=204330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7" Type="http://schemas.openxmlformats.org/officeDocument/2006/relationships/hyperlink" Target="https://stats.wnba.com/events/?flag=1&amp;CFID=&amp;CFPARAMS=&amp;PlayerID=100940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9" Type="http://schemas.openxmlformats.org/officeDocument/2006/relationships/hyperlink" Target="https://stats.wnba.com/events/?flag=3&amp;CFID=&amp;CFPARAMS=&amp;PlayerID=201518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4" Type="http://schemas.openxmlformats.org/officeDocument/2006/relationships/hyperlink" Target="https://stats.wnba.com/events/?flag=1&amp;CFID=&amp;CFPARAMS=&amp;PlayerID=201889&amp;TeamID=161166131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6" Type="http://schemas.openxmlformats.org/officeDocument/2006/relationships/hyperlink" Target="https://stats.wnba.com/events/?flag=3&amp;CFID=&amp;CFPARAMS=&amp;PlayerID=204322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3" Type="http://schemas.openxmlformats.org/officeDocument/2006/relationships/hyperlink" Target="https://stats.wnba.com/events/?flag=1&amp;CFID=&amp;CFPARAMS=&amp;PlayerID=201889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7" Type="http://schemas.openxmlformats.org/officeDocument/2006/relationships/hyperlink" Target="https://stats.wnba.com/events/?flag=3&amp;CFID=&amp;CFPARAMS=&amp;PlayerID=204322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2" Type="http://schemas.openxmlformats.org/officeDocument/2006/relationships/hyperlink" Target="https://stats.wnba.com/events/?flag=1&amp;CFID=&amp;CFPARAMS=&amp;PlayerID=201889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8" Type="http://schemas.openxmlformats.org/officeDocument/2006/relationships/hyperlink" Target="https://stats.wnba.com/events/?flag=1&amp;CFID=&amp;CFPARAMS=&amp;PlayerID=204322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1" Type="http://schemas.openxmlformats.org/officeDocument/2006/relationships/hyperlink" Target="https://stats.wnba.com/events/?flag=1&amp;CFID=&amp;CFPARAMS=&amp;PlayerID=201889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9" Type="http://schemas.openxmlformats.org/officeDocument/2006/relationships/hyperlink" Target="https://stats.wnba.com/events/?flag=1&amp;CFID=&amp;CFPARAMS=&amp;PlayerID=204322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8" Type="http://schemas.openxmlformats.org/officeDocument/2006/relationships/hyperlink" Target="https://stats.wnba.com/events/?flag=3&amp;CFID=&amp;CFPARAMS=&amp;PlayerID=201518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2" Type="http://schemas.openxmlformats.org/officeDocument/2006/relationships/hyperlink" Target="https://stats.wnba.com/events/?flag=1&amp;CFID=&amp;CFPARAMS=&amp;PlayerID=203411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7" Type="http://schemas.openxmlformats.org/officeDocument/2006/relationships/hyperlink" Target="https://stats.wnba.com/events/?flag=3&amp;CFID=&amp;CFPARAMS=&amp;PlayerID=201518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3" Type="http://schemas.openxmlformats.org/officeDocument/2006/relationships/hyperlink" Target="https://stats.wnba.com/events/?flag=1&amp;CFID=&amp;CFPARAMS=&amp;PlayerID=203411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6" Type="http://schemas.openxmlformats.org/officeDocument/2006/relationships/hyperlink" Target="https://stats.wnba.com/team/1611661328/traditional/" TargetMode="External"/><Relationship Id="rId14934" Type="http://schemas.openxmlformats.org/officeDocument/2006/relationships/hyperlink" Target="https://stats.wnba.com/player/204322/" TargetMode="External"/><Relationship Id="rId13605" Type="http://schemas.openxmlformats.org/officeDocument/2006/relationships/hyperlink" Target="https://stats.wnba.com/player/201518/" TargetMode="External"/><Relationship Id="rId14935" Type="http://schemas.openxmlformats.org/officeDocument/2006/relationships/hyperlink" Target="https://stats.wnba.com/team/1611661330/traditional/" TargetMode="External"/><Relationship Id="rId14930" Type="http://schemas.openxmlformats.org/officeDocument/2006/relationships/hyperlink" Target="https://stats.wnba.com/events/?flag=1&amp;CFID=&amp;CFPARAMS=&amp;PlayerID=203411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1" Type="http://schemas.openxmlformats.org/officeDocument/2006/relationships/hyperlink" Target="https://stats.wnba.com/events/?flag=1&amp;CFID=&amp;CFPARAMS=&amp;PlayerID=203411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0" Type="http://schemas.openxmlformats.org/officeDocument/2006/relationships/hyperlink" Target="https://stats.wnba.com/events/?flag=1&amp;CFID=&amp;CFPARAMS=&amp;PlayerID=201889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5" Type="http://schemas.openxmlformats.org/officeDocument/2006/relationships/hyperlink" Target="https://stats.wnba.com/events/?flag=1&amp;CFID=&amp;CFPARAMS=&amp;PlayerID=201518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7" Type="http://schemas.openxmlformats.org/officeDocument/2006/relationships/hyperlink" Target="https://stats.wnba.com/team/1611661321/traditional/" TargetMode="External"/><Relationship Id="rId13614" Type="http://schemas.openxmlformats.org/officeDocument/2006/relationships/hyperlink" Target="https://stats.wnba.com/events/?flag=1&amp;CFID=&amp;CFPARAMS=&amp;PlayerID=201518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8" Type="http://schemas.openxmlformats.org/officeDocument/2006/relationships/hyperlink" Target="https://stats.wnba.com/events/?flag=3&amp;CFID=&amp;CFPARAMS=&amp;PlayerID=202640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3" Type="http://schemas.openxmlformats.org/officeDocument/2006/relationships/hyperlink" Target="https://stats.wnba.com/events/?flag=1&amp;CFID=&amp;CFPARAMS=&amp;PlayerID=201518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9" Type="http://schemas.openxmlformats.org/officeDocument/2006/relationships/hyperlink" Target="https://stats.wnba.com/events/?flag=3&amp;CFID=&amp;CFPARAMS=&amp;PlayerID=202640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2" Type="http://schemas.openxmlformats.org/officeDocument/2006/relationships/hyperlink" Target="https://stats.wnba.com/events/?flag=1&amp;CFID=&amp;CFPARAMS=&amp;PlayerID=201518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9" Type="http://schemas.openxmlformats.org/officeDocument/2006/relationships/hyperlink" Target="https://stats.wnba.com/team/1611661329/traditional/" TargetMode="External"/><Relationship Id="rId14943" Type="http://schemas.openxmlformats.org/officeDocument/2006/relationships/hyperlink" Target="https://stats.wnba.com/events/?flag=1&amp;CFID=&amp;CFPARAMS=&amp;PlayerID=204322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8" Type="http://schemas.openxmlformats.org/officeDocument/2006/relationships/hyperlink" Target="https://stats.wnba.com/player/203838/" TargetMode="External"/><Relationship Id="rId14944" Type="http://schemas.openxmlformats.org/officeDocument/2006/relationships/hyperlink" Target="https://stats.wnba.com/events/?flag=1&amp;CFID=&amp;CFPARAMS=&amp;PlayerID=204322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7" Type="http://schemas.openxmlformats.org/officeDocument/2006/relationships/hyperlink" Target="https://stats.wnba.com/events/?flag=1&amp;CFID=&amp;CFPARAMS=&amp;PlayerID=201518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5" Type="http://schemas.openxmlformats.org/officeDocument/2006/relationships/hyperlink" Target="https://stats.wnba.com/events/?flag=1&amp;CFID=&amp;CFPARAMS=&amp;PlayerID=204322&amp;TeamID=1611661330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6" Type="http://schemas.openxmlformats.org/officeDocument/2006/relationships/hyperlink" Target="https://stats.wnba.com/events/?flag=1&amp;CFID=&amp;CFPARAMS=&amp;PlayerID=201518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6" Type="http://schemas.openxmlformats.org/officeDocument/2006/relationships/hyperlink" Target="https://stats.wnba.com/player/202640/" TargetMode="External"/><Relationship Id="rId14940" Type="http://schemas.openxmlformats.org/officeDocument/2006/relationships/hyperlink" Target="https://stats.wnba.com/events/?flag=1&amp;CFID=&amp;CFPARAMS=&amp;PlayerID=204322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1" Type="http://schemas.openxmlformats.org/officeDocument/2006/relationships/hyperlink" Target="https://stats.wnba.com/events/?flag=1&amp;CFID=&amp;CFPARAMS=&amp;PlayerID=204322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2" Type="http://schemas.openxmlformats.org/officeDocument/2006/relationships/hyperlink" Target="https://stats.wnba.com/events/?flag=1&amp;CFID=&amp;CFPARAMS=&amp;PlayerID=204322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1" Type="http://schemas.openxmlformats.org/officeDocument/2006/relationships/hyperlink" Target="https://stats.wnba.com/events/?flag=1&amp;CFID=&amp;CFPARAMS=&amp;PlayerID=201518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0" Type="http://schemas.openxmlformats.org/officeDocument/2006/relationships/hyperlink" Target="https://stats.wnba.com/events/?flag=1&amp;CFID=&amp;CFPARAMS=&amp;PlayerID=201518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8" Type="http://schemas.openxmlformats.org/officeDocument/2006/relationships/hyperlink" Target="https://stats.wnba.com/events/?flag=1&amp;CFID=&amp;CFPARAMS=&amp;PlayerID=100720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9" Type="http://schemas.openxmlformats.org/officeDocument/2006/relationships/hyperlink" Target="https://stats.wnba.com/events/?flag=1&amp;CFID=&amp;CFPARAMS=&amp;PlayerID=100720&amp;TeamID=1611661328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4" Type="http://schemas.openxmlformats.org/officeDocument/2006/relationships/hyperlink" Target="https://stats.wnba.com/events/?flag=1&amp;CFID=&amp;CFPARAMS=&amp;PlayerID=100720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5" Type="http://schemas.openxmlformats.org/officeDocument/2006/relationships/hyperlink" Target="https://stats.wnba.com/events/?flag=1&amp;CFID=&amp;CFPARAMS=&amp;PlayerID=100720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6" Type="http://schemas.openxmlformats.org/officeDocument/2006/relationships/hyperlink" Target="https://stats.wnba.com/events/?flag=1&amp;CFID=&amp;CFPARAMS=&amp;PlayerID=100720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7" Type="http://schemas.openxmlformats.org/officeDocument/2006/relationships/hyperlink" Target="https://stats.wnba.com/events/?flag=1&amp;CFID=&amp;CFPARAMS=&amp;PlayerID=100720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0" Type="http://schemas.openxmlformats.org/officeDocument/2006/relationships/hyperlink" Target="https://stats.wnba.com/events/?flag=3&amp;CFID=&amp;CFPARAMS=&amp;PlayerID=100720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1" Type="http://schemas.openxmlformats.org/officeDocument/2006/relationships/hyperlink" Target="https://stats.wnba.com/events/?flag=3&amp;CFID=&amp;CFPARAMS=&amp;PlayerID=100720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2" Type="http://schemas.openxmlformats.org/officeDocument/2006/relationships/hyperlink" Target="https://stats.wnba.com/events/?flag=1&amp;CFID=&amp;CFPARAMS=&amp;PlayerID=100720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3" Type="http://schemas.openxmlformats.org/officeDocument/2006/relationships/hyperlink" Target="https://stats.wnba.com/events/?flag=1&amp;CFID=&amp;CFPARAMS=&amp;PlayerID=100720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9" Type="http://schemas.openxmlformats.org/officeDocument/2006/relationships/hyperlink" Target="https://stats.wnba.com/events/?flag=1&amp;CFID=&amp;CFPARAMS=&amp;PlayerID=203411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5" Type="http://schemas.openxmlformats.org/officeDocument/2006/relationships/hyperlink" Target="https://stats.wnba.com/events/?flag=3&amp;CFID=&amp;CFPARAMS=&amp;PlayerID=203411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6" Type="http://schemas.openxmlformats.org/officeDocument/2006/relationships/hyperlink" Target="https://stats.wnba.com/events/?flag=1&amp;CFID=&amp;CFPARAMS=&amp;PlayerID=203411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7" Type="http://schemas.openxmlformats.org/officeDocument/2006/relationships/hyperlink" Target="https://stats.wnba.com/events/?flag=1&amp;CFID=&amp;CFPARAMS=&amp;PlayerID=203411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8" Type="http://schemas.openxmlformats.org/officeDocument/2006/relationships/hyperlink" Target="https://stats.wnba.com/events/?flag=1&amp;CFID=&amp;CFPARAMS=&amp;PlayerID=203411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1" Type="http://schemas.openxmlformats.org/officeDocument/2006/relationships/hyperlink" Target="https://stats.wnba.com/team/1611661313/traditional/" TargetMode="External"/><Relationship Id="rId14922" Type="http://schemas.openxmlformats.org/officeDocument/2006/relationships/hyperlink" Target="https://stats.wnba.com/events/?flag=3&amp;CFID=&amp;CFPARAMS=&amp;PlayerID=203411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3" Type="http://schemas.openxmlformats.org/officeDocument/2006/relationships/hyperlink" Target="https://stats.wnba.com/events/?flag=3&amp;CFID=&amp;CFPARAMS=&amp;PlayerID=203411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4" Type="http://schemas.openxmlformats.org/officeDocument/2006/relationships/hyperlink" Target="https://stats.wnba.com/events/?flag=3&amp;CFID=&amp;CFPARAMS=&amp;PlayerID=203411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0" Type="http://schemas.openxmlformats.org/officeDocument/2006/relationships/hyperlink" Target="https://stats.wnba.com/player/203411/" TargetMode="External"/><Relationship Id="rId24306" Type="http://schemas.openxmlformats.org/officeDocument/2006/relationships/hyperlink" Target="https://stats.wnba.com/events/?flag=2&amp;CFID=&amp;CFPARAMS=&amp;PlayerID=201898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7" Type="http://schemas.openxmlformats.org/officeDocument/2006/relationships/hyperlink" Target="https://stats.wnba.com/player/201502/" TargetMode="External"/><Relationship Id="rId24304" Type="http://schemas.openxmlformats.org/officeDocument/2006/relationships/hyperlink" Target="https://stats.wnba.com/events/?flag=2&amp;CFID=&amp;CFPARAMS=&amp;PlayerID=201898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5" Type="http://schemas.openxmlformats.org/officeDocument/2006/relationships/hyperlink" Target="https://stats.wnba.com/events/?flag=2&amp;CFID=&amp;CFPARAMS=&amp;PlayerID=201898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8" Type="http://schemas.openxmlformats.org/officeDocument/2006/relationships/hyperlink" Target="https://stats.wnba.com/team/1611661313/traditional/" TargetMode="External"/><Relationship Id="rId24309" Type="http://schemas.openxmlformats.org/officeDocument/2006/relationships/hyperlink" Target="https://stats.wnba.com/events/?flag=2&amp;CFID=&amp;CFPARAMS=&amp;PlayerID=201502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2" Type="http://schemas.openxmlformats.org/officeDocument/2006/relationships/hyperlink" Target="https://stats.wnba.com/team/1611661330/traditional/" TargetMode="External"/><Relationship Id="rId24303" Type="http://schemas.openxmlformats.org/officeDocument/2006/relationships/hyperlink" Target="https://stats.wnba.com/events/?flag=2&amp;CFID=&amp;CFPARAMS=&amp;PlayerID=201898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0" Type="http://schemas.openxmlformats.org/officeDocument/2006/relationships/hyperlink" Target="https://stats.wnba.com/events/?flag=2&amp;CFID=&amp;CFPARAMS=&amp;PlayerID=100656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1" Type="http://schemas.openxmlformats.org/officeDocument/2006/relationships/hyperlink" Target="https://stats.wnba.com/player/201898/" TargetMode="External"/><Relationship Id="rId12317" Type="http://schemas.openxmlformats.org/officeDocument/2006/relationships/hyperlink" Target="https://stats.wnba.com/events/?flag=3&amp;CFID=&amp;CFPARAMS=&amp;PlayerID=1629573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8" Type="http://schemas.openxmlformats.org/officeDocument/2006/relationships/hyperlink" Target="https://stats.wnba.com/events/?flag=3&amp;CFID=&amp;CFPARAMS=&amp;PlayerID=101030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6" Type="http://schemas.openxmlformats.org/officeDocument/2006/relationships/hyperlink" Target="https://stats.wnba.com/events/?flag=3&amp;CFID=&amp;CFPARAMS=&amp;PlayerID=1629573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7" Type="http://schemas.openxmlformats.org/officeDocument/2006/relationships/hyperlink" Target="https://stats.wnba.com/team/1611661324/traditional/" TargetMode="External"/><Relationship Id="rId12315" Type="http://schemas.openxmlformats.org/officeDocument/2006/relationships/hyperlink" Target="https://stats.wnba.com/events/?flag=3&amp;CFID=&amp;CFPARAMS=&amp;PlayerID=1629573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6" Type="http://schemas.openxmlformats.org/officeDocument/2006/relationships/hyperlink" Target="https://stats.wnba.com/player/101030/" TargetMode="External"/><Relationship Id="rId12314" Type="http://schemas.openxmlformats.org/officeDocument/2006/relationships/hyperlink" Target="https://stats.wnba.com/team/1611661317/traditional/" TargetMode="External"/><Relationship Id="rId13645" Type="http://schemas.openxmlformats.org/officeDocument/2006/relationships/hyperlink" Target="https://stats.wnba.com/events/?flag=1&amp;CFID=&amp;CFPARAMS=&amp;PlayerID=201507&amp;TeamID=1611661317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6" Type="http://schemas.openxmlformats.org/officeDocument/2006/relationships/hyperlink" Target="https://stats.wnba.com/events/?flag=3&amp;CFID=&amp;CFPARAMS=&amp;PlayerID=100944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7" Type="http://schemas.openxmlformats.org/officeDocument/2006/relationships/hyperlink" Target="https://stats.wnba.com/events/?flag=3&amp;CFID=&amp;CFPARAMS=&amp;PlayerID=100944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9" Type="http://schemas.openxmlformats.org/officeDocument/2006/relationships/hyperlink" Target="https://stats.wnba.com/events/?flag=1&amp;CFID=&amp;CFPARAMS=&amp;PlayerID=1629573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8" Type="http://schemas.openxmlformats.org/officeDocument/2006/relationships/hyperlink" Target="https://stats.wnba.com/events/?flag=3&amp;CFID=&amp;CFPARAMS=&amp;PlayerID=100944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8" Type="http://schemas.openxmlformats.org/officeDocument/2006/relationships/hyperlink" Target="https://stats.wnba.com/events/?flag=1&amp;CFID=&amp;CFPARAMS=&amp;PlayerID=1629573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9" Type="http://schemas.openxmlformats.org/officeDocument/2006/relationships/hyperlink" Target="https://stats.wnba.com/events/?flag=3&amp;CFID=&amp;CFPARAMS=&amp;PlayerID=101030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9" Type="http://schemas.openxmlformats.org/officeDocument/2006/relationships/hyperlink" Target="https://stats.wnba.com/events/?flag=3&amp;CFID=&amp;CFPARAMS=&amp;PlayerID=100944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0" Type="http://schemas.openxmlformats.org/officeDocument/2006/relationships/hyperlink" Target="https://stats.wnba.com/events/?flag=1&amp;CFID=&amp;CFPARAMS=&amp;PlayerID=201507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2" Type="http://schemas.openxmlformats.org/officeDocument/2006/relationships/hyperlink" Target="https://stats.wnba.com/events/?flag=1&amp;CFID=&amp;CFPARAMS=&amp;PlayerID=1627676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3" Type="http://schemas.openxmlformats.org/officeDocument/2006/relationships/hyperlink" Target="https://stats.wnba.com/events/?flag=1&amp;CFID=&amp;CFPARAMS=&amp;PlayerID=1627676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4" Type="http://schemas.openxmlformats.org/officeDocument/2006/relationships/hyperlink" Target="https://stats.wnba.com/player/100944/" TargetMode="External"/><Relationship Id="rId14975" Type="http://schemas.openxmlformats.org/officeDocument/2006/relationships/hyperlink" Target="https://stats.wnba.com/team/1611661324/traditional/" TargetMode="External"/><Relationship Id="rId12313" Type="http://schemas.openxmlformats.org/officeDocument/2006/relationships/hyperlink" Target="https://stats.wnba.com/player/1629573/" TargetMode="External"/><Relationship Id="rId13644" Type="http://schemas.openxmlformats.org/officeDocument/2006/relationships/hyperlink" Target="https://stats.wnba.com/events/?flag=1&amp;CFID=&amp;CFPARAMS=&amp;PlayerID=201507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2" Type="http://schemas.openxmlformats.org/officeDocument/2006/relationships/hyperlink" Target="https://stats.wnba.com/events/?flag=1&amp;CFID=&amp;CFPARAMS=&amp;PlayerID=204355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3" Type="http://schemas.openxmlformats.org/officeDocument/2006/relationships/hyperlink" Target="https://stats.wnba.com/events/?flag=1&amp;CFID=&amp;CFPARAMS=&amp;PlayerID=201507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1" Type="http://schemas.openxmlformats.org/officeDocument/2006/relationships/hyperlink" Target="https://stats.wnba.com/events/?flag=1&amp;CFID=&amp;CFPARAMS=&amp;PlayerID=204355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2" Type="http://schemas.openxmlformats.org/officeDocument/2006/relationships/hyperlink" Target="https://stats.wnba.com/events/?flag=1&amp;CFID=&amp;CFPARAMS=&amp;PlayerID=201507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0" Type="http://schemas.openxmlformats.org/officeDocument/2006/relationships/hyperlink" Target="https://stats.wnba.com/events/?flag=1&amp;CFID=&amp;CFPARAMS=&amp;PlayerID=1627676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0" Type="http://schemas.openxmlformats.org/officeDocument/2006/relationships/hyperlink" Target="https://stats.wnba.com/events/?flag=1&amp;CFID=&amp;CFPARAMS=&amp;PlayerID=204355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1" Type="http://schemas.openxmlformats.org/officeDocument/2006/relationships/hyperlink" Target="https://stats.wnba.com/events/?flag=1&amp;CFID=&amp;CFPARAMS=&amp;PlayerID=201507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71" Type="http://schemas.openxmlformats.org/officeDocument/2006/relationships/hyperlink" Target="https://stats.wnba.com/events/?flag=1&amp;CFID=&amp;CFPARAMS=&amp;PlayerID=1627676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8" Type="http://schemas.openxmlformats.org/officeDocument/2006/relationships/hyperlink" Target="https://stats.wnba.com/team/1611661324/traditional/" TargetMode="External"/><Relationship Id="rId13659" Type="http://schemas.openxmlformats.org/officeDocument/2006/relationships/hyperlink" Target="https://stats.wnba.com/events/?flag=1&amp;CFID=&amp;CFPARAMS=&amp;PlayerID=101030&amp;TeamID=1611661324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7" Type="http://schemas.openxmlformats.org/officeDocument/2006/relationships/hyperlink" Target="https://stats.wnba.com/player/1629495/" TargetMode="External"/><Relationship Id="rId13658" Type="http://schemas.openxmlformats.org/officeDocument/2006/relationships/hyperlink" Target="https://stats.wnba.com/events/?flag=1&amp;CFID=&amp;CFPARAMS=&amp;PlayerID=101030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6" Type="http://schemas.openxmlformats.org/officeDocument/2006/relationships/hyperlink" Target="https://stats.wnba.com/events/?flag=1&amp;CFID=&amp;CFPARAMS=&amp;PlayerID=1628913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7" Type="http://schemas.openxmlformats.org/officeDocument/2006/relationships/hyperlink" Target="https://stats.wnba.com/events/?flag=1&amp;CFID=&amp;CFPARAMS=&amp;PlayerID=101030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5" Type="http://schemas.openxmlformats.org/officeDocument/2006/relationships/hyperlink" Target="https://stats.wnba.com/team/1611661319/traditional/" TargetMode="External"/><Relationship Id="rId13656" Type="http://schemas.openxmlformats.org/officeDocument/2006/relationships/hyperlink" Target="https://stats.wnba.com/events/?flag=1&amp;CFID=&amp;CFPARAMS=&amp;PlayerID=101030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7" Type="http://schemas.openxmlformats.org/officeDocument/2006/relationships/hyperlink" Target="https://stats.wnba.com/events/?flag=1&amp;CFID=&amp;CFPARAMS=&amp;PlayerID=100944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8" Type="http://schemas.openxmlformats.org/officeDocument/2006/relationships/hyperlink" Target="https://stats.wnba.com/player/203824/" TargetMode="External"/><Relationship Id="rId14989" Type="http://schemas.openxmlformats.org/officeDocument/2006/relationships/hyperlink" Target="https://stats.wnba.com/team/1611661320/traditional/" TargetMode="External"/><Relationship Id="rId12329" Type="http://schemas.openxmlformats.org/officeDocument/2006/relationships/hyperlink" Target="https://stats.wnba.com/events/?flag=3&amp;CFID=&amp;CFPARAMS=&amp;PlayerID=1629495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0" Type="http://schemas.openxmlformats.org/officeDocument/2006/relationships/hyperlink" Target="https://stats.wnba.com/events/?flag=1&amp;CFID=&amp;CFPARAMS=&amp;PlayerID=1629573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1" Type="http://schemas.openxmlformats.org/officeDocument/2006/relationships/hyperlink" Target="https://stats.wnba.com/events/?flag=3&amp;CFID=&amp;CFPARAMS=&amp;PlayerID=101030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3" Type="http://schemas.openxmlformats.org/officeDocument/2006/relationships/hyperlink" Target="https://stats.wnba.com/events/?flag=1&amp;CFID=&amp;CFPARAMS=&amp;PlayerID=100944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0" Type="http://schemas.openxmlformats.org/officeDocument/2006/relationships/hyperlink" Target="https://stats.wnba.com/events/?flag=3&amp;CFID=&amp;CFPARAMS=&amp;PlayerID=101030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4" Type="http://schemas.openxmlformats.org/officeDocument/2006/relationships/hyperlink" Target="https://stats.wnba.com/events/?flag=1&amp;CFID=&amp;CFPARAMS=&amp;PlayerID=100944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5" Type="http://schemas.openxmlformats.org/officeDocument/2006/relationships/hyperlink" Target="https://stats.wnba.com/events/?flag=1&amp;CFID=&amp;CFPARAMS=&amp;PlayerID=100944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6" Type="http://schemas.openxmlformats.org/officeDocument/2006/relationships/hyperlink" Target="https://stats.wnba.com/events/?flag=1&amp;CFID=&amp;CFPARAMS=&amp;PlayerID=100944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4" Type="http://schemas.openxmlformats.org/officeDocument/2006/relationships/hyperlink" Target="https://stats.wnba.com/player/1628913/" TargetMode="External"/><Relationship Id="rId13655" Type="http://schemas.openxmlformats.org/officeDocument/2006/relationships/hyperlink" Target="https://stats.wnba.com/events/?flag=1&amp;CFID=&amp;CFPARAMS=&amp;PlayerID=101030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3" Type="http://schemas.openxmlformats.org/officeDocument/2006/relationships/hyperlink" Target="https://stats.wnba.com/team/1611661330/traditional/" TargetMode="External"/><Relationship Id="rId13654" Type="http://schemas.openxmlformats.org/officeDocument/2006/relationships/hyperlink" Target="https://stats.wnba.com/events/?flag=1&amp;CFID=&amp;CFPARAMS=&amp;PlayerID=101030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0" Type="http://schemas.openxmlformats.org/officeDocument/2006/relationships/hyperlink" Target="https://stats.wnba.com/events/?flag=1&amp;CFID=&amp;CFPARAMS=&amp;PlayerID=100944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2" Type="http://schemas.openxmlformats.org/officeDocument/2006/relationships/hyperlink" Target="https://stats.wnba.com/player/201881/" TargetMode="External"/><Relationship Id="rId13653" Type="http://schemas.openxmlformats.org/officeDocument/2006/relationships/hyperlink" Target="https://stats.wnba.com/events/?flag=1&amp;CFID=&amp;CFPARAMS=&amp;PlayerID=101030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1" Type="http://schemas.openxmlformats.org/officeDocument/2006/relationships/hyperlink" Target="https://stats.wnba.com/events/?flag=1&amp;CFID=&amp;CFPARAMS=&amp;PlayerID=100944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1" Type="http://schemas.openxmlformats.org/officeDocument/2006/relationships/hyperlink" Target="https://stats.wnba.com/events/?flag=1&amp;CFID=&amp;CFPARAMS=&amp;PlayerID=1629573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2" Type="http://schemas.openxmlformats.org/officeDocument/2006/relationships/hyperlink" Target="https://stats.wnba.com/events/?flag=1&amp;CFID=&amp;CFPARAMS=&amp;PlayerID=101030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82" Type="http://schemas.openxmlformats.org/officeDocument/2006/relationships/hyperlink" Target="https://stats.wnba.com/events/?flag=1&amp;CFID=&amp;CFPARAMS=&amp;PlayerID=100944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6" Type="http://schemas.openxmlformats.org/officeDocument/2006/relationships/hyperlink" Target="https://stats.wnba.com/events/?flag=1&amp;CFID=&amp;CFPARAMS=&amp;PlayerID=203838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8" Type="http://schemas.openxmlformats.org/officeDocument/2006/relationships/hyperlink" Target="https://stats.wnba.com/events/?flag=1&amp;CFID=&amp;CFPARAMS=&amp;PlayerID=202640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5" Type="http://schemas.openxmlformats.org/officeDocument/2006/relationships/hyperlink" Target="https://stats.wnba.com/events/?flag=1&amp;CFID=&amp;CFPARAMS=&amp;PlayerID=203838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9" Type="http://schemas.openxmlformats.org/officeDocument/2006/relationships/hyperlink" Target="https://stats.wnba.com/events/?flag=1&amp;CFID=&amp;CFPARAMS=&amp;PlayerID=202640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4" Type="http://schemas.openxmlformats.org/officeDocument/2006/relationships/hyperlink" Target="https://stats.wnba.com/events/?flag=1&amp;CFID=&amp;CFPARAMS=&amp;PlayerID=203838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3" Type="http://schemas.openxmlformats.org/officeDocument/2006/relationships/hyperlink" Target="https://stats.wnba.com/events/?flag=3&amp;CFID=&amp;CFPARAMS=&amp;PlayerID=203838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4" Type="http://schemas.openxmlformats.org/officeDocument/2006/relationships/hyperlink" Target="https://stats.wnba.com/events/?flag=1&amp;CFID=&amp;CFPARAMS=&amp;PlayerID=202640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9" Type="http://schemas.openxmlformats.org/officeDocument/2006/relationships/hyperlink" Target="https://stats.wnba.com/events/?flag=1&amp;CFID=&amp;CFPARAMS=&amp;PlayerID=203838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5" Type="http://schemas.openxmlformats.org/officeDocument/2006/relationships/hyperlink" Target="https://stats.wnba.com/events/?flag=1&amp;CFID=&amp;CFPARAMS=&amp;PlayerID=202640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8" Type="http://schemas.openxmlformats.org/officeDocument/2006/relationships/hyperlink" Target="https://stats.wnba.com/events/?flag=1&amp;CFID=&amp;CFPARAMS=&amp;PlayerID=203838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6" Type="http://schemas.openxmlformats.org/officeDocument/2006/relationships/hyperlink" Target="https://stats.wnba.com/events/?flag=1&amp;CFID=&amp;CFPARAMS=&amp;PlayerID=202640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7" Type="http://schemas.openxmlformats.org/officeDocument/2006/relationships/hyperlink" Target="https://stats.wnba.com/events/?flag=1&amp;CFID=&amp;CFPARAMS=&amp;PlayerID=203838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7" Type="http://schemas.openxmlformats.org/officeDocument/2006/relationships/hyperlink" Target="https://stats.wnba.com/events/?flag=1&amp;CFID=&amp;CFPARAMS=&amp;PlayerID=202640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0" Type="http://schemas.openxmlformats.org/officeDocument/2006/relationships/hyperlink" Target="https://stats.wnba.com/events/?flag=3&amp;CFID=&amp;CFPARAMS=&amp;PlayerID=202640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1" Type="http://schemas.openxmlformats.org/officeDocument/2006/relationships/hyperlink" Target="https://stats.wnba.com/events/?flag=3&amp;CFID=&amp;CFPARAMS=&amp;PlayerID=202640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2" Type="http://schemas.openxmlformats.org/officeDocument/2006/relationships/hyperlink" Target="https://stats.wnba.com/events/?flag=1&amp;CFID=&amp;CFPARAMS=&amp;PlayerID=202640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3" Type="http://schemas.openxmlformats.org/officeDocument/2006/relationships/hyperlink" Target="https://stats.wnba.com/events/?flag=1&amp;CFID=&amp;CFPARAMS=&amp;PlayerID=202640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2" Type="http://schemas.openxmlformats.org/officeDocument/2006/relationships/hyperlink" Target="https://stats.wnba.com/events/?flag=3&amp;CFID=&amp;CFPARAMS=&amp;PlayerID=203838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1" Type="http://schemas.openxmlformats.org/officeDocument/2006/relationships/hyperlink" Target="https://stats.wnba.com/events/?flag=3&amp;CFID=&amp;CFPARAMS=&amp;PlayerID=203838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0" Type="http://schemas.openxmlformats.org/officeDocument/2006/relationships/hyperlink" Target="https://stats.wnba.com/events/?flag=3&amp;CFID=&amp;CFPARAMS=&amp;PlayerID=203838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6" Type="http://schemas.openxmlformats.org/officeDocument/2006/relationships/hyperlink" Target="https://stats.wnba.com/events/?flag=1&amp;CFID=&amp;CFPARAMS=&amp;PlayerID=204355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7" Type="http://schemas.openxmlformats.org/officeDocument/2006/relationships/hyperlink" Target="https://stats.wnba.com/events/?flag=3&amp;CFID=&amp;CFPARAMS=&amp;PlayerID=201507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9" Type="http://schemas.openxmlformats.org/officeDocument/2006/relationships/hyperlink" Target="https://stats.wnba.com/events/?flag=1&amp;CFID=&amp;CFPARAMS=&amp;PlayerID=1627676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5" Type="http://schemas.openxmlformats.org/officeDocument/2006/relationships/hyperlink" Target="https://stats.wnba.com/events/?flag=1&amp;CFID=&amp;CFPARAMS=&amp;PlayerID=204355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6" Type="http://schemas.openxmlformats.org/officeDocument/2006/relationships/hyperlink" Target="https://stats.wnba.com/events/?flag=3&amp;CFID=&amp;CFPARAMS=&amp;PlayerID=201507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4" Type="http://schemas.openxmlformats.org/officeDocument/2006/relationships/hyperlink" Target="https://stats.wnba.com/events/?flag=3&amp;CFID=&amp;CFPARAMS=&amp;PlayerID=204355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5" Type="http://schemas.openxmlformats.org/officeDocument/2006/relationships/hyperlink" Target="https://stats.wnba.com/events/?flag=3&amp;CFID=&amp;CFPARAMS=&amp;PlayerID=201507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3" Type="http://schemas.openxmlformats.org/officeDocument/2006/relationships/hyperlink" Target="https://stats.wnba.com/events/?flag=3&amp;CFID=&amp;CFPARAMS=&amp;PlayerID=204355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4" Type="http://schemas.openxmlformats.org/officeDocument/2006/relationships/hyperlink" Target="https://stats.wnba.com/events/?flag=3&amp;CFID=&amp;CFPARAMS=&amp;PlayerID=201507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5" Type="http://schemas.openxmlformats.org/officeDocument/2006/relationships/hyperlink" Target="https://stats.wnba.com/events/?flag=3&amp;CFID=&amp;CFPARAMS=&amp;PlayerID=1627676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9" Type="http://schemas.openxmlformats.org/officeDocument/2006/relationships/hyperlink" Target="https://stats.wnba.com/events/?flag=1&amp;CFID=&amp;CFPARAMS=&amp;PlayerID=204355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6" Type="http://schemas.openxmlformats.org/officeDocument/2006/relationships/hyperlink" Target="https://stats.wnba.com/events/?flag=1&amp;CFID=&amp;CFPARAMS=&amp;PlayerID=1627676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8" Type="http://schemas.openxmlformats.org/officeDocument/2006/relationships/hyperlink" Target="https://stats.wnba.com/events/?flag=1&amp;CFID=&amp;CFPARAMS=&amp;PlayerID=204355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9" Type="http://schemas.openxmlformats.org/officeDocument/2006/relationships/hyperlink" Target="https://stats.wnba.com/events/?flag=1&amp;CFID=&amp;CFPARAMS=&amp;PlayerID=201507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7" Type="http://schemas.openxmlformats.org/officeDocument/2006/relationships/hyperlink" Target="https://stats.wnba.com/events/?flag=1&amp;CFID=&amp;CFPARAMS=&amp;PlayerID=1627676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7" Type="http://schemas.openxmlformats.org/officeDocument/2006/relationships/hyperlink" Target="https://stats.wnba.com/events/?flag=1&amp;CFID=&amp;CFPARAMS=&amp;PlayerID=204355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8" Type="http://schemas.openxmlformats.org/officeDocument/2006/relationships/hyperlink" Target="https://stats.wnba.com/events/?flag=1&amp;CFID=&amp;CFPARAMS=&amp;PlayerID=201507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8" Type="http://schemas.openxmlformats.org/officeDocument/2006/relationships/hyperlink" Target="https://stats.wnba.com/events/?flag=1&amp;CFID=&amp;CFPARAMS=&amp;PlayerID=1627676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1" Type="http://schemas.openxmlformats.org/officeDocument/2006/relationships/hyperlink" Target="https://stats.wnba.com/team/1611661325/traditional/" TargetMode="External"/><Relationship Id="rId14962" Type="http://schemas.openxmlformats.org/officeDocument/2006/relationships/hyperlink" Target="https://stats.wnba.com/events/?flag=3&amp;CFID=&amp;CFPARAMS=&amp;PlayerID=1627676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3" Type="http://schemas.openxmlformats.org/officeDocument/2006/relationships/hyperlink" Target="https://stats.wnba.com/events/?flag=3&amp;CFID=&amp;CFPARAMS=&amp;PlayerID=1627676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4" Type="http://schemas.openxmlformats.org/officeDocument/2006/relationships/hyperlink" Target="https://stats.wnba.com/events/?flag=3&amp;CFID=&amp;CFPARAMS=&amp;PlayerID=1627676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2" Type="http://schemas.openxmlformats.org/officeDocument/2006/relationships/hyperlink" Target="https://stats.wnba.com/events/?flag=3&amp;CFID=&amp;CFPARAMS=&amp;PlayerID=204355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3" Type="http://schemas.openxmlformats.org/officeDocument/2006/relationships/hyperlink" Target="https://stats.wnba.com/team/1611661317/traditional/" TargetMode="External"/><Relationship Id="rId12301" Type="http://schemas.openxmlformats.org/officeDocument/2006/relationships/hyperlink" Target="https://stats.wnba.com/team/1611661328/traditional/" TargetMode="External"/><Relationship Id="rId13632" Type="http://schemas.openxmlformats.org/officeDocument/2006/relationships/hyperlink" Target="https://stats.wnba.com/player/201507/" TargetMode="External"/><Relationship Id="rId12300" Type="http://schemas.openxmlformats.org/officeDocument/2006/relationships/hyperlink" Target="https://stats.wnba.com/player/204355/" TargetMode="External"/><Relationship Id="rId13631" Type="http://schemas.openxmlformats.org/officeDocument/2006/relationships/hyperlink" Target="https://stats.wnba.com/events/?flag=1&amp;CFID=&amp;CFPARAMS=&amp;PlayerID=203838&amp;TeamID=161166132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0" Type="http://schemas.openxmlformats.org/officeDocument/2006/relationships/hyperlink" Target="https://stats.wnba.com/events/?flag=1&amp;CFID=&amp;CFPARAMS=&amp;PlayerID=203838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0" Type="http://schemas.openxmlformats.org/officeDocument/2006/relationships/hyperlink" Target="https://stats.wnba.com/player/1627676/" TargetMode="External"/><Relationship Id="rId2940" Type="http://schemas.openxmlformats.org/officeDocument/2006/relationships/hyperlink" Target="https://stats.wnba.com/events/?flag=1&amp;CFID=&amp;CFPARAMS=&amp;PlayerID=1630462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wnba.com/events/?flag=1&amp;CFID=&amp;CFPARAMS=&amp;PlayerID=1631007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wnba.com/events/?flag=1&amp;CFID=&amp;CFPARAMS=&amp;PlayerID=1630462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wnba.com/events/?flag=1&amp;CFID=&amp;CFPARAMS=&amp;PlayerID=1631007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wnba.com/events/?flag=1&amp;CFID=&amp;CFPARAMS=&amp;PlayerID=1630462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stats.wnba.com/events/?flag=1&amp;CFID=&amp;CFPARAMS=&amp;PlayerID=1631007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stats.wnba.com/events/?flag=1&amp;CFID=&amp;CFPARAMS=&amp;PlayerID=1630462&amp;TeamID=161166133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wnba.com/events/?flag=1&amp;CFID=&amp;CFPARAMS=&amp;PlayerID=1631007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wnba.com/player/1629480/" TargetMode="External"/><Relationship Id="rId1614" Type="http://schemas.openxmlformats.org/officeDocument/2006/relationships/hyperlink" Target="https://stats.wnba.com/events/?flag=1&amp;CFID=&amp;CFPARAMS=&amp;PlayerID=1631007&amp;TeamID=1611661323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wnba.com/team/1611661321/traditional/" TargetMode="External"/><Relationship Id="rId1615" Type="http://schemas.openxmlformats.org/officeDocument/2006/relationships/hyperlink" Target="https://stats.wnba.com/player/1642534/" TargetMode="External"/><Relationship Id="rId2946" Type="http://schemas.openxmlformats.org/officeDocument/2006/relationships/hyperlink" Target="https://stats.wnba.com/events/?flag=3&amp;CFID=&amp;CFPARAMS=&amp;PlayerID=1629480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wnba.com/team/1611661330/traditional/" TargetMode="External"/><Relationship Id="rId2947" Type="http://schemas.openxmlformats.org/officeDocument/2006/relationships/hyperlink" Target="https://stats.wnba.com/events/?flag=3&amp;CFID=&amp;CFPARAMS=&amp;PlayerID=1629480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wnba.com/events/?flag=3&amp;CFID=&amp;CFPARAMS=&amp;PlayerID=1642534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stats.wnba.com/events/?flag=1&amp;CFID=&amp;CFPARAMS=&amp;PlayerID=1629480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8" Type="http://schemas.openxmlformats.org/officeDocument/2006/relationships/hyperlink" Target="https://stats.wnba.com/events/?flag=2&amp;CFID=&amp;CFPARAMS=&amp;PlayerID=100973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wnba.com/events/?flag=3&amp;CFID=&amp;CFPARAMS=&amp;PlayerID=1642534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wnba.com/events/?flag=1&amp;CFID=&amp;CFPARAMS=&amp;PlayerID=1629480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9" Type="http://schemas.openxmlformats.org/officeDocument/2006/relationships/hyperlink" Target="https://stats.wnba.com/player/101049/" TargetMode="External"/><Relationship Id="rId1619" Type="http://schemas.openxmlformats.org/officeDocument/2006/relationships/hyperlink" Target="https://stats.wnba.com/events/?flag=3&amp;CFID=&amp;CFPARAMS=&amp;PlayerID=1642534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6" Type="http://schemas.openxmlformats.org/officeDocument/2006/relationships/hyperlink" Target="https://stats.wnba.com/events/?flag=2&amp;CFID=&amp;CFPARAMS=&amp;PlayerID=100973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7" Type="http://schemas.openxmlformats.org/officeDocument/2006/relationships/hyperlink" Target="https://stats.wnba.com/events/?flag=2&amp;CFID=&amp;CFPARAMS=&amp;PlayerID=100973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1" Type="http://schemas.openxmlformats.org/officeDocument/2006/relationships/hyperlink" Target="https://stats.wnba.com/events/?flag=2&amp;CFID=&amp;CFPARAMS=&amp;PlayerID=101049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2" Type="http://schemas.openxmlformats.org/officeDocument/2006/relationships/hyperlink" Target="https://stats.wnba.com/events/?flag=2&amp;CFID=&amp;CFPARAMS=&amp;PlayerID=101049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0" Type="http://schemas.openxmlformats.org/officeDocument/2006/relationships/hyperlink" Target="https://stats.wnba.com/team/1611661329/traditional/" TargetMode="External"/><Relationship Id="rId24195" Type="http://schemas.openxmlformats.org/officeDocument/2006/relationships/hyperlink" Target="https://stats.wnba.com/player/201884/" TargetMode="External"/><Relationship Id="rId24196" Type="http://schemas.openxmlformats.org/officeDocument/2006/relationships/hyperlink" Target="https://stats.wnba.com/team/1611661321/traditional/" TargetMode="External"/><Relationship Id="rId24193" Type="http://schemas.openxmlformats.org/officeDocument/2006/relationships/hyperlink" Target="https://stats.wnba.com/events/?flag=2&amp;CFID=&amp;CFPARAMS=&amp;PlayerID=101049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4" Type="http://schemas.openxmlformats.org/officeDocument/2006/relationships/hyperlink" Target="https://stats.wnba.com/events/?flag=2&amp;CFID=&amp;CFPARAMS=&amp;PlayerID=101049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9" Type="http://schemas.openxmlformats.org/officeDocument/2006/relationships/hyperlink" Target="https://stats.wnba.com/events/?flag=1&amp;CFID=&amp;CFPARAMS=&amp;PlayerID=1629501&amp;TeamID=1611661317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8" Type="http://schemas.openxmlformats.org/officeDocument/2006/relationships/hyperlink" Target="https://stats.wnba.com/events/?flag=1&amp;CFID=&amp;CFPARAMS=&amp;PlayerID=1629501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7" Type="http://schemas.openxmlformats.org/officeDocument/2006/relationships/hyperlink" Target="https://stats.wnba.com/events/?flag=1&amp;CFID=&amp;CFPARAMS=&amp;PlayerID=1629501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6" Type="http://schemas.openxmlformats.org/officeDocument/2006/relationships/hyperlink" Target="https://stats.wnba.com/events/?flag=1&amp;CFID=&amp;CFPARAMS=&amp;PlayerID=1629501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wnba.com/events/?flag=1&amp;CFID=&amp;CFPARAMS=&amp;PlayerID=1629484&amp;TeamID=1611661317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wnba.com/events/?flag=1&amp;CFID=&amp;CFPARAMS=&amp;PlayerID=1628927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stats.wnba.com/player/1630462/" TargetMode="External"/><Relationship Id="rId1601" Type="http://schemas.openxmlformats.org/officeDocument/2006/relationships/hyperlink" Target="https://stats.wnba.com/player/1631007/" TargetMode="External"/><Relationship Id="rId2932" Type="http://schemas.openxmlformats.org/officeDocument/2006/relationships/hyperlink" Target="https://stats.wnba.com/team/1611661330/traditional/" TargetMode="External"/><Relationship Id="rId1602" Type="http://schemas.openxmlformats.org/officeDocument/2006/relationships/hyperlink" Target="https://stats.wnba.com/team/1611661323/traditional/" TargetMode="External"/><Relationship Id="rId2933" Type="http://schemas.openxmlformats.org/officeDocument/2006/relationships/hyperlink" Target="https://stats.wnba.com/events/?flag=3&amp;CFID=&amp;CFPARAMS=&amp;PlayerID=1630462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wnba.com/events/?flag=3&amp;CFID=&amp;CFPARAMS=&amp;PlayerID=1631007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stats.wnba.com/events/?flag=3&amp;CFID=&amp;CFPARAMS=&amp;PlayerID=1630462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wnba.com/events/?flag=3&amp;CFID=&amp;CFPARAMS=&amp;PlayerID=1631007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wnba.com/events/?flag=3&amp;CFID=&amp;CFPARAMS=&amp;PlayerID=1630462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wnba.com/events/?flag=3&amp;CFID=&amp;CFPARAMS=&amp;PlayerID=1631007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wnba.com/events/?flag=3&amp;CFID=&amp;CFPARAMS=&amp;PlayerID=1630462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wnba.com/events/?flag=3&amp;CFID=&amp;CFPARAMS=&amp;PlayerID=1631007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wnba.com/events/?flag=1&amp;CFID=&amp;CFPARAMS=&amp;PlayerID=1630462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7" Type="http://schemas.openxmlformats.org/officeDocument/2006/relationships/hyperlink" Target="https://stats.wnba.com/player/201901/" TargetMode="External"/><Relationship Id="rId1607" Type="http://schemas.openxmlformats.org/officeDocument/2006/relationships/hyperlink" Target="https://stats.wnba.com/events/?flag=1&amp;CFID=&amp;CFPARAMS=&amp;PlayerID=1631007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wnba.com/events/?flag=1&amp;CFID=&amp;CFPARAMS=&amp;PlayerID=1630462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8" Type="http://schemas.openxmlformats.org/officeDocument/2006/relationships/hyperlink" Target="https://stats.wnba.com/team/1611661321/traditional/" TargetMode="External"/><Relationship Id="rId1608" Type="http://schemas.openxmlformats.org/officeDocument/2006/relationships/hyperlink" Target="https://stats.wnba.com/events/?flag=1&amp;CFID=&amp;CFPARAMS=&amp;PlayerID=1631007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wnba.com/events/?flag=1&amp;CFID=&amp;CFPARAMS=&amp;PlayerID=1630462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5" Type="http://schemas.openxmlformats.org/officeDocument/2006/relationships/hyperlink" Target="https://stats.wnba.com/events/?flag=2&amp;CFID=&amp;CFPARAMS=&amp;PlayerID=100651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wnba.com/events/?flag=1&amp;CFID=&amp;CFPARAMS=&amp;PlayerID=1631007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6" Type="http://schemas.openxmlformats.org/officeDocument/2006/relationships/hyperlink" Target="https://stats.wnba.com/events/?flag=2&amp;CFID=&amp;CFPARAMS=&amp;PlayerID=100651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9" Type="http://schemas.openxmlformats.org/officeDocument/2006/relationships/hyperlink" Target="https://stats.wnba.com/events/?flag=2&amp;CFID=&amp;CFPARAMS=&amp;PlayerID=201901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0" Type="http://schemas.openxmlformats.org/officeDocument/2006/relationships/hyperlink" Target="https://stats.wnba.com/events/?flag=2&amp;CFID=&amp;CFPARAMS=&amp;PlayerID=201901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1" Type="http://schemas.openxmlformats.org/officeDocument/2006/relationships/hyperlink" Target="https://stats.wnba.com/events/?flag=2&amp;CFID=&amp;CFPARAMS=&amp;PlayerID=201901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4" Type="http://schemas.openxmlformats.org/officeDocument/2006/relationships/hyperlink" Target="https://stats.wnba.com/team/1611661328/traditional/" TargetMode="External"/><Relationship Id="rId24185" Type="http://schemas.openxmlformats.org/officeDocument/2006/relationships/hyperlink" Target="https://stats.wnba.com/events/?flag=2&amp;CFID=&amp;CFPARAMS=&amp;PlayerID=100973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2" Type="http://schemas.openxmlformats.org/officeDocument/2006/relationships/hyperlink" Target="https://stats.wnba.com/events/?flag=2&amp;CFID=&amp;CFPARAMS=&amp;PlayerID=201901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3" Type="http://schemas.openxmlformats.org/officeDocument/2006/relationships/hyperlink" Target="https://stats.wnba.com/player/100973/" TargetMode="External"/><Relationship Id="rId1631" Type="http://schemas.openxmlformats.org/officeDocument/2006/relationships/hyperlink" Target="https://stats.wnba.com/events/?flag=1&amp;CFID=&amp;CFPARAMS=&amp;PlayerID=1628273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stats.wnba.com/events/?flag=1&amp;CFID=&amp;CFPARAMS=&amp;PlayerID=1628317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0" Type="http://schemas.openxmlformats.org/officeDocument/2006/relationships/hyperlink" Target="https://stats.wnba.com/events/?flag=1&amp;CFID=&amp;CFPARAMS=&amp;PlayerID=203887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wnba.com/events/?flag=1&amp;CFID=&amp;CFPARAMS=&amp;PlayerID=1628273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wnba.com/events/?flag=1&amp;CFID=&amp;CFPARAMS=&amp;PlayerID=1628317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wnba.com/events/?flag=1&amp;CFID=&amp;CFPARAMS=&amp;PlayerID=1628273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wnba.com/events/?flag=1&amp;CFID=&amp;CFPARAMS=&amp;PlayerID=1628317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wnba.com/events/?flag=1&amp;CFID=&amp;CFPARAMS=&amp;PlayerID=1628273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stats.wnba.com/events/?flag=1&amp;CFID=&amp;CFPARAMS=&amp;PlayerID=1628317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wnba.com/events/?flag=1&amp;CFID=&amp;CFPARAMS=&amp;PlayerID=1628273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stats.wnba.com/events/?flag=1&amp;CFID=&amp;CFPARAMS=&amp;PlayerID=1628317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4" Type="http://schemas.openxmlformats.org/officeDocument/2006/relationships/hyperlink" Target="https://stats.wnba.com/events/?flag=1&amp;CFID=&amp;CFPARAMS=&amp;PlayerID=203887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wnba.com/events/?flag=1&amp;CFID=&amp;CFPARAMS=&amp;PlayerID=1628273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stats.wnba.com/events/?flag=1&amp;CFID=&amp;CFPARAMS=&amp;PlayerID=1628317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3" Type="http://schemas.openxmlformats.org/officeDocument/2006/relationships/hyperlink" Target="https://stats.wnba.com/events/?flag=1&amp;CFID=&amp;CFPARAMS=&amp;PlayerID=203887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stats.wnba.com/events/?flag=1&amp;CFID=&amp;CFPARAMS=&amp;PlayerID=1628273&amp;TeamID=161166132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stats.wnba.com/events/?flag=1&amp;CFID=&amp;CFPARAMS=&amp;PlayerID=1628317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2" Type="http://schemas.openxmlformats.org/officeDocument/2006/relationships/hyperlink" Target="https://stats.wnba.com/events/?flag=1&amp;CFID=&amp;CFPARAMS=&amp;PlayerID=203887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wnba.com/player/1630115/" TargetMode="External"/><Relationship Id="rId2969" Type="http://schemas.openxmlformats.org/officeDocument/2006/relationships/hyperlink" Target="https://stats.wnba.com/events/?flag=1&amp;CFID=&amp;CFPARAMS=&amp;PlayerID=1628317&amp;TeamID=1611661320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1" Type="http://schemas.openxmlformats.org/officeDocument/2006/relationships/hyperlink" Target="https://stats.wnba.com/events/?flag=1&amp;CFID=&amp;CFPARAMS=&amp;PlayerID=203887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wnba.com/team/1611661328/traditional/" TargetMode="External"/><Relationship Id="rId24166" Type="http://schemas.openxmlformats.org/officeDocument/2006/relationships/hyperlink" Target="https://stats.wnba.com/team/1611661325/traditional/" TargetMode="External"/><Relationship Id="rId24167" Type="http://schemas.openxmlformats.org/officeDocument/2006/relationships/hyperlink" Target="https://stats.wnba.com/events/?flag=2&amp;CFID=&amp;CFPARAMS=&amp;PlayerID=201919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4" Type="http://schemas.openxmlformats.org/officeDocument/2006/relationships/hyperlink" Target="https://stats.wnba.com/events/?flag=2&amp;CFID=&amp;CFPARAMS=&amp;PlayerID=201492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5" Type="http://schemas.openxmlformats.org/officeDocument/2006/relationships/hyperlink" Target="https://stats.wnba.com/player/201919/" TargetMode="External"/><Relationship Id="rId24168" Type="http://schemas.openxmlformats.org/officeDocument/2006/relationships/hyperlink" Target="https://stats.wnba.com/events/?flag=2&amp;CFID=&amp;CFPARAMS=&amp;PlayerID=201919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9" Type="http://schemas.openxmlformats.org/officeDocument/2006/relationships/hyperlink" Target="https://stats.wnba.com/events/?flag=2&amp;CFID=&amp;CFPARAMS=&amp;PlayerID=201919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0" Type="http://schemas.openxmlformats.org/officeDocument/2006/relationships/hyperlink" Target="https://stats.wnba.com/events/?flag=2&amp;CFID=&amp;CFPARAMS=&amp;PlayerID=201919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3" Type="http://schemas.openxmlformats.org/officeDocument/2006/relationships/hyperlink" Target="https://stats.wnba.com/events/?flag=2&amp;CFID=&amp;CFPARAMS=&amp;PlayerID=100651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4" Type="http://schemas.openxmlformats.org/officeDocument/2006/relationships/hyperlink" Target="https://stats.wnba.com/events/?flag=2&amp;CFID=&amp;CFPARAMS=&amp;PlayerID=100651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1" Type="http://schemas.openxmlformats.org/officeDocument/2006/relationships/hyperlink" Target="https://stats.wnba.com/player/100651/" TargetMode="External"/><Relationship Id="rId24172" Type="http://schemas.openxmlformats.org/officeDocument/2006/relationships/hyperlink" Target="https://stats.wnba.com/team/1611661321/traditional/" TargetMode="External"/><Relationship Id="rId12177" Type="http://schemas.openxmlformats.org/officeDocument/2006/relationships/hyperlink" Target="https://stats.wnba.com/team/1611661329/traditional/" TargetMode="External"/><Relationship Id="rId12176" Type="http://schemas.openxmlformats.org/officeDocument/2006/relationships/hyperlink" Target="https://stats.wnba.com/player/203887/" TargetMode="External"/><Relationship Id="rId12175" Type="http://schemas.openxmlformats.org/officeDocument/2006/relationships/hyperlink" Target="https://stats.wnba.com/events/?flag=1&amp;CFID=&amp;CFPARAMS=&amp;PlayerID=1628261&amp;TeamID=1611661324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4" Type="http://schemas.openxmlformats.org/officeDocument/2006/relationships/hyperlink" Target="https://stats.wnba.com/events/?flag=1&amp;CFID=&amp;CFPARAMS=&amp;PlayerID=1628261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stats.wnba.com/events/?flag=3&amp;CFID=&amp;CFPARAMS=&amp;PlayerID=1628317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9" Type="http://schemas.openxmlformats.org/officeDocument/2006/relationships/hyperlink" Target="https://stats.wnba.com/events/?flag=3&amp;CFID=&amp;CFPARAMS=&amp;PlayerID=203887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wnba.com/events/?flag=1&amp;CFID=&amp;CFPARAMS=&amp;PlayerID=1628273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stats.wnba.com/events/?flag=3&amp;CFID=&amp;CFPARAMS=&amp;PlayerID=1628317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8" Type="http://schemas.openxmlformats.org/officeDocument/2006/relationships/hyperlink" Target="https://stats.wnba.com/events/?flag=3&amp;CFID=&amp;CFPARAMS=&amp;PlayerID=203887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wnba.com/events/?flag=1&amp;CFID=&amp;CFPARAMS=&amp;PlayerID=1642534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stats.wnba.com/events/?flag=1&amp;CFID=&amp;CFPARAMS=&amp;PlayerID=1629480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1" Type="http://schemas.openxmlformats.org/officeDocument/2006/relationships/hyperlink" Target="https://stats.wnba.com/events/?flag=3&amp;CFID=&amp;CFPARAMS=&amp;PlayerID=1629501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wnba.com/events/?flag=1&amp;CFID=&amp;CFPARAMS=&amp;PlayerID=1642534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stats.wnba.com/events/?flag=1&amp;CFID=&amp;CFPARAMS=&amp;PlayerID=1629480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0" Type="http://schemas.openxmlformats.org/officeDocument/2006/relationships/hyperlink" Target="https://stats.wnba.com/events/?flag=3&amp;CFID=&amp;CFPARAMS=&amp;PlayerID=1629501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wnba.com/events/?flag=1&amp;CFID=&amp;CFPARAMS=&amp;PlayerID=1642534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wnba.com/events/?flag=1&amp;CFID=&amp;CFPARAMS=&amp;PlayerID=1629480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wnba.com/events/?flag=1&amp;CFID=&amp;CFPARAMS=&amp;PlayerID=1642534&amp;TeamID=1611661330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wnba.com/events/?flag=1&amp;CFID=&amp;CFPARAMS=&amp;PlayerID=1629480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wnba.com/player/1628273/" TargetMode="External"/><Relationship Id="rId2955" Type="http://schemas.openxmlformats.org/officeDocument/2006/relationships/hyperlink" Target="https://stats.wnba.com/events/?flag=1&amp;CFID=&amp;CFPARAMS=&amp;PlayerID=1629480&amp;TeamID=1611661321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5" Type="http://schemas.openxmlformats.org/officeDocument/2006/relationships/hyperlink" Target="https://stats.wnba.com/events/?flag=1&amp;CFID=&amp;CFPARAMS=&amp;PlayerID=1629501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stats.wnba.com/team/1611661329/traditional/" TargetMode="External"/><Relationship Id="rId2956" Type="http://schemas.openxmlformats.org/officeDocument/2006/relationships/hyperlink" Target="https://stats.wnba.com/player/1628317/" TargetMode="External"/><Relationship Id="rId12194" Type="http://schemas.openxmlformats.org/officeDocument/2006/relationships/hyperlink" Target="https://stats.wnba.com/events/?flag=1&amp;CFID=&amp;CFPARAMS=&amp;PlayerID=1629501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stats.wnba.com/events/?flag=3&amp;CFID=&amp;CFPARAMS=&amp;PlayerID=1628273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stats.wnba.com/team/1611661320/traditional/" TargetMode="External"/><Relationship Id="rId12193" Type="http://schemas.openxmlformats.org/officeDocument/2006/relationships/hyperlink" Target="https://stats.wnba.com/events/?flag=1&amp;CFID=&amp;CFPARAMS=&amp;PlayerID=1629501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wnba.com/events/?flag=3&amp;CFID=&amp;CFPARAMS=&amp;PlayerID=1628273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wnba.com/events/?flag=3&amp;CFID=&amp;CFPARAMS=&amp;PlayerID=1628317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2" Type="http://schemas.openxmlformats.org/officeDocument/2006/relationships/hyperlink" Target="https://stats.wnba.com/events/?flag=1&amp;CFID=&amp;CFPARAMS=&amp;PlayerID=1629501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wnba.com/events/?flag=3&amp;CFID=&amp;CFPARAMS=&amp;PlayerID=1628273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wnba.com/events/?flag=3&amp;CFID=&amp;CFPARAMS=&amp;PlayerID=1628317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5" Type="http://schemas.openxmlformats.org/officeDocument/2006/relationships/hyperlink" Target="https://stats.wnba.com/player/100556/" TargetMode="External"/><Relationship Id="rId1629" Type="http://schemas.openxmlformats.org/officeDocument/2006/relationships/hyperlink" Target="https://stats.wnba.com/events/?flag=3&amp;CFID=&amp;CFPARAMS=&amp;PlayerID=1628273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6" Type="http://schemas.openxmlformats.org/officeDocument/2006/relationships/hyperlink" Target="https://stats.wnba.com/team/1611661322/traditional/" TargetMode="External"/><Relationship Id="rId24153" Type="http://schemas.openxmlformats.org/officeDocument/2006/relationships/hyperlink" Target="https://stats.wnba.com/events/?flag=2&amp;CFID=&amp;CFPARAMS=&amp;PlayerID=100835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4" Type="http://schemas.openxmlformats.org/officeDocument/2006/relationships/hyperlink" Target="https://stats.wnba.com/events/?flag=2&amp;CFID=&amp;CFPARAMS=&amp;PlayerID=100835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9" Type="http://schemas.openxmlformats.org/officeDocument/2006/relationships/hyperlink" Target="https://stats.wnba.com/player/201492/" TargetMode="External"/><Relationship Id="rId24157" Type="http://schemas.openxmlformats.org/officeDocument/2006/relationships/hyperlink" Target="https://stats.wnba.com/events/?flag=2&amp;CFID=&amp;CFPARAMS=&amp;PlayerID=100556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8" Type="http://schemas.openxmlformats.org/officeDocument/2006/relationships/hyperlink" Target="https://stats.wnba.com/events/?flag=2&amp;CFID=&amp;CFPARAMS=&amp;PlayerID=100556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2" Type="http://schemas.openxmlformats.org/officeDocument/2006/relationships/hyperlink" Target="https://stats.wnba.com/events/?flag=2&amp;CFID=&amp;CFPARAMS=&amp;PlayerID=201492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3" Type="http://schemas.openxmlformats.org/officeDocument/2006/relationships/hyperlink" Target="https://stats.wnba.com/events/?flag=2&amp;CFID=&amp;CFPARAMS=&amp;PlayerID=201492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0" Type="http://schemas.openxmlformats.org/officeDocument/2006/relationships/hyperlink" Target="https://stats.wnba.com/team/1611661322/traditional/" TargetMode="External"/><Relationship Id="rId24161" Type="http://schemas.openxmlformats.org/officeDocument/2006/relationships/hyperlink" Target="https://stats.wnba.com/events/?flag=2&amp;CFID=&amp;CFPARAMS=&amp;PlayerID=201492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8" Type="http://schemas.openxmlformats.org/officeDocument/2006/relationships/hyperlink" Target="https://stats.wnba.com/events/?flag=3&amp;CFID=&amp;CFPARAMS=&amp;PlayerID=1629501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7" Type="http://schemas.openxmlformats.org/officeDocument/2006/relationships/hyperlink" Target="https://stats.wnba.com/team/1611661317/traditional/" TargetMode="External"/><Relationship Id="rId12186" Type="http://schemas.openxmlformats.org/officeDocument/2006/relationships/hyperlink" Target="https://stats.wnba.com/player/1629501/" TargetMode="External"/><Relationship Id="rId12185" Type="http://schemas.openxmlformats.org/officeDocument/2006/relationships/hyperlink" Target="https://stats.wnba.com/events/?flag=1&amp;CFID=&amp;CFPARAMS=&amp;PlayerID=203887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0" Type="http://schemas.openxmlformats.org/officeDocument/2006/relationships/hyperlink" Target="https://stats.wnba.com/events/?flag=1&amp;CFID=&amp;CFPARAMS=&amp;PlayerID=1629480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9" Type="http://schemas.openxmlformats.org/officeDocument/2006/relationships/hyperlink" Target="https://stats.wnba.com/events/?flag=3&amp;CFID=&amp;CFPARAMS=&amp;PlayerID=1629501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stats.wnba.com/events/?flag=1&amp;CFID=&amp;CFPARAMS=&amp;PlayerID=203403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stats.wnba.com/events/?flag=1&amp;CFID=&amp;CFPARAMS=&amp;PlayerID=203403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stats.wnba.com/events/?flag=1&amp;CFID=&amp;CFPARAMS=&amp;PlayerID=203403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wnba.com/events/?flag=1&amp;CFID=&amp;CFPARAMS=&amp;PlayerID=203403&amp;TeamID=1611661322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4" Type="http://schemas.openxmlformats.org/officeDocument/2006/relationships/hyperlink" Target="https://stats.wnba.com/player/1629491/" TargetMode="External"/><Relationship Id="rId2905" Type="http://schemas.openxmlformats.org/officeDocument/2006/relationships/hyperlink" Target="https://stats.wnba.com/team/1611661324/traditional/" TargetMode="External"/><Relationship Id="rId2906" Type="http://schemas.openxmlformats.org/officeDocument/2006/relationships/hyperlink" Target="https://stats.wnba.com/events/?flag=3&amp;CFID=&amp;CFPARAMS=&amp;PlayerID=1629491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wnba.com/events/?flag=3&amp;CFID=&amp;CFPARAMS=&amp;PlayerID=1629491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wnba.com/events/?flag=3&amp;CFID=&amp;CFPARAMS=&amp;PlayerID=1629491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wnba.com/events/?flag=1&amp;CFID=&amp;CFPARAMS=&amp;PlayerID=1629491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stats.wnba.com/events/?flag=3&amp;CFID=&amp;CFPARAMS=&amp;PlayerID=1629484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stats.wnba.com/events/?flag=3&amp;CFID=&amp;CFPARAMS=&amp;PlayerID=1629484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stats.wnba.com/events/?flag=3&amp;CFID=&amp;CFPARAMS=&amp;PlayerID=1629484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stats.wnba.com/events/?flag=1&amp;CFID=&amp;CFPARAMS=&amp;PlayerID=1629484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stats.wnba.com/events/?flag=1&amp;CFID=&amp;CFPARAMS=&amp;PlayerID=1629484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stats.wnba.com/events/?flag=1&amp;CFID=&amp;CFPARAMS=&amp;PlayerID=1629484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stats.wnba.com/events/?flag=1&amp;CFID=&amp;CFPARAMS=&amp;PlayerID=1629484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stats.wnba.com/events/?flag=1&amp;CFID=&amp;CFPARAMS=&amp;PlayerID=1629484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wnba.com/events/?flag=1&amp;CFID=&amp;CFPARAMS=&amp;PlayerID=1629484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stats.wnba.com/events/?flag=1&amp;CFID=&amp;CFPARAMS=&amp;PlayerID=1629484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stats.wnba.com/events/?flag=1&amp;CFID=&amp;CFPARAMS=&amp;PlayerID=1629491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stats.wnba.com/events/?flag=1&amp;CFID=&amp;CFPARAMS=&amp;PlayerID=1629491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wnba.com/events/?flag=1&amp;CFID=&amp;CFPARAMS=&amp;PlayerID=1629491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stats.wnba.com/events/?flag=1&amp;CFID=&amp;CFPARAMS=&amp;PlayerID=1629491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wnba.com/events/?flag=1&amp;CFID=&amp;CFPARAMS=&amp;PlayerID=1629491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wnba.com/events/?flag=1&amp;CFID=&amp;CFPARAMS=&amp;PlayerID=1629491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9" Type="http://schemas.openxmlformats.org/officeDocument/2006/relationships/hyperlink" Target="https://stats.wnba.com/player/100433/" TargetMode="External"/><Relationship Id="rId2916" Type="http://schemas.openxmlformats.org/officeDocument/2006/relationships/hyperlink" Target="https://stats.wnba.com/events/?flag=1&amp;CFID=&amp;CFPARAMS=&amp;PlayerID=1629491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wnba.com/player/1629484/" TargetMode="External"/><Relationship Id="rId24197" Type="http://schemas.openxmlformats.org/officeDocument/2006/relationships/hyperlink" Target="https://stats.wnba.com/events/?flag=2&amp;CFID=&amp;CFPARAMS=&amp;PlayerID=201884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8" Type="http://schemas.openxmlformats.org/officeDocument/2006/relationships/hyperlink" Target="https://stats.wnba.com/team/1611661317/traditional/" TargetMode="External"/><Relationship Id="rId24198" Type="http://schemas.openxmlformats.org/officeDocument/2006/relationships/hyperlink" Target="https://stats.wnba.com/events/?flag=2&amp;CFID=&amp;CFPARAMS=&amp;PlayerID=201884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stats.wnba.com/events/?flag=3&amp;CFID=&amp;CFPARAMS=&amp;PlayerID=1629484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stats.wnba.com/events/?flag=1&amp;CFID=&amp;CFPARAMS=&amp;PlayerID=1642240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9" Type="http://schemas.openxmlformats.org/officeDocument/2006/relationships/hyperlink" Target="https://stats.wnba.com/player/100234/" TargetMode="External"/><Relationship Id="rId1698" Type="http://schemas.openxmlformats.org/officeDocument/2006/relationships/hyperlink" Target="https://stats.wnba.com/events/?flag=1&amp;CFID=&amp;CFPARAMS=&amp;PlayerID=1642240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wnba.com/events/?flag=1&amp;CFID=&amp;CFPARAMS=&amp;PlayerID=1642240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7" Type="http://schemas.openxmlformats.org/officeDocument/2006/relationships/hyperlink" Target="https://stats.wnba.com/events/?flag=2&amp;CFID=&amp;CFPARAMS=&amp;PlayerID=200691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8" Type="http://schemas.openxmlformats.org/officeDocument/2006/relationships/hyperlink" Target="https://stats.wnba.com/events/?flag=2&amp;CFID=&amp;CFPARAMS=&amp;PlayerID=200691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0" Type="http://schemas.openxmlformats.org/officeDocument/2006/relationships/hyperlink" Target="https://stats.wnba.com/events/?flag=3&amp;CFID=&amp;CFPARAMS=&amp;PlayerID=1628273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1" Type="http://schemas.openxmlformats.org/officeDocument/2006/relationships/hyperlink" Target="https://stats.wnba.com/events/?flag=2&amp;CFID=&amp;CFPARAMS=&amp;PlayerID=201048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2" Type="http://schemas.openxmlformats.org/officeDocument/2006/relationships/hyperlink" Target="https://stats.wnba.com/events/?flag=2&amp;CFID=&amp;CFPARAMS=&amp;PlayerID=201048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0" Type="http://schemas.openxmlformats.org/officeDocument/2006/relationships/hyperlink" Target="https://stats.wnba.com/team/1611661330/traditional/" TargetMode="External"/><Relationship Id="rId24225" Type="http://schemas.openxmlformats.org/officeDocument/2006/relationships/hyperlink" Target="https://stats.wnba.com/team/1611661329/traditional/" TargetMode="External"/><Relationship Id="rId24226" Type="http://schemas.openxmlformats.org/officeDocument/2006/relationships/hyperlink" Target="https://stats.wnba.com/events/?flag=2&amp;CFID=&amp;CFPARAMS=&amp;PlayerID=200691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3" Type="http://schemas.openxmlformats.org/officeDocument/2006/relationships/hyperlink" Target="https://stats.wnba.com/events/?flag=2&amp;CFID=&amp;CFPARAMS=&amp;PlayerID=201048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4" Type="http://schemas.openxmlformats.org/officeDocument/2006/relationships/hyperlink" Target="https://stats.wnba.com/player/200691/" TargetMode="External"/><Relationship Id="rId12239" Type="http://schemas.openxmlformats.org/officeDocument/2006/relationships/hyperlink" Target="https://stats.wnba.com/events/?flag=1&amp;CFID=&amp;CFPARAMS=&amp;PlayerID=1627687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8" Type="http://schemas.openxmlformats.org/officeDocument/2006/relationships/hyperlink" Target="https://stats.wnba.com/events/?flag=1&amp;CFID=&amp;CFPARAMS=&amp;PlayerID=1627687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9" Type="http://schemas.openxmlformats.org/officeDocument/2006/relationships/hyperlink" Target="https://stats.wnba.com/events/?flag=3&amp;CFID=&amp;CFPARAMS=&amp;PlayerID=1628273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7" Type="http://schemas.openxmlformats.org/officeDocument/2006/relationships/hyperlink" Target="https://stats.wnba.com/events/?flag=3&amp;CFID=&amp;CFPARAMS=&amp;PlayerID=1627687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8" Type="http://schemas.openxmlformats.org/officeDocument/2006/relationships/hyperlink" Target="https://stats.wnba.com/events/?flag=3&amp;CFID=&amp;CFPARAMS=&amp;PlayerID=1628273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9" Type="http://schemas.openxmlformats.org/officeDocument/2006/relationships/hyperlink" Target="https://stats.wnba.com/events/?flag=1&amp;CFID=&amp;CFPARAMS=&amp;PlayerID=203406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2" Type="http://schemas.openxmlformats.org/officeDocument/2006/relationships/hyperlink" Target="https://stats.wnba.com/events/?flag=1&amp;CFID=&amp;CFPARAMS=&amp;PlayerID=1628917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3" Type="http://schemas.openxmlformats.org/officeDocument/2006/relationships/hyperlink" Target="https://stats.wnba.com/events/?flag=1&amp;CFID=&amp;CFPARAMS=&amp;PlayerID=204321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5" Type="http://schemas.openxmlformats.org/officeDocument/2006/relationships/hyperlink" Target="https://stats.wnba.com/events/?flag=3&amp;CFID=&amp;CFPARAMS=&amp;PlayerID=203406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wnba.com/player/1642240/" TargetMode="External"/><Relationship Id="rId12231" Type="http://schemas.openxmlformats.org/officeDocument/2006/relationships/hyperlink" Target="https://stats.wnba.com/events/?flag=1&amp;CFID=&amp;CFPARAMS=&amp;PlayerID=1628917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2" Type="http://schemas.openxmlformats.org/officeDocument/2006/relationships/hyperlink" Target="https://stats.wnba.com/events/?flag=1&amp;CFID=&amp;CFPARAMS=&amp;PlayerID=204321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6" Type="http://schemas.openxmlformats.org/officeDocument/2006/relationships/hyperlink" Target="https://stats.wnba.com/events/?flag=3&amp;CFID=&amp;CFPARAMS=&amp;PlayerID=203406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wnba.com/team/1611661321/traditional/" TargetMode="External"/><Relationship Id="rId12230" Type="http://schemas.openxmlformats.org/officeDocument/2006/relationships/hyperlink" Target="https://stats.wnba.com/events/?flag=1&amp;CFID=&amp;CFPARAMS=&amp;PlayerID=1628917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1" Type="http://schemas.openxmlformats.org/officeDocument/2006/relationships/hyperlink" Target="https://stats.wnba.com/events/?flag=1&amp;CFID=&amp;CFPARAMS=&amp;PlayerID=204321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7" Type="http://schemas.openxmlformats.org/officeDocument/2006/relationships/hyperlink" Target="https://stats.wnba.com/events/?flag=3&amp;CFID=&amp;CFPARAMS=&amp;PlayerID=203406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wnba.com/events/?flag=3&amp;CFID=&amp;CFPARAMS=&amp;PlayerID=1642240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0" Type="http://schemas.openxmlformats.org/officeDocument/2006/relationships/hyperlink" Target="https://stats.wnba.com/events/?flag=1&amp;CFID=&amp;CFPARAMS=&amp;PlayerID=204321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8" Type="http://schemas.openxmlformats.org/officeDocument/2006/relationships/hyperlink" Target="https://stats.wnba.com/events/?flag=1&amp;CFID=&amp;CFPARAMS=&amp;PlayerID=203406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wnba.com/events/?flag=3&amp;CFID=&amp;CFPARAMS=&amp;PlayerID=1642240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6" Type="http://schemas.openxmlformats.org/officeDocument/2006/relationships/hyperlink" Target="https://stats.wnba.com/events/?flag=3&amp;CFID=&amp;CFPARAMS=&amp;PlayerID=1627687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7" Type="http://schemas.openxmlformats.org/officeDocument/2006/relationships/hyperlink" Target="https://stats.wnba.com/events/?flag=3&amp;CFID=&amp;CFPARAMS=&amp;PlayerID=1628273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1" Type="http://schemas.openxmlformats.org/officeDocument/2006/relationships/hyperlink" Target="https://stats.wnba.com/events/?flag=1&amp;CFID=&amp;CFPARAMS=&amp;PlayerID=1627672&amp;TeamID=1611661321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wnba.com/events/?flag=3&amp;CFID=&amp;CFPARAMS=&amp;PlayerID=1642240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5" Type="http://schemas.openxmlformats.org/officeDocument/2006/relationships/hyperlink" Target="https://stats.wnba.com/team/1611661324/traditional/" TargetMode="External"/><Relationship Id="rId13566" Type="http://schemas.openxmlformats.org/officeDocument/2006/relationships/hyperlink" Target="https://stats.wnba.com/team/1611661321/traditional/" TargetMode="External"/><Relationship Id="rId14892" Type="http://schemas.openxmlformats.org/officeDocument/2006/relationships/hyperlink" Target="https://stats.wnba.com/player/203406/" TargetMode="External"/><Relationship Id="rId1695" Type="http://schemas.openxmlformats.org/officeDocument/2006/relationships/hyperlink" Target="https://stats.wnba.com/events/?flag=3&amp;CFID=&amp;CFPARAMS=&amp;PlayerID=1642240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4" Type="http://schemas.openxmlformats.org/officeDocument/2006/relationships/hyperlink" Target="https://stats.wnba.com/player/1627687/" TargetMode="External"/><Relationship Id="rId13565" Type="http://schemas.openxmlformats.org/officeDocument/2006/relationships/hyperlink" Target="https://stats.wnba.com/player/1628273/" TargetMode="External"/><Relationship Id="rId14893" Type="http://schemas.openxmlformats.org/officeDocument/2006/relationships/hyperlink" Target="https://stats.wnba.com/team/1611661330/traditional/" TargetMode="External"/><Relationship Id="rId1696" Type="http://schemas.openxmlformats.org/officeDocument/2006/relationships/hyperlink" Target="https://stats.wnba.com/events/?flag=1&amp;CFID=&amp;CFPARAMS=&amp;PlayerID=1642240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3" Type="http://schemas.openxmlformats.org/officeDocument/2006/relationships/hyperlink" Target="https://stats.wnba.com/events/?flag=1&amp;CFID=&amp;CFPARAMS=&amp;PlayerID=1628917&amp;TeamID=161166131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4" Type="http://schemas.openxmlformats.org/officeDocument/2006/relationships/hyperlink" Target="https://stats.wnba.com/events/?flag=1&amp;CFID=&amp;CFPARAMS=&amp;PlayerID=204321&amp;TeamID=1611661328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4" Type="http://schemas.openxmlformats.org/officeDocument/2006/relationships/hyperlink" Target="https://stats.wnba.com/events/?flag=3&amp;CFID=&amp;CFPARAMS=&amp;PlayerID=203406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wnba.com/events/?flag=1&amp;CFID=&amp;CFPARAMS=&amp;PlayerID=1641658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8" Type="http://schemas.openxmlformats.org/officeDocument/2006/relationships/hyperlink" Target="https://stats.wnba.com/events/?flag=2&amp;CFID=&amp;CFPARAMS=&amp;PlayerID=100484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wnba.com/events/?flag=1&amp;CFID=&amp;CFPARAMS=&amp;PlayerID=1641658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9" Type="http://schemas.openxmlformats.org/officeDocument/2006/relationships/hyperlink" Target="https://stats.wnba.com/player/201048/" TargetMode="External"/><Relationship Id="rId1688" Type="http://schemas.openxmlformats.org/officeDocument/2006/relationships/hyperlink" Target="https://stats.wnba.com/events/?flag=1&amp;CFID=&amp;CFPARAMS=&amp;PlayerID=1641658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6" Type="http://schemas.openxmlformats.org/officeDocument/2006/relationships/hyperlink" Target="https://stats.wnba.com/events/?flag=2&amp;CFID=&amp;CFPARAMS=&amp;PlayerID=100484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wnba.com/events/?flag=1&amp;CFID=&amp;CFPARAMS=&amp;PlayerID=1641658&amp;TeamID=1611661325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7" Type="http://schemas.openxmlformats.org/officeDocument/2006/relationships/hyperlink" Target="https://stats.wnba.com/events/?flag=2&amp;CFID=&amp;CFPARAMS=&amp;PlayerID=100484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0" Type="http://schemas.openxmlformats.org/officeDocument/2006/relationships/hyperlink" Target="https://stats.wnba.com/events/?flag=1&amp;CFID=&amp;CFPARAMS=&amp;PlayerID=201914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1" Type="http://schemas.openxmlformats.org/officeDocument/2006/relationships/hyperlink" Target="https://stats.wnba.com/events/?flag=3&amp;CFID=&amp;CFPARAMS=&amp;PlayerID=203406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0" Type="http://schemas.openxmlformats.org/officeDocument/2006/relationships/hyperlink" Target="https://stats.wnba.com/events/?flag=3&amp;CFID=&amp;CFPARAMS=&amp;PlayerID=203406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0" Type="http://schemas.openxmlformats.org/officeDocument/2006/relationships/hyperlink" Target="https://stats.wnba.com/team/1611661324/traditional/" TargetMode="External"/><Relationship Id="rId24211" Type="http://schemas.openxmlformats.org/officeDocument/2006/relationships/hyperlink" Target="https://stats.wnba.com/events/?flag=2&amp;CFID=&amp;CFPARAMS=&amp;PlayerID=201882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4" Type="http://schemas.openxmlformats.org/officeDocument/2006/relationships/hyperlink" Target="https://stats.wnba.com/team/1611661320/traditional/" TargetMode="External"/><Relationship Id="rId24215" Type="http://schemas.openxmlformats.org/officeDocument/2006/relationships/hyperlink" Target="https://stats.wnba.com/events/?flag=2&amp;CFID=&amp;CFPARAMS=&amp;PlayerID=100484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2" Type="http://schemas.openxmlformats.org/officeDocument/2006/relationships/hyperlink" Target="https://stats.wnba.com/events/?flag=2&amp;CFID=&amp;CFPARAMS=&amp;PlayerID=201882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3" Type="http://schemas.openxmlformats.org/officeDocument/2006/relationships/hyperlink" Target="https://stats.wnba.com/player/100484/" TargetMode="External"/><Relationship Id="rId12249" Type="http://schemas.openxmlformats.org/officeDocument/2006/relationships/hyperlink" Target="https://stats.wnba.com/events/?flag=1&amp;CFID=&amp;CFPARAMS=&amp;PlayerID=201914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8" Type="http://schemas.openxmlformats.org/officeDocument/2006/relationships/hyperlink" Target="https://stats.wnba.com/events/?flag=1&amp;CFID=&amp;CFPARAMS=&amp;PlayerID=201914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9" Type="http://schemas.openxmlformats.org/officeDocument/2006/relationships/hyperlink" Target="https://stats.wnba.com/team/1611661323/traditional/" TargetMode="External"/><Relationship Id="rId12243" Type="http://schemas.openxmlformats.org/officeDocument/2006/relationships/hyperlink" Target="https://stats.wnba.com/player/201914/" TargetMode="External"/><Relationship Id="rId13574" Type="http://schemas.openxmlformats.org/officeDocument/2006/relationships/hyperlink" Target="https://stats.wnba.com/events/?flag=1&amp;CFID=&amp;CFPARAMS=&amp;PlayerID=1628273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2" Type="http://schemas.openxmlformats.org/officeDocument/2006/relationships/hyperlink" Target="https://stats.wnba.com/events/?flag=1&amp;CFID=&amp;CFPARAMS=&amp;PlayerID=1627687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3" Type="http://schemas.openxmlformats.org/officeDocument/2006/relationships/hyperlink" Target="https://stats.wnba.com/events/?flag=1&amp;CFID=&amp;CFPARAMS=&amp;PlayerID=1628273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wnba.com/events/?flag=3&amp;CFID=&amp;CFPARAMS=&amp;PlayerID=1641658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1" Type="http://schemas.openxmlformats.org/officeDocument/2006/relationships/hyperlink" Target="https://stats.wnba.com/events/?flag=1&amp;CFID=&amp;CFPARAMS=&amp;PlayerID=1627687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2" Type="http://schemas.openxmlformats.org/officeDocument/2006/relationships/hyperlink" Target="https://stats.wnba.com/events/?flag=1&amp;CFID=&amp;CFPARAMS=&amp;PlayerID=1628273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wnba.com/events/?flag=3&amp;CFID=&amp;CFPARAMS=&amp;PlayerID=1641658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0" Type="http://schemas.openxmlformats.org/officeDocument/2006/relationships/hyperlink" Target="https://stats.wnba.com/events/?flag=1&amp;CFID=&amp;CFPARAMS=&amp;PlayerID=1627687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1" Type="http://schemas.openxmlformats.org/officeDocument/2006/relationships/hyperlink" Target="https://stats.wnba.com/events/?flag=1&amp;CFID=&amp;CFPARAMS=&amp;PlayerID=1628273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wnba.com/events/?flag=3&amp;CFID=&amp;CFPARAMS=&amp;PlayerID=1641658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7" Type="http://schemas.openxmlformats.org/officeDocument/2006/relationships/hyperlink" Target="https://stats.wnba.com/events/?flag=3&amp;CFID=&amp;CFPARAMS=&amp;PlayerID=201914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8" Type="http://schemas.openxmlformats.org/officeDocument/2006/relationships/hyperlink" Target="https://stats.wnba.com/player/203406/" TargetMode="External"/><Relationship Id="rId1683" Type="http://schemas.openxmlformats.org/officeDocument/2006/relationships/hyperlink" Target="https://stats.wnba.com/events/?flag=1&amp;CFID=&amp;CFPARAMS=&amp;PlayerID=1641658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6" Type="http://schemas.openxmlformats.org/officeDocument/2006/relationships/hyperlink" Target="https://stats.wnba.com/events/?flag=3&amp;CFID=&amp;CFPARAMS=&amp;PlayerID=201914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7" Type="http://schemas.openxmlformats.org/officeDocument/2006/relationships/hyperlink" Target="https://stats.wnba.com/events/?flag=1&amp;CFID=&amp;CFPARAMS=&amp;PlayerID=1628273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wnba.com/events/?flag=1&amp;CFID=&amp;CFPARAMS=&amp;PlayerID=1641658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5" Type="http://schemas.openxmlformats.org/officeDocument/2006/relationships/hyperlink" Target="https://stats.wnba.com/events/?flag=3&amp;CFID=&amp;CFPARAMS=&amp;PlayerID=201914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6" Type="http://schemas.openxmlformats.org/officeDocument/2006/relationships/hyperlink" Target="https://stats.wnba.com/events/?flag=1&amp;CFID=&amp;CFPARAMS=&amp;PlayerID=1628273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wnba.com/events/?flag=1&amp;CFID=&amp;CFPARAMS=&amp;PlayerID=1641658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4" Type="http://schemas.openxmlformats.org/officeDocument/2006/relationships/hyperlink" Target="https://stats.wnba.com/team/1611661320/traditional/" TargetMode="External"/><Relationship Id="rId13575" Type="http://schemas.openxmlformats.org/officeDocument/2006/relationships/hyperlink" Target="https://stats.wnba.com/events/?flag=1&amp;CFID=&amp;CFPARAMS=&amp;PlayerID=1628273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7" Type="http://schemas.openxmlformats.org/officeDocument/2006/relationships/hyperlink" Target="https://stats.wnba.com/events/?flag=2&amp;CFID=&amp;CFPARAMS=&amp;PlayerID=201062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8" Type="http://schemas.openxmlformats.org/officeDocument/2006/relationships/hyperlink" Target="https://stats.wnba.com/events/?flag=2&amp;CFID=&amp;CFPARAMS=&amp;PlayerID=201062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5" Type="http://schemas.openxmlformats.org/officeDocument/2006/relationships/hyperlink" Target="https://stats.wnba.com/events/?flag=2&amp;CFID=&amp;CFPARAMS=&amp;PlayerID=201062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6" Type="http://schemas.openxmlformats.org/officeDocument/2006/relationships/hyperlink" Target="https://stats.wnba.com/events/?flag=2&amp;CFID=&amp;CFPARAMS=&amp;PlayerID=201062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9" Type="http://schemas.openxmlformats.org/officeDocument/2006/relationships/hyperlink" Target="https://stats.wnba.com/player/201882/" TargetMode="External"/><Relationship Id="rId24200" Type="http://schemas.openxmlformats.org/officeDocument/2006/relationships/hyperlink" Target="https://stats.wnba.com/team/1611661322/traditional/" TargetMode="External"/><Relationship Id="rId24203" Type="http://schemas.openxmlformats.org/officeDocument/2006/relationships/hyperlink" Target="https://stats.wnba.com/player/201062/" TargetMode="External"/><Relationship Id="rId24204" Type="http://schemas.openxmlformats.org/officeDocument/2006/relationships/hyperlink" Target="https://stats.wnba.com/team/1611661329/traditional/" TargetMode="External"/><Relationship Id="rId24201" Type="http://schemas.openxmlformats.org/officeDocument/2006/relationships/hyperlink" Target="https://stats.wnba.com/events/?flag=2&amp;CFID=&amp;CFPARAMS=&amp;PlayerID=100433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02" Type="http://schemas.openxmlformats.org/officeDocument/2006/relationships/hyperlink" Target="https://stats.wnba.com/events/?flag=2&amp;CFID=&amp;CFPARAMS=&amp;PlayerID=100433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8" Type="http://schemas.openxmlformats.org/officeDocument/2006/relationships/hyperlink" Target="https://stats.wnba.com/events/?flag=1&amp;CFID=&amp;CFPARAMS=&amp;PlayerID=1628286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9" Type="http://schemas.openxmlformats.org/officeDocument/2006/relationships/hyperlink" Target="https://stats.wnba.com/events/?flag=1&amp;CFID=&amp;CFPARAMS=&amp;PlayerID=202650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7" Type="http://schemas.openxmlformats.org/officeDocument/2006/relationships/hyperlink" Target="https://stats.wnba.com/events/?flag=1&amp;CFID=&amp;CFPARAMS=&amp;PlayerID=1628286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8" Type="http://schemas.openxmlformats.org/officeDocument/2006/relationships/hyperlink" Target="https://stats.wnba.com/events/?flag=1&amp;CFID=&amp;CFPARAMS=&amp;PlayerID=202650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6" Type="http://schemas.openxmlformats.org/officeDocument/2006/relationships/hyperlink" Target="https://stats.wnba.com/events/?flag=1&amp;CFID=&amp;CFPARAMS=&amp;PlayerID=1628286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7" Type="http://schemas.openxmlformats.org/officeDocument/2006/relationships/hyperlink" Target="https://stats.wnba.com/events/?flag=1&amp;CFID=&amp;CFPARAMS=&amp;PlayerID=202650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5" Type="http://schemas.openxmlformats.org/officeDocument/2006/relationships/hyperlink" Target="https://stats.wnba.com/events/?flag=1&amp;CFID=&amp;CFPARAMS=&amp;PlayerID=1628286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6" Type="http://schemas.openxmlformats.org/officeDocument/2006/relationships/hyperlink" Target="https://stats.wnba.com/events/?flag=1&amp;CFID=&amp;CFPARAMS=&amp;PlayerID=202650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7" Type="http://schemas.openxmlformats.org/officeDocument/2006/relationships/hyperlink" Target="https://stats.wnba.com/events/?flag=1&amp;CFID=&amp;CFPARAMS=&amp;PlayerID=200673&amp;TeamID=1611661317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8" Type="http://schemas.openxmlformats.org/officeDocument/2006/relationships/hyperlink" Target="https://stats.wnba.com/player/1627672/" TargetMode="External"/><Relationship Id="rId14879" Type="http://schemas.openxmlformats.org/officeDocument/2006/relationships/hyperlink" Target="https://stats.wnba.com/team/1611661321/traditional/" TargetMode="External"/><Relationship Id="rId12219" Type="http://schemas.openxmlformats.org/officeDocument/2006/relationships/hyperlink" Target="https://stats.wnba.com/events/?flag=1&amp;CFID=&amp;CFPARAMS=&amp;PlayerID=1628286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0" Type="http://schemas.openxmlformats.org/officeDocument/2006/relationships/hyperlink" Target="https://stats.wnba.com/player/1628286/" TargetMode="External"/><Relationship Id="rId13541" Type="http://schemas.openxmlformats.org/officeDocument/2006/relationships/hyperlink" Target="https://stats.wnba.com/events/?flag=3&amp;CFID=&amp;CFPARAMS=&amp;PlayerID=202650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3" Type="http://schemas.openxmlformats.org/officeDocument/2006/relationships/hyperlink" Target="https://stats.wnba.com/events/?flag=1&amp;CFID=&amp;CFPARAMS=&amp;PlayerID=200673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0" Type="http://schemas.openxmlformats.org/officeDocument/2006/relationships/hyperlink" Target="https://stats.wnba.com/events/?flag=3&amp;CFID=&amp;CFPARAMS=&amp;PlayerID=202650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4" Type="http://schemas.openxmlformats.org/officeDocument/2006/relationships/hyperlink" Target="https://stats.wnba.com/events/?flag=1&amp;CFID=&amp;CFPARAMS=&amp;PlayerID=200673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5" Type="http://schemas.openxmlformats.org/officeDocument/2006/relationships/hyperlink" Target="https://stats.wnba.com/events/?flag=1&amp;CFID=&amp;CFPARAMS=&amp;PlayerID=200673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6" Type="http://schemas.openxmlformats.org/officeDocument/2006/relationships/hyperlink" Target="https://stats.wnba.com/events/?flag=1&amp;CFID=&amp;CFPARAMS=&amp;PlayerID=200673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4" Type="http://schemas.openxmlformats.org/officeDocument/2006/relationships/hyperlink" Target="https://stats.wnba.com/events/?flag=1&amp;CFID=&amp;CFPARAMS=&amp;PlayerID=1628286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5" Type="http://schemas.openxmlformats.org/officeDocument/2006/relationships/hyperlink" Target="https://stats.wnba.com/events/?flag=1&amp;CFID=&amp;CFPARAMS=&amp;PlayerID=202650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3" Type="http://schemas.openxmlformats.org/officeDocument/2006/relationships/hyperlink" Target="https://stats.wnba.com/events/?flag=3&amp;CFID=&amp;CFPARAMS=&amp;PlayerID=1628286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4" Type="http://schemas.openxmlformats.org/officeDocument/2006/relationships/hyperlink" Target="https://stats.wnba.com/events/?flag=1&amp;CFID=&amp;CFPARAMS=&amp;PlayerID=202650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0" Type="http://schemas.openxmlformats.org/officeDocument/2006/relationships/hyperlink" Target="https://stats.wnba.com/events/?flag=1&amp;CFID=&amp;CFPARAMS=&amp;PlayerID=200673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2" Type="http://schemas.openxmlformats.org/officeDocument/2006/relationships/hyperlink" Target="https://stats.wnba.com/events/?flag=3&amp;CFID=&amp;CFPARAMS=&amp;PlayerID=1628286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3" Type="http://schemas.openxmlformats.org/officeDocument/2006/relationships/hyperlink" Target="https://stats.wnba.com/events/?flag=3&amp;CFID=&amp;CFPARAMS=&amp;PlayerID=202650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1" Type="http://schemas.openxmlformats.org/officeDocument/2006/relationships/hyperlink" Target="https://stats.wnba.com/events/?flag=1&amp;CFID=&amp;CFPARAMS=&amp;PlayerID=200673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1" Type="http://schemas.openxmlformats.org/officeDocument/2006/relationships/hyperlink" Target="https://stats.wnba.com/team/1611661325/traditional/" TargetMode="External"/><Relationship Id="rId13542" Type="http://schemas.openxmlformats.org/officeDocument/2006/relationships/hyperlink" Target="https://stats.wnba.com/events/?flag=3&amp;CFID=&amp;CFPARAMS=&amp;PlayerID=202650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2" Type="http://schemas.openxmlformats.org/officeDocument/2006/relationships/hyperlink" Target="https://stats.wnba.com/events/?flag=1&amp;CFID=&amp;CFPARAMS=&amp;PlayerID=200673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0" Type="http://schemas.openxmlformats.org/officeDocument/2006/relationships/hyperlink" Target="https://stats.wnba.com/events/?flag=1&amp;CFID=&amp;CFPARAMS=&amp;PlayerID=1627672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9" Type="http://schemas.openxmlformats.org/officeDocument/2006/relationships/hyperlink" Target="https://stats.wnba.com/events/?flag=1&amp;CFID=&amp;CFPARAMS=&amp;PlayerID=1628917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8" Type="http://schemas.openxmlformats.org/officeDocument/2006/relationships/hyperlink" Target="https://stats.wnba.com/events/?flag=1&amp;CFID=&amp;CFPARAMS=&amp;PlayerID=1628917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9" Type="http://schemas.openxmlformats.org/officeDocument/2006/relationships/hyperlink" Target="https://stats.wnba.com/events/?flag=1&amp;CFID=&amp;CFPARAMS=&amp;PlayerID=204321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7" Type="http://schemas.openxmlformats.org/officeDocument/2006/relationships/hyperlink" Target="https://stats.wnba.com/events/?flag=1&amp;CFID=&amp;CFPARAMS=&amp;PlayerID=1628917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8" Type="http://schemas.openxmlformats.org/officeDocument/2006/relationships/hyperlink" Target="https://stats.wnba.com/events/?flag=1&amp;CFID=&amp;CFPARAMS=&amp;PlayerID=204321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6" Type="http://schemas.openxmlformats.org/officeDocument/2006/relationships/hyperlink" Target="https://stats.wnba.com/events/?flag=1&amp;CFID=&amp;CFPARAMS=&amp;PlayerID=1628917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7" Type="http://schemas.openxmlformats.org/officeDocument/2006/relationships/hyperlink" Target="https://stats.wnba.com/events/?flag=3&amp;CFID=&amp;CFPARAMS=&amp;PlayerID=204321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8" Type="http://schemas.openxmlformats.org/officeDocument/2006/relationships/hyperlink" Target="https://stats.wnba.com/events/?flag=1&amp;CFID=&amp;CFPARAMS=&amp;PlayerID=1627672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9" Type="http://schemas.openxmlformats.org/officeDocument/2006/relationships/hyperlink" Target="https://stats.wnba.com/events/?flag=1&amp;CFID=&amp;CFPARAMS=&amp;PlayerID=1627672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1" Type="http://schemas.openxmlformats.org/officeDocument/2006/relationships/hyperlink" Target="https://stats.wnba.com/events/?flag=1&amp;CFID=&amp;CFPARAMS=&amp;PlayerID=1628286&amp;TeamID=1611661325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2" Type="http://schemas.openxmlformats.org/officeDocument/2006/relationships/hyperlink" Target="https://stats.wnba.com/player/204321/" TargetMode="External"/><Relationship Id="rId14884" Type="http://schemas.openxmlformats.org/officeDocument/2006/relationships/hyperlink" Target="https://stats.wnba.com/events/?flag=1&amp;CFID=&amp;CFPARAMS=&amp;PlayerID=1627672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0" Type="http://schemas.openxmlformats.org/officeDocument/2006/relationships/hyperlink" Target="https://stats.wnba.com/events/?flag=1&amp;CFID=&amp;CFPARAMS=&amp;PlayerID=1628286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1" Type="http://schemas.openxmlformats.org/officeDocument/2006/relationships/hyperlink" Target="https://stats.wnba.com/events/?flag=1&amp;CFID=&amp;CFPARAMS=&amp;PlayerID=202650&amp;TeamID=1611661320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5" Type="http://schemas.openxmlformats.org/officeDocument/2006/relationships/hyperlink" Target="https://stats.wnba.com/events/?flag=1&amp;CFID=&amp;CFPARAMS=&amp;PlayerID=1627672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0" Type="http://schemas.openxmlformats.org/officeDocument/2006/relationships/hyperlink" Target="https://stats.wnba.com/events/?flag=1&amp;CFID=&amp;CFPARAMS=&amp;PlayerID=202650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6" Type="http://schemas.openxmlformats.org/officeDocument/2006/relationships/hyperlink" Target="https://stats.wnba.com/events/?flag=1&amp;CFID=&amp;CFPARAMS=&amp;PlayerID=1627672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7" Type="http://schemas.openxmlformats.org/officeDocument/2006/relationships/hyperlink" Target="https://stats.wnba.com/events/?flag=1&amp;CFID=&amp;CFPARAMS=&amp;PlayerID=1627672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5" Type="http://schemas.openxmlformats.org/officeDocument/2006/relationships/hyperlink" Target="https://stats.wnba.com/events/?flag=3&amp;CFID=&amp;CFPARAMS=&amp;PlayerID=1628917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6" Type="http://schemas.openxmlformats.org/officeDocument/2006/relationships/hyperlink" Target="https://stats.wnba.com/events/?flag=3&amp;CFID=&amp;CFPARAMS=&amp;PlayerID=204321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0" Type="http://schemas.openxmlformats.org/officeDocument/2006/relationships/hyperlink" Target="https://stats.wnba.com/events/?flag=3&amp;CFID=&amp;CFPARAMS=&amp;PlayerID=1627672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4" Type="http://schemas.openxmlformats.org/officeDocument/2006/relationships/hyperlink" Target="https://stats.wnba.com/events/?flag=3&amp;CFID=&amp;CFPARAMS=&amp;PlayerID=1628917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5" Type="http://schemas.openxmlformats.org/officeDocument/2006/relationships/hyperlink" Target="https://stats.wnba.com/events/?flag=3&amp;CFID=&amp;CFPARAMS=&amp;PlayerID=204321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1" Type="http://schemas.openxmlformats.org/officeDocument/2006/relationships/hyperlink" Target="https://stats.wnba.com/events/?flag=3&amp;CFID=&amp;CFPARAMS=&amp;PlayerID=1627672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3" Type="http://schemas.openxmlformats.org/officeDocument/2006/relationships/hyperlink" Target="https://stats.wnba.com/team/1611661319/traditional/" TargetMode="External"/><Relationship Id="rId13554" Type="http://schemas.openxmlformats.org/officeDocument/2006/relationships/hyperlink" Target="https://stats.wnba.com/events/?flag=3&amp;CFID=&amp;CFPARAMS=&amp;PlayerID=204321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2" Type="http://schemas.openxmlformats.org/officeDocument/2006/relationships/hyperlink" Target="https://stats.wnba.com/events/?flag=3&amp;CFID=&amp;CFPARAMS=&amp;PlayerID=1627672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2" Type="http://schemas.openxmlformats.org/officeDocument/2006/relationships/hyperlink" Target="https://stats.wnba.com/player/1628917/" TargetMode="External"/><Relationship Id="rId13553" Type="http://schemas.openxmlformats.org/officeDocument/2006/relationships/hyperlink" Target="https://stats.wnba.com/team/1611661328/traditional/" TargetMode="External"/><Relationship Id="rId14883" Type="http://schemas.openxmlformats.org/officeDocument/2006/relationships/hyperlink" Target="https://stats.wnba.com/events/?flag=3&amp;CFID=&amp;CFPARAMS=&amp;PlayerID=1627672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wnba.com/team/1611661324/traditional/" TargetMode="External"/><Relationship Id="rId2984" Type="http://schemas.openxmlformats.org/officeDocument/2006/relationships/hyperlink" Target="https://stats.wnba.com/player/1629546/" TargetMode="External"/><Relationship Id="rId1654" Type="http://schemas.openxmlformats.org/officeDocument/2006/relationships/hyperlink" Target="https://stats.wnba.com/events/?flag=3&amp;CFID=&amp;CFPARAMS=&amp;PlayerID=1641649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stats.wnba.com/team/1611661313/traditional/" TargetMode="External"/><Relationship Id="rId1655" Type="http://schemas.openxmlformats.org/officeDocument/2006/relationships/hyperlink" Target="https://stats.wnba.com/events/?flag=3&amp;CFID=&amp;CFPARAMS=&amp;PlayerID=1641649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wnba.com/events/?flag=3&amp;CFID=&amp;CFPARAMS=&amp;PlayerID=1629546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wnba.com/events/?flag=3&amp;CFID=&amp;CFPARAMS=&amp;PlayerID=1641649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7" Type="http://schemas.openxmlformats.org/officeDocument/2006/relationships/hyperlink" Target="https://stats.wnba.com/events/?flag=3&amp;CFID=&amp;CFPARAMS=&amp;PlayerID=1629546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wnba.com/events/?flag=3&amp;CFID=&amp;CFPARAMS=&amp;PlayerID=1641649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wnba.com/events/?flag=3&amp;CFID=&amp;CFPARAMS=&amp;PlayerID=1629546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3" Type="http://schemas.openxmlformats.org/officeDocument/2006/relationships/hyperlink" Target="https://stats.wnba.com/events/?flag=1&amp;CFID=&amp;CFPARAMS=&amp;PlayerID=203863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wnba.com/events/?flag=1&amp;CFID=&amp;CFPARAMS=&amp;PlayerID=1641649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stats.wnba.com/events/?flag=3&amp;CFID=&amp;CFPARAMS=&amp;PlayerID=1629546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2" Type="http://schemas.openxmlformats.org/officeDocument/2006/relationships/hyperlink" Target="https://stats.wnba.com/events/?flag=1&amp;CFID=&amp;CFPARAMS=&amp;PlayerID=203863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wnba.com/events/?flag=1&amp;CFID=&amp;CFPARAMS=&amp;PlayerID=1641649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1" Type="http://schemas.openxmlformats.org/officeDocument/2006/relationships/hyperlink" Target="https://stats.wnba.com/events/?flag=1&amp;CFID=&amp;CFPARAMS=&amp;PlayerID=203863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0" Type="http://schemas.openxmlformats.org/officeDocument/2006/relationships/hyperlink" Target="https://stats.wnba.com/events/?flag=1&amp;CFID=&amp;CFPARAMS=&amp;PlayerID=203863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5" Type="http://schemas.openxmlformats.org/officeDocument/2006/relationships/hyperlink" Target="https://stats.wnba.com/events/?flag=2&amp;CFID=&amp;CFPARAMS=&amp;PlayerID=202254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6" Type="http://schemas.openxmlformats.org/officeDocument/2006/relationships/hyperlink" Target="https://stats.wnba.com/events/?flag=2&amp;CFID=&amp;CFPARAMS=&amp;PlayerID=202254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3" Type="http://schemas.openxmlformats.org/officeDocument/2006/relationships/hyperlink" Target="https://stats.wnba.com/events/?flag=2&amp;CFID=&amp;CFPARAMS=&amp;PlayerID=202254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4" Type="http://schemas.openxmlformats.org/officeDocument/2006/relationships/hyperlink" Target="https://stats.wnba.com/events/?flag=2&amp;CFID=&amp;CFPARAMS=&amp;PlayerID=202254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9" Type="http://schemas.openxmlformats.org/officeDocument/2006/relationships/hyperlink" Target="https://stats.wnba.com/events/?flag=2&amp;CFID=&amp;CFPARAMS=&amp;PlayerID=200715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7" Type="http://schemas.openxmlformats.org/officeDocument/2006/relationships/hyperlink" Target="https://stats.wnba.com/player/200715/" TargetMode="External"/><Relationship Id="rId24268" Type="http://schemas.openxmlformats.org/officeDocument/2006/relationships/hyperlink" Target="https://stats.wnba.com/team/1611661330/traditional/" TargetMode="External"/><Relationship Id="rId24272" Type="http://schemas.openxmlformats.org/officeDocument/2006/relationships/hyperlink" Target="https://stats.wnba.com/player/100533/" TargetMode="External"/><Relationship Id="rId24273" Type="http://schemas.openxmlformats.org/officeDocument/2006/relationships/hyperlink" Target="https://stats.wnba.com/team/1611661323/traditional/" TargetMode="External"/><Relationship Id="rId24270" Type="http://schemas.openxmlformats.org/officeDocument/2006/relationships/hyperlink" Target="https://stats.wnba.com/events/?flag=2&amp;CFID=&amp;CFPARAMS=&amp;PlayerID=200715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1" Type="http://schemas.openxmlformats.org/officeDocument/2006/relationships/hyperlink" Target="https://stats.wnba.com/events/?flag=2&amp;CFID=&amp;CFPARAMS=&amp;PlayerID=200715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6" Type="http://schemas.openxmlformats.org/officeDocument/2006/relationships/hyperlink" Target="https://stats.wnba.com/events/?flag=1&amp;CFID=&amp;CFPARAMS=&amp;PlayerID=201907&amp;TeamID=1611661328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5" Type="http://schemas.openxmlformats.org/officeDocument/2006/relationships/hyperlink" Target="https://stats.wnba.com/events/?flag=1&amp;CFID=&amp;CFPARAMS=&amp;PlayerID=201907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4" Type="http://schemas.openxmlformats.org/officeDocument/2006/relationships/hyperlink" Target="https://stats.wnba.com/events/?flag=1&amp;CFID=&amp;CFPARAMS=&amp;PlayerID=201907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3" Type="http://schemas.openxmlformats.org/officeDocument/2006/relationships/hyperlink" Target="https://stats.wnba.com/events/?flag=1&amp;CFID=&amp;CFPARAMS=&amp;PlayerID=201907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wnba.com/events/?flag=1&amp;CFID=&amp;CFPARAMS=&amp;PlayerID=1627676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wnba.com/events/?flag=1&amp;CFID=&amp;CFPARAMS=&amp;PlayerID=1630115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stats.wnba.com/events/?flag=1&amp;CFID=&amp;CFPARAMS=&amp;PlayerID=1627676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9" Type="http://schemas.openxmlformats.org/officeDocument/2006/relationships/hyperlink" Target="https://stats.wnba.com/events/?flag=3&amp;CFID=&amp;CFPARAMS=&amp;PlayerID=203863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wnba.com/events/?flag=1&amp;CFID=&amp;CFPARAMS=&amp;PlayerID=1630115&amp;TeamID=1611661328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wnba.com/events/?flag=1&amp;CFID=&amp;CFPARAMS=&amp;PlayerID=1627676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8" Type="http://schemas.openxmlformats.org/officeDocument/2006/relationships/hyperlink" Target="https://stats.wnba.com/team/1611661330/traditional/" TargetMode="External"/><Relationship Id="rId1652" Type="http://schemas.openxmlformats.org/officeDocument/2006/relationships/hyperlink" Target="https://stats.wnba.com/player/1641649/" TargetMode="External"/><Relationship Id="rId2983" Type="http://schemas.openxmlformats.org/officeDocument/2006/relationships/hyperlink" Target="https://stats.wnba.com/events/?flag=1&amp;CFID=&amp;CFPARAMS=&amp;PlayerID=1627676&amp;TeamID=1611661324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7" Type="http://schemas.openxmlformats.org/officeDocument/2006/relationships/hyperlink" Target="https://stats.wnba.com/player/203863/" TargetMode="External"/><Relationship Id="rId1642" Type="http://schemas.openxmlformats.org/officeDocument/2006/relationships/hyperlink" Target="https://stats.wnba.com/events/?flag=3&amp;CFID=&amp;CFPARAMS=&amp;PlayerID=1630115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stats.wnba.com/events/?flag=3&amp;CFID=&amp;CFPARAMS=&amp;PlayerID=1627676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0" Type="http://schemas.openxmlformats.org/officeDocument/2006/relationships/hyperlink" Target="https://stats.wnba.com/events/?flag=3&amp;CFID=&amp;CFPARAMS=&amp;PlayerID=1629524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wnba.com/events/?flag=3&amp;CFID=&amp;CFPARAMS=&amp;PlayerID=1630115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stats.wnba.com/events/?flag=3&amp;CFID=&amp;CFPARAMS=&amp;PlayerID=1627676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stats.wnba.com/events/?flag=1&amp;CFID=&amp;CFPARAMS=&amp;PlayerID=1630115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stats.wnba.com/events/?flag=3&amp;CFID=&amp;CFPARAMS=&amp;PlayerID=1627676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wnba.com/events/?flag=1&amp;CFID=&amp;CFPARAMS=&amp;PlayerID=1630115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stats.wnba.com/events/?flag=1&amp;CFID=&amp;CFPARAMS=&amp;PlayerID=1627676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wnba.com/events/?flag=1&amp;CFID=&amp;CFPARAMS=&amp;PlayerID=1630115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stats.wnba.com/events/?flag=1&amp;CFID=&amp;CFPARAMS=&amp;PlayerID=1627676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4" Type="http://schemas.openxmlformats.org/officeDocument/2006/relationships/hyperlink" Target="https://stats.wnba.com/events/?flag=1&amp;CFID=&amp;CFPARAMS=&amp;PlayerID=1629524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wnba.com/events/?flag=1&amp;CFID=&amp;CFPARAMS=&amp;PlayerID=1630115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stats.wnba.com/events/?flag=1&amp;CFID=&amp;CFPARAMS=&amp;PlayerID=1627676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3" Type="http://schemas.openxmlformats.org/officeDocument/2006/relationships/hyperlink" Target="https://stats.wnba.com/events/?flag=3&amp;CFID=&amp;CFPARAMS=&amp;PlayerID=1629524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wnba.com/events/?flag=1&amp;CFID=&amp;CFPARAMS=&amp;PlayerID=1630115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stats.wnba.com/events/?flag=1&amp;CFID=&amp;CFPARAMS=&amp;PlayerID=1627676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2" Type="http://schemas.openxmlformats.org/officeDocument/2006/relationships/hyperlink" Target="https://stats.wnba.com/events/?flag=3&amp;CFID=&amp;CFPARAMS=&amp;PlayerID=1629524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wnba.com/events/?flag=1&amp;CFID=&amp;CFPARAMS=&amp;PlayerID=1630115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1" Type="http://schemas.openxmlformats.org/officeDocument/2006/relationships/hyperlink" Target="https://stats.wnba.com/events/?flag=3&amp;CFID=&amp;CFPARAMS=&amp;PlayerID=1629524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4" Type="http://schemas.openxmlformats.org/officeDocument/2006/relationships/hyperlink" Target="https://stats.wnba.com/events/?flag=2&amp;CFID=&amp;CFPARAMS=&amp;PlayerID=100696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5" Type="http://schemas.openxmlformats.org/officeDocument/2006/relationships/hyperlink" Target="https://stats.wnba.com/events/?flag=2&amp;CFID=&amp;CFPARAMS=&amp;PlayerID=100696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2" Type="http://schemas.openxmlformats.org/officeDocument/2006/relationships/hyperlink" Target="https://stats.wnba.com/events/?flag=2&amp;CFID=&amp;CFPARAMS=&amp;PlayerID=100696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3" Type="http://schemas.openxmlformats.org/officeDocument/2006/relationships/hyperlink" Target="https://stats.wnba.com/events/?flag=2&amp;CFID=&amp;CFPARAMS=&amp;PlayerID=100696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8" Type="http://schemas.openxmlformats.org/officeDocument/2006/relationships/hyperlink" Target="https://stats.wnba.com/events/?flag=2&amp;CFID=&amp;CFPARAMS=&amp;PlayerID=201918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9" Type="http://schemas.openxmlformats.org/officeDocument/2006/relationships/hyperlink" Target="https://stats.wnba.com/events/?flag=2&amp;CFID=&amp;CFPARAMS=&amp;PlayerID=201918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6" Type="http://schemas.openxmlformats.org/officeDocument/2006/relationships/hyperlink" Target="https://stats.wnba.com/player/201918/" TargetMode="External"/><Relationship Id="rId24257" Type="http://schemas.openxmlformats.org/officeDocument/2006/relationships/hyperlink" Target="https://stats.wnba.com/team/1611661320/traditional/" TargetMode="External"/><Relationship Id="rId24261" Type="http://schemas.openxmlformats.org/officeDocument/2006/relationships/hyperlink" Target="https://stats.wnba.com/player/202254/" TargetMode="External"/><Relationship Id="rId24262" Type="http://schemas.openxmlformats.org/officeDocument/2006/relationships/hyperlink" Target="https://stats.wnba.com/team/1611661323/traditional/" TargetMode="External"/><Relationship Id="rId24260" Type="http://schemas.openxmlformats.org/officeDocument/2006/relationships/hyperlink" Target="https://stats.wnba.com/events/?flag=2&amp;CFID=&amp;CFPARAMS=&amp;PlayerID=201918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7" Type="http://schemas.openxmlformats.org/officeDocument/2006/relationships/hyperlink" Target="https://stats.wnba.com/events/?flag=1&amp;CFID=&amp;CFPARAMS=&amp;PlayerID=203863&amp;TeamID=161166133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6" Type="http://schemas.openxmlformats.org/officeDocument/2006/relationships/hyperlink" Target="https://stats.wnba.com/events/?flag=1&amp;CFID=&amp;CFPARAMS=&amp;PlayerID=203863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5" Type="http://schemas.openxmlformats.org/officeDocument/2006/relationships/hyperlink" Target="https://stats.wnba.com/events/?flag=1&amp;CFID=&amp;CFPARAMS=&amp;PlayerID=203863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4" Type="http://schemas.openxmlformats.org/officeDocument/2006/relationships/hyperlink" Target="https://stats.wnba.com/events/?flag=1&amp;CFID=&amp;CFPARAMS=&amp;PlayerID=203863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stats.wnba.com/player/1627676/" TargetMode="External"/><Relationship Id="rId1640" Type="http://schemas.openxmlformats.org/officeDocument/2006/relationships/hyperlink" Target="https://stats.wnba.com/events/?flag=3&amp;CFID=&amp;CFPARAMS=&amp;PlayerID=1630115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stats.wnba.com/team/1611661324/traditional/" TargetMode="External"/><Relationship Id="rId12289" Type="http://schemas.openxmlformats.org/officeDocument/2006/relationships/hyperlink" Target="https://stats.wnba.com/team/1611661324/traditional/" TargetMode="External"/><Relationship Id="rId1641" Type="http://schemas.openxmlformats.org/officeDocument/2006/relationships/hyperlink" Target="https://stats.wnba.com/events/?flag=3&amp;CFID=&amp;CFPARAMS=&amp;PlayerID=1630115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wnba.com/events/?flag=3&amp;CFID=&amp;CFPARAMS=&amp;PlayerID=1627676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8" Type="http://schemas.openxmlformats.org/officeDocument/2006/relationships/hyperlink" Target="https://stats.wnba.com/player/1629524/" TargetMode="External"/><Relationship Id="rId1675" Type="http://schemas.openxmlformats.org/officeDocument/2006/relationships/hyperlink" Target="https://stats.wnba.com/events/?flag=1&amp;CFID=&amp;CFPARAMS=&amp;PlayerID=1631006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wnba.com/events/?flag=1&amp;CFID=&amp;CFPARAMS=&amp;PlayerID=1631006&amp;TeamID=1611661319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stats.wnba.com/player/1641658/" TargetMode="External"/><Relationship Id="rId24249" Type="http://schemas.openxmlformats.org/officeDocument/2006/relationships/hyperlink" Target="https://stats.wnba.com/events/?flag=2&amp;CFID=&amp;CFPARAMS=&amp;PlayerID=201487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wnba.com/team/1611661325/traditional/" TargetMode="External"/><Relationship Id="rId1679" Type="http://schemas.openxmlformats.org/officeDocument/2006/relationships/hyperlink" Target="https://stats.wnba.com/events/?flag=3&amp;CFID=&amp;CFPARAMS=&amp;PlayerID=1641658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1" Type="http://schemas.openxmlformats.org/officeDocument/2006/relationships/hyperlink" Target="https://stats.wnba.com/events/?flag=1&amp;CFID=&amp;CFPARAMS=&amp;PlayerID=1629505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2" Type="http://schemas.openxmlformats.org/officeDocument/2006/relationships/hyperlink" Target="https://stats.wnba.com/team/1611661313/traditional/" TargetMode="External"/><Relationship Id="rId12260" Type="http://schemas.openxmlformats.org/officeDocument/2006/relationships/hyperlink" Target="https://stats.wnba.com/events/?flag=1&amp;CFID=&amp;CFPARAMS=&amp;PlayerID=1629505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1" Type="http://schemas.openxmlformats.org/officeDocument/2006/relationships/hyperlink" Target="https://stats.wnba.com/player/201889/" TargetMode="External"/><Relationship Id="rId13590" Type="http://schemas.openxmlformats.org/officeDocument/2006/relationships/hyperlink" Target="https://stats.wnba.com/events/?flag=1&amp;CFID=&amp;CFPARAMS=&amp;PlayerID=203406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3" Type="http://schemas.openxmlformats.org/officeDocument/2006/relationships/hyperlink" Target="https://stats.wnba.com/events/?flag=2&amp;CFID=&amp;CFPARAMS=&amp;PlayerID=202253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4" Type="http://schemas.openxmlformats.org/officeDocument/2006/relationships/hyperlink" Target="https://stats.wnba.com/player/201487/" TargetMode="External"/><Relationship Id="rId24241" Type="http://schemas.openxmlformats.org/officeDocument/2006/relationships/hyperlink" Target="https://stats.wnba.com/events/?flag=2&amp;CFID=&amp;CFPARAMS=&amp;PlayerID=202253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2" Type="http://schemas.openxmlformats.org/officeDocument/2006/relationships/hyperlink" Target="https://stats.wnba.com/events/?flag=2&amp;CFID=&amp;CFPARAMS=&amp;PlayerID=202253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7" Type="http://schemas.openxmlformats.org/officeDocument/2006/relationships/hyperlink" Target="https://stats.wnba.com/events/?flag=2&amp;CFID=&amp;CFPARAMS=&amp;PlayerID=201487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8" Type="http://schemas.openxmlformats.org/officeDocument/2006/relationships/hyperlink" Target="https://stats.wnba.com/events/?flag=2&amp;CFID=&amp;CFPARAMS=&amp;PlayerID=201487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5" Type="http://schemas.openxmlformats.org/officeDocument/2006/relationships/hyperlink" Target="https://stats.wnba.com/team/1611661324/traditional/" TargetMode="External"/><Relationship Id="rId24246" Type="http://schemas.openxmlformats.org/officeDocument/2006/relationships/hyperlink" Target="https://stats.wnba.com/events/?flag=2&amp;CFID=&amp;CFPARAMS=&amp;PlayerID=201487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9" Type="http://schemas.openxmlformats.org/officeDocument/2006/relationships/hyperlink" Target="https://stats.wnba.com/events/?flag=1&amp;CFID=&amp;CFPARAMS=&amp;PlayerID=1629505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0" Type="http://schemas.openxmlformats.org/officeDocument/2006/relationships/hyperlink" Target="https://stats.wnba.com/player/100696/" TargetMode="External"/><Relationship Id="rId24251" Type="http://schemas.openxmlformats.org/officeDocument/2006/relationships/hyperlink" Target="https://stats.wnba.com/team/1611661319/traditional/" TargetMode="External"/><Relationship Id="rId12254" Type="http://schemas.openxmlformats.org/officeDocument/2006/relationships/hyperlink" Target="https://stats.wnba.com/player/1629505/" TargetMode="External"/><Relationship Id="rId13585" Type="http://schemas.openxmlformats.org/officeDocument/2006/relationships/hyperlink" Target="https://stats.wnba.com/events/?flag=1&amp;CFID=&amp;CFPARAMS=&amp;PlayerID=203406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3" Type="http://schemas.openxmlformats.org/officeDocument/2006/relationships/hyperlink" Target="https://stats.wnba.com/events/?flag=1&amp;CFID=&amp;CFPARAMS=&amp;PlayerID=201914&amp;TeamID=1611661320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4" Type="http://schemas.openxmlformats.org/officeDocument/2006/relationships/hyperlink" Target="https://stats.wnba.com/events/?flag=1&amp;CFID=&amp;CFPARAMS=&amp;PlayerID=203406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2" Type="http://schemas.openxmlformats.org/officeDocument/2006/relationships/hyperlink" Target="https://stats.wnba.com/events/?flag=1&amp;CFID=&amp;CFPARAMS=&amp;PlayerID=201914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3" Type="http://schemas.openxmlformats.org/officeDocument/2006/relationships/hyperlink" Target="https://stats.wnba.com/events/?flag=3&amp;CFID=&amp;CFPARAMS=&amp;PlayerID=203406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wnba.com/events/?flag=3&amp;CFID=&amp;CFPARAMS=&amp;PlayerID=1631006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1" Type="http://schemas.openxmlformats.org/officeDocument/2006/relationships/hyperlink" Target="https://stats.wnba.com/events/?flag=1&amp;CFID=&amp;CFPARAMS=&amp;PlayerID=201914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2" Type="http://schemas.openxmlformats.org/officeDocument/2006/relationships/hyperlink" Target="https://stats.wnba.com/events/?flag=3&amp;CFID=&amp;CFPARAMS=&amp;PlayerID=203406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wnba.com/events/?flag=1&amp;CFID=&amp;CFPARAMS=&amp;PlayerID=1631006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8" Type="http://schemas.openxmlformats.org/officeDocument/2006/relationships/hyperlink" Target="https://stats.wnba.com/events/?flag=1&amp;CFID=&amp;CFPARAMS=&amp;PlayerID=1629505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9" Type="http://schemas.openxmlformats.org/officeDocument/2006/relationships/hyperlink" Target="https://stats.wnba.com/events/?flag=1&amp;CFID=&amp;CFPARAMS=&amp;PlayerID=203406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wnba.com/events/?flag=1&amp;CFID=&amp;CFPARAMS=&amp;PlayerID=1631006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7" Type="http://schemas.openxmlformats.org/officeDocument/2006/relationships/hyperlink" Target="https://stats.wnba.com/events/?flag=3&amp;CFID=&amp;CFPARAMS=&amp;PlayerID=1629505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8" Type="http://schemas.openxmlformats.org/officeDocument/2006/relationships/hyperlink" Target="https://stats.wnba.com/events/?flag=1&amp;CFID=&amp;CFPARAMS=&amp;PlayerID=203406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wnba.com/events/?flag=1&amp;CFID=&amp;CFPARAMS=&amp;PlayerID=1631006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6" Type="http://schemas.openxmlformats.org/officeDocument/2006/relationships/hyperlink" Target="https://stats.wnba.com/events/?flag=3&amp;CFID=&amp;CFPARAMS=&amp;PlayerID=1629505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7" Type="http://schemas.openxmlformats.org/officeDocument/2006/relationships/hyperlink" Target="https://stats.wnba.com/events/?flag=1&amp;CFID=&amp;CFPARAMS=&amp;PlayerID=203406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wnba.com/events/?flag=1&amp;CFID=&amp;CFPARAMS=&amp;PlayerID=1631006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5" Type="http://schemas.openxmlformats.org/officeDocument/2006/relationships/hyperlink" Target="https://stats.wnba.com/team/1611661329/traditional/" TargetMode="External"/><Relationship Id="rId13586" Type="http://schemas.openxmlformats.org/officeDocument/2006/relationships/hyperlink" Target="https://stats.wnba.com/events/?flag=1&amp;CFID=&amp;CFPARAMS=&amp;PlayerID=203406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wnba.com/events/?flag=1&amp;CFID=&amp;CFPARAMS=&amp;PlayerID=1641649&amp;TeamID=1611661324&amp;GameID=&amp;ContextMeasure=PF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wnba.com/events/?flag=1&amp;CFID=&amp;CFPARAMS=&amp;PlayerID=1629546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wnba.com/player/1631006/" TargetMode="External"/><Relationship Id="rId2996" Type="http://schemas.openxmlformats.org/officeDocument/2006/relationships/hyperlink" Target="https://stats.wnba.com/events/?flag=1&amp;CFID=&amp;CFPARAMS=&amp;PlayerID=1629546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stats.wnba.com/team/1611661319/traditional/" TargetMode="External"/><Relationship Id="rId2997" Type="http://schemas.openxmlformats.org/officeDocument/2006/relationships/hyperlink" Target="https://stats.wnba.com/events/?flag=1&amp;CFID=&amp;CFPARAMS=&amp;PlayerID=1629546&amp;TeamID=1611661313&amp;GameID=&amp;ContextMeasure=PF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8" Type="http://schemas.openxmlformats.org/officeDocument/2006/relationships/hyperlink" Target="https://stats.wnba.com/player/202253/" TargetMode="External"/><Relationship Id="rId1667" Type="http://schemas.openxmlformats.org/officeDocument/2006/relationships/hyperlink" Target="https://stats.wnba.com/events/?flag=3&amp;CFID=&amp;CFPARAMS=&amp;PlayerID=1631006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stats.wnba.com/player/203822/" TargetMode="External"/><Relationship Id="rId24239" Type="http://schemas.openxmlformats.org/officeDocument/2006/relationships/hyperlink" Target="https://stats.wnba.com/team/1611661313/traditional/" TargetMode="External"/><Relationship Id="rId1668" Type="http://schemas.openxmlformats.org/officeDocument/2006/relationships/hyperlink" Target="https://stats.wnba.com/events/?flag=3&amp;CFID=&amp;CFPARAMS=&amp;PlayerID=1631006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wnba.com/team/1611661329/traditional/" TargetMode="External"/><Relationship Id="rId12272" Type="http://schemas.openxmlformats.org/officeDocument/2006/relationships/hyperlink" Target="https://stats.wnba.com/events/?flag=1&amp;CFID=&amp;CFPARAMS=&amp;PlayerID=201907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wnba.com/events/?flag=3&amp;CFID=&amp;CFPARAMS=&amp;PlayerID=1631006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1" Type="http://schemas.openxmlformats.org/officeDocument/2006/relationships/hyperlink" Target="https://stats.wnba.com/events/?flag=1&amp;CFID=&amp;CFPARAMS=&amp;PlayerID=201907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0" Type="http://schemas.openxmlformats.org/officeDocument/2006/relationships/hyperlink" Target="https://stats.wnba.com/events/?flag=1&amp;CFID=&amp;CFPARAMS=&amp;PlayerID=201907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2" Type="http://schemas.openxmlformats.org/officeDocument/2006/relationships/hyperlink" Target="https://stats.wnba.com/events/?flag=2&amp;CFID=&amp;CFPARAMS=&amp;PlayerID=100234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3" Type="http://schemas.openxmlformats.org/officeDocument/2006/relationships/hyperlink" Target="https://stats.wnba.com/events/?flag=2&amp;CFID=&amp;CFPARAMS=&amp;PlayerID=100234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0" Type="http://schemas.openxmlformats.org/officeDocument/2006/relationships/hyperlink" Target="https://stats.wnba.com/team/1611661320/traditional/" TargetMode="External"/><Relationship Id="rId24231" Type="http://schemas.openxmlformats.org/officeDocument/2006/relationships/hyperlink" Target="https://stats.wnba.com/events/?flag=2&amp;CFID=&amp;CFPARAMS=&amp;PlayerID=100234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6" Type="http://schemas.openxmlformats.org/officeDocument/2006/relationships/hyperlink" Target="https://stats.wnba.com/events/?flag=2&amp;CFID=&amp;CFPARAMS=&amp;PlayerID=100932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7" Type="http://schemas.openxmlformats.org/officeDocument/2006/relationships/hyperlink" Target="https://stats.wnba.com/events/?flag=2&amp;CFID=&amp;CFPARAMS=&amp;PlayerID=100932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4" Type="http://schemas.openxmlformats.org/officeDocument/2006/relationships/hyperlink" Target="https://stats.wnba.com/player/100932/" TargetMode="External"/><Relationship Id="rId24235" Type="http://schemas.openxmlformats.org/officeDocument/2006/relationships/hyperlink" Target="https://stats.wnba.com/team/1611661321/traditional/" TargetMode="External"/><Relationship Id="rId24240" Type="http://schemas.openxmlformats.org/officeDocument/2006/relationships/hyperlink" Target="https://stats.wnba.com/events/?flag=2&amp;CFID=&amp;CFPARAMS=&amp;PlayerID=202253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5" Type="http://schemas.openxmlformats.org/officeDocument/2006/relationships/hyperlink" Target="https://stats.wnba.com/player/201907/" TargetMode="External"/><Relationship Id="rId13596" Type="http://schemas.openxmlformats.org/officeDocument/2006/relationships/hyperlink" Target="https://stats.wnba.com/events/?flag=3&amp;CFID=&amp;CFPARAMS=&amp;PlayerID=201889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4" Type="http://schemas.openxmlformats.org/officeDocument/2006/relationships/hyperlink" Target="https://stats.wnba.com/events/?flag=1&amp;CFID=&amp;CFPARAMS=&amp;PlayerID=1629505&amp;TeamID=1611661329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5" Type="http://schemas.openxmlformats.org/officeDocument/2006/relationships/hyperlink" Target="https://stats.wnba.com/events/?flag=3&amp;CFID=&amp;CFPARAMS=&amp;PlayerID=201889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3" Type="http://schemas.openxmlformats.org/officeDocument/2006/relationships/hyperlink" Target="https://stats.wnba.com/events/?flag=1&amp;CFID=&amp;CFPARAMS=&amp;PlayerID=1629505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4" Type="http://schemas.openxmlformats.org/officeDocument/2006/relationships/hyperlink" Target="https://stats.wnba.com/events/?flag=3&amp;CFID=&amp;CFPARAMS=&amp;PlayerID=201889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stats.wnba.com/events/?flag=1&amp;CFID=&amp;CFPARAMS=&amp;PlayerID=1629546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2" Type="http://schemas.openxmlformats.org/officeDocument/2006/relationships/hyperlink" Target="https://stats.wnba.com/events/?flag=1&amp;CFID=&amp;CFPARAMS=&amp;PlayerID=1629505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3" Type="http://schemas.openxmlformats.org/officeDocument/2006/relationships/hyperlink" Target="https://stats.wnba.com/events/?flag=3&amp;CFID=&amp;CFPARAMS=&amp;PlayerID=201889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wnba.com/events/?flag=1&amp;CFID=&amp;CFPARAMS=&amp;PlayerID=1641649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stats.wnba.com/events/?flag=1&amp;CFID=&amp;CFPARAMS=&amp;PlayerID=1629546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9" Type="http://schemas.openxmlformats.org/officeDocument/2006/relationships/hyperlink" Target="https://stats.wnba.com/events/?flag=1&amp;CFID=&amp;CFPARAMS=&amp;PlayerID=201907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wnba.com/events/?flag=1&amp;CFID=&amp;CFPARAMS=&amp;PlayerID=1641649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stats.wnba.com/events/?flag=1&amp;CFID=&amp;CFPARAMS=&amp;PlayerID=1629546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8" Type="http://schemas.openxmlformats.org/officeDocument/2006/relationships/hyperlink" Target="https://stats.wnba.com/events/?flag=3&amp;CFID=&amp;CFPARAMS=&amp;PlayerID=201907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9" Type="http://schemas.openxmlformats.org/officeDocument/2006/relationships/hyperlink" Target="https://stats.wnba.com/events/?flag=1&amp;CFID=&amp;CFPARAMS=&amp;PlayerID=201889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wnba.com/events/?flag=1&amp;CFID=&amp;CFPARAMS=&amp;PlayerID=1641649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stats.wnba.com/events/?flag=1&amp;CFID=&amp;CFPARAMS=&amp;PlayerID=1629546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7" Type="http://schemas.openxmlformats.org/officeDocument/2006/relationships/hyperlink" Target="https://stats.wnba.com/events/?flag=3&amp;CFID=&amp;CFPARAMS=&amp;PlayerID=201907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8" Type="http://schemas.openxmlformats.org/officeDocument/2006/relationships/hyperlink" Target="https://stats.wnba.com/events/?flag=1&amp;CFID=&amp;CFPARAMS=&amp;PlayerID=201889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wnba.com/events/?flag=1&amp;CFID=&amp;CFPARAMS=&amp;PlayerID=1641649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stats.wnba.com/events/?flag=1&amp;CFID=&amp;CFPARAMS=&amp;PlayerID=1629546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6" Type="http://schemas.openxmlformats.org/officeDocument/2006/relationships/hyperlink" Target="https://stats.wnba.com/team/1611661328/traditional/" TargetMode="External"/><Relationship Id="rId13597" Type="http://schemas.openxmlformats.org/officeDocument/2006/relationships/hyperlink" Target="https://stats.wnba.com/events/?flag=1&amp;CFID=&amp;CFPARAMS=&amp;PlayerID=201889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9" Type="http://schemas.openxmlformats.org/officeDocument/2006/relationships/hyperlink" Target="https://stats.wnba.com/events/?flag=1&amp;CFID=&amp;CFPARAMS=&amp;PlayerID=202664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5" Type="http://schemas.openxmlformats.org/officeDocument/2006/relationships/hyperlink" Target="https://stats.wnba.com/events/?flag=1&amp;CFID=&amp;CFPARAMS=&amp;PlayerID=202664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6" Type="http://schemas.openxmlformats.org/officeDocument/2006/relationships/hyperlink" Target="https://stats.wnba.com/events/?flag=1&amp;CFID=&amp;CFPARAMS=&amp;PlayerID=202664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7" Type="http://schemas.openxmlformats.org/officeDocument/2006/relationships/hyperlink" Target="https://stats.wnba.com/events/?flag=1&amp;CFID=&amp;CFPARAMS=&amp;PlayerID=202664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8" Type="http://schemas.openxmlformats.org/officeDocument/2006/relationships/hyperlink" Target="https://stats.wnba.com/events/?flag=1&amp;CFID=&amp;CFPARAMS=&amp;PlayerID=202664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1" Type="http://schemas.openxmlformats.org/officeDocument/2006/relationships/hyperlink" Target="https://stats.wnba.com/events/?flag=3&amp;CFID=&amp;CFPARAMS=&amp;PlayerID=202664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2" Type="http://schemas.openxmlformats.org/officeDocument/2006/relationships/hyperlink" Target="https://stats.wnba.com/events/?flag=3&amp;CFID=&amp;CFPARAMS=&amp;PlayerID=202664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3" Type="http://schemas.openxmlformats.org/officeDocument/2006/relationships/hyperlink" Target="https://stats.wnba.com/events/?flag=3&amp;CFID=&amp;CFPARAMS=&amp;PlayerID=202664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4" Type="http://schemas.openxmlformats.org/officeDocument/2006/relationships/hyperlink" Target="https://stats.wnba.com/events/?flag=3&amp;CFID=&amp;CFPARAMS=&amp;PlayerID=202664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0" Type="http://schemas.openxmlformats.org/officeDocument/2006/relationships/hyperlink" Target="https://stats.wnba.com/team/1611661329/traditional/" TargetMode="External"/><Relationship Id="rId14826" Type="http://schemas.openxmlformats.org/officeDocument/2006/relationships/hyperlink" Target="https://stats.wnba.com/events/?flag=3&amp;CFID=&amp;CFPARAMS=&amp;PlayerID=204330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7" Type="http://schemas.openxmlformats.org/officeDocument/2006/relationships/hyperlink" Target="https://stats.wnba.com/events/?flag=3&amp;CFID=&amp;CFPARAMS=&amp;PlayerID=204330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8" Type="http://schemas.openxmlformats.org/officeDocument/2006/relationships/hyperlink" Target="https://stats.wnba.com/events/?flag=1&amp;CFID=&amp;CFPARAMS=&amp;PlayerID=204330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9" Type="http://schemas.openxmlformats.org/officeDocument/2006/relationships/hyperlink" Target="https://stats.wnba.com/events/?flag=1&amp;CFID=&amp;CFPARAMS=&amp;PlayerID=204330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2" Type="http://schemas.openxmlformats.org/officeDocument/2006/relationships/hyperlink" Target="https://stats.wnba.com/events/?flag=1&amp;CFID=&amp;CFPARAMS=&amp;PlayerID=202664&amp;TeamID=161166132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3" Type="http://schemas.openxmlformats.org/officeDocument/2006/relationships/hyperlink" Target="https://stats.wnba.com/player/204330/" TargetMode="External"/><Relationship Id="rId14824" Type="http://schemas.openxmlformats.org/officeDocument/2006/relationships/hyperlink" Target="https://stats.wnba.com/team/1611661319/traditional/" TargetMode="External"/><Relationship Id="rId14825" Type="http://schemas.openxmlformats.org/officeDocument/2006/relationships/hyperlink" Target="https://stats.wnba.com/events/?flag=3&amp;CFID=&amp;CFPARAMS=&amp;PlayerID=204330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0" Type="http://schemas.openxmlformats.org/officeDocument/2006/relationships/hyperlink" Target="https://stats.wnba.com/events/?flag=1&amp;CFID=&amp;CFPARAMS=&amp;PlayerID=202664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1" Type="http://schemas.openxmlformats.org/officeDocument/2006/relationships/hyperlink" Target="https://stats.wnba.com/events/?flag=1&amp;CFID=&amp;CFPARAMS=&amp;PlayerID=202664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8" Type="http://schemas.openxmlformats.org/officeDocument/2006/relationships/hyperlink" Target="https://stats.wnba.com/events/?flag=1&amp;CFID=&amp;CFPARAMS=&amp;PlayerID=201919&amp;TeamID=1611661313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9" Type="http://schemas.openxmlformats.org/officeDocument/2006/relationships/hyperlink" Target="https://stats.wnba.com/player/202664/" TargetMode="External"/><Relationship Id="rId14804" Type="http://schemas.openxmlformats.org/officeDocument/2006/relationships/hyperlink" Target="https://stats.wnba.com/events/?flag=1&amp;CFID=&amp;CFPARAMS=&amp;PlayerID=201919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5" Type="http://schemas.openxmlformats.org/officeDocument/2006/relationships/hyperlink" Target="https://stats.wnba.com/events/?flag=1&amp;CFID=&amp;CFPARAMS=&amp;PlayerID=201919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6" Type="http://schemas.openxmlformats.org/officeDocument/2006/relationships/hyperlink" Target="https://stats.wnba.com/events/?flag=1&amp;CFID=&amp;CFPARAMS=&amp;PlayerID=201919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7" Type="http://schemas.openxmlformats.org/officeDocument/2006/relationships/hyperlink" Target="https://stats.wnba.com/events/?flag=1&amp;CFID=&amp;CFPARAMS=&amp;PlayerID=201919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0" Type="http://schemas.openxmlformats.org/officeDocument/2006/relationships/hyperlink" Target="https://stats.wnba.com/events/?flag=3&amp;CFID=&amp;CFPARAMS=&amp;PlayerID=201919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1" Type="http://schemas.openxmlformats.org/officeDocument/2006/relationships/hyperlink" Target="https://stats.wnba.com/events/?flag=1&amp;CFID=&amp;CFPARAMS=&amp;PlayerID=201919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2" Type="http://schemas.openxmlformats.org/officeDocument/2006/relationships/hyperlink" Target="https://stats.wnba.com/events/?flag=1&amp;CFID=&amp;CFPARAMS=&amp;PlayerID=201919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3" Type="http://schemas.openxmlformats.org/officeDocument/2006/relationships/hyperlink" Target="https://stats.wnba.com/events/?flag=1&amp;CFID=&amp;CFPARAMS=&amp;PlayerID=201919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7" Type="http://schemas.openxmlformats.org/officeDocument/2006/relationships/hyperlink" Target="https://stats.wnba.com/events/?flag=3&amp;CFID=&amp;CFPARAMS=&amp;PlayerID=1627671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9" Type="http://schemas.openxmlformats.org/officeDocument/2006/relationships/hyperlink" Target="https://stats.wnba.com/events/?flag=1&amp;CFID=&amp;CFPARAMS=&amp;PlayerID=200671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6" Type="http://schemas.openxmlformats.org/officeDocument/2006/relationships/hyperlink" Target="https://stats.wnba.com/events/?flag=3&amp;CFID=&amp;CFPARAMS=&amp;PlayerID=1627671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5" Type="http://schemas.openxmlformats.org/officeDocument/2006/relationships/hyperlink" Target="https://stats.wnba.com/team/1611661323/traditional/" TargetMode="External"/><Relationship Id="rId13524" Type="http://schemas.openxmlformats.org/officeDocument/2006/relationships/hyperlink" Target="https://stats.wnba.com/player/1627671/" TargetMode="External"/><Relationship Id="rId14855" Type="http://schemas.openxmlformats.org/officeDocument/2006/relationships/hyperlink" Target="https://stats.wnba.com/events/?flag=3&amp;CFID=&amp;CFPARAMS=&amp;PlayerID=200671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6" Type="http://schemas.openxmlformats.org/officeDocument/2006/relationships/hyperlink" Target="https://stats.wnba.com/events/?flag=1&amp;CFID=&amp;CFPARAMS=&amp;PlayerID=200671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9" Type="http://schemas.openxmlformats.org/officeDocument/2006/relationships/hyperlink" Target="https://stats.wnba.com/events/?flag=3&amp;CFID=&amp;CFPARAMS=&amp;PlayerID=1627671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7" Type="http://schemas.openxmlformats.org/officeDocument/2006/relationships/hyperlink" Target="https://stats.wnba.com/events/?flag=1&amp;CFID=&amp;CFPARAMS=&amp;PlayerID=200671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8" Type="http://schemas.openxmlformats.org/officeDocument/2006/relationships/hyperlink" Target="https://stats.wnba.com/events/?flag=3&amp;CFID=&amp;CFPARAMS=&amp;PlayerID=1627671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8" Type="http://schemas.openxmlformats.org/officeDocument/2006/relationships/hyperlink" Target="https://stats.wnba.com/events/?flag=1&amp;CFID=&amp;CFPARAMS=&amp;PlayerID=200671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1" Type="http://schemas.openxmlformats.org/officeDocument/2006/relationships/hyperlink" Target="https://stats.wnba.com/team/1611661324/traditional/" TargetMode="External"/><Relationship Id="rId14852" Type="http://schemas.openxmlformats.org/officeDocument/2006/relationships/hyperlink" Target="https://stats.wnba.com/events/?flag=3&amp;CFID=&amp;CFPARAMS=&amp;PlayerID=200671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3" Type="http://schemas.openxmlformats.org/officeDocument/2006/relationships/hyperlink" Target="https://stats.wnba.com/events/?flag=3&amp;CFID=&amp;CFPARAMS=&amp;PlayerID=200671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4" Type="http://schemas.openxmlformats.org/officeDocument/2006/relationships/hyperlink" Target="https://stats.wnba.com/events/?flag=3&amp;CFID=&amp;CFPARAMS=&amp;PlayerID=200671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3" Type="http://schemas.openxmlformats.org/officeDocument/2006/relationships/hyperlink" Target="https://stats.wnba.com/events/?flag=1&amp;CFID=&amp;CFPARAMS=&amp;PlayerID=203849&amp;TeamID=1611661321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2" Type="http://schemas.openxmlformats.org/officeDocument/2006/relationships/hyperlink" Target="https://stats.wnba.com/events/?flag=1&amp;CFID=&amp;CFPARAMS=&amp;PlayerID=203849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1" Type="http://schemas.openxmlformats.org/officeDocument/2006/relationships/hyperlink" Target="https://stats.wnba.com/events/?flag=1&amp;CFID=&amp;CFPARAMS=&amp;PlayerID=203849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0" Type="http://schemas.openxmlformats.org/officeDocument/2006/relationships/hyperlink" Target="https://stats.wnba.com/events/?flag=1&amp;CFID=&amp;CFPARAMS=&amp;PlayerID=203849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0" Type="http://schemas.openxmlformats.org/officeDocument/2006/relationships/hyperlink" Target="https://stats.wnba.com/player/200671/" TargetMode="External"/><Relationship Id="rId12207" Type="http://schemas.openxmlformats.org/officeDocument/2006/relationships/hyperlink" Target="https://stats.wnba.com/events/?flag=1&amp;CFID=&amp;CFPARAMS=&amp;PlayerID=203069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8" Type="http://schemas.openxmlformats.org/officeDocument/2006/relationships/hyperlink" Target="https://stats.wnba.com/player/202650/" TargetMode="External"/><Relationship Id="rId12206" Type="http://schemas.openxmlformats.org/officeDocument/2006/relationships/hyperlink" Target="https://stats.wnba.com/events/?flag=1&amp;CFID=&amp;CFPARAMS=&amp;PlayerID=203069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7" Type="http://schemas.openxmlformats.org/officeDocument/2006/relationships/hyperlink" Target="https://stats.wnba.com/events/?flag=1&amp;CFID=&amp;CFPARAMS=&amp;PlayerID=1627671&amp;TeamID=1611661323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5" Type="http://schemas.openxmlformats.org/officeDocument/2006/relationships/hyperlink" Target="https://stats.wnba.com/events/?flag=1&amp;CFID=&amp;CFPARAMS=&amp;PlayerID=203069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6" Type="http://schemas.openxmlformats.org/officeDocument/2006/relationships/hyperlink" Target="https://stats.wnba.com/events/?flag=1&amp;CFID=&amp;CFPARAMS=&amp;PlayerID=1627671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4" Type="http://schemas.openxmlformats.org/officeDocument/2006/relationships/hyperlink" Target="https://stats.wnba.com/events/?flag=1&amp;CFID=&amp;CFPARAMS=&amp;PlayerID=203069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5" Type="http://schemas.openxmlformats.org/officeDocument/2006/relationships/hyperlink" Target="https://stats.wnba.com/events/?flag=1&amp;CFID=&amp;CFPARAMS=&amp;PlayerID=1627671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6" Type="http://schemas.openxmlformats.org/officeDocument/2006/relationships/hyperlink" Target="https://stats.wnba.com/events/?flag=3&amp;CFID=&amp;CFPARAMS=&amp;PlayerID=200673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7" Type="http://schemas.openxmlformats.org/officeDocument/2006/relationships/hyperlink" Target="https://stats.wnba.com/events/?flag=3&amp;CFID=&amp;CFPARAMS=&amp;PlayerID=200673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9" Type="http://schemas.openxmlformats.org/officeDocument/2006/relationships/hyperlink" Target="https://stats.wnba.com/events/?flag=1&amp;CFID=&amp;CFPARAMS=&amp;PlayerID=203069&amp;TeamID=1611661313&amp;GameID=&amp;ContextMeasure=PF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8" Type="http://schemas.openxmlformats.org/officeDocument/2006/relationships/hyperlink" Target="https://stats.wnba.com/events/?flag=3&amp;CFID=&amp;CFPARAMS=&amp;PlayerID=200673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8" Type="http://schemas.openxmlformats.org/officeDocument/2006/relationships/hyperlink" Target="https://stats.wnba.com/events/?flag=1&amp;CFID=&amp;CFPARAMS=&amp;PlayerID=203069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9" Type="http://schemas.openxmlformats.org/officeDocument/2006/relationships/hyperlink" Target="https://stats.wnba.com/team/1611661320/traditional/" TargetMode="External"/><Relationship Id="rId14869" Type="http://schemas.openxmlformats.org/officeDocument/2006/relationships/hyperlink" Target="https://stats.wnba.com/events/?flag=3&amp;CFID=&amp;CFPARAMS=&amp;PlayerID=200673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0" Type="http://schemas.openxmlformats.org/officeDocument/2006/relationships/hyperlink" Target="https://stats.wnba.com/events/?flag=1&amp;CFID=&amp;CFPARAMS=&amp;PlayerID=1627671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2" Type="http://schemas.openxmlformats.org/officeDocument/2006/relationships/hyperlink" Target="https://stats.wnba.com/events/?flag=1&amp;CFID=&amp;CFPARAMS=&amp;PlayerID=200671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3" Type="http://schemas.openxmlformats.org/officeDocument/2006/relationships/hyperlink" Target="https://stats.wnba.com/events/?flag=1&amp;CFID=&amp;CFPARAMS=&amp;PlayerID=200671&amp;TeamID=1611661324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4" Type="http://schemas.openxmlformats.org/officeDocument/2006/relationships/hyperlink" Target="https://stats.wnba.com/player/200673/" TargetMode="External"/><Relationship Id="rId14865" Type="http://schemas.openxmlformats.org/officeDocument/2006/relationships/hyperlink" Target="https://stats.wnba.com/team/1611661317/traditional/" TargetMode="External"/><Relationship Id="rId12203" Type="http://schemas.openxmlformats.org/officeDocument/2006/relationships/hyperlink" Target="https://stats.wnba.com/events/?flag=3&amp;CFID=&amp;CFPARAMS=&amp;PlayerID=203069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4" Type="http://schemas.openxmlformats.org/officeDocument/2006/relationships/hyperlink" Target="https://stats.wnba.com/events/?flag=1&amp;CFID=&amp;CFPARAMS=&amp;PlayerID=1627671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2" Type="http://schemas.openxmlformats.org/officeDocument/2006/relationships/hyperlink" Target="https://stats.wnba.com/events/?flag=3&amp;CFID=&amp;CFPARAMS=&amp;PlayerID=203069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3" Type="http://schemas.openxmlformats.org/officeDocument/2006/relationships/hyperlink" Target="https://stats.wnba.com/events/?flag=1&amp;CFID=&amp;CFPARAMS=&amp;PlayerID=1627671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1" Type="http://schemas.openxmlformats.org/officeDocument/2006/relationships/hyperlink" Target="https://stats.wnba.com/team/1611661313/traditional/" TargetMode="External"/><Relationship Id="rId13532" Type="http://schemas.openxmlformats.org/officeDocument/2006/relationships/hyperlink" Target="https://stats.wnba.com/events/?flag=1&amp;CFID=&amp;CFPARAMS=&amp;PlayerID=1627671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0" Type="http://schemas.openxmlformats.org/officeDocument/2006/relationships/hyperlink" Target="https://stats.wnba.com/events/?flag=1&amp;CFID=&amp;CFPARAMS=&amp;PlayerID=200671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0" Type="http://schemas.openxmlformats.org/officeDocument/2006/relationships/hyperlink" Target="https://stats.wnba.com/player/203069/" TargetMode="External"/><Relationship Id="rId13531" Type="http://schemas.openxmlformats.org/officeDocument/2006/relationships/hyperlink" Target="https://stats.wnba.com/events/?flag=1&amp;CFID=&amp;CFPARAMS=&amp;PlayerID=1627671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1" Type="http://schemas.openxmlformats.org/officeDocument/2006/relationships/hyperlink" Target="https://stats.wnba.com/events/?flag=1&amp;CFID=&amp;CFPARAMS=&amp;PlayerID=200671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5" Type="http://schemas.openxmlformats.org/officeDocument/2006/relationships/hyperlink" Target="https://stats.wnba.com/events/?flag=1&amp;CFID=&amp;CFPARAMS=&amp;PlayerID=1628269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7" Type="http://schemas.openxmlformats.org/officeDocument/2006/relationships/hyperlink" Target="https://stats.wnba.com/team/1611661325/traditional/" TargetMode="External"/><Relationship Id="rId13504" Type="http://schemas.openxmlformats.org/officeDocument/2006/relationships/hyperlink" Target="https://stats.wnba.com/events/?flag=1&amp;CFID=&amp;CFPARAMS=&amp;PlayerID=1628269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8" Type="http://schemas.openxmlformats.org/officeDocument/2006/relationships/hyperlink" Target="https://stats.wnba.com/events/?flag=3&amp;CFID=&amp;CFPARAMS=&amp;PlayerID=203018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3" Type="http://schemas.openxmlformats.org/officeDocument/2006/relationships/hyperlink" Target="https://stats.wnba.com/events/?flag=1&amp;CFID=&amp;CFPARAMS=&amp;PlayerID=1628269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9" Type="http://schemas.openxmlformats.org/officeDocument/2006/relationships/hyperlink" Target="https://stats.wnba.com/events/?flag=3&amp;CFID=&amp;CFPARAMS=&amp;PlayerID=203018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2" Type="http://schemas.openxmlformats.org/officeDocument/2006/relationships/hyperlink" Target="https://stats.wnba.com/events/?flag=1&amp;CFID=&amp;CFPARAMS=&amp;PlayerID=1628269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9" Type="http://schemas.openxmlformats.org/officeDocument/2006/relationships/hyperlink" Target="https://stats.wnba.com/events/?flag=1&amp;CFID=&amp;CFPARAMS=&amp;PlayerID=1628269&amp;TeamID=1611661319&amp;GameID=&amp;ContextMeasure=PF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3" Type="http://schemas.openxmlformats.org/officeDocument/2006/relationships/hyperlink" Target="https://stats.wnba.com/events/?flag=1&amp;CFID=&amp;CFPARAMS=&amp;PlayerID=204330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8" Type="http://schemas.openxmlformats.org/officeDocument/2006/relationships/hyperlink" Target="https://stats.wnba.com/events/?flag=1&amp;CFID=&amp;CFPARAMS=&amp;PlayerID=1628269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4" Type="http://schemas.openxmlformats.org/officeDocument/2006/relationships/hyperlink" Target="https://stats.wnba.com/events/?flag=1&amp;CFID=&amp;CFPARAMS=&amp;PlayerID=204330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7" Type="http://schemas.openxmlformats.org/officeDocument/2006/relationships/hyperlink" Target="https://stats.wnba.com/events/?flag=1&amp;CFID=&amp;CFPARAMS=&amp;PlayerID=1628269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5" Type="http://schemas.openxmlformats.org/officeDocument/2006/relationships/hyperlink" Target="https://stats.wnba.com/events/?flag=1&amp;CFID=&amp;CFPARAMS=&amp;PlayerID=204330&amp;TeamID=1611661319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6" Type="http://schemas.openxmlformats.org/officeDocument/2006/relationships/hyperlink" Target="https://stats.wnba.com/events/?flag=1&amp;CFID=&amp;CFPARAMS=&amp;PlayerID=1628269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6" Type="http://schemas.openxmlformats.org/officeDocument/2006/relationships/hyperlink" Target="https://stats.wnba.com/player/203018/" TargetMode="External"/><Relationship Id="rId14830" Type="http://schemas.openxmlformats.org/officeDocument/2006/relationships/hyperlink" Target="https://stats.wnba.com/events/?flag=1&amp;CFID=&amp;CFPARAMS=&amp;PlayerID=204330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1" Type="http://schemas.openxmlformats.org/officeDocument/2006/relationships/hyperlink" Target="https://stats.wnba.com/events/?flag=1&amp;CFID=&amp;CFPARAMS=&amp;PlayerID=204330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2" Type="http://schemas.openxmlformats.org/officeDocument/2006/relationships/hyperlink" Target="https://stats.wnba.com/events/?flag=1&amp;CFID=&amp;CFPARAMS=&amp;PlayerID=204330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1" Type="http://schemas.openxmlformats.org/officeDocument/2006/relationships/hyperlink" Target="https://stats.wnba.com/events/?flag=3&amp;CFID=&amp;CFPARAMS=&amp;PlayerID=1628269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0" Type="http://schemas.openxmlformats.org/officeDocument/2006/relationships/hyperlink" Target="https://stats.wnba.com/events/?flag=3&amp;CFID=&amp;CFPARAMS=&amp;PlayerID=1628269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6" Type="http://schemas.openxmlformats.org/officeDocument/2006/relationships/hyperlink" Target="https://stats.wnba.com/events/?flag=1&amp;CFID=&amp;CFPARAMS=&amp;PlayerID=203849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8" Type="http://schemas.openxmlformats.org/officeDocument/2006/relationships/hyperlink" Target="https://stats.wnba.com/events/?flag=1&amp;CFID=&amp;CFPARAMS=&amp;PlayerID=203018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5" Type="http://schemas.openxmlformats.org/officeDocument/2006/relationships/hyperlink" Target="https://stats.wnba.com/events/?flag=3&amp;CFID=&amp;CFPARAMS=&amp;PlayerID=203849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9" Type="http://schemas.openxmlformats.org/officeDocument/2006/relationships/hyperlink" Target="https://stats.wnba.com/events/?flag=1&amp;CFID=&amp;CFPARAMS=&amp;PlayerID=203018&amp;TeamID=1611661325&amp;GameID=&amp;ContextMeasure=PF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4" Type="http://schemas.openxmlformats.org/officeDocument/2006/relationships/hyperlink" Target="https://stats.wnba.com/events/?flag=3&amp;CFID=&amp;CFPARAMS=&amp;PlayerID=203849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3" Type="http://schemas.openxmlformats.org/officeDocument/2006/relationships/hyperlink" Target="https://stats.wnba.com/events/?flag=3&amp;CFID=&amp;CFPARAMS=&amp;PlayerID=203849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4" Type="http://schemas.openxmlformats.org/officeDocument/2006/relationships/hyperlink" Target="https://stats.wnba.com/events/?flag=1&amp;CFID=&amp;CFPARAMS=&amp;PlayerID=203018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9" Type="http://schemas.openxmlformats.org/officeDocument/2006/relationships/hyperlink" Target="https://stats.wnba.com/events/?flag=1&amp;CFID=&amp;CFPARAMS=&amp;PlayerID=203849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5" Type="http://schemas.openxmlformats.org/officeDocument/2006/relationships/hyperlink" Target="https://stats.wnba.com/events/?flag=1&amp;CFID=&amp;CFPARAMS=&amp;PlayerID=203018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8" Type="http://schemas.openxmlformats.org/officeDocument/2006/relationships/hyperlink" Target="https://stats.wnba.com/events/?flag=1&amp;CFID=&amp;CFPARAMS=&amp;PlayerID=203849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6" Type="http://schemas.openxmlformats.org/officeDocument/2006/relationships/hyperlink" Target="https://stats.wnba.com/events/?flag=1&amp;CFID=&amp;CFPARAMS=&amp;PlayerID=203018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7" Type="http://schemas.openxmlformats.org/officeDocument/2006/relationships/hyperlink" Target="https://stats.wnba.com/events/?flag=1&amp;CFID=&amp;CFPARAMS=&amp;PlayerID=203849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7" Type="http://schemas.openxmlformats.org/officeDocument/2006/relationships/hyperlink" Target="https://stats.wnba.com/events/?flag=1&amp;CFID=&amp;CFPARAMS=&amp;PlayerID=203018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0" Type="http://schemas.openxmlformats.org/officeDocument/2006/relationships/hyperlink" Target="https://stats.wnba.com/events/?flag=3&amp;CFID=&amp;CFPARAMS=&amp;PlayerID=203018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1" Type="http://schemas.openxmlformats.org/officeDocument/2006/relationships/hyperlink" Target="https://stats.wnba.com/events/?flag=3&amp;CFID=&amp;CFPARAMS=&amp;PlayerID=203018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2" Type="http://schemas.openxmlformats.org/officeDocument/2006/relationships/hyperlink" Target="https://stats.wnba.com/events/?flag=1&amp;CFID=&amp;CFPARAMS=&amp;PlayerID=203018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3" Type="http://schemas.openxmlformats.org/officeDocument/2006/relationships/hyperlink" Target="https://stats.wnba.com/events/?flag=1&amp;CFID=&amp;CFPARAMS=&amp;PlayerID=203018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2" Type="http://schemas.openxmlformats.org/officeDocument/2006/relationships/hyperlink" Target="https://stats.wnba.com/events/?flag=3&amp;CFID=&amp;CFPARAMS=&amp;PlayerID=203849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1" Type="http://schemas.openxmlformats.org/officeDocument/2006/relationships/hyperlink" Target="https://stats.wnba.com/team/1611661321/traditional/" TargetMode="External"/><Relationship Id="rId13510" Type="http://schemas.openxmlformats.org/officeDocument/2006/relationships/hyperlink" Target="https://stats.wnba.com/player/203849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en/thumb/9/9f/Los_Angeles_Sparks_logo.svg/2560px-Los_Angeles_Sparks_logo.svg.png" TargetMode="External"/><Relationship Id="rId10" Type="http://schemas.openxmlformats.org/officeDocument/2006/relationships/hyperlink" Target="https://content.sportslogos.net/logos/16/6575/full/las_vegas_aces_logo_primary_2024_sportslogosnet-3920.png" TargetMode="External"/><Relationship Id="rId13" Type="http://schemas.openxmlformats.org/officeDocument/2006/relationships/hyperlink" Target="https://upload.wikimedia.org/wikipedia/en/thumb/a/a0/Seattle_Storm_%282021%29_logo.svg/2560px-Seattle_Storm_%282021%29_logo.svg.png" TargetMode="External"/><Relationship Id="rId12" Type="http://schemas.openxmlformats.org/officeDocument/2006/relationships/hyperlink" Target="https://upload.wikimedia.org/wikipedia/en/thumb/a/a6/Phoenix_Mercury_logo.svg/2880px-Phoenix_Mercury_logo.svg.png" TargetMode="External"/><Relationship Id="rId14" Type="http://schemas.openxmlformats.org/officeDocument/2006/relationships/drawing" Target="../drawings/drawing2.xml"/><Relationship Id="rId1" Type="http://schemas.openxmlformats.org/officeDocument/2006/relationships/hyperlink" Target="https://upload.wikimedia.org/wikipedia/en/thumb/a/a1/New_York_Liberty_logo.svg/1920px-New_York_Liberty_logo.svg.png" TargetMode="External"/><Relationship Id="rId2" Type="http://schemas.openxmlformats.org/officeDocument/2006/relationships/hyperlink" Target="https://upload.wikimedia.org/wikipedia/en/thumb/7/75/Minnesota_Lynx_logo.svg/2560px-Minnesota_Lynx_logo.svg.png" TargetMode="External"/><Relationship Id="rId3" Type="http://schemas.openxmlformats.org/officeDocument/2006/relationships/hyperlink" Target="https://en.wikipedia.org/wiki/Atlanta_Dream" TargetMode="External"/><Relationship Id="rId4" Type="http://schemas.openxmlformats.org/officeDocument/2006/relationships/hyperlink" Target="https://upload.wikimedia.org/wikipedia/en/thumb/f/fc/Chicago_Sky_logo.svg/2560px-Chicago_Sky_logo.svg.png" TargetMode="External"/><Relationship Id="rId9" Type="http://schemas.openxmlformats.org/officeDocument/2006/relationships/hyperlink" Target="https://en.wikipedia.org/wiki/Golden_State_Valkyries" TargetMode="External"/><Relationship Id="rId5" Type="http://schemas.openxmlformats.org/officeDocument/2006/relationships/hyperlink" Target="https://upload.wikimedia.org/wikipedia/en/thumb/0/09/Connecticut_Sun_logo.svg/2560px-Connecticut_Sun_logo.svg.png" TargetMode="External"/><Relationship Id="rId6" Type="http://schemas.openxmlformats.org/officeDocument/2006/relationships/hyperlink" Target="https://en.wikipedia.org/wiki/Indiana_Fever" TargetMode="External"/><Relationship Id="rId7" Type="http://schemas.openxmlformats.org/officeDocument/2006/relationships/hyperlink" Target="https://en.wikipedia.org/wiki/Washington_Mystics" TargetMode="External"/><Relationship Id="rId8" Type="http://schemas.openxmlformats.org/officeDocument/2006/relationships/hyperlink" Target="https://cdn.wnba.com/logos/wnba/1611661321/primary/D/logo.svg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wnba.com/headshots/wnba/latest/1040x760/203026.png" TargetMode="External"/><Relationship Id="rId194" Type="http://schemas.openxmlformats.org/officeDocument/2006/relationships/hyperlink" Target="https://cdn.wnba.com/headshots/wnba/latest/1040x760/203828.png" TargetMode="External"/><Relationship Id="rId193" Type="http://schemas.openxmlformats.org/officeDocument/2006/relationships/hyperlink" Target="https://stats.wnba.com/player/203828/" TargetMode="External"/><Relationship Id="rId192" Type="http://schemas.openxmlformats.org/officeDocument/2006/relationships/hyperlink" Target="https://cdn.wnba.com/headshots/wnba/latest/1040x760/203406.png" TargetMode="External"/><Relationship Id="rId191" Type="http://schemas.openxmlformats.org/officeDocument/2006/relationships/hyperlink" Target="https://stats.wnba.com/player/203406/" TargetMode="External"/><Relationship Id="rId187" Type="http://schemas.openxmlformats.org/officeDocument/2006/relationships/hyperlink" Target="https://stats.wnba.com/player/203024/" TargetMode="External"/><Relationship Id="rId186" Type="http://schemas.openxmlformats.org/officeDocument/2006/relationships/hyperlink" Target="https://cdn.wnba.com/headshots/wnba/latest/1040x760/202664.png" TargetMode="External"/><Relationship Id="rId185" Type="http://schemas.openxmlformats.org/officeDocument/2006/relationships/hyperlink" Target="https://stats.wnba.com/player/202664/" TargetMode="External"/><Relationship Id="rId184" Type="http://schemas.openxmlformats.org/officeDocument/2006/relationships/hyperlink" Target="https://cdn.wnba.com/headshots/wnba/latest/1040x760/202252.png" TargetMode="External"/><Relationship Id="rId189" Type="http://schemas.openxmlformats.org/officeDocument/2006/relationships/hyperlink" Target="https://stats.wnba.com/player/203026/" TargetMode="External"/><Relationship Id="rId188" Type="http://schemas.openxmlformats.org/officeDocument/2006/relationships/hyperlink" Target="https://cdn.wnba.com/headshots/wnba/latest/1040x760/203024.png" TargetMode="External"/><Relationship Id="rId183" Type="http://schemas.openxmlformats.org/officeDocument/2006/relationships/hyperlink" Target="https://stats.wnba.com/player/202252/" TargetMode="External"/><Relationship Id="rId182" Type="http://schemas.openxmlformats.org/officeDocument/2006/relationships/hyperlink" Target="https://cdn.wnba.com/headshots/wnba/latest/1040x760/1642292.png" TargetMode="External"/><Relationship Id="rId181" Type="http://schemas.openxmlformats.org/officeDocument/2006/relationships/hyperlink" Target="https://stats.wnba.com/player/1642292/" TargetMode="External"/><Relationship Id="rId180" Type="http://schemas.openxmlformats.org/officeDocument/2006/relationships/hyperlink" Target="https://cdn.wnba.com/headshots/wnba/latest/1040x760/1642290.png" TargetMode="External"/><Relationship Id="rId176" Type="http://schemas.openxmlformats.org/officeDocument/2006/relationships/hyperlink" Target="https://cdn.wnba.com/headshots/wnba/latest/1040x760/1642244.png" TargetMode="External"/><Relationship Id="rId175" Type="http://schemas.openxmlformats.org/officeDocument/2006/relationships/hyperlink" Target="https://stats.wnba.com/player/1642244/" TargetMode="External"/><Relationship Id="rId174" Type="http://schemas.openxmlformats.org/officeDocument/2006/relationships/hyperlink" Target="https://cdn.wnba.com/headshots/wnba/latest/1040x760/1642210.png" TargetMode="External"/><Relationship Id="rId173" Type="http://schemas.openxmlformats.org/officeDocument/2006/relationships/hyperlink" Target="https://stats.wnba.com/player/1642210/" TargetMode="External"/><Relationship Id="rId179" Type="http://schemas.openxmlformats.org/officeDocument/2006/relationships/hyperlink" Target="https://stats.wnba.com/player/1642290/" TargetMode="External"/><Relationship Id="rId178" Type="http://schemas.openxmlformats.org/officeDocument/2006/relationships/hyperlink" Target="https://cdn.wnba.com/headshots/wnba/latest/1040x760/1642287.png" TargetMode="External"/><Relationship Id="rId177" Type="http://schemas.openxmlformats.org/officeDocument/2006/relationships/hyperlink" Target="https://stats.wnba.com/player/1642287/" TargetMode="External"/><Relationship Id="rId198" Type="http://schemas.openxmlformats.org/officeDocument/2006/relationships/hyperlink" Target="https://cdn.wnba.com/headshots/wnba/latest/1040x760/203866.png" TargetMode="External"/><Relationship Id="rId197" Type="http://schemas.openxmlformats.org/officeDocument/2006/relationships/hyperlink" Target="https://stats.wnba.com/player/203866/" TargetMode="External"/><Relationship Id="rId196" Type="http://schemas.openxmlformats.org/officeDocument/2006/relationships/hyperlink" Target="https://cdn.wnba.com/headshots/wnba/latest/1040x760/203833.png" TargetMode="External"/><Relationship Id="rId195" Type="http://schemas.openxmlformats.org/officeDocument/2006/relationships/hyperlink" Target="https://stats.wnba.com/player/203833/" TargetMode="External"/><Relationship Id="rId199" Type="http://schemas.openxmlformats.org/officeDocument/2006/relationships/hyperlink" Target="https://stats.wnba.com/player/204296/" TargetMode="External"/><Relationship Id="rId150" Type="http://schemas.openxmlformats.org/officeDocument/2006/relationships/hyperlink" Target="https://cdn.wnba.com/headshots/wnba/latest/1040x760/1630471.png" TargetMode="External"/><Relationship Id="rId149" Type="http://schemas.openxmlformats.org/officeDocument/2006/relationships/hyperlink" Target="https://stats.wnba.com/player/1630471/" TargetMode="External"/><Relationship Id="rId148" Type="http://schemas.openxmlformats.org/officeDocument/2006/relationships/hyperlink" Target="https://cdn.wnba.com/headshots/wnba/latest/1040x760/1630462.png" TargetMode="External"/><Relationship Id="rId143" Type="http://schemas.openxmlformats.org/officeDocument/2006/relationships/hyperlink" Target="https://stats.wnba.com/player/1630389/" TargetMode="External"/><Relationship Id="rId142" Type="http://schemas.openxmlformats.org/officeDocument/2006/relationships/hyperlink" Target="https://cdn.wnba.com/headshots/wnba/latest/1040x760/1630142.png" TargetMode="External"/><Relationship Id="rId141" Type="http://schemas.openxmlformats.org/officeDocument/2006/relationships/hyperlink" Target="https://stats.wnba.com/player/1630142/" TargetMode="External"/><Relationship Id="rId140" Type="http://schemas.openxmlformats.org/officeDocument/2006/relationships/hyperlink" Target="https://cdn.wnba.com/headshots/wnba/latest/1040x760/1629574.png" TargetMode="External"/><Relationship Id="rId147" Type="http://schemas.openxmlformats.org/officeDocument/2006/relationships/hyperlink" Target="https://stats.wnba.com/player/1630462/" TargetMode="External"/><Relationship Id="rId146" Type="http://schemas.openxmlformats.org/officeDocument/2006/relationships/hyperlink" Target="https://cdn.wnba.com/headshots/wnba/latest/1040x760/1630446.png" TargetMode="External"/><Relationship Id="rId145" Type="http://schemas.openxmlformats.org/officeDocument/2006/relationships/hyperlink" Target="https://stats.wnba.com/player/1630446/" TargetMode="External"/><Relationship Id="rId144" Type="http://schemas.openxmlformats.org/officeDocument/2006/relationships/hyperlink" Target="https://cdn.wnba.com/headshots/wnba/latest/1040x760/1630389.png" TargetMode="External"/><Relationship Id="rId139" Type="http://schemas.openxmlformats.org/officeDocument/2006/relationships/hyperlink" Target="https://stats.wnba.com/player/1629574/" TargetMode="External"/><Relationship Id="rId138" Type="http://schemas.openxmlformats.org/officeDocument/2006/relationships/hyperlink" Target="https://cdn.wnba.com/headshots/wnba/latest/1040x760/1629567.png" TargetMode="External"/><Relationship Id="rId137" Type="http://schemas.openxmlformats.org/officeDocument/2006/relationships/hyperlink" Target="https://stats.wnba.com/player/1629567/" TargetMode="External"/><Relationship Id="rId132" Type="http://schemas.openxmlformats.org/officeDocument/2006/relationships/hyperlink" Target="https://cdn.wnba.com/headshots/wnba/latest/1040x760/1629478.png" TargetMode="External"/><Relationship Id="rId131" Type="http://schemas.openxmlformats.org/officeDocument/2006/relationships/hyperlink" Target="https://stats.wnba.com/player/1629478/" TargetMode="External"/><Relationship Id="rId130" Type="http://schemas.openxmlformats.org/officeDocument/2006/relationships/hyperlink" Target="https://cdn.wnba.com/headshots/wnba/latest/1040x760/1628929.png" TargetMode="External"/><Relationship Id="rId136" Type="http://schemas.openxmlformats.org/officeDocument/2006/relationships/hyperlink" Target="https://cdn.wnba.com/headshots/wnba/latest/1040x760/1629482.png" TargetMode="External"/><Relationship Id="rId135" Type="http://schemas.openxmlformats.org/officeDocument/2006/relationships/hyperlink" Target="https://stats.wnba.com/player/1629482/" TargetMode="External"/><Relationship Id="rId134" Type="http://schemas.openxmlformats.org/officeDocument/2006/relationships/hyperlink" Target="https://cdn.wnba.com/headshots/wnba/latest/1040x760/1629480.png" TargetMode="External"/><Relationship Id="rId133" Type="http://schemas.openxmlformats.org/officeDocument/2006/relationships/hyperlink" Target="https://stats.wnba.com/player/1629480/" TargetMode="External"/><Relationship Id="rId172" Type="http://schemas.openxmlformats.org/officeDocument/2006/relationships/hyperlink" Target="https://cdn.wnba.com/headshots/wnba/latest/1040x760/1641657.png" TargetMode="External"/><Relationship Id="rId171" Type="http://schemas.openxmlformats.org/officeDocument/2006/relationships/hyperlink" Target="https://stats.wnba.com/player/1641657/" TargetMode="External"/><Relationship Id="rId170" Type="http://schemas.openxmlformats.org/officeDocument/2006/relationships/hyperlink" Target="https://cdn.wnba.com/headshots/wnba/latest/1040x760/1641652.png" TargetMode="External"/><Relationship Id="rId165" Type="http://schemas.openxmlformats.org/officeDocument/2006/relationships/hyperlink" Target="https://stats.wnba.com/player/1631141/" TargetMode="External"/><Relationship Id="rId164" Type="http://schemas.openxmlformats.org/officeDocument/2006/relationships/hyperlink" Target="https://cdn.wnba.com/headshots/wnba/latest/1040x760/1631089.png" TargetMode="External"/><Relationship Id="rId163" Type="http://schemas.openxmlformats.org/officeDocument/2006/relationships/hyperlink" Target="https://stats.wnba.com/player/1631089/" TargetMode="External"/><Relationship Id="rId162" Type="http://schemas.openxmlformats.org/officeDocument/2006/relationships/hyperlink" Target="https://cdn.wnba.com/headshots/wnba/latest/1040x760/1631086.png" TargetMode="External"/><Relationship Id="rId169" Type="http://schemas.openxmlformats.org/officeDocument/2006/relationships/hyperlink" Target="https://stats.wnba.com/player/1641652/" TargetMode="External"/><Relationship Id="rId168" Type="http://schemas.openxmlformats.org/officeDocument/2006/relationships/hyperlink" Target="https://cdn.wnba.com/headshots/wnba/latest/1040x760/1641651.png" TargetMode="External"/><Relationship Id="rId167" Type="http://schemas.openxmlformats.org/officeDocument/2006/relationships/hyperlink" Target="https://stats.wnba.com/player/1641651/" TargetMode="External"/><Relationship Id="rId166" Type="http://schemas.openxmlformats.org/officeDocument/2006/relationships/hyperlink" Target="https://cdn.wnba.com/headshots/wnba/latest/1040x760/1631141.png" TargetMode="External"/><Relationship Id="rId161" Type="http://schemas.openxmlformats.org/officeDocument/2006/relationships/hyperlink" Target="https://stats.wnba.com/player/1631086/" TargetMode="External"/><Relationship Id="rId160" Type="http://schemas.openxmlformats.org/officeDocument/2006/relationships/hyperlink" Target="https://cdn.wnba.com/headshots/wnba/latest/1040x760/1631083.png" TargetMode="External"/><Relationship Id="rId159" Type="http://schemas.openxmlformats.org/officeDocument/2006/relationships/hyperlink" Target="https://stats.wnba.com/player/1631083/" TargetMode="External"/><Relationship Id="rId154" Type="http://schemas.openxmlformats.org/officeDocument/2006/relationships/hyperlink" Target="https://cdn.wnba.com/headshots/wnba/latest/1040x760/1631021.png" TargetMode="External"/><Relationship Id="rId153" Type="http://schemas.openxmlformats.org/officeDocument/2006/relationships/hyperlink" Target="https://stats.wnba.com/player/1631021/" TargetMode="External"/><Relationship Id="rId152" Type="http://schemas.openxmlformats.org/officeDocument/2006/relationships/hyperlink" Target="https://cdn.wnba.com/headshots/wnba/latest/1040x760/1630996.png" TargetMode="External"/><Relationship Id="rId151" Type="http://schemas.openxmlformats.org/officeDocument/2006/relationships/hyperlink" Target="https://stats.wnba.com/player/1630996/" TargetMode="External"/><Relationship Id="rId158" Type="http://schemas.openxmlformats.org/officeDocument/2006/relationships/hyperlink" Target="https://cdn.wnba.com/headshots/wnba/latest/1040x760/1631055.png" TargetMode="External"/><Relationship Id="rId157" Type="http://schemas.openxmlformats.org/officeDocument/2006/relationships/hyperlink" Target="https://stats.wnba.com/player/1631055/" TargetMode="External"/><Relationship Id="rId156" Type="http://schemas.openxmlformats.org/officeDocument/2006/relationships/hyperlink" Target="https://cdn.wnba.com/headshots/wnba/latest/1040x760/1631044.png" TargetMode="External"/><Relationship Id="rId155" Type="http://schemas.openxmlformats.org/officeDocument/2006/relationships/hyperlink" Target="https://stats.wnba.com/player/1631044/" TargetMode="External"/><Relationship Id="rId107" Type="http://schemas.openxmlformats.org/officeDocument/2006/relationships/hyperlink" Target="https://stats.wnba.com/player/1627701/" TargetMode="External"/><Relationship Id="rId106" Type="http://schemas.openxmlformats.org/officeDocument/2006/relationships/hyperlink" Target="https://cdn.wnba.com/headshots/wnba/latest/1040x760/1627676.png" TargetMode="External"/><Relationship Id="rId105" Type="http://schemas.openxmlformats.org/officeDocument/2006/relationships/hyperlink" Target="https://stats.wnba.com/player/1627676/" TargetMode="External"/><Relationship Id="rId104" Type="http://schemas.openxmlformats.org/officeDocument/2006/relationships/hyperlink" Target="https://cdn.wnba.com/headshots/wnba/latest/1040x760/1627672.png" TargetMode="External"/><Relationship Id="rId109" Type="http://schemas.openxmlformats.org/officeDocument/2006/relationships/hyperlink" Target="https://stats.wnba.com/player/1628244/" TargetMode="External"/><Relationship Id="rId108" Type="http://schemas.openxmlformats.org/officeDocument/2006/relationships/hyperlink" Target="https://cdn.wnba.com/headshots/wnba/latest/1040x760/1627701.png" TargetMode="External"/><Relationship Id="rId103" Type="http://schemas.openxmlformats.org/officeDocument/2006/relationships/hyperlink" Target="https://stats.wnba.com/player/1627672/" TargetMode="External"/><Relationship Id="rId102" Type="http://schemas.openxmlformats.org/officeDocument/2006/relationships/hyperlink" Target="https://cdn.wnba.com/headshots/wnba/latest/1040x760/1627671.png" TargetMode="External"/><Relationship Id="rId101" Type="http://schemas.openxmlformats.org/officeDocument/2006/relationships/hyperlink" Target="https://stats.wnba.com/player/1627671/" TargetMode="External"/><Relationship Id="rId100" Type="http://schemas.openxmlformats.org/officeDocument/2006/relationships/hyperlink" Target="https://ak-static.cms.nba.com/wp-content/uploads/headshots/wnba/latest/1040x760/1629498.png" TargetMode="External"/><Relationship Id="rId129" Type="http://schemas.openxmlformats.org/officeDocument/2006/relationships/hyperlink" Target="https://stats.wnba.com/player/1628929/" TargetMode="External"/><Relationship Id="rId128" Type="http://schemas.openxmlformats.org/officeDocument/2006/relationships/hyperlink" Target="https://cdn.wnba.com/headshots/wnba/latest/1040x760/1628915.png" TargetMode="External"/><Relationship Id="rId127" Type="http://schemas.openxmlformats.org/officeDocument/2006/relationships/hyperlink" Target="https://stats.wnba.com/player/1628915/" TargetMode="External"/><Relationship Id="rId126" Type="http://schemas.openxmlformats.org/officeDocument/2006/relationships/hyperlink" Target="https://cdn.wnba.com/headshots/wnba/latest/1040x760/1628899.png" TargetMode="External"/><Relationship Id="rId121" Type="http://schemas.openxmlformats.org/officeDocument/2006/relationships/hyperlink" Target="https://stats.wnba.com/player/1628882/" TargetMode="External"/><Relationship Id="rId120" Type="http://schemas.openxmlformats.org/officeDocument/2006/relationships/hyperlink" Target="https://cdn.wnba.com/headshots/wnba/latest/1040x760/1628881.png" TargetMode="External"/><Relationship Id="rId125" Type="http://schemas.openxmlformats.org/officeDocument/2006/relationships/hyperlink" Target="https://stats.wnba.com/player/1628899/" TargetMode="External"/><Relationship Id="rId124" Type="http://schemas.openxmlformats.org/officeDocument/2006/relationships/hyperlink" Target="https://cdn.wnba.com/headshots/wnba/latest/1040x760/1628890.png" TargetMode="External"/><Relationship Id="rId123" Type="http://schemas.openxmlformats.org/officeDocument/2006/relationships/hyperlink" Target="https://stats.wnba.com/player/1628890/" TargetMode="External"/><Relationship Id="rId122" Type="http://schemas.openxmlformats.org/officeDocument/2006/relationships/hyperlink" Target="https://cdn.wnba.com/headshots/wnba/latest/1040x760/1628882.png" TargetMode="External"/><Relationship Id="rId118" Type="http://schemas.openxmlformats.org/officeDocument/2006/relationships/hyperlink" Target="https://cdn.wnba.com/headshots/wnba/latest/1040x760/1628508.png" TargetMode="External"/><Relationship Id="rId117" Type="http://schemas.openxmlformats.org/officeDocument/2006/relationships/hyperlink" Target="https://stats.wnba.com/player/1628508/" TargetMode="External"/><Relationship Id="rId116" Type="http://schemas.openxmlformats.org/officeDocument/2006/relationships/hyperlink" Target="https://cdn.wnba.com/headshots/wnba/latest/1040x760/1628317.png" TargetMode="External"/><Relationship Id="rId115" Type="http://schemas.openxmlformats.org/officeDocument/2006/relationships/hyperlink" Target="https://stats.wnba.com/player/1628317/" TargetMode="External"/><Relationship Id="rId119" Type="http://schemas.openxmlformats.org/officeDocument/2006/relationships/hyperlink" Target="https://stats.wnba.com/player/1628881/" TargetMode="External"/><Relationship Id="rId110" Type="http://schemas.openxmlformats.org/officeDocument/2006/relationships/hyperlink" Target="https://cdn.wnba.com/headshots/wnba/latest/1040x760/1628244.png" TargetMode="External"/><Relationship Id="rId114" Type="http://schemas.openxmlformats.org/officeDocument/2006/relationships/hyperlink" Target="https://cdn.wnba.com/headshots/wnba/latest/1040x760/1628278.png" TargetMode="External"/><Relationship Id="rId113" Type="http://schemas.openxmlformats.org/officeDocument/2006/relationships/hyperlink" Target="https://stats.wnba.com/player/1628278/" TargetMode="External"/><Relationship Id="rId112" Type="http://schemas.openxmlformats.org/officeDocument/2006/relationships/hyperlink" Target="https://cdn.wnba.com/headshots/wnba/latest/1040x760/1628263.png" TargetMode="External"/><Relationship Id="rId111" Type="http://schemas.openxmlformats.org/officeDocument/2006/relationships/hyperlink" Target="https://stats.wnba.com/player/1628263/" TargetMode="External"/><Relationship Id="rId40" Type="http://schemas.openxmlformats.org/officeDocument/2006/relationships/hyperlink" Target="https://ak-static.cms.nba.com/wp-content/uploads/headshots/wnba/latest/1040x760/203827.png" TargetMode="External"/><Relationship Id="rId42" Type="http://schemas.openxmlformats.org/officeDocument/2006/relationships/hyperlink" Target="https://ak-static.cms.nba.com/wp-content/uploads/headshots/wnba/latest/1040x760/1631009.png" TargetMode="External"/><Relationship Id="rId41" Type="http://schemas.openxmlformats.org/officeDocument/2006/relationships/hyperlink" Target="https://stats.wnba.com/player/1631009/" TargetMode="External"/><Relationship Id="rId44" Type="http://schemas.openxmlformats.org/officeDocument/2006/relationships/hyperlink" Target="https://ak-static.cms.nba.com/wp-content/uploads/headshots/wnba/latest/1040x760/1629477.png" TargetMode="External"/><Relationship Id="rId43" Type="http://schemas.openxmlformats.org/officeDocument/2006/relationships/hyperlink" Target="https://stats.wnba.com/player/1629477/" TargetMode="External"/><Relationship Id="rId46" Type="http://schemas.openxmlformats.org/officeDocument/2006/relationships/hyperlink" Target="https://ak-static.cms.nba.com/wp-content/uploads/headshots/wnba/latest/1040x760/1642288.png" TargetMode="External"/><Relationship Id="rId45" Type="http://schemas.openxmlformats.org/officeDocument/2006/relationships/hyperlink" Target="https://stats.wnba.com/player/1642288/" TargetMode="External"/><Relationship Id="rId48" Type="http://schemas.openxmlformats.org/officeDocument/2006/relationships/hyperlink" Target="https://ak-static.cms.nba.com/wp-content/uploads/headshots/wnba/latest/1040x760/1628280.png" TargetMode="External"/><Relationship Id="rId47" Type="http://schemas.openxmlformats.org/officeDocument/2006/relationships/hyperlink" Target="https://stats.wnba.com/player/1628280/" TargetMode="External"/><Relationship Id="rId49" Type="http://schemas.openxmlformats.org/officeDocument/2006/relationships/hyperlink" Target="https://stats.wnba.com/player/1627673/" TargetMode="External"/><Relationship Id="rId31" Type="http://schemas.openxmlformats.org/officeDocument/2006/relationships/hyperlink" Target="https://stats.wnba.com/player/1628277/" TargetMode="External"/><Relationship Id="rId30" Type="http://schemas.openxmlformats.org/officeDocument/2006/relationships/hyperlink" Target="https://ak-static.cms.nba.com/wp-content/uploads/headshots/wnba/latest/1040x760/203400.png" TargetMode="External"/><Relationship Id="rId33" Type="http://schemas.openxmlformats.org/officeDocument/2006/relationships/hyperlink" Target="https://stats.wnba.com/player/203398/" TargetMode="External"/><Relationship Id="rId32" Type="http://schemas.openxmlformats.org/officeDocument/2006/relationships/hyperlink" Target="https://ak-static.cms.nba.com/wp-content/uploads/headshots/wnba/latest/1040x760/1628277.png" TargetMode="External"/><Relationship Id="rId35" Type="http://schemas.openxmlformats.org/officeDocument/2006/relationships/hyperlink" Target="https://stats.wnba.com/player/204324/" TargetMode="External"/><Relationship Id="rId34" Type="http://schemas.openxmlformats.org/officeDocument/2006/relationships/hyperlink" Target="https://ak-static.cms.nba.com/wp-content/uploads/headshots/wnba/latest/1040x760/203398.png" TargetMode="External"/><Relationship Id="rId37" Type="http://schemas.openxmlformats.org/officeDocument/2006/relationships/hyperlink" Target="https://stats.wnba.com/player/1630112/" TargetMode="External"/><Relationship Id="rId36" Type="http://schemas.openxmlformats.org/officeDocument/2006/relationships/hyperlink" Target="https://ak-static.cms.nba.com/wp-content/uploads/headshots/wnba/latest/1040x760/204324.png" TargetMode="External"/><Relationship Id="rId39" Type="http://schemas.openxmlformats.org/officeDocument/2006/relationships/hyperlink" Target="https://stats.wnba.com/player/203827/" TargetMode="External"/><Relationship Id="rId38" Type="http://schemas.openxmlformats.org/officeDocument/2006/relationships/hyperlink" Target="https://ak-static.cms.nba.com/wp-content/uploads/headshots/wnba/latest/1040x760/1630112.png" TargetMode="External"/><Relationship Id="rId20" Type="http://schemas.openxmlformats.org/officeDocument/2006/relationships/hyperlink" Target="https://ak-static.cms.nba.com/wp-content/uploads/headshots/wnba/latest/1040x760/202250.png" TargetMode="External"/><Relationship Id="rId22" Type="http://schemas.openxmlformats.org/officeDocument/2006/relationships/hyperlink" Target="https://ak-static.cms.nba.com/wp-content/uploads/headshots/wnba/latest/1040x760/1642286.png" TargetMode="External"/><Relationship Id="rId21" Type="http://schemas.openxmlformats.org/officeDocument/2006/relationships/hyperlink" Target="https://stats.wnba.com/player/1642286/" TargetMode="External"/><Relationship Id="rId24" Type="http://schemas.openxmlformats.org/officeDocument/2006/relationships/hyperlink" Target="https://ak-static.cms.nba.com/wp-content/uploads/headshots/wnba/latest/1040x760/204333.png" TargetMode="External"/><Relationship Id="rId23" Type="http://schemas.openxmlformats.org/officeDocument/2006/relationships/hyperlink" Target="https://stats.wnba.com/player/204333/" TargetMode="External"/><Relationship Id="rId26" Type="http://schemas.openxmlformats.org/officeDocument/2006/relationships/hyperlink" Target="https://ak-static.cms.nba.com/wp-content/uploads/headshots/wnba/latest/1040x760/1629483.png" TargetMode="External"/><Relationship Id="rId25" Type="http://schemas.openxmlformats.org/officeDocument/2006/relationships/hyperlink" Target="https://stats.wnba.com/player/1629483/" TargetMode="External"/><Relationship Id="rId28" Type="http://schemas.openxmlformats.org/officeDocument/2006/relationships/hyperlink" Target="https://ak-static.cms.nba.com/wp-content/uploads/headshots/wnba/latest/1040x760/1627674.png" TargetMode="External"/><Relationship Id="rId27" Type="http://schemas.openxmlformats.org/officeDocument/2006/relationships/hyperlink" Target="https://stats.wnba.com/player/1627674/" TargetMode="External"/><Relationship Id="rId29" Type="http://schemas.openxmlformats.org/officeDocument/2006/relationships/hyperlink" Target="https://stats.wnba.com/player/203400/" TargetMode="External"/><Relationship Id="rId11" Type="http://schemas.openxmlformats.org/officeDocument/2006/relationships/hyperlink" Target="https://stats.wnba.com/player/1642289/" TargetMode="External"/><Relationship Id="rId10" Type="http://schemas.openxmlformats.org/officeDocument/2006/relationships/hyperlink" Target="https://ak-static.cms.nba.com/wp-content/uploads/headshots/wnba/latest/1040x760/1628886.png" TargetMode="External"/><Relationship Id="rId13" Type="http://schemas.openxmlformats.org/officeDocument/2006/relationships/hyperlink" Target="https://stats.wnba.com/player/1629524/" TargetMode="External"/><Relationship Id="rId12" Type="http://schemas.openxmlformats.org/officeDocument/2006/relationships/hyperlink" Target="https://ak-static.cms.nba.com/wp-content/uploads/headshots/wnba/latest/1040x760/1642289.png" TargetMode="External"/><Relationship Id="rId15" Type="http://schemas.openxmlformats.org/officeDocument/2006/relationships/hyperlink" Target="https://stats.wnba.com/player/1630096/" TargetMode="External"/><Relationship Id="rId14" Type="http://schemas.openxmlformats.org/officeDocument/2006/relationships/hyperlink" Target="https://ak-static.cms.nba.com/wp-content/uploads/headshots/wnba/latest/1040x760/1629524.png" TargetMode="External"/><Relationship Id="rId17" Type="http://schemas.openxmlformats.org/officeDocument/2006/relationships/hyperlink" Target="https://stats.wnba.com/player/1630150/" TargetMode="External"/><Relationship Id="rId16" Type="http://schemas.openxmlformats.org/officeDocument/2006/relationships/hyperlink" Target="https://ak-static.cms.nba.com/wp-content/uploads/headshots/wnba/latest/1040x760/1630096.png" TargetMode="External"/><Relationship Id="rId19" Type="http://schemas.openxmlformats.org/officeDocument/2006/relationships/hyperlink" Target="https://stats.wnba.com/player/202250/" TargetMode="External"/><Relationship Id="rId18" Type="http://schemas.openxmlformats.org/officeDocument/2006/relationships/hyperlink" Target="https://ak-static.cms.nba.com/wp-content/uploads/headshots/wnba/latest/1040x760/1630150.png" TargetMode="External"/><Relationship Id="rId84" Type="http://schemas.openxmlformats.org/officeDocument/2006/relationships/hyperlink" Target="https://ak-static.cms.nba.com/wp-content/uploads/headshots/wnba/latest/1040x760/1627668.png" TargetMode="External"/><Relationship Id="rId83" Type="http://schemas.openxmlformats.org/officeDocument/2006/relationships/hyperlink" Target="https://stats.wnba.com/player/1627668/" TargetMode="External"/><Relationship Id="rId86" Type="http://schemas.openxmlformats.org/officeDocument/2006/relationships/hyperlink" Target="https://ak-static.cms.nba.com/wp-content/uploads/headshots/wnba/latest/1040x760/1628279.png" TargetMode="External"/><Relationship Id="rId85" Type="http://schemas.openxmlformats.org/officeDocument/2006/relationships/hyperlink" Target="https://stats.wnba.com/player/1628279/" TargetMode="External"/><Relationship Id="rId88" Type="http://schemas.openxmlformats.org/officeDocument/2006/relationships/hyperlink" Target="https://ak-static.cms.nba.com/wp-content/uploads/headshots/wnba/latest/1040x760/100940.png" TargetMode="External"/><Relationship Id="rId87" Type="http://schemas.openxmlformats.org/officeDocument/2006/relationships/hyperlink" Target="https://stats.wnba.com/player/100940/" TargetMode="External"/><Relationship Id="rId89" Type="http://schemas.openxmlformats.org/officeDocument/2006/relationships/hyperlink" Target="https://stats.wnba.com/player/203826/" TargetMode="External"/><Relationship Id="rId80" Type="http://schemas.openxmlformats.org/officeDocument/2006/relationships/hyperlink" Target="https://ak-static.cms.nba.com/wp-content/uploads/headshots/wnba/latest/1040x760/1631019.png" TargetMode="External"/><Relationship Id="rId82" Type="http://schemas.openxmlformats.org/officeDocument/2006/relationships/hyperlink" Target="https://ak-static.cms.nba.com/wp-content/uploads/headshots/wnba/latest/1040x760/1628922.png" TargetMode="External"/><Relationship Id="rId81" Type="http://schemas.openxmlformats.org/officeDocument/2006/relationships/hyperlink" Target="https://stats.wnba.com/player/1628922/" TargetMode="External"/><Relationship Id="rId73" Type="http://schemas.openxmlformats.org/officeDocument/2006/relationships/hyperlink" Target="https://stats.wnba.com/player/1630149/" TargetMode="External"/><Relationship Id="rId72" Type="http://schemas.openxmlformats.org/officeDocument/2006/relationships/hyperlink" Target="https://ak-static.cms.nba.com/wp-content/uploads/headshots/wnba/latest/1040x760/1642291.png" TargetMode="External"/><Relationship Id="rId75" Type="http://schemas.openxmlformats.org/officeDocument/2006/relationships/hyperlink" Target="https://stats.wnba.com/player/203824/" TargetMode="External"/><Relationship Id="rId74" Type="http://schemas.openxmlformats.org/officeDocument/2006/relationships/hyperlink" Target="https://ak-static.cms.nba.com/wp-content/uploads/headshots/wnba/latest/1040x760/1630149.png" TargetMode="External"/><Relationship Id="rId77" Type="http://schemas.openxmlformats.org/officeDocument/2006/relationships/hyperlink" Target="https://stats.wnba.com/player/1629501/" TargetMode="External"/><Relationship Id="rId76" Type="http://schemas.openxmlformats.org/officeDocument/2006/relationships/hyperlink" Target="https://ak-static.cms.nba.com/wp-content/uploads/headshots/wnba/latest/1040x760/203824.png" TargetMode="External"/><Relationship Id="rId79" Type="http://schemas.openxmlformats.org/officeDocument/2006/relationships/hyperlink" Target="https://stats.wnba.com/player/1631019/" TargetMode="External"/><Relationship Id="rId78" Type="http://schemas.openxmlformats.org/officeDocument/2006/relationships/hyperlink" Target="https://ak-static.cms.nba.com/wp-content/uploads/headshots/wnba/latest/1040x760/1629501.png" TargetMode="External"/><Relationship Id="rId71" Type="http://schemas.openxmlformats.org/officeDocument/2006/relationships/hyperlink" Target="https://stats.wnba.com/player/1642291/" TargetMode="External"/><Relationship Id="rId70" Type="http://schemas.openxmlformats.org/officeDocument/2006/relationships/hyperlink" Target="https://ak-static.cms.nba.com/wp-content/uploads/headshots/wnba/latest/1040x760/1628276.png" TargetMode="External"/><Relationship Id="rId62" Type="http://schemas.openxmlformats.org/officeDocument/2006/relationships/hyperlink" Target="https://cdn.wnba.com/headshots/wnba/latest/1040x760/1629479.png" TargetMode="External"/><Relationship Id="rId61" Type="http://schemas.openxmlformats.org/officeDocument/2006/relationships/hyperlink" Target="https://stats.wnba.com/player/1629479/" TargetMode="External"/><Relationship Id="rId64" Type="http://schemas.openxmlformats.org/officeDocument/2006/relationships/hyperlink" Target="https://ak-static.cms.nba.com/wp-content/uploads/headshots/wnba/latest/1040x760/1628909.png" TargetMode="External"/><Relationship Id="rId63" Type="http://schemas.openxmlformats.org/officeDocument/2006/relationships/hyperlink" Target="https://stats.wnba.com/player/1628909/" TargetMode="External"/><Relationship Id="rId66" Type="http://schemas.openxmlformats.org/officeDocument/2006/relationships/hyperlink" Target="https://ak-static.cms.nba.com/wp-content/uploads/headshots/wnba/latest/1040x760/1629481.png" TargetMode="External"/><Relationship Id="rId65" Type="http://schemas.openxmlformats.org/officeDocument/2006/relationships/hyperlink" Target="https://stats.wnba.com/player/1629481/" TargetMode="External"/><Relationship Id="rId68" Type="http://schemas.openxmlformats.org/officeDocument/2006/relationships/hyperlink" Target="https://ak-static.cms.nba.com/wp-content/uploads/headshots/wnba/latest/1040x760/203014.png" TargetMode="External"/><Relationship Id="rId67" Type="http://schemas.openxmlformats.org/officeDocument/2006/relationships/hyperlink" Target="https://stats.wnba.com/player/203014/" TargetMode="External"/><Relationship Id="rId60" Type="http://schemas.openxmlformats.org/officeDocument/2006/relationships/hyperlink" Target="https://ak-static.cms.nba.com/wp-content/uploads/headshots/wnba/latest/1040x760/203825.png" TargetMode="External"/><Relationship Id="rId69" Type="http://schemas.openxmlformats.org/officeDocument/2006/relationships/hyperlink" Target="https://stats.wnba.com/player/1628276/" TargetMode="External"/><Relationship Id="rId51" Type="http://schemas.openxmlformats.org/officeDocument/2006/relationships/hyperlink" Target="https://stats.wnba.com/player/204335/" TargetMode="External"/><Relationship Id="rId50" Type="http://schemas.openxmlformats.org/officeDocument/2006/relationships/hyperlink" Target="https://ak-static.cms.nba.com/wp-content/uploads/headshots/wnba/latest/1040x760/1627673.png" TargetMode="External"/><Relationship Id="rId53" Type="http://schemas.openxmlformats.org/officeDocument/2006/relationships/hyperlink" Target="https://stats.wnba.com/player/204319/" TargetMode="External"/><Relationship Id="rId52" Type="http://schemas.openxmlformats.org/officeDocument/2006/relationships/hyperlink" Target="https://ak-static.cms.nba.com/wp-content/uploads/headshots/wnba/latest/1040x760/204335.png" TargetMode="External"/><Relationship Id="rId55" Type="http://schemas.openxmlformats.org/officeDocument/2006/relationships/hyperlink" Target="https://stats.wnba.com/player/1629497/" TargetMode="External"/><Relationship Id="rId54" Type="http://schemas.openxmlformats.org/officeDocument/2006/relationships/hyperlink" Target="https://ak-static.cms.nba.com/wp-content/uploads/headshots/wnba/latest/1040x760/204319.png" TargetMode="External"/><Relationship Id="rId57" Type="http://schemas.openxmlformats.org/officeDocument/2006/relationships/hyperlink" Target="https://stats.wnba.com/player/1629496/" TargetMode="External"/><Relationship Id="rId56" Type="http://schemas.openxmlformats.org/officeDocument/2006/relationships/hyperlink" Target="https://ak-static.cms.nba.com/wp-content/uploads/headshots/wnba/latest/1040x760/1629497.png" TargetMode="External"/><Relationship Id="rId59" Type="http://schemas.openxmlformats.org/officeDocument/2006/relationships/hyperlink" Target="https://stats.wnba.com/player/203825/" TargetMode="External"/><Relationship Id="rId58" Type="http://schemas.openxmlformats.org/officeDocument/2006/relationships/hyperlink" Target="https://ak-static.cms.nba.com/wp-content/uploads/headshots/wnba/latest/1040x760/1629496.png" TargetMode="External"/><Relationship Id="rId95" Type="http://schemas.openxmlformats.org/officeDocument/2006/relationships/hyperlink" Target="https://stats.wnba.com/player/1628931/" TargetMode="External"/><Relationship Id="rId94" Type="http://schemas.openxmlformats.org/officeDocument/2006/relationships/hyperlink" Target="https://ak-static.cms.nba.com/wp-content/uploads/headshots/wnba/latest/1040x760/204322.png" TargetMode="External"/><Relationship Id="rId97" Type="http://schemas.openxmlformats.org/officeDocument/2006/relationships/hyperlink" Target="https://stats.wnba.com/player/1628932/" TargetMode="External"/><Relationship Id="rId96" Type="http://schemas.openxmlformats.org/officeDocument/2006/relationships/hyperlink" Target="https://ak-static.cms.nba.com/wp-content/uploads/headshots/wnba/latest/1040x760/1628931.png" TargetMode="External"/><Relationship Id="rId99" Type="http://schemas.openxmlformats.org/officeDocument/2006/relationships/hyperlink" Target="https://stats.wnba.com/player/1629498/" TargetMode="External"/><Relationship Id="rId98" Type="http://schemas.openxmlformats.org/officeDocument/2006/relationships/hyperlink" Target="https://ak-static.cms.nba.com/wp-content/uploads/headshots/wnba/latest/1040x760/1628932.png" TargetMode="External"/><Relationship Id="rId91" Type="http://schemas.openxmlformats.org/officeDocument/2006/relationships/hyperlink" Target="https://stats.wnba.com/player/1627675/" TargetMode="External"/><Relationship Id="rId90" Type="http://schemas.openxmlformats.org/officeDocument/2006/relationships/hyperlink" Target="https://ak-static.cms.nba.com/wp-content/uploads/headshots/wnba/latest/1040x760/203826.png" TargetMode="External"/><Relationship Id="rId93" Type="http://schemas.openxmlformats.org/officeDocument/2006/relationships/hyperlink" Target="https://stats.wnba.com/player/204322/" TargetMode="External"/><Relationship Id="rId92" Type="http://schemas.openxmlformats.org/officeDocument/2006/relationships/hyperlink" Target="https://ak-static.cms.nba.com/wp-content/uploads/headshots/wnba/latest/1040x760/1627675.png" TargetMode="External"/><Relationship Id="rId305" Type="http://schemas.openxmlformats.org/officeDocument/2006/relationships/hyperlink" Target="https://ak-static.cms.nba.com/wp-content/uploads/headshots/wnba/latest/1040x760/1642298.png" TargetMode="External"/><Relationship Id="rId304" Type="http://schemas.openxmlformats.org/officeDocument/2006/relationships/hyperlink" Target="https://stats.wnba.com/player/1642298/" TargetMode="External"/><Relationship Id="rId303" Type="http://schemas.openxmlformats.org/officeDocument/2006/relationships/hyperlink" Target="https://ak-static.cms.nba.com/wp-content/uploads/headshots/wnba/latest/1040x760/1630134.png" TargetMode="External"/><Relationship Id="rId302" Type="http://schemas.openxmlformats.org/officeDocument/2006/relationships/hyperlink" Target="https://stats.wnba.com/player/1630134/" TargetMode="External"/><Relationship Id="rId309" Type="http://schemas.openxmlformats.org/officeDocument/2006/relationships/hyperlink" Target="https://ak-static.cms.nba.com/wp-content/uploads/headshots/wnba/latest/1040x760/1630461.png" TargetMode="External"/><Relationship Id="rId308" Type="http://schemas.openxmlformats.org/officeDocument/2006/relationships/hyperlink" Target="https://stats.wnba.com/player/1630461/" TargetMode="External"/><Relationship Id="rId307" Type="http://schemas.openxmlformats.org/officeDocument/2006/relationships/hyperlink" Target="https://ak-static.cms.nba.com/wp-content/uploads/headshots/wnba/latest/1040x760/1629488.png" TargetMode="External"/><Relationship Id="rId306" Type="http://schemas.openxmlformats.org/officeDocument/2006/relationships/hyperlink" Target="https://stats.wnba.com/player/1629488/" TargetMode="External"/><Relationship Id="rId301" Type="http://schemas.openxmlformats.org/officeDocument/2006/relationships/hyperlink" Target="https://ak-static.cms.nba.com/wp-content/uploads/headshots/wnba/latest/1040x760/204329.png" TargetMode="External"/><Relationship Id="rId300" Type="http://schemas.openxmlformats.org/officeDocument/2006/relationships/hyperlink" Target="https://stats.wnba.com/player/204329/" TargetMode="External"/><Relationship Id="rId314" Type="http://schemas.openxmlformats.org/officeDocument/2006/relationships/drawing" Target="../drawings/drawing3.xml"/><Relationship Id="rId313" Type="http://schemas.openxmlformats.org/officeDocument/2006/relationships/hyperlink" Target="https://ak-static.cms.nba.com/wp-content/uploads/headshots/wnba/latest/1040x760/1641675.png" TargetMode="External"/><Relationship Id="rId312" Type="http://schemas.openxmlformats.org/officeDocument/2006/relationships/hyperlink" Target="https://stats.wnba.com/player/1641675/" TargetMode="External"/><Relationship Id="rId311" Type="http://schemas.openxmlformats.org/officeDocument/2006/relationships/hyperlink" Target="https://ak-static.cms.nba.com/wp-content/uploads/headshots/wnba/latest/1040x760/1641661.png" TargetMode="External"/><Relationship Id="rId310" Type="http://schemas.openxmlformats.org/officeDocument/2006/relationships/hyperlink" Target="https://stats.wnba.com/player/1641661/" TargetMode="External"/><Relationship Id="rId297" Type="http://schemas.openxmlformats.org/officeDocument/2006/relationships/hyperlink" Target="https://ak-static.cms.nba.com/wp-content/uploads/headshots/wnba/latest/1040x760/1641654.png" TargetMode="External"/><Relationship Id="rId296" Type="http://schemas.openxmlformats.org/officeDocument/2006/relationships/hyperlink" Target="https://stats.wnba.com/player/1641654/" TargetMode="External"/><Relationship Id="rId295" Type="http://schemas.openxmlformats.org/officeDocument/2006/relationships/hyperlink" Target="https://ak-static.cms.nba.com/wp-content/uploads/headshots/wnba/latest/1040x760/1642320.png" TargetMode="External"/><Relationship Id="rId294" Type="http://schemas.openxmlformats.org/officeDocument/2006/relationships/hyperlink" Target="https://stats.wnba.com/player/1642320/" TargetMode="External"/><Relationship Id="rId299" Type="http://schemas.openxmlformats.org/officeDocument/2006/relationships/hyperlink" Target="https://ak-static.cms.nba.com/wp-content/uploads/headshots/wnba/latest/1040x760/1641667.png" TargetMode="External"/><Relationship Id="rId298" Type="http://schemas.openxmlformats.org/officeDocument/2006/relationships/hyperlink" Target="https://stats.wnba.com/player/1641667/" TargetMode="External"/><Relationship Id="rId271" Type="http://schemas.openxmlformats.org/officeDocument/2006/relationships/hyperlink" Target="https://stats.wnba.com/player/1642300/" TargetMode="External"/><Relationship Id="rId270" Type="http://schemas.openxmlformats.org/officeDocument/2006/relationships/hyperlink" Target="https://ak-static.cms.nba.com/wp-content/uploads/headshots/wnba/latest/1040x760/1630151.png" TargetMode="External"/><Relationship Id="rId269" Type="http://schemas.openxmlformats.org/officeDocument/2006/relationships/hyperlink" Target="https://stats.wnba.com/player/1630151/" TargetMode="External"/><Relationship Id="rId264" Type="http://schemas.openxmlformats.org/officeDocument/2006/relationships/hyperlink" Target="https://ak-static.cms.nba.com/wp-content/uploads/headshots/wnba/latest/1040x760/1642301.png" TargetMode="External"/><Relationship Id="rId263" Type="http://schemas.openxmlformats.org/officeDocument/2006/relationships/hyperlink" Target="https://stats.wnba.com/player/1642301/" TargetMode="External"/><Relationship Id="rId262" Type="http://schemas.openxmlformats.org/officeDocument/2006/relationships/hyperlink" Target="https://ak-static.cms.nba.com/wp-content/uploads/headshots/wnba/latest/1040x760/1631032.png" TargetMode="External"/><Relationship Id="rId261" Type="http://schemas.openxmlformats.org/officeDocument/2006/relationships/hyperlink" Target="https://stats.wnba.com/player/1631032/" TargetMode="External"/><Relationship Id="rId268" Type="http://schemas.openxmlformats.org/officeDocument/2006/relationships/hyperlink" Target="https://ak-static.cms.nba.com/wp-content/uploads/headshots/wnba/latest/1040x760/1631031.png" TargetMode="External"/><Relationship Id="rId267" Type="http://schemas.openxmlformats.org/officeDocument/2006/relationships/hyperlink" Target="https://stats.wnba.com/player/1631031/" TargetMode="External"/><Relationship Id="rId266" Type="http://schemas.openxmlformats.org/officeDocument/2006/relationships/hyperlink" Target="https://ak-static.cms.nba.com/wp-content/uploads/headshots/wnba/latest/1040x760/1641700.png" TargetMode="External"/><Relationship Id="rId265" Type="http://schemas.openxmlformats.org/officeDocument/2006/relationships/hyperlink" Target="https://stats.wnba.com/player/1641700/" TargetMode="External"/><Relationship Id="rId260" Type="http://schemas.openxmlformats.org/officeDocument/2006/relationships/hyperlink" Target="https://ak-static.cms.nba.com/wp-content/uploads/headshots/wnba/latest/1040x760/202641.png" TargetMode="External"/><Relationship Id="rId259" Type="http://schemas.openxmlformats.org/officeDocument/2006/relationships/hyperlink" Target="https://stats.wnba.com/player/202641/" TargetMode="External"/><Relationship Id="rId258" Type="http://schemas.openxmlformats.org/officeDocument/2006/relationships/hyperlink" Target="https://ak-static.cms.nba.com/wp-content/uploads/headshots/wnba/latest/1040x760/1642305.png" TargetMode="External"/><Relationship Id="rId253" Type="http://schemas.openxmlformats.org/officeDocument/2006/relationships/hyperlink" Target="https://stats.wnba.com/player/1642309/" TargetMode="External"/><Relationship Id="rId252" Type="http://schemas.openxmlformats.org/officeDocument/2006/relationships/hyperlink" Target="https://ak-static.cms.nba.com/wp-content/uploads/headshots/wnba/latest/1040x760/1642240.png" TargetMode="External"/><Relationship Id="rId251" Type="http://schemas.openxmlformats.org/officeDocument/2006/relationships/hyperlink" Target="https://stats.wnba.com/player/1642240/" TargetMode="External"/><Relationship Id="rId250" Type="http://schemas.openxmlformats.org/officeDocument/2006/relationships/hyperlink" Target="https://ak-static.cms.nba.com/wp-content/uploads/headshots/wnba/latest/1040x760/1641698.png" TargetMode="External"/><Relationship Id="rId257" Type="http://schemas.openxmlformats.org/officeDocument/2006/relationships/hyperlink" Target="https://stats.wnba.com/player/1642305/" TargetMode="External"/><Relationship Id="rId256" Type="http://schemas.openxmlformats.org/officeDocument/2006/relationships/hyperlink" Target="https://ak-static.cms.nba.com/wp-content/uploads/headshots/wnba/latest/1040x760/1628242.png" TargetMode="External"/><Relationship Id="rId255" Type="http://schemas.openxmlformats.org/officeDocument/2006/relationships/hyperlink" Target="https://stats.wnba.com/player/1628242/" TargetMode="External"/><Relationship Id="rId254" Type="http://schemas.openxmlformats.org/officeDocument/2006/relationships/hyperlink" Target="https://ak-static.cms.nba.com/wp-content/uploads/headshots/wnba/latest/1040x760/1642309.png" TargetMode="External"/><Relationship Id="rId293" Type="http://schemas.openxmlformats.org/officeDocument/2006/relationships/hyperlink" Target="https://ak-static.cms.nba.com/wp-content/uploads/headshots/wnba/latest/1040x760/1641687.png" TargetMode="External"/><Relationship Id="rId292" Type="http://schemas.openxmlformats.org/officeDocument/2006/relationships/hyperlink" Target="https://stats.wnba.com/player/1641687/" TargetMode="External"/><Relationship Id="rId291" Type="http://schemas.openxmlformats.org/officeDocument/2006/relationships/hyperlink" Target="https://ak-static.cms.nba.com/wp-content/uploads/headshots/wnba/latest/1040x760/1630459.png" TargetMode="External"/><Relationship Id="rId290" Type="http://schemas.openxmlformats.org/officeDocument/2006/relationships/hyperlink" Target="https://stats.wnba.com/player/1630459/" TargetMode="External"/><Relationship Id="rId286" Type="http://schemas.openxmlformats.org/officeDocument/2006/relationships/hyperlink" Target="https://stats.wnba.com/player/1642294/" TargetMode="External"/><Relationship Id="rId285" Type="http://schemas.openxmlformats.org/officeDocument/2006/relationships/hyperlink" Target="https://ak-static.cms.nba.com/wp-content/uploads/headshots/wnba/latest/1040x760/203838.png" TargetMode="External"/><Relationship Id="rId284" Type="http://schemas.openxmlformats.org/officeDocument/2006/relationships/hyperlink" Target="https://stats.wnba.com/player/203838/" TargetMode="External"/><Relationship Id="rId283" Type="http://schemas.openxmlformats.org/officeDocument/2006/relationships/hyperlink" Target="https://ak-static.cms.nba.com/wp-content/uploads/headshots/wnba/latest/1040x760/1642299.png" TargetMode="External"/><Relationship Id="rId289" Type="http://schemas.openxmlformats.org/officeDocument/2006/relationships/hyperlink" Target="https://ak-static.cms.nba.com/wp-content/uploads/headshots/wnba/latest/1040x760/1642293.png" TargetMode="External"/><Relationship Id="rId288" Type="http://schemas.openxmlformats.org/officeDocument/2006/relationships/hyperlink" Target="https://stats.wnba.com/player/1642293/" TargetMode="External"/><Relationship Id="rId287" Type="http://schemas.openxmlformats.org/officeDocument/2006/relationships/hyperlink" Target="https://ak-static.cms.nba.com/wp-content/uploads/headshots/wnba/latest/1040x760/1642294.png" TargetMode="External"/><Relationship Id="rId282" Type="http://schemas.openxmlformats.org/officeDocument/2006/relationships/hyperlink" Target="https://stats.wnba.com/player/1642299/" TargetMode="External"/><Relationship Id="rId281" Type="http://schemas.openxmlformats.org/officeDocument/2006/relationships/hyperlink" Target="https://ak-static.cms.nba.com/wp-content/uploads/headshots/wnba/latest/1040x760/1641649.png" TargetMode="External"/><Relationship Id="rId280" Type="http://schemas.openxmlformats.org/officeDocument/2006/relationships/hyperlink" Target="https://stats.wnba.com/player/1641649/" TargetMode="External"/><Relationship Id="rId275" Type="http://schemas.openxmlformats.org/officeDocument/2006/relationships/hyperlink" Target="https://stats.wnba.com/player/1627669/" TargetMode="External"/><Relationship Id="rId274" Type="http://schemas.openxmlformats.org/officeDocument/2006/relationships/hyperlink" Target="https://ak-static.cms.nba.com/wp-content/uploads/headshots/wnba/latest/1040x760/1630438.png" TargetMode="External"/><Relationship Id="rId273" Type="http://schemas.openxmlformats.org/officeDocument/2006/relationships/hyperlink" Target="https://stats.wnba.com/player/1630438/" TargetMode="External"/><Relationship Id="rId272" Type="http://schemas.openxmlformats.org/officeDocument/2006/relationships/hyperlink" Target="https://ak-static.cms.nba.com/wp-content/uploads/headshots/wnba/latest/1040x760/1642300.png" TargetMode="External"/><Relationship Id="rId279" Type="http://schemas.openxmlformats.org/officeDocument/2006/relationships/hyperlink" Target="https://ak-static.cms.nba.com/wp-content/uploads/headshots/wnba/latest/1040x760/1642324.png" TargetMode="External"/><Relationship Id="rId278" Type="http://schemas.openxmlformats.org/officeDocument/2006/relationships/hyperlink" Target="https://stats.wnba.com/player/1642324/" TargetMode="External"/><Relationship Id="rId277" Type="http://schemas.openxmlformats.org/officeDocument/2006/relationships/hyperlink" Target="https://stats.wnba.com/player/1642534/" TargetMode="External"/><Relationship Id="rId276" Type="http://schemas.openxmlformats.org/officeDocument/2006/relationships/hyperlink" Target="https://ak-static.cms.nba.com/wp-content/uploads/headshots/wnba/latest/1040x760/1627669.png" TargetMode="External"/><Relationship Id="rId228" Type="http://schemas.openxmlformats.org/officeDocument/2006/relationships/hyperlink" Target="https://ak-static.cms.nba.com/wp-content/uploads/headshots/wnba/latest/1040x760/1631135.png" TargetMode="External"/><Relationship Id="rId227" Type="http://schemas.openxmlformats.org/officeDocument/2006/relationships/hyperlink" Target="https://stats.wnba.com/player/1631135/" TargetMode="External"/><Relationship Id="rId226" Type="http://schemas.openxmlformats.org/officeDocument/2006/relationships/hyperlink" Target="https://ak-static.cms.nba.com/wp-content/uploads/headshots/wnba/latest/1040x760/1631007.png" TargetMode="External"/><Relationship Id="rId225" Type="http://schemas.openxmlformats.org/officeDocument/2006/relationships/hyperlink" Target="https://stats.wnba.com/player/1631007/" TargetMode="External"/><Relationship Id="rId229" Type="http://schemas.openxmlformats.org/officeDocument/2006/relationships/hyperlink" Target="https://stats.wnba.com/player/1641602/" TargetMode="External"/><Relationship Id="rId220" Type="http://schemas.openxmlformats.org/officeDocument/2006/relationships/hyperlink" Target="https://ak-static.cms.nba.com/wp-content/uploads/headshots/wnba/latest/1040x760/1630114.png" TargetMode="External"/><Relationship Id="rId224" Type="http://schemas.openxmlformats.org/officeDocument/2006/relationships/hyperlink" Target="https://ak-static.cms.nba.com/wp-content/uploads/headshots/wnba/latest/1040x760/1630442.png" TargetMode="External"/><Relationship Id="rId223" Type="http://schemas.openxmlformats.org/officeDocument/2006/relationships/hyperlink" Target="https://stats.wnba.com/player/1630442/" TargetMode="External"/><Relationship Id="rId222" Type="http://schemas.openxmlformats.org/officeDocument/2006/relationships/hyperlink" Target="https://ak-static.cms.nba.com/wp-content/uploads/headshots/wnba/latest/1040x760/1630115.png" TargetMode="External"/><Relationship Id="rId221" Type="http://schemas.openxmlformats.org/officeDocument/2006/relationships/hyperlink" Target="https://stats.wnba.com/player/1630115/" TargetMode="External"/><Relationship Id="rId217" Type="http://schemas.openxmlformats.org/officeDocument/2006/relationships/hyperlink" Target="https://stats.wnba.com/player/1630101/" TargetMode="External"/><Relationship Id="rId216" Type="http://schemas.openxmlformats.org/officeDocument/2006/relationships/hyperlink" Target="https://ak-static.cms.nba.com/wp-content/uploads/headshots/wnba/latest/1040x760/1629568.png" TargetMode="External"/><Relationship Id="rId215" Type="http://schemas.openxmlformats.org/officeDocument/2006/relationships/hyperlink" Target="https://stats.wnba.com/player/1629568/" TargetMode="External"/><Relationship Id="rId214" Type="http://schemas.openxmlformats.org/officeDocument/2006/relationships/hyperlink" Target="https://ak-static.cms.nba.com/wp-content/uploads/headshots/wnba/latest/1040x760/1629484.png" TargetMode="External"/><Relationship Id="rId219" Type="http://schemas.openxmlformats.org/officeDocument/2006/relationships/hyperlink" Target="https://stats.wnba.com/player/1630114/" TargetMode="External"/><Relationship Id="rId218" Type="http://schemas.openxmlformats.org/officeDocument/2006/relationships/hyperlink" Target="https://ak-static.cms.nba.com/wp-content/uploads/headshots/wnba/latest/1040x760/1630101.png" TargetMode="External"/><Relationship Id="rId213" Type="http://schemas.openxmlformats.org/officeDocument/2006/relationships/hyperlink" Target="https://stats.wnba.com/player/1629484/" TargetMode="External"/><Relationship Id="rId212" Type="http://schemas.openxmlformats.org/officeDocument/2006/relationships/hyperlink" Target="https://ak-static.cms.nba.com/wp-content/uploads/headshots/wnba/latest/1040x760/1628927.png" TargetMode="External"/><Relationship Id="rId211" Type="http://schemas.openxmlformats.org/officeDocument/2006/relationships/hyperlink" Target="https://stats.wnba.com/player/1628927/" TargetMode="External"/><Relationship Id="rId210" Type="http://schemas.openxmlformats.org/officeDocument/2006/relationships/hyperlink" Target="https://ak-static.cms.nba.com/wp-content/uploads/headshots/wnba/latest/1040x760/1628920.png" TargetMode="External"/><Relationship Id="rId249" Type="http://schemas.openxmlformats.org/officeDocument/2006/relationships/hyperlink" Target="https://stats.wnba.com/player/1641698/" TargetMode="External"/><Relationship Id="rId248" Type="http://schemas.openxmlformats.org/officeDocument/2006/relationships/hyperlink" Target="https://ak-static.cms.nba.com/wp-content/uploads/headshots/wnba/latest/1040x760/1629571.png" TargetMode="External"/><Relationship Id="rId247" Type="http://schemas.openxmlformats.org/officeDocument/2006/relationships/hyperlink" Target="https://stats.wnba.com/player/1629571/" TargetMode="External"/><Relationship Id="rId242" Type="http://schemas.openxmlformats.org/officeDocument/2006/relationships/hyperlink" Target="https://ak-static.cms.nba.com/wp-content/uploads/headshots/wnba/latest/1040x760/1631056.png" TargetMode="External"/><Relationship Id="rId241" Type="http://schemas.openxmlformats.org/officeDocument/2006/relationships/hyperlink" Target="https://stats.wnba.com/player/1631056/" TargetMode="External"/><Relationship Id="rId240" Type="http://schemas.openxmlformats.org/officeDocument/2006/relationships/hyperlink" Target="https://ak-static.cms.nba.com/wp-content/uploads/headshots/wnba/latest/1040x760/1641656.png" TargetMode="External"/><Relationship Id="rId246" Type="http://schemas.openxmlformats.org/officeDocument/2006/relationships/hyperlink" Target="https://ak-static.cms.nba.com/wp-content/uploads/headshots/wnba/latest/1040x760/1641658.png" TargetMode="External"/><Relationship Id="rId245" Type="http://schemas.openxmlformats.org/officeDocument/2006/relationships/hyperlink" Target="https://stats.wnba.com/player/1641658/" TargetMode="External"/><Relationship Id="rId244" Type="http://schemas.openxmlformats.org/officeDocument/2006/relationships/hyperlink" Target="https://ak-static.cms.nba.com/wp-content/uploads/headshots/wnba/latest/1040x760/1631006.png" TargetMode="External"/><Relationship Id="rId243" Type="http://schemas.openxmlformats.org/officeDocument/2006/relationships/hyperlink" Target="https://stats.wnba.com/player/1631006/" TargetMode="External"/><Relationship Id="rId239" Type="http://schemas.openxmlformats.org/officeDocument/2006/relationships/hyperlink" Target="https://stats.wnba.com/player/1641656/" TargetMode="External"/><Relationship Id="rId238" Type="http://schemas.openxmlformats.org/officeDocument/2006/relationships/hyperlink" Target="https://ak-static.cms.nba.com/wp-content/uploads/headshots/wnba/latest/1040x760/204365.png" TargetMode="External"/><Relationship Id="rId237" Type="http://schemas.openxmlformats.org/officeDocument/2006/relationships/hyperlink" Target="https://stats.wnba.com/player/204365/" TargetMode="External"/><Relationship Id="rId236" Type="http://schemas.openxmlformats.org/officeDocument/2006/relationships/hyperlink" Target="https://ak-static.cms.nba.com/wp-content/uploads/headshots/wnba/latest/1040x760/203855.png" TargetMode="External"/><Relationship Id="rId231" Type="http://schemas.openxmlformats.org/officeDocument/2006/relationships/hyperlink" Target="https://stats.wnba.com/player/1641650/" TargetMode="External"/><Relationship Id="rId230" Type="http://schemas.openxmlformats.org/officeDocument/2006/relationships/hyperlink" Target="https://ak-static.cms.nba.com/wp-content/uploads/headshots/wnba/latest/1040x760/1641602.png" TargetMode="External"/><Relationship Id="rId235" Type="http://schemas.openxmlformats.org/officeDocument/2006/relationships/hyperlink" Target="https://stats.wnba.com/player/203855/" TargetMode="External"/><Relationship Id="rId234" Type="http://schemas.openxmlformats.org/officeDocument/2006/relationships/hyperlink" Target="https://ak-static.cms.nba.com/wp-content/uploads/headshots/wnba/latest/1040x760/1641660.png" TargetMode="External"/><Relationship Id="rId233" Type="http://schemas.openxmlformats.org/officeDocument/2006/relationships/hyperlink" Target="https://stats.wnba.com/player/1641660/" TargetMode="External"/><Relationship Id="rId232" Type="http://schemas.openxmlformats.org/officeDocument/2006/relationships/hyperlink" Target="https://ak-static.cms.nba.com/wp-content/uploads/headshots/wnba/latest/1040x760/1641650.png" TargetMode="External"/><Relationship Id="rId206" Type="http://schemas.openxmlformats.org/officeDocument/2006/relationships/hyperlink" Target="https://ak-static.cms.nba.com/wp-content/uploads/headshots/wnba/latest/1040x760/1628269.png" TargetMode="External"/><Relationship Id="rId205" Type="http://schemas.openxmlformats.org/officeDocument/2006/relationships/hyperlink" Target="https://stats.wnba.com/player/1628269/" TargetMode="External"/><Relationship Id="rId204" Type="http://schemas.openxmlformats.org/officeDocument/2006/relationships/hyperlink" Target="https://cdn.wnba.com/headshots/wnba/latest/1040x760/204330.png" TargetMode="External"/><Relationship Id="rId203" Type="http://schemas.openxmlformats.org/officeDocument/2006/relationships/hyperlink" Target="https://stats.wnba.com/player/204330/" TargetMode="External"/><Relationship Id="rId209" Type="http://schemas.openxmlformats.org/officeDocument/2006/relationships/hyperlink" Target="https://stats.wnba.com/player/1628920/" TargetMode="External"/><Relationship Id="rId208" Type="http://schemas.openxmlformats.org/officeDocument/2006/relationships/hyperlink" Target="https://ak-static.cms.nba.com/wp-content/uploads/headshots/wnba/latest/1040x760/1628273.png" TargetMode="External"/><Relationship Id="rId207" Type="http://schemas.openxmlformats.org/officeDocument/2006/relationships/hyperlink" Target="https://stats.wnba.com/player/1628273/" TargetMode="External"/><Relationship Id="rId202" Type="http://schemas.openxmlformats.org/officeDocument/2006/relationships/hyperlink" Target="https://cdn.wnba.com/headshots/wnba/latest/1040x760/204323.png" TargetMode="External"/><Relationship Id="rId201" Type="http://schemas.openxmlformats.org/officeDocument/2006/relationships/hyperlink" Target="https://stats.wnba.com/player/204323/" TargetMode="External"/><Relationship Id="rId200" Type="http://schemas.openxmlformats.org/officeDocument/2006/relationships/hyperlink" Target="https://cdn.wnba.com/headshots/wnba/latest/1040x760/204296.png" TargetMode="External"/><Relationship Id="rId1" Type="http://schemas.openxmlformats.org/officeDocument/2006/relationships/hyperlink" Target="https://stats.wnba.com/player/1628878/" TargetMode="External"/><Relationship Id="rId2" Type="http://schemas.openxmlformats.org/officeDocument/2006/relationships/hyperlink" Target="https://ak-static.cms.nba.com/wp-content/uploads/headshots/wnba/latest/1040x760/1628878.png" TargetMode="External"/><Relationship Id="rId3" Type="http://schemas.openxmlformats.org/officeDocument/2006/relationships/hyperlink" Target="https://stats.wnba.com/player/1631022/" TargetMode="External"/><Relationship Id="rId4" Type="http://schemas.openxmlformats.org/officeDocument/2006/relationships/hyperlink" Target="https://ak-static.cms.nba.com/wp-content/uploads/headshots/wnba/latest/1040x760/1631022.png" TargetMode="External"/><Relationship Id="rId9" Type="http://schemas.openxmlformats.org/officeDocument/2006/relationships/hyperlink" Target="https://stats.wnba.com/player/1628886/" TargetMode="External"/><Relationship Id="rId5" Type="http://schemas.openxmlformats.org/officeDocument/2006/relationships/hyperlink" Target="https://stats.wnba.com/player/201886/" TargetMode="External"/><Relationship Id="rId6" Type="http://schemas.openxmlformats.org/officeDocument/2006/relationships/hyperlink" Target="https://ak-static.cms.nba.com/wp-content/uploads/headshots/wnba/latest/1040x760/201886.png" TargetMode="External"/><Relationship Id="rId7" Type="http://schemas.openxmlformats.org/officeDocument/2006/relationships/hyperlink" Target="https://stats.wnba.com/player/1641648/" TargetMode="External"/><Relationship Id="rId8" Type="http://schemas.openxmlformats.org/officeDocument/2006/relationships/hyperlink" Target="https://ak-static.cms.nba.com/wp-content/uploads/headshots/wnba/latest/1040x760/1641648.png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wnba.com/events/?flag=1&amp;CFID=&amp;CFPARAMS=&amp;PlayerID=0&amp;TeamID=161166132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wnba.com/events/?flag=1&amp;CFID=&amp;CFPARAMS=&amp;PlayerID=0&amp;TeamID=161166132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wnba.com/events/?flag=1&amp;CFID=&amp;CFPARAMS=&amp;PlayerID=0&amp;TeamID=161166132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wnba.com/events/?flag=1&amp;CFID=&amp;CFPARAMS=&amp;PlayerID=0&amp;TeamID=161166132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wnba.com/events/?flag=1&amp;CFID=&amp;CFPARAMS=&amp;PlayerID=0&amp;TeamID=161166132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wnba.com/events/?flag=3&amp;CFID=&amp;CFPARAMS=&amp;PlayerID=0&amp;TeamID=161166132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wnba.com/events/?flag=3&amp;CFID=&amp;CFPARAMS=&amp;PlayerID=0&amp;TeamID=161166132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wnba.com/events/?flag=3&amp;CFID=&amp;CFPARAMS=&amp;PlayerID=0&amp;TeamID=161166132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wnba.com/events/?flag=3&amp;CFID=&amp;CFPARAMS=&amp;PlayerID=0&amp;TeamID=161166132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wnba.com/events/?flag=1&amp;CFID=&amp;CFPARAMS=&amp;PlayerID=0&amp;TeamID=161166132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wnba.com/events/?flag=1&amp;CFID=&amp;CFPARAMS=&amp;PlayerID=0&amp;TeamID=161166132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wnba.com/team/1611661323/traditional/" TargetMode="External"/><Relationship Id="rId182" Type="http://schemas.openxmlformats.org/officeDocument/2006/relationships/hyperlink" Target="https://stats.wnba.com/events/?flag=1&amp;CFID=&amp;CFPARAMS=&amp;PlayerID=0&amp;TeamID=1611661313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wnba.com/events/?flag=1&amp;CFID=&amp;CFPARAMS=&amp;PlayerID=0&amp;TeamID=1611661313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wnba.com/events/?flag=1&amp;CFID=&amp;CFPARAMS=&amp;PlayerID=0&amp;TeamID=1611661313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wnba.com/events/?flag=1&amp;CFID=&amp;CFPARAMS=&amp;PlayerID=0&amp;TeamID=1611661313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wnba.com/events/?flag=1&amp;CFID=&amp;CFPARAMS=&amp;PlayerID=0&amp;TeamID=1611661313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wnba.com/events/?flag=3&amp;CFID=&amp;CFPARAMS=&amp;PlayerID=0&amp;TeamID=1611661313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wnba.com/events/?flag=3&amp;CFID=&amp;CFPARAMS=&amp;PlayerID=0&amp;TeamID=1611661313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wnba.com/events/?flag=1&amp;CFID=&amp;CFPARAMS=&amp;PlayerID=0&amp;TeamID=1611661313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" Type="http://schemas.openxmlformats.org/officeDocument/2006/relationships/hyperlink" Target="https://stats.wnba.com/events/?flag=1&amp;CFID=&amp;CFPARAMS=&amp;PlayerID=0&amp;TeamID=1611661313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wnba.com/events/?flag=1&amp;CFID=&amp;CFPARAMS=&amp;PlayerID=0&amp;TeamID=1611661313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wnba.com/events/?flag=3&amp;CFID=&amp;CFPARAMS=&amp;PlayerID=0&amp;TeamID=1611661321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wnba.com/events/?flag=3&amp;CFID=&amp;CFPARAMS=&amp;PlayerID=0&amp;TeamID=1611661321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wnba.com/team/1611661321/traditional/" TargetMode="External"/><Relationship Id="rId195" Type="http://schemas.openxmlformats.org/officeDocument/2006/relationships/hyperlink" Target="https://stats.wnba.com/events/?flag=1&amp;CFID=&amp;CFPARAMS=&amp;PlayerID=0&amp;TeamID=1611661323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wnba.com/events/?flag=3&amp;CFID=&amp;CFPARAMS=&amp;PlayerID=0&amp;TeamID=1611661321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wnba.com/events/?flag=1&amp;CFID=&amp;CFPARAMS=&amp;PlayerID=0&amp;TeamID=161166132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wnba.com/events/?flag=1&amp;CFID=&amp;CFPARAMS=&amp;PlayerID=0&amp;TeamID=161166132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wnba.com/events/?flag=3&amp;CFID=&amp;CFPARAMS=&amp;PlayerID=0&amp;TeamID=161166132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wnba.com/events/?flag=1&amp;CFID=&amp;CFPARAMS=&amp;PlayerID=0&amp;TeamID=1611661321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wnba.com/events/?flag=1&amp;CFID=&amp;CFPARAMS=&amp;PlayerID=0&amp;TeamID=1611661321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wnba.com/events/?flag=1&amp;CFID=&amp;CFPARAMS=&amp;PlayerID=0&amp;TeamID=1611661321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wnba.com/events/?flag=1&amp;CFID=&amp;CFPARAMS=&amp;PlayerID=0&amp;TeamID=1611661321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wnba.com/events/?flag=3&amp;CFID=&amp;CFPARAMS=&amp;PlayerID=0&amp;TeamID=161166132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wnba.com/events/?flag=3&amp;CFID=&amp;CFPARAMS=&amp;PlayerID=0&amp;TeamID=161166132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wnba.com/events/?flag=3&amp;CFID=&amp;CFPARAMS=&amp;PlayerID=0&amp;TeamID=161166132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wnba.com/team/1611661320/traditional/" TargetMode="External"/><Relationship Id="rId139" Type="http://schemas.openxmlformats.org/officeDocument/2006/relationships/hyperlink" Target="https://stats.wnba.com/events/?flag=1&amp;CFID=&amp;CFPARAMS=&amp;PlayerID=0&amp;TeamID=1611661321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wnba.com/events/?flag=1&amp;CFID=&amp;CFPARAMS=&amp;PlayerID=0&amp;TeamID=1611661321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wnba.com/events/?flag=1&amp;CFID=&amp;CFPARAMS=&amp;PlayerID=0&amp;TeamID=1611661321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wnba.com/events/?flag=3&amp;CFID=&amp;CFPARAMS=&amp;PlayerID=0&amp;TeamID=1611661321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wnba.com/team/1611661321/traditional/" TargetMode="External"/><Relationship Id="rId130" Type="http://schemas.openxmlformats.org/officeDocument/2006/relationships/hyperlink" Target="https://stats.wnba.com/events/?flag=1&amp;CFID=&amp;CFPARAMS=&amp;PlayerID=0&amp;TeamID=1611661329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wnba.com/events/?flag=1&amp;CFID=&amp;CFPARAMS=&amp;PlayerID=0&amp;TeamID=1611661321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wnba.com/events/?flag=3&amp;CFID=&amp;CFPARAMS=&amp;PlayerID=0&amp;TeamID=1611661321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wnba.com/events/?flag=3&amp;CFID=&amp;CFPARAMS=&amp;PlayerID=0&amp;TeamID=1611661321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wnba.com/events/?flag=3&amp;CFID=&amp;CFPARAMS=&amp;PlayerID=0&amp;TeamID=1611661321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wnba.com/events/?flag=3&amp;CFID=&amp;CFPARAMS=&amp;PlayerID=0&amp;TeamID=1611661313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wnba.com/events/?flag=3&amp;CFID=&amp;CFPARAMS=&amp;PlayerID=0&amp;TeamID=1611661313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wnba.com/team/1611661313/traditional/" TargetMode="External"/><Relationship Id="rId165" Type="http://schemas.openxmlformats.org/officeDocument/2006/relationships/hyperlink" Target="https://stats.wnba.com/events/?flag=1&amp;CFID=&amp;CFPARAMS=&amp;PlayerID=0&amp;TeamID=161166131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wnba.com/events/?flag=1&amp;CFID=&amp;CFPARAMS=&amp;PlayerID=0&amp;TeamID=161166131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wnba.com/events/?flag=1&amp;CFID=&amp;CFPARAMS=&amp;PlayerID=0&amp;TeamID=161166131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wnba.com/events/?flag=1&amp;CFID=&amp;CFPARAMS=&amp;PlayerID=0&amp;TeamID=161166131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wnba.com/events/?flag=1&amp;CFID=&amp;CFPARAMS=&amp;PlayerID=0&amp;TeamID=1611661319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wnba.com/events/?flag=1&amp;CFID=&amp;CFPARAMS=&amp;PlayerID=0&amp;TeamID=161166131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wnba.com/events/?flag=1&amp;CFID=&amp;CFPARAMS=&amp;PlayerID=0&amp;TeamID=161166131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wnba.com/events/?flag=1&amp;CFID=&amp;CFPARAMS=&amp;PlayerID=0&amp;TeamID=161166131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wnba.com/events/?flag=3&amp;CFID=&amp;CFPARAMS=&amp;PlayerID=0&amp;TeamID=161166131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wnba.com/events/?flag=3&amp;CFID=&amp;CFPARAMS=&amp;PlayerID=0&amp;TeamID=161166131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wnba.com/events/?flag=3&amp;CFID=&amp;CFPARAMS=&amp;PlayerID=0&amp;TeamID=161166131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wnba.com/events/?flag=1&amp;CFID=&amp;CFPARAMS=&amp;PlayerID=0&amp;TeamID=161166132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wnba.com/events/?flag=1&amp;CFID=&amp;CFPARAMS=&amp;PlayerID=0&amp;TeamID=161166132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wnba.com/events/?flag=1&amp;CFID=&amp;CFPARAMS=&amp;PlayerID=0&amp;TeamID=161166132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wnba.com/events/?flag=1&amp;CFID=&amp;CFPARAMS=&amp;PlayerID=0&amp;TeamID=161166132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wnba.com/events/?flag=3&amp;CFID=&amp;CFPARAMS=&amp;PlayerID=0&amp;TeamID=161166131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wnba.com/team/1611661319/traditional/" TargetMode="External"/><Relationship Id="rId156" Type="http://schemas.openxmlformats.org/officeDocument/2006/relationships/hyperlink" Target="https://stats.wnba.com/events/?flag=1&amp;CFID=&amp;CFPARAMS=&amp;PlayerID=0&amp;TeamID=1611661320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wnba.com/events/?flag=1&amp;CFID=&amp;CFPARAMS=&amp;PlayerID=0&amp;TeamID=161166132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wnba.com/events/?flag=3&amp;CFID=&amp;CFPARAMS=&amp;PlayerID=0&amp;TeamID=1611661322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wnba.com/events/?flag=3&amp;CFID=&amp;CFPARAMS=&amp;PlayerID=0&amp;TeamID=1611661322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wnba.com/team/1611661322/traditional/" TargetMode="External"/><Relationship Id="rId104" Type="http://schemas.openxmlformats.org/officeDocument/2006/relationships/hyperlink" Target="https://stats.wnba.com/events/?flag=1&amp;CFID=&amp;CFPARAMS=&amp;PlayerID=0&amp;TeamID=1611661330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wnba.com/events/?flag=3&amp;CFID=&amp;CFPARAMS=&amp;PlayerID=0&amp;TeamID=1611661322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wnba.com/events/?flag=3&amp;CFID=&amp;CFPARAMS=&amp;PlayerID=0&amp;TeamID=1611661322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wnba.com/events/?flag=1&amp;CFID=&amp;CFPARAMS=&amp;PlayerID=0&amp;TeamID=1611661330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" Type="http://schemas.openxmlformats.org/officeDocument/2006/relationships/hyperlink" Target="https://stats.wnba.com/events/?flag=1&amp;CFID=&amp;CFPARAMS=&amp;PlayerID=0&amp;TeamID=1611661330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wnba.com/events/?flag=1&amp;CFID=&amp;CFPARAMS=&amp;PlayerID=0&amp;TeamID=1611661330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wnba.com/events/?flag=1&amp;CFID=&amp;CFPARAMS=&amp;PlayerID=0&amp;TeamID=1611661330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wnba.com/events/?flag=1&amp;CFID=&amp;CFPARAMS=&amp;PlayerID=0&amp;TeamID=161166132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wnba.com/events/?flag=1&amp;CFID=&amp;CFPARAMS=&amp;PlayerID=0&amp;TeamID=161166132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wnba.com/events/?flag=1&amp;CFID=&amp;CFPARAMS=&amp;PlayerID=0&amp;TeamID=161166132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wnba.com/events/?flag=1&amp;CFID=&amp;CFPARAMS=&amp;PlayerID=0&amp;TeamID=161166132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wnba.com/events/?flag=3&amp;CFID=&amp;CFPARAMS=&amp;PlayerID=0&amp;TeamID=161166132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wnba.com/events/?flag=3&amp;CFID=&amp;CFPARAMS=&amp;PlayerID=0&amp;TeamID=161166132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wnba.com/events/?flag=1&amp;CFID=&amp;CFPARAMS=&amp;PlayerID=0&amp;TeamID=161166132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wnba.com/events/?flag=1&amp;CFID=&amp;CFPARAMS=&amp;PlayerID=0&amp;TeamID=161166132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wnba.com/events/?flag=1&amp;CFID=&amp;CFPARAMS=&amp;PlayerID=0&amp;TeamID=161166132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wnba.com/events/?flag=3&amp;CFID=&amp;CFPARAMS=&amp;PlayerID=0&amp;TeamID=161166132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wnba.com/team/1611661329/traditional/" TargetMode="External"/><Relationship Id="rId117" Type="http://schemas.openxmlformats.org/officeDocument/2006/relationships/hyperlink" Target="https://stats.wnba.com/events/?flag=1&amp;CFID=&amp;CFPARAMS=&amp;PlayerID=0&amp;TeamID=1611661322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wnba.com/events/?flag=1&amp;CFID=&amp;CFPARAMS=&amp;PlayerID=0&amp;TeamID=1611661322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wnba.com/events/?flag=1&amp;CFID=&amp;CFPARAMS=&amp;PlayerID=0&amp;TeamID=1611661322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wnba.com/events/?flag=3&amp;CFID=&amp;CFPARAMS=&amp;PlayerID=0&amp;TeamID=161166132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wnba.com/events/?flag=1&amp;CFID=&amp;CFPARAMS=&amp;PlayerID=0&amp;TeamID=1611661322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wnba.com/events/?flag=1&amp;CFID=&amp;CFPARAMS=&amp;PlayerID=0&amp;TeamID=1611661322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wnba.com/events/?flag=1&amp;CFID=&amp;CFPARAMS=&amp;PlayerID=0&amp;TeamID=1611661322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wnba.com/events/?flag=1&amp;CFID=&amp;CFPARAMS=&amp;PlayerID=0&amp;TeamID=1611661322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wnba.com/events/?flag=1&amp;CFID=&amp;CFPARAMS=&amp;PlayerID=0&amp;TeamID=1611661322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2" Type="http://schemas.openxmlformats.org/officeDocument/2006/relationships/hyperlink" Target="https://stats.wnba.com/events/?flag=3&amp;CFID=&amp;CFPARAMS=&amp;PlayerID=0&amp;TeamID=161166131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1" Type="http://schemas.openxmlformats.org/officeDocument/2006/relationships/hyperlink" Target="https://stats.wnba.com/team/1611661313/traditional/" TargetMode="External"/><Relationship Id="rId390" Type="http://schemas.openxmlformats.org/officeDocument/2006/relationships/hyperlink" Target="https://stats.wnba.com/events/?flag=1&amp;CFID=&amp;CFPARAMS=&amp;PlayerID=0&amp;TeamID=1611661321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stats.wnba.com/events/?flag=1&amp;CFID=&amp;CFPARAMS=&amp;PlayerID=0&amp;TeamID=1611661321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stats.wnba.com/events/?flag=1&amp;CFID=&amp;CFPARAMS=&amp;PlayerID=0&amp;TeamID=1611661321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stats.wnba.com/events/?flag=1&amp;CFID=&amp;CFPARAMS=&amp;PlayerID=0&amp;TeamID=1611661321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stats.wnba.com/events/?flag=3&amp;CFID=&amp;CFPARAMS=&amp;PlayerID=0&amp;TeamID=1611661321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stats.wnba.com/events/?flag=1&amp;CFID=&amp;CFPARAMS=&amp;PlayerID=0&amp;TeamID=1611661321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stats.wnba.com/events/?flag=1&amp;CFID=&amp;CFPARAMS=&amp;PlayerID=0&amp;TeamID=1611661321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stats.wnba.com/events/?flag=1&amp;CFID=&amp;CFPARAMS=&amp;PlayerID=0&amp;TeamID=1611661321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6" Type="http://schemas.openxmlformats.org/officeDocument/2006/relationships/hyperlink" Target="https://stats.wnba.com/events/?flag=1&amp;CFID=&amp;CFPARAMS=&amp;PlayerID=0&amp;TeamID=1611661321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stats.wnba.com/events/?flag=3&amp;CFID=&amp;CFPARAMS=&amp;PlayerID=0&amp;TeamID=1611661321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stats.wnba.com/events/?flag=3&amp;CFID=&amp;CFPARAMS=&amp;PlayerID=0&amp;TeamID=1611661321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stats.wnba.com/events/?flag=3&amp;CFID=&amp;CFPARAMS=&amp;PlayerID=0&amp;TeamID=1611661321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stats.wnba.com/events/?flag=1&amp;CFID=&amp;CFPARAMS=&amp;PlayerID=0&amp;TeamID=1611661322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3" Type="http://schemas.openxmlformats.org/officeDocument/2006/relationships/hyperlink" Target="https://stats.wnba.com/events/?flag=1&amp;CFID=&amp;CFPARAMS=&amp;PlayerID=0&amp;TeamID=1611661322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stats.wnba.com/events/?flag=1&amp;CFID=&amp;CFPARAMS=&amp;PlayerID=0&amp;TeamID=1611661322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stats.wnba.com/events/?flag=1&amp;CFID=&amp;CFPARAMS=&amp;PlayerID=0&amp;TeamID=1611661322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stats.wnba.com/team/1611661321/traditional/" TargetMode="External"/><Relationship Id="rId377" Type="http://schemas.openxmlformats.org/officeDocument/2006/relationships/hyperlink" Target="https://stats.wnba.com/events/?flag=1&amp;CFID=&amp;CFPARAMS=&amp;PlayerID=0&amp;TeamID=1611661322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stats.wnba.com/events/?flag=1&amp;CFID=&amp;CFPARAMS=&amp;PlayerID=0&amp;TeamID=1611661322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stats.wnba.com/events/?flag=1&amp;CFID=&amp;CFPARAMS=&amp;PlayerID=0&amp;TeamID=1611661322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6" Type="http://schemas.openxmlformats.org/officeDocument/2006/relationships/hyperlink" Target="https://stats.wnba.com/events/?flag=1&amp;CFID=&amp;CFPARAMS=&amp;PlayerID=0&amp;TeamID=161166131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5" Type="http://schemas.openxmlformats.org/officeDocument/2006/relationships/hyperlink" Target="https://stats.wnba.com/events/?flag=3&amp;CFID=&amp;CFPARAMS=&amp;PlayerID=0&amp;TeamID=161166131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4" Type="http://schemas.openxmlformats.org/officeDocument/2006/relationships/hyperlink" Target="https://stats.wnba.com/events/?flag=3&amp;CFID=&amp;CFPARAMS=&amp;PlayerID=0&amp;TeamID=161166131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3" Type="http://schemas.openxmlformats.org/officeDocument/2006/relationships/hyperlink" Target="https://stats.wnba.com/events/?flag=3&amp;CFID=&amp;CFPARAMS=&amp;PlayerID=0&amp;TeamID=161166131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9" Type="http://schemas.openxmlformats.org/officeDocument/2006/relationships/hyperlink" Target="https://stats.wnba.com/events/?flag=1&amp;CFID=&amp;CFPARAMS=&amp;PlayerID=0&amp;TeamID=161166131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8" Type="http://schemas.openxmlformats.org/officeDocument/2006/relationships/hyperlink" Target="https://stats.wnba.com/events/?flag=1&amp;CFID=&amp;CFPARAMS=&amp;PlayerID=0&amp;TeamID=161166131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7" Type="http://schemas.openxmlformats.org/officeDocument/2006/relationships/hyperlink" Target="https://stats.wnba.com/events/?flag=1&amp;CFID=&amp;CFPARAMS=&amp;PlayerID=0&amp;TeamID=161166131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wnba.com/team/1611661319/traditional/" TargetMode="External"/><Relationship Id="rId42" Type="http://schemas.openxmlformats.org/officeDocument/2006/relationships/hyperlink" Target="https://stats.wnba.com/events/?flag=3&amp;CFID=&amp;CFPARAMS=&amp;PlayerID=0&amp;TeamID=1611661319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wnba.com/events/?flag=3&amp;CFID=&amp;CFPARAMS=&amp;PlayerID=0&amp;TeamID=1611661319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wnba.com/events/?flag=3&amp;CFID=&amp;CFPARAMS=&amp;PlayerID=0&amp;TeamID=1611661319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wnba.com/events/?flag=3&amp;CFID=&amp;CFPARAMS=&amp;PlayerID=0&amp;TeamID=1611661319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wnba.com/events/?flag=1&amp;CFID=&amp;CFPARAMS=&amp;PlayerID=0&amp;TeamID=1611661319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wnba.com/events/?flag=1&amp;CFID=&amp;CFPARAMS=&amp;PlayerID=0&amp;TeamID=1611661319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stats.wnba.com/events/?flag=1&amp;CFID=&amp;CFPARAMS=&amp;PlayerID=0&amp;TeamID=1611661319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wnba.com/events/?flag=1&amp;CFID=&amp;CFPARAMS=&amp;PlayerID=0&amp;TeamID=1611661319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wnba.com/events/?flag=1&amp;CFID=&amp;CFPARAMS=&amp;PlayerID=0&amp;TeamID=1611661319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wnba.com/events/?flag=3&amp;CFID=&amp;CFPARAMS=&amp;PlayerID=0&amp;TeamID=161166132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wnba.com/events/?flag=3&amp;CFID=&amp;CFPARAMS=&amp;PlayerID=0&amp;TeamID=161166132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wnba.com/events/?flag=1&amp;CFID=&amp;CFPARAMS=&amp;PlayerID=0&amp;TeamID=161166132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wnba.com/events/?flag=1&amp;CFID=&amp;CFPARAMS=&amp;PlayerID=0&amp;TeamID=161166132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wnba.com/events/?flag=1&amp;CFID=&amp;CFPARAMS=&amp;PlayerID=0&amp;TeamID=161166132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wnba.com/events/?flag=1&amp;CFID=&amp;CFPARAMS=&amp;PlayerID=0&amp;TeamID=161166132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wnba.com/events/?flag=1&amp;CFID=&amp;CFPARAMS=&amp;PlayerID=0&amp;TeamID=161166132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wnba.com/events/?flag=1&amp;CFID=&amp;CFPARAMS=&amp;PlayerID=0&amp;TeamID=161166132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wnba.com/events/?flag=1&amp;CFID=&amp;CFPARAMS=&amp;PlayerID=0&amp;TeamID=1611661323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wnba.com/events/?flag=1&amp;CFID=&amp;CFPARAMS=&amp;PlayerID=0&amp;TeamID=161166132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wnba.com/events/?flag=1&amp;CFID=&amp;CFPARAMS=&amp;PlayerID=0&amp;TeamID=1611661324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wnba.com/events/?flag=1&amp;CFID=&amp;CFPARAMS=&amp;PlayerID=0&amp;TeamID=1611661324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wnba.com/events/?flag=1&amp;CFID=&amp;CFPARAMS=&amp;PlayerID=0&amp;TeamID=1611661324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wnba.com/events/?flag=1&amp;CFID=&amp;CFPARAMS=&amp;PlayerID=0&amp;TeamID=1611661324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wnba.com/events/?flag=1&amp;CFID=&amp;CFPARAMS=&amp;PlayerID=0&amp;TeamID=1611661324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wnba.com/events/?flag=1&amp;CFID=&amp;CFPARAMS=&amp;PlayerID=0&amp;TeamID=1611661324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wnba.com/events/?flag=1&amp;CFID=&amp;CFPARAMS=&amp;PlayerID=0&amp;TeamID=1611661324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wnba.com/events/?flag=3&amp;CFID=&amp;CFPARAMS=&amp;PlayerID=0&amp;TeamID=161166132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wnba.com/team/1611661323/traditional/" TargetMode="External"/><Relationship Id="rId29" Type="http://schemas.openxmlformats.org/officeDocument/2006/relationships/hyperlink" Target="https://stats.wnba.com/events/?flag=3&amp;CFID=&amp;CFPARAMS=&amp;PlayerID=0&amp;TeamID=161166132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wnba.com/events/?flag=1&amp;CFID=&amp;CFPARAMS=&amp;PlayerID=0&amp;TeamID=1611661313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wnba.com/events/?flag=1&amp;CFID=&amp;CFPARAMS=&amp;PlayerID=0&amp;TeamID=1611661313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wnba.com/events/?flag=1&amp;CFID=&amp;CFPARAMS=&amp;PlayerID=0&amp;TeamID=1611661313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wnba.com/events/?flag=1&amp;CFID=&amp;CFPARAMS=&amp;PlayerID=0&amp;TeamID=1611661313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wnba.com/events/?flag=3&amp;CFID=&amp;CFPARAMS=&amp;PlayerID=0&amp;TeamID=1611661324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wnba.com/team/1611661324/traditional/" TargetMode="External"/><Relationship Id="rId17" Type="http://schemas.openxmlformats.org/officeDocument/2006/relationships/hyperlink" Target="https://stats.wnba.com/events/?flag=3&amp;CFID=&amp;CFPARAMS=&amp;PlayerID=0&amp;TeamID=1611661324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wnba.com/events/?flag=3&amp;CFID=&amp;CFPARAMS=&amp;PlayerID=0&amp;TeamID=1611661324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wnba.com/events/?flag=1&amp;CFID=&amp;CFPARAMS=&amp;PlayerID=0&amp;TeamID=1611661324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wnba.com/events/?flag=3&amp;CFID=&amp;CFPARAMS=&amp;PlayerID=0&amp;TeamID=1611661324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wnba.com/events/?flag=1&amp;CFID=&amp;CFPARAMS=&amp;PlayerID=0&amp;TeamID=1611661317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wnba.com/events/?flag=3&amp;CFID=&amp;CFPARAMS=&amp;PlayerID=0&amp;TeamID=1611661317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wnba.com/events/?flag=1&amp;CFID=&amp;CFPARAMS=&amp;PlayerID=0&amp;TeamID=1611661317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wnba.com/events/?flag=1&amp;CFID=&amp;CFPARAMS=&amp;PlayerID=0&amp;TeamID=1611661317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wnba.com/events/?flag=1&amp;CFID=&amp;CFPARAMS=&amp;PlayerID=0&amp;TeamID=1611661317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wnba.com/events/?flag=1&amp;CFID=&amp;CFPARAMS=&amp;PlayerID=0&amp;TeamID=1611661317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wnba.com/events/?flag=1&amp;CFID=&amp;CFPARAMS=&amp;PlayerID=0&amp;TeamID=1611661317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wnba.com/events/?flag=3&amp;CFID=&amp;CFPARAMS=&amp;PlayerID=0&amp;TeamID=1611661317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wnba.com/events/?flag=3&amp;CFID=&amp;CFPARAMS=&amp;PlayerID=0&amp;TeamID=1611661317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wnba.com/events/?flag=3&amp;CFID=&amp;CFPARAMS=&amp;PlayerID=0&amp;TeamID=1611661317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wnba.com/events/?flag=1&amp;CFID=&amp;CFPARAMS=&amp;PlayerID=0&amp;TeamID=1611661325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wnba.com/events/?flag=1&amp;CFID=&amp;CFPARAMS=&amp;PlayerID=0&amp;TeamID=1611661325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wnba.com/events/?flag=1&amp;CFID=&amp;CFPARAMS=&amp;PlayerID=0&amp;TeamID=1611661325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wnba.com/events/?flag=1&amp;CFID=&amp;CFPARAMS=&amp;PlayerID=0&amp;TeamID=1611661325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wnba.com/events/?flag=1&amp;CFID=&amp;CFPARAMS=&amp;PlayerID=0&amp;TeamID=1611661325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wnba.com/events/?flag=1&amp;CFID=&amp;CFPARAMS=&amp;PlayerID=0&amp;TeamID=1611661325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wnba.com/team/1611661317/traditional/" TargetMode="External"/><Relationship Id="rId78" Type="http://schemas.openxmlformats.org/officeDocument/2006/relationships/hyperlink" Target="https://stats.wnba.com/events/?flag=1&amp;CFID=&amp;CFPARAMS=&amp;PlayerID=0&amp;TeamID=1611661325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wnba.com/events/?flag=1&amp;CFID=&amp;CFPARAMS=&amp;PlayerID=0&amp;TeamID=1611661325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wnba.com/events/?flag=3&amp;CFID=&amp;CFPARAMS=&amp;PlayerID=0&amp;TeamID=1611661325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wnba.com/events/?flag=1&amp;CFID=&amp;CFPARAMS=&amp;PlayerID=0&amp;TeamID=1611661328&amp;GameID=&amp;ContextMeasure=TOV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wnba.com/events/?flag=1&amp;CFID=&amp;CFPARAMS=&amp;PlayerID=0&amp;TeamID=1611661328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wnba.com/events/?flag=1&amp;CFID=&amp;CFPARAMS=&amp;PlayerID=0&amp;TeamID=1611661328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wnba.com/events/?flag=1&amp;CFID=&amp;CFPARAMS=&amp;PlayerID=0&amp;TeamID=1611661328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wnba.com/team/1611661325/traditional/" TargetMode="External"/><Relationship Id="rId65" Type="http://schemas.openxmlformats.org/officeDocument/2006/relationships/hyperlink" Target="https://stats.wnba.com/events/?flag=1&amp;CFID=&amp;CFPARAMS=&amp;PlayerID=0&amp;TeamID=1611661328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wnba.com/events/?flag=3&amp;CFID=&amp;CFPARAMS=&amp;PlayerID=0&amp;TeamID=1611661325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wnba.com/events/?flag=3&amp;CFID=&amp;CFPARAMS=&amp;PlayerID=0&amp;TeamID=1611661325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wnba.com/events/?flag=1&amp;CFID=&amp;CFPARAMS=&amp;PlayerID=0&amp;TeamID=1611661328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wnba.com/events/?flag=3&amp;CFID=&amp;CFPARAMS=&amp;PlayerID=0&amp;TeamID=1611661325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wnba.com/events/?flag=1&amp;CFID=&amp;CFPARAMS=&amp;PlayerID=0&amp;TeamID=1611661319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wnba.com/events/?flag=1&amp;CFID=&amp;CFPARAMS=&amp;PlayerID=0&amp;TeamID=1611661319&amp;GameID=&amp;ContextMeasure=STL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wnba.com/team/1611661328/traditional/" TargetMode="External"/><Relationship Id="rId52" Type="http://schemas.openxmlformats.org/officeDocument/2006/relationships/hyperlink" Target="https://stats.wnba.com/events/?flag=1&amp;CFID=&amp;CFPARAMS=&amp;PlayerID=0&amp;TeamID=1611661319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wnba.com/events/?flag=3&amp;CFID=&amp;CFPARAMS=&amp;PlayerID=0&amp;TeamID=1611661328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wnba.com/events/?flag=3&amp;CFID=&amp;CFPARAMS=&amp;PlayerID=0&amp;TeamID=1611661328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wnba.com/events/?flag=3&amp;CFID=&amp;CFPARAMS=&amp;PlayerID=0&amp;TeamID=1611661328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wnba.com/events/?flag=3&amp;CFID=&amp;CFPARAMS=&amp;PlayerID=0&amp;TeamID=1611661328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wnba.com/events/?flag=1&amp;CFID=&amp;CFPARAMS=&amp;PlayerID=0&amp;TeamID=1611661328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wnba.com/events/?flag=1&amp;CFID=&amp;CFPARAMS=&amp;PlayerID=0&amp;TeamID=1611661328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stats.wnba.com/events/?flag=1&amp;CFID=&amp;CFPARAMS=&amp;PlayerID=0&amp;TeamID=161166132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stats.wnba.com/events/?flag=1&amp;CFID=&amp;CFPARAMS=&amp;PlayerID=0&amp;TeamID=161166132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stats.wnba.com/events/?flag=1&amp;CFID=&amp;CFPARAMS=&amp;PlayerID=0&amp;TeamID=1611661323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stats.wnba.com/events/?flag=1&amp;CFID=&amp;CFPARAMS=&amp;PlayerID=0&amp;TeamID=1611661323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stats.wnba.com/events/?flag=3&amp;CFID=&amp;CFPARAMS=&amp;PlayerID=0&amp;TeamID=1611661323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stats.wnba.com/events/?flag=3&amp;CFID=&amp;CFPARAMS=&amp;PlayerID=0&amp;TeamID=1611661323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stats.wnba.com/events/?flag=1&amp;CFID=&amp;CFPARAMS=&amp;PlayerID=0&amp;TeamID=1611661323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stats.wnba.com/events/?flag=1&amp;CFID=&amp;CFPARAMS=&amp;PlayerID=0&amp;TeamID=1611661323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stats.wnba.com/events/?flag=3&amp;CFID=&amp;CFPARAMS=&amp;PlayerID=0&amp;TeamID=1611661323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stats.wnba.com/events/?flag=3&amp;CFID=&amp;CFPARAMS=&amp;PlayerID=0&amp;TeamID=1611661323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stats.wnba.com/events/?flag=1&amp;CFID=&amp;CFPARAMS=&amp;PlayerID=0&amp;TeamID=1611661319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stats.wnba.com/events/?flag=1&amp;CFID=&amp;CFPARAMS=&amp;PlayerID=0&amp;TeamID=161166131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stats.wnba.com/events/?flag=1&amp;CFID=&amp;CFPARAMS=&amp;PlayerID=0&amp;TeamID=161166131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stats.wnba.com/events/?flag=1&amp;CFID=&amp;CFPARAMS=&amp;PlayerID=0&amp;TeamID=161166131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stats.wnba.com/team/1611661323/traditional/" TargetMode="External"/><Relationship Id="rId330" Type="http://schemas.openxmlformats.org/officeDocument/2006/relationships/hyperlink" Target="https://stats.wnba.com/events/?flag=3&amp;CFID=&amp;CFPARAMS=&amp;PlayerID=0&amp;TeamID=161166131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stats.wnba.com/events/?flag=1&amp;CFID=&amp;CFPARAMS=&amp;PlayerID=0&amp;TeamID=161166131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stats.wnba.com/events/?flag=1&amp;CFID=&amp;CFPARAMS=&amp;PlayerID=0&amp;TeamID=161166131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stats.wnba.com/events/?flag=1&amp;CFID=&amp;CFPARAMS=&amp;PlayerID=0&amp;TeamID=161166131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stats.wnba.com/events/?flag=1&amp;CFID=&amp;CFPARAMS=&amp;PlayerID=0&amp;TeamID=161166131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stats.wnba.com/events/?flag=1&amp;CFID=&amp;CFPARAMS=&amp;PlayerID=0&amp;TeamID=1611661322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stats.wnba.com/events/?flag=3&amp;CFID=&amp;CFPARAMS=&amp;PlayerID=0&amp;TeamID=1611661322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stats.wnba.com/events/?flag=3&amp;CFID=&amp;CFPARAMS=&amp;PlayerID=0&amp;TeamID=1611661322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stats.wnba.com/events/?flag=1&amp;CFID=&amp;CFPARAMS=&amp;PlayerID=0&amp;TeamID=1611661328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stats.wnba.com/events/?flag=1&amp;CFID=&amp;CFPARAMS=&amp;PlayerID=0&amp;TeamID=1611661328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stats.wnba.com/events/?flag=1&amp;CFID=&amp;CFPARAMS=&amp;PlayerID=0&amp;TeamID=1611661328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0" Type="http://schemas.openxmlformats.org/officeDocument/2006/relationships/hyperlink" Target="https://stats.wnba.com/events/?flag=1&amp;CFID=&amp;CFPARAMS=&amp;PlayerID=0&amp;TeamID=1611661328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stats.wnba.com/events/?flag=3&amp;CFID=&amp;CFPARAMS=&amp;PlayerID=0&amp;TeamID=1611661322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stats.wnba.com/events/?flag=3&amp;CFID=&amp;CFPARAMS=&amp;PlayerID=0&amp;TeamID=1611661322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stats.wnba.com/team/1611661322/traditional/" TargetMode="External"/><Relationship Id="rId364" Type="http://schemas.openxmlformats.org/officeDocument/2006/relationships/hyperlink" Target="https://stats.wnba.com/events/?flag=1&amp;CFID=&amp;CFPARAMS=&amp;PlayerID=0&amp;TeamID=1611661328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wnba.com/events/?flag=3&amp;CFID=&amp;CFPARAMS=&amp;PlayerID=0&amp;TeamID=1611661330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wnba.com/events/?flag=3&amp;CFID=&amp;CFPARAMS=&amp;PlayerID=0&amp;TeamID=1611661330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wnba.com/events/?flag=1&amp;CFID=&amp;CFPARAMS=&amp;PlayerID=0&amp;TeamID=1611661330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wnba.com/events/?flag=3&amp;CFID=&amp;CFPARAMS=&amp;PlayerID=0&amp;TeamID=1611661330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wnba.com/events/?flag=1&amp;CFID=&amp;CFPARAMS=&amp;PlayerID=0&amp;TeamID=1611661330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wnba.com/events/?flag=1&amp;CFID=&amp;CFPARAMS=&amp;PlayerID=0&amp;TeamID=1611661330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wnba.com/events/?flag=1&amp;CFID=&amp;CFPARAMS=&amp;PlayerID=0&amp;TeamID=1611661317&amp;GameID=&amp;ContextMeasure=BLK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wnba.com/events/?flag=1&amp;CFID=&amp;CFPARAMS=&amp;PlayerID=0&amp;TeamID=1611661317&amp;GameID=&amp;ContextMeasure=BLK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wnba.com/events/?flag=3&amp;CFID=&amp;CFPARAMS=&amp;PlayerID=0&amp;TeamID=1611661330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wnba.com/team/1611661330/traditional/" TargetMode="External"/><Relationship Id="rId359" Type="http://schemas.openxmlformats.org/officeDocument/2006/relationships/hyperlink" Target="https://stats.wnba.com/events/?flag=1&amp;CFID=&amp;CFPARAMS=&amp;PlayerID=0&amp;TeamID=1611661328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stats.wnba.com/events/?flag=1&amp;CFID=&amp;CFPARAMS=&amp;PlayerID=0&amp;TeamID=1611661328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stats.wnba.com/events/?flag=1&amp;CFID=&amp;CFPARAMS=&amp;PlayerID=0&amp;TeamID=1611661328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stats.wnba.com/team/1611661328/traditional/" TargetMode="External"/><Relationship Id="rId351" Type="http://schemas.openxmlformats.org/officeDocument/2006/relationships/hyperlink" Target="https://stats.wnba.com/events/?flag=1&amp;CFID=&amp;CFPARAMS=&amp;PlayerID=0&amp;TeamID=1611661323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stats.wnba.com/events/?flag=1&amp;CFID=&amp;CFPARAMS=&amp;PlayerID=0&amp;TeamID=161166132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stats.wnba.com/events/?flag=3&amp;CFID=&amp;CFPARAMS=&amp;PlayerID=0&amp;TeamID=1611661328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stats.wnba.com/events/?flag=3&amp;CFID=&amp;CFPARAMS=&amp;PlayerID=0&amp;TeamID=1611661328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stats.wnba.com/events/?flag=3&amp;CFID=&amp;CFPARAMS=&amp;PlayerID=0&amp;TeamID=1611661328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stats.wnba.com/events/?flag=3&amp;CFID=&amp;CFPARAMS=&amp;PlayerID=0&amp;TeamID=1611661328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stats.wnba.com/events/?flag=1&amp;CFID=&amp;CFPARAMS=&amp;PlayerID=0&amp;TeamID=1611661317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stats.wnba.com/events/?flag=3&amp;CFID=&amp;CFPARAMS=&amp;PlayerID=0&amp;TeamID=1611661317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stats.wnba.com/events/?flag=3&amp;CFID=&amp;CFPARAMS=&amp;PlayerID=0&amp;TeamID=1611661317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stats.wnba.com/events/?flag=3&amp;CFID=&amp;CFPARAMS=&amp;PlayerID=0&amp;TeamID=1611661317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stats.wnba.com/events/?flag=1&amp;CFID=&amp;CFPARAMS=&amp;PlayerID=0&amp;TeamID=1611661317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stats.wnba.com/events/?flag=1&amp;CFID=&amp;CFPARAMS=&amp;PlayerID=0&amp;TeamID=1611661317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stats.wnba.com/events/?flag=1&amp;CFID=&amp;CFPARAMS=&amp;PlayerID=0&amp;TeamID=1611661317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stats.wnba.com/events/?flag=1&amp;CFID=&amp;CFPARAMS=&amp;PlayerID=0&amp;TeamID=1611661317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stats.wnba.com/events/?flag=3&amp;CFID=&amp;CFPARAMS=&amp;PlayerID=0&amp;TeamID=1611661317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stats.wnba.com/team/1611661317/traditional/" TargetMode="External"/><Relationship Id="rId327" Type="http://schemas.openxmlformats.org/officeDocument/2006/relationships/hyperlink" Target="https://stats.wnba.com/events/?flag=3&amp;CFID=&amp;CFPARAMS=&amp;PlayerID=0&amp;TeamID=161166131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stats.wnba.com/team/1611661319/traditional/" TargetMode="External"/><Relationship Id="rId325" Type="http://schemas.openxmlformats.org/officeDocument/2006/relationships/hyperlink" Target="https://stats.wnba.com/events/?flag=1&amp;CFID=&amp;CFPARAMS=&amp;PlayerID=0&amp;TeamID=1611661329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stats.wnba.com/events/?flag=1&amp;CFID=&amp;CFPARAMS=&amp;PlayerID=0&amp;TeamID=1611661329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stats.wnba.com/events/?flag=3&amp;CFID=&amp;CFPARAMS=&amp;PlayerID=0&amp;TeamID=161166131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stats.wnba.com/events/?flag=3&amp;CFID=&amp;CFPARAMS=&amp;PlayerID=0&amp;TeamID=161166131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stats.wnba.com/events/?flag=1&amp;CFID=&amp;CFPARAMS=&amp;PlayerID=0&amp;TeamID=1611661329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stats.wnba.com/events/?flag=1&amp;CFID=&amp;CFPARAMS=&amp;PlayerID=0&amp;TeamID=1611661329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stats.wnba.com/events/?flag=1&amp;CFID=&amp;CFPARAMS=&amp;PlayerID=0&amp;TeamID=1611661329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stats.wnba.com/events/?flag=1&amp;CFID=&amp;CFPARAMS=&amp;PlayerID=0&amp;TeamID=1611661329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stats.wnba.com/events/?flag=3&amp;CFID=&amp;CFPARAMS=&amp;PlayerID=0&amp;TeamID=1611661329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stats.wnba.com/events/?flag=3&amp;CFID=&amp;CFPARAMS=&amp;PlayerID=0&amp;TeamID=1611661329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stats.wnba.com/events/?flag=3&amp;CFID=&amp;CFPARAMS=&amp;PlayerID=0&amp;TeamID=1611661329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stats.wnba.com/team/1611661329/traditional/" TargetMode="External"/><Relationship Id="rId319" Type="http://schemas.openxmlformats.org/officeDocument/2006/relationships/hyperlink" Target="https://stats.wnba.com/events/?flag=1&amp;CFID=&amp;CFPARAMS=&amp;PlayerID=0&amp;TeamID=1611661329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stats.wnba.com/events/?flag=1&amp;CFID=&amp;CFPARAMS=&amp;PlayerID=0&amp;TeamID=1611661329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stats.wnba.com/events/?flag=3&amp;CFID=&amp;CFPARAMS=&amp;PlayerID=0&amp;TeamID=1611661329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stats.wnba.com/events/?flag=1&amp;CFID=&amp;CFPARAMS=&amp;PlayerID=0&amp;TeamID=1611661317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stats.wnba.com/events/?flag=1&amp;CFID=&amp;CFPARAMS=&amp;PlayerID=0&amp;TeamID=1611661317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stats.wnba.com/events/?flag=1&amp;CFID=&amp;CFPARAMS=&amp;PlayerID=0&amp;TeamID=1611661317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stats.wnba.com/events/?flag=1&amp;CFID=&amp;CFPARAMS=&amp;PlayerID=0&amp;TeamID=1611661328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stats.wnba.com/events/?flag=1&amp;CFID=&amp;CFPARAMS=&amp;PlayerID=0&amp;TeamID=1611661328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5" Type="http://schemas.openxmlformats.org/officeDocument/2006/relationships/hyperlink" Target="https://stats.wnba.com/events/?flag=1&amp;CFID=&amp;CFPARAMS=&amp;PlayerID=0&amp;TeamID=1611661328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stats.wnba.com/events/?flag=1&amp;CFID=&amp;CFPARAMS=&amp;PlayerID=0&amp;TeamID=1611661328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stats.wnba.com/events/?flag=1&amp;CFID=&amp;CFPARAMS=&amp;PlayerID=0&amp;TeamID=1611661328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stats.wnba.com/events/?flag=1&amp;CFID=&amp;CFPARAMS=&amp;PlayerID=0&amp;TeamID=1611661328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wnba.com/events/?flag=1&amp;CFID=&amp;CFPARAMS=&amp;PlayerID=0&amp;TeamID=161166132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wnba.com/events/?flag=1&amp;CFID=&amp;CFPARAMS=&amp;PlayerID=0&amp;TeamID=161166132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stats.wnba.com/events/?flag=1&amp;CFID=&amp;CFPARAMS=&amp;PlayerID=0&amp;TeamID=161166132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wnba.com/events/?flag=3&amp;CFID=&amp;CFPARAMS=&amp;PlayerID=0&amp;TeamID=161166132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wnba.com/events/?flag=3&amp;CFID=&amp;CFPARAMS=&amp;PlayerID=0&amp;TeamID=161166132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wnba.com/events/?flag=3&amp;CFID=&amp;CFPARAMS=&amp;PlayerID=0&amp;TeamID=161166132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wnba.com/team/1611661320/traditional/" TargetMode="External"/><Relationship Id="rId268" Type="http://schemas.openxmlformats.org/officeDocument/2006/relationships/hyperlink" Target="https://stats.wnba.com/events/?flag=1&amp;CFID=&amp;CFPARAMS=&amp;PlayerID=0&amp;TeamID=161166132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wnba.com/events/?flag=1&amp;CFID=&amp;CFPARAMS=&amp;PlayerID=0&amp;TeamID=161166132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wnba.com/events/?flag=1&amp;CFID=&amp;CFPARAMS=&amp;PlayerID=0&amp;TeamID=161166132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wnba.com/events/?flag=3&amp;CFID=&amp;CFPARAMS=&amp;PlayerID=0&amp;TeamID=161166132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wnba.com/events/?flag=1&amp;CFID=&amp;CFPARAMS=&amp;PlayerID=0&amp;TeamID=1611661329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wnba.com/events/?flag=1&amp;CFID=&amp;CFPARAMS=&amp;PlayerID=0&amp;TeamID=1611661329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wnba.com/events/?flag=1&amp;CFID=&amp;CFPARAMS=&amp;PlayerID=0&amp;TeamID=1611661329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wnba.com/events/?flag=1&amp;CFID=&amp;CFPARAMS=&amp;PlayerID=0&amp;TeamID=1611661329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wnba.com/events/?flag=3&amp;CFID=&amp;CFPARAMS=&amp;PlayerID=0&amp;TeamID=1611661329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wnba.com/events/?flag=3&amp;CFID=&amp;CFPARAMS=&amp;PlayerID=0&amp;TeamID=1611661329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wnba.com/events/?flag=3&amp;CFID=&amp;CFPARAMS=&amp;PlayerID=0&amp;TeamID=1611661329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wnba.com/events/?flag=1&amp;CFID=&amp;CFPARAMS=&amp;PlayerID=0&amp;TeamID=1611661329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6" Type="http://schemas.openxmlformats.org/officeDocument/2006/relationships/hyperlink" Target="https://stats.wnba.com/events/?flag=1&amp;CFID=&amp;CFPARAMS=&amp;PlayerID=0&amp;TeamID=1611661329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wnba.com/events/?flag=1&amp;CFID=&amp;CFPARAMS=&amp;PlayerID=0&amp;TeamID=1611661329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wnba.com/events/?flag=1&amp;CFID=&amp;CFPARAMS=&amp;PlayerID=0&amp;TeamID=1611661329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stats.wnba.com/events/?flag=1&amp;CFID=&amp;CFPARAMS=&amp;PlayerID=0&amp;TeamID=1611661328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stats.wnba.com/events/?flag=1&amp;CFID=&amp;CFPARAMS=&amp;PlayerID=0&amp;TeamID=1611661328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stats.wnba.com/events/?flag=3&amp;CFID=&amp;CFPARAMS=&amp;PlayerID=0&amp;TeamID=1611661328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stats.wnba.com/events/?flag=3&amp;CFID=&amp;CFPARAMS=&amp;PlayerID=0&amp;TeamID=1611661328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wnba.com/events/?flag=1&amp;CFID=&amp;CFPARAMS=&amp;PlayerID=0&amp;TeamID=1611661325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wnba.com/events/?flag=1&amp;CFID=&amp;CFPARAMS=&amp;PlayerID=0&amp;TeamID=1611661325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wnba.com/events/?flag=1&amp;CFID=&amp;CFPARAMS=&amp;PlayerID=0&amp;TeamID=1611661325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wnba.com/events/?flag=1&amp;CFID=&amp;CFPARAMS=&amp;PlayerID=0&amp;TeamID=1611661325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stats.wnba.com/events/?flag=3&amp;CFID=&amp;CFPARAMS=&amp;PlayerID=0&amp;TeamID=1611661328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stats.wnba.com/events/?flag=3&amp;CFID=&amp;CFPARAMS=&amp;PlayerID=0&amp;TeamID=1611661328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stats.wnba.com/team/1611661328/traditional/" TargetMode="External"/><Relationship Id="rId282" Type="http://schemas.openxmlformats.org/officeDocument/2006/relationships/hyperlink" Target="https://stats.wnba.com/events/?flag=1&amp;CFID=&amp;CFPARAMS=&amp;PlayerID=0&amp;TeamID=1611661325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wnba.com/events/?flag=1&amp;CFID=&amp;CFPARAMS=&amp;PlayerID=0&amp;TeamID=1611661325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wnba.com/events/?flag=1&amp;CFID=&amp;CFPARAMS=&amp;PlayerID=0&amp;TeamID=1611661325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wnba.com/events/?flag=3&amp;CFID=&amp;CFPARAMS=&amp;PlayerID=0&amp;TeamID=1611661325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wnba.com/team/1611661325/traditional/" TargetMode="External"/><Relationship Id="rId273" Type="http://schemas.openxmlformats.org/officeDocument/2006/relationships/hyperlink" Target="https://stats.wnba.com/events/?flag=1&amp;CFID=&amp;CFPARAMS=&amp;PlayerID=0&amp;TeamID=1611661320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wnba.com/events/?flag=1&amp;CFID=&amp;CFPARAMS=&amp;PlayerID=0&amp;TeamID=161166132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wnba.com/events/?flag=1&amp;CFID=&amp;CFPARAMS=&amp;PlayerID=0&amp;TeamID=1611661325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wnba.com/events/?flag=3&amp;CFID=&amp;CFPARAMS=&amp;PlayerID=0&amp;TeamID=1611661325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wnba.com/events/?flag=3&amp;CFID=&amp;CFPARAMS=&amp;PlayerID=0&amp;TeamID=1611661325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wnba.com/events/?flag=3&amp;CFID=&amp;CFPARAMS=&amp;PlayerID=0&amp;TeamID=1611661325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wnba.com/events/?flag=1&amp;CFID=&amp;CFPARAMS=&amp;PlayerID=0&amp;TeamID=1611661324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wnba.com/events/?flag=1&amp;CFID=&amp;CFPARAMS=&amp;PlayerID=0&amp;TeamID=1611661324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6" Type="http://schemas.openxmlformats.org/officeDocument/2006/relationships/hyperlink" Target="https://stats.wnba.com/events/?flag=3&amp;CFID=&amp;CFPARAMS=&amp;PlayerID=0&amp;TeamID=1611661324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wnba.com/events/?flag=3&amp;CFID=&amp;CFPARAMS=&amp;PlayerID=0&amp;TeamID=1611661324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wnba.com/events/?flag=1&amp;CFID=&amp;CFPARAMS=&amp;PlayerID=0&amp;TeamID=1611661324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stats.wnba.com/events/?flag=1&amp;CFID=&amp;CFPARAMS=&amp;PlayerID=0&amp;TeamID=1611661330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wnba.com/events/?flag=3&amp;CFID=&amp;CFPARAMS=&amp;PlayerID=0&amp;TeamID=1611661324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wnba.com/events/?flag=3&amp;CFID=&amp;CFPARAMS=&amp;PlayerID=0&amp;TeamID=1611661324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wnba.com/team/1611661324/traditional/" TargetMode="External"/><Relationship Id="rId221" Type="http://schemas.openxmlformats.org/officeDocument/2006/relationships/hyperlink" Target="https://stats.wnba.com/events/?flag=1&amp;CFID=&amp;CFPARAMS=&amp;PlayerID=0&amp;TeamID=1611661330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wnba.com/events/?flag=1&amp;CFID=&amp;CFPARAMS=&amp;PlayerID=0&amp;TeamID=1611661330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wnba.com/events/?flag=1&amp;CFID=&amp;CFPARAMS=&amp;PlayerID=0&amp;TeamID=1611661330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wnba.com/events/?flag=1&amp;CFID=&amp;CFPARAMS=&amp;PlayerID=0&amp;TeamID=1611661330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wnba.com/events/?flag=1&amp;CFID=&amp;CFPARAMS=&amp;PlayerID=0&amp;TeamID=1611661330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wnba.com/events/?flag=1&amp;CFID=&amp;CFPARAMS=&amp;PlayerID=0&amp;TeamID=1611661330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stats.wnba.com/events/?flag=1&amp;CFID=&amp;CFPARAMS=&amp;PlayerID=0&amp;TeamID=1611661330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3" Type="http://schemas.openxmlformats.org/officeDocument/2006/relationships/hyperlink" Target="https://stats.wnba.com/events/?flag=3&amp;CFID=&amp;CFPARAMS=&amp;PlayerID=0&amp;TeamID=1611661330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2" Type="http://schemas.openxmlformats.org/officeDocument/2006/relationships/hyperlink" Target="https://stats.wnba.com/events/?flag=3&amp;CFID=&amp;CFPARAMS=&amp;PlayerID=0&amp;TeamID=1611661330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wnba.com/events/?flag=3&amp;CFID=&amp;CFPARAMS=&amp;PlayerID=0&amp;TeamID=1611661330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wnba.com/events/?flag=3&amp;CFID=&amp;CFPARAMS=&amp;PlayerID=0&amp;TeamID=1611661330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wnba.com/events/?flag=3&amp;CFID=&amp;CFPARAMS=&amp;PlayerID=0&amp;TeamID=1611661329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wnba.com/team/1611661329/traditional/" TargetMode="External"/><Relationship Id="rId247" Type="http://schemas.openxmlformats.org/officeDocument/2006/relationships/hyperlink" Target="https://stats.wnba.com/events/?flag=1&amp;CFID=&amp;CFPARAMS=&amp;PlayerID=0&amp;TeamID=1611661322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wnba.com/events/?flag=1&amp;CFID=&amp;CFPARAMS=&amp;PlayerID=0&amp;TeamID=1611661322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wnba.com/events/?flag=1&amp;CFID=&amp;CFPARAMS=&amp;PlayerID=0&amp;TeamID=1611661322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wnba.com/events/?flag=1&amp;CFID=&amp;CFPARAMS=&amp;PlayerID=0&amp;TeamID=1611661322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wnba.com/events/?flag=1&amp;CFID=&amp;CFPARAMS=&amp;PlayerID=0&amp;TeamID=1611661322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wnba.com/events/?flag=1&amp;CFID=&amp;CFPARAMS=&amp;PlayerID=0&amp;TeamID=1611661322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wnba.com/events/?flag=1&amp;CFID=&amp;CFPARAMS=&amp;PlayerID=0&amp;TeamID=1611661322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3" Type="http://schemas.openxmlformats.org/officeDocument/2006/relationships/hyperlink" Target="https://stats.wnba.com/events/?flag=1&amp;CFID=&amp;CFPARAMS=&amp;PlayerID=0&amp;TeamID=1611661322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wnba.com/events/?flag=3&amp;CFID=&amp;CFPARAMS=&amp;PlayerID=0&amp;TeamID=1611661322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wnba.com/events/?flag=3&amp;CFID=&amp;CFPARAMS=&amp;PlayerID=0&amp;TeamID=1611661322&amp;GameID=&amp;ContextMeasure=FG3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wnba.com/events/?flag=3&amp;CFID=&amp;CFPARAMS=&amp;PlayerID=0&amp;TeamID=1611661322&amp;GameID=&amp;ContextMeasure=FG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wnba.com/events/?flag=3&amp;CFID=&amp;CFPARAMS=&amp;PlayerID=0&amp;TeamID=1611661322&amp;GameID=&amp;ContextMeasure=FGM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wnba.com/events/?flag=1&amp;CFID=&amp;CFPARAMS=&amp;PlayerID=0&amp;TeamID=1611661324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wnba.com/events/?flag=1&amp;CFID=&amp;CFPARAMS=&amp;PlayerID=0&amp;TeamID=1611661324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wnba.com/team/1611661322/traditional/" TargetMode="External"/><Relationship Id="rId234" Type="http://schemas.openxmlformats.org/officeDocument/2006/relationships/hyperlink" Target="https://stats.wnba.com/events/?flag=1&amp;CFID=&amp;CFPARAMS=&amp;PlayerID=0&amp;TeamID=1611661324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wnba.com/events/?flag=1&amp;CFID=&amp;CFPARAMS=&amp;PlayerID=0&amp;TeamID=1611661324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wnba.com/events/?flag=1&amp;CFID=&amp;CFPARAMS=&amp;PlayerID=0&amp;TeamID=1611661324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wnba.com/events/?flag=1&amp;CFID=&amp;CFPARAMS=&amp;PlayerID=0&amp;TeamID=1611661321&amp;GameID=&amp;ContextMeasure=STL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wnba.com/events/?flag=1&amp;CFID=&amp;CFPARAMS=&amp;PlayerID=0&amp;TeamID=1611661321&amp;GameID=&amp;ContextMeasure=TOV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wnba.com/events/?flag=1&amp;CFID=&amp;CFPARAMS=&amp;PlayerID=0&amp;TeamID=1611661321&amp;GameID=&amp;ContextMeasure=AST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wnba.com/events/?flag=1&amp;CFID=&amp;CFPARAMS=&amp;PlayerID=0&amp;TeamID=1611661321&amp;GameID=&amp;ContextMeasure=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wnba.com/team/1611661330/traditional/" TargetMode="External"/><Relationship Id="rId208" Type="http://schemas.openxmlformats.org/officeDocument/2006/relationships/hyperlink" Target="https://stats.wnba.com/events/?flag=1&amp;CFID=&amp;CFPARAMS=&amp;PlayerID=0&amp;TeamID=1611661321&amp;GameID=&amp;ContextMeasure=BLK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wnba.com/events/?flag=1&amp;CFID=&amp;CFPARAMS=&amp;PlayerID=0&amp;TeamID=1611661321&amp;GameID=&amp;ContextMeasure=BLK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wnba.com/events/?flag=1&amp;CFID=&amp;CFPARAMS=&amp;PlayerID=0&amp;TeamID=1611661321&amp;GameID=&amp;ContextMeasure=D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wnba.com/events/?flag=1&amp;CFID=&amp;CFPARAMS=&amp;PlayerID=0&amp;TeamID=1611661321&amp;GameID=&amp;ContextMeasure=OREB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0" Type="http://schemas.openxmlformats.org/officeDocument/2006/relationships/hyperlink" Target="https://stats.wnba.com/events/?flag=3&amp;CFID=&amp;CFPARAMS=&amp;PlayerID=0&amp;TeamID=1611661321&amp;GameID=&amp;ContextMeasure=FG3A&amp;Season=202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9" Type="http://schemas.openxmlformats.org/officeDocument/2006/relationships/hyperlink" Target="https://stats.wnba.com/events/?flag=3&amp;CFID=&amp;CFPARAMS=&amp;PlayerID=0&amp;TeamID=1611661328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8" Type="http://schemas.openxmlformats.org/officeDocument/2006/relationships/hyperlink" Target="https://stats.wnba.com/team/1611661328/traditional/" TargetMode="External"/><Relationship Id="rId503" Type="http://schemas.openxmlformats.org/officeDocument/2006/relationships/hyperlink" Target="https://stats.wnba.com/events/?flag=1&amp;CFID=&amp;CFPARAMS=&amp;PlayerID=0&amp;TeamID=1611661324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2" Type="http://schemas.openxmlformats.org/officeDocument/2006/relationships/hyperlink" Target="https://stats.wnba.com/events/?flag=1&amp;CFID=&amp;CFPARAMS=&amp;PlayerID=0&amp;TeamID=1611661324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1" Type="http://schemas.openxmlformats.org/officeDocument/2006/relationships/hyperlink" Target="https://stats.wnba.com/events/?flag=1&amp;CFID=&amp;CFPARAMS=&amp;PlayerID=0&amp;TeamID=1611661324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0" Type="http://schemas.openxmlformats.org/officeDocument/2006/relationships/hyperlink" Target="https://stats.wnba.com/events/?flag=1&amp;CFID=&amp;CFPARAMS=&amp;PlayerID=0&amp;TeamID=1611661324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7" Type="http://schemas.openxmlformats.org/officeDocument/2006/relationships/hyperlink" Target="https://stats.wnba.com/events/?flag=1&amp;CFID=&amp;CFPARAMS=&amp;PlayerID=0&amp;TeamID=1611661324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6" Type="http://schemas.openxmlformats.org/officeDocument/2006/relationships/hyperlink" Target="https://stats.wnba.com/events/?flag=1&amp;CFID=&amp;CFPARAMS=&amp;PlayerID=0&amp;TeamID=1611661324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5" Type="http://schemas.openxmlformats.org/officeDocument/2006/relationships/hyperlink" Target="https://stats.wnba.com/events/?flag=1&amp;CFID=&amp;CFPARAMS=&amp;PlayerID=0&amp;TeamID=1611661324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4" Type="http://schemas.openxmlformats.org/officeDocument/2006/relationships/hyperlink" Target="https://stats.wnba.com/events/?flag=1&amp;CFID=&amp;CFPARAMS=&amp;PlayerID=0&amp;TeamID=1611661324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5" Type="http://schemas.openxmlformats.org/officeDocument/2006/relationships/hyperlink" Target="https://stats.wnba.com/events/?flag=3&amp;CFID=&amp;CFPARAMS=&amp;PlayerID=0&amp;TeamID=1611661317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4" Type="http://schemas.openxmlformats.org/officeDocument/2006/relationships/hyperlink" Target="https://stats.wnba.com/events/?flag=3&amp;CFID=&amp;CFPARAMS=&amp;PlayerID=0&amp;TeamID=1611661317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3" Type="http://schemas.openxmlformats.org/officeDocument/2006/relationships/hyperlink" Target="https://stats.wnba.com/events/?flag=3&amp;CFID=&amp;CFPARAMS=&amp;PlayerID=0&amp;TeamID=1611661317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2" Type="http://schemas.openxmlformats.org/officeDocument/2006/relationships/hyperlink" Target="https://stats.wnba.com/events/?flag=3&amp;CFID=&amp;CFPARAMS=&amp;PlayerID=0&amp;TeamID=1611661317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9" Type="http://schemas.openxmlformats.org/officeDocument/2006/relationships/hyperlink" Target="https://stats.wnba.com/events/?flag=1&amp;CFID=&amp;CFPARAMS=&amp;PlayerID=0&amp;TeamID=1611661317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8" Type="http://schemas.openxmlformats.org/officeDocument/2006/relationships/hyperlink" Target="https://stats.wnba.com/events/?flag=1&amp;CFID=&amp;CFPARAMS=&amp;PlayerID=0&amp;TeamID=1611661317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7" Type="http://schemas.openxmlformats.org/officeDocument/2006/relationships/hyperlink" Target="https://stats.wnba.com/events/?flag=1&amp;CFID=&amp;CFPARAMS=&amp;PlayerID=0&amp;TeamID=1611661317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6" Type="http://schemas.openxmlformats.org/officeDocument/2006/relationships/hyperlink" Target="https://stats.wnba.com/events/?flag=1&amp;CFID=&amp;CFPARAMS=&amp;PlayerID=0&amp;TeamID=1611661317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1" Type="http://schemas.openxmlformats.org/officeDocument/2006/relationships/hyperlink" Target="https://stats.wnba.com/team/1611661317/traditional/" TargetMode="External"/><Relationship Id="rId520" Type="http://schemas.openxmlformats.org/officeDocument/2006/relationships/hyperlink" Target="https://stats.wnba.com/events/?flag=1&amp;CFID=&amp;CFPARAMS=&amp;PlayerID=0&amp;TeamID=1611661328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9" Type="http://schemas.openxmlformats.org/officeDocument/2006/relationships/hyperlink" Target="https://stats.wnba.com/events/?flag=1&amp;CFID=&amp;CFPARAMS=&amp;PlayerID=0&amp;TeamID=1611661328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4" Type="http://schemas.openxmlformats.org/officeDocument/2006/relationships/hyperlink" Target="https://stats.wnba.com/events/?flag=1&amp;CFID=&amp;CFPARAMS=&amp;PlayerID=0&amp;TeamID=1611661328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3" Type="http://schemas.openxmlformats.org/officeDocument/2006/relationships/hyperlink" Target="https://stats.wnba.com/events/?flag=1&amp;CFID=&amp;CFPARAMS=&amp;PlayerID=0&amp;TeamID=1611661328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2" Type="http://schemas.openxmlformats.org/officeDocument/2006/relationships/hyperlink" Target="https://stats.wnba.com/events/?flag=3&amp;CFID=&amp;CFPARAMS=&amp;PlayerID=0&amp;TeamID=1611661328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1" Type="http://schemas.openxmlformats.org/officeDocument/2006/relationships/hyperlink" Target="https://stats.wnba.com/events/?flag=3&amp;CFID=&amp;CFPARAMS=&amp;PlayerID=0&amp;TeamID=1611661328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8" Type="http://schemas.openxmlformats.org/officeDocument/2006/relationships/hyperlink" Target="https://stats.wnba.com/events/?flag=1&amp;CFID=&amp;CFPARAMS=&amp;PlayerID=0&amp;TeamID=1611661328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7" Type="http://schemas.openxmlformats.org/officeDocument/2006/relationships/hyperlink" Target="https://stats.wnba.com/events/?flag=1&amp;CFID=&amp;CFPARAMS=&amp;PlayerID=0&amp;TeamID=1611661328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6" Type="http://schemas.openxmlformats.org/officeDocument/2006/relationships/hyperlink" Target="https://stats.wnba.com/events/?flag=1&amp;CFID=&amp;CFPARAMS=&amp;PlayerID=0&amp;TeamID=1611661328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5" Type="http://schemas.openxmlformats.org/officeDocument/2006/relationships/hyperlink" Target="https://stats.wnba.com/events/?flag=1&amp;CFID=&amp;CFPARAMS=&amp;PlayerID=0&amp;TeamID=1611661328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0" Type="http://schemas.openxmlformats.org/officeDocument/2006/relationships/hyperlink" Target="https://stats.wnba.com/events/?flag=3&amp;CFID=&amp;CFPARAMS=&amp;PlayerID=0&amp;TeamID=1611661328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0" Type="http://schemas.openxmlformats.org/officeDocument/2006/relationships/hyperlink" Target="https://stats.wnba.com/events/?flag=3&amp;CFID=&amp;CFPARAMS=&amp;PlayerID=0&amp;TeamID=1611661322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9" Type="http://schemas.openxmlformats.org/officeDocument/2006/relationships/hyperlink" Target="https://stats.wnba.com/events/?flag=3&amp;CFID=&amp;CFPARAMS=&amp;PlayerID=0&amp;TeamID=1611661322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8" Type="http://schemas.openxmlformats.org/officeDocument/2006/relationships/hyperlink" Target="https://stats.wnba.com/events/?flag=3&amp;CFID=&amp;CFPARAMS=&amp;PlayerID=0&amp;TeamID=1611661322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3" Type="http://schemas.openxmlformats.org/officeDocument/2006/relationships/hyperlink" Target="https://stats.wnba.com/events/?flag=1&amp;CFID=&amp;CFPARAMS=&amp;PlayerID=0&amp;TeamID=161166131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2" Type="http://schemas.openxmlformats.org/officeDocument/2006/relationships/hyperlink" Target="https://stats.wnba.com/events/?flag=1&amp;CFID=&amp;CFPARAMS=&amp;PlayerID=0&amp;TeamID=161166131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1" Type="http://schemas.openxmlformats.org/officeDocument/2006/relationships/hyperlink" Target="https://stats.wnba.com/events/?flag=1&amp;CFID=&amp;CFPARAMS=&amp;PlayerID=0&amp;TeamID=161166131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0" Type="http://schemas.openxmlformats.org/officeDocument/2006/relationships/hyperlink" Target="https://stats.wnba.com/events/?flag=1&amp;CFID=&amp;CFPARAMS=&amp;PlayerID=0&amp;TeamID=161166131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7" Type="http://schemas.openxmlformats.org/officeDocument/2006/relationships/hyperlink" Target="https://stats.wnba.com/events/?flag=3&amp;CFID=&amp;CFPARAMS=&amp;PlayerID=0&amp;TeamID=1611661322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6" Type="http://schemas.openxmlformats.org/officeDocument/2006/relationships/hyperlink" Target="https://stats.wnba.com/team/1611661322/traditional/" TargetMode="External"/><Relationship Id="rId585" Type="http://schemas.openxmlformats.org/officeDocument/2006/relationships/hyperlink" Target="https://stats.wnba.com/events/?flag=1&amp;CFID=&amp;CFPARAMS=&amp;PlayerID=0&amp;TeamID=1611661313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4" Type="http://schemas.openxmlformats.org/officeDocument/2006/relationships/hyperlink" Target="https://stats.wnba.com/events/?flag=1&amp;CFID=&amp;CFPARAMS=&amp;PlayerID=0&amp;TeamID=161166131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9" Type="http://schemas.openxmlformats.org/officeDocument/2006/relationships/hyperlink" Target="https://stats.wnba.com/events/?flag=1&amp;CFID=&amp;CFPARAMS=&amp;PlayerID=0&amp;TeamID=161166131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8" Type="http://schemas.openxmlformats.org/officeDocument/2006/relationships/hyperlink" Target="https://stats.wnba.com/events/?flag=1&amp;CFID=&amp;CFPARAMS=&amp;PlayerID=0&amp;TeamID=161166131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7" Type="http://schemas.openxmlformats.org/officeDocument/2006/relationships/hyperlink" Target="https://stats.wnba.com/events/?flag=3&amp;CFID=&amp;CFPARAMS=&amp;PlayerID=0&amp;TeamID=161166131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2" Type="http://schemas.openxmlformats.org/officeDocument/2006/relationships/hyperlink" Target="https://stats.wnba.com/events/?flag=1&amp;CFID=&amp;CFPARAMS=&amp;PlayerID=0&amp;TeamID=1611661320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1" Type="http://schemas.openxmlformats.org/officeDocument/2006/relationships/hyperlink" Target="https://stats.wnba.com/events/?flag=1&amp;CFID=&amp;CFPARAMS=&amp;PlayerID=0&amp;TeamID=161166132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0" Type="http://schemas.openxmlformats.org/officeDocument/2006/relationships/hyperlink" Target="https://stats.wnba.com/events/?flag=1&amp;CFID=&amp;CFPARAMS=&amp;PlayerID=0&amp;TeamID=161166132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6" Type="http://schemas.openxmlformats.org/officeDocument/2006/relationships/hyperlink" Target="https://stats.wnba.com/events/?flag=3&amp;CFID=&amp;CFPARAMS=&amp;PlayerID=0&amp;TeamID=161166131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5" Type="http://schemas.openxmlformats.org/officeDocument/2006/relationships/hyperlink" Target="https://stats.wnba.com/events/?flag=3&amp;CFID=&amp;CFPARAMS=&amp;PlayerID=0&amp;TeamID=161166131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4" Type="http://schemas.openxmlformats.org/officeDocument/2006/relationships/hyperlink" Target="https://stats.wnba.com/events/?flag=3&amp;CFID=&amp;CFPARAMS=&amp;PlayerID=0&amp;TeamID=161166131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3" Type="http://schemas.openxmlformats.org/officeDocument/2006/relationships/hyperlink" Target="https://stats.wnba.com/team/1611661313/traditional/" TargetMode="External"/><Relationship Id="rId599" Type="http://schemas.openxmlformats.org/officeDocument/2006/relationships/hyperlink" Target="https://stats.wnba.com/team/1611661330/traditional/" TargetMode="External"/><Relationship Id="rId594" Type="http://schemas.openxmlformats.org/officeDocument/2006/relationships/hyperlink" Target="https://stats.wnba.com/events/?flag=1&amp;CFID=&amp;CFPARAMS=&amp;PlayerID=0&amp;TeamID=1611661322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3" Type="http://schemas.openxmlformats.org/officeDocument/2006/relationships/hyperlink" Target="https://stats.wnba.com/events/?flag=1&amp;CFID=&amp;CFPARAMS=&amp;PlayerID=0&amp;TeamID=1611661322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2" Type="http://schemas.openxmlformats.org/officeDocument/2006/relationships/hyperlink" Target="https://stats.wnba.com/events/?flag=1&amp;CFID=&amp;CFPARAMS=&amp;PlayerID=0&amp;TeamID=1611661322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1" Type="http://schemas.openxmlformats.org/officeDocument/2006/relationships/hyperlink" Target="https://stats.wnba.com/events/?flag=1&amp;CFID=&amp;CFPARAMS=&amp;PlayerID=0&amp;TeamID=1611661322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8" Type="http://schemas.openxmlformats.org/officeDocument/2006/relationships/hyperlink" Target="https://stats.wnba.com/events/?flag=1&amp;CFID=&amp;CFPARAMS=&amp;PlayerID=0&amp;TeamID=1611661322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7" Type="http://schemas.openxmlformats.org/officeDocument/2006/relationships/hyperlink" Target="https://stats.wnba.com/events/?flag=1&amp;CFID=&amp;CFPARAMS=&amp;PlayerID=0&amp;TeamID=1611661322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6" Type="http://schemas.openxmlformats.org/officeDocument/2006/relationships/hyperlink" Target="https://stats.wnba.com/events/?flag=1&amp;CFID=&amp;CFPARAMS=&amp;PlayerID=0&amp;TeamID=1611661322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5" Type="http://schemas.openxmlformats.org/officeDocument/2006/relationships/hyperlink" Target="https://stats.wnba.com/events/?flag=1&amp;CFID=&amp;CFPARAMS=&amp;PlayerID=0&amp;TeamID=1611661322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7" Type="http://schemas.openxmlformats.org/officeDocument/2006/relationships/hyperlink" Target="https://stats.wnba.com/team/1611661321/traditional/" TargetMode="External"/><Relationship Id="rId546" Type="http://schemas.openxmlformats.org/officeDocument/2006/relationships/hyperlink" Target="https://stats.wnba.com/events/?flag=1&amp;CFID=&amp;CFPARAMS=&amp;PlayerID=0&amp;TeamID=1611661329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5" Type="http://schemas.openxmlformats.org/officeDocument/2006/relationships/hyperlink" Target="https://stats.wnba.com/events/?flag=1&amp;CFID=&amp;CFPARAMS=&amp;PlayerID=0&amp;TeamID=161166132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4" Type="http://schemas.openxmlformats.org/officeDocument/2006/relationships/hyperlink" Target="https://stats.wnba.com/events/?flag=1&amp;CFID=&amp;CFPARAMS=&amp;PlayerID=0&amp;TeamID=161166132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9" Type="http://schemas.openxmlformats.org/officeDocument/2006/relationships/hyperlink" Target="https://stats.wnba.com/events/?flag=3&amp;CFID=&amp;CFPARAMS=&amp;PlayerID=0&amp;TeamID=1611661321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8" Type="http://schemas.openxmlformats.org/officeDocument/2006/relationships/hyperlink" Target="https://stats.wnba.com/events/?flag=3&amp;CFID=&amp;CFPARAMS=&amp;PlayerID=0&amp;TeamID=1611661321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3" Type="http://schemas.openxmlformats.org/officeDocument/2006/relationships/hyperlink" Target="https://stats.wnba.com/events/?flag=1&amp;CFID=&amp;CFPARAMS=&amp;PlayerID=0&amp;TeamID=161166132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2" Type="http://schemas.openxmlformats.org/officeDocument/2006/relationships/hyperlink" Target="https://stats.wnba.com/events/?flag=1&amp;CFID=&amp;CFPARAMS=&amp;PlayerID=0&amp;TeamID=161166132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1" Type="http://schemas.openxmlformats.org/officeDocument/2006/relationships/hyperlink" Target="https://stats.wnba.com/events/?flag=1&amp;CFID=&amp;CFPARAMS=&amp;PlayerID=0&amp;TeamID=161166132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0" Type="http://schemas.openxmlformats.org/officeDocument/2006/relationships/hyperlink" Target="https://stats.wnba.com/events/?flag=1&amp;CFID=&amp;CFPARAMS=&amp;PlayerID=0&amp;TeamID=161166132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6" Type="http://schemas.openxmlformats.org/officeDocument/2006/relationships/hyperlink" Target="https://stats.wnba.com/events/?flag=3&amp;CFID=&amp;CFPARAMS=&amp;PlayerID=0&amp;TeamID=161166132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5" Type="http://schemas.openxmlformats.org/officeDocument/2006/relationships/hyperlink" Target="https://stats.wnba.com/events/?flag=3&amp;CFID=&amp;CFPARAMS=&amp;PlayerID=0&amp;TeamID=161166132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4" Type="http://schemas.openxmlformats.org/officeDocument/2006/relationships/hyperlink" Target="https://stats.wnba.com/team/1611661329/traditional/" TargetMode="External"/><Relationship Id="rId533" Type="http://schemas.openxmlformats.org/officeDocument/2006/relationships/hyperlink" Target="https://stats.wnba.com/events/?flag=1&amp;CFID=&amp;CFPARAMS=&amp;PlayerID=0&amp;TeamID=1611661317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9" Type="http://schemas.openxmlformats.org/officeDocument/2006/relationships/hyperlink" Target="https://stats.wnba.com/events/?flag=1&amp;CFID=&amp;CFPARAMS=&amp;PlayerID=0&amp;TeamID=161166132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8" Type="http://schemas.openxmlformats.org/officeDocument/2006/relationships/hyperlink" Target="https://stats.wnba.com/events/?flag=3&amp;CFID=&amp;CFPARAMS=&amp;PlayerID=0&amp;TeamID=161166132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7" Type="http://schemas.openxmlformats.org/officeDocument/2006/relationships/hyperlink" Target="https://stats.wnba.com/events/?flag=3&amp;CFID=&amp;CFPARAMS=&amp;PlayerID=0&amp;TeamID=161166132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2" Type="http://schemas.openxmlformats.org/officeDocument/2006/relationships/hyperlink" Target="https://stats.wnba.com/events/?flag=1&amp;CFID=&amp;CFPARAMS=&amp;PlayerID=0&amp;TeamID=1611661317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1" Type="http://schemas.openxmlformats.org/officeDocument/2006/relationships/hyperlink" Target="https://stats.wnba.com/events/?flag=1&amp;CFID=&amp;CFPARAMS=&amp;PlayerID=0&amp;TeamID=1611661317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0" Type="http://schemas.openxmlformats.org/officeDocument/2006/relationships/hyperlink" Target="https://stats.wnba.com/events/?flag=1&amp;CFID=&amp;CFPARAMS=&amp;PlayerID=0&amp;TeamID=1611661317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9" Type="http://schemas.openxmlformats.org/officeDocument/2006/relationships/hyperlink" Target="https://stats.wnba.com/events/?flag=1&amp;CFID=&amp;CFPARAMS=&amp;PlayerID=0&amp;TeamID=161166132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8" Type="http://schemas.openxmlformats.org/officeDocument/2006/relationships/hyperlink" Target="https://stats.wnba.com/events/?flag=1&amp;CFID=&amp;CFPARAMS=&amp;PlayerID=0&amp;TeamID=161166132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7" Type="http://schemas.openxmlformats.org/officeDocument/2006/relationships/hyperlink" Target="https://stats.wnba.com/events/?flag=1&amp;CFID=&amp;CFPARAMS=&amp;PlayerID=0&amp;TeamID=161166132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6" Type="http://schemas.openxmlformats.org/officeDocument/2006/relationships/hyperlink" Target="https://stats.wnba.com/events/?flag=1&amp;CFID=&amp;CFPARAMS=&amp;PlayerID=0&amp;TeamID=161166132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1" Type="http://schemas.openxmlformats.org/officeDocument/2006/relationships/hyperlink" Target="https://stats.wnba.com/events/?flag=3&amp;CFID=&amp;CFPARAMS=&amp;PlayerID=0&amp;TeamID=161166132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0" Type="http://schemas.openxmlformats.org/officeDocument/2006/relationships/hyperlink" Target="https://stats.wnba.com/team/1611661320/traditional/" TargetMode="External"/><Relationship Id="rId565" Type="http://schemas.openxmlformats.org/officeDocument/2006/relationships/hyperlink" Target="https://stats.wnba.com/events/?flag=1&amp;CFID=&amp;CFPARAMS=&amp;PlayerID=0&amp;TeamID=161166132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4" Type="http://schemas.openxmlformats.org/officeDocument/2006/relationships/hyperlink" Target="https://stats.wnba.com/events/?flag=3&amp;CFID=&amp;CFPARAMS=&amp;PlayerID=0&amp;TeamID=161166132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3" Type="http://schemas.openxmlformats.org/officeDocument/2006/relationships/hyperlink" Target="https://stats.wnba.com/events/?flag=3&amp;CFID=&amp;CFPARAMS=&amp;PlayerID=0&amp;TeamID=161166132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2" Type="http://schemas.openxmlformats.org/officeDocument/2006/relationships/hyperlink" Target="https://stats.wnba.com/events/?flag=3&amp;CFID=&amp;CFPARAMS=&amp;PlayerID=0&amp;TeamID=161166132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8" Type="http://schemas.openxmlformats.org/officeDocument/2006/relationships/hyperlink" Target="https://stats.wnba.com/events/?flag=1&amp;CFID=&amp;CFPARAMS=&amp;PlayerID=0&amp;TeamID=1611661321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7" Type="http://schemas.openxmlformats.org/officeDocument/2006/relationships/hyperlink" Target="https://stats.wnba.com/events/?flag=1&amp;CFID=&amp;CFPARAMS=&amp;PlayerID=0&amp;TeamID=1611661321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6" Type="http://schemas.openxmlformats.org/officeDocument/2006/relationships/hyperlink" Target="https://stats.wnba.com/events/?flag=1&amp;CFID=&amp;CFPARAMS=&amp;PlayerID=0&amp;TeamID=1611661321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5" Type="http://schemas.openxmlformats.org/officeDocument/2006/relationships/hyperlink" Target="https://stats.wnba.com/events/?flag=1&amp;CFID=&amp;CFPARAMS=&amp;PlayerID=0&amp;TeamID=1611661321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9" Type="http://schemas.openxmlformats.org/officeDocument/2006/relationships/hyperlink" Target="https://stats.wnba.com/events/?flag=1&amp;CFID=&amp;CFPARAMS=&amp;PlayerID=0&amp;TeamID=1611661321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0" Type="http://schemas.openxmlformats.org/officeDocument/2006/relationships/hyperlink" Target="https://stats.wnba.com/events/?flag=3&amp;CFID=&amp;CFPARAMS=&amp;PlayerID=0&amp;TeamID=1611661321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4" Type="http://schemas.openxmlformats.org/officeDocument/2006/relationships/hyperlink" Target="https://stats.wnba.com/events/?flag=1&amp;CFID=&amp;CFPARAMS=&amp;PlayerID=0&amp;TeamID=1611661321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3" Type="http://schemas.openxmlformats.org/officeDocument/2006/relationships/hyperlink" Target="https://stats.wnba.com/events/?flag=1&amp;CFID=&amp;CFPARAMS=&amp;PlayerID=0&amp;TeamID=1611661321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2" Type="http://schemas.openxmlformats.org/officeDocument/2006/relationships/hyperlink" Target="https://stats.wnba.com/events/?flag=1&amp;CFID=&amp;CFPARAMS=&amp;PlayerID=0&amp;TeamID=1611661321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1" Type="http://schemas.openxmlformats.org/officeDocument/2006/relationships/hyperlink" Target="https://stats.wnba.com/events/?flag=3&amp;CFID=&amp;CFPARAMS=&amp;PlayerID=0&amp;TeamID=1611661321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5" Type="http://schemas.openxmlformats.org/officeDocument/2006/relationships/hyperlink" Target="https://stats.wnba.com/team/1611661324/traditional/" TargetMode="External"/><Relationship Id="rId494" Type="http://schemas.openxmlformats.org/officeDocument/2006/relationships/hyperlink" Target="https://stats.wnba.com/events/?flag=1&amp;CFID=&amp;CFPARAMS=&amp;PlayerID=0&amp;TeamID=1611661319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3" Type="http://schemas.openxmlformats.org/officeDocument/2006/relationships/hyperlink" Target="https://stats.wnba.com/events/?flag=1&amp;CFID=&amp;CFPARAMS=&amp;PlayerID=0&amp;TeamID=1611661319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2" Type="http://schemas.openxmlformats.org/officeDocument/2006/relationships/hyperlink" Target="https://stats.wnba.com/events/?flag=1&amp;CFID=&amp;CFPARAMS=&amp;PlayerID=0&amp;TeamID=1611661319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9" Type="http://schemas.openxmlformats.org/officeDocument/2006/relationships/hyperlink" Target="https://stats.wnba.com/events/?flag=3&amp;CFID=&amp;CFPARAMS=&amp;PlayerID=0&amp;TeamID=1611661324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8" Type="http://schemas.openxmlformats.org/officeDocument/2006/relationships/hyperlink" Target="https://stats.wnba.com/events/?flag=3&amp;CFID=&amp;CFPARAMS=&amp;PlayerID=0&amp;TeamID=1611661324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7" Type="http://schemas.openxmlformats.org/officeDocument/2006/relationships/hyperlink" Target="https://stats.wnba.com/events/?flag=3&amp;CFID=&amp;CFPARAMS=&amp;PlayerID=0&amp;TeamID=1611661324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6" Type="http://schemas.openxmlformats.org/officeDocument/2006/relationships/hyperlink" Target="https://stats.wnba.com/events/?flag=3&amp;CFID=&amp;CFPARAMS=&amp;PlayerID=0&amp;TeamID=1611661324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9" Type="http://schemas.openxmlformats.org/officeDocument/2006/relationships/hyperlink" Target="https://stats.wnba.com/events/?flag=1&amp;CFID=&amp;CFPARAMS=&amp;PlayerID=0&amp;TeamID=1611661317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4" Type="http://schemas.openxmlformats.org/officeDocument/2006/relationships/hyperlink" Target="https://stats.wnba.com/team/1611661317/traditional/" TargetMode="External"/><Relationship Id="rId403" Type="http://schemas.openxmlformats.org/officeDocument/2006/relationships/hyperlink" Target="https://stats.wnba.com/events/?flag=1&amp;CFID=&amp;CFPARAMS=&amp;PlayerID=0&amp;TeamID=1611661313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2" Type="http://schemas.openxmlformats.org/officeDocument/2006/relationships/hyperlink" Target="https://stats.wnba.com/events/?flag=1&amp;CFID=&amp;CFPARAMS=&amp;PlayerID=0&amp;TeamID=1611661313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1" Type="http://schemas.openxmlformats.org/officeDocument/2006/relationships/hyperlink" Target="https://stats.wnba.com/events/?flag=1&amp;CFID=&amp;CFPARAMS=&amp;PlayerID=0&amp;TeamID=1611661313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8" Type="http://schemas.openxmlformats.org/officeDocument/2006/relationships/hyperlink" Target="https://stats.wnba.com/events/?flag=3&amp;CFID=&amp;CFPARAMS=&amp;PlayerID=0&amp;TeamID=1611661317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7" Type="http://schemas.openxmlformats.org/officeDocument/2006/relationships/hyperlink" Target="https://stats.wnba.com/events/?flag=3&amp;CFID=&amp;CFPARAMS=&amp;PlayerID=0&amp;TeamID=1611661317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6" Type="http://schemas.openxmlformats.org/officeDocument/2006/relationships/hyperlink" Target="https://stats.wnba.com/events/?flag=3&amp;CFID=&amp;CFPARAMS=&amp;PlayerID=0&amp;TeamID=1611661317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5" Type="http://schemas.openxmlformats.org/officeDocument/2006/relationships/hyperlink" Target="https://stats.wnba.com/events/?flag=3&amp;CFID=&amp;CFPARAMS=&amp;PlayerID=0&amp;TeamID=1611661317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0" Type="http://schemas.openxmlformats.org/officeDocument/2006/relationships/hyperlink" Target="https://stats.wnba.com/events/?flag=1&amp;CFID=&amp;CFPARAMS=&amp;PlayerID=0&amp;TeamID=1611661313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9" Type="http://schemas.openxmlformats.org/officeDocument/2006/relationships/hyperlink" Target="https://stats.wnba.com/team/1611661323/traditional/" TargetMode="External"/><Relationship Id="rId468" Type="http://schemas.openxmlformats.org/officeDocument/2006/relationships/hyperlink" Target="https://stats.wnba.com/events/?flag=1&amp;CFID=&amp;CFPARAMS=&amp;PlayerID=0&amp;TeamID=1611661325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7" Type="http://schemas.openxmlformats.org/officeDocument/2006/relationships/hyperlink" Target="https://stats.wnba.com/events/?flag=1&amp;CFID=&amp;CFPARAMS=&amp;PlayerID=0&amp;TeamID=1611661325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2" Type="http://schemas.openxmlformats.org/officeDocument/2006/relationships/hyperlink" Target="https://stats.wnba.com/events/?flag=1&amp;CFID=&amp;CFPARAMS=&amp;PlayerID=0&amp;TeamID=1611661325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1" Type="http://schemas.openxmlformats.org/officeDocument/2006/relationships/hyperlink" Target="https://stats.wnba.com/events/?flag=1&amp;CFID=&amp;CFPARAMS=&amp;PlayerID=0&amp;TeamID=1611661325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0" Type="http://schemas.openxmlformats.org/officeDocument/2006/relationships/hyperlink" Target="https://stats.wnba.com/events/?flag=3&amp;CFID=&amp;CFPARAMS=&amp;PlayerID=0&amp;TeamID=1611661325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6" Type="http://schemas.openxmlformats.org/officeDocument/2006/relationships/hyperlink" Target="https://stats.wnba.com/events/?flag=1&amp;CFID=&amp;CFPARAMS=&amp;PlayerID=0&amp;TeamID=1611661325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5" Type="http://schemas.openxmlformats.org/officeDocument/2006/relationships/hyperlink" Target="https://stats.wnba.com/events/?flag=1&amp;CFID=&amp;CFPARAMS=&amp;PlayerID=0&amp;TeamID=1611661325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4" Type="http://schemas.openxmlformats.org/officeDocument/2006/relationships/hyperlink" Target="https://stats.wnba.com/events/?flag=1&amp;CFID=&amp;CFPARAMS=&amp;PlayerID=0&amp;TeamID=1611661325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3" Type="http://schemas.openxmlformats.org/officeDocument/2006/relationships/hyperlink" Target="https://stats.wnba.com/events/?flag=1&amp;CFID=&amp;CFPARAMS=&amp;PlayerID=0&amp;TeamID=1611661325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9" Type="http://schemas.openxmlformats.org/officeDocument/2006/relationships/hyperlink" Target="https://stats.wnba.com/events/?flag=3&amp;CFID=&amp;CFPARAMS=&amp;PlayerID=0&amp;TeamID=1611661325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8" Type="http://schemas.openxmlformats.org/officeDocument/2006/relationships/hyperlink" Target="https://stats.wnba.com/events/?flag=3&amp;CFID=&amp;CFPARAMS=&amp;PlayerID=0&amp;TeamID=1611661325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7" Type="http://schemas.openxmlformats.org/officeDocument/2006/relationships/hyperlink" Target="https://stats.wnba.com/events/?flag=3&amp;CFID=&amp;CFPARAMS=&amp;PlayerID=0&amp;TeamID=1611661325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6" Type="http://schemas.openxmlformats.org/officeDocument/2006/relationships/hyperlink" Target="https://stats.wnba.com/team/1611661325/traditional/" TargetMode="External"/><Relationship Id="rId451" Type="http://schemas.openxmlformats.org/officeDocument/2006/relationships/hyperlink" Target="https://stats.wnba.com/events/?flag=1&amp;CFID=&amp;CFPARAMS=&amp;PlayerID=0&amp;TeamID=161166132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0" Type="http://schemas.openxmlformats.org/officeDocument/2006/relationships/hyperlink" Target="https://stats.wnba.com/events/?flag=1&amp;CFID=&amp;CFPARAMS=&amp;PlayerID=0&amp;TeamID=161166132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5" Type="http://schemas.openxmlformats.org/officeDocument/2006/relationships/hyperlink" Target="https://stats.wnba.com/events/?flag=1&amp;CFID=&amp;CFPARAMS=&amp;PlayerID=0&amp;TeamID=1611661320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4" Type="http://schemas.openxmlformats.org/officeDocument/2006/relationships/hyperlink" Target="https://stats.wnba.com/events/?flag=1&amp;CFID=&amp;CFPARAMS=&amp;PlayerID=0&amp;TeamID=161166132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3" Type="http://schemas.openxmlformats.org/officeDocument/2006/relationships/hyperlink" Target="https://stats.wnba.com/events/?flag=1&amp;CFID=&amp;CFPARAMS=&amp;PlayerID=0&amp;TeamID=161166132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2" Type="http://schemas.openxmlformats.org/officeDocument/2006/relationships/hyperlink" Target="https://stats.wnba.com/events/?flag=1&amp;CFID=&amp;CFPARAMS=&amp;PlayerID=0&amp;TeamID=161166132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1" Type="http://schemas.openxmlformats.org/officeDocument/2006/relationships/hyperlink" Target="https://stats.wnba.com/events/?flag=1&amp;CFID=&amp;CFPARAMS=&amp;PlayerID=0&amp;TeamID=1611661319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0" Type="http://schemas.openxmlformats.org/officeDocument/2006/relationships/hyperlink" Target="https://stats.wnba.com/events/?flag=1&amp;CFID=&amp;CFPARAMS=&amp;PlayerID=0&amp;TeamID=1611661319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9" Type="http://schemas.openxmlformats.org/officeDocument/2006/relationships/hyperlink" Target="https://stats.wnba.com/events/?flag=1&amp;CFID=&amp;CFPARAMS=&amp;PlayerID=0&amp;TeamID=1611661319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4" Type="http://schemas.openxmlformats.org/officeDocument/2006/relationships/hyperlink" Target="https://stats.wnba.com/events/?flag=3&amp;CFID=&amp;CFPARAMS=&amp;PlayerID=0&amp;TeamID=1611661319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3" Type="http://schemas.openxmlformats.org/officeDocument/2006/relationships/hyperlink" Target="https://stats.wnba.com/events/?flag=3&amp;CFID=&amp;CFPARAMS=&amp;PlayerID=0&amp;TeamID=1611661319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2" Type="http://schemas.openxmlformats.org/officeDocument/2006/relationships/hyperlink" Target="https://stats.wnba.com/team/1611661319/traditional/" TargetMode="External"/><Relationship Id="rId481" Type="http://schemas.openxmlformats.org/officeDocument/2006/relationships/hyperlink" Target="https://stats.wnba.com/events/?flag=1&amp;CFID=&amp;CFPARAMS=&amp;PlayerID=0&amp;TeamID=1611661323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8" Type="http://schemas.openxmlformats.org/officeDocument/2006/relationships/hyperlink" Target="https://stats.wnba.com/events/?flag=1&amp;CFID=&amp;CFPARAMS=&amp;PlayerID=0&amp;TeamID=1611661319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7" Type="http://schemas.openxmlformats.org/officeDocument/2006/relationships/hyperlink" Target="https://stats.wnba.com/events/?flag=1&amp;CFID=&amp;CFPARAMS=&amp;PlayerID=0&amp;TeamID=1611661319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6" Type="http://schemas.openxmlformats.org/officeDocument/2006/relationships/hyperlink" Target="https://stats.wnba.com/events/?flag=3&amp;CFID=&amp;CFPARAMS=&amp;PlayerID=0&amp;TeamID=1611661319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5" Type="http://schemas.openxmlformats.org/officeDocument/2006/relationships/hyperlink" Target="https://stats.wnba.com/events/?flag=3&amp;CFID=&amp;CFPARAMS=&amp;PlayerID=0&amp;TeamID=1611661319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0" Type="http://schemas.openxmlformats.org/officeDocument/2006/relationships/hyperlink" Target="https://stats.wnba.com/events/?flag=1&amp;CFID=&amp;CFPARAMS=&amp;PlayerID=0&amp;TeamID=1611661323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9" Type="http://schemas.openxmlformats.org/officeDocument/2006/relationships/hyperlink" Target="https://stats.wnba.com/events/?flag=1&amp;CFID=&amp;CFPARAMS=&amp;PlayerID=0&amp;TeamID=1611661323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8" Type="http://schemas.openxmlformats.org/officeDocument/2006/relationships/hyperlink" Target="https://stats.wnba.com/events/?flag=1&amp;CFID=&amp;CFPARAMS=&amp;PlayerID=0&amp;TeamID=1611661323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3" Type="http://schemas.openxmlformats.org/officeDocument/2006/relationships/hyperlink" Target="https://stats.wnba.com/events/?flag=3&amp;CFID=&amp;CFPARAMS=&amp;PlayerID=0&amp;TeamID=1611661323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2" Type="http://schemas.openxmlformats.org/officeDocument/2006/relationships/hyperlink" Target="https://stats.wnba.com/events/?flag=3&amp;CFID=&amp;CFPARAMS=&amp;PlayerID=0&amp;TeamID=1611661323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1" Type="http://schemas.openxmlformats.org/officeDocument/2006/relationships/hyperlink" Target="https://stats.wnba.com/events/?flag=3&amp;CFID=&amp;CFPARAMS=&amp;PlayerID=0&amp;TeamID=1611661323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0" Type="http://schemas.openxmlformats.org/officeDocument/2006/relationships/hyperlink" Target="https://stats.wnba.com/events/?flag=3&amp;CFID=&amp;CFPARAMS=&amp;PlayerID=0&amp;TeamID=1611661323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7" Type="http://schemas.openxmlformats.org/officeDocument/2006/relationships/hyperlink" Target="https://stats.wnba.com/events/?flag=1&amp;CFID=&amp;CFPARAMS=&amp;PlayerID=0&amp;TeamID=1611661323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6" Type="http://schemas.openxmlformats.org/officeDocument/2006/relationships/hyperlink" Target="https://stats.wnba.com/events/?flag=1&amp;CFID=&amp;CFPARAMS=&amp;PlayerID=0&amp;TeamID=1611661323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5" Type="http://schemas.openxmlformats.org/officeDocument/2006/relationships/hyperlink" Target="https://stats.wnba.com/events/?flag=1&amp;CFID=&amp;CFPARAMS=&amp;PlayerID=0&amp;TeamID=1611661323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4" Type="http://schemas.openxmlformats.org/officeDocument/2006/relationships/hyperlink" Target="https://stats.wnba.com/events/?flag=1&amp;CFID=&amp;CFPARAMS=&amp;PlayerID=0&amp;TeamID=1611661323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6" Type="http://schemas.openxmlformats.org/officeDocument/2006/relationships/hyperlink" Target="https://stats.wnba.com/events/?flag=1&amp;CFID=&amp;CFPARAMS=&amp;PlayerID=0&amp;TeamID=1611661330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5" Type="http://schemas.openxmlformats.org/officeDocument/2006/relationships/hyperlink" Target="https://stats.wnba.com/events/?flag=1&amp;CFID=&amp;CFPARAMS=&amp;PlayerID=0&amp;TeamID=1611661330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4" Type="http://schemas.openxmlformats.org/officeDocument/2006/relationships/hyperlink" Target="https://stats.wnba.com/events/?flag=1&amp;CFID=&amp;CFPARAMS=&amp;PlayerID=0&amp;TeamID=1611661330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3" Type="http://schemas.openxmlformats.org/officeDocument/2006/relationships/hyperlink" Target="https://stats.wnba.com/events/?flag=1&amp;CFID=&amp;CFPARAMS=&amp;PlayerID=0&amp;TeamID=161166133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9" Type="http://schemas.openxmlformats.org/officeDocument/2006/relationships/hyperlink" Target="https://stats.wnba.com/events/?flag=1&amp;CFID=&amp;CFPARAMS=&amp;PlayerID=0&amp;TeamID=1611661330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8" Type="http://schemas.openxmlformats.org/officeDocument/2006/relationships/hyperlink" Target="https://stats.wnba.com/events/?flag=1&amp;CFID=&amp;CFPARAMS=&amp;PlayerID=0&amp;TeamID=1611661330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7" Type="http://schemas.openxmlformats.org/officeDocument/2006/relationships/hyperlink" Target="https://stats.wnba.com/events/?flag=1&amp;CFID=&amp;CFPARAMS=&amp;PlayerID=0&amp;TeamID=1611661330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2" Type="http://schemas.openxmlformats.org/officeDocument/2006/relationships/hyperlink" Target="https://stats.wnba.com/events/?flag=1&amp;CFID=&amp;CFPARAMS=&amp;PlayerID=0&amp;TeamID=161166133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1" Type="http://schemas.openxmlformats.org/officeDocument/2006/relationships/hyperlink" Target="https://stats.wnba.com/events/?flag=3&amp;CFID=&amp;CFPARAMS=&amp;PlayerID=0&amp;TeamID=161166133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0" Type="http://schemas.openxmlformats.org/officeDocument/2006/relationships/hyperlink" Target="https://stats.wnba.com/events/?flag=3&amp;CFID=&amp;CFPARAMS=&amp;PlayerID=0&amp;TeamID=161166133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5" Type="http://schemas.openxmlformats.org/officeDocument/2006/relationships/hyperlink" Target="https://stats.wnba.com/events/?flag=1&amp;CFID=&amp;CFPARAMS=&amp;PlayerID=0&amp;TeamID=1611661317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4" Type="http://schemas.openxmlformats.org/officeDocument/2006/relationships/hyperlink" Target="https://stats.wnba.com/events/?flag=1&amp;CFID=&amp;CFPARAMS=&amp;PlayerID=0&amp;TeamID=1611661317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3" Type="http://schemas.openxmlformats.org/officeDocument/2006/relationships/hyperlink" Target="https://stats.wnba.com/events/?flag=1&amp;CFID=&amp;CFPARAMS=&amp;PlayerID=0&amp;TeamID=1611661317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2" Type="http://schemas.openxmlformats.org/officeDocument/2006/relationships/hyperlink" Target="https://stats.wnba.com/events/?flag=1&amp;CFID=&amp;CFPARAMS=&amp;PlayerID=0&amp;TeamID=1611661317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9" Type="http://schemas.openxmlformats.org/officeDocument/2006/relationships/hyperlink" Target="https://stats.wnba.com/events/?flag=3&amp;CFID=&amp;CFPARAMS=&amp;PlayerID=0&amp;TeamID=161166133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8" Type="http://schemas.openxmlformats.org/officeDocument/2006/relationships/hyperlink" Target="https://stats.wnba.com/events/?flag=3&amp;CFID=&amp;CFPARAMS=&amp;PlayerID=0&amp;TeamID=161166133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7" Type="http://schemas.openxmlformats.org/officeDocument/2006/relationships/hyperlink" Target="https://stats.wnba.com/team/1611661330/traditional/" TargetMode="External"/><Relationship Id="rId416" Type="http://schemas.openxmlformats.org/officeDocument/2006/relationships/hyperlink" Target="https://stats.wnba.com/events/?flag=1&amp;CFID=&amp;CFPARAMS=&amp;PlayerID=0&amp;TeamID=1611661317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1" Type="http://schemas.openxmlformats.org/officeDocument/2006/relationships/hyperlink" Target="https://stats.wnba.com/events/?flag=1&amp;CFID=&amp;CFPARAMS=&amp;PlayerID=0&amp;TeamID=1611661317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0" Type="http://schemas.openxmlformats.org/officeDocument/2006/relationships/hyperlink" Target="https://stats.wnba.com/events/?flag=1&amp;CFID=&amp;CFPARAMS=&amp;PlayerID=0&amp;TeamID=1611661317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8" Type="http://schemas.openxmlformats.org/officeDocument/2006/relationships/hyperlink" Target="https://stats.wnba.com/events/?flag=1&amp;CFID=&amp;CFPARAMS=&amp;PlayerID=0&amp;TeamID=1611661320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7" Type="http://schemas.openxmlformats.org/officeDocument/2006/relationships/hyperlink" Target="https://stats.wnba.com/events/?flag=3&amp;CFID=&amp;CFPARAMS=&amp;PlayerID=0&amp;TeamID=1611661320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6" Type="http://schemas.openxmlformats.org/officeDocument/2006/relationships/hyperlink" Target="https://stats.wnba.com/events/?flag=3&amp;CFID=&amp;CFPARAMS=&amp;PlayerID=0&amp;TeamID=1611661320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5" Type="http://schemas.openxmlformats.org/officeDocument/2006/relationships/hyperlink" Target="https://stats.wnba.com/events/?flag=3&amp;CFID=&amp;CFPARAMS=&amp;PlayerID=0&amp;TeamID=1611661320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9" Type="http://schemas.openxmlformats.org/officeDocument/2006/relationships/hyperlink" Target="https://stats.wnba.com/events/?flag=1&amp;CFID=&amp;CFPARAMS=&amp;PlayerID=0&amp;TeamID=1611661320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0" Type="http://schemas.openxmlformats.org/officeDocument/2006/relationships/hyperlink" Target="https://stats.wnba.com/events/?flag=1&amp;CFID=&amp;CFPARAMS=&amp;PlayerID=0&amp;TeamID=1611661324&amp;GameID=&amp;ContextMeasure=STL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4" Type="http://schemas.openxmlformats.org/officeDocument/2006/relationships/hyperlink" Target="https://stats.wnba.com/events/?flag=3&amp;CFID=&amp;CFPARAMS=&amp;PlayerID=0&amp;TeamID=1611661320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3" Type="http://schemas.openxmlformats.org/officeDocument/2006/relationships/hyperlink" Target="https://stats.wnba.com/team/1611661320/traditional/" TargetMode="External"/><Relationship Id="rId442" Type="http://schemas.openxmlformats.org/officeDocument/2006/relationships/hyperlink" Target="https://stats.wnba.com/events/?flag=1&amp;CFID=&amp;CFPARAMS=&amp;PlayerID=0&amp;TeamID=1611661324&amp;GameID=&amp;ContextMeasure=BLK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1" Type="http://schemas.openxmlformats.org/officeDocument/2006/relationships/hyperlink" Target="https://stats.wnba.com/events/?flag=1&amp;CFID=&amp;CFPARAMS=&amp;PlayerID=0&amp;TeamID=1611661324&amp;GameID=&amp;ContextMeasure=BLK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7" Type="http://schemas.openxmlformats.org/officeDocument/2006/relationships/hyperlink" Target="https://stats.wnba.com/events/?flag=1&amp;CFID=&amp;CFPARAMS=&amp;PlayerID=0&amp;TeamID=1611661324&amp;GameID=&amp;ContextMeasure=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6" Type="http://schemas.openxmlformats.org/officeDocument/2006/relationships/hyperlink" Target="https://stats.wnba.com/events/?flag=1&amp;CFID=&amp;CFPARAMS=&amp;PlayerID=0&amp;TeamID=1611661324&amp;GameID=&amp;ContextMeasure=D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5" Type="http://schemas.openxmlformats.org/officeDocument/2006/relationships/hyperlink" Target="https://stats.wnba.com/events/?flag=1&amp;CFID=&amp;CFPARAMS=&amp;PlayerID=0&amp;TeamID=1611661324&amp;GameID=&amp;ContextMeasure=OREB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4" Type="http://schemas.openxmlformats.org/officeDocument/2006/relationships/hyperlink" Target="https://stats.wnba.com/events/?flag=3&amp;CFID=&amp;CFPARAMS=&amp;PlayerID=0&amp;TeamID=1611661324&amp;GameID=&amp;ContextMeasure=FG3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9" Type="http://schemas.openxmlformats.org/officeDocument/2006/relationships/hyperlink" Target="https://stats.wnba.com/events/?flag=1&amp;CFID=&amp;CFPARAMS=&amp;PlayerID=0&amp;TeamID=1611661324&amp;GameID=&amp;ContextMeasure=TOV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8" Type="http://schemas.openxmlformats.org/officeDocument/2006/relationships/hyperlink" Target="https://stats.wnba.com/events/?flag=1&amp;CFID=&amp;CFPARAMS=&amp;PlayerID=0&amp;TeamID=1611661324&amp;GameID=&amp;ContextMeasure=AST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3" Type="http://schemas.openxmlformats.org/officeDocument/2006/relationships/hyperlink" Target="https://stats.wnba.com/events/?flag=3&amp;CFID=&amp;CFPARAMS=&amp;PlayerID=0&amp;TeamID=1611661324&amp;GameID=&amp;ContextMeasure=FG3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2" Type="http://schemas.openxmlformats.org/officeDocument/2006/relationships/hyperlink" Target="https://stats.wnba.com/events/?flag=3&amp;CFID=&amp;CFPARAMS=&amp;PlayerID=0&amp;TeamID=1611661324&amp;GameID=&amp;ContextMeasure=FGA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1" Type="http://schemas.openxmlformats.org/officeDocument/2006/relationships/hyperlink" Target="https://stats.wnba.com/events/?flag=3&amp;CFID=&amp;CFPARAMS=&amp;PlayerID=0&amp;TeamID=1611661324&amp;GameID=&amp;ContextMeasure=FGM&amp;Season=202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0" Type="http://schemas.openxmlformats.org/officeDocument/2006/relationships/hyperlink" Target="https://stats.wnba.com/team/1611661324/traditional/" TargetMode="External"/><Relationship Id="rId808" Type="http://schemas.openxmlformats.org/officeDocument/2006/relationships/hyperlink" Target="https://stats.wnba.com/events/?flag=3&amp;CFID=&amp;CFPARAMS=&amp;PlayerID=0&amp;TeamID=161166132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7" Type="http://schemas.openxmlformats.org/officeDocument/2006/relationships/hyperlink" Target="https://stats.wnba.com/team/1611661320/traditional/" TargetMode="External"/><Relationship Id="rId806" Type="http://schemas.openxmlformats.org/officeDocument/2006/relationships/hyperlink" Target="https://stats.wnba.com/events/?flag=1&amp;CFID=&amp;CFPARAMS=&amp;PlayerID=0&amp;TeamID=1611661323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5" Type="http://schemas.openxmlformats.org/officeDocument/2006/relationships/hyperlink" Target="https://stats.wnba.com/events/?flag=1&amp;CFID=&amp;CFPARAMS=&amp;PlayerID=0&amp;TeamID=161166132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9" Type="http://schemas.openxmlformats.org/officeDocument/2006/relationships/hyperlink" Target="https://stats.wnba.com/events/?flag=3&amp;CFID=&amp;CFPARAMS=&amp;PlayerID=0&amp;TeamID=161166132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0" Type="http://schemas.openxmlformats.org/officeDocument/2006/relationships/hyperlink" Target="https://stats.wnba.com/events/?flag=1&amp;CFID=&amp;CFPARAMS=&amp;PlayerID=0&amp;TeamID=161166132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4" Type="http://schemas.openxmlformats.org/officeDocument/2006/relationships/hyperlink" Target="https://stats.wnba.com/events/?flag=1&amp;CFID=&amp;CFPARAMS=&amp;PlayerID=0&amp;TeamID=161166132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3" Type="http://schemas.openxmlformats.org/officeDocument/2006/relationships/hyperlink" Target="https://stats.wnba.com/events/?flag=1&amp;CFID=&amp;CFPARAMS=&amp;PlayerID=0&amp;TeamID=161166132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2" Type="http://schemas.openxmlformats.org/officeDocument/2006/relationships/hyperlink" Target="https://stats.wnba.com/events/?flag=1&amp;CFID=&amp;CFPARAMS=&amp;PlayerID=0&amp;TeamID=161166132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1" Type="http://schemas.openxmlformats.org/officeDocument/2006/relationships/hyperlink" Target="https://stats.wnba.com/events/?flag=1&amp;CFID=&amp;CFPARAMS=&amp;PlayerID=0&amp;TeamID=161166132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5" Type="http://schemas.openxmlformats.org/officeDocument/2006/relationships/hyperlink" Target="https://stats.wnba.com/events/?flag=3&amp;CFID=&amp;CFPARAMS=&amp;PlayerID=0&amp;TeamID=161166133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4" Type="http://schemas.openxmlformats.org/officeDocument/2006/relationships/hyperlink" Target="https://stats.wnba.com/events/?flag=3&amp;CFID=&amp;CFPARAMS=&amp;PlayerID=0&amp;TeamID=161166133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3" Type="http://schemas.openxmlformats.org/officeDocument/2006/relationships/hyperlink" Target="https://stats.wnba.com/events/?flag=3&amp;CFID=&amp;CFPARAMS=&amp;PlayerID=0&amp;TeamID=161166133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2" Type="http://schemas.openxmlformats.org/officeDocument/2006/relationships/hyperlink" Target="https://stats.wnba.com/team/1611661330/traditional/" TargetMode="External"/><Relationship Id="rId749" Type="http://schemas.openxmlformats.org/officeDocument/2006/relationships/hyperlink" Target="https://stats.wnba.com/events/?flag=1&amp;CFID=&amp;CFPARAMS=&amp;PlayerID=0&amp;TeamID=161166133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8" Type="http://schemas.openxmlformats.org/officeDocument/2006/relationships/hyperlink" Target="https://stats.wnba.com/events/?flag=1&amp;CFID=&amp;CFPARAMS=&amp;PlayerID=0&amp;TeamID=161166133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7" Type="http://schemas.openxmlformats.org/officeDocument/2006/relationships/hyperlink" Target="https://stats.wnba.com/events/?flag=1&amp;CFID=&amp;CFPARAMS=&amp;PlayerID=0&amp;TeamID=161166133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6" Type="http://schemas.openxmlformats.org/officeDocument/2006/relationships/hyperlink" Target="https://stats.wnba.com/events/?flag=3&amp;CFID=&amp;CFPARAMS=&amp;PlayerID=0&amp;TeamID=161166133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1" Type="http://schemas.openxmlformats.org/officeDocument/2006/relationships/hyperlink" Target="https://stats.wnba.com/events/?flag=1&amp;CFID=&amp;CFPARAMS=&amp;PlayerID=0&amp;TeamID=1611661321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0" Type="http://schemas.openxmlformats.org/officeDocument/2006/relationships/hyperlink" Target="https://stats.wnba.com/events/?flag=1&amp;CFID=&amp;CFPARAMS=&amp;PlayerID=0&amp;TeamID=1611661321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9" Type="http://schemas.openxmlformats.org/officeDocument/2006/relationships/hyperlink" Target="https://stats.wnba.com/events/?flag=1&amp;CFID=&amp;CFPARAMS=&amp;PlayerID=0&amp;TeamID=1611661321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4" Type="http://schemas.openxmlformats.org/officeDocument/2006/relationships/hyperlink" Target="https://stats.wnba.com/events/?flag=1&amp;CFID=&amp;CFPARAMS=&amp;PlayerID=0&amp;TeamID=1611661321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3" Type="http://schemas.openxmlformats.org/officeDocument/2006/relationships/hyperlink" Target="https://stats.wnba.com/events/?flag=3&amp;CFID=&amp;CFPARAMS=&amp;PlayerID=0&amp;TeamID=1611661321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2" Type="http://schemas.openxmlformats.org/officeDocument/2006/relationships/hyperlink" Target="https://stats.wnba.com/events/?flag=3&amp;CFID=&amp;CFPARAMS=&amp;PlayerID=0&amp;TeamID=1611661321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1" Type="http://schemas.openxmlformats.org/officeDocument/2006/relationships/hyperlink" Target="https://stats.wnba.com/events/?flag=3&amp;CFID=&amp;CFPARAMS=&amp;PlayerID=0&amp;TeamID=1611661321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8" Type="http://schemas.openxmlformats.org/officeDocument/2006/relationships/hyperlink" Target="https://stats.wnba.com/events/?flag=1&amp;CFID=&amp;CFPARAMS=&amp;PlayerID=0&amp;TeamID=1611661321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7" Type="http://schemas.openxmlformats.org/officeDocument/2006/relationships/hyperlink" Target="https://stats.wnba.com/events/?flag=1&amp;CFID=&amp;CFPARAMS=&amp;PlayerID=0&amp;TeamID=1611661321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6" Type="http://schemas.openxmlformats.org/officeDocument/2006/relationships/hyperlink" Target="https://stats.wnba.com/events/?flag=1&amp;CFID=&amp;CFPARAMS=&amp;PlayerID=0&amp;TeamID=1611661321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5" Type="http://schemas.openxmlformats.org/officeDocument/2006/relationships/hyperlink" Target="https://stats.wnba.com/events/?flag=1&amp;CFID=&amp;CFPARAMS=&amp;PlayerID=0&amp;TeamID=1611661321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0" Type="http://schemas.openxmlformats.org/officeDocument/2006/relationships/hyperlink" Target="https://stats.wnba.com/events/?flag=3&amp;CFID=&amp;CFPARAMS=&amp;PlayerID=0&amp;TeamID=1611661321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7" Type="http://schemas.openxmlformats.org/officeDocument/2006/relationships/hyperlink" Target="https://stats.wnba.com/events/?flag=1&amp;CFID=&amp;CFPARAMS=&amp;PlayerID=0&amp;TeamID=1611661325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6" Type="http://schemas.openxmlformats.org/officeDocument/2006/relationships/hyperlink" Target="https://stats.wnba.com/events/?flag=1&amp;CFID=&amp;CFPARAMS=&amp;PlayerID=0&amp;TeamID=1611661325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5" Type="http://schemas.openxmlformats.org/officeDocument/2006/relationships/hyperlink" Target="https://stats.wnba.com/events/?flag=1&amp;CFID=&amp;CFPARAMS=&amp;PlayerID=0&amp;TeamID=1611661325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4" Type="http://schemas.openxmlformats.org/officeDocument/2006/relationships/hyperlink" Target="https://stats.wnba.com/events/?flag=1&amp;CFID=&amp;CFPARAMS=&amp;PlayerID=0&amp;TeamID=1611661325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9" Type="http://schemas.openxmlformats.org/officeDocument/2006/relationships/hyperlink" Target="https://stats.wnba.com/events/?flag=3&amp;CFID=&amp;CFPARAMS=&amp;PlayerID=0&amp;TeamID=161166131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8" Type="http://schemas.openxmlformats.org/officeDocument/2006/relationships/hyperlink" Target="https://stats.wnba.com/team/1611661313/traditional/" TargetMode="External"/><Relationship Id="rId763" Type="http://schemas.openxmlformats.org/officeDocument/2006/relationships/hyperlink" Target="https://stats.wnba.com/events/?flag=1&amp;CFID=&amp;CFPARAMS=&amp;PlayerID=0&amp;TeamID=1611661325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2" Type="http://schemas.openxmlformats.org/officeDocument/2006/relationships/hyperlink" Target="https://stats.wnba.com/events/?flag=1&amp;CFID=&amp;CFPARAMS=&amp;PlayerID=0&amp;TeamID=1611661325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1" Type="http://schemas.openxmlformats.org/officeDocument/2006/relationships/hyperlink" Target="https://stats.wnba.com/events/?flag=1&amp;CFID=&amp;CFPARAMS=&amp;PlayerID=0&amp;TeamID=1611661325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0" Type="http://schemas.openxmlformats.org/officeDocument/2006/relationships/hyperlink" Target="https://stats.wnba.com/events/?flag=1&amp;CFID=&amp;CFPARAMS=&amp;PlayerID=0&amp;TeamID=1611661325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6" Type="http://schemas.openxmlformats.org/officeDocument/2006/relationships/hyperlink" Target="https://stats.wnba.com/events/?flag=3&amp;CFID=&amp;CFPARAMS=&amp;PlayerID=0&amp;TeamID=1611661325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5" Type="http://schemas.openxmlformats.org/officeDocument/2006/relationships/hyperlink" Target="https://stats.wnba.com/team/1611661325/traditional/" TargetMode="External"/><Relationship Id="rId754" Type="http://schemas.openxmlformats.org/officeDocument/2006/relationships/hyperlink" Target="https://stats.wnba.com/events/?flag=1&amp;CFID=&amp;CFPARAMS=&amp;PlayerID=0&amp;TeamID=1611661330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3" Type="http://schemas.openxmlformats.org/officeDocument/2006/relationships/hyperlink" Target="https://stats.wnba.com/events/?flag=1&amp;CFID=&amp;CFPARAMS=&amp;PlayerID=0&amp;TeamID=161166133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9" Type="http://schemas.openxmlformats.org/officeDocument/2006/relationships/hyperlink" Target="https://stats.wnba.com/events/?flag=3&amp;CFID=&amp;CFPARAMS=&amp;PlayerID=0&amp;TeamID=1611661325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8" Type="http://schemas.openxmlformats.org/officeDocument/2006/relationships/hyperlink" Target="https://stats.wnba.com/events/?flag=3&amp;CFID=&amp;CFPARAMS=&amp;PlayerID=0&amp;TeamID=1611661325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7" Type="http://schemas.openxmlformats.org/officeDocument/2006/relationships/hyperlink" Target="https://stats.wnba.com/events/?flag=3&amp;CFID=&amp;CFPARAMS=&amp;PlayerID=0&amp;TeamID=1611661325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2" Type="http://schemas.openxmlformats.org/officeDocument/2006/relationships/hyperlink" Target="https://stats.wnba.com/events/?flag=1&amp;CFID=&amp;CFPARAMS=&amp;PlayerID=0&amp;TeamID=161166133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1" Type="http://schemas.openxmlformats.org/officeDocument/2006/relationships/hyperlink" Target="https://stats.wnba.com/events/?flag=1&amp;CFID=&amp;CFPARAMS=&amp;PlayerID=0&amp;TeamID=161166133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0" Type="http://schemas.openxmlformats.org/officeDocument/2006/relationships/hyperlink" Target="https://stats.wnba.com/events/?flag=1&amp;CFID=&amp;CFPARAMS=&amp;PlayerID=0&amp;TeamID=161166133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9" Type="http://schemas.openxmlformats.org/officeDocument/2006/relationships/hyperlink" Target="https://stats.wnba.com/events/?flag=1&amp;CFID=&amp;CFPARAMS=&amp;PlayerID=0&amp;TeamID=161166132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8" Type="http://schemas.openxmlformats.org/officeDocument/2006/relationships/hyperlink" Target="https://stats.wnba.com/events/?flag=1&amp;CFID=&amp;CFPARAMS=&amp;PlayerID=0&amp;TeamID=161166132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7" Type="http://schemas.openxmlformats.org/officeDocument/2006/relationships/hyperlink" Target="https://stats.wnba.com/events/?flag=3&amp;CFID=&amp;CFPARAMS=&amp;PlayerID=0&amp;TeamID=161166132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6" Type="http://schemas.openxmlformats.org/officeDocument/2006/relationships/hyperlink" Target="https://stats.wnba.com/events/?flag=3&amp;CFID=&amp;CFPARAMS=&amp;PlayerID=0&amp;TeamID=161166132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1" Type="http://schemas.openxmlformats.org/officeDocument/2006/relationships/hyperlink" Target="https://stats.wnba.com/events/?flag=1&amp;CFID=&amp;CFPARAMS=&amp;PlayerID=0&amp;TeamID=161166132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0" Type="http://schemas.openxmlformats.org/officeDocument/2006/relationships/hyperlink" Target="https://stats.wnba.com/events/?flag=1&amp;CFID=&amp;CFPARAMS=&amp;PlayerID=0&amp;TeamID=161166132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5" Type="http://schemas.openxmlformats.org/officeDocument/2006/relationships/hyperlink" Target="https://stats.wnba.com/events/?flag=3&amp;CFID=&amp;CFPARAMS=&amp;PlayerID=0&amp;TeamID=161166132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4" Type="http://schemas.openxmlformats.org/officeDocument/2006/relationships/hyperlink" Target="https://stats.wnba.com/events/?flag=3&amp;CFID=&amp;CFPARAMS=&amp;PlayerID=0&amp;TeamID=1611661323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3" Type="http://schemas.openxmlformats.org/officeDocument/2006/relationships/hyperlink" Target="https://stats.wnba.com/team/1611661323/traditional/" TargetMode="External"/><Relationship Id="rId702" Type="http://schemas.openxmlformats.org/officeDocument/2006/relationships/hyperlink" Target="https://stats.wnba.com/events/?flag=1&amp;CFID=&amp;CFPARAMS=&amp;PlayerID=0&amp;TeamID=1611661329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9" Type="http://schemas.openxmlformats.org/officeDocument/2006/relationships/hyperlink" Target="https://stats.wnba.com/team/1611661321/traditional/" TargetMode="External"/><Relationship Id="rId728" Type="http://schemas.openxmlformats.org/officeDocument/2006/relationships/hyperlink" Target="https://stats.wnba.com/events/?flag=1&amp;CFID=&amp;CFPARAMS=&amp;PlayerID=0&amp;TeamID=1611661322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3" Type="http://schemas.openxmlformats.org/officeDocument/2006/relationships/hyperlink" Target="https://stats.wnba.com/events/?flag=1&amp;CFID=&amp;CFPARAMS=&amp;PlayerID=0&amp;TeamID=1611661322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2" Type="http://schemas.openxmlformats.org/officeDocument/2006/relationships/hyperlink" Target="https://stats.wnba.com/events/?flag=1&amp;CFID=&amp;CFPARAMS=&amp;PlayerID=0&amp;TeamID=1611661322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1" Type="http://schemas.openxmlformats.org/officeDocument/2006/relationships/hyperlink" Target="https://stats.wnba.com/events/?flag=1&amp;CFID=&amp;CFPARAMS=&amp;PlayerID=0&amp;TeamID=1611661322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0" Type="http://schemas.openxmlformats.org/officeDocument/2006/relationships/hyperlink" Target="https://stats.wnba.com/events/?flag=3&amp;CFID=&amp;CFPARAMS=&amp;PlayerID=0&amp;TeamID=1611661322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7" Type="http://schemas.openxmlformats.org/officeDocument/2006/relationships/hyperlink" Target="https://stats.wnba.com/events/?flag=1&amp;CFID=&amp;CFPARAMS=&amp;PlayerID=0&amp;TeamID=1611661322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6" Type="http://schemas.openxmlformats.org/officeDocument/2006/relationships/hyperlink" Target="https://stats.wnba.com/events/?flag=1&amp;CFID=&amp;CFPARAMS=&amp;PlayerID=0&amp;TeamID=1611661322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5" Type="http://schemas.openxmlformats.org/officeDocument/2006/relationships/hyperlink" Target="https://stats.wnba.com/events/?flag=1&amp;CFID=&amp;CFPARAMS=&amp;PlayerID=0&amp;TeamID=1611661322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4" Type="http://schemas.openxmlformats.org/officeDocument/2006/relationships/hyperlink" Target="https://stats.wnba.com/events/?flag=1&amp;CFID=&amp;CFPARAMS=&amp;PlayerID=0&amp;TeamID=1611661322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9" Type="http://schemas.openxmlformats.org/officeDocument/2006/relationships/hyperlink" Target="https://stats.wnba.com/events/?flag=3&amp;CFID=&amp;CFPARAMS=&amp;PlayerID=0&amp;TeamID=1611661322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8" Type="http://schemas.openxmlformats.org/officeDocument/2006/relationships/hyperlink" Target="https://stats.wnba.com/events/?flag=3&amp;CFID=&amp;CFPARAMS=&amp;PlayerID=0&amp;TeamID=1611661322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7" Type="http://schemas.openxmlformats.org/officeDocument/2006/relationships/hyperlink" Target="https://stats.wnba.com/events/?flag=3&amp;CFID=&amp;CFPARAMS=&amp;PlayerID=0&amp;TeamID=1611661322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2" Type="http://schemas.openxmlformats.org/officeDocument/2006/relationships/hyperlink" Target="https://stats.wnba.com/events/?flag=1&amp;CFID=&amp;CFPARAMS=&amp;PlayerID=0&amp;TeamID=161166132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1" Type="http://schemas.openxmlformats.org/officeDocument/2006/relationships/hyperlink" Target="https://stats.wnba.com/events/?flag=1&amp;CFID=&amp;CFPARAMS=&amp;PlayerID=0&amp;TeamID=161166132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0" Type="http://schemas.openxmlformats.org/officeDocument/2006/relationships/hyperlink" Target="https://stats.wnba.com/events/?flag=1&amp;CFID=&amp;CFPARAMS=&amp;PlayerID=0&amp;TeamID=161166132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6" Type="http://schemas.openxmlformats.org/officeDocument/2006/relationships/hyperlink" Target="https://stats.wnba.com/team/1611661322/traditional/" TargetMode="External"/><Relationship Id="rId715" Type="http://schemas.openxmlformats.org/officeDocument/2006/relationships/hyperlink" Target="https://stats.wnba.com/events/?flag=1&amp;CFID=&amp;CFPARAMS=&amp;PlayerID=0&amp;TeamID=1611661323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4" Type="http://schemas.openxmlformats.org/officeDocument/2006/relationships/hyperlink" Target="https://stats.wnba.com/events/?flag=1&amp;CFID=&amp;CFPARAMS=&amp;PlayerID=0&amp;TeamID=161166132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3" Type="http://schemas.openxmlformats.org/officeDocument/2006/relationships/hyperlink" Target="https://stats.wnba.com/events/?flag=1&amp;CFID=&amp;CFPARAMS=&amp;PlayerID=0&amp;TeamID=161166132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9" Type="http://schemas.openxmlformats.org/officeDocument/2006/relationships/hyperlink" Target="https://stats.wnba.com/events/?flag=1&amp;CFID=&amp;CFPARAMS=&amp;PlayerID=0&amp;TeamID=1611661322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8" Type="http://schemas.openxmlformats.org/officeDocument/2006/relationships/hyperlink" Target="https://stats.wnba.com/events/?flag=1&amp;CFID=&amp;CFPARAMS=&amp;PlayerID=0&amp;TeamID=1611661322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7" Type="http://schemas.openxmlformats.org/officeDocument/2006/relationships/hyperlink" Target="https://stats.wnba.com/events/?flag=1&amp;CFID=&amp;CFPARAMS=&amp;PlayerID=0&amp;TeamID=1611661322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6" Type="http://schemas.openxmlformats.org/officeDocument/2006/relationships/hyperlink" Target="https://stats.wnba.com/events/?flag=1&amp;CFID=&amp;CFPARAMS=&amp;PlayerID=0&amp;TeamID=1611661322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1" Type="http://schemas.openxmlformats.org/officeDocument/2006/relationships/hyperlink" Target="https://stats.wnba.com/team/1611661322/traditional/" TargetMode="External"/><Relationship Id="rId780" Type="http://schemas.openxmlformats.org/officeDocument/2006/relationships/hyperlink" Target="https://stats.wnba.com/events/?flag=1&amp;CFID=&amp;CFPARAMS=&amp;PlayerID=0&amp;TeamID=1611661313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5" Type="http://schemas.openxmlformats.org/officeDocument/2006/relationships/hyperlink" Target="https://stats.wnba.com/events/?flag=3&amp;CFID=&amp;CFPARAMS=&amp;PlayerID=0&amp;TeamID=1611661322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4" Type="http://schemas.openxmlformats.org/officeDocument/2006/relationships/hyperlink" Target="https://stats.wnba.com/events/?flag=3&amp;CFID=&amp;CFPARAMS=&amp;PlayerID=0&amp;TeamID=1611661322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3" Type="http://schemas.openxmlformats.org/officeDocument/2006/relationships/hyperlink" Target="https://stats.wnba.com/events/?flag=3&amp;CFID=&amp;CFPARAMS=&amp;PlayerID=0&amp;TeamID=1611661322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2" Type="http://schemas.openxmlformats.org/officeDocument/2006/relationships/hyperlink" Target="https://stats.wnba.com/events/?flag=3&amp;CFID=&amp;CFPARAMS=&amp;PlayerID=0&amp;TeamID=1611661322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8" Type="http://schemas.openxmlformats.org/officeDocument/2006/relationships/hyperlink" Target="https://stats.wnba.com/events/?flag=1&amp;CFID=&amp;CFPARAMS=&amp;PlayerID=0&amp;TeamID=1611661313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7" Type="http://schemas.openxmlformats.org/officeDocument/2006/relationships/hyperlink" Target="https://stats.wnba.com/events/?flag=1&amp;CFID=&amp;CFPARAMS=&amp;PlayerID=0&amp;TeamID=1611661313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6" Type="http://schemas.openxmlformats.org/officeDocument/2006/relationships/hyperlink" Target="https://stats.wnba.com/events/?flag=1&amp;CFID=&amp;CFPARAMS=&amp;PlayerID=0&amp;TeamID=1611661313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5" Type="http://schemas.openxmlformats.org/officeDocument/2006/relationships/hyperlink" Target="https://stats.wnba.com/events/?flag=1&amp;CFID=&amp;CFPARAMS=&amp;PlayerID=0&amp;TeamID=1611661313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9" Type="http://schemas.openxmlformats.org/officeDocument/2006/relationships/hyperlink" Target="https://stats.wnba.com/events/?flag=1&amp;CFID=&amp;CFPARAMS=&amp;PlayerID=0&amp;TeamID=1611661313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0" Type="http://schemas.openxmlformats.org/officeDocument/2006/relationships/hyperlink" Target="https://stats.wnba.com/events/?flag=3&amp;CFID=&amp;CFPARAMS=&amp;PlayerID=0&amp;TeamID=1611661313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4" Type="http://schemas.openxmlformats.org/officeDocument/2006/relationships/hyperlink" Target="https://stats.wnba.com/events/?flag=1&amp;CFID=&amp;CFPARAMS=&amp;PlayerID=0&amp;TeamID=1611661313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3" Type="http://schemas.openxmlformats.org/officeDocument/2006/relationships/hyperlink" Target="https://stats.wnba.com/events/?flag=1&amp;CFID=&amp;CFPARAMS=&amp;PlayerID=0&amp;TeamID=1611661313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2" Type="http://schemas.openxmlformats.org/officeDocument/2006/relationships/hyperlink" Target="https://stats.wnba.com/events/?flag=3&amp;CFID=&amp;CFPARAMS=&amp;PlayerID=0&amp;TeamID=1611661313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1" Type="http://schemas.openxmlformats.org/officeDocument/2006/relationships/hyperlink" Target="https://stats.wnba.com/events/?flag=3&amp;CFID=&amp;CFPARAMS=&amp;PlayerID=0&amp;TeamID=1611661313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9" Type="http://schemas.openxmlformats.org/officeDocument/2006/relationships/hyperlink" Target="https://stats.wnba.com/events/?flag=1&amp;CFID=&amp;CFPARAMS=&amp;PlayerID=0&amp;TeamID=161166132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8" Type="http://schemas.openxmlformats.org/officeDocument/2006/relationships/hyperlink" Target="https://stats.wnba.com/events/?flag=3&amp;CFID=&amp;CFPARAMS=&amp;PlayerID=0&amp;TeamID=161166132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7" Type="http://schemas.openxmlformats.org/officeDocument/2006/relationships/hyperlink" Target="https://stats.wnba.com/events/?flag=3&amp;CFID=&amp;CFPARAMS=&amp;PlayerID=0&amp;TeamID=161166132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2" Type="http://schemas.openxmlformats.org/officeDocument/2006/relationships/hyperlink" Target="https://stats.wnba.com/events/?flag=1&amp;CFID=&amp;CFPARAMS=&amp;PlayerID=0&amp;TeamID=1611661322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1" Type="http://schemas.openxmlformats.org/officeDocument/2006/relationships/hyperlink" Target="https://stats.wnba.com/events/?flag=1&amp;CFID=&amp;CFPARAMS=&amp;PlayerID=0&amp;TeamID=1611661322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0" Type="http://schemas.openxmlformats.org/officeDocument/2006/relationships/hyperlink" Target="https://stats.wnba.com/events/?flag=1&amp;CFID=&amp;CFPARAMS=&amp;PlayerID=0&amp;TeamID=1611661322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6" Type="http://schemas.openxmlformats.org/officeDocument/2006/relationships/hyperlink" Target="https://stats.wnba.com/events/?flag=3&amp;CFID=&amp;CFPARAMS=&amp;PlayerID=0&amp;TeamID=161166132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5" Type="http://schemas.openxmlformats.org/officeDocument/2006/relationships/hyperlink" Target="https://stats.wnba.com/events/?flag=3&amp;CFID=&amp;CFPARAMS=&amp;PlayerID=0&amp;TeamID=161166132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4" Type="http://schemas.openxmlformats.org/officeDocument/2006/relationships/hyperlink" Target="https://stats.wnba.com/team/1611661323/traditional/" TargetMode="External"/><Relationship Id="rId793" Type="http://schemas.openxmlformats.org/officeDocument/2006/relationships/hyperlink" Target="https://stats.wnba.com/events/?flag=1&amp;CFID=&amp;CFPARAMS=&amp;PlayerID=0&amp;TeamID=1611661322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9" Type="http://schemas.openxmlformats.org/officeDocument/2006/relationships/hyperlink" Target="https://stats.wnba.com/events/?flag=3&amp;CFID=&amp;CFPARAMS=&amp;PlayerID=0&amp;TeamID=161166131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4" Type="http://schemas.openxmlformats.org/officeDocument/2006/relationships/hyperlink" Target="https://stats.wnba.com/events/?flag=1&amp;CFID=&amp;CFPARAMS=&amp;PlayerID=0&amp;TeamID=1611661325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3" Type="http://schemas.openxmlformats.org/officeDocument/2006/relationships/hyperlink" Target="https://stats.wnba.com/events/?flag=1&amp;CFID=&amp;CFPARAMS=&amp;PlayerID=0&amp;TeamID=1611661325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2" Type="http://schemas.openxmlformats.org/officeDocument/2006/relationships/hyperlink" Target="https://stats.wnba.com/events/?flag=1&amp;CFID=&amp;CFPARAMS=&amp;PlayerID=0&amp;TeamID=1611661325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1" Type="http://schemas.openxmlformats.org/officeDocument/2006/relationships/hyperlink" Target="https://stats.wnba.com/events/?flag=1&amp;CFID=&amp;CFPARAMS=&amp;PlayerID=0&amp;TeamID=1611661325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8" Type="http://schemas.openxmlformats.org/officeDocument/2006/relationships/hyperlink" Target="https://stats.wnba.com/events/?flag=3&amp;CFID=&amp;CFPARAMS=&amp;PlayerID=0&amp;TeamID=161166131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7" Type="http://schemas.openxmlformats.org/officeDocument/2006/relationships/hyperlink" Target="https://stats.wnba.com/events/?flag=3&amp;CFID=&amp;CFPARAMS=&amp;PlayerID=0&amp;TeamID=161166131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6" Type="http://schemas.openxmlformats.org/officeDocument/2006/relationships/hyperlink" Target="https://stats.wnba.com/events/?flag=3&amp;CFID=&amp;CFPARAMS=&amp;PlayerID=0&amp;TeamID=161166131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5" Type="http://schemas.openxmlformats.org/officeDocument/2006/relationships/hyperlink" Target="https://stats.wnba.com/team/1611661319/traditional/" TargetMode="External"/><Relationship Id="rId620" Type="http://schemas.openxmlformats.org/officeDocument/2006/relationships/hyperlink" Target="https://stats.wnba.com/events/?flag=1&amp;CFID=&amp;CFPARAMS=&amp;PlayerID=0&amp;TeamID=1611661325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9" Type="http://schemas.openxmlformats.org/officeDocument/2006/relationships/hyperlink" Target="https://stats.wnba.com/events/?flag=1&amp;CFID=&amp;CFPARAMS=&amp;PlayerID=0&amp;TeamID=1611661325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8" Type="http://schemas.openxmlformats.org/officeDocument/2006/relationships/hyperlink" Target="https://stats.wnba.com/events/?flag=1&amp;CFID=&amp;CFPARAMS=&amp;PlayerID=0&amp;TeamID=1611661325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3" Type="http://schemas.openxmlformats.org/officeDocument/2006/relationships/hyperlink" Target="https://stats.wnba.com/events/?flag=3&amp;CFID=&amp;CFPARAMS=&amp;PlayerID=0&amp;TeamID=1611661325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2" Type="http://schemas.openxmlformats.org/officeDocument/2006/relationships/hyperlink" Target="https://stats.wnba.com/team/1611661325/traditional/" TargetMode="External"/><Relationship Id="rId611" Type="http://schemas.openxmlformats.org/officeDocument/2006/relationships/hyperlink" Target="https://stats.wnba.com/events/?flag=1&amp;CFID=&amp;CFPARAMS=&amp;PlayerID=0&amp;TeamID=1611661330&amp;GameID=&amp;ContextMeasure=BLK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0" Type="http://schemas.openxmlformats.org/officeDocument/2006/relationships/hyperlink" Target="https://stats.wnba.com/events/?flag=1&amp;CFID=&amp;CFPARAMS=&amp;PlayerID=0&amp;TeamID=1611661330&amp;GameID=&amp;ContextMeasure=BLK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7" Type="http://schemas.openxmlformats.org/officeDocument/2006/relationships/hyperlink" Target="https://stats.wnba.com/events/?flag=1&amp;CFID=&amp;CFPARAMS=&amp;PlayerID=0&amp;TeamID=1611661325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6" Type="http://schemas.openxmlformats.org/officeDocument/2006/relationships/hyperlink" Target="https://stats.wnba.com/events/?flag=3&amp;CFID=&amp;CFPARAMS=&amp;PlayerID=0&amp;TeamID=1611661325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5" Type="http://schemas.openxmlformats.org/officeDocument/2006/relationships/hyperlink" Target="https://stats.wnba.com/events/?flag=3&amp;CFID=&amp;CFPARAMS=&amp;PlayerID=0&amp;TeamID=1611661325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4" Type="http://schemas.openxmlformats.org/officeDocument/2006/relationships/hyperlink" Target="https://stats.wnba.com/events/?flag=3&amp;CFID=&amp;CFPARAMS=&amp;PlayerID=0&amp;TeamID=1611661325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6" Type="http://schemas.openxmlformats.org/officeDocument/2006/relationships/hyperlink" Target="https://stats.wnba.com/events/?flag=1&amp;CFID=&amp;CFPARAMS=&amp;PlayerID=0&amp;TeamID=1611661328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5" Type="http://schemas.openxmlformats.org/officeDocument/2006/relationships/hyperlink" Target="https://stats.wnba.com/events/?flag=1&amp;CFID=&amp;CFPARAMS=&amp;PlayerID=0&amp;TeamID=1611661328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4" Type="http://schemas.openxmlformats.org/officeDocument/2006/relationships/hyperlink" Target="https://stats.wnba.com/events/?flag=1&amp;CFID=&amp;CFPARAMS=&amp;PlayerID=0&amp;TeamID=1611661328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3" Type="http://schemas.openxmlformats.org/officeDocument/2006/relationships/hyperlink" Target="https://stats.wnba.com/events/?flag=1&amp;CFID=&amp;CFPARAMS=&amp;PlayerID=0&amp;TeamID=1611661328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9" Type="http://schemas.openxmlformats.org/officeDocument/2006/relationships/hyperlink" Target="https://stats.wnba.com/events/?flag=1&amp;CFID=&amp;CFPARAMS=&amp;PlayerID=0&amp;TeamID=1611661328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8" Type="http://schemas.openxmlformats.org/officeDocument/2006/relationships/hyperlink" Target="https://stats.wnba.com/events/?flag=1&amp;CFID=&amp;CFPARAMS=&amp;PlayerID=0&amp;TeamID=1611661328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7" Type="http://schemas.openxmlformats.org/officeDocument/2006/relationships/hyperlink" Target="https://stats.wnba.com/events/?flag=1&amp;CFID=&amp;CFPARAMS=&amp;PlayerID=0&amp;TeamID=1611661328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2" Type="http://schemas.openxmlformats.org/officeDocument/2006/relationships/hyperlink" Target="https://stats.wnba.com/events/?flag=3&amp;CFID=&amp;CFPARAMS=&amp;PlayerID=0&amp;TeamID=1611661328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1" Type="http://schemas.openxmlformats.org/officeDocument/2006/relationships/hyperlink" Target="https://stats.wnba.com/events/?flag=3&amp;CFID=&amp;CFPARAMS=&amp;PlayerID=0&amp;TeamID=1611661328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0" Type="http://schemas.openxmlformats.org/officeDocument/2006/relationships/hyperlink" Target="https://stats.wnba.com/events/?flag=3&amp;CFID=&amp;CFPARAMS=&amp;PlayerID=0&amp;TeamID=1611661328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5" Type="http://schemas.openxmlformats.org/officeDocument/2006/relationships/hyperlink" Target="https://stats.wnba.com/events/?flag=1&amp;CFID=&amp;CFPARAMS=&amp;PlayerID=0&amp;TeamID=1611661319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4" Type="http://schemas.openxmlformats.org/officeDocument/2006/relationships/hyperlink" Target="https://stats.wnba.com/events/?flag=1&amp;CFID=&amp;CFPARAMS=&amp;PlayerID=0&amp;TeamID=161166131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3" Type="http://schemas.openxmlformats.org/officeDocument/2006/relationships/hyperlink" Target="https://stats.wnba.com/events/?flag=1&amp;CFID=&amp;CFPARAMS=&amp;PlayerID=0&amp;TeamID=161166131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2" Type="http://schemas.openxmlformats.org/officeDocument/2006/relationships/hyperlink" Target="https://stats.wnba.com/events/?flag=1&amp;CFID=&amp;CFPARAMS=&amp;PlayerID=0&amp;TeamID=161166131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9" Type="http://schemas.openxmlformats.org/officeDocument/2006/relationships/hyperlink" Target="https://stats.wnba.com/events/?flag=3&amp;CFID=&amp;CFPARAMS=&amp;PlayerID=0&amp;TeamID=1611661328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8" Type="http://schemas.openxmlformats.org/officeDocument/2006/relationships/hyperlink" Target="https://stats.wnba.com/team/1611661328/traditional/" TargetMode="External"/><Relationship Id="rId637" Type="http://schemas.openxmlformats.org/officeDocument/2006/relationships/hyperlink" Target="https://stats.wnba.com/events/?flag=1&amp;CFID=&amp;CFPARAMS=&amp;PlayerID=0&amp;TeamID=1611661319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6" Type="http://schemas.openxmlformats.org/officeDocument/2006/relationships/hyperlink" Target="https://stats.wnba.com/events/?flag=1&amp;CFID=&amp;CFPARAMS=&amp;PlayerID=0&amp;TeamID=1611661319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1" Type="http://schemas.openxmlformats.org/officeDocument/2006/relationships/hyperlink" Target="https://stats.wnba.com/events/?flag=1&amp;CFID=&amp;CFPARAMS=&amp;PlayerID=0&amp;TeamID=161166131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0" Type="http://schemas.openxmlformats.org/officeDocument/2006/relationships/hyperlink" Target="https://stats.wnba.com/events/?flag=1&amp;CFID=&amp;CFPARAMS=&amp;PlayerID=0&amp;TeamID=161166131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9" Type="http://schemas.openxmlformats.org/officeDocument/2006/relationships/hyperlink" Target="https://stats.wnba.com/events/?flag=1&amp;CFID=&amp;CFPARAMS=&amp;PlayerID=0&amp;TeamID=1611661330&amp;GameID=&amp;ContextMeasure=STL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8" Type="http://schemas.openxmlformats.org/officeDocument/2006/relationships/hyperlink" Target="https://stats.wnba.com/events/?flag=1&amp;CFID=&amp;CFPARAMS=&amp;PlayerID=0&amp;TeamID=1611661330&amp;GameID=&amp;ContextMeasure=TOV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7" Type="http://schemas.openxmlformats.org/officeDocument/2006/relationships/hyperlink" Target="https://stats.wnba.com/events/?flag=1&amp;CFID=&amp;CFPARAMS=&amp;PlayerID=0&amp;TeamID=1611661330&amp;GameID=&amp;ContextMeasure=AST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2" Type="http://schemas.openxmlformats.org/officeDocument/2006/relationships/hyperlink" Target="https://stats.wnba.com/events/?flag=3&amp;CFID=&amp;CFPARAMS=&amp;PlayerID=0&amp;TeamID=1611661330&amp;GameID=&amp;ContextMeasure=FG3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1" Type="http://schemas.openxmlformats.org/officeDocument/2006/relationships/hyperlink" Target="https://stats.wnba.com/events/?flag=3&amp;CFID=&amp;CFPARAMS=&amp;PlayerID=0&amp;TeamID=1611661330&amp;GameID=&amp;ContextMeasure=FG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0" Type="http://schemas.openxmlformats.org/officeDocument/2006/relationships/hyperlink" Target="https://stats.wnba.com/events/?flag=3&amp;CFID=&amp;CFPARAMS=&amp;PlayerID=0&amp;TeamID=1611661330&amp;GameID=&amp;ContextMeasure=FGM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6" Type="http://schemas.openxmlformats.org/officeDocument/2006/relationships/hyperlink" Target="https://stats.wnba.com/events/?flag=1&amp;CFID=&amp;CFPARAMS=&amp;PlayerID=0&amp;TeamID=1611661330&amp;GameID=&amp;ContextMeasure=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5" Type="http://schemas.openxmlformats.org/officeDocument/2006/relationships/hyperlink" Target="https://stats.wnba.com/events/?flag=1&amp;CFID=&amp;CFPARAMS=&amp;PlayerID=0&amp;TeamID=1611661330&amp;GameID=&amp;ContextMeasure=D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4" Type="http://schemas.openxmlformats.org/officeDocument/2006/relationships/hyperlink" Target="https://stats.wnba.com/events/?flag=1&amp;CFID=&amp;CFPARAMS=&amp;PlayerID=0&amp;TeamID=1611661330&amp;GameID=&amp;ContextMeasure=OREB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3" Type="http://schemas.openxmlformats.org/officeDocument/2006/relationships/hyperlink" Target="https://stats.wnba.com/events/?flag=3&amp;CFID=&amp;CFPARAMS=&amp;PlayerID=0&amp;TeamID=1611661330&amp;GameID=&amp;ContextMeasure=FG3A&amp;Season=202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9" Type="http://schemas.openxmlformats.org/officeDocument/2006/relationships/hyperlink" Target="https://stats.wnba.com/events/?flag=1&amp;CFID=&amp;CFPARAMS=&amp;PlayerID=0&amp;TeamID=1611661329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8" Type="http://schemas.openxmlformats.org/officeDocument/2006/relationships/hyperlink" Target="https://stats.wnba.com/events/?flag=1&amp;CFID=&amp;CFPARAMS=&amp;PlayerID=0&amp;TeamID=1611661329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3" Type="http://schemas.openxmlformats.org/officeDocument/2006/relationships/hyperlink" Target="https://stats.wnba.com/events/?flag=3&amp;CFID=&amp;CFPARAMS=&amp;PlayerID=0&amp;TeamID=1611661329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2" Type="http://schemas.openxmlformats.org/officeDocument/2006/relationships/hyperlink" Target="https://stats.wnba.com/events/?flag=3&amp;CFID=&amp;CFPARAMS=&amp;PlayerID=0&amp;TeamID=1611661329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1" Type="http://schemas.openxmlformats.org/officeDocument/2006/relationships/hyperlink" Target="https://stats.wnba.com/events/?flag=3&amp;CFID=&amp;CFPARAMS=&amp;PlayerID=0&amp;TeamID=1611661329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0" Type="http://schemas.openxmlformats.org/officeDocument/2006/relationships/hyperlink" Target="https://stats.wnba.com/team/1611661329/traditional/" TargetMode="External"/><Relationship Id="rId697" Type="http://schemas.openxmlformats.org/officeDocument/2006/relationships/hyperlink" Target="https://stats.wnba.com/events/?flag=1&amp;CFID=&amp;CFPARAMS=&amp;PlayerID=0&amp;TeamID=1611661329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6" Type="http://schemas.openxmlformats.org/officeDocument/2006/relationships/hyperlink" Target="https://stats.wnba.com/events/?flag=1&amp;CFID=&amp;CFPARAMS=&amp;PlayerID=0&amp;TeamID=1611661329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5" Type="http://schemas.openxmlformats.org/officeDocument/2006/relationships/hyperlink" Target="https://stats.wnba.com/events/?flag=1&amp;CFID=&amp;CFPARAMS=&amp;PlayerID=0&amp;TeamID=1611661329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4" Type="http://schemas.openxmlformats.org/officeDocument/2006/relationships/hyperlink" Target="https://stats.wnba.com/events/?flag=3&amp;CFID=&amp;CFPARAMS=&amp;PlayerID=0&amp;TeamID=1611661329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8" Type="http://schemas.openxmlformats.org/officeDocument/2006/relationships/hyperlink" Target="https://stats.wnba.com/events/?flag=3&amp;CFID=&amp;CFPARAMS=&amp;PlayerID=0&amp;TeamID=1611661324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7" Type="http://schemas.openxmlformats.org/officeDocument/2006/relationships/hyperlink" Target="https://stats.wnba.com/events/?flag=3&amp;CFID=&amp;CFPARAMS=&amp;PlayerID=0&amp;TeamID=1611661324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6" Type="http://schemas.openxmlformats.org/officeDocument/2006/relationships/hyperlink" Target="https://stats.wnba.com/events/?flag=3&amp;CFID=&amp;CFPARAMS=&amp;PlayerID=0&amp;TeamID=1611661324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5" Type="http://schemas.openxmlformats.org/officeDocument/2006/relationships/hyperlink" Target="https://stats.wnba.com/events/?flag=3&amp;CFID=&amp;CFPARAMS=&amp;PlayerID=0&amp;TeamID=1611661324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9" Type="http://schemas.openxmlformats.org/officeDocument/2006/relationships/hyperlink" Target="https://stats.wnba.com/events/?flag=1&amp;CFID=&amp;CFPARAMS=&amp;PlayerID=0&amp;TeamID=1611661324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0" Type="http://schemas.openxmlformats.org/officeDocument/2006/relationships/hyperlink" Target="https://stats.wnba.com/events/?flag=1&amp;CFID=&amp;CFPARAMS=&amp;PlayerID=0&amp;TeamID=1611661320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4" Type="http://schemas.openxmlformats.org/officeDocument/2006/relationships/hyperlink" Target="https://stats.wnba.com/team/1611661324/traditional/" TargetMode="External"/><Relationship Id="rId663" Type="http://schemas.openxmlformats.org/officeDocument/2006/relationships/hyperlink" Target="https://stats.wnba.com/events/?flag=1&amp;CFID=&amp;CFPARAMS=&amp;PlayerID=0&amp;TeamID=1611661320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2" Type="http://schemas.openxmlformats.org/officeDocument/2006/relationships/hyperlink" Target="https://stats.wnba.com/events/?flag=1&amp;CFID=&amp;CFPARAMS=&amp;PlayerID=0&amp;TeamID=1611661320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1" Type="http://schemas.openxmlformats.org/officeDocument/2006/relationships/hyperlink" Target="https://stats.wnba.com/events/?flag=1&amp;CFID=&amp;CFPARAMS=&amp;PlayerID=0&amp;TeamID=1611661320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7" Type="http://schemas.openxmlformats.org/officeDocument/2006/relationships/hyperlink" Target="https://stats.wnba.com/events/?flag=1&amp;CFID=&amp;CFPARAMS=&amp;PlayerID=0&amp;TeamID=1611661320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6" Type="http://schemas.openxmlformats.org/officeDocument/2006/relationships/hyperlink" Target="https://stats.wnba.com/events/?flag=1&amp;CFID=&amp;CFPARAMS=&amp;PlayerID=0&amp;TeamID=1611661320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5" Type="http://schemas.openxmlformats.org/officeDocument/2006/relationships/hyperlink" Target="https://stats.wnba.com/events/?flag=3&amp;CFID=&amp;CFPARAMS=&amp;PlayerID=0&amp;TeamID=1611661320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4" Type="http://schemas.openxmlformats.org/officeDocument/2006/relationships/hyperlink" Target="https://stats.wnba.com/events/?flag=3&amp;CFID=&amp;CFPARAMS=&amp;PlayerID=0&amp;TeamID=1611661320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9" Type="http://schemas.openxmlformats.org/officeDocument/2006/relationships/hyperlink" Target="https://stats.wnba.com/events/?flag=1&amp;CFID=&amp;CFPARAMS=&amp;PlayerID=0&amp;TeamID=1611661320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8" Type="http://schemas.openxmlformats.org/officeDocument/2006/relationships/hyperlink" Target="https://stats.wnba.com/events/?flag=1&amp;CFID=&amp;CFPARAMS=&amp;PlayerID=0&amp;TeamID=1611661320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3" Type="http://schemas.openxmlformats.org/officeDocument/2006/relationships/hyperlink" Target="https://stats.wnba.com/events/?flag=3&amp;CFID=&amp;CFPARAMS=&amp;PlayerID=0&amp;TeamID=1611661320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2" Type="http://schemas.openxmlformats.org/officeDocument/2006/relationships/hyperlink" Target="https://stats.wnba.com/events/?flag=3&amp;CFID=&amp;CFPARAMS=&amp;PlayerID=0&amp;TeamID=1611661320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1" Type="http://schemas.openxmlformats.org/officeDocument/2006/relationships/hyperlink" Target="https://stats.wnba.com/team/1611661320/traditional/" TargetMode="External"/><Relationship Id="rId650" Type="http://schemas.openxmlformats.org/officeDocument/2006/relationships/hyperlink" Target="https://stats.wnba.com/events/?flag=1&amp;CFID=&amp;CFPARAMS=&amp;PlayerID=0&amp;TeamID=1611661328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9" Type="http://schemas.openxmlformats.org/officeDocument/2006/relationships/hyperlink" Target="https://stats.wnba.com/events/?flag=1&amp;CFID=&amp;CFPARAMS=&amp;PlayerID=0&amp;TeamID=1611661317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8" Type="http://schemas.openxmlformats.org/officeDocument/2006/relationships/hyperlink" Target="https://stats.wnba.com/events/?flag=1&amp;CFID=&amp;CFPARAMS=&amp;PlayerID=0&amp;TeamID=1611661317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7" Type="http://schemas.openxmlformats.org/officeDocument/2006/relationships/hyperlink" Target="https://stats.wnba.com/events/?flag=1&amp;CFID=&amp;CFPARAMS=&amp;PlayerID=0&amp;TeamID=1611661317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2" Type="http://schemas.openxmlformats.org/officeDocument/2006/relationships/hyperlink" Target="https://stats.wnba.com/events/?flag=1&amp;CFID=&amp;CFPARAMS=&amp;PlayerID=0&amp;TeamID=1611661317&amp;GameID=&amp;ContextMeasure=O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1" Type="http://schemas.openxmlformats.org/officeDocument/2006/relationships/hyperlink" Target="https://stats.wnba.com/events/?flag=3&amp;CFID=&amp;CFPARAMS=&amp;PlayerID=0&amp;TeamID=1611661317&amp;GameID=&amp;ContextMeasure=FG3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0" Type="http://schemas.openxmlformats.org/officeDocument/2006/relationships/hyperlink" Target="https://stats.wnba.com/events/?flag=3&amp;CFID=&amp;CFPARAMS=&amp;PlayerID=0&amp;TeamID=1611661317&amp;GameID=&amp;ContextMeasure=FG3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6" Type="http://schemas.openxmlformats.org/officeDocument/2006/relationships/hyperlink" Target="https://stats.wnba.com/events/?flag=1&amp;CFID=&amp;CFPARAMS=&amp;PlayerID=0&amp;TeamID=1611661317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5" Type="http://schemas.openxmlformats.org/officeDocument/2006/relationships/hyperlink" Target="https://stats.wnba.com/events/?flag=1&amp;CFID=&amp;CFPARAMS=&amp;PlayerID=0&amp;TeamID=1611661317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4" Type="http://schemas.openxmlformats.org/officeDocument/2006/relationships/hyperlink" Target="https://stats.wnba.com/events/?flag=1&amp;CFID=&amp;CFPARAMS=&amp;PlayerID=0&amp;TeamID=1611661317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3" Type="http://schemas.openxmlformats.org/officeDocument/2006/relationships/hyperlink" Target="https://stats.wnba.com/events/?flag=1&amp;CFID=&amp;CFPARAMS=&amp;PlayerID=0&amp;TeamID=1611661317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9" Type="http://schemas.openxmlformats.org/officeDocument/2006/relationships/hyperlink" Target="https://stats.wnba.com/events/?flag=3&amp;CFID=&amp;CFPARAMS=&amp;PlayerID=0&amp;TeamID=1611661317&amp;GameID=&amp;ContextMeasure=FG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8" Type="http://schemas.openxmlformats.org/officeDocument/2006/relationships/hyperlink" Target="https://stats.wnba.com/events/?flag=3&amp;CFID=&amp;CFPARAMS=&amp;PlayerID=0&amp;TeamID=1611661317&amp;GameID=&amp;ContextMeasure=FGM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7" Type="http://schemas.openxmlformats.org/officeDocument/2006/relationships/hyperlink" Target="https://stats.wnba.com/team/1611661317/traditional/" TargetMode="External"/><Relationship Id="rId676" Type="http://schemas.openxmlformats.org/officeDocument/2006/relationships/hyperlink" Target="https://stats.wnba.com/events/?flag=1&amp;CFID=&amp;CFPARAMS=&amp;PlayerID=0&amp;TeamID=1611661324&amp;GameID=&amp;ContextMeasure=BLKA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1" Type="http://schemas.openxmlformats.org/officeDocument/2006/relationships/hyperlink" Target="https://stats.wnba.com/events/?flag=1&amp;CFID=&amp;CFPARAMS=&amp;PlayerID=0&amp;TeamID=1611661324&amp;GameID=&amp;ContextMeasure=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0" Type="http://schemas.openxmlformats.org/officeDocument/2006/relationships/hyperlink" Target="https://stats.wnba.com/events/?flag=1&amp;CFID=&amp;CFPARAMS=&amp;PlayerID=0&amp;TeamID=1611661324&amp;GameID=&amp;ContextMeasure=DREB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5" Type="http://schemas.openxmlformats.org/officeDocument/2006/relationships/hyperlink" Target="https://stats.wnba.com/events/?flag=1&amp;CFID=&amp;CFPARAMS=&amp;PlayerID=0&amp;TeamID=1611661324&amp;GameID=&amp;ContextMeasure=BLK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4" Type="http://schemas.openxmlformats.org/officeDocument/2006/relationships/hyperlink" Target="https://stats.wnba.com/events/?flag=1&amp;CFID=&amp;CFPARAMS=&amp;PlayerID=0&amp;TeamID=1611661324&amp;GameID=&amp;ContextMeasure=STL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3" Type="http://schemas.openxmlformats.org/officeDocument/2006/relationships/hyperlink" Target="https://stats.wnba.com/events/?flag=1&amp;CFID=&amp;CFPARAMS=&amp;PlayerID=0&amp;TeamID=1611661324&amp;GameID=&amp;ContextMeasure=TOV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2" Type="http://schemas.openxmlformats.org/officeDocument/2006/relationships/hyperlink" Target="https://stats.wnba.com/events/?flag=1&amp;CFID=&amp;CFPARAMS=&amp;PlayerID=0&amp;TeamID=1611661324&amp;GameID=&amp;ContextMeasure=AST&amp;Season=202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7" Type="http://schemas.openxmlformats.org/officeDocument/2006/relationships/hyperlink" Target="https://stats.wnba.com/events/?flag=1&amp;CFID=&amp;CFPARAMS=&amp;PlayerID=0&amp;TeamID=161166132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6" Type="http://schemas.openxmlformats.org/officeDocument/2006/relationships/hyperlink" Target="https://stats.wnba.com/events/?flag=1&amp;CFID=&amp;CFPARAMS=&amp;PlayerID=0&amp;TeamID=161166132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5" Type="http://schemas.openxmlformats.org/officeDocument/2006/relationships/hyperlink" Target="https://stats.wnba.com/events/?flag=1&amp;CFID=&amp;CFPARAMS=&amp;PlayerID=0&amp;TeamID=161166132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4" Type="http://schemas.openxmlformats.org/officeDocument/2006/relationships/hyperlink" Target="https://stats.wnba.com/events/?flag=1&amp;CFID=&amp;CFPARAMS=&amp;PlayerID=0&amp;TeamID=161166132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9" Type="http://schemas.openxmlformats.org/officeDocument/2006/relationships/hyperlink" Target="https://stats.wnba.com/team/1611661317/traditional/" TargetMode="External"/><Relationship Id="rId988" Type="http://schemas.openxmlformats.org/officeDocument/2006/relationships/hyperlink" Target="https://stats.wnba.com/events/?flag=1&amp;CFID=&amp;CFPARAMS=&amp;PlayerID=0&amp;TeamID=1611661323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3" Type="http://schemas.openxmlformats.org/officeDocument/2006/relationships/hyperlink" Target="https://stats.wnba.com/events/?flag=1&amp;CFID=&amp;CFPARAMS=&amp;PlayerID=0&amp;TeamID=161166132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2" Type="http://schemas.openxmlformats.org/officeDocument/2006/relationships/hyperlink" Target="https://stats.wnba.com/events/?flag=1&amp;CFID=&amp;CFPARAMS=&amp;PlayerID=0&amp;TeamID=161166132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1" Type="http://schemas.openxmlformats.org/officeDocument/2006/relationships/hyperlink" Target="https://stats.wnba.com/events/?flag=1&amp;CFID=&amp;CFPARAMS=&amp;PlayerID=0&amp;TeamID=161166132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0" Type="http://schemas.openxmlformats.org/officeDocument/2006/relationships/hyperlink" Target="https://stats.wnba.com/events/?flag=3&amp;CFID=&amp;CFPARAMS=&amp;PlayerID=0&amp;TeamID=161166132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6" Type="http://schemas.openxmlformats.org/officeDocument/2006/relationships/hyperlink" Target="https://stats.wnba.com/team/1611661323/traditional/" TargetMode="External"/><Relationship Id="rId975" Type="http://schemas.openxmlformats.org/officeDocument/2006/relationships/hyperlink" Target="https://stats.wnba.com/events/?flag=1&amp;CFID=&amp;CFPARAMS=&amp;PlayerID=0&amp;TeamID=1611661322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4" Type="http://schemas.openxmlformats.org/officeDocument/2006/relationships/hyperlink" Target="https://stats.wnba.com/events/?flag=1&amp;CFID=&amp;CFPARAMS=&amp;PlayerID=0&amp;TeamID=1611661322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3" Type="http://schemas.openxmlformats.org/officeDocument/2006/relationships/hyperlink" Target="https://stats.wnba.com/events/?flag=1&amp;CFID=&amp;CFPARAMS=&amp;PlayerID=0&amp;TeamID=1611661322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9" Type="http://schemas.openxmlformats.org/officeDocument/2006/relationships/hyperlink" Target="https://stats.wnba.com/events/?flag=3&amp;CFID=&amp;CFPARAMS=&amp;PlayerID=0&amp;TeamID=161166132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8" Type="http://schemas.openxmlformats.org/officeDocument/2006/relationships/hyperlink" Target="https://stats.wnba.com/events/?flag=3&amp;CFID=&amp;CFPARAMS=&amp;PlayerID=0&amp;TeamID=161166132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7" Type="http://schemas.openxmlformats.org/officeDocument/2006/relationships/hyperlink" Target="https://stats.wnba.com/events/?flag=3&amp;CFID=&amp;CFPARAMS=&amp;PlayerID=0&amp;TeamID=161166132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2" Type="http://schemas.openxmlformats.org/officeDocument/2006/relationships/hyperlink" Target="https://stats.wnba.com/events/?flag=1&amp;CFID=&amp;CFPARAMS=&amp;PlayerID=0&amp;TeamID=1611661322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1" Type="http://schemas.openxmlformats.org/officeDocument/2006/relationships/hyperlink" Target="https://stats.wnba.com/events/?flag=1&amp;CFID=&amp;CFPARAMS=&amp;PlayerID=0&amp;TeamID=1611661322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0" Type="http://schemas.openxmlformats.org/officeDocument/2006/relationships/hyperlink" Target="https://stats.wnba.com/events/?flag=1&amp;CFID=&amp;CFPARAMS=&amp;PlayerID=0&amp;TeamID=1611661322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8" Type="http://schemas.openxmlformats.org/officeDocument/2006/relationships/hyperlink" Target="https://stats.wnba.com/events/?flag=1&amp;CFID=&amp;CFPARAMS=&amp;PlayerID=0&amp;TeamID=1611661317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7" Type="http://schemas.openxmlformats.org/officeDocument/2006/relationships/hyperlink" Target="https://stats.wnba.com/events/?flag=1&amp;CFID=&amp;CFPARAMS=&amp;PlayerID=0&amp;TeamID=1611661317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6" Type="http://schemas.openxmlformats.org/officeDocument/2006/relationships/hyperlink" Target="https://stats.wnba.com/events/?flag=1&amp;CFID=&amp;CFPARAMS=&amp;PlayerID=0&amp;TeamID=1611661317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5" Type="http://schemas.openxmlformats.org/officeDocument/2006/relationships/hyperlink" Target="https://stats.wnba.com/events/?flag=1&amp;CFID=&amp;CFPARAMS=&amp;PlayerID=0&amp;TeamID=1611661317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9" Type="http://schemas.openxmlformats.org/officeDocument/2006/relationships/hyperlink" Target="https://stats.wnba.com/events/?flag=1&amp;CFID=&amp;CFPARAMS=&amp;PlayerID=0&amp;TeamID=1611661317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0" Type="http://schemas.openxmlformats.org/officeDocument/2006/relationships/hyperlink" Target="https://stats.wnba.com/events/?flag=3&amp;CFID=&amp;CFPARAMS=&amp;PlayerID=0&amp;TeamID=1611661317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4" Type="http://schemas.openxmlformats.org/officeDocument/2006/relationships/hyperlink" Target="https://stats.wnba.com/events/?flag=1&amp;CFID=&amp;CFPARAMS=&amp;PlayerID=0&amp;TeamID=1611661317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3" Type="http://schemas.openxmlformats.org/officeDocument/2006/relationships/hyperlink" Target="https://stats.wnba.com/events/?flag=3&amp;CFID=&amp;CFPARAMS=&amp;PlayerID=0&amp;TeamID=1611661317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2" Type="http://schemas.openxmlformats.org/officeDocument/2006/relationships/hyperlink" Target="https://stats.wnba.com/events/?flag=3&amp;CFID=&amp;CFPARAMS=&amp;PlayerID=0&amp;TeamID=1611661317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1" Type="http://schemas.openxmlformats.org/officeDocument/2006/relationships/hyperlink" Target="https://stats.wnba.com/events/?flag=3&amp;CFID=&amp;CFPARAMS=&amp;PlayerID=0&amp;TeamID=1611661317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9" Type="http://schemas.openxmlformats.org/officeDocument/2006/relationships/hyperlink" Target="https://stats.wnba.com/events/?flag=1&amp;CFID=&amp;CFPARAMS=&amp;PlayerID=0&amp;TeamID=1611661328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8" Type="http://schemas.openxmlformats.org/officeDocument/2006/relationships/hyperlink" Target="https://stats.wnba.com/events/?flag=1&amp;CFID=&amp;CFPARAMS=&amp;PlayerID=0&amp;TeamID=1611661328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3" Type="http://schemas.openxmlformats.org/officeDocument/2006/relationships/hyperlink" Target="https://stats.wnba.com/events/?flag=1&amp;CFID=&amp;CFPARAMS=&amp;PlayerID=0&amp;TeamID=1611661328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2" Type="http://schemas.openxmlformats.org/officeDocument/2006/relationships/hyperlink" Target="https://stats.wnba.com/events/?flag=1&amp;CFID=&amp;CFPARAMS=&amp;PlayerID=0&amp;TeamID=1611661328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1" Type="http://schemas.openxmlformats.org/officeDocument/2006/relationships/hyperlink" Target="https://stats.wnba.com/events/?flag=3&amp;CFID=&amp;CFPARAMS=&amp;PlayerID=0&amp;TeamID=1611661328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0" Type="http://schemas.openxmlformats.org/officeDocument/2006/relationships/hyperlink" Target="https://stats.wnba.com/events/?flag=3&amp;CFID=&amp;CFPARAMS=&amp;PlayerID=0&amp;TeamID=1611661328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7" Type="http://schemas.openxmlformats.org/officeDocument/2006/relationships/hyperlink" Target="https://stats.wnba.com/events/?flag=1&amp;CFID=&amp;CFPARAMS=&amp;PlayerID=0&amp;TeamID=1611661328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6" Type="http://schemas.openxmlformats.org/officeDocument/2006/relationships/hyperlink" Target="https://stats.wnba.com/events/?flag=1&amp;CFID=&amp;CFPARAMS=&amp;PlayerID=0&amp;TeamID=1611661328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5" Type="http://schemas.openxmlformats.org/officeDocument/2006/relationships/hyperlink" Target="https://stats.wnba.com/events/?flag=1&amp;CFID=&amp;CFPARAMS=&amp;PlayerID=0&amp;TeamID=1611661328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4" Type="http://schemas.openxmlformats.org/officeDocument/2006/relationships/hyperlink" Target="https://stats.wnba.com/events/?flag=1&amp;CFID=&amp;CFPARAMS=&amp;PlayerID=0&amp;TeamID=1611661328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9" Type="http://schemas.openxmlformats.org/officeDocument/2006/relationships/hyperlink" Target="https://stats.wnba.com/events/?flag=3&amp;CFID=&amp;CFPARAMS=&amp;PlayerID=0&amp;TeamID=1611661328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8" Type="http://schemas.openxmlformats.org/officeDocument/2006/relationships/hyperlink" Target="https://stats.wnba.com/events/?flag=3&amp;CFID=&amp;CFPARAMS=&amp;PlayerID=0&amp;TeamID=1611661328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7" Type="http://schemas.openxmlformats.org/officeDocument/2006/relationships/hyperlink" Target="https://stats.wnba.com/team/1611661328/traditional/" TargetMode="External"/><Relationship Id="rId932" Type="http://schemas.openxmlformats.org/officeDocument/2006/relationships/hyperlink" Target="https://stats.wnba.com/events/?flag=1&amp;CFID=&amp;CFPARAMS=&amp;PlayerID=0&amp;TeamID=161166133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1" Type="http://schemas.openxmlformats.org/officeDocument/2006/relationships/hyperlink" Target="https://stats.wnba.com/events/?flag=1&amp;CFID=&amp;CFPARAMS=&amp;PlayerID=0&amp;TeamID=161166133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0" Type="http://schemas.openxmlformats.org/officeDocument/2006/relationships/hyperlink" Target="https://stats.wnba.com/events/?flag=1&amp;CFID=&amp;CFPARAMS=&amp;PlayerID=0&amp;TeamID=161166133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6" Type="http://schemas.openxmlformats.org/officeDocument/2006/relationships/hyperlink" Target="https://stats.wnba.com/events/?flag=1&amp;CFID=&amp;CFPARAMS=&amp;PlayerID=0&amp;TeamID=1611661330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5" Type="http://schemas.openxmlformats.org/officeDocument/2006/relationships/hyperlink" Target="https://stats.wnba.com/events/?flag=1&amp;CFID=&amp;CFPARAMS=&amp;PlayerID=0&amp;TeamID=161166133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4" Type="http://schemas.openxmlformats.org/officeDocument/2006/relationships/hyperlink" Target="https://stats.wnba.com/events/?flag=1&amp;CFID=&amp;CFPARAMS=&amp;PlayerID=0&amp;TeamID=161166133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3" Type="http://schemas.openxmlformats.org/officeDocument/2006/relationships/hyperlink" Target="https://stats.wnba.com/events/?flag=1&amp;CFID=&amp;CFPARAMS=&amp;PlayerID=0&amp;TeamID=161166133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5" Type="http://schemas.openxmlformats.org/officeDocument/2006/relationships/hyperlink" Target="https://stats.wnba.com/events/?flag=3&amp;CFID=&amp;CFPARAMS=&amp;PlayerID=0&amp;TeamID=1611661322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4" Type="http://schemas.openxmlformats.org/officeDocument/2006/relationships/hyperlink" Target="https://stats.wnba.com/events/?flag=3&amp;CFID=&amp;CFPARAMS=&amp;PlayerID=0&amp;TeamID=1611661322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3" Type="http://schemas.openxmlformats.org/officeDocument/2006/relationships/hyperlink" Target="https://stats.wnba.com/team/1611661322/traditional/" TargetMode="External"/><Relationship Id="rId962" Type="http://schemas.openxmlformats.org/officeDocument/2006/relationships/hyperlink" Target="https://stats.wnba.com/events/?flag=1&amp;CFID=&amp;CFPARAMS=&amp;PlayerID=0&amp;TeamID=1611661330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9" Type="http://schemas.openxmlformats.org/officeDocument/2006/relationships/hyperlink" Target="https://stats.wnba.com/events/?flag=1&amp;CFID=&amp;CFPARAMS=&amp;PlayerID=0&amp;TeamID=1611661322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8" Type="http://schemas.openxmlformats.org/officeDocument/2006/relationships/hyperlink" Target="https://stats.wnba.com/events/?flag=1&amp;CFID=&amp;CFPARAMS=&amp;PlayerID=0&amp;TeamID=1611661322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7" Type="http://schemas.openxmlformats.org/officeDocument/2006/relationships/hyperlink" Target="https://stats.wnba.com/events/?flag=3&amp;CFID=&amp;CFPARAMS=&amp;PlayerID=0&amp;TeamID=1611661322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6" Type="http://schemas.openxmlformats.org/officeDocument/2006/relationships/hyperlink" Target="https://stats.wnba.com/events/?flag=3&amp;CFID=&amp;CFPARAMS=&amp;PlayerID=0&amp;TeamID=1611661322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1" Type="http://schemas.openxmlformats.org/officeDocument/2006/relationships/hyperlink" Target="https://stats.wnba.com/events/?flag=1&amp;CFID=&amp;CFPARAMS=&amp;PlayerID=0&amp;TeamID=161166133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0" Type="http://schemas.openxmlformats.org/officeDocument/2006/relationships/hyperlink" Target="https://stats.wnba.com/events/?flag=1&amp;CFID=&amp;CFPARAMS=&amp;PlayerID=0&amp;TeamID=161166133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9" Type="http://schemas.openxmlformats.org/officeDocument/2006/relationships/hyperlink" Target="https://stats.wnba.com/events/?flag=1&amp;CFID=&amp;CFPARAMS=&amp;PlayerID=0&amp;TeamID=161166133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4" Type="http://schemas.openxmlformats.org/officeDocument/2006/relationships/hyperlink" Target="https://stats.wnba.com/events/?flag=3&amp;CFID=&amp;CFPARAMS=&amp;PlayerID=0&amp;TeamID=161166133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3" Type="http://schemas.openxmlformats.org/officeDocument/2006/relationships/hyperlink" Target="https://stats.wnba.com/events/?flag=3&amp;CFID=&amp;CFPARAMS=&amp;PlayerID=0&amp;TeamID=161166133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2" Type="http://schemas.openxmlformats.org/officeDocument/2006/relationships/hyperlink" Target="https://stats.wnba.com/events/?flag=3&amp;CFID=&amp;CFPARAMS=&amp;PlayerID=0&amp;TeamID=161166133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1" Type="http://schemas.openxmlformats.org/officeDocument/2006/relationships/hyperlink" Target="https://stats.wnba.com/events/?flag=3&amp;CFID=&amp;CFPARAMS=&amp;PlayerID=0&amp;TeamID=161166133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8" Type="http://schemas.openxmlformats.org/officeDocument/2006/relationships/hyperlink" Target="https://stats.wnba.com/events/?flag=1&amp;CFID=&amp;CFPARAMS=&amp;PlayerID=0&amp;TeamID=161166133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7" Type="http://schemas.openxmlformats.org/officeDocument/2006/relationships/hyperlink" Target="https://stats.wnba.com/events/?flag=1&amp;CFID=&amp;CFPARAMS=&amp;PlayerID=0&amp;TeamID=161166133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6" Type="http://schemas.openxmlformats.org/officeDocument/2006/relationships/hyperlink" Target="https://stats.wnba.com/events/?flag=1&amp;CFID=&amp;CFPARAMS=&amp;PlayerID=0&amp;TeamID=161166133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5" Type="http://schemas.openxmlformats.org/officeDocument/2006/relationships/hyperlink" Target="https://stats.wnba.com/events/?flag=1&amp;CFID=&amp;CFPARAMS=&amp;PlayerID=0&amp;TeamID=161166133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0" Type="http://schemas.openxmlformats.org/officeDocument/2006/relationships/hyperlink" Target="https://stats.wnba.com/team/1611661330/traditional/" TargetMode="External"/><Relationship Id="rId907" Type="http://schemas.openxmlformats.org/officeDocument/2006/relationships/hyperlink" Target="https://stats.wnba.com/events/?flag=1&amp;CFID=&amp;CFPARAMS=&amp;PlayerID=0&amp;TeamID=1611661321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6" Type="http://schemas.openxmlformats.org/officeDocument/2006/relationships/hyperlink" Target="https://stats.wnba.com/events/?flag=1&amp;CFID=&amp;CFPARAMS=&amp;PlayerID=0&amp;TeamID=1611661321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5" Type="http://schemas.openxmlformats.org/officeDocument/2006/relationships/hyperlink" Target="https://stats.wnba.com/events/?flag=1&amp;CFID=&amp;CFPARAMS=&amp;PlayerID=0&amp;TeamID=1611661321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4" Type="http://schemas.openxmlformats.org/officeDocument/2006/relationships/hyperlink" Target="https://stats.wnba.com/events/?flag=1&amp;CFID=&amp;CFPARAMS=&amp;PlayerID=0&amp;TeamID=1611661321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9" Type="http://schemas.openxmlformats.org/officeDocument/2006/relationships/hyperlink" Target="https://stats.wnba.com/events/?flag=1&amp;CFID=&amp;CFPARAMS=&amp;PlayerID=0&amp;TeamID=1611661321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8" Type="http://schemas.openxmlformats.org/officeDocument/2006/relationships/hyperlink" Target="https://stats.wnba.com/events/?flag=1&amp;CFID=&amp;CFPARAMS=&amp;PlayerID=0&amp;TeamID=1611661321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3" Type="http://schemas.openxmlformats.org/officeDocument/2006/relationships/hyperlink" Target="https://stats.wnba.com/events/?flag=1&amp;CFID=&amp;CFPARAMS=&amp;PlayerID=0&amp;TeamID=1611661321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2" Type="http://schemas.openxmlformats.org/officeDocument/2006/relationships/hyperlink" Target="https://stats.wnba.com/events/?flag=3&amp;CFID=&amp;CFPARAMS=&amp;PlayerID=0&amp;TeamID=1611661321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1" Type="http://schemas.openxmlformats.org/officeDocument/2006/relationships/hyperlink" Target="https://stats.wnba.com/events/?flag=3&amp;CFID=&amp;CFPARAMS=&amp;PlayerID=0&amp;TeamID=1611661321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0" Type="http://schemas.openxmlformats.org/officeDocument/2006/relationships/hyperlink" Target="https://stats.wnba.com/events/?flag=3&amp;CFID=&amp;CFPARAMS=&amp;PlayerID=0&amp;TeamID=1611661321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9" Type="http://schemas.openxmlformats.org/officeDocument/2006/relationships/hyperlink" Target="https://stats.wnba.com/events/?flag=1&amp;CFID=&amp;CFPARAMS=&amp;PlayerID=0&amp;TeamID=161166133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8" Type="http://schemas.openxmlformats.org/officeDocument/2006/relationships/hyperlink" Target="https://stats.wnba.com/events/?flag=3&amp;CFID=&amp;CFPARAMS=&amp;PlayerID=0&amp;TeamID=161166133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7" Type="http://schemas.openxmlformats.org/officeDocument/2006/relationships/hyperlink" Target="https://stats.wnba.com/events/?flag=3&amp;CFID=&amp;CFPARAMS=&amp;PlayerID=0&amp;TeamID=161166133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6" Type="http://schemas.openxmlformats.org/officeDocument/2006/relationships/hyperlink" Target="https://stats.wnba.com/events/?flag=3&amp;CFID=&amp;CFPARAMS=&amp;PlayerID=0&amp;TeamID=1611661330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1" Type="http://schemas.openxmlformats.org/officeDocument/2006/relationships/hyperlink" Target="https://stats.wnba.com/events/?flag=1&amp;CFID=&amp;CFPARAMS=&amp;PlayerID=0&amp;TeamID=1611661313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0" Type="http://schemas.openxmlformats.org/officeDocument/2006/relationships/hyperlink" Target="https://stats.wnba.com/events/?flag=1&amp;CFID=&amp;CFPARAMS=&amp;PlayerID=0&amp;TeamID=1611661313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5" Type="http://schemas.openxmlformats.org/officeDocument/2006/relationships/hyperlink" Target="https://stats.wnba.com/events/?flag=3&amp;CFID=&amp;CFPARAMS=&amp;PlayerID=0&amp;TeamID=1611661330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4" Type="http://schemas.openxmlformats.org/officeDocument/2006/relationships/hyperlink" Target="https://stats.wnba.com/team/1611661330/traditional/" TargetMode="External"/><Relationship Id="rId923" Type="http://schemas.openxmlformats.org/officeDocument/2006/relationships/hyperlink" Target="https://stats.wnba.com/events/?flag=1&amp;CFID=&amp;CFPARAMS=&amp;PlayerID=0&amp;TeamID=1611661313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2" Type="http://schemas.openxmlformats.org/officeDocument/2006/relationships/hyperlink" Target="https://stats.wnba.com/events/?flag=1&amp;CFID=&amp;CFPARAMS=&amp;PlayerID=0&amp;TeamID=1611661313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8" Type="http://schemas.openxmlformats.org/officeDocument/2006/relationships/hyperlink" Target="https://stats.wnba.com/events/?flag=1&amp;CFID=&amp;CFPARAMS=&amp;PlayerID=0&amp;TeamID=1611661313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7" Type="http://schemas.openxmlformats.org/officeDocument/2006/relationships/hyperlink" Target="https://stats.wnba.com/events/?flag=1&amp;CFID=&amp;CFPARAMS=&amp;PlayerID=0&amp;TeamID=1611661313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6" Type="http://schemas.openxmlformats.org/officeDocument/2006/relationships/hyperlink" Target="https://stats.wnba.com/events/?flag=1&amp;CFID=&amp;CFPARAMS=&amp;PlayerID=0&amp;TeamID=1611661313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5" Type="http://schemas.openxmlformats.org/officeDocument/2006/relationships/hyperlink" Target="https://stats.wnba.com/events/?flag=3&amp;CFID=&amp;CFPARAMS=&amp;PlayerID=0&amp;TeamID=1611661313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9" Type="http://schemas.openxmlformats.org/officeDocument/2006/relationships/hyperlink" Target="https://stats.wnba.com/events/?flag=1&amp;CFID=&amp;CFPARAMS=&amp;PlayerID=0&amp;TeamID=1611661313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0" Type="http://schemas.openxmlformats.org/officeDocument/2006/relationships/hyperlink" Target="https://stats.wnba.com/events/?flag=1&amp;CFID=&amp;CFPARAMS=&amp;PlayerID=0&amp;TeamID=1611661321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4" Type="http://schemas.openxmlformats.org/officeDocument/2006/relationships/hyperlink" Target="https://stats.wnba.com/events/?flag=3&amp;CFID=&amp;CFPARAMS=&amp;PlayerID=0&amp;TeamID=1611661313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3" Type="http://schemas.openxmlformats.org/officeDocument/2006/relationships/hyperlink" Target="https://stats.wnba.com/events/?flag=3&amp;CFID=&amp;CFPARAMS=&amp;PlayerID=0&amp;TeamID=1611661313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2" Type="http://schemas.openxmlformats.org/officeDocument/2006/relationships/hyperlink" Target="https://stats.wnba.com/events/?flag=3&amp;CFID=&amp;CFPARAMS=&amp;PlayerID=0&amp;TeamID=1611661313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1" Type="http://schemas.openxmlformats.org/officeDocument/2006/relationships/hyperlink" Target="https://stats.wnba.com/team/1611661313/traditional/" TargetMode="External"/><Relationship Id="rId866" Type="http://schemas.openxmlformats.org/officeDocument/2006/relationships/hyperlink" Target="https://stats.wnba.com/events/?flag=1&amp;CFID=&amp;CFPARAMS=&amp;PlayerID=0&amp;TeamID=1611661328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5" Type="http://schemas.openxmlformats.org/officeDocument/2006/relationships/hyperlink" Target="https://stats.wnba.com/events/?flag=1&amp;CFID=&amp;CFPARAMS=&amp;PlayerID=0&amp;TeamID=1611661328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4" Type="http://schemas.openxmlformats.org/officeDocument/2006/relationships/hyperlink" Target="https://stats.wnba.com/events/?flag=1&amp;CFID=&amp;CFPARAMS=&amp;PlayerID=0&amp;TeamID=1611661328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3" Type="http://schemas.openxmlformats.org/officeDocument/2006/relationships/hyperlink" Target="https://stats.wnba.com/events/?flag=3&amp;CFID=&amp;CFPARAMS=&amp;PlayerID=0&amp;TeamID=1611661328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9" Type="http://schemas.openxmlformats.org/officeDocument/2006/relationships/hyperlink" Target="https://stats.wnba.com/events/?flag=1&amp;CFID=&amp;CFPARAMS=&amp;PlayerID=0&amp;TeamID=1611661328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8" Type="http://schemas.openxmlformats.org/officeDocument/2006/relationships/hyperlink" Target="https://stats.wnba.com/events/?flag=1&amp;CFID=&amp;CFPARAMS=&amp;PlayerID=0&amp;TeamID=1611661328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7" Type="http://schemas.openxmlformats.org/officeDocument/2006/relationships/hyperlink" Target="https://stats.wnba.com/events/?flag=1&amp;CFID=&amp;CFPARAMS=&amp;PlayerID=0&amp;TeamID=1611661328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2" Type="http://schemas.openxmlformats.org/officeDocument/2006/relationships/hyperlink" Target="https://stats.wnba.com/events/?flag=3&amp;CFID=&amp;CFPARAMS=&amp;PlayerID=0&amp;TeamID=1611661328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1" Type="http://schemas.openxmlformats.org/officeDocument/2006/relationships/hyperlink" Target="https://stats.wnba.com/events/?flag=3&amp;CFID=&amp;CFPARAMS=&amp;PlayerID=0&amp;TeamID=1611661328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0" Type="http://schemas.openxmlformats.org/officeDocument/2006/relationships/hyperlink" Target="https://stats.wnba.com/events/?flag=3&amp;CFID=&amp;CFPARAMS=&amp;PlayerID=0&amp;TeamID=1611661328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5" Type="http://schemas.openxmlformats.org/officeDocument/2006/relationships/hyperlink" Target="https://stats.wnba.com/events/?flag=1&amp;CFID=&amp;CFPARAMS=&amp;PlayerID=0&amp;TeamID=1611661324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4" Type="http://schemas.openxmlformats.org/officeDocument/2006/relationships/hyperlink" Target="https://stats.wnba.com/events/?flag=1&amp;CFID=&amp;CFPARAMS=&amp;PlayerID=0&amp;TeamID=1611661324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3" Type="http://schemas.openxmlformats.org/officeDocument/2006/relationships/hyperlink" Target="https://stats.wnba.com/events/?flag=1&amp;CFID=&amp;CFPARAMS=&amp;PlayerID=0&amp;TeamID=1611661324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2" Type="http://schemas.openxmlformats.org/officeDocument/2006/relationships/hyperlink" Target="https://stats.wnba.com/events/?flag=1&amp;CFID=&amp;CFPARAMS=&amp;PlayerID=0&amp;TeamID=1611661324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9" Type="http://schemas.openxmlformats.org/officeDocument/2006/relationships/hyperlink" Target="https://stats.wnba.com/team/1611661328/traditional/" TargetMode="External"/><Relationship Id="rId858" Type="http://schemas.openxmlformats.org/officeDocument/2006/relationships/hyperlink" Target="https://stats.wnba.com/events/?flag=1&amp;CFID=&amp;CFPARAMS=&amp;PlayerID=0&amp;TeamID=1611661324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7" Type="http://schemas.openxmlformats.org/officeDocument/2006/relationships/hyperlink" Target="https://stats.wnba.com/events/?flag=1&amp;CFID=&amp;CFPARAMS=&amp;PlayerID=0&amp;TeamID=1611661324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6" Type="http://schemas.openxmlformats.org/officeDocument/2006/relationships/hyperlink" Target="https://stats.wnba.com/events/?flag=1&amp;CFID=&amp;CFPARAMS=&amp;PlayerID=0&amp;TeamID=1611661324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1" Type="http://schemas.openxmlformats.org/officeDocument/2006/relationships/hyperlink" Target="https://stats.wnba.com/events/?flag=1&amp;CFID=&amp;CFPARAMS=&amp;PlayerID=0&amp;TeamID=1611661324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0" Type="http://schemas.openxmlformats.org/officeDocument/2006/relationships/hyperlink" Target="https://stats.wnba.com/events/?flag=3&amp;CFID=&amp;CFPARAMS=&amp;PlayerID=0&amp;TeamID=1611661324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8" Type="http://schemas.openxmlformats.org/officeDocument/2006/relationships/hyperlink" Target="https://stats.wnba.com/events/?flag=3&amp;CFID=&amp;CFPARAMS=&amp;PlayerID=0&amp;TeamID=1611661325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7" Type="http://schemas.openxmlformats.org/officeDocument/2006/relationships/hyperlink" Target="https://stats.wnba.com/events/?flag=3&amp;CFID=&amp;CFPARAMS=&amp;PlayerID=0&amp;TeamID=1611661325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6" Type="http://schemas.openxmlformats.org/officeDocument/2006/relationships/hyperlink" Target="https://stats.wnba.com/events/?flag=3&amp;CFID=&amp;CFPARAMS=&amp;PlayerID=0&amp;TeamID=1611661325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5" Type="http://schemas.openxmlformats.org/officeDocument/2006/relationships/hyperlink" Target="https://stats.wnba.com/team/1611661325/traditional/" TargetMode="External"/><Relationship Id="rId889" Type="http://schemas.openxmlformats.org/officeDocument/2006/relationships/hyperlink" Target="https://stats.wnba.com/events/?flag=3&amp;CFID=&amp;CFPARAMS=&amp;PlayerID=0&amp;TeamID=1611661325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0" Type="http://schemas.openxmlformats.org/officeDocument/2006/relationships/hyperlink" Target="https://stats.wnba.com/events/?flag=1&amp;CFID=&amp;CFPARAMS=&amp;PlayerID=0&amp;TeamID=1611661317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4" Type="http://schemas.openxmlformats.org/officeDocument/2006/relationships/hyperlink" Target="https://stats.wnba.com/events/?flag=1&amp;CFID=&amp;CFPARAMS=&amp;PlayerID=0&amp;TeamID=1611661317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3" Type="http://schemas.openxmlformats.org/officeDocument/2006/relationships/hyperlink" Target="https://stats.wnba.com/events/?flag=1&amp;CFID=&amp;CFPARAMS=&amp;PlayerID=0&amp;TeamID=1611661317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2" Type="http://schemas.openxmlformats.org/officeDocument/2006/relationships/hyperlink" Target="https://stats.wnba.com/events/?flag=1&amp;CFID=&amp;CFPARAMS=&amp;PlayerID=0&amp;TeamID=1611661317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1" Type="http://schemas.openxmlformats.org/officeDocument/2006/relationships/hyperlink" Target="https://stats.wnba.com/events/?flag=1&amp;CFID=&amp;CFPARAMS=&amp;PlayerID=0&amp;TeamID=1611661317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7" Type="http://schemas.openxmlformats.org/officeDocument/2006/relationships/hyperlink" Target="https://stats.wnba.com/events/?flag=1&amp;CFID=&amp;CFPARAMS=&amp;PlayerID=0&amp;TeamID=1611661317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6" Type="http://schemas.openxmlformats.org/officeDocument/2006/relationships/hyperlink" Target="https://stats.wnba.com/events/?flag=3&amp;CFID=&amp;CFPARAMS=&amp;PlayerID=0&amp;TeamID=1611661317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5" Type="http://schemas.openxmlformats.org/officeDocument/2006/relationships/hyperlink" Target="https://stats.wnba.com/events/?flag=3&amp;CFID=&amp;CFPARAMS=&amp;PlayerID=0&amp;TeamID=1611661317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4" Type="http://schemas.openxmlformats.org/officeDocument/2006/relationships/hyperlink" Target="https://stats.wnba.com/events/?flag=3&amp;CFID=&amp;CFPARAMS=&amp;PlayerID=0&amp;TeamID=1611661317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9" Type="http://schemas.openxmlformats.org/officeDocument/2006/relationships/hyperlink" Target="https://stats.wnba.com/events/?flag=1&amp;CFID=&amp;CFPARAMS=&amp;PlayerID=0&amp;TeamID=1611661317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8" Type="http://schemas.openxmlformats.org/officeDocument/2006/relationships/hyperlink" Target="https://stats.wnba.com/events/?flag=1&amp;CFID=&amp;CFPARAMS=&amp;PlayerID=0&amp;TeamID=1611661317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3" Type="http://schemas.openxmlformats.org/officeDocument/2006/relationships/hyperlink" Target="https://stats.wnba.com/events/?flag=3&amp;CFID=&amp;CFPARAMS=&amp;PlayerID=0&amp;TeamID=1611661317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2" Type="http://schemas.openxmlformats.org/officeDocument/2006/relationships/hyperlink" Target="https://stats.wnba.com/team/1611661317/traditional/" TargetMode="External"/><Relationship Id="rId871" Type="http://schemas.openxmlformats.org/officeDocument/2006/relationships/hyperlink" Target="https://stats.wnba.com/events/?flag=1&amp;CFID=&amp;CFPARAMS=&amp;PlayerID=0&amp;TeamID=1611661328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0" Type="http://schemas.openxmlformats.org/officeDocument/2006/relationships/hyperlink" Target="https://stats.wnba.com/events/?flag=1&amp;CFID=&amp;CFPARAMS=&amp;PlayerID=0&amp;TeamID=1611661328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9" Type="http://schemas.openxmlformats.org/officeDocument/2006/relationships/hyperlink" Target="https://stats.wnba.com/events/?flag=1&amp;CFID=&amp;CFPARAMS=&amp;PlayerID=0&amp;TeamID=161166131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8" Type="http://schemas.openxmlformats.org/officeDocument/2006/relationships/hyperlink" Target="https://stats.wnba.com/events/?flag=1&amp;CFID=&amp;CFPARAMS=&amp;PlayerID=0&amp;TeamID=161166131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7" Type="http://schemas.openxmlformats.org/officeDocument/2006/relationships/hyperlink" Target="https://stats.wnba.com/events/?flag=1&amp;CFID=&amp;CFPARAMS=&amp;PlayerID=0&amp;TeamID=161166131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2" Type="http://schemas.openxmlformats.org/officeDocument/2006/relationships/hyperlink" Target="https://stats.wnba.com/events/?flag=3&amp;CFID=&amp;CFPARAMS=&amp;PlayerID=0&amp;TeamID=161166131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1" Type="http://schemas.openxmlformats.org/officeDocument/2006/relationships/hyperlink" Target="https://stats.wnba.com/events/?flag=3&amp;CFID=&amp;CFPARAMS=&amp;PlayerID=0&amp;TeamID=161166131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0" Type="http://schemas.openxmlformats.org/officeDocument/2006/relationships/hyperlink" Target="https://stats.wnba.com/team/1611661319/traditional/" TargetMode="External"/><Relationship Id="rId826" Type="http://schemas.openxmlformats.org/officeDocument/2006/relationships/hyperlink" Target="https://stats.wnba.com/events/?flag=1&amp;CFID=&amp;CFPARAMS=&amp;PlayerID=0&amp;TeamID=161166131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5" Type="http://schemas.openxmlformats.org/officeDocument/2006/relationships/hyperlink" Target="https://stats.wnba.com/events/?flag=1&amp;CFID=&amp;CFPARAMS=&amp;PlayerID=0&amp;TeamID=161166131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4" Type="http://schemas.openxmlformats.org/officeDocument/2006/relationships/hyperlink" Target="https://stats.wnba.com/events/?flag=3&amp;CFID=&amp;CFPARAMS=&amp;PlayerID=0&amp;TeamID=161166131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3" Type="http://schemas.openxmlformats.org/officeDocument/2006/relationships/hyperlink" Target="https://stats.wnba.com/events/?flag=3&amp;CFID=&amp;CFPARAMS=&amp;PlayerID=0&amp;TeamID=161166131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9" Type="http://schemas.openxmlformats.org/officeDocument/2006/relationships/hyperlink" Target="https://stats.wnba.com/events/?flag=1&amp;CFID=&amp;CFPARAMS=&amp;PlayerID=0&amp;TeamID=1611661320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8" Type="http://schemas.openxmlformats.org/officeDocument/2006/relationships/hyperlink" Target="https://stats.wnba.com/events/?flag=1&amp;CFID=&amp;CFPARAMS=&amp;PlayerID=0&amp;TeamID=1611661320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7" Type="http://schemas.openxmlformats.org/officeDocument/2006/relationships/hyperlink" Target="https://stats.wnba.com/events/?flag=1&amp;CFID=&amp;CFPARAMS=&amp;PlayerID=0&amp;TeamID=1611661320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6" Type="http://schemas.openxmlformats.org/officeDocument/2006/relationships/hyperlink" Target="https://stats.wnba.com/events/?flag=1&amp;CFID=&amp;CFPARAMS=&amp;PlayerID=0&amp;TeamID=1611661320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1" Type="http://schemas.openxmlformats.org/officeDocument/2006/relationships/hyperlink" Target="https://stats.wnba.com/events/?flag=3&amp;CFID=&amp;CFPARAMS=&amp;PlayerID=0&amp;TeamID=1611661320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0" Type="http://schemas.openxmlformats.org/officeDocument/2006/relationships/hyperlink" Target="https://stats.wnba.com/events/?flag=3&amp;CFID=&amp;CFPARAMS=&amp;PlayerID=0&amp;TeamID=1611661320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5" Type="http://schemas.openxmlformats.org/officeDocument/2006/relationships/hyperlink" Target="https://stats.wnba.com/events/?flag=1&amp;CFID=&amp;CFPARAMS=&amp;PlayerID=0&amp;TeamID=1611661320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4" Type="http://schemas.openxmlformats.org/officeDocument/2006/relationships/hyperlink" Target="https://stats.wnba.com/events/?flag=1&amp;CFID=&amp;CFPARAMS=&amp;PlayerID=0&amp;TeamID=1611661320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3" Type="http://schemas.openxmlformats.org/officeDocument/2006/relationships/hyperlink" Target="https://stats.wnba.com/events/?flag=1&amp;CFID=&amp;CFPARAMS=&amp;PlayerID=0&amp;TeamID=1611661320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2" Type="http://schemas.openxmlformats.org/officeDocument/2006/relationships/hyperlink" Target="https://stats.wnba.com/events/?flag=1&amp;CFID=&amp;CFPARAMS=&amp;PlayerID=0&amp;TeamID=1611661320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9" Type="http://schemas.openxmlformats.org/officeDocument/2006/relationships/hyperlink" Target="https://stats.wnba.com/events/?flag=3&amp;CFID=&amp;CFPARAMS=&amp;PlayerID=0&amp;TeamID=1611661324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4" Type="http://schemas.openxmlformats.org/officeDocument/2006/relationships/hyperlink" Target="https://stats.wnba.com/events/?flag=1&amp;CFID=&amp;CFPARAMS=&amp;PlayerID=0&amp;TeamID=161166132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3" Type="http://schemas.openxmlformats.org/officeDocument/2006/relationships/hyperlink" Target="https://stats.wnba.com/events/?flag=1&amp;CFID=&amp;CFPARAMS=&amp;PlayerID=0&amp;TeamID=161166132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2" Type="http://schemas.openxmlformats.org/officeDocument/2006/relationships/hyperlink" Target="https://stats.wnba.com/events/?flag=1&amp;CFID=&amp;CFPARAMS=&amp;PlayerID=0&amp;TeamID=1611661329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1" Type="http://schemas.openxmlformats.org/officeDocument/2006/relationships/hyperlink" Target="https://stats.wnba.com/events/?flag=1&amp;CFID=&amp;CFPARAMS=&amp;PlayerID=0&amp;TeamID=1611661329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8" Type="http://schemas.openxmlformats.org/officeDocument/2006/relationships/hyperlink" Target="https://stats.wnba.com/events/?flag=3&amp;CFID=&amp;CFPARAMS=&amp;PlayerID=0&amp;TeamID=1611661324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7" Type="http://schemas.openxmlformats.org/officeDocument/2006/relationships/hyperlink" Target="https://stats.wnba.com/events/?flag=3&amp;CFID=&amp;CFPARAMS=&amp;PlayerID=0&amp;TeamID=1611661324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6" Type="http://schemas.openxmlformats.org/officeDocument/2006/relationships/hyperlink" Target="https://stats.wnba.com/team/1611661324/traditional/" TargetMode="External"/><Relationship Id="rId845" Type="http://schemas.openxmlformats.org/officeDocument/2006/relationships/hyperlink" Target="https://stats.wnba.com/events/?flag=1&amp;CFID=&amp;CFPARAMS=&amp;PlayerID=0&amp;TeamID=1611661329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0" Type="http://schemas.openxmlformats.org/officeDocument/2006/relationships/hyperlink" Target="https://stats.wnba.com/events/?flag=1&amp;CFID=&amp;CFPARAMS=&amp;PlayerID=0&amp;TeamID=1611661329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9" Type="http://schemas.openxmlformats.org/officeDocument/2006/relationships/hyperlink" Target="https://stats.wnba.com/events/?flag=1&amp;CFID=&amp;CFPARAMS=&amp;PlayerID=0&amp;TeamID=1611661329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8" Type="http://schemas.openxmlformats.org/officeDocument/2006/relationships/hyperlink" Target="https://stats.wnba.com/events/?flag=1&amp;CFID=&amp;CFPARAMS=&amp;PlayerID=0&amp;TeamID=1611661329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3" Type="http://schemas.openxmlformats.org/officeDocument/2006/relationships/hyperlink" Target="https://stats.wnba.com/team/1611661329/traditional/" TargetMode="External"/><Relationship Id="rId832" Type="http://schemas.openxmlformats.org/officeDocument/2006/relationships/hyperlink" Target="https://stats.wnba.com/events/?flag=1&amp;CFID=&amp;CFPARAMS=&amp;PlayerID=0&amp;TeamID=1611661319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1" Type="http://schemas.openxmlformats.org/officeDocument/2006/relationships/hyperlink" Target="https://stats.wnba.com/events/?flag=1&amp;CFID=&amp;CFPARAMS=&amp;PlayerID=0&amp;TeamID=1611661319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0" Type="http://schemas.openxmlformats.org/officeDocument/2006/relationships/hyperlink" Target="https://stats.wnba.com/events/?flag=1&amp;CFID=&amp;CFPARAMS=&amp;PlayerID=0&amp;TeamID=1611661319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7" Type="http://schemas.openxmlformats.org/officeDocument/2006/relationships/hyperlink" Target="https://stats.wnba.com/events/?flag=3&amp;CFID=&amp;CFPARAMS=&amp;PlayerID=0&amp;TeamID=1611661329&amp;GameID=&amp;ContextMeasure=FG3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6" Type="http://schemas.openxmlformats.org/officeDocument/2006/relationships/hyperlink" Target="https://stats.wnba.com/events/?flag=3&amp;CFID=&amp;CFPARAMS=&amp;PlayerID=0&amp;TeamID=1611661329&amp;GameID=&amp;ContextMeasure=FG3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5" Type="http://schemas.openxmlformats.org/officeDocument/2006/relationships/hyperlink" Target="https://stats.wnba.com/events/?flag=3&amp;CFID=&amp;CFPARAMS=&amp;PlayerID=0&amp;TeamID=1611661329&amp;GameID=&amp;ContextMeasure=FG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4" Type="http://schemas.openxmlformats.org/officeDocument/2006/relationships/hyperlink" Target="https://stats.wnba.com/events/?flag=3&amp;CFID=&amp;CFPARAMS=&amp;PlayerID=0&amp;TeamID=1611661329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9" Type="http://schemas.openxmlformats.org/officeDocument/2006/relationships/hyperlink" Target="https://stats.wnba.com/events/?flag=3&amp;CFID=&amp;CFPARAMS=&amp;PlayerID=0&amp;TeamID=1611661321&amp;GameID=&amp;ContextMeasure=FGM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8" Type="http://schemas.openxmlformats.org/officeDocument/2006/relationships/hyperlink" Target="https://stats.wnba.com/team/1611661321/traditional/" TargetMode="External"/><Relationship Id="rId897" Type="http://schemas.openxmlformats.org/officeDocument/2006/relationships/hyperlink" Target="https://stats.wnba.com/events/?flag=1&amp;CFID=&amp;CFPARAMS=&amp;PlayerID=0&amp;TeamID=1611661325&amp;GameID=&amp;ContextMeasure=BLKA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6" Type="http://schemas.openxmlformats.org/officeDocument/2006/relationships/hyperlink" Target="https://stats.wnba.com/events/?flag=1&amp;CFID=&amp;CFPARAMS=&amp;PlayerID=0&amp;TeamID=1611661325&amp;GameID=&amp;ContextMeasure=BLK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1" Type="http://schemas.openxmlformats.org/officeDocument/2006/relationships/hyperlink" Target="https://stats.wnba.com/events/?flag=1&amp;CFID=&amp;CFPARAMS=&amp;PlayerID=0&amp;TeamID=1611661325&amp;GameID=&amp;ContextMeasure=D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0" Type="http://schemas.openxmlformats.org/officeDocument/2006/relationships/hyperlink" Target="https://stats.wnba.com/events/?flag=1&amp;CFID=&amp;CFPARAMS=&amp;PlayerID=0&amp;TeamID=1611661325&amp;GameID=&amp;ContextMeasure=O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5" Type="http://schemas.openxmlformats.org/officeDocument/2006/relationships/hyperlink" Target="https://stats.wnba.com/events/?flag=1&amp;CFID=&amp;CFPARAMS=&amp;PlayerID=0&amp;TeamID=1611661325&amp;GameID=&amp;ContextMeasure=STL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4" Type="http://schemas.openxmlformats.org/officeDocument/2006/relationships/hyperlink" Target="https://stats.wnba.com/events/?flag=1&amp;CFID=&amp;CFPARAMS=&amp;PlayerID=0&amp;TeamID=1611661325&amp;GameID=&amp;ContextMeasure=TOV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3" Type="http://schemas.openxmlformats.org/officeDocument/2006/relationships/hyperlink" Target="https://stats.wnba.com/events/?flag=1&amp;CFID=&amp;CFPARAMS=&amp;PlayerID=0&amp;TeamID=1611661325&amp;GameID=&amp;ContextMeasure=AST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2" Type="http://schemas.openxmlformats.org/officeDocument/2006/relationships/hyperlink" Target="https://stats.wnba.com/events/?flag=1&amp;CFID=&amp;CFPARAMS=&amp;PlayerID=0&amp;TeamID=1611661325&amp;GameID=&amp;ContextMeasure=REB&amp;Season=2019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9" Type="http://schemas.openxmlformats.org/officeDocument/2006/relationships/hyperlink" Target="https://stats.wnba.com/events/?flag=1&amp;CFID=&amp;CFPARAMS=&amp;PlayerID=0&amp;TeamID=161166132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0" Type="http://schemas.openxmlformats.org/officeDocument/2006/relationships/hyperlink" Target="https://stats.wnba.com/events/?flag=1&amp;CFID=&amp;CFPARAMS=&amp;PlayerID=0&amp;TeamID=161166131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1" Type="http://schemas.openxmlformats.org/officeDocument/2006/relationships/hyperlink" Target="https://stats.wnba.com/events/?flag=1&amp;CFID=&amp;CFPARAMS=&amp;PlayerID=0&amp;TeamID=161166131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2" Type="http://schemas.openxmlformats.org/officeDocument/2006/relationships/hyperlink" Target="https://stats.wnba.com/events/?flag=1&amp;CFID=&amp;CFPARAMS=&amp;PlayerID=0&amp;TeamID=161166131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3" Type="http://schemas.openxmlformats.org/officeDocument/2006/relationships/hyperlink" Target="https://stats.wnba.com/events/?flag=1&amp;CFID=&amp;CFPARAMS=&amp;PlayerID=0&amp;TeamID=1611661319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4" Type="http://schemas.openxmlformats.org/officeDocument/2006/relationships/hyperlink" Target="https://stats.wnba.com/team/1611661329/traditional/" TargetMode="External"/><Relationship Id="rId1055" Type="http://schemas.openxmlformats.org/officeDocument/2006/relationships/hyperlink" Target="https://stats.wnba.com/events/?flag=3&amp;CFID=&amp;CFPARAMS=&amp;PlayerID=0&amp;TeamID=161166132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6" Type="http://schemas.openxmlformats.org/officeDocument/2006/relationships/hyperlink" Target="https://stats.wnba.com/events/?flag=3&amp;CFID=&amp;CFPARAMS=&amp;PlayerID=0&amp;TeamID=161166132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7" Type="http://schemas.openxmlformats.org/officeDocument/2006/relationships/hyperlink" Target="https://stats.wnba.com/events/?flag=3&amp;CFID=&amp;CFPARAMS=&amp;PlayerID=0&amp;TeamID=161166132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8" Type="http://schemas.openxmlformats.org/officeDocument/2006/relationships/hyperlink" Target="https://stats.wnba.com/events/?flag=3&amp;CFID=&amp;CFPARAMS=&amp;PlayerID=0&amp;TeamID=161166132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8" Type="http://schemas.openxmlformats.org/officeDocument/2006/relationships/hyperlink" Target="https://stats.wnba.com/events/?flag=1&amp;CFID=&amp;CFPARAMS=&amp;PlayerID=0&amp;TeamID=161166131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9" Type="http://schemas.openxmlformats.org/officeDocument/2006/relationships/hyperlink" Target="https://stats.wnba.com/events/?flag=1&amp;CFID=&amp;CFPARAMS=&amp;PlayerID=0&amp;TeamID=161166131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0" Type="http://schemas.openxmlformats.org/officeDocument/2006/relationships/hyperlink" Target="https://stats.wnba.com/events/?flag=1&amp;CFID=&amp;CFPARAMS=&amp;PlayerID=0&amp;TeamID=1611661321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1" Type="http://schemas.openxmlformats.org/officeDocument/2006/relationships/hyperlink" Target="https://stats.wnba.com/team/1611661319/traditional/" TargetMode="External"/><Relationship Id="rId1042" Type="http://schemas.openxmlformats.org/officeDocument/2006/relationships/hyperlink" Target="https://stats.wnba.com/events/?flag=3&amp;CFID=&amp;CFPARAMS=&amp;PlayerID=0&amp;TeamID=1611661319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3" Type="http://schemas.openxmlformats.org/officeDocument/2006/relationships/hyperlink" Target="https://stats.wnba.com/events/?flag=3&amp;CFID=&amp;CFPARAMS=&amp;PlayerID=0&amp;TeamID=1611661319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4" Type="http://schemas.openxmlformats.org/officeDocument/2006/relationships/hyperlink" Target="https://stats.wnba.com/events/?flag=3&amp;CFID=&amp;CFPARAMS=&amp;PlayerID=0&amp;TeamID=1611661319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5" Type="http://schemas.openxmlformats.org/officeDocument/2006/relationships/hyperlink" Target="https://stats.wnba.com/events/?flag=3&amp;CFID=&amp;CFPARAMS=&amp;PlayerID=0&amp;TeamID=1611661319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6" Type="http://schemas.openxmlformats.org/officeDocument/2006/relationships/hyperlink" Target="https://stats.wnba.com/events/?flag=1&amp;CFID=&amp;CFPARAMS=&amp;PlayerID=0&amp;TeamID=1611661319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7" Type="http://schemas.openxmlformats.org/officeDocument/2006/relationships/hyperlink" Target="https://stats.wnba.com/events/?flag=1&amp;CFID=&amp;CFPARAMS=&amp;PlayerID=0&amp;TeamID=161166131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0" Type="http://schemas.openxmlformats.org/officeDocument/2006/relationships/hyperlink" Target="https://stats.wnba.com/events/?flag=3&amp;CFID=&amp;CFPARAMS=&amp;PlayerID=0&amp;TeamID=1611661313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1" Type="http://schemas.openxmlformats.org/officeDocument/2006/relationships/hyperlink" Target="https://stats.wnba.com/events/?flag=3&amp;CFID=&amp;CFPARAMS=&amp;PlayerID=0&amp;TeamID=1611661313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2" Type="http://schemas.openxmlformats.org/officeDocument/2006/relationships/hyperlink" Target="https://stats.wnba.com/events/?flag=1&amp;CFID=&amp;CFPARAMS=&amp;PlayerID=0&amp;TeamID=1611661313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3" Type="http://schemas.openxmlformats.org/officeDocument/2006/relationships/hyperlink" Target="https://stats.wnba.com/events/?flag=1&amp;CFID=&amp;CFPARAMS=&amp;PlayerID=0&amp;TeamID=1611661313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4" Type="http://schemas.openxmlformats.org/officeDocument/2006/relationships/hyperlink" Target="https://stats.wnba.com/events/?flag=1&amp;CFID=&amp;CFPARAMS=&amp;PlayerID=0&amp;TeamID=1611661313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5" Type="http://schemas.openxmlformats.org/officeDocument/2006/relationships/hyperlink" Target="https://stats.wnba.com/events/?flag=1&amp;CFID=&amp;CFPARAMS=&amp;PlayerID=0&amp;TeamID=1611661313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6" Type="http://schemas.openxmlformats.org/officeDocument/2006/relationships/hyperlink" Target="https://stats.wnba.com/events/?flag=1&amp;CFID=&amp;CFPARAMS=&amp;PlayerID=0&amp;TeamID=1611661313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7" Type="http://schemas.openxmlformats.org/officeDocument/2006/relationships/hyperlink" Target="https://stats.wnba.com/events/?flag=1&amp;CFID=&amp;CFPARAMS=&amp;PlayerID=0&amp;TeamID=1611661313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8" Type="http://schemas.openxmlformats.org/officeDocument/2006/relationships/hyperlink" Target="https://stats.wnba.com/events/?flag=1&amp;CFID=&amp;CFPARAMS=&amp;PlayerID=0&amp;TeamID=1611661313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9" Type="http://schemas.openxmlformats.org/officeDocument/2006/relationships/hyperlink" Target="https://stats.wnba.com/events/?flag=1&amp;CFID=&amp;CFPARAMS=&amp;PlayerID=0&amp;TeamID=1611661313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0" Type="http://schemas.openxmlformats.org/officeDocument/2006/relationships/hyperlink" Target="https://stats.wnba.com/events/?flag=1&amp;CFID=&amp;CFPARAMS=&amp;PlayerID=0&amp;TeamID=1611661329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1" Type="http://schemas.openxmlformats.org/officeDocument/2006/relationships/hyperlink" Target="https://stats.wnba.com/events/?flag=1&amp;CFID=&amp;CFPARAMS=&amp;PlayerID=0&amp;TeamID=1611661329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2" Type="http://schemas.openxmlformats.org/officeDocument/2006/relationships/hyperlink" Target="https://stats.wnba.com/events/?flag=1&amp;CFID=&amp;CFPARAMS=&amp;PlayerID=0&amp;TeamID=1611661329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3" Type="http://schemas.openxmlformats.org/officeDocument/2006/relationships/hyperlink" Target="https://stats.wnba.com/events/?flag=1&amp;CFID=&amp;CFPARAMS=&amp;PlayerID=0&amp;TeamID=1611661329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4" Type="http://schemas.openxmlformats.org/officeDocument/2006/relationships/hyperlink" Target="https://stats.wnba.com/events/?flag=1&amp;CFID=&amp;CFPARAMS=&amp;PlayerID=0&amp;TeamID=1611661329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5" Type="http://schemas.openxmlformats.org/officeDocument/2006/relationships/hyperlink" Target="https://stats.wnba.com/events/?flag=1&amp;CFID=&amp;CFPARAMS=&amp;PlayerID=0&amp;TeamID=1611661329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6" Type="http://schemas.openxmlformats.org/officeDocument/2006/relationships/hyperlink" Target="https://stats.wnba.com/events/?flag=1&amp;CFID=&amp;CFPARAMS=&amp;PlayerID=0&amp;TeamID=1611661329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7" Type="http://schemas.openxmlformats.org/officeDocument/2006/relationships/hyperlink" Target="https://stats.wnba.com/team/1611661313/traditional/" TargetMode="External"/><Relationship Id="rId1068" Type="http://schemas.openxmlformats.org/officeDocument/2006/relationships/hyperlink" Target="https://stats.wnba.com/events/?flag=3&amp;CFID=&amp;CFPARAMS=&amp;PlayerID=0&amp;TeamID=1611661313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9" Type="http://schemas.openxmlformats.org/officeDocument/2006/relationships/hyperlink" Target="https://stats.wnba.com/events/?flag=3&amp;CFID=&amp;CFPARAMS=&amp;PlayerID=0&amp;TeamID=1611661313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5" Type="http://schemas.openxmlformats.org/officeDocument/2006/relationships/hyperlink" Target="https://stats.wnba.com/team/1611661324/traditional/" TargetMode="External"/><Relationship Id="rId1016" Type="http://schemas.openxmlformats.org/officeDocument/2006/relationships/hyperlink" Target="https://stats.wnba.com/events/?flag=3&amp;CFID=&amp;CFPARAMS=&amp;PlayerID=0&amp;TeamID=1611661324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7" Type="http://schemas.openxmlformats.org/officeDocument/2006/relationships/hyperlink" Target="https://stats.wnba.com/events/?flag=3&amp;CFID=&amp;CFPARAMS=&amp;PlayerID=0&amp;TeamID=1611661324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8" Type="http://schemas.openxmlformats.org/officeDocument/2006/relationships/hyperlink" Target="https://stats.wnba.com/events/?flag=3&amp;CFID=&amp;CFPARAMS=&amp;PlayerID=0&amp;TeamID=1611661324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9" Type="http://schemas.openxmlformats.org/officeDocument/2006/relationships/hyperlink" Target="https://stats.wnba.com/events/?flag=3&amp;CFID=&amp;CFPARAMS=&amp;PlayerID=0&amp;TeamID=1611661324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0" Type="http://schemas.openxmlformats.org/officeDocument/2006/relationships/hyperlink" Target="https://stats.wnba.com/events/?flag=1&amp;CFID=&amp;CFPARAMS=&amp;PlayerID=0&amp;TeamID=1611661320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1" Type="http://schemas.openxmlformats.org/officeDocument/2006/relationships/hyperlink" Target="https://stats.wnba.com/events/?flag=1&amp;CFID=&amp;CFPARAMS=&amp;PlayerID=0&amp;TeamID=1611661320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2" Type="http://schemas.openxmlformats.org/officeDocument/2006/relationships/hyperlink" Target="https://stats.wnba.com/events/?flag=1&amp;CFID=&amp;CFPARAMS=&amp;PlayerID=0&amp;TeamID=1611661320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3" Type="http://schemas.openxmlformats.org/officeDocument/2006/relationships/hyperlink" Target="https://stats.wnba.com/events/?flag=1&amp;CFID=&amp;CFPARAMS=&amp;PlayerID=0&amp;TeamID=1611661320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4" Type="http://schemas.openxmlformats.org/officeDocument/2006/relationships/hyperlink" Target="https://stats.wnba.com/events/?flag=1&amp;CFID=&amp;CFPARAMS=&amp;PlayerID=0&amp;TeamID=1611661320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4" Type="http://schemas.openxmlformats.org/officeDocument/2006/relationships/hyperlink" Target="https://stats.wnba.com/events/?flag=3&amp;CFID=&amp;CFPARAMS=&amp;PlayerID=0&amp;TeamID=1611661320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5" Type="http://schemas.openxmlformats.org/officeDocument/2006/relationships/hyperlink" Target="https://stats.wnba.com/events/?flag=3&amp;CFID=&amp;CFPARAMS=&amp;PlayerID=0&amp;TeamID=1611661320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6" Type="http://schemas.openxmlformats.org/officeDocument/2006/relationships/hyperlink" Target="https://stats.wnba.com/events/?flag=3&amp;CFID=&amp;CFPARAMS=&amp;PlayerID=0&amp;TeamID=1611661320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7" Type="http://schemas.openxmlformats.org/officeDocument/2006/relationships/hyperlink" Target="https://stats.wnba.com/events/?flag=1&amp;CFID=&amp;CFPARAMS=&amp;PlayerID=0&amp;TeamID=1611661320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8" Type="http://schemas.openxmlformats.org/officeDocument/2006/relationships/hyperlink" Target="https://stats.wnba.com/events/?flag=1&amp;CFID=&amp;CFPARAMS=&amp;PlayerID=0&amp;TeamID=1611661320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9" Type="http://schemas.openxmlformats.org/officeDocument/2006/relationships/hyperlink" Target="https://stats.wnba.com/events/?flag=1&amp;CFID=&amp;CFPARAMS=&amp;PlayerID=0&amp;TeamID=1611661320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0" Type="http://schemas.openxmlformats.org/officeDocument/2006/relationships/hyperlink" Target="https://stats.wnba.com/events/?flag=1&amp;CFID=&amp;CFPARAMS=&amp;PlayerID=0&amp;TeamID=1611661317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1" Type="http://schemas.openxmlformats.org/officeDocument/2006/relationships/hyperlink" Target="https://stats.wnba.com/events/?flag=1&amp;CFID=&amp;CFPARAMS=&amp;PlayerID=0&amp;TeamID=1611661317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2" Type="http://schemas.openxmlformats.org/officeDocument/2006/relationships/hyperlink" Target="https://stats.wnba.com/team/1611661320/traditional/" TargetMode="External"/><Relationship Id="rId1003" Type="http://schemas.openxmlformats.org/officeDocument/2006/relationships/hyperlink" Target="https://stats.wnba.com/events/?flag=3&amp;CFID=&amp;CFPARAMS=&amp;PlayerID=0&amp;TeamID=1611661320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7" Type="http://schemas.openxmlformats.org/officeDocument/2006/relationships/hyperlink" Target="https://stats.wnba.com/events/?flag=1&amp;CFID=&amp;CFPARAMS=&amp;PlayerID=0&amp;TeamID=1611661321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8" Type="http://schemas.openxmlformats.org/officeDocument/2006/relationships/hyperlink" Target="https://stats.wnba.com/events/?flag=1&amp;CFID=&amp;CFPARAMS=&amp;PlayerID=0&amp;TeamID=1611661321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9" Type="http://schemas.openxmlformats.org/officeDocument/2006/relationships/hyperlink" Target="https://stats.wnba.com/events/?flag=1&amp;CFID=&amp;CFPARAMS=&amp;PlayerID=0&amp;TeamID=1611661321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0" Type="http://schemas.openxmlformats.org/officeDocument/2006/relationships/hyperlink" Target="https://stats.wnba.com/events/?flag=3&amp;CFID=&amp;CFPARAMS=&amp;PlayerID=0&amp;TeamID=1611661321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1" Type="http://schemas.openxmlformats.org/officeDocument/2006/relationships/hyperlink" Target="https://stats.wnba.com/events/?flag=3&amp;CFID=&amp;CFPARAMS=&amp;PlayerID=0&amp;TeamID=1611661321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2" Type="http://schemas.openxmlformats.org/officeDocument/2006/relationships/hyperlink" Target="https://stats.wnba.com/events/?flag=3&amp;CFID=&amp;CFPARAMS=&amp;PlayerID=0&amp;TeamID=1611661321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3" Type="http://schemas.openxmlformats.org/officeDocument/2006/relationships/hyperlink" Target="https://stats.wnba.com/events/?flag=1&amp;CFID=&amp;CFPARAMS=&amp;PlayerID=0&amp;TeamID=1611661321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4" Type="http://schemas.openxmlformats.org/officeDocument/2006/relationships/hyperlink" Target="https://stats.wnba.com/events/?flag=1&amp;CFID=&amp;CFPARAMS=&amp;PlayerID=0&amp;TeamID=1611661321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5" Type="http://schemas.openxmlformats.org/officeDocument/2006/relationships/hyperlink" Target="https://stats.wnba.com/events/?flag=1&amp;CFID=&amp;CFPARAMS=&amp;PlayerID=0&amp;TeamID=1611661321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6" Type="http://schemas.openxmlformats.org/officeDocument/2006/relationships/hyperlink" Target="https://stats.wnba.com/events/?flag=1&amp;CFID=&amp;CFPARAMS=&amp;PlayerID=0&amp;TeamID=1611661321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6" Type="http://schemas.openxmlformats.org/officeDocument/2006/relationships/hyperlink" Target="https://stats.wnba.com/events/?flag=1&amp;CFID=&amp;CFPARAMS=&amp;PlayerID=0&amp;TeamID=1611661324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7" Type="http://schemas.openxmlformats.org/officeDocument/2006/relationships/hyperlink" Target="https://stats.wnba.com/events/?flag=1&amp;CFID=&amp;CFPARAMS=&amp;PlayerID=0&amp;TeamID=1611661324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8" Type="http://schemas.openxmlformats.org/officeDocument/2006/relationships/hyperlink" Target="https://stats.wnba.com/team/1611661321/traditional/" TargetMode="External"/><Relationship Id="rId1029" Type="http://schemas.openxmlformats.org/officeDocument/2006/relationships/hyperlink" Target="https://stats.wnba.com/events/?flag=3&amp;CFID=&amp;CFPARAMS=&amp;PlayerID=0&amp;TeamID=1611661321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0" Type="http://schemas.openxmlformats.org/officeDocument/2006/relationships/hyperlink" Target="https://stats.wnba.com/events/?flag=1&amp;CFID=&amp;CFPARAMS=&amp;PlayerID=0&amp;TeamID=1611661324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1" Type="http://schemas.openxmlformats.org/officeDocument/2006/relationships/hyperlink" Target="https://stats.wnba.com/events/?flag=1&amp;CFID=&amp;CFPARAMS=&amp;PlayerID=0&amp;TeamID=1611661324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2" Type="http://schemas.openxmlformats.org/officeDocument/2006/relationships/hyperlink" Target="https://stats.wnba.com/events/?flag=1&amp;CFID=&amp;CFPARAMS=&amp;PlayerID=0&amp;TeamID=1611661324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3" Type="http://schemas.openxmlformats.org/officeDocument/2006/relationships/hyperlink" Target="https://stats.wnba.com/events/?flag=1&amp;CFID=&amp;CFPARAMS=&amp;PlayerID=0&amp;TeamID=1611661324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4" Type="http://schemas.openxmlformats.org/officeDocument/2006/relationships/hyperlink" Target="https://stats.wnba.com/events/?flag=1&amp;CFID=&amp;CFPARAMS=&amp;PlayerID=0&amp;TeamID=1611661324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25" Type="http://schemas.openxmlformats.org/officeDocument/2006/relationships/hyperlink" Target="https://stats.wnba.com/events/?flag=1&amp;CFID=&amp;CFPARAMS=&amp;PlayerID=0&amp;TeamID=1611661324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0" Type="http://schemas.openxmlformats.org/officeDocument/2006/relationships/hyperlink" Target="https://stats.wnba.com/events/?flag=1&amp;CFID=&amp;CFPARAMS=&amp;PlayerID=0&amp;TeamID=1611661325&amp;GameID=&amp;ContextMeasure=STL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1" Type="http://schemas.openxmlformats.org/officeDocument/2006/relationships/hyperlink" Target="https://stats.wnba.com/events/?flag=1&amp;CFID=&amp;CFPARAMS=&amp;PlayerID=0&amp;TeamID=1611661325&amp;GameID=&amp;ContextMeasure=BLK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2" Type="http://schemas.openxmlformats.org/officeDocument/2006/relationships/hyperlink" Target="https://stats.wnba.com/events/?flag=1&amp;CFID=&amp;CFPARAMS=&amp;PlayerID=0&amp;TeamID=1611661325&amp;GameID=&amp;ContextMeasure=BLK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3" Type="http://schemas.openxmlformats.org/officeDocument/2006/relationships/hyperlink" Target="https://stats.wnba.com/team/1611661324/traditional/" TargetMode="External"/><Relationship Id="rId1094" Type="http://schemas.openxmlformats.org/officeDocument/2006/relationships/hyperlink" Target="https://stats.wnba.com/events/?flag=3&amp;CFID=&amp;CFPARAMS=&amp;PlayerID=0&amp;TeamID=1611661324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5" Type="http://schemas.openxmlformats.org/officeDocument/2006/relationships/hyperlink" Target="https://stats.wnba.com/events/?flag=3&amp;CFID=&amp;CFPARAMS=&amp;PlayerID=0&amp;TeamID=1611661324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6" Type="http://schemas.openxmlformats.org/officeDocument/2006/relationships/hyperlink" Target="https://stats.wnba.com/events/?flag=3&amp;CFID=&amp;CFPARAMS=&amp;PlayerID=0&amp;TeamID=1611661324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7" Type="http://schemas.openxmlformats.org/officeDocument/2006/relationships/hyperlink" Target="https://stats.wnba.com/events/?flag=3&amp;CFID=&amp;CFPARAMS=&amp;PlayerID=0&amp;TeamID=1611661324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8" Type="http://schemas.openxmlformats.org/officeDocument/2006/relationships/hyperlink" Target="https://stats.wnba.com/events/?flag=1&amp;CFID=&amp;CFPARAMS=&amp;PlayerID=0&amp;TeamID=1611661324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9" Type="http://schemas.openxmlformats.org/officeDocument/2006/relationships/hyperlink" Target="https://stats.wnba.com/events/?flag=1&amp;CFID=&amp;CFPARAMS=&amp;PlayerID=0&amp;TeamID=1611661324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0" Type="http://schemas.openxmlformats.org/officeDocument/2006/relationships/hyperlink" Target="https://stats.wnba.com/team/1611661325/traditional/" TargetMode="External"/><Relationship Id="rId1081" Type="http://schemas.openxmlformats.org/officeDocument/2006/relationships/hyperlink" Target="https://stats.wnba.com/events/?flag=3&amp;CFID=&amp;CFPARAMS=&amp;PlayerID=0&amp;TeamID=1611661325&amp;GameID=&amp;ContextMeasure=FG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2" Type="http://schemas.openxmlformats.org/officeDocument/2006/relationships/hyperlink" Target="https://stats.wnba.com/events/?flag=3&amp;CFID=&amp;CFPARAMS=&amp;PlayerID=0&amp;TeamID=1611661325&amp;GameID=&amp;ContextMeasure=FG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3" Type="http://schemas.openxmlformats.org/officeDocument/2006/relationships/hyperlink" Target="https://stats.wnba.com/events/?flag=3&amp;CFID=&amp;CFPARAMS=&amp;PlayerID=0&amp;TeamID=1611661325&amp;GameID=&amp;ContextMeasure=FG3M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4" Type="http://schemas.openxmlformats.org/officeDocument/2006/relationships/hyperlink" Target="https://stats.wnba.com/events/?flag=3&amp;CFID=&amp;CFPARAMS=&amp;PlayerID=0&amp;TeamID=1611661325&amp;GameID=&amp;ContextMeasure=FG3A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5" Type="http://schemas.openxmlformats.org/officeDocument/2006/relationships/hyperlink" Target="https://stats.wnba.com/events/?flag=1&amp;CFID=&amp;CFPARAMS=&amp;PlayerID=0&amp;TeamID=1611661325&amp;GameID=&amp;ContextMeasure=O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6" Type="http://schemas.openxmlformats.org/officeDocument/2006/relationships/hyperlink" Target="https://stats.wnba.com/events/?flag=1&amp;CFID=&amp;CFPARAMS=&amp;PlayerID=0&amp;TeamID=1611661325&amp;GameID=&amp;ContextMeasure=D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7" Type="http://schemas.openxmlformats.org/officeDocument/2006/relationships/hyperlink" Target="https://stats.wnba.com/events/?flag=1&amp;CFID=&amp;CFPARAMS=&amp;PlayerID=0&amp;TeamID=1611661325&amp;GameID=&amp;ContextMeasure=REB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8" Type="http://schemas.openxmlformats.org/officeDocument/2006/relationships/hyperlink" Target="https://stats.wnba.com/events/?flag=1&amp;CFID=&amp;CFPARAMS=&amp;PlayerID=0&amp;TeamID=1611661325&amp;GameID=&amp;ContextMeasure=AST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9" Type="http://schemas.openxmlformats.org/officeDocument/2006/relationships/hyperlink" Target="https://stats.wnba.com/events/?flag=1&amp;CFID=&amp;CFPARAMS=&amp;PlayerID=0&amp;TeamID=1611661325&amp;GameID=&amp;ContextMeasure=TOV&amp;Season=2018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4" Type="http://schemas.openxmlformats.org/officeDocument/2006/relationships/hyperlink" Target="https://stats.wnba.com/events/?flag=1&amp;CFID=&amp;CFPARAMS=&amp;PlayerID=0&amp;TeamID=161166132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5" Type="http://schemas.openxmlformats.org/officeDocument/2006/relationships/hyperlink" Target="https://stats.wnba.com/events/?flag=1&amp;CFID=&amp;CFPARAMS=&amp;PlayerID=0&amp;TeamID=161166132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6" Type="http://schemas.openxmlformats.org/officeDocument/2006/relationships/hyperlink" Target="https://stats.wnba.com/events/?flag=1&amp;CFID=&amp;CFPARAMS=&amp;PlayerID=0&amp;TeamID=161166132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7" Type="http://schemas.openxmlformats.org/officeDocument/2006/relationships/hyperlink" Target="https://stats.wnba.com/events/?flag=1&amp;CFID=&amp;CFPARAMS=&amp;PlayerID=0&amp;TeamID=161166132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8" Type="http://schemas.openxmlformats.org/officeDocument/2006/relationships/hyperlink" Target="https://stats.wnba.com/events/?flag=1&amp;CFID=&amp;CFPARAMS=&amp;PlayerID=0&amp;TeamID=1611661320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9" Type="http://schemas.openxmlformats.org/officeDocument/2006/relationships/hyperlink" Target="https://stats.wnba.com/team/1611661313/traditional/" TargetMode="External"/><Relationship Id="rId1110" Type="http://schemas.openxmlformats.org/officeDocument/2006/relationships/hyperlink" Target="https://stats.wnba.com/events/?flag=3&amp;CFID=&amp;CFPARAMS=&amp;PlayerID=0&amp;TeamID=161166132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1" Type="http://schemas.openxmlformats.org/officeDocument/2006/relationships/hyperlink" Target="https://stats.wnba.com/events/?flag=1&amp;CFID=&amp;CFPARAMS=&amp;PlayerID=0&amp;TeamID=161166132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2" Type="http://schemas.openxmlformats.org/officeDocument/2006/relationships/hyperlink" Target="https://stats.wnba.com/events/?flag=1&amp;CFID=&amp;CFPARAMS=&amp;PlayerID=0&amp;TeamID=161166132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3" Type="http://schemas.openxmlformats.org/officeDocument/2006/relationships/hyperlink" Target="https://stats.wnba.com/events/?flag=1&amp;CFID=&amp;CFPARAMS=&amp;PlayerID=0&amp;TeamID=161166132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3" Type="http://schemas.openxmlformats.org/officeDocument/2006/relationships/hyperlink" Target="https://stats.wnba.com/events/?flag=1&amp;CFID=&amp;CFPARAMS=&amp;PlayerID=0&amp;TeamID=1611661324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4" Type="http://schemas.openxmlformats.org/officeDocument/2006/relationships/hyperlink" Target="https://stats.wnba.com/events/?flag=1&amp;CFID=&amp;CFPARAMS=&amp;PlayerID=0&amp;TeamID=1611661324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5" Type="http://schemas.openxmlformats.org/officeDocument/2006/relationships/hyperlink" Target="https://stats.wnba.com/events/?flag=1&amp;CFID=&amp;CFPARAMS=&amp;PlayerID=0&amp;TeamID=1611661324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6" Type="http://schemas.openxmlformats.org/officeDocument/2006/relationships/hyperlink" Target="https://stats.wnba.com/team/1611661320/traditional/" TargetMode="External"/><Relationship Id="rId1107" Type="http://schemas.openxmlformats.org/officeDocument/2006/relationships/hyperlink" Target="https://stats.wnba.com/events/?flag=3&amp;CFID=&amp;CFPARAMS=&amp;PlayerID=0&amp;TeamID=161166132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8" Type="http://schemas.openxmlformats.org/officeDocument/2006/relationships/hyperlink" Target="https://stats.wnba.com/events/?flag=3&amp;CFID=&amp;CFPARAMS=&amp;PlayerID=0&amp;TeamID=161166132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9" Type="http://schemas.openxmlformats.org/officeDocument/2006/relationships/hyperlink" Target="https://stats.wnba.com/events/?flag=3&amp;CFID=&amp;CFPARAMS=&amp;PlayerID=0&amp;TeamID=161166132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0" Type="http://schemas.openxmlformats.org/officeDocument/2006/relationships/hyperlink" Target="https://stats.wnba.com/events/?flag=1&amp;CFID=&amp;CFPARAMS=&amp;PlayerID=0&amp;TeamID=1611661324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1" Type="http://schemas.openxmlformats.org/officeDocument/2006/relationships/hyperlink" Target="https://stats.wnba.com/events/?flag=1&amp;CFID=&amp;CFPARAMS=&amp;PlayerID=0&amp;TeamID=1611661324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2" Type="http://schemas.openxmlformats.org/officeDocument/2006/relationships/hyperlink" Target="https://stats.wnba.com/events/?flag=1&amp;CFID=&amp;CFPARAMS=&amp;PlayerID=0&amp;TeamID=1611661324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0" Type="http://schemas.openxmlformats.org/officeDocument/2006/relationships/hyperlink" Target="https://stats.wnba.com/events/?flag=1&amp;CFID=&amp;CFPARAMS=&amp;PlayerID=0&amp;TeamID=1611661322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1" Type="http://schemas.openxmlformats.org/officeDocument/2006/relationships/hyperlink" Target="https://stats.wnba.com/team/1611661321/traditional/" TargetMode="External"/><Relationship Id="rId1172" Type="http://schemas.openxmlformats.org/officeDocument/2006/relationships/hyperlink" Target="https://stats.wnba.com/events/?flag=3&amp;CFID=&amp;CFPARAMS=&amp;PlayerID=0&amp;TeamID=1611661321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3" Type="http://schemas.openxmlformats.org/officeDocument/2006/relationships/hyperlink" Target="https://stats.wnba.com/events/?flag=3&amp;CFID=&amp;CFPARAMS=&amp;PlayerID=0&amp;TeamID=1611661321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4" Type="http://schemas.openxmlformats.org/officeDocument/2006/relationships/hyperlink" Target="https://stats.wnba.com/events/?flag=3&amp;CFID=&amp;CFPARAMS=&amp;PlayerID=0&amp;TeamID=1611661321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5" Type="http://schemas.openxmlformats.org/officeDocument/2006/relationships/hyperlink" Target="https://stats.wnba.com/events/?flag=3&amp;CFID=&amp;CFPARAMS=&amp;PlayerID=0&amp;TeamID=1611661321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6" Type="http://schemas.openxmlformats.org/officeDocument/2006/relationships/hyperlink" Target="https://stats.wnba.com/events/?flag=1&amp;CFID=&amp;CFPARAMS=&amp;PlayerID=0&amp;TeamID=1611661321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7" Type="http://schemas.openxmlformats.org/officeDocument/2006/relationships/hyperlink" Target="https://stats.wnba.com/events/?flag=1&amp;CFID=&amp;CFPARAMS=&amp;PlayerID=0&amp;TeamID=1611661321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8" Type="http://schemas.openxmlformats.org/officeDocument/2006/relationships/hyperlink" Target="https://stats.wnba.com/events/?flag=1&amp;CFID=&amp;CFPARAMS=&amp;PlayerID=0&amp;TeamID=1611661321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9" Type="http://schemas.openxmlformats.org/officeDocument/2006/relationships/hyperlink" Target="https://stats.wnba.com/events/?flag=1&amp;CFID=&amp;CFPARAMS=&amp;PlayerID=0&amp;TeamID=1611661321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9" Type="http://schemas.openxmlformats.org/officeDocument/2006/relationships/hyperlink" Target="https://stats.wnba.com/events/?flag=1&amp;CFID=&amp;CFPARAMS=&amp;PlayerID=0&amp;TeamID=1611661322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0" Type="http://schemas.openxmlformats.org/officeDocument/2006/relationships/hyperlink" Target="https://stats.wnba.com/events/?flag=3&amp;CFID=&amp;CFPARAMS=&amp;PlayerID=0&amp;TeamID=1611661322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1" Type="http://schemas.openxmlformats.org/officeDocument/2006/relationships/hyperlink" Target="https://stats.wnba.com/events/?flag=3&amp;CFID=&amp;CFPARAMS=&amp;PlayerID=0&amp;TeamID=1611661322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2" Type="http://schemas.openxmlformats.org/officeDocument/2006/relationships/hyperlink" Target="https://stats.wnba.com/events/?flag=3&amp;CFID=&amp;CFPARAMS=&amp;PlayerID=0&amp;TeamID=1611661322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3" Type="http://schemas.openxmlformats.org/officeDocument/2006/relationships/hyperlink" Target="https://stats.wnba.com/events/?flag=1&amp;CFID=&amp;CFPARAMS=&amp;PlayerID=0&amp;TeamID=1611661322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4" Type="http://schemas.openxmlformats.org/officeDocument/2006/relationships/hyperlink" Target="https://stats.wnba.com/events/?flag=1&amp;CFID=&amp;CFPARAMS=&amp;PlayerID=0&amp;TeamID=1611661322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5" Type="http://schemas.openxmlformats.org/officeDocument/2006/relationships/hyperlink" Target="https://stats.wnba.com/events/?flag=1&amp;CFID=&amp;CFPARAMS=&amp;PlayerID=0&amp;TeamID=1611661322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6" Type="http://schemas.openxmlformats.org/officeDocument/2006/relationships/hyperlink" Target="https://stats.wnba.com/events/?flag=1&amp;CFID=&amp;CFPARAMS=&amp;PlayerID=0&amp;TeamID=1611661322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7" Type="http://schemas.openxmlformats.org/officeDocument/2006/relationships/hyperlink" Target="https://stats.wnba.com/events/?flag=1&amp;CFID=&amp;CFPARAMS=&amp;PlayerID=0&amp;TeamID=1611661322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8" Type="http://schemas.openxmlformats.org/officeDocument/2006/relationships/hyperlink" Target="https://stats.wnba.com/events/?flag=1&amp;CFID=&amp;CFPARAMS=&amp;PlayerID=0&amp;TeamID=1611661322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0" Type="http://schemas.openxmlformats.org/officeDocument/2006/relationships/hyperlink" Target="https://stats.wnba.com/events/?flag=1&amp;CFID=&amp;CFPARAMS=&amp;PlayerID=0&amp;TeamID=1611661328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1" Type="http://schemas.openxmlformats.org/officeDocument/2006/relationships/hyperlink" Target="https://stats.wnba.com/events/?flag=1&amp;CFID=&amp;CFPARAMS=&amp;PlayerID=0&amp;TeamID=1611661328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2" Type="http://schemas.openxmlformats.org/officeDocument/2006/relationships/hyperlink" Target="https://stats.wnba.com/events/?flag=1&amp;CFID=&amp;CFPARAMS=&amp;PlayerID=0&amp;TeamID=1611661328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3" Type="http://schemas.openxmlformats.org/officeDocument/2006/relationships/hyperlink" Target="https://stats.wnba.com/events/?flag=1&amp;CFID=&amp;CFPARAMS=&amp;PlayerID=0&amp;TeamID=1611661328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4" Type="http://schemas.openxmlformats.org/officeDocument/2006/relationships/hyperlink" Target="https://stats.wnba.com/events/?flag=1&amp;CFID=&amp;CFPARAMS=&amp;PlayerID=0&amp;TeamID=1611661328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5" Type="http://schemas.openxmlformats.org/officeDocument/2006/relationships/hyperlink" Target="https://stats.wnba.com/events/?flag=1&amp;CFID=&amp;CFPARAMS=&amp;PlayerID=0&amp;TeamID=1611661328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6" Type="http://schemas.openxmlformats.org/officeDocument/2006/relationships/hyperlink" Target="https://stats.wnba.com/events/?flag=1&amp;CFID=&amp;CFPARAMS=&amp;PlayerID=0&amp;TeamID=1611661328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7" Type="http://schemas.openxmlformats.org/officeDocument/2006/relationships/hyperlink" Target="https://stats.wnba.com/team/1611661330/traditional/" TargetMode="External"/><Relationship Id="rId1198" Type="http://schemas.openxmlformats.org/officeDocument/2006/relationships/hyperlink" Target="https://stats.wnba.com/events/?flag=3&amp;CFID=&amp;CFPARAMS=&amp;PlayerID=0&amp;TeamID=1611661330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9" Type="http://schemas.openxmlformats.org/officeDocument/2006/relationships/hyperlink" Target="https://stats.wnba.com/events/?flag=3&amp;CFID=&amp;CFPARAMS=&amp;PlayerID=0&amp;TeamID=1611661330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0" Type="http://schemas.openxmlformats.org/officeDocument/2006/relationships/hyperlink" Target="https://stats.wnba.com/events/?flag=1&amp;CFID=&amp;CFPARAMS=&amp;PlayerID=0&amp;TeamID=1611661321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1" Type="http://schemas.openxmlformats.org/officeDocument/2006/relationships/hyperlink" Target="https://stats.wnba.com/events/?flag=1&amp;CFID=&amp;CFPARAMS=&amp;PlayerID=0&amp;TeamID=1611661321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2" Type="http://schemas.openxmlformats.org/officeDocument/2006/relationships/hyperlink" Target="https://stats.wnba.com/events/?flag=1&amp;CFID=&amp;CFPARAMS=&amp;PlayerID=0&amp;TeamID=1611661321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3" Type="http://schemas.openxmlformats.org/officeDocument/2006/relationships/hyperlink" Target="https://stats.wnba.com/events/?flag=1&amp;CFID=&amp;CFPARAMS=&amp;PlayerID=0&amp;TeamID=1611661321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4" Type="http://schemas.openxmlformats.org/officeDocument/2006/relationships/hyperlink" Target="https://stats.wnba.com/team/1611661328/traditional/" TargetMode="External"/><Relationship Id="rId1185" Type="http://schemas.openxmlformats.org/officeDocument/2006/relationships/hyperlink" Target="https://stats.wnba.com/events/?flag=3&amp;CFID=&amp;CFPARAMS=&amp;PlayerID=0&amp;TeamID=1611661328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6" Type="http://schemas.openxmlformats.org/officeDocument/2006/relationships/hyperlink" Target="https://stats.wnba.com/events/?flag=3&amp;CFID=&amp;CFPARAMS=&amp;PlayerID=0&amp;TeamID=1611661328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7" Type="http://schemas.openxmlformats.org/officeDocument/2006/relationships/hyperlink" Target="https://stats.wnba.com/events/?flag=3&amp;CFID=&amp;CFPARAMS=&amp;PlayerID=0&amp;TeamID=1611661328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8" Type="http://schemas.openxmlformats.org/officeDocument/2006/relationships/hyperlink" Target="https://stats.wnba.com/events/?flag=3&amp;CFID=&amp;CFPARAMS=&amp;PlayerID=0&amp;TeamID=1611661328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9" Type="http://schemas.openxmlformats.org/officeDocument/2006/relationships/hyperlink" Target="https://stats.wnba.com/events/?flag=1&amp;CFID=&amp;CFPARAMS=&amp;PlayerID=0&amp;TeamID=1611661328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6" Type="http://schemas.openxmlformats.org/officeDocument/2006/relationships/hyperlink" Target="https://stats.wnba.com/events/?flag=3&amp;CFID=&amp;CFPARAMS=&amp;PlayerID=0&amp;TeamID=161166132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7" Type="http://schemas.openxmlformats.org/officeDocument/2006/relationships/hyperlink" Target="https://stats.wnba.com/events/?flag=1&amp;CFID=&amp;CFPARAMS=&amp;PlayerID=0&amp;TeamID=161166132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8" Type="http://schemas.openxmlformats.org/officeDocument/2006/relationships/hyperlink" Target="https://stats.wnba.com/events/?flag=1&amp;CFID=&amp;CFPARAMS=&amp;PlayerID=0&amp;TeamID=161166132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9" Type="http://schemas.openxmlformats.org/officeDocument/2006/relationships/hyperlink" Target="https://stats.wnba.com/events/?flag=1&amp;CFID=&amp;CFPARAMS=&amp;PlayerID=0&amp;TeamID=161166132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0" Type="http://schemas.openxmlformats.org/officeDocument/2006/relationships/hyperlink" Target="https://stats.wnba.com/events/?flag=1&amp;CFID=&amp;CFPARAMS=&amp;PlayerID=0&amp;TeamID=161166131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1" Type="http://schemas.openxmlformats.org/officeDocument/2006/relationships/hyperlink" Target="https://stats.wnba.com/events/?flag=1&amp;CFID=&amp;CFPARAMS=&amp;PlayerID=0&amp;TeamID=1611661313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2" Type="http://schemas.openxmlformats.org/officeDocument/2006/relationships/hyperlink" Target="https://stats.wnba.com/team/1611661323/traditional/" TargetMode="External"/><Relationship Id="rId1133" Type="http://schemas.openxmlformats.org/officeDocument/2006/relationships/hyperlink" Target="https://stats.wnba.com/events/?flag=3&amp;CFID=&amp;CFPARAMS=&amp;PlayerID=0&amp;TeamID=161166132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4" Type="http://schemas.openxmlformats.org/officeDocument/2006/relationships/hyperlink" Target="https://stats.wnba.com/events/?flag=3&amp;CFID=&amp;CFPARAMS=&amp;PlayerID=0&amp;TeamID=161166132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5" Type="http://schemas.openxmlformats.org/officeDocument/2006/relationships/hyperlink" Target="https://stats.wnba.com/events/?flag=3&amp;CFID=&amp;CFPARAMS=&amp;PlayerID=0&amp;TeamID=161166132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5" Type="http://schemas.openxmlformats.org/officeDocument/2006/relationships/hyperlink" Target="https://stats.wnba.com/events/?flag=1&amp;CFID=&amp;CFPARAMS=&amp;PlayerID=0&amp;TeamID=1611661313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6" Type="http://schemas.openxmlformats.org/officeDocument/2006/relationships/hyperlink" Target="https://stats.wnba.com/events/?flag=1&amp;CFID=&amp;CFPARAMS=&amp;PlayerID=0&amp;TeamID=1611661313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7" Type="http://schemas.openxmlformats.org/officeDocument/2006/relationships/hyperlink" Target="https://stats.wnba.com/events/?flag=1&amp;CFID=&amp;CFPARAMS=&amp;PlayerID=0&amp;TeamID=161166131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8" Type="http://schemas.openxmlformats.org/officeDocument/2006/relationships/hyperlink" Target="https://stats.wnba.com/events/?flag=1&amp;CFID=&amp;CFPARAMS=&amp;PlayerID=0&amp;TeamID=161166131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9" Type="http://schemas.openxmlformats.org/officeDocument/2006/relationships/hyperlink" Target="https://stats.wnba.com/events/?flag=1&amp;CFID=&amp;CFPARAMS=&amp;PlayerID=0&amp;TeamID=161166131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0" Type="http://schemas.openxmlformats.org/officeDocument/2006/relationships/hyperlink" Target="https://stats.wnba.com/events/?flag=3&amp;CFID=&amp;CFPARAMS=&amp;PlayerID=0&amp;TeamID=1611661313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1" Type="http://schemas.openxmlformats.org/officeDocument/2006/relationships/hyperlink" Target="https://stats.wnba.com/events/?flag=3&amp;CFID=&amp;CFPARAMS=&amp;PlayerID=0&amp;TeamID=1611661313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2" Type="http://schemas.openxmlformats.org/officeDocument/2006/relationships/hyperlink" Target="https://stats.wnba.com/events/?flag=3&amp;CFID=&amp;CFPARAMS=&amp;PlayerID=0&amp;TeamID=1611661313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3" Type="http://schemas.openxmlformats.org/officeDocument/2006/relationships/hyperlink" Target="https://stats.wnba.com/events/?flag=3&amp;CFID=&amp;CFPARAMS=&amp;PlayerID=0&amp;TeamID=1611661313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4" Type="http://schemas.openxmlformats.org/officeDocument/2006/relationships/hyperlink" Target="https://stats.wnba.com/events/?flag=1&amp;CFID=&amp;CFPARAMS=&amp;PlayerID=0&amp;TeamID=1611661313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8" Type="http://schemas.openxmlformats.org/officeDocument/2006/relationships/hyperlink" Target="https://stats.wnba.com/team/1611661322/traditional/" TargetMode="External"/><Relationship Id="rId1159" Type="http://schemas.openxmlformats.org/officeDocument/2006/relationships/hyperlink" Target="https://stats.wnba.com/events/?flag=3&amp;CFID=&amp;CFPARAMS=&amp;PlayerID=0&amp;TeamID=1611661322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0" Type="http://schemas.openxmlformats.org/officeDocument/2006/relationships/hyperlink" Target="https://stats.wnba.com/events/?flag=1&amp;CFID=&amp;CFPARAMS=&amp;PlayerID=0&amp;TeamID=1611661317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1" Type="http://schemas.openxmlformats.org/officeDocument/2006/relationships/hyperlink" Target="https://stats.wnba.com/events/?flag=1&amp;CFID=&amp;CFPARAMS=&amp;PlayerID=0&amp;TeamID=1611661317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2" Type="http://schemas.openxmlformats.org/officeDocument/2006/relationships/hyperlink" Target="https://stats.wnba.com/events/?flag=1&amp;CFID=&amp;CFPARAMS=&amp;PlayerID=0&amp;TeamID=1611661317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3" Type="http://schemas.openxmlformats.org/officeDocument/2006/relationships/hyperlink" Target="https://stats.wnba.com/events/?flag=1&amp;CFID=&amp;CFPARAMS=&amp;PlayerID=0&amp;TeamID=1611661317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4" Type="http://schemas.openxmlformats.org/officeDocument/2006/relationships/hyperlink" Target="https://stats.wnba.com/events/?flag=1&amp;CFID=&amp;CFPARAMS=&amp;PlayerID=0&amp;TeamID=1611661317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5" Type="http://schemas.openxmlformats.org/officeDocument/2006/relationships/hyperlink" Target="https://stats.wnba.com/events/?flag=1&amp;CFID=&amp;CFPARAMS=&amp;PlayerID=0&amp;TeamID=1611661317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6" Type="http://schemas.openxmlformats.org/officeDocument/2006/relationships/hyperlink" Target="https://stats.wnba.com/events/?flag=1&amp;CFID=&amp;CFPARAMS=&amp;PlayerID=0&amp;TeamID=1611661317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7" Type="http://schemas.openxmlformats.org/officeDocument/2006/relationships/hyperlink" Target="https://stats.wnba.com/events/?flag=1&amp;CFID=&amp;CFPARAMS=&amp;PlayerID=0&amp;TeamID=1611661317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7" Type="http://schemas.openxmlformats.org/officeDocument/2006/relationships/hyperlink" Target="https://stats.wnba.com/events/?flag=3&amp;CFID=&amp;CFPARAMS=&amp;PlayerID=0&amp;TeamID=1611661317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8" Type="http://schemas.openxmlformats.org/officeDocument/2006/relationships/hyperlink" Target="https://stats.wnba.com/events/?flag=3&amp;CFID=&amp;CFPARAMS=&amp;PlayerID=0&amp;TeamID=1611661317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9" Type="http://schemas.openxmlformats.org/officeDocument/2006/relationships/hyperlink" Target="https://stats.wnba.com/events/?flag=3&amp;CFID=&amp;CFPARAMS=&amp;PlayerID=0&amp;TeamID=1611661317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0" Type="http://schemas.openxmlformats.org/officeDocument/2006/relationships/hyperlink" Target="https://stats.wnba.com/events/?flag=1&amp;CFID=&amp;CFPARAMS=&amp;PlayerID=0&amp;TeamID=1611661323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1" Type="http://schemas.openxmlformats.org/officeDocument/2006/relationships/hyperlink" Target="https://stats.wnba.com/events/?flag=1&amp;CFID=&amp;CFPARAMS=&amp;PlayerID=0&amp;TeamID=1611661323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2" Type="http://schemas.openxmlformats.org/officeDocument/2006/relationships/hyperlink" Target="https://stats.wnba.com/events/?flag=1&amp;CFID=&amp;CFPARAMS=&amp;PlayerID=0&amp;TeamID=1611661323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3" Type="http://schemas.openxmlformats.org/officeDocument/2006/relationships/hyperlink" Target="https://stats.wnba.com/events/?flag=1&amp;CFID=&amp;CFPARAMS=&amp;PlayerID=0&amp;TeamID=1611661323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4" Type="http://schemas.openxmlformats.org/officeDocument/2006/relationships/hyperlink" Target="https://stats.wnba.com/events/?flag=1&amp;CFID=&amp;CFPARAMS=&amp;PlayerID=0&amp;TeamID=1611661323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5" Type="http://schemas.openxmlformats.org/officeDocument/2006/relationships/hyperlink" Target="https://stats.wnba.com/team/1611661317/traditional/" TargetMode="External"/><Relationship Id="rId1146" Type="http://schemas.openxmlformats.org/officeDocument/2006/relationships/hyperlink" Target="https://stats.wnba.com/events/?flag=3&amp;CFID=&amp;CFPARAMS=&amp;PlayerID=0&amp;TeamID=1611661317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3" Type="http://schemas.openxmlformats.org/officeDocument/2006/relationships/hyperlink" Target="https://stats.wnba.com/events/?flag=3&amp;CFID=&amp;CFPARAMS=&amp;PlayerID=0&amp;TeamID=161166132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4" Type="http://schemas.openxmlformats.org/officeDocument/2006/relationships/hyperlink" Target="https://stats.wnba.com/events/?flag=3&amp;CFID=&amp;CFPARAMS=&amp;PlayerID=0&amp;TeamID=161166132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5" Type="http://schemas.openxmlformats.org/officeDocument/2006/relationships/hyperlink" Target="https://stats.wnba.com/events/?flag=1&amp;CFID=&amp;CFPARAMS=&amp;PlayerID=0&amp;TeamID=161166132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6" Type="http://schemas.openxmlformats.org/officeDocument/2006/relationships/hyperlink" Target="https://stats.wnba.com/events/?flag=1&amp;CFID=&amp;CFPARAMS=&amp;PlayerID=0&amp;TeamID=161166132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7" Type="http://schemas.openxmlformats.org/officeDocument/2006/relationships/hyperlink" Target="https://stats.wnba.com/events/?flag=1&amp;CFID=&amp;CFPARAMS=&amp;PlayerID=0&amp;TeamID=161166132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8" Type="http://schemas.openxmlformats.org/officeDocument/2006/relationships/hyperlink" Target="https://stats.wnba.com/events/?flag=1&amp;CFID=&amp;CFPARAMS=&amp;PlayerID=0&amp;TeamID=161166132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9" Type="http://schemas.openxmlformats.org/officeDocument/2006/relationships/hyperlink" Target="https://stats.wnba.com/events/?flag=1&amp;CFID=&amp;CFPARAMS=&amp;PlayerID=0&amp;TeamID=161166132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0" Type="http://schemas.openxmlformats.org/officeDocument/2006/relationships/hyperlink" Target="https://stats.wnba.com/team/1611661329/traditional/" TargetMode="External"/><Relationship Id="rId1211" Type="http://schemas.openxmlformats.org/officeDocument/2006/relationships/hyperlink" Target="https://stats.wnba.com/events/?flag=3&amp;CFID=&amp;CFPARAMS=&amp;PlayerID=0&amp;TeamID=161166132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2" Type="http://schemas.openxmlformats.org/officeDocument/2006/relationships/hyperlink" Target="https://stats.wnba.com/events/?flag=3&amp;CFID=&amp;CFPARAMS=&amp;PlayerID=0&amp;TeamID=161166132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2" Type="http://schemas.openxmlformats.org/officeDocument/2006/relationships/hyperlink" Target="https://stats.wnba.com/events/?flag=1&amp;CFID=&amp;CFPARAMS=&amp;PlayerID=0&amp;TeamID=1611661330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3" Type="http://schemas.openxmlformats.org/officeDocument/2006/relationships/hyperlink" Target="https://stats.wnba.com/events/?flag=1&amp;CFID=&amp;CFPARAMS=&amp;PlayerID=0&amp;TeamID=1611661330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4" Type="http://schemas.openxmlformats.org/officeDocument/2006/relationships/hyperlink" Target="https://stats.wnba.com/events/?flag=1&amp;CFID=&amp;CFPARAMS=&amp;PlayerID=0&amp;TeamID=1611661330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5" Type="http://schemas.openxmlformats.org/officeDocument/2006/relationships/hyperlink" Target="https://stats.wnba.com/events/?flag=1&amp;CFID=&amp;CFPARAMS=&amp;PlayerID=0&amp;TeamID=1611661330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6" Type="http://schemas.openxmlformats.org/officeDocument/2006/relationships/hyperlink" Target="https://stats.wnba.com/events/?flag=1&amp;CFID=&amp;CFPARAMS=&amp;PlayerID=0&amp;TeamID=1611661330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7" Type="http://schemas.openxmlformats.org/officeDocument/2006/relationships/hyperlink" Target="https://stats.wnba.com/events/?flag=1&amp;CFID=&amp;CFPARAMS=&amp;PlayerID=0&amp;TeamID=1611661330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8" Type="http://schemas.openxmlformats.org/officeDocument/2006/relationships/hyperlink" Target="https://stats.wnba.com/events/?flag=1&amp;CFID=&amp;CFPARAMS=&amp;PlayerID=0&amp;TeamID=1611661330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9" Type="http://schemas.openxmlformats.org/officeDocument/2006/relationships/hyperlink" Target="https://stats.wnba.com/events/?flag=1&amp;CFID=&amp;CFPARAMS=&amp;PlayerID=0&amp;TeamID=1611661330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0" Type="http://schemas.openxmlformats.org/officeDocument/2006/relationships/hyperlink" Target="https://stats.wnba.com/events/?flag=3&amp;CFID=&amp;CFPARAMS=&amp;PlayerID=0&amp;TeamID=1611661330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1" Type="http://schemas.openxmlformats.org/officeDocument/2006/relationships/hyperlink" Target="https://stats.wnba.com/events/?flag=3&amp;CFID=&amp;CFPARAMS=&amp;PlayerID=0&amp;TeamID=1611661330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5" Type="http://schemas.openxmlformats.org/officeDocument/2006/relationships/hyperlink" Target="https://stats.wnba.com/events/?flag=1&amp;CFID=&amp;CFPARAMS=&amp;PlayerID=0&amp;TeamID=1611661325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6" Type="http://schemas.openxmlformats.org/officeDocument/2006/relationships/hyperlink" Target="https://stats.wnba.com/team/1611661319/traditional/" TargetMode="External"/><Relationship Id="rId1237" Type="http://schemas.openxmlformats.org/officeDocument/2006/relationships/hyperlink" Target="https://stats.wnba.com/events/?flag=3&amp;CFID=&amp;CFPARAMS=&amp;PlayerID=0&amp;TeamID=1611661319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8" Type="http://schemas.openxmlformats.org/officeDocument/2006/relationships/hyperlink" Target="https://stats.wnba.com/events/?flag=3&amp;CFID=&amp;CFPARAMS=&amp;PlayerID=0&amp;TeamID=1611661319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9" Type="http://schemas.openxmlformats.org/officeDocument/2006/relationships/hyperlink" Target="https://stats.wnba.com/events/?flag=3&amp;CFID=&amp;CFPARAMS=&amp;PlayerID=0&amp;TeamID=1611661319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0" Type="http://schemas.openxmlformats.org/officeDocument/2006/relationships/hyperlink" Target="https://stats.wnba.com/events/?flag=1&amp;CFID=&amp;CFPARAMS=&amp;PlayerID=0&amp;TeamID=1611661325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1" Type="http://schemas.openxmlformats.org/officeDocument/2006/relationships/hyperlink" Target="https://stats.wnba.com/events/?flag=1&amp;CFID=&amp;CFPARAMS=&amp;PlayerID=0&amp;TeamID=1611661325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2" Type="http://schemas.openxmlformats.org/officeDocument/2006/relationships/hyperlink" Target="https://stats.wnba.com/events/?flag=1&amp;CFID=&amp;CFPARAMS=&amp;PlayerID=0&amp;TeamID=1611661325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3" Type="http://schemas.openxmlformats.org/officeDocument/2006/relationships/hyperlink" Target="https://stats.wnba.com/events/?flag=1&amp;CFID=&amp;CFPARAMS=&amp;PlayerID=0&amp;TeamID=1611661325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4" Type="http://schemas.openxmlformats.org/officeDocument/2006/relationships/hyperlink" Target="https://stats.wnba.com/events/?flag=1&amp;CFID=&amp;CFPARAMS=&amp;PlayerID=0&amp;TeamID=1611661325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4" Type="http://schemas.openxmlformats.org/officeDocument/2006/relationships/hyperlink" Target="https://stats.wnba.com/events/?flag=3&amp;CFID=&amp;CFPARAMS=&amp;PlayerID=0&amp;TeamID=1611661325&amp;GameID=&amp;ContextMeasure=FG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5" Type="http://schemas.openxmlformats.org/officeDocument/2006/relationships/hyperlink" Target="https://stats.wnba.com/events/?flag=3&amp;CFID=&amp;CFPARAMS=&amp;PlayerID=0&amp;TeamID=1611661325&amp;GameID=&amp;ContextMeasure=FG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6" Type="http://schemas.openxmlformats.org/officeDocument/2006/relationships/hyperlink" Target="https://stats.wnba.com/events/?flag=3&amp;CFID=&amp;CFPARAMS=&amp;PlayerID=0&amp;TeamID=1611661325&amp;GameID=&amp;ContextMeasure=FG3M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7" Type="http://schemas.openxmlformats.org/officeDocument/2006/relationships/hyperlink" Target="https://stats.wnba.com/events/?flag=3&amp;CFID=&amp;CFPARAMS=&amp;PlayerID=0&amp;TeamID=1611661325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8" Type="http://schemas.openxmlformats.org/officeDocument/2006/relationships/hyperlink" Target="https://stats.wnba.com/events/?flag=1&amp;CFID=&amp;CFPARAMS=&amp;PlayerID=0&amp;TeamID=1611661325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9" Type="http://schemas.openxmlformats.org/officeDocument/2006/relationships/hyperlink" Target="https://stats.wnba.com/events/?flag=1&amp;CFID=&amp;CFPARAMS=&amp;PlayerID=0&amp;TeamID=1611661325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0" Type="http://schemas.openxmlformats.org/officeDocument/2006/relationships/hyperlink" Target="https://stats.wnba.com/events/?flag=1&amp;CFID=&amp;CFPARAMS=&amp;PlayerID=0&amp;TeamID=161166132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1" Type="http://schemas.openxmlformats.org/officeDocument/2006/relationships/hyperlink" Target="https://stats.wnba.com/events/?flag=1&amp;CFID=&amp;CFPARAMS=&amp;PlayerID=0&amp;TeamID=161166132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2" Type="http://schemas.openxmlformats.org/officeDocument/2006/relationships/hyperlink" Target="https://stats.wnba.com/events/?flag=1&amp;CFID=&amp;CFPARAMS=&amp;PlayerID=0&amp;TeamID=1611661329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3" Type="http://schemas.openxmlformats.org/officeDocument/2006/relationships/hyperlink" Target="https://stats.wnba.com/team/1611661325/traditional/" TargetMode="External"/><Relationship Id="rId1290" Type="http://schemas.openxmlformats.org/officeDocument/2006/relationships/hyperlink" Target="https://stats.wnba.com/events/?flag=3&amp;CFID=&amp;CFPARAMS=&amp;PlayerID=0&amp;TeamID=161166132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1" Type="http://schemas.openxmlformats.org/officeDocument/2006/relationships/hyperlink" Target="https://stats.wnba.com/events/?flag=3&amp;CFID=&amp;CFPARAMS=&amp;PlayerID=0&amp;TeamID=161166132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2" Type="http://schemas.openxmlformats.org/officeDocument/2006/relationships/hyperlink" Target="https://stats.wnba.com/events/?flag=3&amp;CFID=&amp;CFPARAMS=&amp;PlayerID=0&amp;TeamID=161166132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3" Type="http://schemas.openxmlformats.org/officeDocument/2006/relationships/hyperlink" Target="https://stats.wnba.com/events/?flag=1&amp;CFID=&amp;CFPARAMS=&amp;PlayerID=0&amp;TeamID=161166132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4" Type="http://schemas.openxmlformats.org/officeDocument/2006/relationships/hyperlink" Target="https://stats.wnba.com/events/?flag=1&amp;CFID=&amp;CFPARAMS=&amp;PlayerID=0&amp;TeamID=161166132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5" Type="http://schemas.openxmlformats.org/officeDocument/2006/relationships/hyperlink" Target="https://stats.wnba.com/events/?flag=1&amp;CFID=&amp;CFPARAMS=&amp;PlayerID=0&amp;TeamID=161166132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6" Type="http://schemas.openxmlformats.org/officeDocument/2006/relationships/hyperlink" Target="https://stats.wnba.com/events/?flag=1&amp;CFID=&amp;CFPARAMS=&amp;PlayerID=0&amp;TeamID=161166132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7" Type="http://schemas.openxmlformats.org/officeDocument/2006/relationships/hyperlink" Target="https://stats.wnba.com/events/?flag=1&amp;CFID=&amp;CFPARAMS=&amp;PlayerID=0&amp;TeamID=161166132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8" Type="http://schemas.openxmlformats.org/officeDocument/2006/relationships/hyperlink" Target="https://stats.wnba.com/events/?flag=1&amp;CFID=&amp;CFPARAMS=&amp;PlayerID=0&amp;TeamID=161166132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9" Type="http://schemas.openxmlformats.org/officeDocument/2006/relationships/hyperlink" Target="https://stats.wnba.com/events/?flag=1&amp;CFID=&amp;CFPARAMS=&amp;PlayerID=0&amp;TeamID=161166132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0" Type="http://schemas.openxmlformats.org/officeDocument/2006/relationships/hyperlink" Target="https://stats.wnba.com/events/?flag=1&amp;CFID=&amp;CFPARAMS=&amp;PlayerID=0&amp;TeamID=161166131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1" Type="http://schemas.openxmlformats.org/officeDocument/2006/relationships/hyperlink" Target="https://stats.wnba.com/events/?flag=1&amp;CFID=&amp;CFPARAMS=&amp;PlayerID=0&amp;TeamID=161166131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2" Type="http://schemas.openxmlformats.org/officeDocument/2006/relationships/hyperlink" Target="https://stats.wnba.com/events/?flag=1&amp;CFID=&amp;CFPARAMS=&amp;PlayerID=0&amp;TeamID=161166131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3" Type="http://schemas.openxmlformats.org/officeDocument/2006/relationships/hyperlink" Target="https://stats.wnba.com/events/?flag=1&amp;CFID=&amp;CFPARAMS=&amp;PlayerID=0&amp;TeamID=161166131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4" Type="http://schemas.openxmlformats.org/officeDocument/2006/relationships/hyperlink" Target="https://stats.wnba.com/events/?flag=1&amp;CFID=&amp;CFPARAMS=&amp;PlayerID=0&amp;TeamID=161166131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5" Type="http://schemas.openxmlformats.org/officeDocument/2006/relationships/hyperlink" Target="https://stats.wnba.com/events/?flag=1&amp;CFID=&amp;CFPARAMS=&amp;PlayerID=0&amp;TeamID=161166131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6" Type="http://schemas.openxmlformats.org/officeDocument/2006/relationships/hyperlink" Target="https://stats.wnba.com/events/?flag=1&amp;CFID=&amp;CFPARAMS=&amp;PlayerID=0&amp;TeamID=161166131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7" Type="http://schemas.openxmlformats.org/officeDocument/2006/relationships/hyperlink" Target="https://stats.wnba.com/events/?flag=1&amp;CFID=&amp;CFPARAMS=&amp;PlayerID=0&amp;TeamID=1611661313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8" Type="http://schemas.openxmlformats.org/officeDocument/2006/relationships/hyperlink" Target="https://stats.wnba.com/team/1611661329/traditional/" TargetMode="External"/><Relationship Id="rId1289" Type="http://schemas.openxmlformats.org/officeDocument/2006/relationships/hyperlink" Target="https://stats.wnba.com/events/?flag=3&amp;CFID=&amp;CFPARAMS=&amp;PlayerID=0&amp;TeamID=161166132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7" Type="http://schemas.openxmlformats.org/officeDocument/2006/relationships/hyperlink" Target="https://stats.wnba.com/events/?flag=1&amp;CFID=&amp;CFPARAMS=&amp;PlayerID=0&amp;TeamID=1611661324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8" Type="http://schemas.openxmlformats.org/officeDocument/2006/relationships/hyperlink" Target="https://stats.wnba.com/events/?flag=1&amp;CFID=&amp;CFPARAMS=&amp;PlayerID=0&amp;TeamID=1611661324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9" Type="http://schemas.openxmlformats.org/officeDocument/2006/relationships/hyperlink" Target="https://stats.wnba.com/events/?flag=1&amp;CFID=&amp;CFPARAMS=&amp;PlayerID=0&amp;TeamID=1611661324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0" Type="http://schemas.openxmlformats.org/officeDocument/2006/relationships/hyperlink" Target="https://stats.wnba.com/events/?flag=3&amp;CFID=&amp;CFPARAMS=&amp;PlayerID=0&amp;TeamID=1611661324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1" Type="http://schemas.openxmlformats.org/officeDocument/2006/relationships/hyperlink" Target="https://stats.wnba.com/events/?flag=3&amp;CFID=&amp;CFPARAMS=&amp;PlayerID=0&amp;TeamID=1611661324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2" Type="http://schemas.openxmlformats.org/officeDocument/2006/relationships/hyperlink" Target="https://stats.wnba.com/events/?flag=3&amp;CFID=&amp;CFPARAMS=&amp;PlayerID=0&amp;TeamID=1611661324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3" Type="http://schemas.openxmlformats.org/officeDocument/2006/relationships/hyperlink" Target="https://stats.wnba.com/events/?flag=3&amp;CFID=&amp;CFPARAMS=&amp;PlayerID=0&amp;TeamID=1611661324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4" Type="http://schemas.openxmlformats.org/officeDocument/2006/relationships/hyperlink" Target="https://stats.wnba.com/events/?flag=1&amp;CFID=&amp;CFPARAMS=&amp;PlayerID=0&amp;TeamID=1611661324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5" Type="http://schemas.openxmlformats.org/officeDocument/2006/relationships/hyperlink" Target="https://stats.wnba.com/events/?flag=1&amp;CFID=&amp;CFPARAMS=&amp;PlayerID=0&amp;TeamID=1611661324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6" Type="http://schemas.openxmlformats.org/officeDocument/2006/relationships/hyperlink" Target="https://stats.wnba.com/events/?flag=1&amp;CFID=&amp;CFPARAMS=&amp;PlayerID=0&amp;TeamID=1611661324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6" Type="http://schemas.openxmlformats.org/officeDocument/2006/relationships/hyperlink" Target="https://stats.wnba.com/events/?flag=1&amp;CFID=&amp;CFPARAMS=&amp;PlayerID=0&amp;TeamID=1611661319&amp;GameID=&amp;ContextMeasure=STL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7" Type="http://schemas.openxmlformats.org/officeDocument/2006/relationships/hyperlink" Target="https://stats.wnba.com/events/?flag=1&amp;CFID=&amp;CFPARAMS=&amp;PlayerID=0&amp;TeamID=1611661319&amp;GameID=&amp;ContextMeasure=BLK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8" Type="http://schemas.openxmlformats.org/officeDocument/2006/relationships/hyperlink" Target="https://stats.wnba.com/events/?flag=1&amp;CFID=&amp;CFPARAMS=&amp;PlayerID=0&amp;TeamID=1611661319&amp;GameID=&amp;ContextMeasure=BLK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9" Type="http://schemas.openxmlformats.org/officeDocument/2006/relationships/hyperlink" Target="https://stats.wnba.com/team/1611661324/traditional/" TargetMode="External"/><Relationship Id="rId1240" Type="http://schemas.openxmlformats.org/officeDocument/2006/relationships/hyperlink" Target="https://stats.wnba.com/events/?flag=3&amp;CFID=&amp;CFPARAMS=&amp;PlayerID=0&amp;TeamID=1611661319&amp;GameID=&amp;ContextMeasure=FG3A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1" Type="http://schemas.openxmlformats.org/officeDocument/2006/relationships/hyperlink" Target="https://stats.wnba.com/events/?flag=1&amp;CFID=&amp;CFPARAMS=&amp;PlayerID=0&amp;TeamID=1611661319&amp;GameID=&amp;ContextMeasure=O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2" Type="http://schemas.openxmlformats.org/officeDocument/2006/relationships/hyperlink" Target="https://stats.wnba.com/events/?flag=1&amp;CFID=&amp;CFPARAMS=&amp;PlayerID=0&amp;TeamID=1611661319&amp;GameID=&amp;ContextMeasure=D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3" Type="http://schemas.openxmlformats.org/officeDocument/2006/relationships/hyperlink" Target="https://stats.wnba.com/events/?flag=1&amp;CFID=&amp;CFPARAMS=&amp;PlayerID=0&amp;TeamID=1611661319&amp;GameID=&amp;ContextMeasure=REB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4" Type="http://schemas.openxmlformats.org/officeDocument/2006/relationships/hyperlink" Target="https://stats.wnba.com/events/?flag=1&amp;CFID=&amp;CFPARAMS=&amp;PlayerID=0&amp;TeamID=1611661319&amp;GameID=&amp;ContextMeasure=AST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5" Type="http://schemas.openxmlformats.org/officeDocument/2006/relationships/hyperlink" Target="https://stats.wnba.com/events/?flag=1&amp;CFID=&amp;CFPARAMS=&amp;PlayerID=0&amp;TeamID=1611661319&amp;GameID=&amp;ContextMeasure=TOV&amp;Season=2017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9" Type="http://schemas.openxmlformats.org/officeDocument/2006/relationships/hyperlink" Target="https://stats.wnba.com/events/?flag=3&amp;CFID=&amp;CFPARAMS=&amp;PlayerID=0&amp;TeamID=161166131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0" Type="http://schemas.openxmlformats.org/officeDocument/2006/relationships/hyperlink" Target="https://stats.wnba.com/events/?flag=1&amp;CFID=&amp;CFPARAMS=&amp;PlayerID=0&amp;TeamID=161166132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1" Type="http://schemas.openxmlformats.org/officeDocument/2006/relationships/hyperlink" Target="https://stats.wnba.com/events/?flag=1&amp;CFID=&amp;CFPARAMS=&amp;PlayerID=0&amp;TeamID=161166132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2" Type="http://schemas.openxmlformats.org/officeDocument/2006/relationships/hyperlink" Target="https://stats.wnba.com/events/?flag=1&amp;CFID=&amp;CFPARAMS=&amp;PlayerID=0&amp;TeamID=161166132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3" Type="http://schemas.openxmlformats.org/officeDocument/2006/relationships/hyperlink" Target="https://stats.wnba.com/events/?flag=1&amp;CFID=&amp;CFPARAMS=&amp;PlayerID=0&amp;TeamID=161166132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4" Type="http://schemas.openxmlformats.org/officeDocument/2006/relationships/hyperlink" Target="https://stats.wnba.com/events/?flag=1&amp;CFID=&amp;CFPARAMS=&amp;PlayerID=0&amp;TeamID=1611661320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5" Type="http://schemas.openxmlformats.org/officeDocument/2006/relationships/hyperlink" Target="https://stats.wnba.com/team/1611661313/traditional/" TargetMode="External"/><Relationship Id="rId1276" Type="http://schemas.openxmlformats.org/officeDocument/2006/relationships/hyperlink" Target="https://stats.wnba.com/events/?flag=3&amp;CFID=&amp;CFPARAMS=&amp;PlayerID=0&amp;TeamID=161166131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7" Type="http://schemas.openxmlformats.org/officeDocument/2006/relationships/hyperlink" Target="https://stats.wnba.com/events/?flag=3&amp;CFID=&amp;CFPARAMS=&amp;PlayerID=0&amp;TeamID=161166131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8" Type="http://schemas.openxmlformats.org/officeDocument/2006/relationships/hyperlink" Target="https://stats.wnba.com/events/?flag=3&amp;CFID=&amp;CFPARAMS=&amp;PlayerID=0&amp;TeamID=161166131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8" Type="http://schemas.openxmlformats.org/officeDocument/2006/relationships/hyperlink" Target="https://stats.wnba.com/events/?flag=1&amp;CFID=&amp;CFPARAMS=&amp;PlayerID=0&amp;TeamID=161166132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9" Type="http://schemas.openxmlformats.org/officeDocument/2006/relationships/hyperlink" Target="https://stats.wnba.com/events/?flag=1&amp;CFID=&amp;CFPARAMS=&amp;PlayerID=0&amp;TeamID=161166132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0" Type="http://schemas.openxmlformats.org/officeDocument/2006/relationships/hyperlink" Target="https://stats.wnba.com/events/?flag=1&amp;CFID=&amp;CFPARAMS=&amp;PlayerID=0&amp;TeamID=1611661324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1" Type="http://schemas.openxmlformats.org/officeDocument/2006/relationships/hyperlink" Target="https://stats.wnba.com/events/?flag=1&amp;CFID=&amp;CFPARAMS=&amp;PlayerID=0&amp;TeamID=1611661324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2" Type="http://schemas.openxmlformats.org/officeDocument/2006/relationships/hyperlink" Target="https://stats.wnba.com/team/1611661320/traditional/" TargetMode="External"/><Relationship Id="rId1263" Type="http://schemas.openxmlformats.org/officeDocument/2006/relationships/hyperlink" Target="https://stats.wnba.com/events/?flag=3&amp;CFID=&amp;CFPARAMS=&amp;PlayerID=0&amp;TeamID=161166132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4" Type="http://schemas.openxmlformats.org/officeDocument/2006/relationships/hyperlink" Target="https://stats.wnba.com/events/?flag=3&amp;CFID=&amp;CFPARAMS=&amp;PlayerID=0&amp;TeamID=161166132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5" Type="http://schemas.openxmlformats.org/officeDocument/2006/relationships/hyperlink" Target="https://stats.wnba.com/events/?flag=3&amp;CFID=&amp;CFPARAMS=&amp;PlayerID=0&amp;TeamID=161166132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6" Type="http://schemas.openxmlformats.org/officeDocument/2006/relationships/hyperlink" Target="https://stats.wnba.com/events/?flag=3&amp;CFID=&amp;CFPARAMS=&amp;PlayerID=0&amp;TeamID=161166132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7" Type="http://schemas.openxmlformats.org/officeDocument/2006/relationships/hyperlink" Target="https://stats.wnba.com/events/?flag=1&amp;CFID=&amp;CFPARAMS=&amp;PlayerID=0&amp;TeamID=161166132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0" Type="http://schemas.openxmlformats.org/officeDocument/2006/relationships/hyperlink" Target="https://stats.wnba.com/events/?flag=2&amp;CFID=&amp;CFPARAMS=&amp;PlayerID=0&amp;TeamID=1611661321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1" Type="http://schemas.openxmlformats.org/officeDocument/2006/relationships/hyperlink" Target="https://stats.wnba.com/team/1611661317/traditional/" TargetMode="External"/><Relationship Id="rId1732" Type="http://schemas.openxmlformats.org/officeDocument/2006/relationships/hyperlink" Target="https://stats.wnba.com/events/?flag=2&amp;CFID=&amp;CFPARAMS=&amp;PlayerID=0&amp;TeamID=1611661317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3" Type="http://schemas.openxmlformats.org/officeDocument/2006/relationships/hyperlink" Target="https://stats.wnba.com/events/?flag=2&amp;CFID=&amp;CFPARAMS=&amp;PlayerID=0&amp;TeamID=1611661317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4" Type="http://schemas.openxmlformats.org/officeDocument/2006/relationships/hyperlink" Target="https://stats.wnba.com/events/?flag=2&amp;CFID=&amp;CFPARAMS=&amp;PlayerID=0&amp;TeamID=1611661317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5" Type="http://schemas.openxmlformats.org/officeDocument/2006/relationships/hyperlink" Target="https://stats.wnba.com/events/?flag=2&amp;CFID=&amp;CFPARAMS=&amp;PlayerID=0&amp;TeamID=1611661317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6" Type="http://schemas.openxmlformats.org/officeDocument/2006/relationships/hyperlink" Target="https://stats.wnba.com/team/1611661322/traditional/" TargetMode="External"/><Relationship Id="rId1737" Type="http://schemas.openxmlformats.org/officeDocument/2006/relationships/hyperlink" Target="https://stats.wnba.com/events/?flag=2&amp;CFID=&amp;CFPARAMS=&amp;PlayerID=0&amp;TeamID=1611661322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8" Type="http://schemas.openxmlformats.org/officeDocument/2006/relationships/hyperlink" Target="https://stats.wnba.com/events/?flag=2&amp;CFID=&amp;CFPARAMS=&amp;PlayerID=0&amp;TeamID=1611661322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9" Type="http://schemas.openxmlformats.org/officeDocument/2006/relationships/hyperlink" Target="https://stats.wnba.com/events/?flag=2&amp;CFID=&amp;CFPARAMS=&amp;PlayerID=0&amp;TeamID=1611661322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0" Type="http://schemas.openxmlformats.org/officeDocument/2006/relationships/hyperlink" Target="https://stats.wnba.com/events/?flag=2&amp;CFID=&amp;CFPARAMS=&amp;PlayerID=0&amp;TeamID=161166131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1" Type="http://schemas.openxmlformats.org/officeDocument/2006/relationships/hyperlink" Target="https://stats.wnba.com/team/1611661329/traditional/" TargetMode="External"/><Relationship Id="rId1722" Type="http://schemas.openxmlformats.org/officeDocument/2006/relationships/hyperlink" Target="https://stats.wnba.com/events/?flag=2&amp;CFID=&amp;CFPARAMS=&amp;PlayerID=0&amp;TeamID=161166132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3" Type="http://schemas.openxmlformats.org/officeDocument/2006/relationships/hyperlink" Target="https://stats.wnba.com/events/?flag=2&amp;CFID=&amp;CFPARAMS=&amp;PlayerID=0&amp;TeamID=161166132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4" Type="http://schemas.openxmlformats.org/officeDocument/2006/relationships/hyperlink" Target="https://stats.wnba.com/events/?flag=2&amp;CFID=&amp;CFPARAMS=&amp;PlayerID=0&amp;TeamID=161166132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5" Type="http://schemas.openxmlformats.org/officeDocument/2006/relationships/hyperlink" Target="https://stats.wnba.com/events/?flag=2&amp;CFID=&amp;CFPARAMS=&amp;PlayerID=0&amp;TeamID=161166132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6" Type="http://schemas.openxmlformats.org/officeDocument/2006/relationships/hyperlink" Target="https://stats.wnba.com/team/1611661321/traditional/" TargetMode="External"/><Relationship Id="rId1727" Type="http://schemas.openxmlformats.org/officeDocument/2006/relationships/hyperlink" Target="https://stats.wnba.com/events/?flag=2&amp;CFID=&amp;CFPARAMS=&amp;PlayerID=0&amp;TeamID=1611661321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8" Type="http://schemas.openxmlformats.org/officeDocument/2006/relationships/hyperlink" Target="https://stats.wnba.com/events/?flag=2&amp;CFID=&amp;CFPARAMS=&amp;PlayerID=0&amp;TeamID=1611661321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9" Type="http://schemas.openxmlformats.org/officeDocument/2006/relationships/hyperlink" Target="https://stats.wnba.com/events/?flag=2&amp;CFID=&amp;CFPARAMS=&amp;PlayerID=0&amp;TeamID=1611661321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2" Type="http://schemas.openxmlformats.org/officeDocument/2006/relationships/hyperlink" Target="https://stats.wnba.com/events/?flag=2&amp;CFID=&amp;CFPARAMS=&amp;PlayerID=0&amp;TeamID=1611661325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3" Type="http://schemas.openxmlformats.org/officeDocument/2006/relationships/hyperlink" Target="https://stats.wnba.com/events/?flag=2&amp;CFID=&amp;CFPARAMS=&amp;PlayerID=0&amp;TeamID=1611661325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4" Type="http://schemas.openxmlformats.org/officeDocument/2006/relationships/hyperlink" Target="https://stats.wnba.com/events/?flag=2&amp;CFID=&amp;CFPARAMS=&amp;PlayerID=0&amp;TeamID=1611661325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5" Type="http://schemas.openxmlformats.org/officeDocument/2006/relationships/hyperlink" Target="https://stats.wnba.com/events/?flag=2&amp;CFID=&amp;CFPARAMS=&amp;PlayerID=0&amp;TeamID=1611661325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6" Type="http://schemas.openxmlformats.org/officeDocument/2006/relationships/hyperlink" Target="https://stats.wnba.com/team/1611661328/traditional/" TargetMode="External"/><Relationship Id="rId1757" Type="http://schemas.openxmlformats.org/officeDocument/2006/relationships/hyperlink" Target="https://stats.wnba.com/events/?flag=2&amp;CFID=&amp;CFPARAMS=&amp;PlayerID=0&amp;TeamID=1611661328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8" Type="http://schemas.openxmlformats.org/officeDocument/2006/relationships/hyperlink" Target="https://stats.wnba.com/events/?flag=2&amp;CFID=&amp;CFPARAMS=&amp;PlayerID=0&amp;TeamID=1611661328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9" Type="http://schemas.openxmlformats.org/officeDocument/2006/relationships/hyperlink" Target="https://stats.wnba.com/events/?flag=2&amp;CFID=&amp;CFPARAMS=&amp;PlayerID=0&amp;TeamID=1611661328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0" Type="http://schemas.openxmlformats.org/officeDocument/2006/relationships/hyperlink" Target="https://stats.wnba.com/events/?flag=2&amp;CFID=&amp;CFPARAMS=&amp;PlayerID=0&amp;TeamID=161166132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1" Type="http://schemas.openxmlformats.org/officeDocument/2006/relationships/hyperlink" Target="https://stats.wnba.com/team/1611661325/traditional/" TargetMode="External"/><Relationship Id="rId1741" Type="http://schemas.openxmlformats.org/officeDocument/2006/relationships/hyperlink" Target="https://stats.wnba.com/team/1611661324/traditional/" TargetMode="External"/><Relationship Id="rId1742" Type="http://schemas.openxmlformats.org/officeDocument/2006/relationships/hyperlink" Target="https://stats.wnba.com/events/?flag=2&amp;CFID=&amp;CFPARAMS=&amp;PlayerID=0&amp;TeamID=1611661324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3" Type="http://schemas.openxmlformats.org/officeDocument/2006/relationships/hyperlink" Target="https://stats.wnba.com/events/?flag=2&amp;CFID=&amp;CFPARAMS=&amp;PlayerID=0&amp;TeamID=1611661324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4" Type="http://schemas.openxmlformats.org/officeDocument/2006/relationships/hyperlink" Target="https://stats.wnba.com/events/?flag=2&amp;CFID=&amp;CFPARAMS=&amp;PlayerID=0&amp;TeamID=1611661324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5" Type="http://schemas.openxmlformats.org/officeDocument/2006/relationships/hyperlink" Target="https://stats.wnba.com/events/?flag=2&amp;CFID=&amp;CFPARAMS=&amp;PlayerID=0&amp;TeamID=1611661324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6" Type="http://schemas.openxmlformats.org/officeDocument/2006/relationships/hyperlink" Target="https://stats.wnba.com/team/1611661323/traditional/" TargetMode="External"/><Relationship Id="rId1747" Type="http://schemas.openxmlformats.org/officeDocument/2006/relationships/hyperlink" Target="https://stats.wnba.com/events/?flag=2&amp;CFID=&amp;CFPARAMS=&amp;PlayerID=0&amp;TeamID=161166132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8" Type="http://schemas.openxmlformats.org/officeDocument/2006/relationships/hyperlink" Target="https://stats.wnba.com/events/?flag=2&amp;CFID=&amp;CFPARAMS=&amp;PlayerID=0&amp;TeamID=161166132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9" Type="http://schemas.openxmlformats.org/officeDocument/2006/relationships/hyperlink" Target="https://stats.wnba.com/events/?flag=2&amp;CFID=&amp;CFPARAMS=&amp;PlayerID=0&amp;TeamID=161166132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0" Type="http://schemas.openxmlformats.org/officeDocument/2006/relationships/hyperlink" Target="https://stats.wnba.com/events/?flag=2&amp;CFID=&amp;CFPARAMS=&amp;PlayerID=0&amp;TeamID=1611661322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0" Type="http://schemas.openxmlformats.org/officeDocument/2006/relationships/hyperlink" Target="https://stats.wnba.com/events/?flag=2&amp;CFID=&amp;CFPARAMS=&amp;PlayerID=0&amp;TeamID=161166133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1" Type="http://schemas.openxmlformats.org/officeDocument/2006/relationships/hyperlink" Target="https://stats.wnba.com/team/1611661328/traditional/" TargetMode="External"/><Relationship Id="rId1712" Type="http://schemas.openxmlformats.org/officeDocument/2006/relationships/hyperlink" Target="https://stats.wnba.com/events/?flag=2&amp;CFID=&amp;CFPARAMS=&amp;PlayerID=0&amp;TeamID=1611661328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3" Type="http://schemas.openxmlformats.org/officeDocument/2006/relationships/hyperlink" Target="https://stats.wnba.com/events/?flag=2&amp;CFID=&amp;CFPARAMS=&amp;PlayerID=0&amp;TeamID=1611661328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4" Type="http://schemas.openxmlformats.org/officeDocument/2006/relationships/hyperlink" Target="https://stats.wnba.com/events/?flag=2&amp;CFID=&amp;CFPARAMS=&amp;PlayerID=0&amp;TeamID=1611661328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5" Type="http://schemas.openxmlformats.org/officeDocument/2006/relationships/hyperlink" Target="https://stats.wnba.com/events/?flag=2&amp;CFID=&amp;CFPARAMS=&amp;PlayerID=0&amp;TeamID=1611661328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6" Type="http://schemas.openxmlformats.org/officeDocument/2006/relationships/hyperlink" Target="https://stats.wnba.com/team/1611661313/traditional/" TargetMode="External"/><Relationship Id="rId1717" Type="http://schemas.openxmlformats.org/officeDocument/2006/relationships/hyperlink" Target="https://stats.wnba.com/events/?flag=2&amp;CFID=&amp;CFPARAMS=&amp;PlayerID=0&amp;TeamID=161166131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8" Type="http://schemas.openxmlformats.org/officeDocument/2006/relationships/hyperlink" Target="https://stats.wnba.com/events/?flag=2&amp;CFID=&amp;CFPARAMS=&amp;PlayerID=0&amp;TeamID=161166131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9" Type="http://schemas.openxmlformats.org/officeDocument/2006/relationships/hyperlink" Target="https://stats.wnba.com/events/?flag=2&amp;CFID=&amp;CFPARAMS=&amp;PlayerID=0&amp;TeamID=161166131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0" Type="http://schemas.openxmlformats.org/officeDocument/2006/relationships/hyperlink" Target="https://stats.wnba.com/events/?flag=2&amp;CFID=&amp;CFPARAMS=&amp;PlayerID=0&amp;TeamID=1611661325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1" Type="http://schemas.openxmlformats.org/officeDocument/2006/relationships/hyperlink" Target="https://stats.wnba.com/team/1611661319/traditional/" TargetMode="External"/><Relationship Id="rId1702" Type="http://schemas.openxmlformats.org/officeDocument/2006/relationships/hyperlink" Target="https://stats.wnba.com/events/?flag=2&amp;CFID=&amp;CFPARAMS=&amp;PlayerID=0&amp;TeamID=1611661319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3" Type="http://schemas.openxmlformats.org/officeDocument/2006/relationships/hyperlink" Target="https://stats.wnba.com/events/?flag=2&amp;CFID=&amp;CFPARAMS=&amp;PlayerID=0&amp;TeamID=1611661319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4" Type="http://schemas.openxmlformats.org/officeDocument/2006/relationships/hyperlink" Target="https://stats.wnba.com/events/?flag=2&amp;CFID=&amp;CFPARAMS=&amp;PlayerID=0&amp;TeamID=1611661319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5" Type="http://schemas.openxmlformats.org/officeDocument/2006/relationships/hyperlink" Target="https://stats.wnba.com/events/?flag=2&amp;CFID=&amp;CFPARAMS=&amp;PlayerID=0&amp;TeamID=1611661319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6" Type="http://schemas.openxmlformats.org/officeDocument/2006/relationships/hyperlink" Target="https://stats.wnba.com/team/1611661330/traditional/" TargetMode="External"/><Relationship Id="rId1707" Type="http://schemas.openxmlformats.org/officeDocument/2006/relationships/hyperlink" Target="https://stats.wnba.com/events/?flag=2&amp;CFID=&amp;CFPARAMS=&amp;PlayerID=0&amp;TeamID=161166133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8" Type="http://schemas.openxmlformats.org/officeDocument/2006/relationships/hyperlink" Target="https://stats.wnba.com/events/?flag=2&amp;CFID=&amp;CFPARAMS=&amp;PlayerID=0&amp;TeamID=161166133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9" Type="http://schemas.openxmlformats.org/officeDocument/2006/relationships/hyperlink" Target="https://stats.wnba.com/events/?flag=2&amp;CFID=&amp;CFPARAMS=&amp;PlayerID=0&amp;TeamID=161166133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4" Type="http://schemas.openxmlformats.org/officeDocument/2006/relationships/hyperlink" Target="https://stats.wnba.com/events/?flag=2&amp;CFID=&amp;CFPARAMS=&amp;PlayerID=0&amp;TeamID=1611661317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5" Type="http://schemas.openxmlformats.org/officeDocument/2006/relationships/hyperlink" Target="https://stats.wnba.com/events/?flag=2&amp;CFID=&amp;CFPARAMS=&amp;PlayerID=0&amp;TeamID=1611661317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6" Type="http://schemas.openxmlformats.org/officeDocument/2006/relationships/hyperlink" Target="https://stats.wnba.com/team/1611661319/traditional/" TargetMode="External"/><Relationship Id="rId1777" Type="http://schemas.openxmlformats.org/officeDocument/2006/relationships/hyperlink" Target="https://stats.wnba.com/events/?flag=2&amp;CFID=&amp;CFPARAMS=&amp;PlayerID=0&amp;TeamID=161166131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8" Type="http://schemas.openxmlformats.org/officeDocument/2006/relationships/hyperlink" Target="https://stats.wnba.com/events/?flag=2&amp;CFID=&amp;CFPARAMS=&amp;PlayerID=0&amp;TeamID=161166131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9" Type="http://schemas.openxmlformats.org/officeDocument/2006/relationships/hyperlink" Target="https://stats.wnba.com/events/?flag=2&amp;CFID=&amp;CFPARAMS=&amp;PlayerID=0&amp;TeamID=161166131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0" Type="http://schemas.openxmlformats.org/officeDocument/2006/relationships/hyperlink" Target="https://stats.wnba.com/events/?flag=2&amp;CFID=&amp;CFPARAMS=&amp;PlayerID=0&amp;TeamID=1611661313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1" Type="http://schemas.openxmlformats.org/officeDocument/2006/relationships/hyperlink" Target="https://stats.wnba.com/team/1611661317/traditional/" TargetMode="External"/><Relationship Id="rId1772" Type="http://schemas.openxmlformats.org/officeDocument/2006/relationships/hyperlink" Target="https://stats.wnba.com/events/?flag=2&amp;CFID=&amp;CFPARAMS=&amp;PlayerID=0&amp;TeamID=1611661317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3" Type="http://schemas.openxmlformats.org/officeDocument/2006/relationships/hyperlink" Target="https://stats.wnba.com/events/?flag=2&amp;CFID=&amp;CFPARAMS=&amp;PlayerID=0&amp;TeamID=1611661317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3" Type="http://schemas.openxmlformats.org/officeDocument/2006/relationships/hyperlink" Target="https://stats.wnba.com/events/?flag=2&amp;CFID=&amp;CFPARAMS=&amp;PlayerID=0&amp;TeamID=161166133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4" Type="http://schemas.openxmlformats.org/officeDocument/2006/relationships/hyperlink" Target="https://stats.wnba.com/events/?flag=2&amp;CFID=&amp;CFPARAMS=&amp;PlayerID=0&amp;TeamID=161166133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5" Type="http://schemas.openxmlformats.org/officeDocument/2006/relationships/hyperlink" Target="https://stats.wnba.com/events/?flag=2&amp;CFID=&amp;CFPARAMS=&amp;PlayerID=0&amp;TeamID=161166133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6" Type="http://schemas.openxmlformats.org/officeDocument/2006/relationships/hyperlink" Target="https://stats.wnba.com/team/1611661313/traditional/" TargetMode="External"/><Relationship Id="rId1767" Type="http://schemas.openxmlformats.org/officeDocument/2006/relationships/hyperlink" Target="https://stats.wnba.com/events/?flag=2&amp;CFID=&amp;CFPARAMS=&amp;PlayerID=0&amp;TeamID=1611661313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8" Type="http://schemas.openxmlformats.org/officeDocument/2006/relationships/hyperlink" Target="https://stats.wnba.com/events/?flag=2&amp;CFID=&amp;CFPARAMS=&amp;PlayerID=0&amp;TeamID=1611661313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9" Type="http://schemas.openxmlformats.org/officeDocument/2006/relationships/hyperlink" Target="https://stats.wnba.com/events/?flag=2&amp;CFID=&amp;CFPARAMS=&amp;PlayerID=0&amp;TeamID=1611661313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0" Type="http://schemas.openxmlformats.org/officeDocument/2006/relationships/hyperlink" Target="https://stats.wnba.com/events/?flag=2&amp;CFID=&amp;CFPARAMS=&amp;PlayerID=0&amp;TeamID=1611661328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1" Type="http://schemas.openxmlformats.org/officeDocument/2006/relationships/hyperlink" Target="https://stats.wnba.com/team/1611661330/traditional/" TargetMode="External"/><Relationship Id="rId1762" Type="http://schemas.openxmlformats.org/officeDocument/2006/relationships/hyperlink" Target="https://stats.wnba.com/events/?flag=2&amp;CFID=&amp;CFPARAMS=&amp;PlayerID=0&amp;TeamID=161166133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6" Type="http://schemas.openxmlformats.org/officeDocument/2006/relationships/hyperlink" Target="https://stats.wnba.com/team/1611661321/traditional/" TargetMode="External"/><Relationship Id="rId1797" Type="http://schemas.openxmlformats.org/officeDocument/2006/relationships/hyperlink" Target="https://stats.wnba.com/events/?flag=2&amp;CFID=&amp;CFPARAMS=&amp;PlayerID=0&amp;TeamID=1611661321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8" Type="http://schemas.openxmlformats.org/officeDocument/2006/relationships/hyperlink" Target="https://stats.wnba.com/events/?flag=2&amp;CFID=&amp;CFPARAMS=&amp;PlayerID=0&amp;TeamID=1611661321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9" Type="http://schemas.openxmlformats.org/officeDocument/2006/relationships/hyperlink" Target="https://stats.wnba.com/events/?flag=2&amp;CFID=&amp;CFPARAMS=&amp;PlayerID=0&amp;TeamID=1611661321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0" Type="http://schemas.openxmlformats.org/officeDocument/2006/relationships/hyperlink" Target="https://stats.wnba.com/events/?flag=2&amp;CFID=&amp;CFPARAMS=&amp;PlayerID=0&amp;TeamID=161166132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1" Type="http://schemas.openxmlformats.org/officeDocument/2006/relationships/hyperlink" Target="https://stats.wnba.com/team/1611661322/traditional/" TargetMode="External"/><Relationship Id="rId1792" Type="http://schemas.openxmlformats.org/officeDocument/2006/relationships/hyperlink" Target="https://stats.wnba.com/events/?flag=2&amp;CFID=&amp;CFPARAMS=&amp;PlayerID=0&amp;TeamID=1611661322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3" Type="http://schemas.openxmlformats.org/officeDocument/2006/relationships/hyperlink" Target="https://stats.wnba.com/events/?flag=2&amp;CFID=&amp;CFPARAMS=&amp;PlayerID=0&amp;TeamID=1611661322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4" Type="http://schemas.openxmlformats.org/officeDocument/2006/relationships/hyperlink" Target="https://stats.wnba.com/events/?flag=2&amp;CFID=&amp;CFPARAMS=&amp;PlayerID=0&amp;TeamID=1611661322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5" Type="http://schemas.openxmlformats.org/officeDocument/2006/relationships/hyperlink" Target="https://stats.wnba.com/events/?flag=2&amp;CFID=&amp;CFPARAMS=&amp;PlayerID=0&amp;TeamID=1611661322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5" Type="http://schemas.openxmlformats.org/officeDocument/2006/relationships/hyperlink" Target="https://stats.wnba.com/events/?flag=2&amp;CFID=&amp;CFPARAMS=&amp;PlayerID=0&amp;TeamID=1611661320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6" Type="http://schemas.openxmlformats.org/officeDocument/2006/relationships/hyperlink" Target="https://stats.wnba.com/team/1611661329/traditional/" TargetMode="External"/><Relationship Id="rId1787" Type="http://schemas.openxmlformats.org/officeDocument/2006/relationships/hyperlink" Target="https://stats.wnba.com/events/?flag=2&amp;CFID=&amp;CFPARAMS=&amp;PlayerID=0&amp;TeamID=1611661329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8" Type="http://schemas.openxmlformats.org/officeDocument/2006/relationships/hyperlink" Target="https://stats.wnba.com/events/?flag=2&amp;CFID=&amp;CFPARAMS=&amp;PlayerID=0&amp;TeamID=1611661329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9" Type="http://schemas.openxmlformats.org/officeDocument/2006/relationships/hyperlink" Target="https://stats.wnba.com/events/?flag=2&amp;CFID=&amp;CFPARAMS=&amp;PlayerID=0&amp;TeamID=1611661329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0" Type="http://schemas.openxmlformats.org/officeDocument/2006/relationships/hyperlink" Target="https://stats.wnba.com/events/?flag=2&amp;CFID=&amp;CFPARAMS=&amp;PlayerID=0&amp;TeamID=1611661319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1" Type="http://schemas.openxmlformats.org/officeDocument/2006/relationships/hyperlink" Target="https://stats.wnba.com/team/1611661320/traditional/" TargetMode="External"/><Relationship Id="rId1782" Type="http://schemas.openxmlformats.org/officeDocument/2006/relationships/hyperlink" Target="https://stats.wnba.com/events/?flag=2&amp;CFID=&amp;CFPARAMS=&amp;PlayerID=0&amp;TeamID=1611661320&amp;GameID=&amp;ContextMeasure=FG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3" Type="http://schemas.openxmlformats.org/officeDocument/2006/relationships/hyperlink" Target="https://stats.wnba.com/events/?flag=2&amp;CFID=&amp;CFPARAMS=&amp;PlayerID=0&amp;TeamID=1611661320&amp;GameID=&amp;ContextMeasure=FG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84" Type="http://schemas.openxmlformats.org/officeDocument/2006/relationships/hyperlink" Target="https://stats.wnba.com/events/?flag=2&amp;CFID=&amp;CFPARAMS=&amp;PlayerID=0&amp;TeamID=1611661320&amp;GameID=&amp;ContextMeasure=FG3M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1" Type="http://schemas.openxmlformats.org/officeDocument/2006/relationships/hyperlink" Target="https://stats.wnba.com/team/1611661324/traditional/" TargetMode="External"/><Relationship Id="rId1852" Type="http://schemas.openxmlformats.org/officeDocument/2006/relationships/hyperlink" Target="https://stats.wnba.com/events/?flag=2&amp;CFID=&amp;CFPARAMS=&amp;PlayerID=0&amp;TeamID=1611661324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3" Type="http://schemas.openxmlformats.org/officeDocument/2006/relationships/hyperlink" Target="https://stats.wnba.com/events/?flag=2&amp;CFID=&amp;CFPARAMS=&amp;PlayerID=0&amp;TeamID=1611661324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4" Type="http://schemas.openxmlformats.org/officeDocument/2006/relationships/hyperlink" Target="https://stats.wnba.com/events/?flag=2&amp;CFID=&amp;CFPARAMS=&amp;PlayerID=0&amp;TeamID=1611661324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5" Type="http://schemas.openxmlformats.org/officeDocument/2006/relationships/hyperlink" Target="https://stats.wnba.com/events/?flag=2&amp;CFID=&amp;CFPARAMS=&amp;PlayerID=0&amp;TeamID=1611661324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6" Type="http://schemas.openxmlformats.org/officeDocument/2006/relationships/hyperlink" Target="https://stats.wnba.com/team/1611661321/traditional/" TargetMode="External"/><Relationship Id="rId1857" Type="http://schemas.openxmlformats.org/officeDocument/2006/relationships/hyperlink" Target="https://stats.wnba.com/events/?flag=2&amp;CFID=&amp;CFPARAMS=&amp;PlayerID=0&amp;TeamID=1611661321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8" Type="http://schemas.openxmlformats.org/officeDocument/2006/relationships/hyperlink" Target="https://stats.wnba.com/events/?flag=2&amp;CFID=&amp;CFPARAMS=&amp;PlayerID=0&amp;TeamID=1611661321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9" Type="http://schemas.openxmlformats.org/officeDocument/2006/relationships/hyperlink" Target="https://stats.wnba.com/events/?flag=2&amp;CFID=&amp;CFPARAMS=&amp;PlayerID=0&amp;TeamID=1611661321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0" Type="http://schemas.openxmlformats.org/officeDocument/2006/relationships/hyperlink" Target="https://stats.wnba.com/events/?flag=2&amp;CFID=&amp;CFPARAMS=&amp;PlayerID=0&amp;TeamID=161166132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0" Type="http://schemas.openxmlformats.org/officeDocument/2006/relationships/hyperlink" Target="https://stats.wnba.com/events/?flag=2&amp;CFID=&amp;CFPARAMS=&amp;PlayerID=0&amp;TeamID=161166132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1" Type="http://schemas.openxmlformats.org/officeDocument/2006/relationships/hyperlink" Target="https://stats.wnba.com/team/1611661319/traditional/" TargetMode="External"/><Relationship Id="rId1842" Type="http://schemas.openxmlformats.org/officeDocument/2006/relationships/hyperlink" Target="https://stats.wnba.com/events/?flag=2&amp;CFID=&amp;CFPARAMS=&amp;PlayerID=0&amp;TeamID=161166131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3" Type="http://schemas.openxmlformats.org/officeDocument/2006/relationships/hyperlink" Target="https://stats.wnba.com/events/?flag=2&amp;CFID=&amp;CFPARAMS=&amp;PlayerID=0&amp;TeamID=161166131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4" Type="http://schemas.openxmlformats.org/officeDocument/2006/relationships/hyperlink" Target="https://stats.wnba.com/events/?flag=2&amp;CFID=&amp;CFPARAMS=&amp;PlayerID=0&amp;TeamID=161166131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5" Type="http://schemas.openxmlformats.org/officeDocument/2006/relationships/hyperlink" Target="https://stats.wnba.com/events/?flag=2&amp;CFID=&amp;CFPARAMS=&amp;PlayerID=0&amp;TeamID=1611661319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6" Type="http://schemas.openxmlformats.org/officeDocument/2006/relationships/hyperlink" Target="https://stats.wnba.com/team/1611661320/traditional/" TargetMode="External"/><Relationship Id="rId1847" Type="http://schemas.openxmlformats.org/officeDocument/2006/relationships/hyperlink" Target="https://stats.wnba.com/events/?flag=2&amp;CFID=&amp;CFPARAMS=&amp;PlayerID=0&amp;TeamID=161166132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8" Type="http://schemas.openxmlformats.org/officeDocument/2006/relationships/hyperlink" Target="https://stats.wnba.com/events/?flag=2&amp;CFID=&amp;CFPARAMS=&amp;PlayerID=0&amp;TeamID=161166132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9" Type="http://schemas.openxmlformats.org/officeDocument/2006/relationships/hyperlink" Target="https://stats.wnba.com/events/?flag=2&amp;CFID=&amp;CFPARAMS=&amp;PlayerID=0&amp;TeamID=161166132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0" Type="http://schemas.openxmlformats.org/officeDocument/2006/relationships/hyperlink" Target="https://stats.wnba.com/events/?flag=2&amp;CFID=&amp;CFPARAMS=&amp;PlayerID=0&amp;TeamID=1611661321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1" Type="http://schemas.openxmlformats.org/officeDocument/2006/relationships/drawing" Target="../drawings/drawing4.xml"/><Relationship Id="rId1810" Type="http://schemas.openxmlformats.org/officeDocument/2006/relationships/hyperlink" Target="https://stats.wnba.com/events/?flag=2&amp;CFID=&amp;CFPARAMS=&amp;PlayerID=0&amp;TeamID=161166131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1" Type="http://schemas.openxmlformats.org/officeDocument/2006/relationships/hyperlink" Target="https://stats.wnba.com/team/1611661322/traditional/" TargetMode="External"/><Relationship Id="rId1812" Type="http://schemas.openxmlformats.org/officeDocument/2006/relationships/hyperlink" Target="https://stats.wnba.com/events/?flag=2&amp;CFID=&amp;CFPARAMS=&amp;PlayerID=0&amp;TeamID=1611661322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3" Type="http://schemas.openxmlformats.org/officeDocument/2006/relationships/hyperlink" Target="https://stats.wnba.com/events/?flag=2&amp;CFID=&amp;CFPARAMS=&amp;PlayerID=0&amp;TeamID=1611661322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4" Type="http://schemas.openxmlformats.org/officeDocument/2006/relationships/hyperlink" Target="https://stats.wnba.com/events/?flag=2&amp;CFID=&amp;CFPARAMS=&amp;PlayerID=0&amp;TeamID=1611661322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5" Type="http://schemas.openxmlformats.org/officeDocument/2006/relationships/hyperlink" Target="https://stats.wnba.com/events/?flag=2&amp;CFID=&amp;CFPARAMS=&amp;PlayerID=0&amp;TeamID=1611661322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6" Type="http://schemas.openxmlformats.org/officeDocument/2006/relationships/hyperlink" Target="https://stats.wnba.com/team/1611661325/traditional/" TargetMode="External"/><Relationship Id="rId1817" Type="http://schemas.openxmlformats.org/officeDocument/2006/relationships/hyperlink" Target="https://stats.wnba.com/events/?flag=2&amp;CFID=&amp;CFPARAMS=&amp;PlayerID=0&amp;TeamID=1611661325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8" Type="http://schemas.openxmlformats.org/officeDocument/2006/relationships/hyperlink" Target="https://stats.wnba.com/events/?flag=2&amp;CFID=&amp;CFPARAMS=&amp;PlayerID=0&amp;TeamID=1611661325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9" Type="http://schemas.openxmlformats.org/officeDocument/2006/relationships/hyperlink" Target="https://stats.wnba.com/events/?flag=2&amp;CFID=&amp;CFPARAMS=&amp;PlayerID=0&amp;TeamID=1611661325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0" Type="http://schemas.openxmlformats.org/officeDocument/2006/relationships/hyperlink" Target="https://stats.wnba.com/events/?flag=2&amp;CFID=&amp;CFPARAMS=&amp;PlayerID=0&amp;TeamID=1611661321&amp;GameID=&amp;ContextMeasure=FG3A&amp;Season=2011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1" Type="http://schemas.openxmlformats.org/officeDocument/2006/relationships/hyperlink" Target="https://stats.wnba.com/team/1611661328/traditional/" TargetMode="External"/><Relationship Id="rId1802" Type="http://schemas.openxmlformats.org/officeDocument/2006/relationships/hyperlink" Target="https://stats.wnba.com/events/?flag=2&amp;CFID=&amp;CFPARAMS=&amp;PlayerID=0&amp;TeamID=1611661328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3" Type="http://schemas.openxmlformats.org/officeDocument/2006/relationships/hyperlink" Target="https://stats.wnba.com/events/?flag=2&amp;CFID=&amp;CFPARAMS=&amp;PlayerID=0&amp;TeamID=1611661328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4" Type="http://schemas.openxmlformats.org/officeDocument/2006/relationships/hyperlink" Target="https://stats.wnba.com/events/?flag=2&amp;CFID=&amp;CFPARAMS=&amp;PlayerID=0&amp;TeamID=1611661328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5" Type="http://schemas.openxmlformats.org/officeDocument/2006/relationships/hyperlink" Target="https://stats.wnba.com/events/?flag=2&amp;CFID=&amp;CFPARAMS=&amp;PlayerID=0&amp;TeamID=1611661328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6" Type="http://schemas.openxmlformats.org/officeDocument/2006/relationships/hyperlink" Target="https://stats.wnba.com/team/1611661313/traditional/" TargetMode="External"/><Relationship Id="rId1807" Type="http://schemas.openxmlformats.org/officeDocument/2006/relationships/hyperlink" Target="https://stats.wnba.com/events/?flag=2&amp;CFID=&amp;CFPARAMS=&amp;PlayerID=0&amp;TeamID=161166131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8" Type="http://schemas.openxmlformats.org/officeDocument/2006/relationships/hyperlink" Target="https://stats.wnba.com/events/?flag=2&amp;CFID=&amp;CFPARAMS=&amp;PlayerID=0&amp;TeamID=161166131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9" Type="http://schemas.openxmlformats.org/officeDocument/2006/relationships/hyperlink" Target="https://stats.wnba.com/events/?flag=2&amp;CFID=&amp;CFPARAMS=&amp;PlayerID=0&amp;TeamID=161166131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0" Type="http://schemas.openxmlformats.org/officeDocument/2006/relationships/hyperlink" Target="https://stats.wnba.com/events/?flag=2&amp;CFID=&amp;CFPARAMS=&amp;PlayerID=0&amp;TeamID=1611661323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1" Type="http://schemas.openxmlformats.org/officeDocument/2006/relationships/hyperlink" Target="https://stats.wnba.com/team/1611661317/traditional/" TargetMode="External"/><Relationship Id="rId1832" Type="http://schemas.openxmlformats.org/officeDocument/2006/relationships/hyperlink" Target="https://stats.wnba.com/events/?flag=2&amp;CFID=&amp;CFPARAMS=&amp;PlayerID=0&amp;TeamID=1611661317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3" Type="http://schemas.openxmlformats.org/officeDocument/2006/relationships/hyperlink" Target="https://stats.wnba.com/events/?flag=2&amp;CFID=&amp;CFPARAMS=&amp;PlayerID=0&amp;TeamID=1611661317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4" Type="http://schemas.openxmlformats.org/officeDocument/2006/relationships/hyperlink" Target="https://stats.wnba.com/events/?flag=2&amp;CFID=&amp;CFPARAMS=&amp;PlayerID=0&amp;TeamID=1611661317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5" Type="http://schemas.openxmlformats.org/officeDocument/2006/relationships/hyperlink" Target="https://stats.wnba.com/events/?flag=2&amp;CFID=&amp;CFPARAMS=&amp;PlayerID=0&amp;TeamID=1611661317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6" Type="http://schemas.openxmlformats.org/officeDocument/2006/relationships/hyperlink" Target="https://stats.wnba.com/team/1611661329/traditional/" TargetMode="External"/><Relationship Id="rId1837" Type="http://schemas.openxmlformats.org/officeDocument/2006/relationships/hyperlink" Target="https://stats.wnba.com/events/?flag=2&amp;CFID=&amp;CFPARAMS=&amp;PlayerID=0&amp;TeamID=1611661329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8" Type="http://schemas.openxmlformats.org/officeDocument/2006/relationships/hyperlink" Target="https://stats.wnba.com/events/?flag=2&amp;CFID=&amp;CFPARAMS=&amp;PlayerID=0&amp;TeamID=1611661329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9" Type="http://schemas.openxmlformats.org/officeDocument/2006/relationships/hyperlink" Target="https://stats.wnba.com/events/?flag=2&amp;CFID=&amp;CFPARAMS=&amp;PlayerID=0&amp;TeamID=1611661329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0" Type="http://schemas.openxmlformats.org/officeDocument/2006/relationships/hyperlink" Target="https://stats.wnba.com/events/?flag=2&amp;CFID=&amp;CFPARAMS=&amp;PlayerID=0&amp;TeamID=1611661325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1" Type="http://schemas.openxmlformats.org/officeDocument/2006/relationships/hyperlink" Target="https://stats.wnba.com/team/1611661330/traditional/" TargetMode="External"/><Relationship Id="rId1822" Type="http://schemas.openxmlformats.org/officeDocument/2006/relationships/hyperlink" Target="https://stats.wnba.com/events/?flag=2&amp;CFID=&amp;CFPARAMS=&amp;PlayerID=0&amp;TeamID=1611661330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3" Type="http://schemas.openxmlformats.org/officeDocument/2006/relationships/hyperlink" Target="https://stats.wnba.com/events/?flag=2&amp;CFID=&amp;CFPARAMS=&amp;PlayerID=0&amp;TeamID=1611661330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4" Type="http://schemas.openxmlformats.org/officeDocument/2006/relationships/hyperlink" Target="https://stats.wnba.com/events/?flag=2&amp;CFID=&amp;CFPARAMS=&amp;PlayerID=0&amp;TeamID=1611661330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5" Type="http://schemas.openxmlformats.org/officeDocument/2006/relationships/hyperlink" Target="https://stats.wnba.com/events/?flag=2&amp;CFID=&amp;CFPARAMS=&amp;PlayerID=0&amp;TeamID=1611661330&amp;GameID=&amp;ContextMeasure=FG3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6" Type="http://schemas.openxmlformats.org/officeDocument/2006/relationships/hyperlink" Target="https://stats.wnba.com/team/1611661323/traditional/" TargetMode="External"/><Relationship Id="rId1827" Type="http://schemas.openxmlformats.org/officeDocument/2006/relationships/hyperlink" Target="https://stats.wnba.com/events/?flag=2&amp;CFID=&amp;CFPARAMS=&amp;PlayerID=0&amp;TeamID=1611661323&amp;GameID=&amp;ContextMeasure=FG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8" Type="http://schemas.openxmlformats.org/officeDocument/2006/relationships/hyperlink" Target="https://stats.wnba.com/events/?flag=2&amp;CFID=&amp;CFPARAMS=&amp;PlayerID=0&amp;TeamID=1611661323&amp;GameID=&amp;ContextMeasure=FGA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9" Type="http://schemas.openxmlformats.org/officeDocument/2006/relationships/hyperlink" Target="https://stats.wnba.com/events/?flag=2&amp;CFID=&amp;CFPARAMS=&amp;PlayerID=0&amp;TeamID=1611661323&amp;GameID=&amp;ContextMeasure=FG3M&amp;Season=2010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wnba.com/team/1611661313/traditional/" TargetMode="External"/><Relationship Id="rId2" Type="http://schemas.openxmlformats.org/officeDocument/2006/relationships/hyperlink" Target="https://stats.wnba.com/events/?flag=3&amp;CFID=&amp;CFPARAMS=&amp;PlayerID=0&amp;TeamID=1611661313&amp;GameID=&amp;ContextMeasure=FG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wnba.com/events/?flag=3&amp;CFID=&amp;CFPARAMS=&amp;PlayerID=0&amp;TeamID=1611661313&amp;GameID=&amp;ContextMeasure=FG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wnba.com/events/?flag=3&amp;CFID=&amp;CFPARAMS=&amp;PlayerID=0&amp;TeamID=1611661313&amp;GameID=&amp;ContextMeasure=FG3M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wnba.com/events/?flag=1&amp;CFID=&amp;CFPARAMS=&amp;PlayerID=0&amp;TeamID=1611661313&amp;GameID=&amp;ContextMeasure=AST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wnba.com/events/?flag=3&amp;CFID=&amp;CFPARAMS=&amp;PlayerID=0&amp;TeamID=1611661313&amp;GameID=&amp;ContextMeasure=FG3A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wnba.com/events/?flag=1&amp;CFID=&amp;CFPARAMS=&amp;PlayerID=0&amp;TeamID=1611661313&amp;GameID=&amp;ContextMeasure=O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wnba.com/events/?flag=1&amp;CFID=&amp;CFPARAMS=&amp;PlayerID=0&amp;TeamID=1611661313&amp;GameID=&amp;ContextMeasure=D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wnba.com/events/?flag=1&amp;CFID=&amp;CFPARAMS=&amp;PlayerID=0&amp;TeamID=1611661313&amp;GameID=&amp;ContextMeasure=REB&amp;Season=202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4" Type="http://schemas.openxmlformats.org/officeDocument/2006/relationships/hyperlink" Target="https://stats.wnba.com/events/?flag=1&amp;CFID=&amp;CFPARAMS=&amp;PlayerID=0&amp;TeamID=1611661317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5" Type="http://schemas.openxmlformats.org/officeDocument/2006/relationships/hyperlink" Target="https://stats.wnba.com/events/?flag=1&amp;CFID=&amp;CFPARAMS=&amp;PlayerID=0&amp;TeamID=1611661317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6" Type="http://schemas.openxmlformats.org/officeDocument/2006/relationships/hyperlink" Target="https://stats.wnba.com/events/?flag=1&amp;CFID=&amp;CFPARAMS=&amp;PlayerID=0&amp;TeamID=1611661317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7" Type="http://schemas.openxmlformats.org/officeDocument/2006/relationships/hyperlink" Target="https://stats.wnba.com/events/?flag=1&amp;CFID=&amp;CFPARAMS=&amp;PlayerID=0&amp;TeamID=1611661317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8" Type="http://schemas.openxmlformats.org/officeDocument/2006/relationships/hyperlink" Target="https://stats.wnba.com/events/?flag=1&amp;CFID=&amp;CFPARAMS=&amp;PlayerID=0&amp;TeamID=1611661317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9" Type="http://schemas.openxmlformats.org/officeDocument/2006/relationships/hyperlink" Target="https://stats.wnba.com/events/?flag=1&amp;CFID=&amp;CFPARAMS=&amp;PlayerID=0&amp;TeamID=1611661317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0" Type="http://schemas.openxmlformats.org/officeDocument/2006/relationships/hyperlink" Target="https://stats.wnba.com/events/?flag=3&amp;CFID=&amp;CFPARAMS=&amp;PlayerID=0&amp;TeamID=1611661317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1" Type="http://schemas.openxmlformats.org/officeDocument/2006/relationships/hyperlink" Target="https://stats.wnba.com/events/?flag=3&amp;CFID=&amp;CFPARAMS=&amp;PlayerID=0&amp;TeamID=1611661317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2" Type="http://schemas.openxmlformats.org/officeDocument/2006/relationships/hyperlink" Target="https://stats.wnba.com/events/?flag=1&amp;CFID=&amp;CFPARAMS=&amp;PlayerID=0&amp;TeamID=1611661317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3" Type="http://schemas.openxmlformats.org/officeDocument/2006/relationships/hyperlink" Target="https://stats.wnba.com/events/?flag=1&amp;CFID=&amp;CFPARAMS=&amp;PlayerID=0&amp;TeamID=1611661317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3" Type="http://schemas.openxmlformats.org/officeDocument/2006/relationships/hyperlink" Target="https://stats.wnba.com/events/?flag=1&amp;CFID=&amp;CFPARAMS=&amp;PlayerID=0&amp;TeamID=1611661325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4" Type="http://schemas.openxmlformats.org/officeDocument/2006/relationships/hyperlink" Target="https://stats.wnba.com/events/?flag=1&amp;CFID=&amp;CFPARAMS=&amp;PlayerID=0&amp;TeamID=1611661325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5" Type="http://schemas.openxmlformats.org/officeDocument/2006/relationships/hyperlink" Target="https://stats.wnba.com/events/?flag=1&amp;CFID=&amp;CFPARAMS=&amp;PlayerID=0&amp;TeamID=1611661325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6" Type="http://schemas.openxmlformats.org/officeDocument/2006/relationships/hyperlink" Target="https://stats.wnba.com/events/?flag=1&amp;CFID=&amp;CFPARAMS=&amp;PlayerID=0&amp;TeamID=1611661325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7" Type="http://schemas.openxmlformats.org/officeDocument/2006/relationships/hyperlink" Target="https://stats.wnba.com/team/1611661317/traditional/" TargetMode="External"/><Relationship Id="rId1328" Type="http://schemas.openxmlformats.org/officeDocument/2006/relationships/hyperlink" Target="https://stats.wnba.com/events/?flag=3&amp;CFID=&amp;CFPARAMS=&amp;PlayerID=0&amp;TeamID=1611661317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9" Type="http://schemas.openxmlformats.org/officeDocument/2006/relationships/hyperlink" Target="https://stats.wnba.com/events/?flag=3&amp;CFID=&amp;CFPARAMS=&amp;PlayerID=0&amp;TeamID=1611661317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0" Type="http://schemas.openxmlformats.org/officeDocument/2006/relationships/hyperlink" Target="https://stats.wnba.com/events/?flag=1&amp;CFID=&amp;CFPARAMS=&amp;PlayerID=0&amp;TeamID=1611661325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1" Type="http://schemas.openxmlformats.org/officeDocument/2006/relationships/hyperlink" Target="https://stats.wnba.com/events/?flag=1&amp;CFID=&amp;CFPARAMS=&amp;PlayerID=0&amp;TeamID=1611661325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2" Type="http://schemas.openxmlformats.org/officeDocument/2006/relationships/hyperlink" Target="https://stats.wnba.com/events/?flag=1&amp;CFID=&amp;CFPARAMS=&amp;PlayerID=0&amp;TeamID=1611661325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6" Type="http://schemas.openxmlformats.org/officeDocument/2006/relationships/hyperlink" Target="https://stats.wnba.com/events/?flag=3&amp;CFID=&amp;CFPARAMS=&amp;PlayerID=0&amp;TeamID=1611661323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7" Type="http://schemas.openxmlformats.org/officeDocument/2006/relationships/hyperlink" Target="https://stats.wnba.com/events/?flag=3&amp;CFID=&amp;CFPARAMS=&amp;PlayerID=0&amp;TeamID=1611661323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8" Type="http://schemas.openxmlformats.org/officeDocument/2006/relationships/hyperlink" Target="https://stats.wnba.com/events/?flag=1&amp;CFID=&amp;CFPARAMS=&amp;PlayerID=0&amp;TeamID=1611661323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9" Type="http://schemas.openxmlformats.org/officeDocument/2006/relationships/hyperlink" Target="https://stats.wnba.com/events/?flag=1&amp;CFID=&amp;CFPARAMS=&amp;PlayerID=0&amp;TeamID=1611661323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0" Type="http://schemas.openxmlformats.org/officeDocument/2006/relationships/hyperlink" Target="https://stats.wnba.com/events/?flag=1&amp;CFID=&amp;CFPARAMS=&amp;PlayerID=0&amp;TeamID=1611661328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1" Type="http://schemas.openxmlformats.org/officeDocument/2006/relationships/hyperlink" Target="https://stats.wnba.com/events/?flag=1&amp;CFID=&amp;CFPARAMS=&amp;PlayerID=0&amp;TeamID=1611661328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2" Type="http://schemas.openxmlformats.org/officeDocument/2006/relationships/hyperlink" Target="https://stats.wnba.com/events/?flag=1&amp;CFID=&amp;CFPARAMS=&amp;PlayerID=0&amp;TeamID=1611661328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3" Type="http://schemas.openxmlformats.org/officeDocument/2006/relationships/hyperlink" Target="https://stats.wnba.com/team/1611661323/traditional/" TargetMode="External"/><Relationship Id="rId1354" Type="http://schemas.openxmlformats.org/officeDocument/2006/relationships/hyperlink" Target="https://stats.wnba.com/events/?flag=3&amp;CFID=&amp;CFPARAMS=&amp;PlayerID=0&amp;TeamID=1611661323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5" Type="http://schemas.openxmlformats.org/officeDocument/2006/relationships/hyperlink" Target="https://stats.wnba.com/events/?flag=3&amp;CFID=&amp;CFPARAMS=&amp;PlayerID=0&amp;TeamID=1611661323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5" Type="http://schemas.openxmlformats.org/officeDocument/2006/relationships/hyperlink" Target="https://stats.wnba.com/events/?flag=1&amp;CFID=&amp;CFPARAMS=&amp;PlayerID=0&amp;TeamID=1611661328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6" Type="http://schemas.openxmlformats.org/officeDocument/2006/relationships/hyperlink" Target="https://stats.wnba.com/events/?flag=1&amp;CFID=&amp;CFPARAMS=&amp;PlayerID=0&amp;TeamID=1611661328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7" Type="http://schemas.openxmlformats.org/officeDocument/2006/relationships/hyperlink" Target="https://stats.wnba.com/events/?flag=1&amp;CFID=&amp;CFPARAMS=&amp;PlayerID=0&amp;TeamID=1611661328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8" Type="http://schemas.openxmlformats.org/officeDocument/2006/relationships/hyperlink" Target="https://stats.wnba.com/events/?flag=1&amp;CFID=&amp;CFPARAMS=&amp;PlayerID=0&amp;TeamID=1611661328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9" Type="http://schemas.openxmlformats.org/officeDocument/2006/relationships/hyperlink" Target="https://stats.wnba.com/events/?flag=1&amp;CFID=&amp;CFPARAMS=&amp;PlayerID=0&amp;TeamID=1611661328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0" Type="http://schemas.openxmlformats.org/officeDocument/2006/relationships/hyperlink" Target="https://stats.wnba.com/team/1611661328/traditional/" TargetMode="External"/><Relationship Id="rId1341" Type="http://schemas.openxmlformats.org/officeDocument/2006/relationships/hyperlink" Target="https://stats.wnba.com/events/?flag=3&amp;CFID=&amp;CFPARAMS=&amp;PlayerID=0&amp;TeamID=1611661328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2" Type="http://schemas.openxmlformats.org/officeDocument/2006/relationships/hyperlink" Target="https://stats.wnba.com/events/?flag=3&amp;CFID=&amp;CFPARAMS=&amp;PlayerID=0&amp;TeamID=1611661328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3" Type="http://schemas.openxmlformats.org/officeDocument/2006/relationships/hyperlink" Target="https://stats.wnba.com/events/?flag=3&amp;CFID=&amp;CFPARAMS=&amp;PlayerID=0&amp;TeamID=1611661328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4" Type="http://schemas.openxmlformats.org/officeDocument/2006/relationships/hyperlink" Target="https://stats.wnba.com/events/?flag=3&amp;CFID=&amp;CFPARAMS=&amp;PlayerID=0&amp;TeamID=1611661328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2" Type="http://schemas.openxmlformats.org/officeDocument/2006/relationships/hyperlink" Target="https://stats.wnba.com/events/?flag=1&amp;CFID=&amp;CFPARAMS=&amp;PlayerID=0&amp;TeamID=1611661330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3" Type="http://schemas.openxmlformats.org/officeDocument/2006/relationships/hyperlink" Target="https://stats.wnba.com/events/?flag=1&amp;CFID=&amp;CFPARAMS=&amp;PlayerID=0&amp;TeamID=1611661330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4" Type="http://schemas.openxmlformats.org/officeDocument/2006/relationships/hyperlink" Target="https://stats.wnba.com/team/1611661325/traditional/" TargetMode="External"/><Relationship Id="rId1315" Type="http://schemas.openxmlformats.org/officeDocument/2006/relationships/hyperlink" Target="https://stats.wnba.com/events/?flag=3&amp;CFID=&amp;CFPARAMS=&amp;PlayerID=0&amp;TeamID=1611661325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6" Type="http://schemas.openxmlformats.org/officeDocument/2006/relationships/hyperlink" Target="https://stats.wnba.com/events/?flag=3&amp;CFID=&amp;CFPARAMS=&amp;PlayerID=0&amp;TeamID=1611661325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7" Type="http://schemas.openxmlformats.org/officeDocument/2006/relationships/hyperlink" Target="https://stats.wnba.com/events/?flag=3&amp;CFID=&amp;CFPARAMS=&amp;PlayerID=0&amp;TeamID=1611661325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8" Type="http://schemas.openxmlformats.org/officeDocument/2006/relationships/hyperlink" Target="https://stats.wnba.com/events/?flag=3&amp;CFID=&amp;CFPARAMS=&amp;PlayerID=0&amp;TeamID=1611661325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9" Type="http://schemas.openxmlformats.org/officeDocument/2006/relationships/hyperlink" Target="https://stats.wnba.com/events/?flag=1&amp;CFID=&amp;CFPARAMS=&amp;PlayerID=0&amp;TeamID=1611661325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0" Type="http://schemas.openxmlformats.org/officeDocument/2006/relationships/hyperlink" Target="https://stats.wnba.com/events/?flag=1&amp;CFID=&amp;CFPARAMS=&amp;PlayerID=0&amp;TeamID=1611661330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1" Type="http://schemas.openxmlformats.org/officeDocument/2006/relationships/hyperlink" Target="https://stats.wnba.com/events/?flag=1&amp;CFID=&amp;CFPARAMS=&amp;PlayerID=0&amp;TeamID=1611661330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1" Type="http://schemas.openxmlformats.org/officeDocument/2006/relationships/hyperlink" Target="https://stats.wnba.com/team/1611661330/traditional/" TargetMode="External"/><Relationship Id="rId1302" Type="http://schemas.openxmlformats.org/officeDocument/2006/relationships/hyperlink" Target="https://stats.wnba.com/events/?flag=3&amp;CFID=&amp;CFPARAMS=&amp;PlayerID=0&amp;TeamID=1611661330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3" Type="http://schemas.openxmlformats.org/officeDocument/2006/relationships/hyperlink" Target="https://stats.wnba.com/events/?flag=3&amp;CFID=&amp;CFPARAMS=&amp;PlayerID=0&amp;TeamID=1611661330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4" Type="http://schemas.openxmlformats.org/officeDocument/2006/relationships/hyperlink" Target="https://stats.wnba.com/events/?flag=3&amp;CFID=&amp;CFPARAMS=&amp;PlayerID=0&amp;TeamID=1611661330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5" Type="http://schemas.openxmlformats.org/officeDocument/2006/relationships/hyperlink" Target="https://stats.wnba.com/events/?flag=3&amp;CFID=&amp;CFPARAMS=&amp;PlayerID=0&amp;TeamID=1611661330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6" Type="http://schemas.openxmlformats.org/officeDocument/2006/relationships/hyperlink" Target="https://stats.wnba.com/events/?flag=1&amp;CFID=&amp;CFPARAMS=&amp;PlayerID=0&amp;TeamID=1611661330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7" Type="http://schemas.openxmlformats.org/officeDocument/2006/relationships/hyperlink" Target="https://stats.wnba.com/events/?flag=1&amp;CFID=&amp;CFPARAMS=&amp;PlayerID=0&amp;TeamID=1611661330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8" Type="http://schemas.openxmlformats.org/officeDocument/2006/relationships/hyperlink" Target="https://stats.wnba.com/events/?flag=1&amp;CFID=&amp;CFPARAMS=&amp;PlayerID=0&amp;TeamID=1611661330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9" Type="http://schemas.openxmlformats.org/officeDocument/2006/relationships/hyperlink" Target="https://stats.wnba.com/events/?flag=1&amp;CFID=&amp;CFPARAMS=&amp;PlayerID=0&amp;TeamID=1611661330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0" Type="http://schemas.openxmlformats.org/officeDocument/2006/relationships/hyperlink" Target="https://stats.wnba.com/events/?flag=1&amp;CFID=&amp;CFPARAMS=&amp;PlayerID=0&amp;TeamID=1611661329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8" Type="http://schemas.openxmlformats.org/officeDocument/2006/relationships/hyperlink" Target="https://stats.wnba.com/events/?flag=1&amp;CFID=&amp;CFPARAMS=&amp;PlayerID=0&amp;TeamID=1611661322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9" Type="http://schemas.openxmlformats.org/officeDocument/2006/relationships/hyperlink" Target="https://stats.wnba.com/team/1611661321/traditional/" TargetMode="External"/><Relationship Id="rId1370" Type="http://schemas.openxmlformats.org/officeDocument/2006/relationships/hyperlink" Target="https://stats.wnba.com/events/?flag=3&amp;CFID=&amp;CFPARAMS=&amp;PlayerID=0&amp;TeamID=1611661322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1" Type="http://schemas.openxmlformats.org/officeDocument/2006/relationships/hyperlink" Target="https://stats.wnba.com/events/?flag=1&amp;CFID=&amp;CFPARAMS=&amp;PlayerID=0&amp;TeamID=1611661322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2" Type="http://schemas.openxmlformats.org/officeDocument/2006/relationships/hyperlink" Target="https://stats.wnba.com/events/?flag=1&amp;CFID=&amp;CFPARAMS=&amp;PlayerID=0&amp;TeamID=1611661322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3" Type="http://schemas.openxmlformats.org/officeDocument/2006/relationships/hyperlink" Target="https://stats.wnba.com/events/?flag=1&amp;CFID=&amp;CFPARAMS=&amp;PlayerID=0&amp;TeamID=1611661322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4" Type="http://schemas.openxmlformats.org/officeDocument/2006/relationships/hyperlink" Target="https://stats.wnba.com/events/?flag=1&amp;CFID=&amp;CFPARAMS=&amp;PlayerID=0&amp;TeamID=1611661322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5" Type="http://schemas.openxmlformats.org/officeDocument/2006/relationships/hyperlink" Target="https://stats.wnba.com/events/?flag=1&amp;CFID=&amp;CFPARAMS=&amp;PlayerID=0&amp;TeamID=1611661322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6" Type="http://schemas.openxmlformats.org/officeDocument/2006/relationships/hyperlink" Target="https://stats.wnba.com/events/?flag=1&amp;CFID=&amp;CFPARAMS=&amp;PlayerID=0&amp;TeamID=1611661322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7" Type="http://schemas.openxmlformats.org/officeDocument/2006/relationships/hyperlink" Target="https://stats.wnba.com/events/?flag=1&amp;CFID=&amp;CFPARAMS=&amp;PlayerID=0&amp;TeamID=1611661322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7" Type="http://schemas.openxmlformats.org/officeDocument/2006/relationships/hyperlink" Target="https://stats.wnba.com/events/?flag=3&amp;CFID=&amp;CFPARAMS=&amp;PlayerID=0&amp;TeamID=1611661322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8" Type="http://schemas.openxmlformats.org/officeDocument/2006/relationships/hyperlink" Target="https://stats.wnba.com/events/?flag=3&amp;CFID=&amp;CFPARAMS=&amp;PlayerID=0&amp;TeamID=1611661322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9" Type="http://schemas.openxmlformats.org/officeDocument/2006/relationships/hyperlink" Target="https://stats.wnba.com/events/?flag=3&amp;CFID=&amp;CFPARAMS=&amp;PlayerID=0&amp;TeamID=1611661322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0" Type="http://schemas.openxmlformats.org/officeDocument/2006/relationships/hyperlink" Target="https://stats.wnba.com/events/?flag=1&amp;CFID=&amp;CFPARAMS=&amp;PlayerID=0&amp;TeamID=1611661323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1" Type="http://schemas.openxmlformats.org/officeDocument/2006/relationships/hyperlink" Target="https://stats.wnba.com/events/?flag=1&amp;CFID=&amp;CFPARAMS=&amp;PlayerID=0&amp;TeamID=1611661323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2" Type="http://schemas.openxmlformats.org/officeDocument/2006/relationships/hyperlink" Target="https://stats.wnba.com/events/?flag=1&amp;CFID=&amp;CFPARAMS=&amp;PlayerID=0&amp;TeamID=1611661323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3" Type="http://schemas.openxmlformats.org/officeDocument/2006/relationships/hyperlink" Target="https://stats.wnba.com/events/?flag=1&amp;CFID=&amp;CFPARAMS=&amp;PlayerID=0&amp;TeamID=1611661323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4" Type="http://schemas.openxmlformats.org/officeDocument/2006/relationships/hyperlink" Target="https://stats.wnba.com/events/?flag=1&amp;CFID=&amp;CFPARAMS=&amp;PlayerID=0&amp;TeamID=1611661323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5" Type="http://schemas.openxmlformats.org/officeDocument/2006/relationships/hyperlink" Target="https://stats.wnba.com/events/?flag=1&amp;CFID=&amp;CFPARAMS=&amp;PlayerID=0&amp;TeamID=1611661323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6" Type="http://schemas.openxmlformats.org/officeDocument/2006/relationships/hyperlink" Target="https://stats.wnba.com/team/1611661322/traditional/" TargetMode="External"/><Relationship Id="rId1390" Type="http://schemas.openxmlformats.org/officeDocument/2006/relationships/hyperlink" Target="https://stats.wnba.com/events/?flag=1&amp;CFID=&amp;CFPARAMS=&amp;PlayerID=0&amp;TeamID=1611661321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1" Type="http://schemas.openxmlformats.org/officeDocument/2006/relationships/hyperlink" Target="https://stats.wnba.com/events/?flag=1&amp;CFID=&amp;CFPARAMS=&amp;PlayerID=0&amp;TeamID=1611661321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2" Type="http://schemas.openxmlformats.org/officeDocument/2006/relationships/hyperlink" Target="https://stats.wnba.com/team/1611661319/traditional/" TargetMode="External"/><Relationship Id="rId1393" Type="http://schemas.openxmlformats.org/officeDocument/2006/relationships/hyperlink" Target="https://stats.wnba.com/events/?flag=3&amp;CFID=&amp;CFPARAMS=&amp;PlayerID=0&amp;TeamID=1611661319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4" Type="http://schemas.openxmlformats.org/officeDocument/2006/relationships/hyperlink" Target="https://stats.wnba.com/events/?flag=3&amp;CFID=&amp;CFPARAMS=&amp;PlayerID=0&amp;TeamID=1611661319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5" Type="http://schemas.openxmlformats.org/officeDocument/2006/relationships/hyperlink" Target="https://stats.wnba.com/events/?flag=3&amp;CFID=&amp;CFPARAMS=&amp;PlayerID=0&amp;TeamID=1611661319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6" Type="http://schemas.openxmlformats.org/officeDocument/2006/relationships/hyperlink" Target="https://stats.wnba.com/events/?flag=3&amp;CFID=&amp;CFPARAMS=&amp;PlayerID=0&amp;TeamID=1611661319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7" Type="http://schemas.openxmlformats.org/officeDocument/2006/relationships/hyperlink" Target="https://stats.wnba.com/events/?flag=1&amp;CFID=&amp;CFPARAMS=&amp;PlayerID=0&amp;TeamID=1611661319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8" Type="http://schemas.openxmlformats.org/officeDocument/2006/relationships/hyperlink" Target="https://stats.wnba.com/events/?flag=1&amp;CFID=&amp;CFPARAMS=&amp;PlayerID=0&amp;TeamID=1611661319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9" Type="http://schemas.openxmlformats.org/officeDocument/2006/relationships/hyperlink" Target="https://stats.wnba.com/events/?flag=1&amp;CFID=&amp;CFPARAMS=&amp;PlayerID=0&amp;TeamID=1611661319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9" Type="http://schemas.openxmlformats.org/officeDocument/2006/relationships/hyperlink" Target="https://stats.wnba.com/events/?flag=1&amp;CFID=&amp;CFPARAMS=&amp;PlayerID=0&amp;TeamID=1611661321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0" Type="http://schemas.openxmlformats.org/officeDocument/2006/relationships/hyperlink" Target="https://stats.wnba.com/events/?flag=3&amp;CFID=&amp;CFPARAMS=&amp;PlayerID=0&amp;TeamID=1611661321&amp;GameID=&amp;ContextMeasure=FG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1" Type="http://schemas.openxmlformats.org/officeDocument/2006/relationships/hyperlink" Target="https://stats.wnba.com/events/?flag=3&amp;CFID=&amp;CFPARAMS=&amp;PlayerID=0&amp;TeamID=1611661321&amp;GameID=&amp;ContextMeasure=FG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2" Type="http://schemas.openxmlformats.org/officeDocument/2006/relationships/hyperlink" Target="https://stats.wnba.com/events/?flag=3&amp;CFID=&amp;CFPARAMS=&amp;PlayerID=0&amp;TeamID=1611661321&amp;GameID=&amp;ContextMeasure=FG3M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3" Type="http://schemas.openxmlformats.org/officeDocument/2006/relationships/hyperlink" Target="https://stats.wnba.com/events/?flag=3&amp;CFID=&amp;CFPARAMS=&amp;PlayerID=0&amp;TeamID=1611661321&amp;GameID=&amp;ContextMeasure=FG3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4" Type="http://schemas.openxmlformats.org/officeDocument/2006/relationships/hyperlink" Target="https://stats.wnba.com/events/?flag=1&amp;CFID=&amp;CFPARAMS=&amp;PlayerID=0&amp;TeamID=1611661321&amp;GameID=&amp;ContextMeasure=O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5" Type="http://schemas.openxmlformats.org/officeDocument/2006/relationships/hyperlink" Target="https://stats.wnba.com/events/?flag=1&amp;CFID=&amp;CFPARAMS=&amp;PlayerID=0&amp;TeamID=1611661321&amp;GameID=&amp;ContextMeasure=D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6" Type="http://schemas.openxmlformats.org/officeDocument/2006/relationships/hyperlink" Target="https://stats.wnba.com/events/?flag=1&amp;CFID=&amp;CFPARAMS=&amp;PlayerID=0&amp;TeamID=1611661321&amp;GameID=&amp;ContextMeasure=REB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7" Type="http://schemas.openxmlformats.org/officeDocument/2006/relationships/hyperlink" Target="https://stats.wnba.com/events/?flag=1&amp;CFID=&amp;CFPARAMS=&amp;PlayerID=0&amp;TeamID=1611661321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8" Type="http://schemas.openxmlformats.org/officeDocument/2006/relationships/hyperlink" Target="https://stats.wnba.com/events/?flag=1&amp;CFID=&amp;CFPARAMS=&amp;PlayerID=0&amp;TeamID=1611661321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5" Type="http://schemas.openxmlformats.org/officeDocument/2006/relationships/hyperlink" Target="https://stats.wnba.com/events/?flag=1&amp;CFID=&amp;CFPARAMS=&amp;PlayerID=0&amp;TeamID=1611661325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6" Type="http://schemas.openxmlformats.org/officeDocument/2006/relationships/hyperlink" Target="https://stats.wnba.com/events/?flag=1&amp;CFID=&amp;CFPARAMS=&amp;PlayerID=0&amp;TeamID=1611661325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7" Type="http://schemas.openxmlformats.org/officeDocument/2006/relationships/hyperlink" Target="https://stats.wnba.com/team/1611661317/traditional/" TargetMode="External"/><Relationship Id="rId1458" Type="http://schemas.openxmlformats.org/officeDocument/2006/relationships/hyperlink" Target="https://stats.wnba.com/events/?flag=3&amp;CFID=&amp;CFPARAMS=&amp;PlayerID=0&amp;TeamID=1611661317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9" Type="http://schemas.openxmlformats.org/officeDocument/2006/relationships/hyperlink" Target="https://stats.wnba.com/events/?flag=3&amp;CFID=&amp;CFPARAMS=&amp;PlayerID=0&amp;TeamID=1611661317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0" Type="http://schemas.openxmlformats.org/officeDocument/2006/relationships/hyperlink" Target="https://stats.wnba.com/events/?flag=1&amp;CFID=&amp;CFPARAMS=&amp;PlayerID=0&amp;TeamID=1611661325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1" Type="http://schemas.openxmlformats.org/officeDocument/2006/relationships/hyperlink" Target="https://stats.wnba.com/events/?flag=1&amp;CFID=&amp;CFPARAMS=&amp;PlayerID=0&amp;TeamID=1611661325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2" Type="http://schemas.openxmlformats.org/officeDocument/2006/relationships/hyperlink" Target="https://stats.wnba.com/events/?flag=1&amp;CFID=&amp;CFPARAMS=&amp;PlayerID=0&amp;TeamID=1611661325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3" Type="http://schemas.openxmlformats.org/officeDocument/2006/relationships/hyperlink" Target="https://stats.wnba.com/events/?flag=1&amp;CFID=&amp;CFPARAMS=&amp;PlayerID=0&amp;TeamID=1611661325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4" Type="http://schemas.openxmlformats.org/officeDocument/2006/relationships/hyperlink" Target="https://stats.wnba.com/events/?flag=1&amp;CFID=&amp;CFPARAMS=&amp;PlayerID=0&amp;TeamID=1611661325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4" Type="http://schemas.openxmlformats.org/officeDocument/2006/relationships/hyperlink" Target="https://stats.wnba.com/team/1611661325/traditional/" TargetMode="External"/><Relationship Id="rId1445" Type="http://schemas.openxmlformats.org/officeDocument/2006/relationships/hyperlink" Target="https://stats.wnba.com/events/?flag=3&amp;CFID=&amp;CFPARAMS=&amp;PlayerID=0&amp;TeamID=1611661325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6" Type="http://schemas.openxmlformats.org/officeDocument/2006/relationships/hyperlink" Target="https://stats.wnba.com/events/?flag=3&amp;CFID=&amp;CFPARAMS=&amp;PlayerID=0&amp;TeamID=1611661325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7" Type="http://schemas.openxmlformats.org/officeDocument/2006/relationships/hyperlink" Target="https://stats.wnba.com/events/?flag=3&amp;CFID=&amp;CFPARAMS=&amp;PlayerID=0&amp;TeamID=1611661325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8" Type="http://schemas.openxmlformats.org/officeDocument/2006/relationships/hyperlink" Target="https://stats.wnba.com/events/?flag=3&amp;CFID=&amp;CFPARAMS=&amp;PlayerID=0&amp;TeamID=1611661325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9" Type="http://schemas.openxmlformats.org/officeDocument/2006/relationships/hyperlink" Target="https://stats.wnba.com/events/?flag=1&amp;CFID=&amp;CFPARAMS=&amp;PlayerID=0&amp;TeamID=1611661325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0" Type="http://schemas.openxmlformats.org/officeDocument/2006/relationships/hyperlink" Target="https://stats.wnba.com/events/?flag=1&amp;CFID=&amp;CFPARAMS=&amp;PlayerID=0&amp;TeamID=161166132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1" Type="http://schemas.openxmlformats.org/officeDocument/2006/relationships/hyperlink" Target="https://stats.wnba.com/events/?flag=1&amp;CFID=&amp;CFPARAMS=&amp;PlayerID=0&amp;TeamID=161166132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2" Type="http://schemas.openxmlformats.org/officeDocument/2006/relationships/hyperlink" Target="https://stats.wnba.com/events/?flag=1&amp;CFID=&amp;CFPARAMS=&amp;PlayerID=0&amp;TeamID=161166132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3" Type="http://schemas.openxmlformats.org/officeDocument/2006/relationships/hyperlink" Target="https://stats.wnba.com/events/?flag=1&amp;CFID=&amp;CFPARAMS=&amp;PlayerID=0&amp;TeamID=1611661329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7" Type="http://schemas.openxmlformats.org/officeDocument/2006/relationships/hyperlink" Target="https://stats.wnba.com/events/?flag=1&amp;CFID=&amp;CFPARAMS=&amp;PlayerID=0&amp;TeamID=1611661321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8" Type="http://schemas.openxmlformats.org/officeDocument/2006/relationships/hyperlink" Target="https://stats.wnba.com/events/?flag=1&amp;CFID=&amp;CFPARAMS=&amp;PlayerID=0&amp;TeamID=1611661321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9" Type="http://schemas.openxmlformats.org/officeDocument/2006/relationships/hyperlink" Target="https://stats.wnba.com/events/?flag=1&amp;CFID=&amp;CFPARAMS=&amp;PlayerID=0&amp;TeamID=1611661321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0" Type="http://schemas.openxmlformats.org/officeDocument/2006/relationships/hyperlink" Target="https://stats.wnba.com/team/1611661321/traditional/" TargetMode="External"/><Relationship Id="rId1471" Type="http://schemas.openxmlformats.org/officeDocument/2006/relationships/hyperlink" Target="https://stats.wnba.com/events/?flag=3&amp;CFID=&amp;CFPARAMS=&amp;PlayerID=0&amp;TeamID=1611661321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2" Type="http://schemas.openxmlformats.org/officeDocument/2006/relationships/hyperlink" Target="https://stats.wnba.com/events/?flag=3&amp;CFID=&amp;CFPARAMS=&amp;PlayerID=0&amp;TeamID=1611661321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3" Type="http://schemas.openxmlformats.org/officeDocument/2006/relationships/hyperlink" Target="https://stats.wnba.com/events/?flag=3&amp;CFID=&amp;CFPARAMS=&amp;PlayerID=0&amp;TeamID=1611661321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4" Type="http://schemas.openxmlformats.org/officeDocument/2006/relationships/hyperlink" Target="https://stats.wnba.com/events/?flag=3&amp;CFID=&amp;CFPARAMS=&amp;PlayerID=0&amp;TeamID=1611661321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5" Type="http://schemas.openxmlformats.org/officeDocument/2006/relationships/hyperlink" Target="https://stats.wnba.com/events/?flag=1&amp;CFID=&amp;CFPARAMS=&amp;PlayerID=0&amp;TeamID=1611661321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6" Type="http://schemas.openxmlformats.org/officeDocument/2006/relationships/hyperlink" Target="https://stats.wnba.com/events/?flag=1&amp;CFID=&amp;CFPARAMS=&amp;PlayerID=0&amp;TeamID=1611661321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6" Type="http://schemas.openxmlformats.org/officeDocument/2006/relationships/hyperlink" Target="https://stats.wnba.com/events/?flag=1&amp;CFID=&amp;CFPARAMS=&amp;PlayerID=0&amp;TeamID=1611661317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7" Type="http://schemas.openxmlformats.org/officeDocument/2006/relationships/hyperlink" Target="https://stats.wnba.com/events/?flag=1&amp;CFID=&amp;CFPARAMS=&amp;PlayerID=0&amp;TeamID=1611661317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8" Type="http://schemas.openxmlformats.org/officeDocument/2006/relationships/hyperlink" Target="https://stats.wnba.com/events/?flag=1&amp;CFID=&amp;CFPARAMS=&amp;PlayerID=0&amp;TeamID=1611661317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9" Type="http://schemas.openxmlformats.org/officeDocument/2006/relationships/hyperlink" Target="https://stats.wnba.com/events/?flag=1&amp;CFID=&amp;CFPARAMS=&amp;PlayerID=0&amp;TeamID=1611661317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0" Type="http://schemas.openxmlformats.org/officeDocument/2006/relationships/hyperlink" Target="https://stats.wnba.com/events/?flag=3&amp;CFID=&amp;CFPARAMS=&amp;PlayerID=0&amp;TeamID=1611661317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1" Type="http://schemas.openxmlformats.org/officeDocument/2006/relationships/hyperlink" Target="https://stats.wnba.com/events/?flag=3&amp;CFID=&amp;CFPARAMS=&amp;PlayerID=0&amp;TeamID=1611661317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2" Type="http://schemas.openxmlformats.org/officeDocument/2006/relationships/hyperlink" Target="https://stats.wnba.com/events/?flag=1&amp;CFID=&amp;CFPARAMS=&amp;PlayerID=0&amp;TeamID=1611661317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3" Type="http://schemas.openxmlformats.org/officeDocument/2006/relationships/hyperlink" Target="https://stats.wnba.com/events/?flag=1&amp;CFID=&amp;CFPARAMS=&amp;PlayerID=0&amp;TeamID=1611661317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4" Type="http://schemas.openxmlformats.org/officeDocument/2006/relationships/hyperlink" Target="https://stats.wnba.com/events/?flag=1&amp;CFID=&amp;CFPARAMS=&amp;PlayerID=0&amp;TeamID=1611661317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5" Type="http://schemas.openxmlformats.org/officeDocument/2006/relationships/hyperlink" Target="https://stats.wnba.com/events/?flag=1&amp;CFID=&amp;CFPARAMS=&amp;PlayerID=0&amp;TeamID=1611661317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1" Type="http://schemas.openxmlformats.org/officeDocument/2006/relationships/hyperlink" Target="https://stats.wnba.com/events/?flag=1&amp;CFID=&amp;CFPARAMS=&amp;PlayerID=0&amp;TeamID=161166131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2" Type="http://schemas.openxmlformats.org/officeDocument/2006/relationships/hyperlink" Target="https://stats.wnba.com/events/?flag=1&amp;CFID=&amp;CFPARAMS=&amp;PlayerID=0&amp;TeamID=161166131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3" Type="http://schemas.openxmlformats.org/officeDocument/2006/relationships/hyperlink" Target="https://stats.wnba.com/events/?flag=1&amp;CFID=&amp;CFPARAMS=&amp;PlayerID=0&amp;TeamID=161166131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4" Type="http://schemas.openxmlformats.org/officeDocument/2006/relationships/hyperlink" Target="https://stats.wnba.com/events/?flag=1&amp;CFID=&amp;CFPARAMS=&amp;PlayerID=0&amp;TeamID=161166131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5" Type="http://schemas.openxmlformats.org/officeDocument/2006/relationships/hyperlink" Target="https://stats.wnba.com/events/?flag=1&amp;CFID=&amp;CFPARAMS=&amp;PlayerID=0&amp;TeamID=161166131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6" Type="http://schemas.openxmlformats.org/officeDocument/2006/relationships/hyperlink" Target="https://stats.wnba.com/events/?flag=1&amp;CFID=&amp;CFPARAMS=&amp;PlayerID=0&amp;TeamID=161166131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7" Type="http://schemas.openxmlformats.org/officeDocument/2006/relationships/hyperlink" Target="https://stats.wnba.com/events/?flag=1&amp;CFID=&amp;CFPARAMS=&amp;PlayerID=0&amp;TeamID=1611661313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8" Type="http://schemas.openxmlformats.org/officeDocument/2006/relationships/hyperlink" Target="https://stats.wnba.com/team/1611661324/traditional/" TargetMode="External"/><Relationship Id="rId1419" Type="http://schemas.openxmlformats.org/officeDocument/2006/relationships/hyperlink" Target="https://stats.wnba.com/events/?flag=3&amp;CFID=&amp;CFPARAMS=&amp;PlayerID=0&amp;TeamID=1611661324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0" Type="http://schemas.openxmlformats.org/officeDocument/2006/relationships/hyperlink" Target="https://stats.wnba.com/events/?flag=1&amp;CFID=&amp;CFPARAMS=&amp;PlayerID=0&amp;TeamID=161166131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0" Type="http://schemas.openxmlformats.org/officeDocument/2006/relationships/hyperlink" Target="https://stats.wnba.com/events/?flag=1&amp;CFID=&amp;CFPARAMS=&amp;PlayerID=0&amp;TeamID=1611661319&amp;GameID=&amp;ContextMeasure=AST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1" Type="http://schemas.openxmlformats.org/officeDocument/2006/relationships/hyperlink" Target="https://stats.wnba.com/events/?flag=1&amp;CFID=&amp;CFPARAMS=&amp;PlayerID=0&amp;TeamID=1611661319&amp;GameID=&amp;ContextMeasure=TOV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2" Type="http://schemas.openxmlformats.org/officeDocument/2006/relationships/hyperlink" Target="https://stats.wnba.com/events/?flag=1&amp;CFID=&amp;CFPARAMS=&amp;PlayerID=0&amp;TeamID=1611661319&amp;GameID=&amp;ContextMeasure=STL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3" Type="http://schemas.openxmlformats.org/officeDocument/2006/relationships/hyperlink" Target="https://stats.wnba.com/events/?flag=1&amp;CFID=&amp;CFPARAMS=&amp;PlayerID=0&amp;TeamID=1611661319&amp;GameID=&amp;ContextMeasure=BLK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4" Type="http://schemas.openxmlformats.org/officeDocument/2006/relationships/hyperlink" Target="https://stats.wnba.com/events/?flag=1&amp;CFID=&amp;CFPARAMS=&amp;PlayerID=0&amp;TeamID=1611661319&amp;GameID=&amp;ContextMeasure=BLKA&amp;Season=2016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5" Type="http://schemas.openxmlformats.org/officeDocument/2006/relationships/hyperlink" Target="https://stats.wnba.com/team/1611661313/traditional/" TargetMode="External"/><Relationship Id="rId1406" Type="http://schemas.openxmlformats.org/officeDocument/2006/relationships/hyperlink" Target="https://stats.wnba.com/events/?flag=3&amp;CFID=&amp;CFPARAMS=&amp;PlayerID=0&amp;TeamID=161166131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7" Type="http://schemas.openxmlformats.org/officeDocument/2006/relationships/hyperlink" Target="https://stats.wnba.com/events/?flag=3&amp;CFID=&amp;CFPARAMS=&amp;PlayerID=0&amp;TeamID=161166131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8" Type="http://schemas.openxmlformats.org/officeDocument/2006/relationships/hyperlink" Target="https://stats.wnba.com/events/?flag=3&amp;CFID=&amp;CFPARAMS=&amp;PlayerID=0&amp;TeamID=161166131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9" Type="http://schemas.openxmlformats.org/officeDocument/2006/relationships/hyperlink" Target="https://stats.wnba.com/events/?flag=3&amp;CFID=&amp;CFPARAMS=&amp;PlayerID=0&amp;TeamID=161166131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3" Type="http://schemas.openxmlformats.org/officeDocument/2006/relationships/hyperlink" Target="https://stats.wnba.com/events/?flag=3&amp;CFID=&amp;CFPARAMS=&amp;PlayerID=0&amp;TeamID=161166132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4" Type="http://schemas.openxmlformats.org/officeDocument/2006/relationships/hyperlink" Target="https://stats.wnba.com/events/?flag=3&amp;CFID=&amp;CFPARAMS=&amp;PlayerID=0&amp;TeamID=161166132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5" Type="http://schemas.openxmlformats.org/officeDocument/2006/relationships/hyperlink" Target="https://stats.wnba.com/events/?flag=3&amp;CFID=&amp;CFPARAMS=&amp;PlayerID=0&amp;TeamID=161166132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6" Type="http://schemas.openxmlformats.org/officeDocument/2006/relationships/hyperlink" Target="https://stats.wnba.com/events/?flag=1&amp;CFID=&amp;CFPARAMS=&amp;PlayerID=0&amp;TeamID=161166132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7" Type="http://schemas.openxmlformats.org/officeDocument/2006/relationships/hyperlink" Target="https://stats.wnba.com/events/?flag=1&amp;CFID=&amp;CFPARAMS=&amp;PlayerID=0&amp;TeamID=161166132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8" Type="http://schemas.openxmlformats.org/officeDocument/2006/relationships/hyperlink" Target="https://stats.wnba.com/events/?flag=1&amp;CFID=&amp;CFPARAMS=&amp;PlayerID=0&amp;TeamID=161166132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9" Type="http://schemas.openxmlformats.org/officeDocument/2006/relationships/hyperlink" Target="https://stats.wnba.com/events/?flag=1&amp;CFID=&amp;CFPARAMS=&amp;PlayerID=0&amp;TeamID=161166132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0" Type="http://schemas.openxmlformats.org/officeDocument/2006/relationships/hyperlink" Target="https://stats.wnba.com/events/?flag=1&amp;CFID=&amp;CFPARAMS=&amp;PlayerID=0&amp;TeamID=1611661324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1" Type="http://schemas.openxmlformats.org/officeDocument/2006/relationships/hyperlink" Target="https://stats.wnba.com/team/1611661329/traditional/" TargetMode="External"/><Relationship Id="rId1432" Type="http://schemas.openxmlformats.org/officeDocument/2006/relationships/hyperlink" Target="https://stats.wnba.com/events/?flag=3&amp;CFID=&amp;CFPARAMS=&amp;PlayerID=0&amp;TeamID=161166132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2" Type="http://schemas.openxmlformats.org/officeDocument/2006/relationships/hyperlink" Target="https://stats.wnba.com/events/?flag=3&amp;CFID=&amp;CFPARAMS=&amp;PlayerID=0&amp;TeamID=1611661324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3" Type="http://schemas.openxmlformats.org/officeDocument/2006/relationships/hyperlink" Target="https://stats.wnba.com/events/?flag=1&amp;CFID=&amp;CFPARAMS=&amp;PlayerID=0&amp;TeamID=1611661324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4" Type="http://schemas.openxmlformats.org/officeDocument/2006/relationships/hyperlink" Target="https://stats.wnba.com/events/?flag=1&amp;CFID=&amp;CFPARAMS=&amp;PlayerID=0&amp;TeamID=1611661324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5" Type="http://schemas.openxmlformats.org/officeDocument/2006/relationships/hyperlink" Target="https://stats.wnba.com/events/?flag=1&amp;CFID=&amp;CFPARAMS=&amp;PlayerID=0&amp;TeamID=1611661324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6" Type="http://schemas.openxmlformats.org/officeDocument/2006/relationships/hyperlink" Target="https://stats.wnba.com/events/?flag=1&amp;CFID=&amp;CFPARAMS=&amp;PlayerID=0&amp;TeamID=1611661324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7" Type="http://schemas.openxmlformats.org/officeDocument/2006/relationships/hyperlink" Target="https://stats.wnba.com/events/?flag=1&amp;CFID=&amp;CFPARAMS=&amp;PlayerID=0&amp;TeamID=1611661324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8" Type="http://schemas.openxmlformats.org/officeDocument/2006/relationships/hyperlink" Target="https://stats.wnba.com/events/?flag=1&amp;CFID=&amp;CFPARAMS=&amp;PlayerID=0&amp;TeamID=1611661324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9" Type="http://schemas.openxmlformats.org/officeDocument/2006/relationships/hyperlink" Target="https://stats.wnba.com/events/?flag=1&amp;CFID=&amp;CFPARAMS=&amp;PlayerID=0&amp;TeamID=1611661324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0" Type="http://schemas.openxmlformats.org/officeDocument/2006/relationships/hyperlink" Target="https://stats.wnba.com/events/?flag=3&amp;CFID=&amp;CFPARAMS=&amp;PlayerID=0&amp;TeamID=1611661324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1" Type="http://schemas.openxmlformats.org/officeDocument/2006/relationships/hyperlink" Target="https://stats.wnba.com/events/?flag=3&amp;CFID=&amp;CFPARAMS=&amp;PlayerID=0&amp;TeamID=1611661324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9" Type="http://schemas.openxmlformats.org/officeDocument/2006/relationships/hyperlink" Target="https://stats.wnba.com/events/?flag=3&amp;CFID=&amp;CFPARAMS=&amp;PlayerID=0&amp;TeamID=161166133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0" Type="http://schemas.openxmlformats.org/officeDocument/2006/relationships/hyperlink" Target="https://stats.wnba.com/events/?flag=1&amp;CFID=&amp;CFPARAMS=&amp;PlayerID=0&amp;TeamID=1611661322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1" Type="http://schemas.openxmlformats.org/officeDocument/2006/relationships/hyperlink" Target="https://stats.wnba.com/events/?flag=1&amp;CFID=&amp;CFPARAMS=&amp;PlayerID=0&amp;TeamID=1611661322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2" Type="http://schemas.openxmlformats.org/officeDocument/2006/relationships/hyperlink" Target="https://stats.wnba.com/events/?flag=1&amp;CFID=&amp;CFPARAMS=&amp;PlayerID=0&amp;TeamID=1611661322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3" Type="http://schemas.openxmlformats.org/officeDocument/2006/relationships/hyperlink" Target="https://stats.wnba.com/events/?flag=1&amp;CFID=&amp;CFPARAMS=&amp;PlayerID=0&amp;TeamID=1611661322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4" Type="http://schemas.openxmlformats.org/officeDocument/2006/relationships/hyperlink" Target="https://stats.wnba.com/events/?flag=1&amp;CFID=&amp;CFPARAMS=&amp;PlayerID=0&amp;TeamID=1611661322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5" Type="http://schemas.openxmlformats.org/officeDocument/2006/relationships/hyperlink" Target="https://stats.wnba.com/events/?flag=1&amp;CFID=&amp;CFPARAMS=&amp;PlayerID=0&amp;TeamID=1611661322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6" Type="http://schemas.openxmlformats.org/officeDocument/2006/relationships/hyperlink" Target="https://stats.wnba.com/team/1611661330/traditional/" TargetMode="External"/><Relationship Id="rId1497" Type="http://schemas.openxmlformats.org/officeDocument/2006/relationships/hyperlink" Target="https://stats.wnba.com/events/?flag=3&amp;CFID=&amp;CFPARAMS=&amp;PlayerID=0&amp;TeamID=161166133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8" Type="http://schemas.openxmlformats.org/officeDocument/2006/relationships/hyperlink" Target="https://stats.wnba.com/events/?flag=3&amp;CFID=&amp;CFPARAMS=&amp;PlayerID=0&amp;TeamID=161166133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8" Type="http://schemas.openxmlformats.org/officeDocument/2006/relationships/hyperlink" Target="https://stats.wnba.com/events/?flag=1&amp;CFID=&amp;CFPARAMS=&amp;PlayerID=0&amp;TeamID=1611661322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9" Type="http://schemas.openxmlformats.org/officeDocument/2006/relationships/hyperlink" Target="https://stats.wnba.com/events/?flag=1&amp;CFID=&amp;CFPARAMS=&amp;PlayerID=0&amp;TeamID=1611661322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0" Type="http://schemas.openxmlformats.org/officeDocument/2006/relationships/hyperlink" Target="https://stats.wnba.com/events/?flag=1&amp;CFID=&amp;CFPARAMS=&amp;PlayerID=0&amp;TeamID=1611661321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1" Type="http://schemas.openxmlformats.org/officeDocument/2006/relationships/hyperlink" Target="https://stats.wnba.com/events/?flag=1&amp;CFID=&amp;CFPARAMS=&amp;PlayerID=0&amp;TeamID=1611661321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2" Type="http://schemas.openxmlformats.org/officeDocument/2006/relationships/hyperlink" Target="https://stats.wnba.com/events/?flag=1&amp;CFID=&amp;CFPARAMS=&amp;PlayerID=0&amp;TeamID=1611661321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3" Type="http://schemas.openxmlformats.org/officeDocument/2006/relationships/hyperlink" Target="https://stats.wnba.com/team/1611661322/traditional/" TargetMode="External"/><Relationship Id="rId1484" Type="http://schemas.openxmlformats.org/officeDocument/2006/relationships/hyperlink" Target="https://stats.wnba.com/events/?flag=3&amp;CFID=&amp;CFPARAMS=&amp;PlayerID=0&amp;TeamID=1611661322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5" Type="http://schemas.openxmlformats.org/officeDocument/2006/relationships/hyperlink" Target="https://stats.wnba.com/events/?flag=3&amp;CFID=&amp;CFPARAMS=&amp;PlayerID=0&amp;TeamID=1611661322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6" Type="http://schemas.openxmlformats.org/officeDocument/2006/relationships/hyperlink" Target="https://stats.wnba.com/events/?flag=3&amp;CFID=&amp;CFPARAMS=&amp;PlayerID=0&amp;TeamID=1611661322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7" Type="http://schemas.openxmlformats.org/officeDocument/2006/relationships/hyperlink" Target="https://stats.wnba.com/events/?flag=3&amp;CFID=&amp;CFPARAMS=&amp;PlayerID=0&amp;TeamID=1611661322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0" Type="http://schemas.openxmlformats.org/officeDocument/2006/relationships/hyperlink" Target="https://stats.wnba.com/events/?flag=3&amp;CFID=&amp;CFPARAMS=&amp;PlayerID=0&amp;TeamID=1611661323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1" Type="http://schemas.openxmlformats.org/officeDocument/2006/relationships/hyperlink" Target="https://stats.wnba.com/events/?flag=3&amp;CFID=&amp;CFPARAMS=&amp;PlayerID=0&amp;TeamID=1611661323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2" Type="http://schemas.openxmlformats.org/officeDocument/2006/relationships/hyperlink" Target="https://stats.wnba.com/events/?flag=3&amp;CFID=&amp;CFPARAMS=&amp;PlayerID=0&amp;TeamID=1611661323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3" Type="http://schemas.openxmlformats.org/officeDocument/2006/relationships/hyperlink" Target="https://stats.wnba.com/events/?flag=3&amp;CFID=&amp;CFPARAMS=&amp;PlayerID=0&amp;TeamID=1611661323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4" Type="http://schemas.openxmlformats.org/officeDocument/2006/relationships/hyperlink" Target="https://stats.wnba.com/events/?flag=1&amp;CFID=&amp;CFPARAMS=&amp;PlayerID=0&amp;TeamID=1611661323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5" Type="http://schemas.openxmlformats.org/officeDocument/2006/relationships/hyperlink" Target="https://stats.wnba.com/events/?flag=1&amp;CFID=&amp;CFPARAMS=&amp;PlayerID=0&amp;TeamID=1611661323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6" Type="http://schemas.openxmlformats.org/officeDocument/2006/relationships/hyperlink" Target="https://stats.wnba.com/events/?flag=1&amp;CFID=&amp;CFPARAMS=&amp;PlayerID=0&amp;TeamID=1611661323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7" Type="http://schemas.openxmlformats.org/officeDocument/2006/relationships/hyperlink" Target="https://stats.wnba.com/events/?flag=1&amp;CFID=&amp;CFPARAMS=&amp;PlayerID=0&amp;TeamID=1611661323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8" Type="http://schemas.openxmlformats.org/officeDocument/2006/relationships/hyperlink" Target="https://stats.wnba.com/events/?flag=1&amp;CFID=&amp;CFPARAMS=&amp;PlayerID=0&amp;TeamID=1611661323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9" Type="http://schemas.openxmlformats.org/officeDocument/2006/relationships/hyperlink" Target="https://stats.wnba.com/events/?flag=1&amp;CFID=&amp;CFPARAMS=&amp;PlayerID=0&amp;TeamID=1611661323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0" Type="http://schemas.openxmlformats.org/officeDocument/2006/relationships/hyperlink" Target="https://stats.wnba.com/events/?flag=3&amp;CFID=&amp;CFPARAMS=&amp;PlayerID=0&amp;TeamID=161166133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1" Type="http://schemas.openxmlformats.org/officeDocument/2006/relationships/hyperlink" Target="https://stats.wnba.com/events/?flag=1&amp;CFID=&amp;CFPARAMS=&amp;PlayerID=0&amp;TeamID=161166133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2" Type="http://schemas.openxmlformats.org/officeDocument/2006/relationships/hyperlink" Target="https://stats.wnba.com/events/?flag=1&amp;CFID=&amp;CFPARAMS=&amp;PlayerID=0&amp;TeamID=161166133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3" Type="http://schemas.openxmlformats.org/officeDocument/2006/relationships/hyperlink" Target="https://stats.wnba.com/events/?flag=1&amp;CFID=&amp;CFPARAMS=&amp;PlayerID=0&amp;TeamID=161166133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4" Type="http://schemas.openxmlformats.org/officeDocument/2006/relationships/hyperlink" Target="https://stats.wnba.com/events/?flag=1&amp;CFID=&amp;CFPARAMS=&amp;PlayerID=0&amp;TeamID=161166133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5" Type="http://schemas.openxmlformats.org/officeDocument/2006/relationships/hyperlink" Target="https://stats.wnba.com/events/?flag=1&amp;CFID=&amp;CFPARAMS=&amp;PlayerID=0&amp;TeamID=161166133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6" Type="http://schemas.openxmlformats.org/officeDocument/2006/relationships/hyperlink" Target="https://stats.wnba.com/events/?flag=1&amp;CFID=&amp;CFPARAMS=&amp;PlayerID=0&amp;TeamID=161166133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7" Type="http://schemas.openxmlformats.org/officeDocument/2006/relationships/hyperlink" Target="https://stats.wnba.com/events/?flag=1&amp;CFID=&amp;CFPARAMS=&amp;PlayerID=0&amp;TeamID=161166133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8" Type="http://schemas.openxmlformats.org/officeDocument/2006/relationships/hyperlink" Target="https://stats.wnba.com/events/?flag=1&amp;CFID=&amp;CFPARAMS=&amp;PlayerID=0&amp;TeamID=1611661330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9" Type="http://schemas.openxmlformats.org/officeDocument/2006/relationships/hyperlink" Target="https://stats.wnba.com/team/1611661323/traditional/" TargetMode="External"/><Relationship Id="rId1576" Type="http://schemas.openxmlformats.org/officeDocument/2006/relationships/hyperlink" Target="https://stats.wnba.com/team/1611661325/traditional/" TargetMode="External"/><Relationship Id="rId1577" Type="http://schemas.openxmlformats.org/officeDocument/2006/relationships/hyperlink" Target="https://stats.wnba.com/events/?flag=2&amp;CFID=&amp;CFPARAMS=&amp;PlayerID=0&amp;TeamID=1611661325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8" Type="http://schemas.openxmlformats.org/officeDocument/2006/relationships/hyperlink" Target="https://stats.wnba.com/events/?flag=2&amp;CFID=&amp;CFPARAMS=&amp;PlayerID=0&amp;TeamID=1611661325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9" Type="http://schemas.openxmlformats.org/officeDocument/2006/relationships/hyperlink" Target="https://stats.wnba.com/events/?flag=2&amp;CFID=&amp;CFPARAMS=&amp;PlayerID=0&amp;TeamID=1611661325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0" Type="http://schemas.openxmlformats.org/officeDocument/2006/relationships/hyperlink" Target="https://stats.wnba.com/events/?flag=2&amp;CFID=&amp;CFPARAMS=&amp;PlayerID=0&amp;TeamID=1611661324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1" Type="http://schemas.openxmlformats.org/officeDocument/2006/relationships/hyperlink" Target="https://stats.wnba.com/team/1611661330/traditional/" TargetMode="External"/><Relationship Id="rId1572" Type="http://schemas.openxmlformats.org/officeDocument/2006/relationships/hyperlink" Target="https://stats.wnba.com/events/?flag=2&amp;CFID=&amp;CFPARAMS=&amp;PlayerID=0&amp;TeamID=161166133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3" Type="http://schemas.openxmlformats.org/officeDocument/2006/relationships/hyperlink" Target="https://stats.wnba.com/events/?flag=2&amp;CFID=&amp;CFPARAMS=&amp;PlayerID=0&amp;TeamID=161166133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4" Type="http://schemas.openxmlformats.org/officeDocument/2006/relationships/hyperlink" Target="https://stats.wnba.com/events/?flag=2&amp;CFID=&amp;CFPARAMS=&amp;PlayerID=0&amp;TeamID=161166133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5" Type="http://schemas.openxmlformats.org/officeDocument/2006/relationships/hyperlink" Target="https://stats.wnba.com/events/?flag=2&amp;CFID=&amp;CFPARAMS=&amp;PlayerID=0&amp;TeamID=161166133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5" Type="http://schemas.openxmlformats.org/officeDocument/2006/relationships/hyperlink" Target="https://stats.wnba.com/events/?flag=2&amp;CFID=&amp;CFPARAMS=&amp;PlayerID=0&amp;TeamID=1611661317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6" Type="http://schemas.openxmlformats.org/officeDocument/2006/relationships/hyperlink" Target="https://stats.wnba.com/team/1611661324/traditional/" TargetMode="External"/><Relationship Id="rId1567" Type="http://schemas.openxmlformats.org/officeDocument/2006/relationships/hyperlink" Target="https://stats.wnba.com/events/?flag=2&amp;CFID=&amp;CFPARAMS=&amp;PlayerID=0&amp;TeamID=1611661324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8" Type="http://schemas.openxmlformats.org/officeDocument/2006/relationships/hyperlink" Target="https://stats.wnba.com/events/?flag=2&amp;CFID=&amp;CFPARAMS=&amp;PlayerID=0&amp;TeamID=1611661324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9" Type="http://schemas.openxmlformats.org/officeDocument/2006/relationships/hyperlink" Target="https://stats.wnba.com/events/?flag=2&amp;CFID=&amp;CFPARAMS=&amp;PlayerID=0&amp;TeamID=1611661324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0" Type="http://schemas.openxmlformats.org/officeDocument/2006/relationships/hyperlink" Target="https://stats.wnba.com/events/?flag=1&amp;CFID=&amp;CFPARAMS=&amp;PlayerID=0&amp;TeamID=1611661319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1" Type="http://schemas.openxmlformats.org/officeDocument/2006/relationships/hyperlink" Target="https://stats.wnba.com/team/1611661317/traditional/" TargetMode="External"/><Relationship Id="rId1562" Type="http://schemas.openxmlformats.org/officeDocument/2006/relationships/hyperlink" Target="https://stats.wnba.com/events/?flag=2&amp;CFID=&amp;CFPARAMS=&amp;PlayerID=0&amp;TeamID=1611661317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3" Type="http://schemas.openxmlformats.org/officeDocument/2006/relationships/hyperlink" Target="https://stats.wnba.com/events/?flag=2&amp;CFID=&amp;CFPARAMS=&amp;PlayerID=0&amp;TeamID=1611661317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4" Type="http://schemas.openxmlformats.org/officeDocument/2006/relationships/hyperlink" Target="https://stats.wnba.com/events/?flag=2&amp;CFID=&amp;CFPARAMS=&amp;PlayerID=0&amp;TeamID=1611661317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8" Type="http://schemas.openxmlformats.org/officeDocument/2006/relationships/hyperlink" Target="https://stats.wnba.com/events/?flag=2&amp;CFID=&amp;CFPARAMS=&amp;PlayerID=0&amp;TeamID=161166132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9" Type="http://schemas.openxmlformats.org/officeDocument/2006/relationships/hyperlink" Target="https://stats.wnba.com/events/?flag=2&amp;CFID=&amp;CFPARAMS=&amp;PlayerID=0&amp;TeamID=161166132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0" Type="http://schemas.openxmlformats.org/officeDocument/2006/relationships/hyperlink" Target="https://stats.wnba.com/events/?flag=2&amp;CFID=&amp;CFPARAMS=&amp;PlayerID=0&amp;TeamID=161166131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1" Type="http://schemas.openxmlformats.org/officeDocument/2006/relationships/hyperlink" Target="https://stats.wnba.com/team/1611661322/traditional/" TargetMode="External"/><Relationship Id="rId1592" Type="http://schemas.openxmlformats.org/officeDocument/2006/relationships/hyperlink" Target="https://stats.wnba.com/events/?flag=2&amp;CFID=&amp;CFPARAMS=&amp;PlayerID=0&amp;TeamID=1611661322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3" Type="http://schemas.openxmlformats.org/officeDocument/2006/relationships/hyperlink" Target="https://stats.wnba.com/events/?flag=2&amp;CFID=&amp;CFPARAMS=&amp;PlayerID=0&amp;TeamID=1611661322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4" Type="http://schemas.openxmlformats.org/officeDocument/2006/relationships/hyperlink" Target="https://stats.wnba.com/events/?flag=2&amp;CFID=&amp;CFPARAMS=&amp;PlayerID=0&amp;TeamID=1611661322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5" Type="http://schemas.openxmlformats.org/officeDocument/2006/relationships/hyperlink" Target="https://stats.wnba.com/events/?flag=2&amp;CFID=&amp;CFPARAMS=&amp;PlayerID=0&amp;TeamID=1611661322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6" Type="http://schemas.openxmlformats.org/officeDocument/2006/relationships/hyperlink" Target="https://stats.wnba.com/team/1611661329/traditional/" TargetMode="External"/><Relationship Id="rId1597" Type="http://schemas.openxmlformats.org/officeDocument/2006/relationships/hyperlink" Target="https://stats.wnba.com/events/?flag=2&amp;CFID=&amp;CFPARAMS=&amp;PlayerID=0&amp;TeamID=161166132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7" Type="http://schemas.openxmlformats.org/officeDocument/2006/relationships/hyperlink" Target="https://stats.wnba.com/events/?flag=2&amp;CFID=&amp;CFPARAMS=&amp;PlayerID=0&amp;TeamID=1611661319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8" Type="http://schemas.openxmlformats.org/officeDocument/2006/relationships/hyperlink" Target="https://stats.wnba.com/events/?flag=2&amp;CFID=&amp;CFPARAMS=&amp;PlayerID=0&amp;TeamID=1611661319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9" Type="http://schemas.openxmlformats.org/officeDocument/2006/relationships/hyperlink" Target="https://stats.wnba.com/events/?flag=2&amp;CFID=&amp;CFPARAMS=&amp;PlayerID=0&amp;TeamID=1611661319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0" Type="http://schemas.openxmlformats.org/officeDocument/2006/relationships/hyperlink" Target="https://stats.wnba.com/events/?flag=2&amp;CFID=&amp;CFPARAMS=&amp;PlayerID=0&amp;TeamID=1611661325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1" Type="http://schemas.openxmlformats.org/officeDocument/2006/relationships/hyperlink" Target="https://stats.wnba.com/team/1611661320/traditional/" TargetMode="External"/><Relationship Id="rId1582" Type="http://schemas.openxmlformats.org/officeDocument/2006/relationships/hyperlink" Target="https://stats.wnba.com/events/?flag=2&amp;CFID=&amp;CFPARAMS=&amp;PlayerID=0&amp;TeamID=1611661320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3" Type="http://schemas.openxmlformats.org/officeDocument/2006/relationships/hyperlink" Target="https://stats.wnba.com/events/?flag=2&amp;CFID=&amp;CFPARAMS=&amp;PlayerID=0&amp;TeamID=1611661320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4" Type="http://schemas.openxmlformats.org/officeDocument/2006/relationships/hyperlink" Target="https://stats.wnba.com/events/?flag=2&amp;CFID=&amp;CFPARAMS=&amp;PlayerID=0&amp;TeamID=1611661320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5" Type="http://schemas.openxmlformats.org/officeDocument/2006/relationships/hyperlink" Target="https://stats.wnba.com/events/?flag=2&amp;CFID=&amp;CFPARAMS=&amp;PlayerID=0&amp;TeamID=1611661320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6" Type="http://schemas.openxmlformats.org/officeDocument/2006/relationships/hyperlink" Target="https://stats.wnba.com/team/1611661319/traditional/" TargetMode="External"/><Relationship Id="rId1532" Type="http://schemas.openxmlformats.org/officeDocument/2006/relationships/hyperlink" Target="https://stats.wnba.com/events/?flag=1&amp;CFID=&amp;CFPARAMS=&amp;PlayerID=0&amp;TeamID=1611661320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3" Type="http://schemas.openxmlformats.org/officeDocument/2006/relationships/hyperlink" Target="https://stats.wnba.com/events/?flag=1&amp;CFID=&amp;CFPARAMS=&amp;PlayerID=0&amp;TeamID=1611661320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4" Type="http://schemas.openxmlformats.org/officeDocument/2006/relationships/hyperlink" Target="https://stats.wnba.com/events/?flag=1&amp;CFID=&amp;CFPARAMS=&amp;PlayerID=0&amp;TeamID=1611661320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5" Type="http://schemas.openxmlformats.org/officeDocument/2006/relationships/hyperlink" Target="https://stats.wnba.com/team/1611661328/traditional/" TargetMode="External"/><Relationship Id="rId1536" Type="http://schemas.openxmlformats.org/officeDocument/2006/relationships/hyperlink" Target="https://stats.wnba.com/events/?flag=3&amp;CFID=&amp;CFPARAMS=&amp;PlayerID=0&amp;TeamID=1611661328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7" Type="http://schemas.openxmlformats.org/officeDocument/2006/relationships/hyperlink" Target="https://stats.wnba.com/events/?flag=3&amp;CFID=&amp;CFPARAMS=&amp;PlayerID=0&amp;TeamID=1611661328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8" Type="http://schemas.openxmlformats.org/officeDocument/2006/relationships/hyperlink" Target="https://stats.wnba.com/events/?flag=3&amp;CFID=&amp;CFPARAMS=&amp;PlayerID=0&amp;TeamID=1611661328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9" Type="http://schemas.openxmlformats.org/officeDocument/2006/relationships/hyperlink" Target="https://stats.wnba.com/events/?flag=3&amp;CFID=&amp;CFPARAMS=&amp;PlayerID=0&amp;TeamID=1611661328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0" Type="http://schemas.openxmlformats.org/officeDocument/2006/relationships/hyperlink" Target="https://stats.wnba.com/events/?flag=1&amp;CFID=&amp;CFPARAMS=&amp;PlayerID=0&amp;TeamID=1611661320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1" Type="http://schemas.openxmlformats.org/officeDocument/2006/relationships/hyperlink" Target="https://stats.wnba.com/events/?flag=1&amp;CFID=&amp;CFPARAMS=&amp;PlayerID=0&amp;TeamID=1611661320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1" Type="http://schemas.openxmlformats.org/officeDocument/2006/relationships/hyperlink" Target="https://stats.wnba.com/events/?flag=1&amp;CFID=&amp;CFPARAMS=&amp;PlayerID=0&amp;TeamID=1611661323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2" Type="http://schemas.openxmlformats.org/officeDocument/2006/relationships/hyperlink" Target="https://stats.wnba.com/team/1611661320/traditional/" TargetMode="External"/><Relationship Id="rId1523" Type="http://schemas.openxmlformats.org/officeDocument/2006/relationships/hyperlink" Target="https://stats.wnba.com/events/?flag=3&amp;CFID=&amp;CFPARAMS=&amp;PlayerID=0&amp;TeamID=1611661320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4" Type="http://schemas.openxmlformats.org/officeDocument/2006/relationships/hyperlink" Target="https://stats.wnba.com/events/?flag=3&amp;CFID=&amp;CFPARAMS=&amp;PlayerID=0&amp;TeamID=1611661320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5" Type="http://schemas.openxmlformats.org/officeDocument/2006/relationships/hyperlink" Target="https://stats.wnba.com/events/?flag=3&amp;CFID=&amp;CFPARAMS=&amp;PlayerID=0&amp;TeamID=1611661320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6" Type="http://schemas.openxmlformats.org/officeDocument/2006/relationships/hyperlink" Target="https://stats.wnba.com/events/?flag=3&amp;CFID=&amp;CFPARAMS=&amp;PlayerID=0&amp;TeamID=1611661320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7" Type="http://schemas.openxmlformats.org/officeDocument/2006/relationships/hyperlink" Target="https://stats.wnba.com/events/?flag=1&amp;CFID=&amp;CFPARAMS=&amp;PlayerID=0&amp;TeamID=1611661320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8" Type="http://schemas.openxmlformats.org/officeDocument/2006/relationships/hyperlink" Target="https://stats.wnba.com/events/?flag=1&amp;CFID=&amp;CFPARAMS=&amp;PlayerID=0&amp;TeamID=1611661320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9" Type="http://schemas.openxmlformats.org/officeDocument/2006/relationships/hyperlink" Target="https://stats.wnba.com/events/?flag=1&amp;CFID=&amp;CFPARAMS=&amp;PlayerID=0&amp;TeamID=1611661320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0" Type="http://schemas.openxmlformats.org/officeDocument/2006/relationships/hyperlink" Target="https://stats.wnba.com/events/?flag=1&amp;CFID=&amp;CFPARAMS=&amp;PlayerID=0&amp;TeamID=1611661323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4" Type="http://schemas.openxmlformats.org/officeDocument/2006/relationships/hyperlink" Target="https://stats.wnba.com/events/?flag=1&amp;CFID=&amp;CFPARAMS=&amp;PlayerID=0&amp;TeamID=1611661319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5" Type="http://schemas.openxmlformats.org/officeDocument/2006/relationships/hyperlink" Target="https://stats.wnba.com/events/?flag=1&amp;CFID=&amp;CFPARAMS=&amp;PlayerID=0&amp;TeamID=1611661319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6" Type="http://schemas.openxmlformats.org/officeDocument/2006/relationships/hyperlink" Target="https://stats.wnba.com/events/?flag=1&amp;CFID=&amp;CFPARAMS=&amp;PlayerID=0&amp;TeamID=1611661319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7" Type="http://schemas.openxmlformats.org/officeDocument/2006/relationships/hyperlink" Target="https://stats.wnba.com/events/?flag=1&amp;CFID=&amp;CFPARAMS=&amp;PlayerID=0&amp;TeamID=1611661319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8" Type="http://schemas.openxmlformats.org/officeDocument/2006/relationships/hyperlink" Target="https://stats.wnba.com/events/?flag=1&amp;CFID=&amp;CFPARAMS=&amp;PlayerID=0&amp;TeamID=1611661319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9" Type="http://schemas.openxmlformats.org/officeDocument/2006/relationships/hyperlink" Target="https://stats.wnba.com/events/?flag=1&amp;CFID=&amp;CFPARAMS=&amp;PlayerID=0&amp;TeamID=1611661319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0" Type="http://schemas.openxmlformats.org/officeDocument/2006/relationships/hyperlink" Target="https://stats.wnba.com/events/?flag=3&amp;CFID=&amp;CFPARAMS=&amp;PlayerID=0&amp;TeamID=1611661319&amp;GameID=&amp;ContextMeasure=FG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1" Type="http://schemas.openxmlformats.org/officeDocument/2006/relationships/hyperlink" Target="https://stats.wnba.com/events/?flag=3&amp;CFID=&amp;CFPARAMS=&amp;PlayerID=0&amp;TeamID=1611661319&amp;GameID=&amp;ContextMeasure=FG3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2" Type="http://schemas.openxmlformats.org/officeDocument/2006/relationships/hyperlink" Target="https://stats.wnba.com/events/?flag=3&amp;CFID=&amp;CFPARAMS=&amp;PlayerID=0&amp;TeamID=1611661319&amp;GameID=&amp;ContextMeasure=FG3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3" Type="http://schemas.openxmlformats.org/officeDocument/2006/relationships/hyperlink" Target="https://stats.wnba.com/events/?flag=1&amp;CFID=&amp;CFPARAMS=&amp;PlayerID=0&amp;TeamID=1611661319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3" Type="http://schemas.openxmlformats.org/officeDocument/2006/relationships/hyperlink" Target="https://stats.wnba.com/events/?flag=1&amp;CFID=&amp;CFPARAMS=&amp;PlayerID=0&amp;TeamID=1611661328&amp;GameID=&amp;ContextMeasure=AST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4" Type="http://schemas.openxmlformats.org/officeDocument/2006/relationships/hyperlink" Target="https://stats.wnba.com/events/?flag=1&amp;CFID=&amp;CFPARAMS=&amp;PlayerID=0&amp;TeamID=1611661328&amp;GameID=&amp;ContextMeasure=TOV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5" Type="http://schemas.openxmlformats.org/officeDocument/2006/relationships/hyperlink" Target="https://stats.wnba.com/events/?flag=1&amp;CFID=&amp;CFPARAMS=&amp;PlayerID=0&amp;TeamID=1611661328&amp;GameID=&amp;ContextMeasure=STL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6" Type="http://schemas.openxmlformats.org/officeDocument/2006/relationships/hyperlink" Target="https://stats.wnba.com/events/?flag=1&amp;CFID=&amp;CFPARAMS=&amp;PlayerID=0&amp;TeamID=1611661328&amp;GameID=&amp;ContextMeasure=BLK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7" Type="http://schemas.openxmlformats.org/officeDocument/2006/relationships/hyperlink" Target="https://stats.wnba.com/events/?flag=1&amp;CFID=&amp;CFPARAMS=&amp;PlayerID=0&amp;TeamID=1611661328&amp;GameID=&amp;ContextMeasure=BLKA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8" Type="http://schemas.openxmlformats.org/officeDocument/2006/relationships/hyperlink" Target="https://stats.wnba.com/team/1611661319/traditional/" TargetMode="External"/><Relationship Id="rId1549" Type="http://schemas.openxmlformats.org/officeDocument/2006/relationships/hyperlink" Target="https://stats.wnba.com/events/?flag=3&amp;CFID=&amp;CFPARAMS=&amp;PlayerID=0&amp;TeamID=1611661319&amp;GameID=&amp;ContextMeasure=FGM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0" Type="http://schemas.openxmlformats.org/officeDocument/2006/relationships/hyperlink" Target="https://stats.wnba.com/events/?flag=1&amp;CFID=&amp;CFPARAMS=&amp;PlayerID=0&amp;TeamID=1611661328&amp;GameID=&amp;ContextMeasure=O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1" Type="http://schemas.openxmlformats.org/officeDocument/2006/relationships/hyperlink" Target="https://stats.wnba.com/events/?flag=1&amp;CFID=&amp;CFPARAMS=&amp;PlayerID=0&amp;TeamID=1611661328&amp;GameID=&amp;ContextMeasure=D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2" Type="http://schemas.openxmlformats.org/officeDocument/2006/relationships/hyperlink" Target="https://stats.wnba.com/events/?flag=1&amp;CFID=&amp;CFPARAMS=&amp;PlayerID=0&amp;TeamID=1611661328&amp;GameID=&amp;ContextMeasure=REB&amp;Season=2015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0" Type="http://schemas.openxmlformats.org/officeDocument/2006/relationships/hyperlink" Target="https://stats.wnba.com/events/?flag=2&amp;CFID=&amp;CFPARAMS=&amp;PlayerID=0&amp;TeamID=161166132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1" Type="http://schemas.openxmlformats.org/officeDocument/2006/relationships/hyperlink" Target="https://stats.wnba.com/team/1611661328/traditional/" TargetMode="External"/><Relationship Id="rId1612" Type="http://schemas.openxmlformats.org/officeDocument/2006/relationships/hyperlink" Target="https://stats.wnba.com/events/?flag=2&amp;CFID=&amp;CFPARAMS=&amp;PlayerID=0&amp;TeamID=1611661328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3" Type="http://schemas.openxmlformats.org/officeDocument/2006/relationships/hyperlink" Target="https://stats.wnba.com/events/?flag=2&amp;CFID=&amp;CFPARAMS=&amp;PlayerID=0&amp;TeamID=1611661328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4" Type="http://schemas.openxmlformats.org/officeDocument/2006/relationships/hyperlink" Target="https://stats.wnba.com/events/?flag=2&amp;CFID=&amp;CFPARAMS=&amp;PlayerID=0&amp;TeamID=1611661328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5" Type="http://schemas.openxmlformats.org/officeDocument/2006/relationships/hyperlink" Target="https://stats.wnba.com/events/?flag=2&amp;CFID=&amp;CFPARAMS=&amp;PlayerID=0&amp;TeamID=1611661328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6" Type="http://schemas.openxmlformats.org/officeDocument/2006/relationships/hyperlink" Target="https://stats.wnba.com/team/1611661321/traditional/" TargetMode="External"/><Relationship Id="rId1617" Type="http://schemas.openxmlformats.org/officeDocument/2006/relationships/hyperlink" Target="https://stats.wnba.com/events/?flag=2&amp;CFID=&amp;CFPARAMS=&amp;PlayerID=0&amp;TeamID=1611661321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8" Type="http://schemas.openxmlformats.org/officeDocument/2006/relationships/hyperlink" Target="https://stats.wnba.com/events/?flag=2&amp;CFID=&amp;CFPARAMS=&amp;PlayerID=0&amp;TeamID=1611661321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9" Type="http://schemas.openxmlformats.org/officeDocument/2006/relationships/hyperlink" Target="https://stats.wnba.com/events/?flag=2&amp;CFID=&amp;CFPARAMS=&amp;PlayerID=0&amp;TeamID=1611661321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0" Type="http://schemas.openxmlformats.org/officeDocument/2006/relationships/hyperlink" Target="https://stats.wnba.com/events/?flag=2&amp;CFID=&amp;CFPARAMS=&amp;PlayerID=0&amp;TeamID=1611661329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1" Type="http://schemas.openxmlformats.org/officeDocument/2006/relationships/hyperlink" Target="https://stats.wnba.com/team/1611661313/traditional/" TargetMode="External"/><Relationship Id="rId1602" Type="http://schemas.openxmlformats.org/officeDocument/2006/relationships/hyperlink" Target="https://stats.wnba.com/events/?flag=2&amp;CFID=&amp;CFPARAMS=&amp;PlayerID=0&amp;TeamID=161166131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3" Type="http://schemas.openxmlformats.org/officeDocument/2006/relationships/hyperlink" Target="https://stats.wnba.com/events/?flag=2&amp;CFID=&amp;CFPARAMS=&amp;PlayerID=0&amp;TeamID=161166131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4" Type="http://schemas.openxmlformats.org/officeDocument/2006/relationships/hyperlink" Target="https://stats.wnba.com/events/?flag=2&amp;CFID=&amp;CFPARAMS=&amp;PlayerID=0&amp;TeamID=161166131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5" Type="http://schemas.openxmlformats.org/officeDocument/2006/relationships/hyperlink" Target="https://stats.wnba.com/events/?flag=2&amp;CFID=&amp;CFPARAMS=&amp;PlayerID=0&amp;TeamID=1611661313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6" Type="http://schemas.openxmlformats.org/officeDocument/2006/relationships/hyperlink" Target="https://stats.wnba.com/team/1611661323/traditional/" TargetMode="External"/><Relationship Id="rId1607" Type="http://schemas.openxmlformats.org/officeDocument/2006/relationships/hyperlink" Target="https://stats.wnba.com/events/?flag=2&amp;CFID=&amp;CFPARAMS=&amp;PlayerID=0&amp;TeamID=1611661323&amp;GameID=&amp;ContextMeasure=FG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8" Type="http://schemas.openxmlformats.org/officeDocument/2006/relationships/hyperlink" Target="https://stats.wnba.com/events/?flag=2&amp;CFID=&amp;CFPARAMS=&amp;PlayerID=0&amp;TeamID=1611661323&amp;GameID=&amp;ContextMeasure=FG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9" Type="http://schemas.openxmlformats.org/officeDocument/2006/relationships/hyperlink" Target="https://stats.wnba.com/events/?flag=2&amp;CFID=&amp;CFPARAMS=&amp;PlayerID=0&amp;TeamID=1611661323&amp;GameID=&amp;ContextMeasure=FG3M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1" Type="http://schemas.openxmlformats.org/officeDocument/2006/relationships/hyperlink" Target="https://stats.wnba.com/team/1611661320/traditional/" TargetMode="External"/><Relationship Id="rId1632" Type="http://schemas.openxmlformats.org/officeDocument/2006/relationships/hyperlink" Target="https://stats.wnba.com/events/?flag=2&amp;CFID=&amp;CFPARAMS=&amp;PlayerID=0&amp;TeamID=161166132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3" Type="http://schemas.openxmlformats.org/officeDocument/2006/relationships/hyperlink" Target="https://stats.wnba.com/events/?flag=2&amp;CFID=&amp;CFPARAMS=&amp;PlayerID=0&amp;TeamID=161166132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4" Type="http://schemas.openxmlformats.org/officeDocument/2006/relationships/hyperlink" Target="https://stats.wnba.com/events/?flag=2&amp;CFID=&amp;CFPARAMS=&amp;PlayerID=0&amp;TeamID=161166132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5" Type="http://schemas.openxmlformats.org/officeDocument/2006/relationships/hyperlink" Target="https://stats.wnba.com/events/?flag=2&amp;CFID=&amp;CFPARAMS=&amp;PlayerID=0&amp;TeamID=161166132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6" Type="http://schemas.openxmlformats.org/officeDocument/2006/relationships/hyperlink" Target="https://stats.wnba.com/team/1611661317/traditional/" TargetMode="External"/><Relationship Id="rId1637" Type="http://schemas.openxmlformats.org/officeDocument/2006/relationships/hyperlink" Target="https://stats.wnba.com/events/?flag=2&amp;CFID=&amp;CFPARAMS=&amp;PlayerID=0&amp;TeamID=1611661317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8" Type="http://schemas.openxmlformats.org/officeDocument/2006/relationships/hyperlink" Target="https://stats.wnba.com/events/?flag=2&amp;CFID=&amp;CFPARAMS=&amp;PlayerID=0&amp;TeamID=1611661317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9" Type="http://schemas.openxmlformats.org/officeDocument/2006/relationships/hyperlink" Target="https://stats.wnba.com/events/?flag=2&amp;CFID=&amp;CFPARAMS=&amp;PlayerID=0&amp;TeamID=1611661317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0" Type="http://schemas.openxmlformats.org/officeDocument/2006/relationships/hyperlink" Target="https://stats.wnba.com/events/?flag=2&amp;CFID=&amp;CFPARAMS=&amp;PlayerID=0&amp;TeamID=161166132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0" Type="http://schemas.openxmlformats.org/officeDocument/2006/relationships/hyperlink" Target="https://stats.wnba.com/events/?flag=2&amp;CFID=&amp;CFPARAMS=&amp;PlayerID=0&amp;TeamID=1611661321&amp;GameID=&amp;ContextMeasure=FG3A&amp;Season=2014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1" Type="http://schemas.openxmlformats.org/officeDocument/2006/relationships/hyperlink" Target="https://stats.wnba.com/team/1611661324/traditional/" TargetMode="External"/><Relationship Id="rId1622" Type="http://schemas.openxmlformats.org/officeDocument/2006/relationships/hyperlink" Target="https://stats.wnba.com/events/?flag=2&amp;CFID=&amp;CFPARAMS=&amp;PlayerID=0&amp;TeamID=1611661324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3" Type="http://schemas.openxmlformats.org/officeDocument/2006/relationships/hyperlink" Target="https://stats.wnba.com/events/?flag=2&amp;CFID=&amp;CFPARAMS=&amp;PlayerID=0&amp;TeamID=1611661324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4" Type="http://schemas.openxmlformats.org/officeDocument/2006/relationships/hyperlink" Target="https://stats.wnba.com/events/?flag=2&amp;CFID=&amp;CFPARAMS=&amp;PlayerID=0&amp;TeamID=1611661324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5" Type="http://schemas.openxmlformats.org/officeDocument/2006/relationships/hyperlink" Target="https://stats.wnba.com/events/?flag=2&amp;CFID=&amp;CFPARAMS=&amp;PlayerID=0&amp;TeamID=1611661324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6" Type="http://schemas.openxmlformats.org/officeDocument/2006/relationships/hyperlink" Target="https://stats.wnba.com/team/1611661329/traditional/" TargetMode="External"/><Relationship Id="rId1627" Type="http://schemas.openxmlformats.org/officeDocument/2006/relationships/hyperlink" Target="https://stats.wnba.com/events/?flag=2&amp;CFID=&amp;CFPARAMS=&amp;PlayerID=0&amp;TeamID=161166132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8" Type="http://schemas.openxmlformats.org/officeDocument/2006/relationships/hyperlink" Target="https://stats.wnba.com/events/?flag=2&amp;CFID=&amp;CFPARAMS=&amp;PlayerID=0&amp;TeamID=161166132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9" Type="http://schemas.openxmlformats.org/officeDocument/2006/relationships/hyperlink" Target="https://stats.wnba.com/events/?flag=2&amp;CFID=&amp;CFPARAMS=&amp;PlayerID=0&amp;TeamID=161166132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7" Type="http://schemas.openxmlformats.org/officeDocument/2006/relationships/hyperlink" Target="https://stats.wnba.com/events/?flag=2&amp;CFID=&amp;CFPARAMS=&amp;PlayerID=0&amp;TeamID=1611661325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8" Type="http://schemas.openxmlformats.org/officeDocument/2006/relationships/hyperlink" Target="https://stats.wnba.com/events/?flag=2&amp;CFID=&amp;CFPARAMS=&amp;PlayerID=0&amp;TeamID=1611661325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9" Type="http://schemas.openxmlformats.org/officeDocument/2006/relationships/hyperlink" Target="https://stats.wnba.com/events/?flag=2&amp;CFID=&amp;CFPARAMS=&amp;PlayerID=0&amp;TeamID=1611661325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0" Type="http://schemas.openxmlformats.org/officeDocument/2006/relationships/hyperlink" Target="https://stats.wnba.com/events/?flag=2&amp;CFID=&amp;CFPARAMS=&amp;PlayerID=0&amp;TeamID=1611661323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1" Type="http://schemas.openxmlformats.org/officeDocument/2006/relationships/hyperlink" Target="https://stats.wnba.com/team/1611661320/traditional/" TargetMode="External"/><Relationship Id="rId1692" Type="http://schemas.openxmlformats.org/officeDocument/2006/relationships/hyperlink" Target="https://stats.wnba.com/events/?flag=2&amp;CFID=&amp;CFPARAMS=&amp;PlayerID=0&amp;TeamID=1611661320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3" Type="http://schemas.openxmlformats.org/officeDocument/2006/relationships/hyperlink" Target="https://stats.wnba.com/events/?flag=2&amp;CFID=&amp;CFPARAMS=&amp;PlayerID=0&amp;TeamID=1611661320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4" Type="http://schemas.openxmlformats.org/officeDocument/2006/relationships/hyperlink" Target="https://stats.wnba.com/events/?flag=2&amp;CFID=&amp;CFPARAMS=&amp;PlayerID=0&amp;TeamID=1611661320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5" Type="http://schemas.openxmlformats.org/officeDocument/2006/relationships/hyperlink" Target="https://stats.wnba.com/events/?flag=2&amp;CFID=&amp;CFPARAMS=&amp;PlayerID=0&amp;TeamID=1611661320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6" Type="http://schemas.openxmlformats.org/officeDocument/2006/relationships/hyperlink" Target="https://stats.wnba.com/team/1611661325/traditional/" TargetMode="External"/><Relationship Id="rId1686" Type="http://schemas.openxmlformats.org/officeDocument/2006/relationships/hyperlink" Target="https://stats.wnba.com/team/1611661323/traditional/" TargetMode="External"/><Relationship Id="rId1687" Type="http://schemas.openxmlformats.org/officeDocument/2006/relationships/hyperlink" Target="https://stats.wnba.com/events/?flag=2&amp;CFID=&amp;CFPARAMS=&amp;PlayerID=0&amp;TeamID=1611661323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8" Type="http://schemas.openxmlformats.org/officeDocument/2006/relationships/hyperlink" Target="https://stats.wnba.com/events/?flag=2&amp;CFID=&amp;CFPARAMS=&amp;PlayerID=0&amp;TeamID=1611661323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9" Type="http://schemas.openxmlformats.org/officeDocument/2006/relationships/hyperlink" Target="https://stats.wnba.com/events/?flag=2&amp;CFID=&amp;CFPARAMS=&amp;PlayerID=0&amp;TeamID=1611661323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0" Type="http://schemas.openxmlformats.org/officeDocument/2006/relationships/hyperlink" Target="https://stats.wnba.com/events/?flag=2&amp;CFID=&amp;CFPARAMS=&amp;PlayerID=0&amp;TeamID=161166132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1" Type="http://schemas.openxmlformats.org/officeDocument/2006/relationships/hyperlink" Target="https://stats.wnba.com/team/1611661324/traditional/" TargetMode="External"/><Relationship Id="rId1682" Type="http://schemas.openxmlformats.org/officeDocument/2006/relationships/hyperlink" Target="https://stats.wnba.com/events/?flag=2&amp;CFID=&amp;CFPARAMS=&amp;PlayerID=0&amp;TeamID=1611661324&amp;GameID=&amp;ContextMeasure=FG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3" Type="http://schemas.openxmlformats.org/officeDocument/2006/relationships/hyperlink" Target="https://stats.wnba.com/events/?flag=2&amp;CFID=&amp;CFPARAMS=&amp;PlayerID=0&amp;TeamID=1611661324&amp;GameID=&amp;ContextMeasure=FG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4" Type="http://schemas.openxmlformats.org/officeDocument/2006/relationships/hyperlink" Target="https://stats.wnba.com/events/?flag=2&amp;CFID=&amp;CFPARAMS=&amp;PlayerID=0&amp;TeamID=1611661324&amp;GameID=&amp;ContextMeasure=FG3M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5" Type="http://schemas.openxmlformats.org/officeDocument/2006/relationships/hyperlink" Target="https://stats.wnba.com/events/?flag=2&amp;CFID=&amp;CFPARAMS=&amp;PlayerID=0&amp;TeamID=1611661324&amp;GameID=&amp;ContextMeasure=FG3A&amp;Season=2012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3" Type="http://schemas.openxmlformats.org/officeDocument/2006/relationships/hyperlink" Target="https://stats.wnba.com/events/?flag=2&amp;CFID=&amp;CFPARAMS=&amp;PlayerID=0&amp;TeamID=1611661322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4" Type="http://schemas.openxmlformats.org/officeDocument/2006/relationships/hyperlink" Target="https://stats.wnba.com/events/?flag=2&amp;CFID=&amp;CFPARAMS=&amp;PlayerID=0&amp;TeamID=1611661322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5" Type="http://schemas.openxmlformats.org/officeDocument/2006/relationships/hyperlink" Target="https://stats.wnba.com/events/?flag=2&amp;CFID=&amp;CFPARAMS=&amp;PlayerID=0&amp;TeamID=1611661322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6" Type="http://schemas.openxmlformats.org/officeDocument/2006/relationships/hyperlink" Target="https://stats.wnba.com/team/1611661325/traditional/" TargetMode="External"/><Relationship Id="rId1657" Type="http://schemas.openxmlformats.org/officeDocument/2006/relationships/hyperlink" Target="https://stats.wnba.com/events/?flag=2&amp;CFID=&amp;CFPARAMS=&amp;PlayerID=0&amp;TeamID=1611661325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8" Type="http://schemas.openxmlformats.org/officeDocument/2006/relationships/hyperlink" Target="https://stats.wnba.com/events/?flag=2&amp;CFID=&amp;CFPARAMS=&amp;PlayerID=0&amp;TeamID=1611661325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9" Type="http://schemas.openxmlformats.org/officeDocument/2006/relationships/hyperlink" Target="https://stats.wnba.com/events/?flag=2&amp;CFID=&amp;CFPARAMS=&amp;PlayerID=0&amp;TeamID=1611661325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0" Type="http://schemas.openxmlformats.org/officeDocument/2006/relationships/hyperlink" Target="https://stats.wnba.com/events/?flag=2&amp;CFID=&amp;CFPARAMS=&amp;PlayerID=0&amp;TeamID=1611661328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1" Type="http://schemas.openxmlformats.org/officeDocument/2006/relationships/hyperlink" Target="https://stats.wnba.com/team/1611661322/traditional/" TargetMode="External"/><Relationship Id="rId1652" Type="http://schemas.openxmlformats.org/officeDocument/2006/relationships/hyperlink" Target="https://stats.wnba.com/events/?flag=2&amp;CFID=&amp;CFPARAMS=&amp;PlayerID=0&amp;TeamID=1611661322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2" Type="http://schemas.openxmlformats.org/officeDocument/2006/relationships/hyperlink" Target="https://stats.wnba.com/events/?flag=2&amp;CFID=&amp;CFPARAMS=&amp;PlayerID=0&amp;TeamID=1611661330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3" Type="http://schemas.openxmlformats.org/officeDocument/2006/relationships/hyperlink" Target="https://stats.wnba.com/events/?flag=2&amp;CFID=&amp;CFPARAMS=&amp;PlayerID=0&amp;TeamID=1611661330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4" Type="http://schemas.openxmlformats.org/officeDocument/2006/relationships/hyperlink" Target="https://stats.wnba.com/events/?flag=2&amp;CFID=&amp;CFPARAMS=&amp;PlayerID=0&amp;TeamID=1611661330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5" Type="http://schemas.openxmlformats.org/officeDocument/2006/relationships/hyperlink" Target="https://stats.wnba.com/events/?flag=2&amp;CFID=&amp;CFPARAMS=&amp;PlayerID=0&amp;TeamID=1611661330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6" Type="http://schemas.openxmlformats.org/officeDocument/2006/relationships/hyperlink" Target="https://stats.wnba.com/team/1611661328/traditional/" TargetMode="External"/><Relationship Id="rId1647" Type="http://schemas.openxmlformats.org/officeDocument/2006/relationships/hyperlink" Target="https://stats.wnba.com/events/?flag=2&amp;CFID=&amp;CFPARAMS=&amp;PlayerID=0&amp;TeamID=1611661328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8" Type="http://schemas.openxmlformats.org/officeDocument/2006/relationships/hyperlink" Target="https://stats.wnba.com/events/?flag=2&amp;CFID=&amp;CFPARAMS=&amp;PlayerID=0&amp;TeamID=1611661328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9" Type="http://schemas.openxmlformats.org/officeDocument/2006/relationships/hyperlink" Target="https://stats.wnba.com/events/?flag=2&amp;CFID=&amp;CFPARAMS=&amp;PlayerID=0&amp;TeamID=1611661328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0" Type="http://schemas.openxmlformats.org/officeDocument/2006/relationships/hyperlink" Target="https://stats.wnba.com/events/?flag=2&amp;CFID=&amp;CFPARAMS=&amp;PlayerID=0&amp;TeamID=1611661317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1" Type="http://schemas.openxmlformats.org/officeDocument/2006/relationships/hyperlink" Target="https://stats.wnba.com/team/1611661330/traditional/" TargetMode="External"/><Relationship Id="rId1675" Type="http://schemas.openxmlformats.org/officeDocument/2006/relationships/hyperlink" Target="https://stats.wnba.com/events/?flag=2&amp;CFID=&amp;CFPARAMS=&amp;PlayerID=0&amp;TeamID=1611661321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6" Type="http://schemas.openxmlformats.org/officeDocument/2006/relationships/hyperlink" Target="https://stats.wnba.com/team/1611661323/traditional/" TargetMode="External"/><Relationship Id="rId1677" Type="http://schemas.openxmlformats.org/officeDocument/2006/relationships/hyperlink" Target="https://stats.wnba.com/events/?flag=2&amp;CFID=&amp;CFPARAMS=&amp;PlayerID=0&amp;TeamID=161166132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8" Type="http://schemas.openxmlformats.org/officeDocument/2006/relationships/hyperlink" Target="https://stats.wnba.com/events/?flag=2&amp;CFID=&amp;CFPARAMS=&amp;PlayerID=0&amp;TeamID=161166132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9" Type="http://schemas.openxmlformats.org/officeDocument/2006/relationships/hyperlink" Target="https://stats.wnba.com/events/?flag=2&amp;CFID=&amp;CFPARAMS=&amp;PlayerID=0&amp;TeamID=161166132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0" Type="http://schemas.openxmlformats.org/officeDocument/2006/relationships/hyperlink" Target="https://stats.wnba.com/events/?flag=2&amp;CFID=&amp;CFPARAMS=&amp;PlayerID=0&amp;TeamID=1611661313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1" Type="http://schemas.openxmlformats.org/officeDocument/2006/relationships/hyperlink" Target="https://stats.wnba.com/team/1611661321/traditional/" TargetMode="External"/><Relationship Id="rId1672" Type="http://schemas.openxmlformats.org/officeDocument/2006/relationships/hyperlink" Target="https://stats.wnba.com/events/?flag=2&amp;CFID=&amp;CFPARAMS=&amp;PlayerID=0&amp;TeamID=1611661321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3" Type="http://schemas.openxmlformats.org/officeDocument/2006/relationships/hyperlink" Target="https://stats.wnba.com/events/?flag=2&amp;CFID=&amp;CFPARAMS=&amp;PlayerID=0&amp;TeamID=1611661321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4" Type="http://schemas.openxmlformats.org/officeDocument/2006/relationships/hyperlink" Target="https://stats.wnba.com/events/?flag=2&amp;CFID=&amp;CFPARAMS=&amp;PlayerID=0&amp;TeamID=1611661321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4" Type="http://schemas.openxmlformats.org/officeDocument/2006/relationships/hyperlink" Target="https://stats.wnba.com/events/?flag=2&amp;CFID=&amp;CFPARAMS=&amp;PlayerID=0&amp;TeamID=1611661319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5" Type="http://schemas.openxmlformats.org/officeDocument/2006/relationships/hyperlink" Target="https://stats.wnba.com/events/?flag=2&amp;CFID=&amp;CFPARAMS=&amp;PlayerID=0&amp;TeamID=1611661319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6" Type="http://schemas.openxmlformats.org/officeDocument/2006/relationships/hyperlink" Target="https://stats.wnba.com/team/1611661313/traditional/" TargetMode="External"/><Relationship Id="rId1667" Type="http://schemas.openxmlformats.org/officeDocument/2006/relationships/hyperlink" Target="https://stats.wnba.com/events/?flag=2&amp;CFID=&amp;CFPARAMS=&amp;PlayerID=0&amp;TeamID=1611661313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8" Type="http://schemas.openxmlformats.org/officeDocument/2006/relationships/hyperlink" Target="https://stats.wnba.com/events/?flag=2&amp;CFID=&amp;CFPARAMS=&amp;PlayerID=0&amp;TeamID=1611661313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9" Type="http://schemas.openxmlformats.org/officeDocument/2006/relationships/hyperlink" Target="https://stats.wnba.com/events/?flag=2&amp;CFID=&amp;CFPARAMS=&amp;PlayerID=0&amp;TeamID=1611661313&amp;GameID=&amp;ContextMeasure=FG3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0" Type="http://schemas.openxmlformats.org/officeDocument/2006/relationships/hyperlink" Target="https://stats.wnba.com/events/?flag=2&amp;CFID=&amp;CFPARAMS=&amp;PlayerID=0&amp;TeamID=1611661325&amp;GameID=&amp;ContextMeasure=FG3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1" Type="http://schemas.openxmlformats.org/officeDocument/2006/relationships/hyperlink" Target="https://stats.wnba.com/team/1611661319/traditional/" TargetMode="External"/><Relationship Id="rId1662" Type="http://schemas.openxmlformats.org/officeDocument/2006/relationships/hyperlink" Target="https://stats.wnba.com/events/?flag=2&amp;CFID=&amp;CFPARAMS=&amp;PlayerID=0&amp;TeamID=1611661319&amp;GameID=&amp;ContextMeasure=FGM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3" Type="http://schemas.openxmlformats.org/officeDocument/2006/relationships/hyperlink" Target="https://stats.wnba.com/events/?flag=2&amp;CFID=&amp;CFPARAMS=&amp;PlayerID=0&amp;TeamID=1611661319&amp;GameID=&amp;ContextMeasure=FGA&amp;Season=2013&amp;SeasonType=Regular%20Season&amp;LeagueID=1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<Relationships xmlns="http://schemas.openxmlformats.org/package/2006/relationships"><Relationship Id="rId181" Type="http://schemas.openxmlformats.org/officeDocument/2006/relationships/drawing" Target="../drawings/drawing5.xml"/><Relationship Id="rId180" Type="http://schemas.openxmlformats.org/officeDocument/2006/relationships/hyperlink" Target="https://stats.wnba.com/team/1611661329/" TargetMode="External"/><Relationship Id="rId176" Type="http://schemas.openxmlformats.org/officeDocument/2006/relationships/hyperlink" Target="https://stats.wnba.com/team/1611661330/" TargetMode="External"/><Relationship Id="rId175" Type="http://schemas.openxmlformats.org/officeDocument/2006/relationships/hyperlink" Target="https://stats.wnba.com/team/1611661320/" TargetMode="External"/><Relationship Id="rId174" Type="http://schemas.openxmlformats.org/officeDocument/2006/relationships/hyperlink" Target="https://stats.wnba.com/team/1611661325/" TargetMode="External"/><Relationship Id="rId173" Type="http://schemas.openxmlformats.org/officeDocument/2006/relationships/hyperlink" Target="https://stats.wnba.com/team/1611661319/" TargetMode="External"/><Relationship Id="rId179" Type="http://schemas.openxmlformats.org/officeDocument/2006/relationships/hyperlink" Target="https://stats.wnba.com/team/1611661321/" TargetMode="External"/><Relationship Id="rId178" Type="http://schemas.openxmlformats.org/officeDocument/2006/relationships/hyperlink" Target="https://stats.wnba.com/team/1611661324/" TargetMode="External"/><Relationship Id="rId177" Type="http://schemas.openxmlformats.org/officeDocument/2006/relationships/hyperlink" Target="https://stats.wnba.com/team/1611661323/" TargetMode="External"/><Relationship Id="rId150" Type="http://schemas.openxmlformats.org/officeDocument/2006/relationships/hyperlink" Target="https://stats.wnba.com/team/1611661330/" TargetMode="External"/><Relationship Id="rId149" Type="http://schemas.openxmlformats.org/officeDocument/2006/relationships/hyperlink" Target="https://stats.wnba.com/team/1611661319/" TargetMode="External"/><Relationship Id="rId148" Type="http://schemas.openxmlformats.org/officeDocument/2006/relationships/hyperlink" Target="https://stats.wnba.com/team/1611661325/" TargetMode="External"/><Relationship Id="rId143" Type="http://schemas.openxmlformats.org/officeDocument/2006/relationships/hyperlink" Target="https://stats.wnba.com/team/1611661321/" TargetMode="External"/><Relationship Id="rId142" Type="http://schemas.openxmlformats.org/officeDocument/2006/relationships/hyperlink" Target="https://stats.wnba.com/team/1611661319/" TargetMode="External"/><Relationship Id="rId141" Type="http://schemas.openxmlformats.org/officeDocument/2006/relationships/hyperlink" Target="https://stats.wnba.com/team/1611661313/" TargetMode="External"/><Relationship Id="rId140" Type="http://schemas.openxmlformats.org/officeDocument/2006/relationships/hyperlink" Target="https://stats.wnba.com/team/1611661328/" TargetMode="External"/><Relationship Id="rId147" Type="http://schemas.openxmlformats.org/officeDocument/2006/relationships/hyperlink" Target="https://stats.wnba.com/team/1611661320/" TargetMode="External"/><Relationship Id="rId146" Type="http://schemas.openxmlformats.org/officeDocument/2006/relationships/hyperlink" Target="https://stats.wnba.com/team/1611661324/" TargetMode="External"/><Relationship Id="rId145" Type="http://schemas.openxmlformats.org/officeDocument/2006/relationships/hyperlink" Target="https://stats.wnba.com/team/1611661323/" TargetMode="External"/><Relationship Id="rId144" Type="http://schemas.openxmlformats.org/officeDocument/2006/relationships/hyperlink" Target="https://stats.wnba.com/team/1611661323/" TargetMode="External"/><Relationship Id="rId139" Type="http://schemas.openxmlformats.org/officeDocument/2006/relationships/hyperlink" Target="https://stats.wnba.com/team/1611661325/" TargetMode="External"/><Relationship Id="rId138" Type="http://schemas.openxmlformats.org/officeDocument/2006/relationships/hyperlink" Target="https://stats.wnba.com/team/1611661322/" TargetMode="External"/><Relationship Id="rId137" Type="http://schemas.openxmlformats.org/officeDocument/2006/relationships/hyperlink" Target="https://stats.wnba.com/team/1611661317/" TargetMode="External"/><Relationship Id="rId132" Type="http://schemas.openxmlformats.org/officeDocument/2006/relationships/hyperlink" Target="https://stats.wnba.com/team/1611661323/" TargetMode="External"/><Relationship Id="rId131" Type="http://schemas.openxmlformats.org/officeDocument/2006/relationships/hyperlink" Target="https://stats.wnba.com/team/1611661321/" TargetMode="External"/><Relationship Id="rId130" Type="http://schemas.openxmlformats.org/officeDocument/2006/relationships/hyperlink" Target="https://stats.wnba.com/team/1611661328/" TargetMode="External"/><Relationship Id="rId136" Type="http://schemas.openxmlformats.org/officeDocument/2006/relationships/hyperlink" Target="https://stats.wnba.com/team/1611661330/" TargetMode="External"/><Relationship Id="rId135" Type="http://schemas.openxmlformats.org/officeDocument/2006/relationships/hyperlink" Target="https://stats.wnba.com/team/1611661320/" TargetMode="External"/><Relationship Id="rId134" Type="http://schemas.openxmlformats.org/officeDocument/2006/relationships/hyperlink" Target="https://stats.wnba.com/team/1611661329/" TargetMode="External"/><Relationship Id="rId133" Type="http://schemas.openxmlformats.org/officeDocument/2006/relationships/hyperlink" Target="https://stats.wnba.com/team/1611661324/" TargetMode="External"/><Relationship Id="rId172" Type="http://schemas.openxmlformats.org/officeDocument/2006/relationships/hyperlink" Target="https://stats.wnba.com/team/1611661317/" TargetMode="External"/><Relationship Id="rId171" Type="http://schemas.openxmlformats.org/officeDocument/2006/relationships/hyperlink" Target="https://stats.wnba.com/team/1611661313/" TargetMode="External"/><Relationship Id="rId170" Type="http://schemas.openxmlformats.org/officeDocument/2006/relationships/hyperlink" Target="https://stats.wnba.com/team/1611661328/" TargetMode="External"/><Relationship Id="rId165" Type="http://schemas.openxmlformats.org/officeDocument/2006/relationships/hyperlink" Target="https://stats.wnba.com/team/1611661320/" TargetMode="External"/><Relationship Id="rId164" Type="http://schemas.openxmlformats.org/officeDocument/2006/relationships/hyperlink" Target="https://stats.wnba.com/team/1611661319/" TargetMode="External"/><Relationship Id="rId163" Type="http://schemas.openxmlformats.org/officeDocument/2006/relationships/hyperlink" Target="https://stats.wnba.com/team/1611661313/" TargetMode="External"/><Relationship Id="rId162" Type="http://schemas.openxmlformats.org/officeDocument/2006/relationships/hyperlink" Target="https://stats.wnba.com/team/1611661330/" TargetMode="External"/><Relationship Id="rId169" Type="http://schemas.openxmlformats.org/officeDocument/2006/relationships/hyperlink" Target="https://stats.wnba.com/team/1611661322/" TargetMode="External"/><Relationship Id="rId168" Type="http://schemas.openxmlformats.org/officeDocument/2006/relationships/hyperlink" Target="https://stats.wnba.com/team/1611661322/" TargetMode="External"/><Relationship Id="rId167" Type="http://schemas.openxmlformats.org/officeDocument/2006/relationships/hyperlink" Target="https://stats.wnba.com/team/1611661321/" TargetMode="External"/><Relationship Id="rId166" Type="http://schemas.openxmlformats.org/officeDocument/2006/relationships/hyperlink" Target="https://stats.wnba.com/team/1611661329/" TargetMode="External"/><Relationship Id="rId161" Type="http://schemas.openxmlformats.org/officeDocument/2006/relationships/hyperlink" Target="https://stats.wnba.com/team/1611661317/" TargetMode="External"/><Relationship Id="rId160" Type="http://schemas.openxmlformats.org/officeDocument/2006/relationships/hyperlink" Target="https://stats.wnba.com/team/1611661328/" TargetMode="External"/><Relationship Id="rId159" Type="http://schemas.openxmlformats.org/officeDocument/2006/relationships/hyperlink" Target="https://stats.wnba.com/team/1611661323/" TargetMode="External"/><Relationship Id="rId154" Type="http://schemas.openxmlformats.org/officeDocument/2006/relationships/hyperlink" Target="https://stats.wnba.com/team/1611661329/" TargetMode="External"/><Relationship Id="rId153" Type="http://schemas.openxmlformats.org/officeDocument/2006/relationships/hyperlink" Target="https://stats.wnba.com/team/1611661321/" TargetMode="External"/><Relationship Id="rId152" Type="http://schemas.openxmlformats.org/officeDocument/2006/relationships/hyperlink" Target="https://stats.wnba.com/team/1611661328/" TargetMode="External"/><Relationship Id="rId151" Type="http://schemas.openxmlformats.org/officeDocument/2006/relationships/hyperlink" Target="https://stats.wnba.com/team/1611661313/" TargetMode="External"/><Relationship Id="rId158" Type="http://schemas.openxmlformats.org/officeDocument/2006/relationships/hyperlink" Target="https://stats.wnba.com/team/1611661325/" TargetMode="External"/><Relationship Id="rId157" Type="http://schemas.openxmlformats.org/officeDocument/2006/relationships/hyperlink" Target="https://stats.wnba.com/team/1611661324/" TargetMode="External"/><Relationship Id="rId156" Type="http://schemas.openxmlformats.org/officeDocument/2006/relationships/hyperlink" Target="https://stats.wnba.com/team/1611661322/" TargetMode="External"/><Relationship Id="rId155" Type="http://schemas.openxmlformats.org/officeDocument/2006/relationships/hyperlink" Target="https://stats.wnba.com/team/1611661317/" TargetMode="External"/><Relationship Id="rId107" Type="http://schemas.openxmlformats.org/officeDocument/2006/relationships/hyperlink" Target="https://stats.wnba.com/team/1611661321/" TargetMode="External"/><Relationship Id="rId106" Type="http://schemas.openxmlformats.org/officeDocument/2006/relationships/hyperlink" Target="https://stats.wnba.com/team/1611661322/" TargetMode="External"/><Relationship Id="rId105" Type="http://schemas.openxmlformats.org/officeDocument/2006/relationships/hyperlink" Target="https://stats.wnba.com/team/1611661323/" TargetMode="External"/><Relationship Id="rId104" Type="http://schemas.openxmlformats.org/officeDocument/2006/relationships/hyperlink" Target="https://stats.wnba.com/team/1611661317/" TargetMode="External"/><Relationship Id="rId109" Type="http://schemas.openxmlformats.org/officeDocument/2006/relationships/hyperlink" Target="https://stats.wnba.com/team/1611661313/" TargetMode="External"/><Relationship Id="rId108" Type="http://schemas.openxmlformats.org/officeDocument/2006/relationships/hyperlink" Target="https://stats.wnba.com/team/1611661319/" TargetMode="External"/><Relationship Id="rId103" Type="http://schemas.openxmlformats.org/officeDocument/2006/relationships/hyperlink" Target="https://stats.wnba.com/team/1611661328/" TargetMode="External"/><Relationship Id="rId102" Type="http://schemas.openxmlformats.org/officeDocument/2006/relationships/hyperlink" Target="https://stats.wnba.com/team/1611661330/" TargetMode="External"/><Relationship Id="rId101" Type="http://schemas.openxmlformats.org/officeDocument/2006/relationships/hyperlink" Target="https://stats.wnba.com/team/1611661325/" TargetMode="External"/><Relationship Id="rId100" Type="http://schemas.openxmlformats.org/officeDocument/2006/relationships/hyperlink" Target="https://stats.wnba.com/team/1611661329/" TargetMode="External"/><Relationship Id="rId129" Type="http://schemas.openxmlformats.org/officeDocument/2006/relationships/hyperlink" Target="https://stats.wnba.com/team/1611661313/" TargetMode="External"/><Relationship Id="rId128" Type="http://schemas.openxmlformats.org/officeDocument/2006/relationships/hyperlink" Target="https://stats.wnba.com/team/1611661329/" TargetMode="External"/><Relationship Id="rId127" Type="http://schemas.openxmlformats.org/officeDocument/2006/relationships/hyperlink" Target="https://stats.wnba.com/team/1611661320/" TargetMode="External"/><Relationship Id="rId126" Type="http://schemas.openxmlformats.org/officeDocument/2006/relationships/hyperlink" Target="https://stats.wnba.com/team/1611661322/" TargetMode="External"/><Relationship Id="rId121" Type="http://schemas.openxmlformats.org/officeDocument/2006/relationships/hyperlink" Target="https://stats.wnba.com/team/1611661317/" TargetMode="External"/><Relationship Id="rId120" Type="http://schemas.openxmlformats.org/officeDocument/2006/relationships/hyperlink" Target="https://stats.wnba.com/team/1611661323/" TargetMode="External"/><Relationship Id="rId125" Type="http://schemas.openxmlformats.org/officeDocument/2006/relationships/hyperlink" Target="https://stats.wnba.com/team/1611661319/" TargetMode="External"/><Relationship Id="rId124" Type="http://schemas.openxmlformats.org/officeDocument/2006/relationships/hyperlink" Target="https://stats.wnba.com/team/1611661325/" TargetMode="External"/><Relationship Id="rId123" Type="http://schemas.openxmlformats.org/officeDocument/2006/relationships/hyperlink" Target="https://stats.wnba.com/team/1611661324/" TargetMode="External"/><Relationship Id="rId122" Type="http://schemas.openxmlformats.org/officeDocument/2006/relationships/hyperlink" Target="https://stats.wnba.com/team/1611661330/" TargetMode="External"/><Relationship Id="rId118" Type="http://schemas.openxmlformats.org/officeDocument/2006/relationships/hyperlink" Target="https://stats.wnba.com/team/1611661330/" TargetMode="External"/><Relationship Id="rId117" Type="http://schemas.openxmlformats.org/officeDocument/2006/relationships/hyperlink" Target="https://stats.wnba.com/team/1611661328/" TargetMode="External"/><Relationship Id="rId116" Type="http://schemas.openxmlformats.org/officeDocument/2006/relationships/hyperlink" Target="https://stats.wnba.com/team/1611661322/" TargetMode="External"/><Relationship Id="rId115" Type="http://schemas.openxmlformats.org/officeDocument/2006/relationships/hyperlink" Target="https://stats.wnba.com/team/1611661320/" TargetMode="External"/><Relationship Id="rId119" Type="http://schemas.openxmlformats.org/officeDocument/2006/relationships/hyperlink" Target="https://stats.wnba.com/team/1611661319/" TargetMode="External"/><Relationship Id="rId110" Type="http://schemas.openxmlformats.org/officeDocument/2006/relationships/hyperlink" Target="https://stats.wnba.com/team/1611661324/" TargetMode="External"/><Relationship Id="rId114" Type="http://schemas.openxmlformats.org/officeDocument/2006/relationships/hyperlink" Target="https://stats.wnba.com/team/1611661325/" TargetMode="External"/><Relationship Id="rId113" Type="http://schemas.openxmlformats.org/officeDocument/2006/relationships/hyperlink" Target="https://stats.wnba.com/team/1611661321/" TargetMode="External"/><Relationship Id="rId112" Type="http://schemas.openxmlformats.org/officeDocument/2006/relationships/hyperlink" Target="https://stats.wnba.com/team/1611661329/" TargetMode="External"/><Relationship Id="rId111" Type="http://schemas.openxmlformats.org/officeDocument/2006/relationships/hyperlink" Target="https://stats.wnba.com/team/1611661317/" TargetMode="External"/><Relationship Id="rId40" Type="http://schemas.openxmlformats.org/officeDocument/2006/relationships/hyperlink" Target="https://stats.wnba.com/team/1611661328/" TargetMode="External"/><Relationship Id="rId42" Type="http://schemas.openxmlformats.org/officeDocument/2006/relationships/hyperlink" Target="https://stats.wnba.com/team/1611661329/" TargetMode="External"/><Relationship Id="rId41" Type="http://schemas.openxmlformats.org/officeDocument/2006/relationships/hyperlink" Target="https://stats.wnba.com/team/1611661317/" TargetMode="External"/><Relationship Id="rId44" Type="http://schemas.openxmlformats.org/officeDocument/2006/relationships/hyperlink" Target="https://stats.wnba.com/team/1611661313/" TargetMode="External"/><Relationship Id="rId43" Type="http://schemas.openxmlformats.org/officeDocument/2006/relationships/hyperlink" Target="https://stats.wnba.com/team/1611661321/" TargetMode="External"/><Relationship Id="rId46" Type="http://schemas.openxmlformats.org/officeDocument/2006/relationships/hyperlink" Target="https://stats.wnba.com/team/1611661320/" TargetMode="External"/><Relationship Id="rId45" Type="http://schemas.openxmlformats.org/officeDocument/2006/relationships/hyperlink" Target="https://stats.wnba.com/team/1611661322/" TargetMode="External"/><Relationship Id="rId48" Type="http://schemas.openxmlformats.org/officeDocument/2006/relationships/hyperlink" Target="https://stats.wnba.com/team/1611661325/" TargetMode="External"/><Relationship Id="rId47" Type="http://schemas.openxmlformats.org/officeDocument/2006/relationships/hyperlink" Target="https://stats.wnba.com/team/1611661330/" TargetMode="External"/><Relationship Id="rId49" Type="http://schemas.openxmlformats.org/officeDocument/2006/relationships/hyperlink" Target="https://stats.wnba.com/team/1611661319/" TargetMode="External"/><Relationship Id="rId31" Type="http://schemas.openxmlformats.org/officeDocument/2006/relationships/hyperlink" Target="https://stats.wnba.com/team/1611661313/" TargetMode="External"/><Relationship Id="rId30" Type="http://schemas.openxmlformats.org/officeDocument/2006/relationships/hyperlink" Target="https://stats.wnba.com/team/1611661321/" TargetMode="External"/><Relationship Id="rId33" Type="http://schemas.openxmlformats.org/officeDocument/2006/relationships/hyperlink" Target="https://stats.wnba.com/team/1611661324/" TargetMode="External"/><Relationship Id="rId32" Type="http://schemas.openxmlformats.org/officeDocument/2006/relationships/hyperlink" Target="https://stats.wnba.com/team/1611661317/" TargetMode="External"/><Relationship Id="rId35" Type="http://schemas.openxmlformats.org/officeDocument/2006/relationships/hyperlink" Target="https://stats.wnba.com/team/1611661320/" TargetMode="External"/><Relationship Id="rId34" Type="http://schemas.openxmlformats.org/officeDocument/2006/relationships/hyperlink" Target="https://stats.wnba.com/team/1611661330/" TargetMode="External"/><Relationship Id="rId37" Type="http://schemas.openxmlformats.org/officeDocument/2006/relationships/hyperlink" Target="https://stats.wnba.com/team/1611661323/" TargetMode="External"/><Relationship Id="rId36" Type="http://schemas.openxmlformats.org/officeDocument/2006/relationships/hyperlink" Target="https://stats.wnba.com/team/1611661325/" TargetMode="External"/><Relationship Id="rId39" Type="http://schemas.openxmlformats.org/officeDocument/2006/relationships/hyperlink" Target="https://stats.wnba.com/team/1611661324/" TargetMode="External"/><Relationship Id="rId38" Type="http://schemas.openxmlformats.org/officeDocument/2006/relationships/hyperlink" Target="https://stats.wnba.com/team/1611661319/" TargetMode="External"/><Relationship Id="rId20" Type="http://schemas.openxmlformats.org/officeDocument/2006/relationships/hyperlink" Target="https://stats.wnba.com/team/1611661329/" TargetMode="External"/><Relationship Id="rId22" Type="http://schemas.openxmlformats.org/officeDocument/2006/relationships/hyperlink" Target="https://stats.wnba.com/team/1611661325/" TargetMode="External"/><Relationship Id="rId21" Type="http://schemas.openxmlformats.org/officeDocument/2006/relationships/hyperlink" Target="https://stats.wnba.com/team/1611661320/" TargetMode="External"/><Relationship Id="rId24" Type="http://schemas.openxmlformats.org/officeDocument/2006/relationships/hyperlink" Target="https://stats.wnba.com/team/1611661317/" TargetMode="External"/><Relationship Id="rId23" Type="http://schemas.openxmlformats.org/officeDocument/2006/relationships/hyperlink" Target="https://stats.wnba.com/team/1611661328/" TargetMode="External"/><Relationship Id="rId26" Type="http://schemas.openxmlformats.org/officeDocument/2006/relationships/hyperlink" Target="https://stats.wnba.com/team/1611661329/" TargetMode="External"/><Relationship Id="rId25" Type="http://schemas.openxmlformats.org/officeDocument/2006/relationships/hyperlink" Target="https://stats.wnba.com/team/1611661319/" TargetMode="External"/><Relationship Id="rId28" Type="http://schemas.openxmlformats.org/officeDocument/2006/relationships/hyperlink" Target="https://stats.wnba.com/team/1611661328/" TargetMode="External"/><Relationship Id="rId27" Type="http://schemas.openxmlformats.org/officeDocument/2006/relationships/hyperlink" Target="https://stats.wnba.com/team/1611661323/" TargetMode="External"/><Relationship Id="rId29" Type="http://schemas.openxmlformats.org/officeDocument/2006/relationships/hyperlink" Target="https://stats.wnba.com/team/1611661322/" TargetMode="External"/><Relationship Id="rId11" Type="http://schemas.openxmlformats.org/officeDocument/2006/relationships/hyperlink" Target="https://stats.wnba.com/team/1611661321/" TargetMode="External"/><Relationship Id="rId10" Type="http://schemas.openxmlformats.org/officeDocument/2006/relationships/hyperlink" Target="https://stats.wnba.com/team/1611661329/" TargetMode="External"/><Relationship Id="rId13" Type="http://schemas.openxmlformats.org/officeDocument/2006/relationships/hyperlink" Target="https://stats.wnba.com/team/1611661319/" TargetMode="External"/><Relationship Id="rId12" Type="http://schemas.openxmlformats.org/officeDocument/2006/relationships/hyperlink" Target="https://stats.wnba.com/team/1611661320/" TargetMode="External"/><Relationship Id="rId15" Type="http://schemas.openxmlformats.org/officeDocument/2006/relationships/hyperlink" Target="https://stats.wnba.com/team/1611661323/" TargetMode="External"/><Relationship Id="rId14" Type="http://schemas.openxmlformats.org/officeDocument/2006/relationships/hyperlink" Target="https://stats.wnba.com/team/1611661313/" TargetMode="External"/><Relationship Id="rId17" Type="http://schemas.openxmlformats.org/officeDocument/2006/relationships/hyperlink" Target="https://stats.wnba.com/team/1611661330/" TargetMode="External"/><Relationship Id="rId16" Type="http://schemas.openxmlformats.org/officeDocument/2006/relationships/hyperlink" Target="https://stats.wnba.com/team/1611661321/" TargetMode="External"/><Relationship Id="rId19" Type="http://schemas.openxmlformats.org/officeDocument/2006/relationships/hyperlink" Target="https://stats.wnba.com/team/1611661322/" TargetMode="External"/><Relationship Id="rId18" Type="http://schemas.openxmlformats.org/officeDocument/2006/relationships/hyperlink" Target="https://stats.wnba.com/team/1611661324/" TargetMode="External"/><Relationship Id="rId84" Type="http://schemas.openxmlformats.org/officeDocument/2006/relationships/hyperlink" Target="https://stats.wnba.com/team/1611661325/" TargetMode="External"/><Relationship Id="rId83" Type="http://schemas.openxmlformats.org/officeDocument/2006/relationships/hyperlink" Target="https://stats.wnba.com/team/1611661313/" TargetMode="External"/><Relationship Id="rId86" Type="http://schemas.openxmlformats.org/officeDocument/2006/relationships/hyperlink" Target="https://stats.wnba.com/team/1611661320/" TargetMode="External"/><Relationship Id="rId85" Type="http://schemas.openxmlformats.org/officeDocument/2006/relationships/hyperlink" Target="https://stats.wnba.com/team/1611661324/" TargetMode="External"/><Relationship Id="rId88" Type="http://schemas.openxmlformats.org/officeDocument/2006/relationships/hyperlink" Target="https://stats.wnba.com/team/1611661323/" TargetMode="External"/><Relationship Id="rId87" Type="http://schemas.openxmlformats.org/officeDocument/2006/relationships/hyperlink" Target="https://stats.wnba.com/team/1611661313/" TargetMode="External"/><Relationship Id="rId89" Type="http://schemas.openxmlformats.org/officeDocument/2006/relationships/hyperlink" Target="https://stats.wnba.com/team/1611661317/" TargetMode="External"/><Relationship Id="rId80" Type="http://schemas.openxmlformats.org/officeDocument/2006/relationships/hyperlink" Target="https://stats.wnba.com/team/1611661321/" TargetMode="External"/><Relationship Id="rId82" Type="http://schemas.openxmlformats.org/officeDocument/2006/relationships/hyperlink" Target="https://stats.wnba.com/team/1611661329/" TargetMode="External"/><Relationship Id="rId81" Type="http://schemas.openxmlformats.org/officeDocument/2006/relationships/hyperlink" Target="https://stats.wnba.com/team/1611661319/" TargetMode="External"/><Relationship Id="rId73" Type="http://schemas.openxmlformats.org/officeDocument/2006/relationships/hyperlink" Target="https://stats.wnba.com/team/1611661328/" TargetMode="External"/><Relationship Id="rId72" Type="http://schemas.openxmlformats.org/officeDocument/2006/relationships/hyperlink" Target="https://stats.wnba.com/team/1611661330/" TargetMode="External"/><Relationship Id="rId75" Type="http://schemas.openxmlformats.org/officeDocument/2006/relationships/hyperlink" Target="https://stats.wnba.com/team/1611661322/" TargetMode="External"/><Relationship Id="rId74" Type="http://schemas.openxmlformats.org/officeDocument/2006/relationships/hyperlink" Target="https://stats.wnba.com/team/1611661330/" TargetMode="External"/><Relationship Id="rId77" Type="http://schemas.openxmlformats.org/officeDocument/2006/relationships/hyperlink" Target="https://stats.wnba.com/team/1611661317/" TargetMode="External"/><Relationship Id="rId76" Type="http://schemas.openxmlformats.org/officeDocument/2006/relationships/hyperlink" Target="https://stats.wnba.com/team/1611661323/" TargetMode="External"/><Relationship Id="rId79" Type="http://schemas.openxmlformats.org/officeDocument/2006/relationships/hyperlink" Target="https://stats.wnba.com/team/1611661324/" TargetMode="External"/><Relationship Id="rId78" Type="http://schemas.openxmlformats.org/officeDocument/2006/relationships/hyperlink" Target="https://stats.wnba.com/team/1611661320/" TargetMode="External"/><Relationship Id="rId71" Type="http://schemas.openxmlformats.org/officeDocument/2006/relationships/hyperlink" Target="https://stats.wnba.com/team/1611661313/" TargetMode="External"/><Relationship Id="rId70" Type="http://schemas.openxmlformats.org/officeDocument/2006/relationships/hyperlink" Target="https://stats.wnba.com/team/1611661321/" TargetMode="External"/><Relationship Id="rId62" Type="http://schemas.openxmlformats.org/officeDocument/2006/relationships/hyperlink" Target="https://stats.wnba.com/team/1611661323/" TargetMode="External"/><Relationship Id="rId61" Type="http://schemas.openxmlformats.org/officeDocument/2006/relationships/hyperlink" Target="https://stats.wnba.com/team/1611661322/" TargetMode="External"/><Relationship Id="rId64" Type="http://schemas.openxmlformats.org/officeDocument/2006/relationships/hyperlink" Target="https://stats.wnba.com/team/1611661319/" TargetMode="External"/><Relationship Id="rId63" Type="http://schemas.openxmlformats.org/officeDocument/2006/relationships/hyperlink" Target="https://stats.wnba.com/team/1611661320/" TargetMode="External"/><Relationship Id="rId66" Type="http://schemas.openxmlformats.org/officeDocument/2006/relationships/hyperlink" Target="https://stats.wnba.com/team/1611661328/" TargetMode="External"/><Relationship Id="rId65" Type="http://schemas.openxmlformats.org/officeDocument/2006/relationships/hyperlink" Target="https://stats.wnba.com/team/1611661329/" TargetMode="External"/><Relationship Id="rId68" Type="http://schemas.openxmlformats.org/officeDocument/2006/relationships/hyperlink" Target="https://stats.wnba.com/team/1611661317/" TargetMode="External"/><Relationship Id="rId67" Type="http://schemas.openxmlformats.org/officeDocument/2006/relationships/hyperlink" Target="https://stats.wnba.com/team/1611661324/" TargetMode="External"/><Relationship Id="rId60" Type="http://schemas.openxmlformats.org/officeDocument/2006/relationships/hyperlink" Target="https://stats.wnba.com/team/1611661313/" TargetMode="External"/><Relationship Id="rId69" Type="http://schemas.openxmlformats.org/officeDocument/2006/relationships/hyperlink" Target="https://stats.wnba.com/team/1611661325/" TargetMode="External"/><Relationship Id="rId51" Type="http://schemas.openxmlformats.org/officeDocument/2006/relationships/hyperlink" Target="https://stats.wnba.com/team/1611661320/" TargetMode="External"/><Relationship Id="rId50" Type="http://schemas.openxmlformats.org/officeDocument/2006/relationships/hyperlink" Target="https://stats.wnba.com/team/1611661328/" TargetMode="External"/><Relationship Id="rId53" Type="http://schemas.openxmlformats.org/officeDocument/2006/relationships/hyperlink" Target="https://stats.wnba.com/team/1611661317/" TargetMode="External"/><Relationship Id="rId52" Type="http://schemas.openxmlformats.org/officeDocument/2006/relationships/hyperlink" Target="https://stats.wnba.com/team/1611661324/" TargetMode="External"/><Relationship Id="rId55" Type="http://schemas.openxmlformats.org/officeDocument/2006/relationships/hyperlink" Target="https://stats.wnba.com/team/1611661323/" TargetMode="External"/><Relationship Id="rId54" Type="http://schemas.openxmlformats.org/officeDocument/2006/relationships/hyperlink" Target="https://stats.wnba.com/team/1611661329/" TargetMode="External"/><Relationship Id="rId57" Type="http://schemas.openxmlformats.org/officeDocument/2006/relationships/hyperlink" Target="https://stats.wnba.com/team/1611661321/" TargetMode="External"/><Relationship Id="rId56" Type="http://schemas.openxmlformats.org/officeDocument/2006/relationships/hyperlink" Target="https://stats.wnba.com/team/1611661322/" TargetMode="External"/><Relationship Id="rId59" Type="http://schemas.openxmlformats.org/officeDocument/2006/relationships/hyperlink" Target="https://stats.wnba.com/team/1611661325/" TargetMode="External"/><Relationship Id="rId58" Type="http://schemas.openxmlformats.org/officeDocument/2006/relationships/hyperlink" Target="https://stats.wnba.com/team/1611661330/" TargetMode="External"/><Relationship Id="rId95" Type="http://schemas.openxmlformats.org/officeDocument/2006/relationships/hyperlink" Target="https://stats.wnba.com/team/1611661325/" TargetMode="External"/><Relationship Id="rId94" Type="http://schemas.openxmlformats.org/officeDocument/2006/relationships/hyperlink" Target="https://stats.wnba.com/team/1611661330/" TargetMode="External"/><Relationship Id="rId97" Type="http://schemas.openxmlformats.org/officeDocument/2006/relationships/hyperlink" Target="https://stats.wnba.com/team/1611661324/" TargetMode="External"/><Relationship Id="rId96" Type="http://schemas.openxmlformats.org/officeDocument/2006/relationships/hyperlink" Target="https://stats.wnba.com/team/1611661319/" TargetMode="External"/><Relationship Id="rId99" Type="http://schemas.openxmlformats.org/officeDocument/2006/relationships/hyperlink" Target="https://stats.wnba.com/team/1611661313/" TargetMode="External"/><Relationship Id="rId98" Type="http://schemas.openxmlformats.org/officeDocument/2006/relationships/hyperlink" Target="https://stats.wnba.com/team/1611661320/" TargetMode="External"/><Relationship Id="rId91" Type="http://schemas.openxmlformats.org/officeDocument/2006/relationships/hyperlink" Target="https://stats.wnba.com/team/1611661321/" TargetMode="External"/><Relationship Id="rId90" Type="http://schemas.openxmlformats.org/officeDocument/2006/relationships/hyperlink" Target="https://stats.wnba.com/team/1611661322/" TargetMode="External"/><Relationship Id="rId93" Type="http://schemas.openxmlformats.org/officeDocument/2006/relationships/hyperlink" Target="https://stats.wnba.com/team/1611661329/" TargetMode="External"/><Relationship Id="rId92" Type="http://schemas.openxmlformats.org/officeDocument/2006/relationships/hyperlink" Target="https://stats.wnba.com/team/1611661328/" TargetMode="External"/><Relationship Id="rId1" Type="http://schemas.openxmlformats.org/officeDocument/2006/relationships/hyperlink" Target="https://stats.wnba.com/team/1611661313/" TargetMode="External"/><Relationship Id="rId2" Type="http://schemas.openxmlformats.org/officeDocument/2006/relationships/hyperlink" Target="https://stats.wnba.com/team/1611661324/" TargetMode="External"/><Relationship Id="rId3" Type="http://schemas.openxmlformats.org/officeDocument/2006/relationships/hyperlink" Target="https://stats.wnba.com/team/1611661323/" TargetMode="External"/><Relationship Id="rId4" Type="http://schemas.openxmlformats.org/officeDocument/2006/relationships/hyperlink" Target="https://stats.wnba.com/team/1611661319/" TargetMode="External"/><Relationship Id="rId9" Type="http://schemas.openxmlformats.org/officeDocument/2006/relationships/hyperlink" Target="https://stats.wnba.com/team/1611661322/" TargetMode="External"/><Relationship Id="rId5" Type="http://schemas.openxmlformats.org/officeDocument/2006/relationships/hyperlink" Target="https://stats.wnba.com/team/1611661328/" TargetMode="External"/><Relationship Id="rId6" Type="http://schemas.openxmlformats.org/officeDocument/2006/relationships/hyperlink" Target="https://stats.wnba.com/team/1611661325/" TargetMode="External"/><Relationship Id="rId7" Type="http://schemas.openxmlformats.org/officeDocument/2006/relationships/hyperlink" Target="https://stats.wnba.com/team/1611661317/" TargetMode="External"/><Relationship Id="rId8" Type="http://schemas.openxmlformats.org/officeDocument/2006/relationships/hyperlink" Target="https://stats.wnba.com/team/1611661330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9.38"/>
    <col customWidth="1" min="3" max="3" width="6.0"/>
    <col customWidth="1" min="4" max="4" width="4.25"/>
    <col customWidth="1" min="31" max="31" width="4.75"/>
    <col customWidth="1" min="32" max="32" width="30.88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3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6" t="s">
        <v>28</v>
      </c>
      <c r="AE1" s="7" t="s">
        <v>29</v>
      </c>
      <c r="AF1" s="4"/>
    </row>
    <row r="2">
      <c r="A2" s="8">
        <v>1.0</v>
      </c>
      <c r="B2" s="9" t="s">
        <v>30</v>
      </c>
      <c r="C2" s="10" t="s">
        <v>31</v>
      </c>
      <c r="D2" s="8">
        <v>28.0</v>
      </c>
      <c r="E2" s="8">
        <v>38.0</v>
      </c>
      <c r="F2" s="8">
        <v>26.0</v>
      </c>
      <c r="G2" s="8">
        <v>12.0</v>
      </c>
      <c r="H2" s="8">
        <v>34.4</v>
      </c>
      <c r="I2" s="11">
        <v>26.9</v>
      </c>
      <c r="J2" s="10">
        <v>10.1</v>
      </c>
      <c r="K2" s="10">
        <v>19.6</v>
      </c>
      <c r="L2" s="8">
        <v>51.8</v>
      </c>
      <c r="M2" s="10">
        <v>0.5</v>
      </c>
      <c r="N2" s="10">
        <v>1.6</v>
      </c>
      <c r="O2" s="8">
        <v>31.7</v>
      </c>
      <c r="P2" s="8">
        <v>6.1</v>
      </c>
      <c r="Q2" s="8">
        <v>7.2</v>
      </c>
      <c r="R2" s="8">
        <v>84.4</v>
      </c>
      <c r="S2" s="10">
        <v>2.1</v>
      </c>
      <c r="T2" s="10">
        <v>9.8</v>
      </c>
      <c r="U2" s="10">
        <v>11.9</v>
      </c>
      <c r="V2" s="10">
        <v>2.3</v>
      </c>
      <c r="W2" s="10">
        <v>1.3</v>
      </c>
      <c r="X2" s="10">
        <v>1.8</v>
      </c>
      <c r="Y2" s="10">
        <v>2.6</v>
      </c>
      <c r="Z2" s="10">
        <v>1.8</v>
      </c>
      <c r="AA2" s="8">
        <v>50.3</v>
      </c>
      <c r="AB2" s="8">
        <v>23.0</v>
      </c>
      <c r="AC2" s="8">
        <v>0.0</v>
      </c>
      <c r="AD2" s="8">
        <v>4.6</v>
      </c>
      <c r="AE2" s="12">
        <v>2024.0</v>
      </c>
      <c r="AF2" s="13"/>
    </row>
    <row r="3">
      <c r="A3" s="8">
        <v>2.0</v>
      </c>
      <c r="B3" s="9" t="s">
        <v>32</v>
      </c>
      <c r="C3" s="10" t="s">
        <v>33</v>
      </c>
      <c r="D3" s="8">
        <v>27.0</v>
      </c>
      <c r="E3" s="8">
        <v>38.0</v>
      </c>
      <c r="F3" s="8">
        <v>9.0</v>
      </c>
      <c r="G3" s="8">
        <v>29.0</v>
      </c>
      <c r="H3" s="8">
        <v>38.6</v>
      </c>
      <c r="I3" s="11">
        <v>22.2</v>
      </c>
      <c r="J3" s="10">
        <v>7.3</v>
      </c>
      <c r="K3" s="10">
        <v>19.2</v>
      </c>
      <c r="L3" s="8">
        <v>38.3</v>
      </c>
      <c r="M3" s="10">
        <v>2.9</v>
      </c>
      <c r="N3" s="10">
        <v>8.5</v>
      </c>
      <c r="O3" s="8">
        <v>34.6</v>
      </c>
      <c r="P3" s="8">
        <v>4.6</v>
      </c>
      <c r="Q3" s="8">
        <v>5.0</v>
      </c>
      <c r="R3" s="8">
        <v>92.1</v>
      </c>
      <c r="S3" s="10">
        <v>0.8</v>
      </c>
      <c r="T3" s="10">
        <v>3.8</v>
      </c>
      <c r="U3" s="10">
        <v>4.6</v>
      </c>
      <c r="V3" s="10">
        <v>5.1</v>
      </c>
      <c r="W3" s="10">
        <v>2.7</v>
      </c>
      <c r="X3" s="10">
        <v>2.1</v>
      </c>
      <c r="Y3" s="10">
        <v>0.3</v>
      </c>
      <c r="Z3" s="10">
        <v>2.8</v>
      </c>
      <c r="AA3" s="8">
        <v>39.7</v>
      </c>
      <c r="AB3" s="8">
        <v>2.0</v>
      </c>
      <c r="AC3" s="8">
        <v>0.0</v>
      </c>
      <c r="AD3" s="8">
        <v>-6.6</v>
      </c>
      <c r="AE3" s="12">
        <v>2024.0</v>
      </c>
      <c r="AF3" s="13"/>
    </row>
    <row r="4">
      <c r="A4" s="8">
        <v>3.0</v>
      </c>
      <c r="B4" s="9" t="s">
        <v>34</v>
      </c>
      <c r="C4" s="10" t="s">
        <v>35</v>
      </c>
      <c r="D4" s="8">
        <v>30.0</v>
      </c>
      <c r="E4" s="8">
        <v>37.0</v>
      </c>
      <c r="F4" s="8">
        <v>17.0</v>
      </c>
      <c r="G4" s="8">
        <v>20.0</v>
      </c>
      <c r="H4" s="8">
        <v>32.3</v>
      </c>
      <c r="I4" s="11">
        <v>21.1</v>
      </c>
      <c r="J4" s="10">
        <v>7.4</v>
      </c>
      <c r="K4" s="10">
        <v>17.0</v>
      </c>
      <c r="L4" s="8">
        <v>43.5</v>
      </c>
      <c r="M4" s="10">
        <v>1.9</v>
      </c>
      <c r="N4" s="10">
        <v>5.9</v>
      </c>
      <c r="O4" s="8">
        <v>31.4</v>
      </c>
      <c r="P4" s="8">
        <v>4.5</v>
      </c>
      <c r="Q4" s="8">
        <v>5.6</v>
      </c>
      <c r="R4" s="8">
        <v>80.7</v>
      </c>
      <c r="S4" s="10">
        <v>0.6</v>
      </c>
      <c r="T4" s="10">
        <v>3.9</v>
      </c>
      <c r="U4" s="10">
        <v>4.5</v>
      </c>
      <c r="V4" s="10">
        <v>2.3</v>
      </c>
      <c r="W4" s="10">
        <v>3.0</v>
      </c>
      <c r="X4" s="10">
        <v>0.8</v>
      </c>
      <c r="Y4" s="10">
        <v>0.1</v>
      </c>
      <c r="Z4" s="10">
        <v>3.3</v>
      </c>
      <c r="AA4" s="8">
        <v>31.5</v>
      </c>
      <c r="AB4" s="8">
        <v>1.0</v>
      </c>
      <c r="AC4" s="8">
        <v>0.0</v>
      </c>
      <c r="AD4" s="8">
        <v>-3.1</v>
      </c>
      <c r="AE4" s="12">
        <v>2024.0</v>
      </c>
      <c r="AF4" s="13"/>
    </row>
    <row r="5">
      <c r="A5" s="8">
        <v>4.0</v>
      </c>
      <c r="B5" s="9" t="s">
        <v>36</v>
      </c>
      <c r="C5" s="10" t="s">
        <v>37</v>
      </c>
      <c r="D5" s="8">
        <v>30.0</v>
      </c>
      <c r="E5" s="8">
        <v>38.0</v>
      </c>
      <c r="F5" s="8">
        <v>30.0</v>
      </c>
      <c r="G5" s="8">
        <v>8.0</v>
      </c>
      <c r="H5" s="8">
        <v>32.7</v>
      </c>
      <c r="I5" s="11">
        <v>20.4</v>
      </c>
      <c r="J5" s="10">
        <v>7.0</v>
      </c>
      <c r="K5" s="10">
        <v>15.2</v>
      </c>
      <c r="L5" s="8">
        <v>45.8</v>
      </c>
      <c r="M5" s="10">
        <v>1.2</v>
      </c>
      <c r="N5" s="10">
        <v>4.1</v>
      </c>
      <c r="O5" s="8">
        <v>29.5</v>
      </c>
      <c r="P5" s="8">
        <v>5.3</v>
      </c>
      <c r="Q5" s="8">
        <v>6.3</v>
      </c>
      <c r="R5" s="8">
        <v>84.5</v>
      </c>
      <c r="S5" s="10">
        <v>1.6</v>
      </c>
      <c r="T5" s="10">
        <v>6.9</v>
      </c>
      <c r="U5" s="10">
        <v>8.5</v>
      </c>
      <c r="V5" s="10">
        <v>3.5</v>
      </c>
      <c r="W5" s="10">
        <v>1.7</v>
      </c>
      <c r="X5" s="10">
        <v>1.7</v>
      </c>
      <c r="Y5" s="10">
        <v>1.3</v>
      </c>
      <c r="Z5" s="10">
        <v>2.1</v>
      </c>
      <c r="AA5" s="8">
        <v>39.6</v>
      </c>
      <c r="AB5" s="8">
        <v>16.0</v>
      </c>
      <c r="AC5" s="8">
        <v>0.0</v>
      </c>
      <c r="AD5" s="8">
        <v>7.9</v>
      </c>
      <c r="AE5" s="12">
        <v>2024.0</v>
      </c>
      <c r="AF5" s="13"/>
    </row>
    <row r="6">
      <c r="A6" s="8">
        <v>5.0</v>
      </c>
      <c r="B6" s="9" t="s">
        <v>38</v>
      </c>
      <c r="C6" s="10" t="s">
        <v>39</v>
      </c>
      <c r="D6" s="8">
        <v>28.0</v>
      </c>
      <c r="E6" s="8">
        <v>34.0</v>
      </c>
      <c r="F6" s="8">
        <v>27.0</v>
      </c>
      <c r="G6" s="8">
        <v>7.0</v>
      </c>
      <c r="H6" s="8">
        <v>34.7</v>
      </c>
      <c r="I6" s="11">
        <v>20.4</v>
      </c>
      <c r="J6" s="10">
        <v>7.9</v>
      </c>
      <c r="K6" s="10">
        <v>16.0</v>
      </c>
      <c r="L6" s="8">
        <v>49.2</v>
      </c>
      <c r="M6" s="10">
        <v>0.9</v>
      </c>
      <c r="N6" s="10">
        <v>2.9</v>
      </c>
      <c r="O6" s="8">
        <v>31.0</v>
      </c>
      <c r="P6" s="8">
        <v>3.7</v>
      </c>
      <c r="Q6" s="8">
        <v>4.6</v>
      </c>
      <c r="R6" s="8">
        <v>80.4</v>
      </c>
      <c r="S6" s="10">
        <v>2.2</v>
      </c>
      <c r="T6" s="10">
        <v>7.5</v>
      </c>
      <c r="U6" s="10">
        <v>9.7</v>
      </c>
      <c r="V6" s="10">
        <v>3.4</v>
      </c>
      <c r="W6" s="10">
        <v>2.1</v>
      </c>
      <c r="X6" s="10">
        <v>1.9</v>
      </c>
      <c r="Y6" s="10">
        <v>1.4</v>
      </c>
      <c r="Z6" s="10">
        <v>2.6</v>
      </c>
      <c r="AA6" s="8">
        <v>41.1</v>
      </c>
      <c r="AB6" s="8">
        <v>18.0</v>
      </c>
      <c r="AC6" s="8">
        <v>0.0</v>
      </c>
      <c r="AD6" s="8">
        <v>9.2</v>
      </c>
      <c r="AE6" s="12">
        <v>2024.0</v>
      </c>
      <c r="AF6" s="13"/>
    </row>
    <row r="7">
      <c r="A7" s="8">
        <v>6.0</v>
      </c>
      <c r="B7" s="9" t="s">
        <v>40</v>
      </c>
      <c r="C7" s="10" t="s">
        <v>41</v>
      </c>
      <c r="D7" s="8">
        <v>31.0</v>
      </c>
      <c r="E7" s="8">
        <v>37.0</v>
      </c>
      <c r="F7" s="8">
        <v>23.0</v>
      </c>
      <c r="G7" s="8">
        <v>14.0</v>
      </c>
      <c r="H7" s="8">
        <v>33.7</v>
      </c>
      <c r="I7" s="11">
        <v>19.7</v>
      </c>
      <c r="J7" s="10">
        <v>6.1</v>
      </c>
      <c r="K7" s="10">
        <v>16.8</v>
      </c>
      <c r="L7" s="8">
        <v>36.0</v>
      </c>
      <c r="M7" s="10">
        <v>1.6</v>
      </c>
      <c r="N7" s="10">
        <v>5.8</v>
      </c>
      <c r="O7" s="8">
        <v>27.4</v>
      </c>
      <c r="P7" s="8">
        <v>6.0</v>
      </c>
      <c r="Q7" s="8">
        <v>6.8</v>
      </c>
      <c r="R7" s="8">
        <v>88.1</v>
      </c>
      <c r="S7" s="10">
        <v>0.7</v>
      </c>
      <c r="T7" s="10">
        <v>3.8</v>
      </c>
      <c r="U7" s="10">
        <v>4.5</v>
      </c>
      <c r="V7" s="10">
        <v>3.6</v>
      </c>
      <c r="W7" s="10">
        <v>2.3</v>
      </c>
      <c r="X7" s="10">
        <v>1.4</v>
      </c>
      <c r="Y7" s="10">
        <v>0.2</v>
      </c>
      <c r="Z7" s="10">
        <v>1.8</v>
      </c>
      <c r="AA7" s="8">
        <v>32.7</v>
      </c>
      <c r="AB7" s="8">
        <v>2.0</v>
      </c>
      <c r="AC7" s="8">
        <v>0.0</v>
      </c>
      <c r="AD7" s="8">
        <v>5.4</v>
      </c>
      <c r="AE7" s="12">
        <v>2024.0</v>
      </c>
      <c r="AF7" s="13"/>
    </row>
    <row r="8">
      <c r="A8" s="8">
        <v>7.0</v>
      </c>
      <c r="B8" s="9" t="s">
        <v>42</v>
      </c>
      <c r="C8" s="10" t="s">
        <v>43</v>
      </c>
      <c r="D8" s="8">
        <v>22.0</v>
      </c>
      <c r="E8" s="8">
        <v>40.0</v>
      </c>
      <c r="F8" s="8">
        <v>20.0</v>
      </c>
      <c r="G8" s="8">
        <v>20.0</v>
      </c>
      <c r="H8" s="8">
        <v>35.4</v>
      </c>
      <c r="I8" s="11">
        <v>19.2</v>
      </c>
      <c r="J8" s="10">
        <v>6.1</v>
      </c>
      <c r="K8" s="10">
        <v>14.5</v>
      </c>
      <c r="L8" s="8">
        <v>41.7</v>
      </c>
      <c r="M8" s="10">
        <v>3.1</v>
      </c>
      <c r="N8" s="10">
        <v>8.9</v>
      </c>
      <c r="O8" s="8">
        <v>34.4</v>
      </c>
      <c r="P8" s="8">
        <v>4.1</v>
      </c>
      <c r="Q8" s="8">
        <v>4.5</v>
      </c>
      <c r="R8" s="8">
        <v>90.6</v>
      </c>
      <c r="S8" s="10">
        <v>0.4</v>
      </c>
      <c r="T8" s="10">
        <v>5.3</v>
      </c>
      <c r="U8" s="10">
        <v>5.7</v>
      </c>
      <c r="V8" s="10">
        <v>8.4</v>
      </c>
      <c r="W8" s="10">
        <v>5.6</v>
      </c>
      <c r="X8" s="10">
        <v>1.3</v>
      </c>
      <c r="Y8" s="10">
        <v>0.7</v>
      </c>
      <c r="Z8" s="10">
        <v>2.8</v>
      </c>
      <c r="AA8" s="8">
        <v>40.4</v>
      </c>
      <c r="AB8" s="8">
        <v>14.0</v>
      </c>
      <c r="AC8" s="8">
        <v>2.0</v>
      </c>
      <c r="AD8" s="8">
        <v>-1.6</v>
      </c>
      <c r="AE8" s="12">
        <v>2024.0</v>
      </c>
      <c r="AF8" s="13"/>
    </row>
    <row r="9">
      <c r="A9" s="8">
        <v>8.0</v>
      </c>
      <c r="B9" s="9" t="s">
        <v>44</v>
      </c>
      <c r="C9" s="10" t="s">
        <v>45</v>
      </c>
      <c r="D9" s="8">
        <v>28.0</v>
      </c>
      <c r="E9" s="8">
        <v>40.0</v>
      </c>
      <c r="F9" s="8">
        <v>20.0</v>
      </c>
      <c r="G9" s="8">
        <v>20.0</v>
      </c>
      <c r="H9" s="8">
        <v>32.0</v>
      </c>
      <c r="I9" s="11">
        <v>19.2</v>
      </c>
      <c r="J9" s="10">
        <v>7.1</v>
      </c>
      <c r="K9" s="10">
        <v>15.1</v>
      </c>
      <c r="L9" s="8">
        <v>46.8</v>
      </c>
      <c r="M9" s="10">
        <v>2.7</v>
      </c>
      <c r="N9" s="10">
        <v>6.8</v>
      </c>
      <c r="O9" s="8">
        <v>40.2</v>
      </c>
      <c r="P9" s="8">
        <v>2.4</v>
      </c>
      <c r="Q9" s="8">
        <v>2.8</v>
      </c>
      <c r="R9" s="8">
        <v>83.2</v>
      </c>
      <c r="S9" s="10">
        <v>0.7</v>
      </c>
      <c r="T9" s="10">
        <v>1.8</v>
      </c>
      <c r="U9" s="10">
        <v>2.5</v>
      </c>
      <c r="V9" s="10">
        <v>1.8</v>
      </c>
      <c r="W9" s="10">
        <v>1.6</v>
      </c>
      <c r="X9" s="10">
        <v>0.7</v>
      </c>
      <c r="Y9" s="10">
        <v>0.2</v>
      </c>
      <c r="Z9" s="10">
        <v>1.6</v>
      </c>
      <c r="AA9" s="8">
        <v>27.9</v>
      </c>
      <c r="AB9" s="8">
        <v>0.0</v>
      </c>
      <c r="AC9" s="8">
        <v>0.0</v>
      </c>
      <c r="AD9" s="8">
        <v>-1.7</v>
      </c>
      <c r="AE9" s="12">
        <v>2024.0</v>
      </c>
      <c r="AF9" s="13"/>
    </row>
    <row r="10">
      <c r="A10" s="8">
        <v>9.0</v>
      </c>
      <c r="B10" s="9" t="s">
        <v>46</v>
      </c>
      <c r="C10" s="10" t="s">
        <v>47</v>
      </c>
      <c r="D10" s="8">
        <v>26.0</v>
      </c>
      <c r="E10" s="8">
        <v>38.0</v>
      </c>
      <c r="F10" s="8">
        <v>30.0</v>
      </c>
      <c r="G10" s="8">
        <v>8.0</v>
      </c>
      <c r="H10" s="8">
        <v>32.1</v>
      </c>
      <c r="I10" s="11">
        <v>18.2</v>
      </c>
      <c r="J10" s="10">
        <v>6.3</v>
      </c>
      <c r="K10" s="10">
        <v>15.9</v>
      </c>
      <c r="L10" s="8">
        <v>39.4</v>
      </c>
      <c r="M10" s="10">
        <v>2.8</v>
      </c>
      <c r="N10" s="10">
        <v>8.4</v>
      </c>
      <c r="O10" s="8">
        <v>33.3</v>
      </c>
      <c r="P10" s="8">
        <v>2.8</v>
      </c>
      <c r="Q10" s="8">
        <v>3.1</v>
      </c>
      <c r="R10" s="8">
        <v>89.8</v>
      </c>
      <c r="S10" s="10">
        <v>0.7</v>
      </c>
      <c r="T10" s="10">
        <v>3.7</v>
      </c>
      <c r="U10" s="10">
        <v>4.4</v>
      </c>
      <c r="V10" s="10">
        <v>6.2</v>
      </c>
      <c r="W10" s="10">
        <v>2.7</v>
      </c>
      <c r="X10" s="10">
        <v>1.0</v>
      </c>
      <c r="Y10" s="10">
        <v>0.3</v>
      </c>
      <c r="Z10" s="10">
        <v>1.2</v>
      </c>
      <c r="AA10" s="8">
        <v>34.3</v>
      </c>
      <c r="AB10" s="8">
        <v>3.0</v>
      </c>
      <c r="AC10" s="8">
        <v>0.0</v>
      </c>
      <c r="AD10" s="8">
        <v>7.4</v>
      </c>
      <c r="AE10" s="12">
        <v>2024.0</v>
      </c>
      <c r="AF10" s="13"/>
    </row>
    <row r="11">
      <c r="A11" s="8">
        <v>10.0</v>
      </c>
      <c r="B11" s="9" t="s">
        <v>48</v>
      </c>
      <c r="C11" s="10" t="s">
        <v>49</v>
      </c>
      <c r="D11" s="8">
        <v>26.0</v>
      </c>
      <c r="E11" s="8">
        <v>15.0</v>
      </c>
      <c r="F11" s="8">
        <v>3.0</v>
      </c>
      <c r="G11" s="8">
        <v>12.0</v>
      </c>
      <c r="H11" s="8">
        <v>34.2</v>
      </c>
      <c r="I11" s="11">
        <v>17.9</v>
      </c>
      <c r="J11" s="10">
        <v>5.9</v>
      </c>
      <c r="K11" s="10">
        <v>13.9</v>
      </c>
      <c r="L11" s="8">
        <v>42.6</v>
      </c>
      <c r="M11" s="10">
        <v>2.5</v>
      </c>
      <c r="N11" s="10">
        <v>5.6</v>
      </c>
      <c r="O11" s="8">
        <v>45.2</v>
      </c>
      <c r="P11" s="8">
        <v>3.5</v>
      </c>
      <c r="Q11" s="8">
        <v>4.5</v>
      </c>
      <c r="R11" s="8">
        <v>77.9</v>
      </c>
      <c r="S11" s="10">
        <v>1.2</v>
      </c>
      <c r="T11" s="10">
        <v>5.2</v>
      </c>
      <c r="U11" s="10">
        <v>6.4</v>
      </c>
      <c r="V11" s="10">
        <v>5.0</v>
      </c>
      <c r="W11" s="10">
        <v>2.5</v>
      </c>
      <c r="X11" s="10">
        <v>1.3</v>
      </c>
      <c r="Y11" s="10">
        <v>0.5</v>
      </c>
      <c r="Z11" s="10">
        <v>3.2</v>
      </c>
      <c r="AA11" s="8">
        <v>35.5</v>
      </c>
      <c r="AB11" s="8">
        <v>0.0</v>
      </c>
      <c r="AC11" s="8">
        <v>0.0</v>
      </c>
      <c r="AD11" s="8">
        <v>-3.5</v>
      </c>
      <c r="AE11" s="12">
        <v>2024.0</v>
      </c>
      <c r="AF11" s="13"/>
    </row>
    <row r="12">
      <c r="A12" s="8">
        <v>11.0</v>
      </c>
      <c r="B12" s="9" t="s">
        <v>50</v>
      </c>
      <c r="C12" s="10" t="s">
        <v>51</v>
      </c>
      <c r="D12" s="8">
        <v>30.0</v>
      </c>
      <c r="E12" s="8">
        <v>38.0</v>
      </c>
      <c r="F12" s="8">
        <v>25.0</v>
      </c>
      <c r="G12" s="8">
        <v>13.0</v>
      </c>
      <c r="H12" s="8">
        <v>34.0</v>
      </c>
      <c r="I12" s="11">
        <v>17.8</v>
      </c>
      <c r="J12" s="10">
        <v>6.1</v>
      </c>
      <c r="K12" s="10">
        <v>14.4</v>
      </c>
      <c r="L12" s="8">
        <v>42.3</v>
      </c>
      <c r="M12" s="10">
        <v>2.9</v>
      </c>
      <c r="N12" s="10">
        <v>7.9</v>
      </c>
      <c r="O12" s="8">
        <v>36.8</v>
      </c>
      <c r="P12" s="8">
        <v>2.7</v>
      </c>
      <c r="Q12" s="8">
        <v>3.1</v>
      </c>
      <c r="R12" s="8">
        <v>86.6</v>
      </c>
      <c r="S12" s="10">
        <v>0.3</v>
      </c>
      <c r="T12" s="10">
        <v>2.3</v>
      </c>
      <c r="U12" s="10">
        <v>2.6</v>
      </c>
      <c r="V12" s="10">
        <v>4.2</v>
      </c>
      <c r="W12" s="10">
        <v>2.4</v>
      </c>
      <c r="X12" s="10">
        <v>0.7</v>
      </c>
      <c r="Y12" s="8">
        <v>0.0</v>
      </c>
      <c r="Z12" s="10">
        <v>2.7</v>
      </c>
      <c r="AA12" s="8">
        <v>28.9</v>
      </c>
      <c r="AB12" s="8">
        <v>0.0</v>
      </c>
      <c r="AC12" s="8">
        <v>0.0</v>
      </c>
      <c r="AD12" s="8">
        <v>5.6</v>
      </c>
      <c r="AE12" s="12">
        <v>2024.0</v>
      </c>
      <c r="AF12" s="13"/>
    </row>
    <row r="13">
      <c r="A13" s="8">
        <v>12.0</v>
      </c>
      <c r="B13" s="9" t="s">
        <v>52</v>
      </c>
      <c r="C13" s="10" t="s">
        <v>53</v>
      </c>
      <c r="D13" s="8">
        <v>34.0</v>
      </c>
      <c r="E13" s="8">
        <v>30.0</v>
      </c>
      <c r="F13" s="8">
        <v>15.0</v>
      </c>
      <c r="G13" s="8">
        <v>15.0</v>
      </c>
      <c r="H13" s="8">
        <v>28.7</v>
      </c>
      <c r="I13" s="11">
        <v>17.8</v>
      </c>
      <c r="J13" s="10">
        <v>7.3</v>
      </c>
      <c r="K13" s="10">
        <v>12.6</v>
      </c>
      <c r="L13" s="8">
        <v>57.9</v>
      </c>
      <c r="M13" s="10">
        <v>0.3</v>
      </c>
      <c r="N13" s="10">
        <v>0.6</v>
      </c>
      <c r="O13" s="8">
        <v>50.0</v>
      </c>
      <c r="P13" s="8">
        <v>2.9</v>
      </c>
      <c r="Q13" s="8">
        <v>3.7</v>
      </c>
      <c r="R13" s="8">
        <v>77.7</v>
      </c>
      <c r="S13" s="10">
        <v>1.8</v>
      </c>
      <c r="T13" s="10">
        <v>4.8</v>
      </c>
      <c r="U13" s="10">
        <v>6.6</v>
      </c>
      <c r="V13" s="10">
        <v>2.3</v>
      </c>
      <c r="W13" s="10">
        <v>1.8</v>
      </c>
      <c r="X13" s="10">
        <v>0.5</v>
      </c>
      <c r="Y13" s="10">
        <v>1.5</v>
      </c>
      <c r="Z13" s="10">
        <v>1.9</v>
      </c>
      <c r="AA13" s="8">
        <v>31.1</v>
      </c>
      <c r="AB13" s="8">
        <v>2.0</v>
      </c>
      <c r="AC13" s="8">
        <v>0.0</v>
      </c>
      <c r="AD13" s="8">
        <v>0.1</v>
      </c>
      <c r="AE13" s="12">
        <v>2024.0</v>
      </c>
      <c r="AF13" s="13"/>
    </row>
    <row r="14">
      <c r="A14" s="8">
        <v>13.0</v>
      </c>
      <c r="B14" s="9" t="s">
        <v>54</v>
      </c>
      <c r="C14" s="10" t="s">
        <v>55</v>
      </c>
      <c r="D14" s="8">
        <v>33.0</v>
      </c>
      <c r="E14" s="8">
        <v>27.0</v>
      </c>
      <c r="F14" s="8">
        <v>7.0</v>
      </c>
      <c r="G14" s="8">
        <v>20.0</v>
      </c>
      <c r="H14" s="8">
        <v>30.5</v>
      </c>
      <c r="I14" s="11">
        <v>17.6</v>
      </c>
      <c r="J14" s="10">
        <v>6.9</v>
      </c>
      <c r="K14" s="10">
        <v>15.2</v>
      </c>
      <c r="L14" s="8">
        <v>45.6</v>
      </c>
      <c r="M14" s="10">
        <v>0.4</v>
      </c>
      <c r="N14" s="10">
        <v>2.0</v>
      </c>
      <c r="O14" s="8">
        <v>20.0</v>
      </c>
      <c r="P14" s="8">
        <v>3.3</v>
      </c>
      <c r="Q14" s="8">
        <v>4.6</v>
      </c>
      <c r="R14" s="8">
        <v>71.8</v>
      </c>
      <c r="S14" s="10">
        <v>2.0</v>
      </c>
      <c r="T14" s="10">
        <v>4.8</v>
      </c>
      <c r="U14" s="10">
        <v>6.7</v>
      </c>
      <c r="V14" s="10">
        <v>2.9</v>
      </c>
      <c r="W14" s="10">
        <v>2.8</v>
      </c>
      <c r="X14" s="10">
        <v>1.3</v>
      </c>
      <c r="Y14" s="10">
        <v>0.8</v>
      </c>
      <c r="Z14" s="10">
        <v>3.1</v>
      </c>
      <c r="AA14" s="8">
        <v>31.7</v>
      </c>
      <c r="AB14" s="8">
        <v>4.0</v>
      </c>
      <c r="AC14" s="8">
        <v>0.0</v>
      </c>
      <c r="AD14" s="8">
        <v>-5.6</v>
      </c>
      <c r="AE14" s="12">
        <v>2024.0</v>
      </c>
      <c r="AF14" s="13"/>
    </row>
    <row r="15">
      <c r="A15" s="8">
        <v>14.0</v>
      </c>
      <c r="B15" s="9" t="s">
        <v>56</v>
      </c>
      <c r="C15" s="10" t="s">
        <v>57</v>
      </c>
      <c r="D15" s="8">
        <v>25.0</v>
      </c>
      <c r="E15" s="8">
        <v>33.0</v>
      </c>
      <c r="F15" s="8">
        <v>13.0</v>
      </c>
      <c r="G15" s="8">
        <v>20.0</v>
      </c>
      <c r="H15" s="8">
        <v>26.0</v>
      </c>
      <c r="I15" s="11">
        <v>17.5</v>
      </c>
      <c r="J15" s="10">
        <v>7.2</v>
      </c>
      <c r="K15" s="10">
        <v>14.8</v>
      </c>
      <c r="L15" s="8">
        <v>48.7</v>
      </c>
      <c r="M15" s="10">
        <v>0.3</v>
      </c>
      <c r="N15" s="10">
        <v>0.9</v>
      </c>
      <c r="O15" s="8">
        <v>29.0</v>
      </c>
      <c r="P15" s="8">
        <v>2.8</v>
      </c>
      <c r="Q15" s="8">
        <v>3.8</v>
      </c>
      <c r="R15" s="8">
        <v>73.0</v>
      </c>
      <c r="S15" s="10">
        <v>0.7</v>
      </c>
      <c r="T15" s="10">
        <v>2.9</v>
      </c>
      <c r="U15" s="10">
        <v>3.5</v>
      </c>
      <c r="V15" s="10">
        <v>3.1</v>
      </c>
      <c r="W15" s="10">
        <v>1.7</v>
      </c>
      <c r="X15" s="10">
        <v>1.1</v>
      </c>
      <c r="Y15" s="10">
        <v>0.2</v>
      </c>
      <c r="Z15" s="10">
        <v>3.2</v>
      </c>
      <c r="AA15" s="8">
        <v>26.9</v>
      </c>
      <c r="AB15" s="8">
        <v>0.0</v>
      </c>
      <c r="AC15" s="8">
        <v>0.0</v>
      </c>
      <c r="AD15" s="8">
        <v>0.1</v>
      </c>
      <c r="AE15" s="12">
        <v>2024.0</v>
      </c>
      <c r="AF15" s="13"/>
    </row>
    <row r="16">
      <c r="A16" s="8">
        <v>15.0</v>
      </c>
      <c r="B16" s="9" t="s">
        <v>58</v>
      </c>
      <c r="C16" s="10" t="s">
        <v>59</v>
      </c>
      <c r="D16" s="8">
        <v>24.0</v>
      </c>
      <c r="E16" s="8">
        <v>30.0</v>
      </c>
      <c r="F16" s="8">
        <v>14.0</v>
      </c>
      <c r="G16" s="8">
        <v>16.0</v>
      </c>
      <c r="H16" s="8">
        <v>33.9</v>
      </c>
      <c r="I16" s="11">
        <v>17.3</v>
      </c>
      <c r="J16" s="10">
        <v>5.6</v>
      </c>
      <c r="K16" s="10">
        <v>15.0</v>
      </c>
      <c r="L16" s="8">
        <v>37.1</v>
      </c>
      <c r="M16" s="10">
        <v>2.7</v>
      </c>
      <c r="N16" s="10">
        <v>8.1</v>
      </c>
      <c r="O16" s="8">
        <v>32.9</v>
      </c>
      <c r="P16" s="8">
        <v>3.5</v>
      </c>
      <c r="Q16" s="8">
        <v>4.5</v>
      </c>
      <c r="R16" s="8">
        <v>78.4</v>
      </c>
      <c r="S16" s="10">
        <v>0.8</v>
      </c>
      <c r="T16" s="10">
        <v>3.5</v>
      </c>
      <c r="U16" s="10">
        <v>4.4</v>
      </c>
      <c r="V16" s="10">
        <v>3.1</v>
      </c>
      <c r="W16" s="10">
        <v>1.7</v>
      </c>
      <c r="X16" s="10">
        <v>1.8</v>
      </c>
      <c r="Y16" s="10">
        <v>0.6</v>
      </c>
      <c r="Z16" s="10">
        <v>2.1</v>
      </c>
      <c r="AA16" s="8">
        <v>32.3</v>
      </c>
      <c r="AB16" s="8">
        <v>2.0</v>
      </c>
      <c r="AC16" s="8">
        <v>0.0</v>
      </c>
      <c r="AD16" s="8">
        <v>1.0</v>
      </c>
      <c r="AE16" s="12">
        <v>2024.0</v>
      </c>
      <c r="AF16" s="13"/>
    </row>
    <row r="17">
      <c r="A17" s="8">
        <v>16.0</v>
      </c>
      <c r="B17" s="9" t="s">
        <v>60</v>
      </c>
      <c r="C17" s="10" t="s">
        <v>61</v>
      </c>
      <c r="D17" s="8">
        <v>31.0</v>
      </c>
      <c r="E17" s="8">
        <v>40.0</v>
      </c>
      <c r="F17" s="8">
        <v>8.0</v>
      </c>
      <c r="G17" s="8">
        <v>32.0</v>
      </c>
      <c r="H17" s="8">
        <v>33.7</v>
      </c>
      <c r="I17" s="11">
        <v>17.3</v>
      </c>
      <c r="J17" s="10">
        <v>6.7</v>
      </c>
      <c r="K17" s="10">
        <v>13.1</v>
      </c>
      <c r="L17" s="8">
        <v>51.2</v>
      </c>
      <c r="M17" s="10">
        <v>0.8</v>
      </c>
      <c r="N17" s="10">
        <v>2.2</v>
      </c>
      <c r="O17" s="8">
        <v>34.1</v>
      </c>
      <c r="P17" s="8">
        <v>3.1</v>
      </c>
      <c r="Q17" s="8">
        <v>5.0</v>
      </c>
      <c r="R17" s="8">
        <v>63.1</v>
      </c>
      <c r="S17" s="10">
        <v>1.5</v>
      </c>
      <c r="T17" s="10">
        <v>7.7</v>
      </c>
      <c r="U17" s="10">
        <v>9.2</v>
      </c>
      <c r="V17" s="10">
        <v>3.5</v>
      </c>
      <c r="W17" s="10">
        <v>3.0</v>
      </c>
      <c r="X17" s="10">
        <v>1.7</v>
      </c>
      <c r="Y17" s="10">
        <v>0.2</v>
      </c>
      <c r="Z17" s="10">
        <v>2.8</v>
      </c>
      <c r="AA17" s="8">
        <v>34.5</v>
      </c>
      <c r="AB17" s="8">
        <v>16.0</v>
      </c>
      <c r="AC17" s="8">
        <v>0.0</v>
      </c>
      <c r="AD17" s="8">
        <v>-6.9</v>
      </c>
      <c r="AE17" s="12">
        <v>2024.0</v>
      </c>
      <c r="AF17" s="13"/>
    </row>
    <row r="18">
      <c r="A18" s="8">
        <v>17.0</v>
      </c>
      <c r="B18" s="9" t="s">
        <v>62</v>
      </c>
      <c r="C18" s="10" t="s">
        <v>63</v>
      </c>
      <c r="D18" s="8">
        <v>34.0</v>
      </c>
      <c r="E18" s="8">
        <v>37.0</v>
      </c>
      <c r="F18" s="8">
        <v>23.0</v>
      </c>
      <c r="G18" s="8">
        <v>14.0</v>
      </c>
      <c r="H18" s="8">
        <v>31.8</v>
      </c>
      <c r="I18" s="11">
        <v>16.7</v>
      </c>
      <c r="J18" s="10">
        <v>6.8</v>
      </c>
      <c r="K18" s="10">
        <v>13.3</v>
      </c>
      <c r="L18" s="8">
        <v>51.1</v>
      </c>
      <c r="M18" s="10">
        <v>0.8</v>
      </c>
      <c r="N18" s="10">
        <v>2.0</v>
      </c>
      <c r="O18" s="8">
        <v>40.5</v>
      </c>
      <c r="P18" s="8">
        <v>2.3</v>
      </c>
      <c r="Q18" s="8">
        <v>2.6</v>
      </c>
      <c r="R18" s="8">
        <v>87.6</v>
      </c>
      <c r="S18" s="10">
        <v>1.9</v>
      </c>
      <c r="T18" s="10">
        <v>5.7</v>
      </c>
      <c r="U18" s="10">
        <v>7.6</v>
      </c>
      <c r="V18" s="10">
        <v>2.3</v>
      </c>
      <c r="W18" s="10">
        <v>1.3</v>
      </c>
      <c r="X18" s="10">
        <v>1.9</v>
      </c>
      <c r="Y18" s="10">
        <v>0.5</v>
      </c>
      <c r="Z18" s="10">
        <v>2.3</v>
      </c>
      <c r="AA18" s="8">
        <v>32.2</v>
      </c>
      <c r="AB18" s="8">
        <v>8.0</v>
      </c>
      <c r="AC18" s="8">
        <v>0.0</v>
      </c>
      <c r="AD18" s="8">
        <v>6.0</v>
      </c>
      <c r="AE18" s="12">
        <v>2024.0</v>
      </c>
      <c r="AF18" s="13"/>
    </row>
    <row r="19">
      <c r="A19" s="8">
        <v>18.0</v>
      </c>
      <c r="B19" s="9" t="s">
        <v>64</v>
      </c>
      <c r="C19" s="10" t="s">
        <v>65</v>
      </c>
      <c r="D19" s="8">
        <v>27.0</v>
      </c>
      <c r="E19" s="8">
        <v>37.0</v>
      </c>
      <c r="F19" s="8">
        <v>25.0</v>
      </c>
      <c r="G19" s="8">
        <v>12.0</v>
      </c>
      <c r="H19" s="8">
        <v>32.6</v>
      </c>
      <c r="I19" s="11">
        <v>15.8</v>
      </c>
      <c r="J19" s="10">
        <v>5.4</v>
      </c>
      <c r="K19" s="10">
        <v>12.6</v>
      </c>
      <c r="L19" s="8">
        <v>43.0</v>
      </c>
      <c r="M19" s="10">
        <v>1.9</v>
      </c>
      <c r="N19" s="10">
        <v>5.6</v>
      </c>
      <c r="O19" s="8">
        <v>33.7</v>
      </c>
      <c r="P19" s="8">
        <v>3.0</v>
      </c>
      <c r="Q19" s="8">
        <v>3.5</v>
      </c>
      <c r="R19" s="8">
        <v>86.7</v>
      </c>
      <c r="S19" s="10">
        <v>0.7</v>
      </c>
      <c r="T19" s="10">
        <v>3.6</v>
      </c>
      <c r="U19" s="10">
        <v>4.4</v>
      </c>
      <c r="V19" s="10">
        <v>5.3</v>
      </c>
      <c r="W19" s="10">
        <v>2.1</v>
      </c>
      <c r="X19" s="10">
        <v>1.0</v>
      </c>
      <c r="Y19" s="10">
        <v>0.2</v>
      </c>
      <c r="Z19" s="10">
        <v>2.5</v>
      </c>
      <c r="AA19" s="8">
        <v>29.8</v>
      </c>
      <c r="AB19" s="8">
        <v>5.0</v>
      </c>
      <c r="AC19" s="8">
        <v>0.0</v>
      </c>
      <c r="AD19" s="8">
        <v>4.1</v>
      </c>
      <c r="AE19" s="12">
        <v>2024.0</v>
      </c>
      <c r="AF19" s="13"/>
    </row>
    <row r="20">
      <c r="A20" s="8">
        <v>19.0</v>
      </c>
      <c r="B20" s="9" t="s">
        <v>66</v>
      </c>
      <c r="C20" s="10" t="s">
        <v>67</v>
      </c>
      <c r="D20" s="8">
        <v>29.0</v>
      </c>
      <c r="E20" s="8">
        <v>40.0</v>
      </c>
      <c r="F20" s="8">
        <v>15.0</v>
      </c>
      <c r="G20" s="8">
        <v>25.0</v>
      </c>
      <c r="H20" s="8">
        <v>33.2</v>
      </c>
      <c r="I20" s="11">
        <v>15.6</v>
      </c>
      <c r="J20" s="10">
        <v>5.1</v>
      </c>
      <c r="K20" s="10">
        <v>12.7</v>
      </c>
      <c r="L20" s="8">
        <v>40.3</v>
      </c>
      <c r="M20" s="10">
        <v>1.7</v>
      </c>
      <c r="N20" s="10">
        <v>5.1</v>
      </c>
      <c r="O20" s="8">
        <v>34.2</v>
      </c>
      <c r="P20" s="8">
        <v>3.6</v>
      </c>
      <c r="Q20" s="8">
        <v>4.7</v>
      </c>
      <c r="R20" s="8">
        <v>76.9</v>
      </c>
      <c r="S20" s="10">
        <v>1.1</v>
      </c>
      <c r="T20" s="10">
        <v>3.3</v>
      </c>
      <c r="U20" s="10">
        <v>4.4</v>
      </c>
      <c r="V20" s="10">
        <v>2.7</v>
      </c>
      <c r="W20" s="10">
        <v>1.7</v>
      </c>
      <c r="X20" s="10">
        <v>1.1</v>
      </c>
      <c r="Y20" s="10">
        <v>0.7</v>
      </c>
      <c r="Z20" s="10">
        <v>2.4</v>
      </c>
      <c r="AA20" s="8">
        <v>27.9</v>
      </c>
      <c r="AB20" s="8">
        <v>1.0</v>
      </c>
      <c r="AC20" s="8">
        <v>0.0</v>
      </c>
      <c r="AD20" s="8">
        <v>-0.5</v>
      </c>
      <c r="AE20" s="12">
        <v>2024.0</v>
      </c>
      <c r="AF20" s="13"/>
    </row>
    <row r="21">
      <c r="A21" s="8">
        <v>20.0</v>
      </c>
      <c r="B21" s="9" t="s">
        <v>68</v>
      </c>
      <c r="C21" s="10" t="s">
        <v>69</v>
      </c>
      <c r="D21" s="8">
        <v>34.0</v>
      </c>
      <c r="E21" s="8">
        <v>40.0</v>
      </c>
      <c r="F21" s="8">
        <v>25.0</v>
      </c>
      <c r="G21" s="8">
        <v>15.0</v>
      </c>
      <c r="H21" s="8">
        <v>31.6</v>
      </c>
      <c r="I21" s="11">
        <v>15.1</v>
      </c>
      <c r="J21" s="10">
        <v>5.5</v>
      </c>
      <c r="K21" s="10">
        <v>12.8</v>
      </c>
      <c r="L21" s="8">
        <v>42.7</v>
      </c>
      <c r="M21" s="10">
        <v>1.0</v>
      </c>
      <c r="N21" s="10">
        <v>3.4</v>
      </c>
      <c r="O21" s="8">
        <v>29.1</v>
      </c>
      <c r="P21" s="8">
        <v>3.3</v>
      </c>
      <c r="Q21" s="8">
        <v>3.8</v>
      </c>
      <c r="R21" s="8">
        <v>86.7</v>
      </c>
      <c r="S21" s="10">
        <v>0.7</v>
      </c>
      <c r="T21" s="10">
        <v>1.9</v>
      </c>
      <c r="U21" s="10">
        <v>2.6</v>
      </c>
      <c r="V21" s="10">
        <v>6.4</v>
      </c>
      <c r="W21" s="10">
        <v>2.8</v>
      </c>
      <c r="X21" s="10">
        <v>1.7</v>
      </c>
      <c r="Y21" s="10">
        <v>0.9</v>
      </c>
      <c r="Z21" s="10">
        <v>2.8</v>
      </c>
      <c r="AA21" s="8">
        <v>30.4</v>
      </c>
      <c r="AB21" s="8">
        <v>2.0</v>
      </c>
      <c r="AC21" s="8">
        <v>0.0</v>
      </c>
      <c r="AD21" s="8">
        <v>5.4</v>
      </c>
      <c r="AE21" s="12">
        <v>2024.0</v>
      </c>
      <c r="AF21" s="13"/>
    </row>
    <row r="22">
      <c r="A22" s="8">
        <v>21.0</v>
      </c>
      <c r="B22" s="9" t="s">
        <v>70</v>
      </c>
      <c r="C22" s="10" t="s">
        <v>71</v>
      </c>
      <c r="D22" s="8">
        <v>32.0</v>
      </c>
      <c r="E22" s="8">
        <v>39.0</v>
      </c>
      <c r="F22" s="8">
        <v>30.0</v>
      </c>
      <c r="G22" s="8">
        <v>9.0</v>
      </c>
      <c r="H22" s="8">
        <v>31.7</v>
      </c>
      <c r="I22" s="11">
        <v>15.0</v>
      </c>
      <c r="J22" s="10">
        <v>4.5</v>
      </c>
      <c r="K22" s="10">
        <v>10.6</v>
      </c>
      <c r="L22" s="8">
        <v>42.0</v>
      </c>
      <c r="M22" s="10">
        <v>2.7</v>
      </c>
      <c r="N22" s="10">
        <v>6.6</v>
      </c>
      <c r="O22" s="8">
        <v>40.7</v>
      </c>
      <c r="P22" s="8">
        <v>3.4</v>
      </c>
      <c r="Q22" s="8">
        <v>3.8</v>
      </c>
      <c r="R22" s="8">
        <v>89.3</v>
      </c>
      <c r="S22" s="10">
        <v>0.4</v>
      </c>
      <c r="T22" s="10">
        <v>2.2</v>
      </c>
      <c r="U22" s="10">
        <v>2.6</v>
      </c>
      <c r="V22" s="10">
        <v>3.2</v>
      </c>
      <c r="W22" s="10">
        <v>2.0</v>
      </c>
      <c r="X22" s="10">
        <v>1.3</v>
      </c>
      <c r="Y22" s="10">
        <v>0.1</v>
      </c>
      <c r="Z22" s="10">
        <v>1.2</v>
      </c>
      <c r="AA22" s="8">
        <v>26.1</v>
      </c>
      <c r="AB22" s="8">
        <v>0.0</v>
      </c>
      <c r="AC22" s="8">
        <v>0.0</v>
      </c>
      <c r="AD22" s="8">
        <v>7.7</v>
      </c>
      <c r="AE22" s="12">
        <v>2024.0</v>
      </c>
      <c r="AF22" s="13"/>
    </row>
    <row r="23">
      <c r="A23" s="8">
        <v>22.0</v>
      </c>
      <c r="B23" s="9" t="s">
        <v>72</v>
      </c>
      <c r="C23" s="10" t="s">
        <v>73</v>
      </c>
      <c r="D23" s="8">
        <v>37.0</v>
      </c>
      <c r="E23" s="8">
        <v>40.0</v>
      </c>
      <c r="F23" s="8">
        <v>28.0</v>
      </c>
      <c r="G23" s="8">
        <v>12.0</v>
      </c>
      <c r="H23" s="8">
        <v>31.8</v>
      </c>
      <c r="I23" s="11">
        <v>15.0</v>
      </c>
      <c r="J23" s="10">
        <v>5.3</v>
      </c>
      <c r="K23" s="10">
        <v>12.8</v>
      </c>
      <c r="L23" s="8">
        <v>41.5</v>
      </c>
      <c r="M23" s="10">
        <v>1.5</v>
      </c>
      <c r="N23" s="10">
        <v>4.9</v>
      </c>
      <c r="O23" s="8">
        <v>29.4</v>
      </c>
      <c r="P23" s="8">
        <v>3.0</v>
      </c>
      <c r="Q23" s="8">
        <v>3.6</v>
      </c>
      <c r="R23" s="8">
        <v>83.2</v>
      </c>
      <c r="S23" s="10">
        <v>0.6</v>
      </c>
      <c r="T23" s="10">
        <v>5.4</v>
      </c>
      <c r="U23" s="10">
        <v>6.0</v>
      </c>
      <c r="V23" s="10">
        <v>2.0</v>
      </c>
      <c r="W23" s="10">
        <v>1.4</v>
      </c>
      <c r="X23" s="10">
        <v>1.2</v>
      </c>
      <c r="Y23" s="10">
        <v>0.7</v>
      </c>
      <c r="Z23" s="10">
        <v>1.8</v>
      </c>
      <c r="AA23" s="8">
        <v>28.1</v>
      </c>
      <c r="AB23" s="8">
        <v>3.0</v>
      </c>
      <c r="AC23" s="8">
        <v>0.0</v>
      </c>
      <c r="AD23" s="8">
        <v>6.1</v>
      </c>
      <c r="AE23" s="12">
        <v>2024.0</v>
      </c>
      <c r="AF23" s="13"/>
    </row>
    <row r="24">
      <c r="A24" s="8">
        <v>23.0</v>
      </c>
      <c r="B24" s="9" t="s">
        <v>74</v>
      </c>
      <c r="C24" s="10" t="s">
        <v>75</v>
      </c>
      <c r="D24" s="8">
        <v>42.0</v>
      </c>
      <c r="E24" s="8">
        <v>36.0</v>
      </c>
      <c r="F24" s="8">
        <v>17.0</v>
      </c>
      <c r="G24" s="8">
        <v>19.0</v>
      </c>
      <c r="H24" s="8">
        <v>29.0</v>
      </c>
      <c r="I24" s="11">
        <v>14.9</v>
      </c>
      <c r="J24" s="10">
        <v>4.8</v>
      </c>
      <c r="K24" s="10">
        <v>11.9</v>
      </c>
      <c r="L24" s="8">
        <v>40.0</v>
      </c>
      <c r="M24" s="10">
        <v>2.4</v>
      </c>
      <c r="N24" s="10">
        <v>7.2</v>
      </c>
      <c r="O24" s="8">
        <v>33.3</v>
      </c>
      <c r="P24" s="8">
        <v>3.0</v>
      </c>
      <c r="Q24" s="8">
        <v>3.5</v>
      </c>
      <c r="R24" s="8">
        <v>85.7</v>
      </c>
      <c r="S24" s="10">
        <v>0.4</v>
      </c>
      <c r="T24" s="10">
        <v>3.4</v>
      </c>
      <c r="U24" s="10">
        <v>3.8</v>
      </c>
      <c r="V24" s="10">
        <v>3.4</v>
      </c>
      <c r="W24" s="10">
        <v>1.9</v>
      </c>
      <c r="X24" s="10">
        <v>0.6</v>
      </c>
      <c r="Y24" s="10">
        <v>0.3</v>
      </c>
      <c r="Z24" s="10">
        <v>2.6</v>
      </c>
      <c r="AA24" s="8">
        <v>26.3</v>
      </c>
      <c r="AB24" s="8">
        <v>0.0</v>
      </c>
      <c r="AC24" s="8">
        <v>0.0</v>
      </c>
      <c r="AD24" s="8">
        <v>-0.8</v>
      </c>
      <c r="AE24" s="12">
        <v>2024.0</v>
      </c>
      <c r="AF24" s="13"/>
    </row>
    <row r="25">
      <c r="A25" s="8">
        <v>24.0</v>
      </c>
      <c r="B25" s="9" t="s">
        <v>76</v>
      </c>
      <c r="C25" s="10" t="s">
        <v>77</v>
      </c>
      <c r="D25" s="8">
        <v>28.0</v>
      </c>
      <c r="E25" s="8">
        <v>40.0</v>
      </c>
      <c r="F25" s="8">
        <v>14.0</v>
      </c>
      <c r="G25" s="8">
        <v>26.0</v>
      </c>
      <c r="H25" s="8">
        <v>29.9</v>
      </c>
      <c r="I25" s="11">
        <v>14.9</v>
      </c>
      <c r="J25" s="10">
        <v>5.4</v>
      </c>
      <c r="K25" s="10">
        <v>12.4</v>
      </c>
      <c r="L25" s="8">
        <v>43.7</v>
      </c>
      <c r="M25" s="10">
        <v>2.0</v>
      </c>
      <c r="N25" s="10">
        <v>5.5</v>
      </c>
      <c r="O25" s="8">
        <v>35.7</v>
      </c>
      <c r="P25" s="8">
        <v>2.1</v>
      </c>
      <c r="Q25" s="8">
        <v>2.5</v>
      </c>
      <c r="R25" s="8">
        <v>84.8</v>
      </c>
      <c r="S25" s="10">
        <v>0.9</v>
      </c>
      <c r="T25" s="10">
        <v>2.5</v>
      </c>
      <c r="U25" s="10">
        <v>3.4</v>
      </c>
      <c r="V25" s="10">
        <v>3.1</v>
      </c>
      <c r="W25" s="10">
        <v>2.3</v>
      </c>
      <c r="X25" s="10">
        <v>1.5</v>
      </c>
      <c r="Y25" s="10">
        <v>0.4</v>
      </c>
      <c r="Z25" s="10">
        <v>2.8</v>
      </c>
      <c r="AA25" s="8">
        <v>27.2</v>
      </c>
      <c r="AB25" s="8">
        <v>0.0</v>
      </c>
      <c r="AC25" s="8">
        <v>0.0</v>
      </c>
      <c r="AD25" s="8">
        <v>-2.0</v>
      </c>
      <c r="AE25" s="12">
        <v>2024.0</v>
      </c>
      <c r="AF25" s="13"/>
    </row>
    <row r="26">
      <c r="A26" s="8">
        <v>25.0</v>
      </c>
      <c r="B26" s="9" t="s">
        <v>78</v>
      </c>
      <c r="C26" s="10" t="s">
        <v>79</v>
      </c>
      <c r="D26" s="8">
        <v>35.0</v>
      </c>
      <c r="E26" s="8">
        <v>39.0</v>
      </c>
      <c r="F26" s="8">
        <v>15.0</v>
      </c>
      <c r="G26" s="8">
        <v>24.0</v>
      </c>
      <c r="H26" s="8">
        <v>29.7</v>
      </c>
      <c r="I26" s="11">
        <v>14.9</v>
      </c>
      <c r="J26" s="10">
        <v>6.2</v>
      </c>
      <c r="K26" s="10">
        <v>13.7</v>
      </c>
      <c r="L26" s="8">
        <v>45.6</v>
      </c>
      <c r="M26" s="10">
        <v>0.3</v>
      </c>
      <c r="N26" s="10">
        <v>1.1</v>
      </c>
      <c r="O26" s="8">
        <v>26.2</v>
      </c>
      <c r="P26" s="8">
        <v>2.2</v>
      </c>
      <c r="Q26" s="8">
        <v>2.7</v>
      </c>
      <c r="R26" s="8">
        <v>78.5</v>
      </c>
      <c r="S26" s="10">
        <v>2.5</v>
      </c>
      <c r="T26" s="10">
        <v>7.1</v>
      </c>
      <c r="U26" s="10">
        <v>9.6</v>
      </c>
      <c r="V26" s="10">
        <v>2.3</v>
      </c>
      <c r="W26" s="10">
        <v>1.6</v>
      </c>
      <c r="X26" s="10">
        <v>0.9</v>
      </c>
      <c r="Y26" s="10">
        <v>0.5</v>
      </c>
      <c r="Z26" s="10">
        <v>2.5</v>
      </c>
      <c r="AA26" s="8">
        <v>29.9</v>
      </c>
      <c r="AB26" s="8">
        <v>21.0</v>
      </c>
      <c r="AC26" s="8">
        <v>1.0</v>
      </c>
      <c r="AD26" s="8">
        <v>1.0</v>
      </c>
      <c r="AE26" s="12">
        <v>2024.0</v>
      </c>
      <c r="AF26" s="13"/>
    </row>
    <row r="27">
      <c r="A27" s="8">
        <v>26.0</v>
      </c>
      <c r="B27" s="9" t="s">
        <v>80</v>
      </c>
      <c r="C27" s="10" t="s">
        <v>81</v>
      </c>
      <c r="D27" s="8">
        <v>28.0</v>
      </c>
      <c r="E27" s="8">
        <v>40.0</v>
      </c>
      <c r="F27" s="8">
        <v>20.0</v>
      </c>
      <c r="G27" s="8">
        <v>20.0</v>
      </c>
      <c r="H27" s="8">
        <v>30.9</v>
      </c>
      <c r="I27" s="11">
        <v>14.4</v>
      </c>
      <c r="J27" s="10">
        <v>5.4</v>
      </c>
      <c r="K27" s="10">
        <v>13.0</v>
      </c>
      <c r="L27" s="8">
        <v>41.3</v>
      </c>
      <c r="M27" s="10">
        <v>2.5</v>
      </c>
      <c r="N27" s="10">
        <v>6.5</v>
      </c>
      <c r="O27" s="8">
        <v>37.7</v>
      </c>
      <c r="P27" s="8">
        <v>1.2</v>
      </c>
      <c r="Q27" s="8">
        <v>1.7</v>
      </c>
      <c r="R27" s="8">
        <v>71.0</v>
      </c>
      <c r="S27" s="10">
        <v>0.6</v>
      </c>
      <c r="T27" s="10">
        <v>3.8</v>
      </c>
      <c r="U27" s="10">
        <v>4.4</v>
      </c>
      <c r="V27" s="10">
        <v>4.1</v>
      </c>
      <c r="W27" s="10">
        <v>2.4</v>
      </c>
      <c r="X27" s="10">
        <v>1.1</v>
      </c>
      <c r="Y27" s="10">
        <v>0.4</v>
      </c>
      <c r="Z27" s="10">
        <v>2.6</v>
      </c>
      <c r="AA27" s="8">
        <v>28.4</v>
      </c>
      <c r="AB27" s="8">
        <v>1.0</v>
      </c>
      <c r="AC27" s="8">
        <v>0.0</v>
      </c>
      <c r="AD27" s="8">
        <v>2.7</v>
      </c>
      <c r="AE27" s="12">
        <v>2024.0</v>
      </c>
      <c r="AF27" s="13"/>
    </row>
    <row r="28">
      <c r="A28" s="8">
        <v>27.0</v>
      </c>
      <c r="B28" s="9" t="s">
        <v>82</v>
      </c>
      <c r="C28" s="10" t="s">
        <v>83</v>
      </c>
      <c r="D28" s="8">
        <v>30.0</v>
      </c>
      <c r="E28" s="8">
        <v>39.0</v>
      </c>
      <c r="F28" s="8">
        <v>32.0</v>
      </c>
      <c r="G28" s="8">
        <v>7.0</v>
      </c>
      <c r="H28" s="8">
        <v>29.9</v>
      </c>
      <c r="I28" s="11">
        <v>14.2</v>
      </c>
      <c r="J28" s="10">
        <v>5.3</v>
      </c>
      <c r="K28" s="10">
        <v>9.8</v>
      </c>
      <c r="L28" s="8">
        <v>53.8</v>
      </c>
      <c r="M28" s="10">
        <v>1.5</v>
      </c>
      <c r="N28" s="10">
        <v>3.9</v>
      </c>
      <c r="O28" s="8">
        <v>38.8</v>
      </c>
      <c r="P28" s="8">
        <v>2.1</v>
      </c>
      <c r="Q28" s="8">
        <v>2.7</v>
      </c>
      <c r="R28" s="8">
        <v>78.8</v>
      </c>
      <c r="S28" s="10">
        <v>1.7</v>
      </c>
      <c r="T28" s="10">
        <v>7.3</v>
      </c>
      <c r="U28" s="10">
        <v>9.0</v>
      </c>
      <c r="V28" s="10">
        <v>3.2</v>
      </c>
      <c r="W28" s="10">
        <v>2.4</v>
      </c>
      <c r="X28" s="10">
        <v>0.8</v>
      </c>
      <c r="Y28" s="10">
        <v>1.3</v>
      </c>
      <c r="Z28" s="10">
        <v>2.9</v>
      </c>
      <c r="AA28" s="8">
        <v>32.0</v>
      </c>
      <c r="AB28" s="8">
        <v>11.0</v>
      </c>
      <c r="AC28" s="8">
        <v>0.0</v>
      </c>
      <c r="AD28" s="8">
        <v>8.1</v>
      </c>
      <c r="AE28" s="12">
        <v>2024.0</v>
      </c>
      <c r="AF28" s="13"/>
    </row>
    <row r="29">
      <c r="A29" s="8">
        <v>28.0</v>
      </c>
      <c r="B29" s="9" t="s">
        <v>84</v>
      </c>
      <c r="C29" s="10" t="s">
        <v>85</v>
      </c>
      <c r="D29" s="8">
        <v>22.0</v>
      </c>
      <c r="E29" s="8">
        <v>40.0</v>
      </c>
      <c r="F29" s="8">
        <v>20.0</v>
      </c>
      <c r="G29" s="8">
        <v>20.0</v>
      </c>
      <c r="H29" s="8">
        <v>30.9</v>
      </c>
      <c r="I29" s="11">
        <v>14.0</v>
      </c>
      <c r="J29" s="10">
        <v>5.9</v>
      </c>
      <c r="K29" s="10">
        <v>11.2</v>
      </c>
      <c r="L29" s="8">
        <v>52.9</v>
      </c>
      <c r="M29" s="10">
        <v>0.2</v>
      </c>
      <c r="N29" s="10">
        <v>0.7</v>
      </c>
      <c r="O29" s="8">
        <v>26.9</v>
      </c>
      <c r="P29" s="8">
        <v>2.0</v>
      </c>
      <c r="Q29" s="8">
        <v>2.8</v>
      </c>
      <c r="R29" s="8">
        <v>73.6</v>
      </c>
      <c r="S29" s="10">
        <v>2.8</v>
      </c>
      <c r="T29" s="10">
        <v>6.1</v>
      </c>
      <c r="U29" s="10">
        <v>8.9</v>
      </c>
      <c r="V29" s="10">
        <v>3.2</v>
      </c>
      <c r="W29" s="10">
        <v>2.0</v>
      </c>
      <c r="X29" s="10">
        <v>0.9</v>
      </c>
      <c r="Y29" s="10">
        <v>1.2</v>
      </c>
      <c r="Z29" s="10">
        <v>3.3</v>
      </c>
      <c r="AA29" s="8">
        <v>30.4</v>
      </c>
      <c r="AB29" s="8">
        <v>13.0</v>
      </c>
      <c r="AC29" s="8">
        <v>0.0</v>
      </c>
      <c r="AD29" s="8">
        <v>-0.8</v>
      </c>
      <c r="AE29" s="12">
        <v>2024.0</v>
      </c>
      <c r="AF29" s="13"/>
    </row>
    <row r="30">
      <c r="A30" s="8">
        <v>29.0</v>
      </c>
      <c r="B30" s="9" t="s">
        <v>86</v>
      </c>
      <c r="C30" s="10" t="s">
        <v>87</v>
      </c>
      <c r="D30" s="8">
        <v>28.0</v>
      </c>
      <c r="E30" s="8">
        <v>40.0</v>
      </c>
      <c r="F30" s="8">
        <v>28.0</v>
      </c>
      <c r="G30" s="8">
        <v>12.0</v>
      </c>
      <c r="H30" s="8">
        <v>27.2</v>
      </c>
      <c r="I30" s="11">
        <v>13.7</v>
      </c>
      <c r="J30" s="10">
        <v>5.5</v>
      </c>
      <c r="K30" s="10">
        <v>10.2</v>
      </c>
      <c r="L30" s="8">
        <v>53.8</v>
      </c>
      <c r="M30" s="10">
        <v>0.1</v>
      </c>
      <c r="N30" s="10">
        <v>0.4</v>
      </c>
      <c r="O30" s="8">
        <v>14.3</v>
      </c>
      <c r="P30" s="8">
        <v>2.7</v>
      </c>
      <c r="Q30" s="8">
        <v>3.6</v>
      </c>
      <c r="R30" s="8">
        <v>73.8</v>
      </c>
      <c r="S30" s="10">
        <v>2.2</v>
      </c>
      <c r="T30" s="10">
        <v>3.4</v>
      </c>
      <c r="U30" s="10">
        <v>5.5</v>
      </c>
      <c r="V30" s="10">
        <v>1.5</v>
      </c>
      <c r="W30" s="10">
        <v>1.3</v>
      </c>
      <c r="X30" s="10">
        <v>1.2</v>
      </c>
      <c r="Y30" s="10">
        <v>0.6</v>
      </c>
      <c r="Z30" s="10">
        <v>2.7</v>
      </c>
      <c r="AA30" s="8">
        <v>24.3</v>
      </c>
      <c r="AB30" s="8">
        <v>0.0</v>
      </c>
      <c r="AC30" s="8">
        <v>0.0</v>
      </c>
      <c r="AD30" s="8">
        <v>6.5</v>
      </c>
      <c r="AE30" s="12">
        <v>2024.0</v>
      </c>
      <c r="AF30" s="13"/>
    </row>
    <row r="31">
      <c r="A31" s="8">
        <v>30.0</v>
      </c>
      <c r="B31" s="9" t="s">
        <v>88</v>
      </c>
      <c r="C31" s="10" t="s">
        <v>89</v>
      </c>
      <c r="D31" s="8">
        <v>22.0</v>
      </c>
      <c r="E31" s="8">
        <v>34.0</v>
      </c>
      <c r="F31" s="8">
        <v>12.0</v>
      </c>
      <c r="G31" s="8">
        <v>22.0</v>
      </c>
      <c r="H31" s="8">
        <v>32.5</v>
      </c>
      <c r="I31" s="11">
        <v>13.6</v>
      </c>
      <c r="J31" s="10">
        <v>4.8</v>
      </c>
      <c r="K31" s="10">
        <v>12.3</v>
      </c>
      <c r="L31" s="8">
        <v>39.1</v>
      </c>
      <c r="M31" s="10">
        <v>0.1</v>
      </c>
      <c r="N31" s="10">
        <v>0.5</v>
      </c>
      <c r="O31" s="8">
        <v>18.8</v>
      </c>
      <c r="P31" s="8">
        <v>3.9</v>
      </c>
      <c r="Q31" s="8">
        <v>5.2</v>
      </c>
      <c r="R31" s="8">
        <v>73.6</v>
      </c>
      <c r="S31" s="10">
        <v>5.1</v>
      </c>
      <c r="T31" s="10">
        <v>8.1</v>
      </c>
      <c r="U31" s="10">
        <v>13.1</v>
      </c>
      <c r="V31" s="10">
        <v>1.9</v>
      </c>
      <c r="W31" s="10">
        <v>2.2</v>
      </c>
      <c r="X31" s="10">
        <v>1.3</v>
      </c>
      <c r="Y31" s="10">
        <v>0.5</v>
      </c>
      <c r="Z31" s="10">
        <v>3.5</v>
      </c>
      <c r="AA31" s="8">
        <v>32.2</v>
      </c>
      <c r="AB31" s="8">
        <v>26.0</v>
      </c>
      <c r="AC31" s="8">
        <v>0.0</v>
      </c>
      <c r="AD31" s="8">
        <v>0.4</v>
      </c>
      <c r="AE31" s="12">
        <v>2024.0</v>
      </c>
      <c r="AF31" s="13"/>
    </row>
    <row r="32">
      <c r="A32" s="8">
        <v>31.0</v>
      </c>
      <c r="B32" s="9" t="s">
        <v>90</v>
      </c>
      <c r="C32" s="10" t="s">
        <v>91</v>
      </c>
      <c r="D32" s="8">
        <v>23.0</v>
      </c>
      <c r="E32" s="8">
        <v>40.0</v>
      </c>
      <c r="F32" s="8">
        <v>8.0</v>
      </c>
      <c r="G32" s="8">
        <v>32.0</v>
      </c>
      <c r="H32" s="8">
        <v>28.8</v>
      </c>
      <c r="I32" s="11">
        <v>13.4</v>
      </c>
      <c r="J32" s="10">
        <v>5.0</v>
      </c>
      <c r="K32" s="10">
        <v>11.0</v>
      </c>
      <c r="L32" s="8">
        <v>45.6</v>
      </c>
      <c r="M32" s="10">
        <v>1.1</v>
      </c>
      <c r="N32" s="10">
        <v>3.1</v>
      </c>
      <c r="O32" s="8">
        <v>34.7</v>
      </c>
      <c r="P32" s="8">
        <v>2.3</v>
      </c>
      <c r="Q32" s="8">
        <v>2.9</v>
      </c>
      <c r="R32" s="8">
        <v>80.7</v>
      </c>
      <c r="S32" s="10">
        <v>1.3</v>
      </c>
      <c r="T32" s="10">
        <v>2.6</v>
      </c>
      <c r="U32" s="10">
        <v>3.9</v>
      </c>
      <c r="V32" s="10">
        <v>1.5</v>
      </c>
      <c r="W32" s="10">
        <v>1.9</v>
      </c>
      <c r="X32" s="10">
        <v>0.7</v>
      </c>
      <c r="Y32" s="10">
        <v>0.4</v>
      </c>
      <c r="Z32" s="10">
        <v>1.8</v>
      </c>
      <c r="AA32" s="8">
        <v>21.9</v>
      </c>
      <c r="AB32" s="8">
        <v>1.0</v>
      </c>
      <c r="AC32" s="8">
        <v>0.0</v>
      </c>
      <c r="AD32" s="8">
        <v>-6.1</v>
      </c>
      <c r="AE32" s="12">
        <v>2024.0</v>
      </c>
      <c r="AF32" s="13"/>
    </row>
    <row r="33">
      <c r="A33" s="8">
        <v>32.0</v>
      </c>
      <c r="B33" s="9" t="s">
        <v>92</v>
      </c>
      <c r="C33" s="10" t="s">
        <v>93</v>
      </c>
      <c r="D33" s="8">
        <v>26.0</v>
      </c>
      <c r="E33" s="8">
        <v>39.0</v>
      </c>
      <c r="F33" s="8">
        <v>27.0</v>
      </c>
      <c r="G33" s="8">
        <v>12.0</v>
      </c>
      <c r="H33" s="8">
        <v>29.6</v>
      </c>
      <c r="I33" s="11">
        <v>12.7</v>
      </c>
      <c r="J33" s="10">
        <v>4.4</v>
      </c>
      <c r="K33" s="10">
        <v>11.0</v>
      </c>
      <c r="L33" s="8">
        <v>40.3</v>
      </c>
      <c r="M33" s="10">
        <v>0.7</v>
      </c>
      <c r="N33" s="10">
        <v>2.7</v>
      </c>
      <c r="O33" s="8">
        <v>25.0</v>
      </c>
      <c r="P33" s="8">
        <v>3.2</v>
      </c>
      <c r="Q33" s="8">
        <v>4.0</v>
      </c>
      <c r="R33" s="8">
        <v>79.0</v>
      </c>
      <c r="S33" s="10">
        <v>1.4</v>
      </c>
      <c r="T33" s="10">
        <v>3.7</v>
      </c>
      <c r="U33" s="10">
        <v>5.0</v>
      </c>
      <c r="V33" s="10">
        <v>1.6</v>
      </c>
      <c r="W33" s="10">
        <v>1.9</v>
      </c>
      <c r="X33" s="10">
        <v>1.6</v>
      </c>
      <c r="Y33" s="10">
        <v>0.4</v>
      </c>
      <c r="Z33" s="10">
        <v>2.6</v>
      </c>
      <c r="AA33" s="8">
        <v>24.0</v>
      </c>
      <c r="AB33" s="8">
        <v>2.0</v>
      </c>
      <c r="AC33" s="8">
        <v>0.0</v>
      </c>
      <c r="AD33" s="8">
        <v>3.0</v>
      </c>
      <c r="AE33" s="12">
        <v>2024.0</v>
      </c>
      <c r="AF33" s="13"/>
    </row>
    <row r="34">
      <c r="A34" s="8">
        <v>33.0</v>
      </c>
      <c r="B34" s="9" t="s">
        <v>94</v>
      </c>
      <c r="C34" s="10" t="s">
        <v>95</v>
      </c>
      <c r="D34" s="8">
        <v>32.0</v>
      </c>
      <c r="E34" s="8">
        <v>24.0</v>
      </c>
      <c r="F34" s="8">
        <v>5.0</v>
      </c>
      <c r="G34" s="8">
        <v>19.0</v>
      </c>
      <c r="H34" s="8">
        <v>29.2</v>
      </c>
      <c r="I34" s="11">
        <v>12.6</v>
      </c>
      <c r="J34" s="10">
        <v>4.9</v>
      </c>
      <c r="K34" s="10">
        <v>10.1</v>
      </c>
      <c r="L34" s="8">
        <v>48.3</v>
      </c>
      <c r="M34" s="10">
        <v>0.8</v>
      </c>
      <c r="N34" s="10">
        <v>2.4</v>
      </c>
      <c r="O34" s="8">
        <v>34.5</v>
      </c>
      <c r="P34" s="8">
        <v>2.0</v>
      </c>
      <c r="Q34" s="8">
        <v>2.6</v>
      </c>
      <c r="R34" s="8">
        <v>76.2</v>
      </c>
      <c r="S34" s="10">
        <v>0.7</v>
      </c>
      <c r="T34" s="10">
        <v>1.4</v>
      </c>
      <c r="U34" s="10">
        <v>2.1</v>
      </c>
      <c r="V34" s="10">
        <v>5.3</v>
      </c>
      <c r="W34" s="10">
        <v>2.2</v>
      </c>
      <c r="X34" s="10">
        <v>1.2</v>
      </c>
      <c r="Y34" s="10">
        <v>0.2</v>
      </c>
      <c r="Z34" s="10">
        <v>1.5</v>
      </c>
      <c r="AA34" s="8">
        <v>23.6</v>
      </c>
      <c r="AB34" s="8">
        <v>1.0</v>
      </c>
      <c r="AC34" s="8">
        <v>0.0</v>
      </c>
      <c r="AD34" s="8">
        <v>-4.2</v>
      </c>
      <c r="AE34" s="12">
        <v>2024.0</v>
      </c>
      <c r="AF34" s="13"/>
    </row>
    <row r="35">
      <c r="A35" s="8">
        <v>34.0</v>
      </c>
      <c r="B35" s="9" t="s">
        <v>96</v>
      </c>
      <c r="C35" s="10" t="s">
        <v>97</v>
      </c>
      <c r="D35" s="8">
        <v>30.0</v>
      </c>
      <c r="E35" s="8">
        <v>18.0</v>
      </c>
      <c r="F35" s="8">
        <v>9.0</v>
      </c>
      <c r="G35" s="8">
        <v>9.0</v>
      </c>
      <c r="H35" s="8">
        <v>23.3</v>
      </c>
      <c r="I35" s="11">
        <v>12.2</v>
      </c>
      <c r="J35" s="10">
        <v>4.5</v>
      </c>
      <c r="K35" s="10">
        <v>11.1</v>
      </c>
      <c r="L35" s="8">
        <v>40.5</v>
      </c>
      <c r="M35" s="10">
        <v>0.9</v>
      </c>
      <c r="N35" s="10">
        <v>3.3</v>
      </c>
      <c r="O35" s="8">
        <v>27.1</v>
      </c>
      <c r="P35" s="8">
        <v>2.3</v>
      </c>
      <c r="Q35" s="8">
        <v>3.1</v>
      </c>
      <c r="R35" s="8">
        <v>75.0</v>
      </c>
      <c r="S35" s="10">
        <v>0.6</v>
      </c>
      <c r="T35" s="10">
        <v>3.4</v>
      </c>
      <c r="U35" s="10">
        <v>4.1</v>
      </c>
      <c r="V35" s="10">
        <v>3.1</v>
      </c>
      <c r="W35" s="10">
        <v>2.2</v>
      </c>
      <c r="X35" s="10">
        <v>0.9</v>
      </c>
      <c r="Y35" s="10">
        <v>0.4</v>
      </c>
      <c r="Z35" s="10">
        <v>1.4</v>
      </c>
      <c r="AA35" s="8">
        <v>22.8</v>
      </c>
      <c r="AB35" s="8">
        <v>1.0</v>
      </c>
      <c r="AC35" s="8">
        <v>0.0</v>
      </c>
      <c r="AD35" s="8">
        <v>0.5</v>
      </c>
      <c r="AE35" s="12">
        <v>2024.0</v>
      </c>
      <c r="AF35" s="13"/>
    </row>
    <row r="36">
      <c r="A36" s="8">
        <v>35.0</v>
      </c>
      <c r="B36" s="9" t="s">
        <v>98</v>
      </c>
      <c r="C36" s="10" t="s">
        <v>99</v>
      </c>
      <c r="D36" s="8">
        <v>31.0</v>
      </c>
      <c r="E36" s="8">
        <v>28.0</v>
      </c>
      <c r="F36" s="8">
        <v>21.0</v>
      </c>
      <c r="G36" s="8">
        <v>7.0</v>
      </c>
      <c r="H36" s="8">
        <v>30.3</v>
      </c>
      <c r="I36" s="11">
        <v>11.8</v>
      </c>
      <c r="J36" s="10">
        <v>4.3</v>
      </c>
      <c r="K36" s="10">
        <v>9.4</v>
      </c>
      <c r="L36" s="8">
        <v>45.6</v>
      </c>
      <c r="M36" s="10">
        <v>1.5</v>
      </c>
      <c r="N36" s="10">
        <v>3.6</v>
      </c>
      <c r="O36" s="8">
        <v>40.2</v>
      </c>
      <c r="P36" s="8">
        <v>1.7</v>
      </c>
      <c r="Q36" s="8">
        <v>1.9</v>
      </c>
      <c r="R36" s="8">
        <v>90.6</v>
      </c>
      <c r="S36" s="10">
        <v>1.1</v>
      </c>
      <c r="T36" s="10">
        <v>3.1</v>
      </c>
      <c r="U36" s="10">
        <v>4.2</v>
      </c>
      <c r="V36" s="10">
        <v>3.3</v>
      </c>
      <c r="W36" s="10">
        <v>2.4</v>
      </c>
      <c r="X36" s="10">
        <v>1.1</v>
      </c>
      <c r="Y36" s="8">
        <v>0.0</v>
      </c>
      <c r="Z36" s="10">
        <v>2.1</v>
      </c>
      <c r="AA36" s="8">
        <v>23.1</v>
      </c>
      <c r="AB36" s="8">
        <v>0.0</v>
      </c>
      <c r="AC36" s="8">
        <v>0.0</v>
      </c>
      <c r="AD36" s="8">
        <v>9.7</v>
      </c>
      <c r="AE36" s="12">
        <v>2024.0</v>
      </c>
      <c r="AF36" s="13"/>
    </row>
    <row r="37">
      <c r="A37" s="8">
        <v>35.0</v>
      </c>
      <c r="B37" s="9" t="s">
        <v>100</v>
      </c>
      <c r="C37" s="10" t="s">
        <v>101</v>
      </c>
      <c r="D37" s="8">
        <v>24.0</v>
      </c>
      <c r="E37" s="8">
        <v>12.0</v>
      </c>
      <c r="F37" s="8">
        <v>2.0</v>
      </c>
      <c r="G37" s="8">
        <v>10.0</v>
      </c>
      <c r="H37" s="8">
        <v>19.8</v>
      </c>
      <c r="I37" s="11">
        <v>11.8</v>
      </c>
      <c r="J37" s="10">
        <v>4.3</v>
      </c>
      <c r="K37" s="10">
        <v>10.1</v>
      </c>
      <c r="L37" s="8">
        <v>43.0</v>
      </c>
      <c r="M37" s="10">
        <v>0.1</v>
      </c>
      <c r="N37" s="10">
        <v>0.3</v>
      </c>
      <c r="O37" s="8">
        <v>25.0</v>
      </c>
      <c r="P37" s="8">
        <v>3.0</v>
      </c>
      <c r="Q37" s="8">
        <v>4.5</v>
      </c>
      <c r="R37" s="8">
        <v>66.7</v>
      </c>
      <c r="S37" s="10">
        <v>1.8</v>
      </c>
      <c r="T37" s="10">
        <v>5.1</v>
      </c>
      <c r="U37" s="10">
        <v>6.8</v>
      </c>
      <c r="V37" s="10">
        <v>0.9</v>
      </c>
      <c r="W37" s="10">
        <v>2.4</v>
      </c>
      <c r="X37" s="10">
        <v>1.3</v>
      </c>
      <c r="Y37" s="10">
        <v>0.9</v>
      </c>
      <c r="Z37" s="10">
        <v>2.5</v>
      </c>
      <c r="AA37" s="8">
        <v>23.9</v>
      </c>
      <c r="AB37" s="8">
        <v>1.0</v>
      </c>
      <c r="AC37" s="8">
        <v>0.0</v>
      </c>
      <c r="AD37" s="8">
        <v>0.1</v>
      </c>
      <c r="AE37" s="12">
        <v>2024.0</v>
      </c>
      <c r="AF37" s="13"/>
    </row>
    <row r="38">
      <c r="A38" s="8">
        <v>37.0</v>
      </c>
      <c r="B38" s="9" t="s">
        <v>102</v>
      </c>
      <c r="C38" s="10" t="s">
        <v>103</v>
      </c>
      <c r="D38" s="8">
        <v>28.0</v>
      </c>
      <c r="E38" s="8">
        <v>39.0</v>
      </c>
      <c r="F38" s="8">
        <v>9.0</v>
      </c>
      <c r="G38" s="8">
        <v>30.0</v>
      </c>
      <c r="H38" s="8">
        <v>25.2</v>
      </c>
      <c r="I38" s="11">
        <v>11.7</v>
      </c>
      <c r="J38" s="10">
        <v>4.7</v>
      </c>
      <c r="K38" s="10">
        <v>8.3</v>
      </c>
      <c r="L38" s="8">
        <v>57.0</v>
      </c>
      <c r="M38" s="8">
        <v>0.0</v>
      </c>
      <c r="N38" s="10">
        <v>0.1</v>
      </c>
      <c r="O38" s="8">
        <v>25.0</v>
      </c>
      <c r="P38" s="8">
        <v>2.3</v>
      </c>
      <c r="Q38" s="8">
        <v>3.2</v>
      </c>
      <c r="R38" s="8">
        <v>71.8</v>
      </c>
      <c r="S38" s="10">
        <v>2.9</v>
      </c>
      <c r="T38" s="10">
        <v>5.2</v>
      </c>
      <c r="U38" s="10">
        <v>8.1</v>
      </c>
      <c r="V38" s="10">
        <v>1.6</v>
      </c>
      <c r="W38" s="10">
        <v>2.0</v>
      </c>
      <c r="X38" s="10">
        <v>0.9</v>
      </c>
      <c r="Y38" s="10">
        <v>0.9</v>
      </c>
      <c r="Z38" s="10">
        <v>3.0</v>
      </c>
      <c r="AA38" s="8">
        <v>24.9</v>
      </c>
      <c r="AB38" s="8">
        <v>13.0</v>
      </c>
      <c r="AC38" s="8">
        <v>0.0</v>
      </c>
      <c r="AD38" s="8">
        <v>-4.1</v>
      </c>
      <c r="AE38" s="12">
        <v>2024.0</v>
      </c>
      <c r="AF38" s="13"/>
    </row>
    <row r="39">
      <c r="A39" s="8">
        <v>38.0</v>
      </c>
      <c r="B39" s="9" t="s">
        <v>104</v>
      </c>
      <c r="C39" s="10" t="s">
        <v>105</v>
      </c>
      <c r="D39" s="8">
        <v>25.0</v>
      </c>
      <c r="E39" s="8">
        <v>37.0</v>
      </c>
      <c r="F39" s="8">
        <v>23.0</v>
      </c>
      <c r="G39" s="8">
        <v>14.0</v>
      </c>
      <c r="H39" s="8">
        <v>30.7</v>
      </c>
      <c r="I39" s="11">
        <v>11.7</v>
      </c>
      <c r="J39" s="10">
        <v>4.6</v>
      </c>
      <c r="K39" s="10">
        <v>9.1</v>
      </c>
      <c r="L39" s="8">
        <v>51.2</v>
      </c>
      <c r="M39" s="10">
        <v>0.4</v>
      </c>
      <c r="N39" s="10">
        <v>1.4</v>
      </c>
      <c r="O39" s="8">
        <v>24.5</v>
      </c>
      <c r="P39" s="8">
        <v>2.1</v>
      </c>
      <c r="Q39" s="8">
        <v>2.4</v>
      </c>
      <c r="R39" s="8">
        <v>87.4</v>
      </c>
      <c r="S39" s="10">
        <v>2.2</v>
      </c>
      <c r="T39" s="10">
        <v>5.8</v>
      </c>
      <c r="U39" s="10">
        <v>8.0</v>
      </c>
      <c r="V39" s="10">
        <v>2.0</v>
      </c>
      <c r="W39" s="10">
        <v>1.4</v>
      </c>
      <c r="X39" s="10">
        <v>1.1</v>
      </c>
      <c r="Y39" s="10">
        <v>2.2</v>
      </c>
      <c r="Z39" s="10">
        <v>3.2</v>
      </c>
      <c r="AA39" s="8">
        <v>28.6</v>
      </c>
      <c r="AB39" s="8">
        <v>8.0</v>
      </c>
      <c r="AC39" s="8">
        <v>0.0</v>
      </c>
      <c r="AD39" s="8">
        <v>4.4</v>
      </c>
      <c r="AE39" s="12">
        <v>2024.0</v>
      </c>
      <c r="AF39" s="13"/>
    </row>
    <row r="40">
      <c r="A40" s="8">
        <v>39.0</v>
      </c>
      <c r="B40" s="9" t="s">
        <v>106</v>
      </c>
      <c r="C40" s="10" t="s">
        <v>107</v>
      </c>
      <c r="D40" s="8">
        <v>32.0</v>
      </c>
      <c r="E40" s="8">
        <v>38.0</v>
      </c>
      <c r="F40" s="8">
        <v>18.0</v>
      </c>
      <c r="G40" s="8">
        <v>20.0</v>
      </c>
      <c r="H40" s="8">
        <v>33.3</v>
      </c>
      <c r="I40" s="11">
        <v>11.5</v>
      </c>
      <c r="J40" s="10">
        <v>4.0</v>
      </c>
      <c r="K40" s="10">
        <v>10.1</v>
      </c>
      <c r="L40" s="8">
        <v>39.7</v>
      </c>
      <c r="M40" s="10">
        <v>1.2</v>
      </c>
      <c r="N40" s="10">
        <v>3.8</v>
      </c>
      <c r="O40" s="8">
        <v>30.8</v>
      </c>
      <c r="P40" s="8">
        <v>2.4</v>
      </c>
      <c r="Q40" s="8">
        <v>2.9</v>
      </c>
      <c r="R40" s="8">
        <v>82.6</v>
      </c>
      <c r="S40" s="10">
        <v>0.5</v>
      </c>
      <c r="T40" s="10">
        <v>3.6</v>
      </c>
      <c r="U40" s="10">
        <v>4.1</v>
      </c>
      <c r="V40" s="10">
        <v>6.9</v>
      </c>
      <c r="W40" s="10">
        <v>3.0</v>
      </c>
      <c r="X40" s="10">
        <v>1.4</v>
      </c>
      <c r="Y40" s="10">
        <v>0.6</v>
      </c>
      <c r="Z40" s="10">
        <v>2.7</v>
      </c>
      <c r="AA40" s="8">
        <v>27.7</v>
      </c>
      <c r="AB40" s="8">
        <v>8.0</v>
      </c>
      <c r="AC40" s="8">
        <v>0.0</v>
      </c>
      <c r="AD40" s="8">
        <v>-2.3</v>
      </c>
      <c r="AE40" s="12">
        <v>2024.0</v>
      </c>
      <c r="AF40" s="13"/>
    </row>
    <row r="41">
      <c r="A41" s="8">
        <v>40.0</v>
      </c>
      <c r="B41" s="9" t="s">
        <v>108</v>
      </c>
      <c r="C41" s="10" t="s">
        <v>109</v>
      </c>
      <c r="D41" s="8">
        <v>30.0</v>
      </c>
      <c r="E41" s="8">
        <v>40.0</v>
      </c>
      <c r="F41" s="8">
        <v>30.0</v>
      </c>
      <c r="G41" s="8">
        <v>10.0</v>
      </c>
      <c r="H41" s="8">
        <v>26.5</v>
      </c>
      <c r="I41" s="11">
        <v>11.1</v>
      </c>
      <c r="J41" s="10">
        <v>4.9</v>
      </c>
      <c r="K41" s="10">
        <v>11.0</v>
      </c>
      <c r="L41" s="8">
        <v>44.3</v>
      </c>
      <c r="M41" s="10">
        <v>0.6</v>
      </c>
      <c r="N41" s="10">
        <v>1.7</v>
      </c>
      <c r="O41" s="8">
        <v>33.3</v>
      </c>
      <c r="P41" s="8">
        <v>0.9</v>
      </c>
      <c r="Q41" s="8">
        <v>1.1</v>
      </c>
      <c r="R41" s="8">
        <v>81.0</v>
      </c>
      <c r="S41" s="10">
        <v>0.4</v>
      </c>
      <c r="T41" s="10">
        <v>4.3</v>
      </c>
      <c r="U41" s="10">
        <v>4.7</v>
      </c>
      <c r="V41" s="10">
        <v>5.5</v>
      </c>
      <c r="W41" s="10">
        <v>2.5</v>
      </c>
      <c r="X41" s="10">
        <v>0.9</v>
      </c>
      <c r="Y41" s="10">
        <v>0.4</v>
      </c>
      <c r="Z41" s="10">
        <v>1.9</v>
      </c>
      <c r="AA41" s="8">
        <v>24.5</v>
      </c>
      <c r="AB41" s="8">
        <v>3.0</v>
      </c>
      <c r="AC41" s="8">
        <v>0.0</v>
      </c>
      <c r="AD41" s="8">
        <v>6.6</v>
      </c>
      <c r="AE41" s="12">
        <v>2024.0</v>
      </c>
      <c r="AF41" s="13"/>
    </row>
    <row r="42">
      <c r="A42" s="8">
        <v>41.0</v>
      </c>
      <c r="B42" s="9" t="s">
        <v>110</v>
      </c>
      <c r="C42" s="10" t="s">
        <v>111</v>
      </c>
      <c r="D42" s="8">
        <v>32.0</v>
      </c>
      <c r="E42" s="8">
        <v>40.0</v>
      </c>
      <c r="F42" s="8">
        <v>28.0</v>
      </c>
      <c r="G42" s="8">
        <v>12.0</v>
      </c>
      <c r="H42" s="8">
        <v>32.4</v>
      </c>
      <c r="I42" s="11">
        <v>10.6</v>
      </c>
      <c r="J42" s="10">
        <v>4.2</v>
      </c>
      <c r="K42" s="10">
        <v>8.2</v>
      </c>
      <c r="L42" s="8">
        <v>50.9</v>
      </c>
      <c r="M42" s="8">
        <v>0.0</v>
      </c>
      <c r="N42" s="10">
        <v>0.1</v>
      </c>
      <c r="O42" s="8">
        <v>0.0</v>
      </c>
      <c r="P42" s="8">
        <v>2.3</v>
      </c>
      <c r="Q42" s="8">
        <v>3.6</v>
      </c>
      <c r="R42" s="8">
        <v>62.8</v>
      </c>
      <c r="S42" s="10">
        <v>2.5</v>
      </c>
      <c r="T42" s="10">
        <v>6.0</v>
      </c>
      <c r="U42" s="10">
        <v>8.4</v>
      </c>
      <c r="V42" s="10">
        <v>7.9</v>
      </c>
      <c r="W42" s="10">
        <v>3.6</v>
      </c>
      <c r="X42" s="10">
        <v>1.6</v>
      </c>
      <c r="Y42" s="10">
        <v>0.5</v>
      </c>
      <c r="Z42" s="10">
        <v>2.1</v>
      </c>
      <c r="AA42" s="8">
        <v>30.9</v>
      </c>
      <c r="AB42" s="8">
        <v>14.0</v>
      </c>
      <c r="AC42" s="8">
        <v>3.0</v>
      </c>
      <c r="AD42" s="8">
        <v>4.8</v>
      </c>
      <c r="AE42" s="12">
        <v>2024.0</v>
      </c>
      <c r="AF42" s="13"/>
    </row>
    <row r="43">
      <c r="A43" s="8">
        <v>42.0</v>
      </c>
      <c r="B43" s="9" t="s">
        <v>112</v>
      </c>
      <c r="C43" s="10" t="s">
        <v>113</v>
      </c>
      <c r="D43" s="8">
        <v>29.0</v>
      </c>
      <c r="E43" s="8">
        <v>20.0</v>
      </c>
      <c r="F43" s="8">
        <v>9.0</v>
      </c>
      <c r="G43" s="8">
        <v>11.0</v>
      </c>
      <c r="H43" s="8">
        <v>31.2</v>
      </c>
      <c r="I43" s="11">
        <v>10.6</v>
      </c>
      <c r="J43" s="10">
        <v>3.5</v>
      </c>
      <c r="K43" s="10">
        <v>8.9</v>
      </c>
      <c r="L43" s="8">
        <v>39.0</v>
      </c>
      <c r="M43" s="10">
        <v>0.8</v>
      </c>
      <c r="N43" s="10">
        <v>2.9</v>
      </c>
      <c r="O43" s="8">
        <v>28.1</v>
      </c>
      <c r="P43" s="8">
        <v>2.9</v>
      </c>
      <c r="Q43" s="8">
        <v>3.7</v>
      </c>
      <c r="R43" s="8">
        <v>78.1</v>
      </c>
      <c r="S43" s="10">
        <v>0.6</v>
      </c>
      <c r="T43" s="10">
        <v>2.9</v>
      </c>
      <c r="U43" s="10">
        <v>3.5</v>
      </c>
      <c r="V43" s="10">
        <v>5.8</v>
      </c>
      <c r="W43" s="10">
        <v>2.1</v>
      </c>
      <c r="X43" s="10">
        <v>1.6</v>
      </c>
      <c r="Y43" s="10">
        <v>0.3</v>
      </c>
      <c r="Z43" s="10">
        <v>2.6</v>
      </c>
      <c r="AA43" s="8">
        <v>24.3</v>
      </c>
      <c r="AB43" s="8">
        <v>1.0</v>
      </c>
      <c r="AC43" s="8">
        <v>0.0</v>
      </c>
      <c r="AD43" s="8">
        <v>1.1</v>
      </c>
      <c r="AE43" s="12">
        <v>2024.0</v>
      </c>
      <c r="AF43" s="13"/>
    </row>
    <row r="44">
      <c r="A44" s="8">
        <v>42.0</v>
      </c>
      <c r="B44" s="9" t="s">
        <v>114</v>
      </c>
      <c r="C44" s="10" t="s">
        <v>115</v>
      </c>
      <c r="D44" s="8">
        <v>24.0</v>
      </c>
      <c r="E44" s="8">
        <v>40.0</v>
      </c>
      <c r="F44" s="8">
        <v>20.0</v>
      </c>
      <c r="G44" s="8">
        <v>20.0</v>
      </c>
      <c r="H44" s="8">
        <v>24.7</v>
      </c>
      <c r="I44" s="11">
        <v>10.6</v>
      </c>
      <c r="J44" s="10">
        <v>4.2</v>
      </c>
      <c r="K44" s="10">
        <v>8.8</v>
      </c>
      <c r="L44" s="8">
        <v>48.0</v>
      </c>
      <c r="M44" s="10">
        <v>0.4</v>
      </c>
      <c r="N44" s="10">
        <v>1.2</v>
      </c>
      <c r="O44" s="8">
        <v>29.2</v>
      </c>
      <c r="P44" s="8">
        <v>1.8</v>
      </c>
      <c r="Q44" s="8">
        <v>3.2</v>
      </c>
      <c r="R44" s="8">
        <v>56.7</v>
      </c>
      <c r="S44" s="10">
        <v>1.8</v>
      </c>
      <c r="T44" s="10">
        <v>5.3</v>
      </c>
      <c r="U44" s="10">
        <v>7.1</v>
      </c>
      <c r="V44" s="10">
        <v>1.0</v>
      </c>
      <c r="W44" s="10">
        <v>1.3</v>
      </c>
      <c r="X44" s="10">
        <v>0.8</v>
      </c>
      <c r="Y44" s="10">
        <v>1.0</v>
      </c>
      <c r="Z44" s="10">
        <v>2.7</v>
      </c>
      <c r="AA44" s="8">
        <v>22.5</v>
      </c>
      <c r="AB44" s="8">
        <v>7.0</v>
      </c>
      <c r="AC44" s="8">
        <v>0.0</v>
      </c>
      <c r="AD44" s="8">
        <v>-4.8</v>
      </c>
      <c r="AE44" s="12">
        <v>2024.0</v>
      </c>
      <c r="AF44" s="13"/>
    </row>
    <row r="45">
      <c r="A45" s="8">
        <v>44.0</v>
      </c>
      <c r="B45" s="9" t="s">
        <v>116</v>
      </c>
      <c r="C45" s="10" t="s">
        <v>117</v>
      </c>
      <c r="D45" s="8">
        <v>26.0</v>
      </c>
      <c r="E45" s="8">
        <v>39.0</v>
      </c>
      <c r="F45" s="8">
        <v>27.0</v>
      </c>
      <c r="G45" s="8">
        <v>12.0</v>
      </c>
      <c r="H45" s="8">
        <v>28.8</v>
      </c>
      <c r="I45" s="11">
        <v>10.5</v>
      </c>
      <c r="J45" s="10">
        <v>3.7</v>
      </c>
      <c r="K45" s="10">
        <v>8.7</v>
      </c>
      <c r="L45" s="8">
        <v>42.5</v>
      </c>
      <c r="M45" s="10">
        <v>1.5</v>
      </c>
      <c r="N45" s="10">
        <v>3.9</v>
      </c>
      <c r="O45" s="8">
        <v>39.5</v>
      </c>
      <c r="P45" s="8">
        <v>1.5</v>
      </c>
      <c r="Q45" s="8">
        <v>2.0</v>
      </c>
      <c r="R45" s="8">
        <v>76.6</v>
      </c>
      <c r="S45" s="10">
        <v>0.3</v>
      </c>
      <c r="T45" s="10">
        <v>1.5</v>
      </c>
      <c r="U45" s="10">
        <v>1.8</v>
      </c>
      <c r="V45" s="10">
        <v>3.0</v>
      </c>
      <c r="W45" s="10">
        <v>1.4</v>
      </c>
      <c r="X45" s="10">
        <v>1.0</v>
      </c>
      <c r="Y45" s="10">
        <v>0.3</v>
      </c>
      <c r="Z45" s="10">
        <v>1.7</v>
      </c>
      <c r="AA45" s="8">
        <v>19.5</v>
      </c>
      <c r="AB45" s="8">
        <v>0.0</v>
      </c>
      <c r="AC45" s="8">
        <v>0.0</v>
      </c>
      <c r="AD45" s="8">
        <v>4.6</v>
      </c>
      <c r="AE45" s="12">
        <v>2024.0</v>
      </c>
      <c r="AF45" s="13"/>
    </row>
    <row r="46">
      <c r="A46" s="8">
        <v>45.0</v>
      </c>
      <c r="B46" s="9" t="s">
        <v>118</v>
      </c>
      <c r="C46" s="10" t="s">
        <v>119</v>
      </c>
      <c r="D46" s="8">
        <v>28.0</v>
      </c>
      <c r="E46" s="8">
        <v>12.0</v>
      </c>
      <c r="F46" s="8">
        <v>7.0</v>
      </c>
      <c r="G46" s="8">
        <v>5.0</v>
      </c>
      <c r="H46" s="8">
        <v>29.2</v>
      </c>
      <c r="I46" s="11">
        <v>10.3</v>
      </c>
      <c r="J46" s="10">
        <v>4.2</v>
      </c>
      <c r="K46" s="10">
        <v>8.7</v>
      </c>
      <c r="L46" s="8">
        <v>48.1</v>
      </c>
      <c r="M46" s="10">
        <v>0.8</v>
      </c>
      <c r="N46" s="10">
        <v>2.6</v>
      </c>
      <c r="O46" s="8">
        <v>32.3</v>
      </c>
      <c r="P46" s="8">
        <v>1.2</v>
      </c>
      <c r="Q46" s="8">
        <v>1.6</v>
      </c>
      <c r="R46" s="8">
        <v>73.7</v>
      </c>
      <c r="S46" s="10">
        <v>0.8</v>
      </c>
      <c r="T46" s="10">
        <v>3.3</v>
      </c>
      <c r="U46" s="10">
        <v>4.0</v>
      </c>
      <c r="V46" s="10">
        <v>3.7</v>
      </c>
      <c r="W46" s="10">
        <v>1.4</v>
      </c>
      <c r="X46" s="10">
        <v>1.7</v>
      </c>
      <c r="Y46" s="10">
        <v>0.3</v>
      </c>
      <c r="Z46" s="10">
        <v>1.8</v>
      </c>
      <c r="AA46" s="8">
        <v>22.7</v>
      </c>
      <c r="AB46" s="8">
        <v>0.0</v>
      </c>
      <c r="AC46" s="8">
        <v>0.0</v>
      </c>
      <c r="AD46" s="8">
        <v>1.8</v>
      </c>
      <c r="AE46" s="12">
        <v>2024.0</v>
      </c>
      <c r="AF46" s="13"/>
    </row>
    <row r="47">
      <c r="A47" s="8">
        <v>46.0</v>
      </c>
      <c r="B47" s="9" t="s">
        <v>120</v>
      </c>
      <c r="C47" s="10" t="s">
        <v>121</v>
      </c>
      <c r="D47" s="8">
        <v>28.0</v>
      </c>
      <c r="E47" s="8">
        <v>39.0</v>
      </c>
      <c r="F47" s="8">
        <v>29.0</v>
      </c>
      <c r="G47" s="8">
        <v>10.0</v>
      </c>
      <c r="H47" s="8">
        <v>26.5</v>
      </c>
      <c r="I47" s="11">
        <v>10.1</v>
      </c>
      <c r="J47" s="10">
        <v>3.8</v>
      </c>
      <c r="K47" s="10">
        <v>8.0</v>
      </c>
      <c r="L47" s="8">
        <v>47.1</v>
      </c>
      <c r="M47" s="10">
        <v>1.2</v>
      </c>
      <c r="N47" s="10">
        <v>3.0</v>
      </c>
      <c r="O47" s="8">
        <v>39.8</v>
      </c>
      <c r="P47" s="8">
        <v>1.4</v>
      </c>
      <c r="Q47" s="8">
        <v>1.8</v>
      </c>
      <c r="R47" s="8">
        <v>75.0</v>
      </c>
      <c r="S47" s="10">
        <v>1.6</v>
      </c>
      <c r="T47" s="10">
        <v>4.1</v>
      </c>
      <c r="U47" s="10">
        <v>5.6</v>
      </c>
      <c r="V47" s="10">
        <v>3.2</v>
      </c>
      <c r="W47" s="10">
        <v>1.9</v>
      </c>
      <c r="X47" s="10">
        <v>1.4</v>
      </c>
      <c r="Y47" s="10">
        <v>1.5</v>
      </c>
      <c r="Z47" s="10">
        <v>3.1</v>
      </c>
      <c r="AA47" s="8">
        <v>25.8</v>
      </c>
      <c r="AB47" s="8">
        <v>2.0</v>
      </c>
      <c r="AC47" s="8">
        <v>0.0</v>
      </c>
      <c r="AD47" s="8">
        <v>6.2</v>
      </c>
      <c r="AE47" s="12">
        <v>2024.0</v>
      </c>
      <c r="AF47" s="13"/>
    </row>
    <row r="48">
      <c r="A48" s="8">
        <v>47.0</v>
      </c>
      <c r="B48" s="9" t="s">
        <v>122</v>
      </c>
      <c r="C48" s="10" t="s">
        <v>123</v>
      </c>
      <c r="D48" s="8">
        <v>31.0</v>
      </c>
      <c r="E48" s="8">
        <v>9.0</v>
      </c>
      <c r="F48" s="8">
        <v>4.0</v>
      </c>
      <c r="G48" s="8">
        <v>5.0</v>
      </c>
      <c r="H48" s="8">
        <v>27.7</v>
      </c>
      <c r="I48" s="11">
        <v>10.0</v>
      </c>
      <c r="J48" s="10">
        <v>4.1</v>
      </c>
      <c r="K48" s="10">
        <v>8.4</v>
      </c>
      <c r="L48" s="8">
        <v>48.7</v>
      </c>
      <c r="M48" s="8">
        <v>0.0</v>
      </c>
      <c r="N48" s="8">
        <v>0.0</v>
      </c>
      <c r="O48" s="8">
        <v>0.0</v>
      </c>
      <c r="P48" s="8">
        <v>1.8</v>
      </c>
      <c r="Q48" s="8">
        <v>2.7</v>
      </c>
      <c r="R48" s="8">
        <v>66.7</v>
      </c>
      <c r="S48" s="10">
        <v>2.8</v>
      </c>
      <c r="T48" s="10">
        <v>4.2</v>
      </c>
      <c r="U48" s="10">
        <v>7.0</v>
      </c>
      <c r="V48" s="10">
        <v>1.6</v>
      </c>
      <c r="W48" s="10">
        <v>1.7</v>
      </c>
      <c r="X48" s="10">
        <v>1.7</v>
      </c>
      <c r="Y48" s="10">
        <v>1.7</v>
      </c>
      <c r="Z48" s="10">
        <v>2.1</v>
      </c>
      <c r="AA48" s="8">
        <v>25.2</v>
      </c>
      <c r="AB48" s="8">
        <v>2.0</v>
      </c>
      <c r="AC48" s="8">
        <v>0.0</v>
      </c>
      <c r="AD48" s="8">
        <v>1.6</v>
      </c>
      <c r="AE48" s="12">
        <v>2024.0</v>
      </c>
      <c r="AF48" s="13"/>
    </row>
    <row r="49">
      <c r="A49" s="8">
        <v>48.0</v>
      </c>
      <c r="B49" s="9" t="s">
        <v>124</v>
      </c>
      <c r="C49" s="10" t="s">
        <v>125</v>
      </c>
      <c r="D49" s="8">
        <v>23.0</v>
      </c>
      <c r="E49" s="8">
        <v>32.0</v>
      </c>
      <c r="F49" s="8">
        <v>10.0</v>
      </c>
      <c r="G49" s="8">
        <v>22.0</v>
      </c>
      <c r="H49" s="8">
        <v>27.4</v>
      </c>
      <c r="I49" s="11">
        <v>9.8</v>
      </c>
      <c r="J49" s="10">
        <v>3.9</v>
      </c>
      <c r="K49" s="10">
        <v>7.6</v>
      </c>
      <c r="L49" s="8">
        <v>52.1</v>
      </c>
      <c r="M49" s="8">
        <v>0.0</v>
      </c>
      <c r="N49" s="8">
        <v>0.0</v>
      </c>
      <c r="O49" s="8">
        <v>0.0</v>
      </c>
      <c r="P49" s="8">
        <v>1.9</v>
      </c>
      <c r="Q49" s="8">
        <v>2.6</v>
      </c>
      <c r="R49" s="8">
        <v>72.6</v>
      </c>
      <c r="S49" s="10">
        <v>3.0</v>
      </c>
      <c r="T49" s="10">
        <v>4.9</v>
      </c>
      <c r="U49" s="10">
        <v>7.9</v>
      </c>
      <c r="V49" s="10">
        <v>1.7</v>
      </c>
      <c r="W49" s="10">
        <v>1.5</v>
      </c>
      <c r="X49" s="10">
        <v>0.5</v>
      </c>
      <c r="Y49" s="10">
        <v>1.4</v>
      </c>
      <c r="Z49" s="10">
        <v>3.2</v>
      </c>
      <c r="AA49" s="8">
        <v>23.3</v>
      </c>
      <c r="AB49" s="8">
        <v>7.0</v>
      </c>
      <c r="AC49" s="8">
        <v>0.0</v>
      </c>
      <c r="AD49" s="8">
        <v>-3.3</v>
      </c>
      <c r="AE49" s="12">
        <v>2024.0</v>
      </c>
      <c r="AF49" s="13"/>
    </row>
    <row r="50">
      <c r="A50" s="8">
        <v>49.0</v>
      </c>
      <c r="B50" s="9" t="s">
        <v>126</v>
      </c>
      <c r="C50" s="10" t="s">
        <v>127</v>
      </c>
      <c r="D50" s="8">
        <v>28.0</v>
      </c>
      <c r="E50" s="8">
        <v>20.0</v>
      </c>
      <c r="F50" s="8">
        <v>3.0</v>
      </c>
      <c r="G50" s="8">
        <v>17.0</v>
      </c>
      <c r="H50" s="8">
        <v>24.7</v>
      </c>
      <c r="I50" s="11">
        <v>9.6</v>
      </c>
      <c r="J50" s="10">
        <v>3.6</v>
      </c>
      <c r="K50" s="10">
        <v>8.9</v>
      </c>
      <c r="L50" s="8">
        <v>39.9</v>
      </c>
      <c r="M50" s="10">
        <v>1.4</v>
      </c>
      <c r="N50" s="10">
        <v>4.0</v>
      </c>
      <c r="O50" s="8">
        <v>35.0</v>
      </c>
      <c r="P50" s="8">
        <v>1.1</v>
      </c>
      <c r="Q50" s="8">
        <v>1.4</v>
      </c>
      <c r="R50" s="8">
        <v>81.5</v>
      </c>
      <c r="S50" s="10">
        <v>1.0</v>
      </c>
      <c r="T50" s="10">
        <v>6.0</v>
      </c>
      <c r="U50" s="10">
        <v>7.0</v>
      </c>
      <c r="V50" s="10">
        <v>1.9</v>
      </c>
      <c r="W50" s="10">
        <v>1.8</v>
      </c>
      <c r="X50" s="10">
        <v>0.9</v>
      </c>
      <c r="Y50" s="10">
        <v>0.9</v>
      </c>
      <c r="Z50" s="10">
        <v>2.0</v>
      </c>
      <c r="AA50" s="8">
        <v>23.4</v>
      </c>
      <c r="AB50" s="8">
        <v>4.0</v>
      </c>
      <c r="AC50" s="8">
        <v>0.0</v>
      </c>
      <c r="AD50" s="8">
        <v>-5.9</v>
      </c>
      <c r="AE50" s="12">
        <v>2024.0</v>
      </c>
      <c r="AF50" s="13"/>
    </row>
    <row r="51">
      <c r="A51" s="8">
        <v>50.0</v>
      </c>
      <c r="B51" s="9" t="s">
        <v>128</v>
      </c>
      <c r="C51" s="10" t="s">
        <v>129</v>
      </c>
      <c r="D51" s="8">
        <v>27.0</v>
      </c>
      <c r="E51" s="8">
        <v>39.0</v>
      </c>
      <c r="F51" s="8">
        <v>29.0</v>
      </c>
      <c r="G51" s="8">
        <v>10.0</v>
      </c>
      <c r="H51" s="8">
        <v>29.9</v>
      </c>
      <c r="I51" s="11">
        <v>9.6</v>
      </c>
      <c r="J51" s="10">
        <v>3.2</v>
      </c>
      <c r="K51" s="10">
        <v>7.3</v>
      </c>
      <c r="L51" s="8">
        <v>44.4</v>
      </c>
      <c r="M51" s="10">
        <v>2.3</v>
      </c>
      <c r="N51" s="10">
        <v>5.3</v>
      </c>
      <c r="O51" s="8">
        <v>44.4</v>
      </c>
      <c r="P51" s="8">
        <v>0.8</v>
      </c>
      <c r="Q51" s="8">
        <v>1.0</v>
      </c>
      <c r="R51" s="8">
        <v>78.9</v>
      </c>
      <c r="S51" s="10">
        <v>0.9</v>
      </c>
      <c r="T51" s="10">
        <v>2.8</v>
      </c>
      <c r="U51" s="10">
        <v>3.8</v>
      </c>
      <c r="V51" s="10">
        <v>2.2</v>
      </c>
      <c r="W51" s="10">
        <v>1.0</v>
      </c>
      <c r="X51" s="10">
        <v>1.0</v>
      </c>
      <c r="Y51" s="10">
        <v>0.3</v>
      </c>
      <c r="Z51" s="10">
        <v>2.1</v>
      </c>
      <c r="AA51" s="8">
        <v>20.5</v>
      </c>
      <c r="AB51" s="8">
        <v>0.0</v>
      </c>
      <c r="AC51" s="8">
        <v>0.0</v>
      </c>
      <c r="AD51" s="8">
        <v>6.1</v>
      </c>
      <c r="AE51" s="12">
        <v>2024.0</v>
      </c>
      <c r="AF51" s="13"/>
    </row>
    <row r="52">
      <c r="A52" s="8">
        <v>51.0</v>
      </c>
      <c r="B52" s="9" t="s">
        <v>130</v>
      </c>
      <c r="C52" s="10" t="s">
        <v>131</v>
      </c>
      <c r="D52" s="8">
        <v>32.0</v>
      </c>
      <c r="E52" s="8">
        <v>39.0</v>
      </c>
      <c r="F52" s="8">
        <v>14.0</v>
      </c>
      <c r="G52" s="8">
        <v>25.0</v>
      </c>
      <c r="H52" s="8">
        <v>26.0</v>
      </c>
      <c r="I52" s="11">
        <v>9.5</v>
      </c>
      <c r="J52" s="10">
        <v>3.4</v>
      </c>
      <c r="K52" s="10">
        <v>7.2</v>
      </c>
      <c r="L52" s="8">
        <v>47.5</v>
      </c>
      <c r="M52" s="10">
        <v>1.8</v>
      </c>
      <c r="N52" s="10">
        <v>4.0</v>
      </c>
      <c r="O52" s="8">
        <v>46.5</v>
      </c>
      <c r="P52" s="8">
        <v>0.8</v>
      </c>
      <c r="Q52" s="8">
        <v>1.1</v>
      </c>
      <c r="R52" s="8">
        <v>78.6</v>
      </c>
      <c r="S52" s="10">
        <v>0.8</v>
      </c>
      <c r="T52" s="10">
        <v>4.1</v>
      </c>
      <c r="U52" s="10">
        <v>4.9</v>
      </c>
      <c r="V52" s="10">
        <v>2.6</v>
      </c>
      <c r="W52" s="10">
        <v>1.7</v>
      </c>
      <c r="X52" s="10">
        <v>0.5</v>
      </c>
      <c r="Y52" s="10">
        <v>0.5</v>
      </c>
      <c r="Z52" s="10">
        <v>2.9</v>
      </c>
      <c r="AA52" s="8">
        <v>20.9</v>
      </c>
      <c r="AB52" s="8">
        <v>1.0</v>
      </c>
      <c r="AC52" s="8">
        <v>0.0</v>
      </c>
      <c r="AD52" s="8">
        <v>-2.0</v>
      </c>
      <c r="AE52" s="12">
        <v>2024.0</v>
      </c>
      <c r="AF52" s="13"/>
    </row>
    <row r="53">
      <c r="A53" s="8">
        <v>52.0</v>
      </c>
      <c r="B53" s="9" t="s">
        <v>132</v>
      </c>
      <c r="C53" s="10" t="s">
        <v>133</v>
      </c>
      <c r="D53" s="8">
        <v>35.0</v>
      </c>
      <c r="E53" s="8">
        <v>33.0</v>
      </c>
      <c r="F53" s="8">
        <v>22.0</v>
      </c>
      <c r="G53" s="8">
        <v>11.0</v>
      </c>
      <c r="H53" s="8">
        <v>21.4</v>
      </c>
      <c r="I53" s="11">
        <v>9.5</v>
      </c>
      <c r="J53" s="10">
        <v>3.3</v>
      </c>
      <c r="K53" s="10">
        <v>6.7</v>
      </c>
      <c r="L53" s="8">
        <v>50.0</v>
      </c>
      <c r="M53" s="10">
        <v>1.0</v>
      </c>
      <c r="N53" s="10">
        <v>2.5</v>
      </c>
      <c r="O53" s="8">
        <v>40.2</v>
      </c>
      <c r="P53" s="8">
        <v>1.8</v>
      </c>
      <c r="Q53" s="8">
        <v>2.5</v>
      </c>
      <c r="R53" s="8">
        <v>71.4</v>
      </c>
      <c r="S53" s="10">
        <v>0.8</v>
      </c>
      <c r="T53" s="10">
        <v>2.0</v>
      </c>
      <c r="U53" s="10">
        <v>2.8</v>
      </c>
      <c r="V53" s="10">
        <v>2.1</v>
      </c>
      <c r="W53" s="10">
        <v>0.8</v>
      </c>
      <c r="X53" s="10">
        <v>0.8</v>
      </c>
      <c r="Y53" s="10">
        <v>0.3</v>
      </c>
      <c r="Z53" s="10">
        <v>2.1</v>
      </c>
      <c r="AA53" s="8">
        <v>17.4</v>
      </c>
      <c r="AB53" s="8">
        <v>1.0</v>
      </c>
      <c r="AC53" s="8">
        <v>0.0</v>
      </c>
      <c r="AD53" s="8">
        <v>2.8</v>
      </c>
      <c r="AE53" s="12">
        <v>2024.0</v>
      </c>
      <c r="AF53" s="13"/>
    </row>
    <row r="54">
      <c r="A54" s="8">
        <v>53.0</v>
      </c>
      <c r="B54" s="9" t="s">
        <v>134</v>
      </c>
      <c r="C54" s="10" t="s">
        <v>135</v>
      </c>
      <c r="D54" s="8">
        <v>24.0</v>
      </c>
      <c r="E54" s="8">
        <v>27.0</v>
      </c>
      <c r="F54" s="8">
        <v>6.0</v>
      </c>
      <c r="G54" s="8">
        <v>21.0</v>
      </c>
      <c r="H54" s="8">
        <v>23.8</v>
      </c>
      <c r="I54" s="11">
        <v>9.4</v>
      </c>
      <c r="J54" s="10">
        <v>3.9</v>
      </c>
      <c r="K54" s="10">
        <v>7.8</v>
      </c>
      <c r="L54" s="8">
        <v>50.5</v>
      </c>
      <c r="M54" s="10">
        <v>0.4</v>
      </c>
      <c r="N54" s="10">
        <v>1.4</v>
      </c>
      <c r="O54" s="8">
        <v>27.0</v>
      </c>
      <c r="P54" s="8">
        <v>1.2</v>
      </c>
      <c r="Q54" s="8">
        <v>1.6</v>
      </c>
      <c r="R54" s="8">
        <v>76.7</v>
      </c>
      <c r="S54" s="10">
        <v>1.6</v>
      </c>
      <c r="T54" s="10">
        <v>1.7</v>
      </c>
      <c r="U54" s="10">
        <v>3.3</v>
      </c>
      <c r="V54" s="10">
        <v>1.0</v>
      </c>
      <c r="W54" s="10">
        <v>0.6</v>
      </c>
      <c r="X54" s="10">
        <v>0.4</v>
      </c>
      <c r="Y54" s="10">
        <v>0.4</v>
      </c>
      <c r="Z54" s="10">
        <v>1.2</v>
      </c>
      <c r="AA54" s="8">
        <v>15.6</v>
      </c>
      <c r="AB54" s="8">
        <v>0.0</v>
      </c>
      <c r="AC54" s="8">
        <v>0.0</v>
      </c>
      <c r="AD54" s="8">
        <v>-4.6</v>
      </c>
      <c r="AE54" s="12">
        <v>2024.0</v>
      </c>
      <c r="AF54" s="13"/>
    </row>
    <row r="55">
      <c r="A55" s="8">
        <v>54.0</v>
      </c>
      <c r="B55" s="9" t="s">
        <v>136</v>
      </c>
      <c r="C55" s="10" t="s">
        <v>137</v>
      </c>
      <c r="D55" s="8">
        <v>32.0</v>
      </c>
      <c r="E55" s="8">
        <v>25.0</v>
      </c>
      <c r="F55" s="8">
        <v>9.0</v>
      </c>
      <c r="G55" s="8">
        <v>16.0</v>
      </c>
      <c r="H55" s="8">
        <v>19.7</v>
      </c>
      <c r="I55" s="11">
        <v>9.2</v>
      </c>
      <c r="J55" s="10">
        <v>3.3</v>
      </c>
      <c r="K55" s="10">
        <v>7.5</v>
      </c>
      <c r="L55" s="8">
        <v>44.4</v>
      </c>
      <c r="M55" s="10">
        <v>0.1</v>
      </c>
      <c r="N55" s="10">
        <v>0.6</v>
      </c>
      <c r="O55" s="8">
        <v>21.4</v>
      </c>
      <c r="P55" s="8">
        <v>2.5</v>
      </c>
      <c r="Q55" s="8">
        <v>2.8</v>
      </c>
      <c r="R55" s="8">
        <v>89.9</v>
      </c>
      <c r="S55" s="10">
        <v>1.2</v>
      </c>
      <c r="T55" s="10">
        <v>3.6</v>
      </c>
      <c r="U55" s="10">
        <v>4.8</v>
      </c>
      <c r="V55" s="10">
        <v>1.5</v>
      </c>
      <c r="W55" s="10">
        <v>2.1</v>
      </c>
      <c r="X55" s="10">
        <v>0.8</v>
      </c>
      <c r="Y55" s="10">
        <v>0.4</v>
      </c>
      <c r="Z55" s="10">
        <v>2.4</v>
      </c>
      <c r="AA55" s="8">
        <v>18.1</v>
      </c>
      <c r="AB55" s="8">
        <v>0.0</v>
      </c>
      <c r="AC55" s="8">
        <v>0.0</v>
      </c>
      <c r="AD55" s="8">
        <v>-4.2</v>
      </c>
      <c r="AE55" s="12">
        <v>2024.0</v>
      </c>
      <c r="AF55" s="13"/>
    </row>
    <row r="56">
      <c r="A56" s="8">
        <v>55.0</v>
      </c>
      <c r="B56" s="9" t="s">
        <v>138</v>
      </c>
      <c r="C56" s="10" t="s">
        <v>139</v>
      </c>
      <c r="D56" s="8">
        <v>26.0</v>
      </c>
      <c r="E56" s="8">
        <v>26.0</v>
      </c>
      <c r="F56" s="8">
        <v>6.0</v>
      </c>
      <c r="G56" s="8">
        <v>20.0</v>
      </c>
      <c r="H56" s="8">
        <v>21.8</v>
      </c>
      <c r="I56" s="11">
        <v>8.7</v>
      </c>
      <c r="J56" s="10">
        <v>3.0</v>
      </c>
      <c r="K56" s="10">
        <v>7.3</v>
      </c>
      <c r="L56" s="8">
        <v>40.3</v>
      </c>
      <c r="M56" s="10">
        <v>1.1</v>
      </c>
      <c r="N56" s="10">
        <v>3.5</v>
      </c>
      <c r="O56" s="8">
        <v>31.9</v>
      </c>
      <c r="P56" s="8">
        <v>1.7</v>
      </c>
      <c r="Q56" s="8">
        <v>2.0</v>
      </c>
      <c r="R56" s="8">
        <v>84.3</v>
      </c>
      <c r="S56" s="10">
        <v>0.5</v>
      </c>
      <c r="T56" s="10">
        <v>1.5</v>
      </c>
      <c r="U56" s="10">
        <v>2.0</v>
      </c>
      <c r="V56" s="10">
        <v>3.7</v>
      </c>
      <c r="W56" s="10">
        <v>1.8</v>
      </c>
      <c r="X56" s="10">
        <v>0.9</v>
      </c>
      <c r="Y56" s="10">
        <v>0.2</v>
      </c>
      <c r="Z56" s="10">
        <v>2.0</v>
      </c>
      <c r="AA56" s="8">
        <v>17.7</v>
      </c>
      <c r="AB56" s="8">
        <v>1.0</v>
      </c>
      <c r="AC56" s="8">
        <v>0.0</v>
      </c>
      <c r="AD56" s="8">
        <v>-3.0</v>
      </c>
      <c r="AE56" s="12">
        <v>2024.0</v>
      </c>
      <c r="AF56" s="13"/>
    </row>
    <row r="57">
      <c r="A57" s="8">
        <v>56.0</v>
      </c>
      <c r="B57" s="9" t="s">
        <v>140</v>
      </c>
      <c r="C57" s="10" t="s">
        <v>141</v>
      </c>
      <c r="D57" s="8">
        <v>32.0</v>
      </c>
      <c r="E57" s="8">
        <v>27.0</v>
      </c>
      <c r="F57" s="8">
        <v>20.0</v>
      </c>
      <c r="G57" s="8">
        <v>7.0</v>
      </c>
      <c r="H57" s="8">
        <v>26.0</v>
      </c>
      <c r="I57" s="11">
        <v>8.6</v>
      </c>
      <c r="J57" s="10">
        <v>3.1</v>
      </c>
      <c r="K57" s="10">
        <v>7.6</v>
      </c>
      <c r="L57" s="8">
        <v>40.8</v>
      </c>
      <c r="M57" s="10">
        <v>1.0</v>
      </c>
      <c r="N57" s="10">
        <v>2.9</v>
      </c>
      <c r="O57" s="8">
        <v>33.8</v>
      </c>
      <c r="P57" s="8">
        <v>1.4</v>
      </c>
      <c r="Q57" s="8">
        <v>1.8</v>
      </c>
      <c r="R57" s="8">
        <v>81.3</v>
      </c>
      <c r="S57" s="10">
        <v>0.2</v>
      </c>
      <c r="T57" s="10">
        <v>2.7</v>
      </c>
      <c r="U57" s="10">
        <v>2.9</v>
      </c>
      <c r="V57" s="10">
        <v>4.9</v>
      </c>
      <c r="W57" s="10">
        <v>2.4</v>
      </c>
      <c r="X57" s="10">
        <v>1.3</v>
      </c>
      <c r="Y57" s="10">
        <v>0.7</v>
      </c>
      <c r="Z57" s="10">
        <v>1.4</v>
      </c>
      <c r="AA57" s="8">
        <v>21.3</v>
      </c>
      <c r="AB57" s="8">
        <v>1.0</v>
      </c>
      <c r="AC57" s="8">
        <v>0.0</v>
      </c>
      <c r="AD57" s="8">
        <v>5.7</v>
      </c>
      <c r="AE57" s="12">
        <v>2024.0</v>
      </c>
      <c r="AF57" s="13"/>
    </row>
    <row r="58">
      <c r="A58" s="8">
        <v>57.0</v>
      </c>
      <c r="B58" s="9" t="s">
        <v>142</v>
      </c>
      <c r="C58" s="10" t="s">
        <v>143</v>
      </c>
      <c r="D58" s="8">
        <v>30.0</v>
      </c>
      <c r="E58" s="8">
        <v>17.0</v>
      </c>
      <c r="F58" s="8">
        <v>7.0</v>
      </c>
      <c r="G58" s="8">
        <v>10.0</v>
      </c>
      <c r="H58" s="8">
        <v>17.9</v>
      </c>
      <c r="I58" s="11">
        <v>8.6</v>
      </c>
      <c r="J58" s="10">
        <v>2.9</v>
      </c>
      <c r="K58" s="10">
        <v>8.1</v>
      </c>
      <c r="L58" s="8">
        <v>35.5</v>
      </c>
      <c r="M58" s="10">
        <v>0.8</v>
      </c>
      <c r="N58" s="10">
        <v>2.1</v>
      </c>
      <c r="O58" s="8">
        <v>38.9</v>
      </c>
      <c r="P58" s="8">
        <v>2.0</v>
      </c>
      <c r="Q58" s="8">
        <v>2.5</v>
      </c>
      <c r="R58" s="8">
        <v>79.1</v>
      </c>
      <c r="S58" s="10">
        <v>0.9</v>
      </c>
      <c r="T58" s="10">
        <v>2.4</v>
      </c>
      <c r="U58" s="10">
        <v>3.3</v>
      </c>
      <c r="V58" s="10">
        <v>1.4</v>
      </c>
      <c r="W58" s="10">
        <v>1.1</v>
      </c>
      <c r="X58" s="10">
        <v>0.9</v>
      </c>
      <c r="Y58" s="10">
        <v>0.2</v>
      </c>
      <c r="Z58" s="10">
        <v>2.1</v>
      </c>
      <c r="AA58" s="8">
        <v>16.5</v>
      </c>
      <c r="AB58" s="8">
        <v>0.0</v>
      </c>
      <c r="AC58" s="8">
        <v>0.0</v>
      </c>
      <c r="AD58" s="8">
        <v>-4.2</v>
      </c>
      <c r="AE58" s="12">
        <v>2024.0</v>
      </c>
      <c r="AF58" s="13"/>
    </row>
    <row r="59">
      <c r="A59" s="8">
        <v>58.0</v>
      </c>
      <c r="B59" s="9" t="s">
        <v>144</v>
      </c>
      <c r="C59" s="10" t="s">
        <v>145</v>
      </c>
      <c r="D59" s="8">
        <v>29.0</v>
      </c>
      <c r="E59" s="8">
        <v>29.0</v>
      </c>
      <c r="F59" s="8">
        <v>10.0</v>
      </c>
      <c r="G59" s="8">
        <v>19.0</v>
      </c>
      <c r="H59" s="8">
        <v>24.5</v>
      </c>
      <c r="I59" s="11">
        <v>8.4</v>
      </c>
      <c r="J59" s="10">
        <v>2.7</v>
      </c>
      <c r="K59" s="10">
        <v>6.7</v>
      </c>
      <c r="L59" s="8">
        <v>40.9</v>
      </c>
      <c r="M59" s="10">
        <v>1.7</v>
      </c>
      <c r="N59" s="10">
        <v>4.2</v>
      </c>
      <c r="O59" s="8">
        <v>39.8</v>
      </c>
      <c r="P59" s="8">
        <v>1.2</v>
      </c>
      <c r="Q59" s="8">
        <v>1.3</v>
      </c>
      <c r="R59" s="8">
        <v>92.3</v>
      </c>
      <c r="S59" s="10">
        <v>0.5</v>
      </c>
      <c r="T59" s="10">
        <v>2.0</v>
      </c>
      <c r="U59" s="10">
        <v>2.6</v>
      </c>
      <c r="V59" s="10">
        <v>2.1</v>
      </c>
      <c r="W59" s="10">
        <v>0.9</v>
      </c>
      <c r="X59" s="10">
        <v>0.9</v>
      </c>
      <c r="Y59" s="8">
        <v>0.0</v>
      </c>
      <c r="Z59" s="10">
        <v>1.7</v>
      </c>
      <c r="AA59" s="8">
        <v>16.7</v>
      </c>
      <c r="AB59" s="8">
        <v>0.0</v>
      </c>
      <c r="AC59" s="8">
        <v>0.0</v>
      </c>
      <c r="AD59" s="8">
        <v>-0.1</v>
      </c>
      <c r="AE59" s="12">
        <v>2024.0</v>
      </c>
      <c r="AF59" s="13"/>
    </row>
    <row r="60">
      <c r="A60" s="8">
        <v>59.0</v>
      </c>
      <c r="B60" s="9" t="s">
        <v>146</v>
      </c>
      <c r="C60" s="10" t="s">
        <v>147</v>
      </c>
      <c r="D60" s="8">
        <v>28.0</v>
      </c>
      <c r="E60" s="8">
        <v>40.0</v>
      </c>
      <c r="F60" s="8">
        <v>19.0</v>
      </c>
      <c r="G60" s="8">
        <v>21.0</v>
      </c>
      <c r="H60" s="8">
        <v>27.7</v>
      </c>
      <c r="I60" s="11">
        <v>8.4</v>
      </c>
      <c r="J60" s="10">
        <v>2.6</v>
      </c>
      <c r="K60" s="10">
        <v>6.0</v>
      </c>
      <c r="L60" s="8">
        <v>42.9</v>
      </c>
      <c r="M60" s="10">
        <v>1.7</v>
      </c>
      <c r="N60" s="10">
        <v>4.5</v>
      </c>
      <c r="O60" s="8">
        <v>37.8</v>
      </c>
      <c r="P60" s="8">
        <v>1.5</v>
      </c>
      <c r="Q60" s="8">
        <v>1.7</v>
      </c>
      <c r="R60" s="8">
        <v>87.0</v>
      </c>
      <c r="S60" s="10">
        <v>0.4</v>
      </c>
      <c r="T60" s="10">
        <v>3.5</v>
      </c>
      <c r="U60" s="10">
        <v>3.9</v>
      </c>
      <c r="V60" s="10">
        <v>2.0</v>
      </c>
      <c r="W60" s="10">
        <v>1.0</v>
      </c>
      <c r="X60" s="10">
        <v>1.0</v>
      </c>
      <c r="Y60" s="10">
        <v>0.3</v>
      </c>
      <c r="Z60" s="10">
        <v>2.3</v>
      </c>
      <c r="AA60" s="8">
        <v>18.5</v>
      </c>
      <c r="AB60" s="8">
        <v>1.0</v>
      </c>
      <c r="AC60" s="8">
        <v>0.0</v>
      </c>
      <c r="AD60" s="8">
        <v>-1.0</v>
      </c>
      <c r="AE60" s="12">
        <v>2024.0</v>
      </c>
      <c r="AF60" s="13"/>
    </row>
    <row r="61">
      <c r="A61" s="8">
        <v>60.0</v>
      </c>
      <c r="B61" s="9" t="s">
        <v>148</v>
      </c>
      <c r="C61" s="10" t="s">
        <v>149</v>
      </c>
      <c r="D61" s="8">
        <v>30.0</v>
      </c>
      <c r="E61" s="8">
        <v>16.0</v>
      </c>
      <c r="F61" s="8">
        <v>4.0</v>
      </c>
      <c r="G61" s="8">
        <v>12.0</v>
      </c>
      <c r="H61" s="8">
        <v>23.7</v>
      </c>
      <c r="I61" s="11">
        <v>8.1</v>
      </c>
      <c r="J61" s="10">
        <v>2.6</v>
      </c>
      <c r="K61" s="10">
        <v>8.2</v>
      </c>
      <c r="L61" s="8">
        <v>32.1</v>
      </c>
      <c r="M61" s="10">
        <v>1.3</v>
      </c>
      <c r="N61" s="10">
        <v>4.3</v>
      </c>
      <c r="O61" s="8">
        <v>30.4</v>
      </c>
      <c r="P61" s="8">
        <v>1.5</v>
      </c>
      <c r="Q61" s="8">
        <v>1.7</v>
      </c>
      <c r="R61" s="8">
        <v>88.9</v>
      </c>
      <c r="S61" s="10">
        <v>0.1</v>
      </c>
      <c r="T61" s="10">
        <v>2.3</v>
      </c>
      <c r="U61" s="10">
        <v>2.3</v>
      </c>
      <c r="V61" s="10">
        <v>3.3</v>
      </c>
      <c r="W61" s="10">
        <v>1.9</v>
      </c>
      <c r="X61" s="10">
        <v>1.1</v>
      </c>
      <c r="Y61" s="10">
        <v>0.1</v>
      </c>
      <c r="Z61" s="10">
        <v>1.4</v>
      </c>
      <c r="AA61" s="8">
        <v>17.4</v>
      </c>
      <c r="AB61" s="8">
        <v>0.0</v>
      </c>
      <c r="AC61" s="8">
        <v>0.0</v>
      </c>
      <c r="AD61" s="8">
        <v>-2.5</v>
      </c>
      <c r="AE61" s="12">
        <v>2024.0</v>
      </c>
      <c r="AF61" s="13"/>
    </row>
    <row r="62">
      <c r="A62" s="8">
        <v>61.0</v>
      </c>
      <c r="B62" s="9" t="s">
        <v>150</v>
      </c>
      <c r="C62" s="10" t="s">
        <v>151</v>
      </c>
      <c r="D62" s="8">
        <v>29.0</v>
      </c>
      <c r="E62" s="8">
        <v>40.0</v>
      </c>
      <c r="F62" s="8">
        <v>17.0</v>
      </c>
      <c r="G62" s="8">
        <v>23.0</v>
      </c>
      <c r="H62" s="8">
        <v>18.7</v>
      </c>
      <c r="I62" s="11">
        <v>7.8</v>
      </c>
      <c r="J62" s="10">
        <v>3.0</v>
      </c>
      <c r="K62" s="10">
        <v>6.1</v>
      </c>
      <c r="L62" s="8">
        <v>49.2</v>
      </c>
      <c r="M62" s="10">
        <v>0.5</v>
      </c>
      <c r="N62" s="10">
        <v>1.3</v>
      </c>
      <c r="O62" s="8">
        <v>36.0</v>
      </c>
      <c r="P62" s="8">
        <v>1.4</v>
      </c>
      <c r="Q62" s="8">
        <v>1.7</v>
      </c>
      <c r="R62" s="8">
        <v>83.3</v>
      </c>
      <c r="S62" s="10">
        <v>1.1</v>
      </c>
      <c r="T62" s="10">
        <v>3.6</v>
      </c>
      <c r="U62" s="10">
        <v>4.7</v>
      </c>
      <c r="V62" s="10">
        <v>2.6</v>
      </c>
      <c r="W62" s="10">
        <v>1.4</v>
      </c>
      <c r="X62" s="10">
        <v>0.7</v>
      </c>
      <c r="Y62" s="10">
        <v>0.1</v>
      </c>
      <c r="Z62" s="10">
        <v>2.0</v>
      </c>
      <c r="AA62" s="8">
        <v>17.0</v>
      </c>
      <c r="AB62" s="8">
        <v>2.0</v>
      </c>
      <c r="AC62" s="8">
        <v>0.0</v>
      </c>
      <c r="AD62" s="8">
        <v>-3.0</v>
      </c>
      <c r="AE62" s="12">
        <v>2024.0</v>
      </c>
      <c r="AF62" s="13"/>
    </row>
    <row r="63">
      <c r="A63" s="8">
        <v>62.0</v>
      </c>
      <c r="B63" s="9" t="s">
        <v>152</v>
      </c>
      <c r="C63" s="10" t="s">
        <v>153</v>
      </c>
      <c r="D63" s="8">
        <v>22.0</v>
      </c>
      <c r="E63" s="8">
        <v>34.0</v>
      </c>
      <c r="F63" s="8">
        <v>11.0</v>
      </c>
      <c r="G63" s="8">
        <v>23.0</v>
      </c>
      <c r="H63" s="8">
        <v>21.8</v>
      </c>
      <c r="I63" s="11">
        <v>7.6</v>
      </c>
      <c r="J63" s="10">
        <v>3.0</v>
      </c>
      <c r="K63" s="10">
        <v>6.2</v>
      </c>
      <c r="L63" s="8">
        <v>49.0</v>
      </c>
      <c r="M63" s="8">
        <v>0.0</v>
      </c>
      <c r="N63" s="10">
        <v>0.2</v>
      </c>
      <c r="O63" s="8">
        <v>0.0</v>
      </c>
      <c r="P63" s="8">
        <v>1.5</v>
      </c>
      <c r="Q63" s="8">
        <v>2.4</v>
      </c>
      <c r="R63" s="8">
        <v>65.0</v>
      </c>
      <c r="S63" s="10">
        <v>1.4</v>
      </c>
      <c r="T63" s="10">
        <v>4.2</v>
      </c>
      <c r="U63" s="10">
        <v>5.6</v>
      </c>
      <c r="V63" s="10">
        <v>1.4</v>
      </c>
      <c r="W63" s="10">
        <v>1.5</v>
      </c>
      <c r="X63" s="10">
        <v>0.7</v>
      </c>
      <c r="Y63" s="10">
        <v>0.8</v>
      </c>
      <c r="Z63" s="10">
        <v>2.7</v>
      </c>
      <c r="AA63" s="8">
        <v>17.7</v>
      </c>
      <c r="AB63" s="8">
        <v>3.0</v>
      </c>
      <c r="AC63" s="8">
        <v>0.0</v>
      </c>
      <c r="AD63" s="8">
        <v>-3.7</v>
      </c>
      <c r="AE63" s="12">
        <v>2024.0</v>
      </c>
      <c r="AF63" s="13"/>
    </row>
    <row r="64">
      <c r="A64" s="8">
        <v>63.0</v>
      </c>
      <c r="B64" s="9" t="s">
        <v>154</v>
      </c>
      <c r="C64" s="10" t="s">
        <v>155</v>
      </c>
      <c r="D64" s="8">
        <v>28.0</v>
      </c>
      <c r="E64" s="8">
        <v>40.0</v>
      </c>
      <c r="F64" s="8">
        <v>8.0</v>
      </c>
      <c r="G64" s="8">
        <v>32.0</v>
      </c>
      <c r="H64" s="8">
        <v>20.3</v>
      </c>
      <c r="I64" s="11">
        <v>7.6</v>
      </c>
      <c r="J64" s="10">
        <v>2.6</v>
      </c>
      <c r="K64" s="10">
        <v>6.6</v>
      </c>
      <c r="L64" s="8">
        <v>38.8</v>
      </c>
      <c r="M64" s="10">
        <v>1.3</v>
      </c>
      <c r="N64" s="10">
        <v>4.0</v>
      </c>
      <c r="O64" s="8">
        <v>33.1</v>
      </c>
      <c r="P64" s="8">
        <v>1.2</v>
      </c>
      <c r="Q64" s="8">
        <v>1.5</v>
      </c>
      <c r="R64" s="8">
        <v>79.3</v>
      </c>
      <c r="S64" s="10">
        <v>0.4</v>
      </c>
      <c r="T64" s="10">
        <v>1.2</v>
      </c>
      <c r="U64" s="10">
        <v>1.6</v>
      </c>
      <c r="V64" s="10">
        <v>1.3</v>
      </c>
      <c r="W64" s="10">
        <v>1.2</v>
      </c>
      <c r="X64" s="10">
        <v>0.5</v>
      </c>
      <c r="Y64" s="8">
        <v>0.0</v>
      </c>
      <c r="Z64" s="10">
        <v>1.8</v>
      </c>
      <c r="AA64" s="8">
        <v>12.8</v>
      </c>
      <c r="AB64" s="8">
        <v>0.0</v>
      </c>
      <c r="AC64" s="8">
        <v>0.0</v>
      </c>
      <c r="AD64" s="8">
        <v>-3.9</v>
      </c>
      <c r="AE64" s="12">
        <v>2024.0</v>
      </c>
      <c r="AF64" s="13"/>
    </row>
    <row r="65">
      <c r="A65" s="8">
        <v>64.0</v>
      </c>
      <c r="B65" s="9" t="s">
        <v>156</v>
      </c>
      <c r="C65" s="10" t="s">
        <v>157</v>
      </c>
      <c r="D65" s="8">
        <v>22.0</v>
      </c>
      <c r="E65" s="8">
        <v>15.0</v>
      </c>
      <c r="F65" s="8">
        <v>4.0</v>
      </c>
      <c r="G65" s="8">
        <v>11.0</v>
      </c>
      <c r="H65" s="8">
        <v>22.0</v>
      </c>
      <c r="I65" s="11">
        <v>7.5</v>
      </c>
      <c r="J65" s="10">
        <v>2.7</v>
      </c>
      <c r="K65" s="10">
        <v>6.9</v>
      </c>
      <c r="L65" s="8">
        <v>39.8</v>
      </c>
      <c r="M65" s="10">
        <v>0.7</v>
      </c>
      <c r="N65" s="10">
        <v>2.1</v>
      </c>
      <c r="O65" s="8">
        <v>32.3</v>
      </c>
      <c r="P65" s="8">
        <v>1.4</v>
      </c>
      <c r="Q65" s="8">
        <v>1.7</v>
      </c>
      <c r="R65" s="8">
        <v>84.0</v>
      </c>
      <c r="S65" s="10">
        <v>1.2</v>
      </c>
      <c r="T65" s="10">
        <v>4.1</v>
      </c>
      <c r="U65" s="10">
        <v>5.3</v>
      </c>
      <c r="V65" s="10">
        <v>1.7</v>
      </c>
      <c r="W65" s="10">
        <v>2.3</v>
      </c>
      <c r="X65" s="10">
        <v>1.1</v>
      </c>
      <c r="Y65" s="10">
        <v>2.3</v>
      </c>
      <c r="Z65" s="10">
        <v>4.0</v>
      </c>
      <c r="AA65" s="8">
        <v>22.0</v>
      </c>
      <c r="AB65" s="8">
        <v>1.0</v>
      </c>
      <c r="AC65" s="8">
        <v>0.0</v>
      </c>
      <c r="AD65" s="8">
        <v>-4.8</v>
      </c>
      <c r="AE65" s="12">
        <v>2024.0</v>
      </c>
      <c r="AF65" s="13"/>
    </row>
    <row r="66">
      <c r="A66" s="8">
        <v>65.0</v>
      </c>
      <c r="B66" s="9" t="s">
        <v>158</v>
      </c>
      <c r="C66" s="10" t="s">
        <v>159</v>
      </c>
      <c r="D66" s="8">
        <v>29.0</v>
      </c>
      <c r="E66" s="8">
        <v>40.0</v>
      </c>
      <c r="F66" s="8">
        <v>14.0</v>
      </c>
      <c r="G66" s="8">
        <v>26.0</v>
      </c>
      <c r="H66" s="8">
        <v>22.1</v>
      </c>
      <c r="I66" s="11">
        <v>7.5</v>
      </c>
      <c r="J66" s="10">
        <v>2.6</v>
      </c>
      <c r="K66" s="10">
        <v>6.3</v>
      </c>
      <c r="L66" s="8">
        <v>41.5</v>
      </c>
      <c r="M66" s="10">
        <v>0.9</v>
      </c>
      <c r="N66" s="10">
        <v>2.7</v>
      </c>
      <c r="O66" s="8">
        <v>33.0</v>
      </c>
      <c r="P66" s="8">
        <v>1.4</v>
      </c>
      <c r="Q66" s="8">
        <v>1.7</v>
      </c>
      <c r="R66" s="8">
        <v>80.6</v>
      </c>
      <c r="S66" s="10">
        <v>0.3</v>
      </c>
      <c r="T66" s="10">
        <v>1.4</v>
      </c>
      <c r="U66" s="10">
        <v>1.7</v>
      </c>
      <c r="V66" s="10">
        <v>1.9</v>
      </c>
      <c r="W66" s="10">
        <v>1.4</v>
      </c>
      <c r="X66" s="10">
        <v>1.1</v>
      </c>
      <c r="Y66" s="10">
        <v>0.5</v>
      </c>
      <c r="Z66" s="10">
        <v>1.0</v>
      </c>
      <c r="AA66" s="8">
        <v>15.0</v>
      </c>
      <c r="AB66" s="8">
        <v>0.0</v>
      </c>
      <c r="AC66" s="8">
        <v>0.0</v>
      </c>
      <c r="AD66" s="8">
        <v>-1.9</v>
      </c>
      <c r="AE66" s="12">
        <v>2024.0</v>
      </c>
      <c r="AF66" s="13"/>
    </row>
    <row r="67">
      <c r="A67" s="8">
        <v>66.0</v>
      </c>
      <c r="B67" s="9" t="s">
        <v>160</v>
      </c>
      <c r="C67" s="10" t="s">
        <v>161</v>
      </c>
      <c r="D67" s="8">
        <v>28.0</v>
      </c>
      <c r="E67" s="8">
        <v>37.0</v>
      </c>
      <c r="F67" s="8">
        <v>10.0</v>
      </c>
      <c r="G67" s="8">
        <v>27.0</v>
      </c>
      <c r="H67" s="8">
        <v>22.8</v>
      </c>
      <c r="I67" s="11">
        <v>7.4</v>
      </c>
      <c r="J67" s="10">
        <v>2.9</v>
      </c>
      <c r="K67" s="10">
        <v>6.2</v>
      </c>
      <c r="L67" s="8">
        <v>46.5</v>
      </c>
      <c r="M67" s="10">
        <v>0.1</v>
      </c>
      <c r="N67" s="10">
        <v>0.4</v>
      </c>
      <c r="O67" s="8">
        <v>21.4</v>
      </c>
      <c r="P67" s="8">
        <v>1.5</v>
      </c>
      <c r="Q67" s="8">
        <v>1.9</v>
      </c>
      <c r="R67" s="8">
        <v>80.3</v>
      </c>
      <c r="S67" s="10">
        <v>1.8</v>
      </c>
      <c r="T67" s="10">
        <v>4.0</v>
      </c>
      <c r="U67" s="10">
        <v>5.8</v>
      </c>
      <c r="V67" s="10">
        <v>1.4</v>
      </c>
      <c r="W67" s="10">
        <v>1.8</v>
      </c>
      <c r="X67" s="10">
        <v>0.7</v>
      </c>
      <c r="Y67" s="10">
        <v>0.5</v>
      </c>
      <c r="Z67" s="10">
        <v>2.3</v>
      </c>
      <c r="AA67" s="8">
        <v>17.2</v>
      </c>
      <c r="AB67" s="8">
        <v>5.0</v>
      </c>
      <c r="AC67" s="8">
        <v>0.0</v>
      </c>
      <c r="AD67" s="8">
        <v>-4.7</v>
      </c>
      <c r="AE67" s="12">
        <v>2024.0</v>
      </c>
      <c r="AF67" s="13"/>
    </row>
    <row r="68">
      <c r="A68" s="8">
        <v>67.0</v>
      </c>
      <c r="B68" s="9" t="s">
        <v>162</v>
      </c>
      <c r="C68" s="10" t="s">
        <v>163</v>
      </c>
      <c r="D68" s="8">
        <v>32.0</v>
      </c>
      <c r="E68" s="8">
        <v>18.0</v>
      </c>
      <c r="F68" s="8">
        <v>11.0</v>
      </c>
      <c r="G68" s="8">
        <v>7.0</v>
      </c>
      <c r="H68" s="8">
        <v>24.9</v>
      </c>
      <c r="I68" s="11">
        <v>7.4</v>
      </c>
      <c r="J68" s="10">
        <v>2.9</v>
      </c>
      <c r="K68" s="10">
        <v>7.0</v>
      </c>
      <c r="L68" s="8">
        <v>42.1</v>
      </c>
      <c r="M68" s="10">
        <v>1.4</v>
      </c>
      <c r="N68" s="10">
        <v>3.9</v>
      </c>
      <c r="O68" s="8">
        <v>35.7</v>
      </c>
      <c r="P68" s="8">
        <v>0.1</v>
      </c>
      <c r="Q68" s="8">
        <v>0.2</v>
      </c>
      <c r="R68" s="8">
        <v>66.7</v>
      </c>
      <c r="S68" s="10">
        <v>0.7</v>
      </c>
      <c r="T68" s="10">
        <v>3.2</v>
      </c>
      <c r="U68" s="10">
        <v>3.9</v>
      </c>
      <c r="V68" s="10">
        <v>1.1</v>
      </c>
      <c r="W68" s="10">
        <v>1.0</v>
      </c>
      <c r="X68" s="10">
        <v>0.9</v>
      </c>
      <c r="Y68" s="10">
        <v>0.7</v>
      </c>
      <c r="Z68" s="10">
        <v>1.9</v>
      </c>
      <c r="AA68" s="8">
        <v>17.1</v>
      </c>
      <c r="AB68" s="8">
        <v>0.0</v>
      </c>
      <c r="AC68" s="8">
        <v>0.0</v>
      </c>
      <c r="AD68" s="8">
        <v>-0.7</v>
      </c>
      <c r="AE68" s="12">
        <v>2024.0</v>
      </c>
      <c r="AF68" s="13"/>
    </row>
    <row r="69">
      <c r="A69" s="8">
        <v>68.0</v>
      </c>
      <c r="B69" s="9" t="s">
        <v>164</v>
      </c>
      <c r="C69" s="10" t="s">
        <v>165</v>
      </c>
      <c r="D69" s="8">
        <v>31.0</v>
      </c>
      <c r="E69" s="8">
        <v>40.0</v>
      </c>
      <c r="F69" s="8">
        <v>14.0</v>
      </c>
      <c r="G69" s="8">
        <v>26.0</v>
      </c>
      <c r="H69" s="8">
        <v>23.2</v>
      </c>
      <c r="I69" s="11">
        <v>7.4</v>
      </c>
      <c r="J69" s="10">
        <v>2.7</v>
      </c>
      <c r="K69" s="10">
        <v>7.7</v>
      </c>
      <c r="L69" s="8">
        <v>34.6</v>
      </c>
      <c r="M69" s="10">
        <v>1.8</v>
      </c>
      <c r="N69" s="10">
        <v>5.6</v>
      </c>
      <c r="O69" s="8">
        <v>32.4</v>
      </c>
      <c r="P69" s="8">
        <v>0.3</v>
      </c>
      <c r="Q69" s="8">
        <v>0.4</v>
      </c>
      <c r="R69" s="8">
        <v>66.7</v>
      </c>
      <c r="S69" s="10">
        <v>0.1</v>
      </c>
      <c r="T69" s="10">
        <v>1.5</v>
      </c>
      <c r="U69" s="10">
        <v>1.6</v>
      </c>
      <c r="V69" s="10">
        <v>4.3</v>
      </c>
      <c r="W69" s="10">
        <v>2.6</v>
      </c>
      <c r="X69" s="10">
        <v>0.5</v>
      </c>
      <c r="Y69" s="8">
        <v>0.0</v>
      </c>
      <c r="Z69" s="10">
        <v>2.2</v>
      </c>
      <c r="AA69" s="8">
        <v>16.1</v>
      </c>
      <c r="AB69" s="8">
        <v>0.0</v>
      </c>
      <c r="AC69" s="8">
        <v>0.0</v>
      </c>
      <c r="AD69" s="8">
        <v>-1.9</v>
      </c>
      <c r="AE69" s="12">
        <v>2024.0</v>
      </c>
      <c r="AF69" s="13"/>
    </row>
    <row r="70">
      <c r="A70" s="8">
        <v>69.0</v>
      </c>
      <c r="B70" s="9" t="s">
        <v>166</v>
      </c>
      <c r="C70" s="10" t="s">
        <v>167</v>
      </c>
      <c r="D70" s="8">
        <v>26.0</v>
      </c>
      <c r="E70" s="8">
        <v>39.0</v>
      </c>
      <c r="F70" s="8">
        <v>12.0</v>
      </c>
      <c r="G70" s="8">
        <v>27.0</v>
      </c>
      <c r="H70" s="8">
        <v>19.1</v>
      </c>
      <c r="I70" s="11">
        <v>7.2</v>
      </c>
      <c r="J70" s="10">
        <v>2.4</v>
      </c>
      <c r="K70" s="10">
        <v>6.5</v>
      </c>
      <c r="L70" s="8">
        <v>37.7</v>
      </c>
      <c r="M70" s="10">
        <v>1.1</v>
      </c>
      <c r="N70" s="10">
        <v>2.8</v>
      </c>
      <c r="O70" s="8">
        <v>37.6</v>
      </c>
      <c r="P70" s="8">
        <v>1.2</v>
      </c>
      <c r="Q70" s="8">
        <v>1.3</v>
      </c>
      <c r="R70" s="8">
        <v>96.0</v>
      </c>
      <c r="S70" s="10">
        <v>0.1</v>
      </c>
      <c r="T70" s="10">
        <v>1.0</v>
      </c>
      <c r="U70" s="10">
        <v>1.1</v>
      </c>
      <c r="V70" s="10">
        <v>2.4</v>
      </c>
      <c r="W70" s="10">
        <v>1.4</v>
      </c>
      <c r="X70" s="10">
        <v>0.7</v>
      </c>
      <c r="Y70" s="10">
        <v>0.1</v>
      </c>
      <c r="Z70" s="10">
        <v>1.2</v>
      </c>
      <c r="AA70" s="8">
        <v>13.3</v>
      </c>
      <c r="AB70" s="8">
        <v>0.0</v>
      </c>
      <c r="AC70" s="8">
        <v>0.0</v>
      </c>
      <c r="AD70" s="8">
        <v>-6.1</v>
      </c>
      <c r="AE70" s="12">
        <v>2024.0</v>
      </c>
      <c r="AF70" s="13"/>
    </row>
    <row r="71">
      <c r="A71" s="8">
        <v>70.0</v>
      </c>
      <c r="B71" s="9" t="s">
        <v>168</v>
      </c>
      <c r="C71" s="10" t="s">
        <v>169</v>
      </c>
      <c r="D71" s="8">
        <v>23.0</v>
      </c>
      <c r="E71" s="8">
        <v>39.0</v>
      </c>
      <c r="F71" s="8">
        <v>24.0</v>
      </c>
      <c r="G71" s="8">
        <v>15.0</v>
      </c>
      <c r="H71" s="8">
        <v>22.3</v>
      </c>
      <c r="I71" s="11">
        <v>6.8</v>
      </c>
      <c r="J71" s="10">
        <v>2.8</v>
      </c>
      <c r="K71" s="10">
        <v>5.8</v>
      </c>
      <c r="L71" s="8">
        <v>49.3</v>
      </c>
      <c r="M71" s="10">
        <v>0.3</v>
      </c>
      <c r="N71" s="10">
        <v>1.3</v>
      </c>
      <c r="O71" s="8">
        <v>25.0</v>
      </c>
      <c r="P71" s="8">
        <v>0.8</v>
      </c>
      <c r="Q71" s="8">
        <v>1.1</v>
      </c>
      <c r="R71" s="8">
        <v>72.1</v>
      </c>
      <c r="S71" s="10">
        <v>1.2</v>
      </c>
      <c r="T71" s="10">
        <v>3.1</v>
      </c>
      <c r="U71" s="10">
        <v>4.3</v>
      </c>
      <c r="V71" s="10">
        <v>1.8</v>
      </c>
      <c r="W71" s="10">
        <v>1.7</v>
      </c>
      <c r="X71" s="10">
        <v>1.3</v>
      </c>
      <c r="Y71" s="10">
        <v>0.7</v>
      </c>
      <c r="Z71" s="10">
        <v>1.9</v>
      </c>
      <c r="AA71" s="8">
        <v>17.1</v>
      </c>
      <c r="AB71" s="8">
        <v>1.0</v>
      </c>
      <c r="AC71" s="8">
        <v>0.0</v>
      </c>
      <c r="AD71" s="8">
        <v>0.5</v>
      </c>
      <c r="AE71" s="12">
        <v>2024.0</v>
      </c>
      <c r="AF71" s="13"/>
    </row>
    <row r="72">
      <c r="A72" s="8">
        <v>71.0</v>
      </c>
      <c r="B72" s="9" t="s">
        <v>170</v>
      </c>
      <c r="C72" s="10" t="s">
        <v>171</v>
      </c>
      <c r="D72" s="8">
        <v>24.0</v>
      </c>
      <c r="E72" s="8">
        <v>40.0</v>
      </c>
      <c r="F72" s="8">
        <v>32.0</v>
      </c>
      <c r="G72" s="8">
        <v>8.0</v>
      </c>
      <c r="H72" s="8">
        <v>20.9</v>
      </c>
      <c r="I72" s="11">
        <v>6.7</v>
      </c>
      <c r="J72" s="10">
        <v>2.4</v>
      </c>
      <c r="K72" s="10">
        <v>5.1</v>
      </c>
      <c r="L72" s="8">
        <v>47.8</v>
      </c>
      <c r="M72" s="10">
        <v>1.4</v>
      </c>
      <c r="N72" s="10">
        <v>3.2</v>
      </c>
      <c r="O72" s="8">
        <v>43.3</v>
      </c>
      <c r="P72" s="8">
        <v>0.5</v>
      </c>
      <c r="Q72" s="8">
        <v>0.6</v>
      </c>
      <c r="R72" s="8">
        <v>72.0</v>
      </c>
      <c r="S72" s="10">
        <v>1.0</v>
      </c>
      <c r="T72" s="10">
        <v>2.1</v>
      </c>
      <c r="U72" s="10">
        <v>3.0</v>
      </c>
      <c r="V72" s="10">
        <v>1.8</v>
      </c>
      <c r="W72" s="10">
        <v>1.0</v>
      </c>
      <c r="X72" s="10">
        <v>1.0</v>
      </c>
      <c r="Y72" s="10">
        <v>0.2</v>
      </c>
      <c r="Z72" s="10">
        <v>2.2</v>
      </c>
      <c r="AA72" s="8">
        <v>15.1</v>
      </c>
      <c r="AB72" s="8">
        <v>0.0</v>
      </c>
      <c r="AC72" s="8">
        <v>0.0</v>
      </c>
      <c r="AD72" s="8">
        <v>7.0</v>
      </c>
      <c r="AE72" s="12">
        <v>2024.0</v>
      </c>
      <c r="AF72" s="13"/>
    </row>
    <row r="73">
      <c r="A73" s="8">
        <v>72.0</v>
      </c>
      <c r="B73" s="9" t="s">
        <v>172</v>
      </c>
      <c r="C73" s="10" t="s">
        <v>173</v>
      </c>
      <c r="D73" s="8">
        <v>25.0</v>
      </c>
      <c r="E73" s="8">
        <v>34.0</v>
      </c>
      <c r="F73" s="8">
        <v>10.0</v>
      </c>
      <c r="G73" s="8">
        <v>24.0</v>
      </c>
      <c r="H73" s="8">
        <v>18.7</v>
      </c>
      <c r="I73" s="11">
        <v>6.6</v>
      </c>
      <c r="J73" s="10">
        <v>2.6</v>
      </c>
      <c r="K73" s="10">
        <v>6.2</v>
      </c>
      <c r="L73" s="8">
        <v>41.5</v>
      </c>
      <c r="M73" s="10">
        <v>0.7</v>
      </c>
      <c r="N73" s="10">
        <v>2.0</v>
      </c>
      <c r="O73" s="8">
        <v>36.8</v>
      </c>
      <c r="P73" s="8">
        <v>0.7</v>
      </c>
      <c r="Q73" s="8">
        <v>1.2</v>
      </c>
      <c r="R73" s="8">
        <v>61.0</v>
      </c>
      <c r="S73" s="10">
        <v>0.6</v>
      </c>
      <c r="T73" s="10">
        <v>1.3</v>
      </c>
      <c r="U73" s="10">
        <v>1.8</v>
      </c>
      <c r="V73" s="10">
        <v>1.0</v>
      </c>
      <c r="W73" s="10">
        <v>1.3</v>
      </c>
      <c r="X73" s="10">
        <v>0.6</v>
      </c>
      <c r="Y73" s="10">
        <v>0.4</v>
      </c>
      <c r="Z73" s="10">
        <v>2.0</v>
      </c>
      <c r="AA73" s="8">
        <v>12.0</v>
      </c>
      <c r="AB73" s="8">
        <v>0.0</v>
      </c>
      <c r="AC73" s="8">
        <v>0.0</v>
      </c>
      <c r="AD73" s="8">
        <v>-3.2</v>
      </c>
      <c r="AE73" s="12">
        <v>2024.0</v>
      </c>
      <c r="AF73" s="13"/>
    </row>
    <row r="74">
      <c r="A74" s="8">
        <v>73.0</v>
      </c>
      <c r="B74" s="9" t="s">
        <v>174</v>
      </c>
      <c r="C74" s="10" t="s">
        <v>175</v>
      </c>
      <c r="D74" s="8">
        <v>29.0</v>
      </c>
      <c r="E74" s="8">
        <v>40.0</v>
      </c>
      <c r="F74" s="8">
        <v>13.0</v>
      </c>
      <c r="G74" s="8">
        <v>27.0</v>
      </c>
      <c r="H74" s="8">
        <v>23.8</v>
      </c>
      <c r="I74" s="11">
        <v>6.6</v>
      </c>
      <c r="J74" s="10">
        <v>2.6</v>
      </c>
      <c r="K74" s="10">
        <v>5.6</v>
      </c>
      <c r="L74" s="8">
        <v>46.6</v>
      </c>
      <c r="M74" s="10">
        <v>0.4</v>
      </c>
      <c r="N74" s="10">
        <v>1.2</v>
      </c>
      <c r="O74" s="8">
        <v>29.2</v>
      </c>
      <c r="P74" s="8">
        <v>1.1</v>
      </c>
      <c r="Q74" s="8">
        <v>1.3</v>
      </c>
      <c r="R74" s="8">
        <v>80.8</v>
      </c>
      <c r="S74" s="10">
        <v>0.3</v>
      </c>
      <c r="T74" s="10">
        <v>1.7</v>
      </c>
      <c r="U74" s="10">
        <v>2.0</v>
      </c>
      <c r="V74" s="10">
        <v>3.9</v>
      </c>
      <c r="W74" s="10">
        <v>1.6</v>
      </c>
      <c r="X74" s="10">
        <v>0.8</v>
      </c>
      <c r="Y74" s="10">
        <v>0.2</v>
      </c>
      <c r="Z74" s="10">
        <v>1.7</v>
      </c>
      <c r="AA74" s="8">
        <v>14.8</v>
      </c>
      <c r="AB74" s="8">
        <v>0.0</v>
      </c>
      <c r="AC74" s="8">
        <v>0.0</v>
      </c>
      <c r="AD74" s="8">
        <v>-0.2</v>
      </c>
      <c r="AE74" s="12">
        <v>2024.0</v>
      </c>
      <c r="AF74" s="13"/>
    </row>
    <row r="75">
      <c r="A75" s="8">
        <v>74.0</v>
      </c>
      <c r="B75" s="9" t="s">
        <v>176</v>
      </c>
      <c r="C75" s="10" t="s">
        <v>177</v>
      </c>
      <c r="D75" s="8">
        <v>31.0</v>
      </c>
      <c r="E75" s="8">
        <v>36.0</v>
      </c>
      <c r="F75" s="8">
        <v>11.0</v>
      </c>
      <c r="G75" s="8">
        <v>25.0</v>
      </c>
      <c r="H75" s="8">
        <v>16.3</v>
      </c>
      <c r="I75" s="11">
        <v>6.5</v>
      </c>
      <c r="J75" s="10">
        <v>2.6</v>
      </c>
      <c r="K75" s="10">
        <v>6.6</v>
      </c>
      <c r="L75" s="8">
        <v>39.9</v>
      </c>
      <c r="M75" s="10">
        <v>0.1</v>
      </c>
      <c r="N75" s="10">
        <v>0.5</v>
      </c>
      <c r="O75" s="8">
        <v>16.7</v>
      </c>
      <c r="P75" s="8">
        <v>1.1</v>
      </c>
      <c r="Q75" s="8">
        <v>1.4</v>
      </c>
      <c r="R75" s="8">
        <v>82.0</v>
      </c>
      <c r="S75" s="10">
        <v>1.1</v>
      </c>
      <c r="T75" s="10">
        <v>2.9</v>
      </c>
      <c r="U75" s="10">
        <v>3.9</v>
      </c>
      <c r="V75" s="10">
        <v>0.8</v>
      </c>
      <c r="W75" s="10">
        <v>1.1</v>
      </c>
      <c r="X75" s="10">
        <v>0.6</v>
      </c>
      <c r="Y75" s="10">
        <v>0.3</v>
      </c>
      <c r="Z75" s="10">
        <v>1.3</v>
      </c>
      <c r="AA75" s="8">
        <v>13.0</v>
      </c>
      <c r="AB75" s="8">
        <v>3.0</v>
      </c>
      <c r="AC75" s="8">
        <v>0.0</v>
      </c>
      <c r="AD75" s="8">
        <v>-4.8</v>
      </c>
      <c r="AE75" s="12">
        <v>2024.0</v>
      </c>
      <c r="AF75" s="13"/>
    </row>
    <row r="76">
      <c r="A76" s="8">
        <v>75.0</v>
      </c>
      <c r="B76" s="9" t="s">
        <v>178</v>
      </c>
      <c r="C76" s="10" t="s">
        <v>179</v>
      </c>
      <c r="D76" s="8">
        <v>32.0</v>
      </c>
      <c r="E76" s="8">
        <v>22.0</v>
      </c>
      <c r="F76" s="8">
        <v>8.0</v>
      </c>
      <c r="G76" s="8">
        <v>14.0</v>
      </c>
      <c r="H76" s="8">
        <v>18.9</v>
      </c>
      <c r="I76" s="11">
        <v>6.4</v>
      </c>
      <c r="J76" s="10">
        <v>2.6</v>
      </c>
      <c r="K76" s="10">
        <v>5.2</v>
      </c>
      <c r="L76" s="8">
        <v>50.9</v>
      </c>
      <c r="M76" s="10">
        <v>0.1</v>
      </c>
      <c r="N76" s="10">
        <v>0.5</v>
      </c>
      <c r="O76" s="8">
        <v>16.7</v>
      </c>
      <c r="P76" s="8">
        <v>1.0</v>
      </c>
      <c r="Q76" s="8">
        <v>1.3</v>
      </c>
      <c r="R76" s="8">
        <v>78.6</v>
      </c>
      <c r="S76" s="10">
        <v>1.4</v>
      </c>
      <c r="T76" s="10">
        <v>3.3</v>
      </c>
      <c r="U76" s="10">
        <v>4.7</v>
      </c>
      <c r="V76" s="10">
        <v>0.9</v>
      </c>
      <c r="W76" s="10">
        <v>1.2</v>
      </c>
      <c r="X76" s="10">
        <v>0.5</v>
      </c>
      <c r="Y76" s="10">
        <v>0.7</v>
      </c>
      <c r="Z76" s="10">
        <v>3.0</v>
      </c>
      <c r="AA76" s="8">
        <v>14.5</v>
      </c>
      <c r="AB76" s="8">
        <v>1.0</v>
      </c>
      <c r="AC76" s="8">
        <v>0.0</v>
      </c>
      <c r="AD76" s="8">
        <v>0.4</v>
      </c>
      <c r="AE76" s="12">
        <v>2024.0</v>
      </c>
      <c r="AF76" s="13"/>
    </row>
    <row r="77">
      <c r="A77" s="8">
        <v>76.0</v>
      </c>
      <c r="B77" s="9" t="s">
        <v>180</v>
      </c>
      <c r="C77" s="10" t="s">
        <v>181</v>
      </c>
      <c r="D77" s="8">
        <v>35.0</v>
      </c>
      <c r="E77" s="8">
        <v>31.0</v>
      </c>
      <c r="F77" s="8">
        <v>24.0</v>
      </c>
      <c r="G77" s="8">
        <v>7.0</v>
      </c>
      <c r="H77" s="8">
        <v>22.3</v>
      </c>
      <c r="I77" s="11">
        <v>6.4</v>
      </c>
      <c r="J77" s="10">
        <v>2.6</v>
      </c>
      <c r="K77" s="10">
        <v>5.9</v>
      </c>
      <c r="L77" s="8">
        <v>44.5</v>
      </c>
      <c r="M77" s="10">
        <v>0.6</v>
      </c>
      <c r="N77" s="10">
        <v>2.2</v>
      </c>
      <c r="O77" s="8">
        <v>26.9</v>
      </c>
      <c r="P77" s="8">
        <v>0.5</v>
      </c>
      <c r="Q77" s="8">
        <v>1.0</v>
      </c>
      <c r="R77" s="8">
        <v>54.8</v>
      </c>
      <c r="S77" s="10">
        <v>0.4</v>
      </c>
      <c r="T77" s="10">
        <v>2.2</v>
      </c>
      <c r="U77" s="10">
        <v>2.6</v>
      </c>
      <c r="V77" s="10">
        <v>4.8</v>
      </c>
      <c r="W77" s="10">
        <v>1.8</v>
      </c>
      <c r="X77" s="10">
        <v>0.8</v>
      </c>
      <c r="Y77" s="10">
        <v>0.5</v>
      </c>
      <c r="Z77" s="10">
        <v>1.7</v>
      </c>
      <c r="AA77" s="8">
        <v>16.9</v>
      </c>
      <c r="AB77" s="8">
        <v>1.0</v>
      </c>
      <c r="AC77" s="8">
        <v>0.0</v>
      </c>
      <c r="AD77" s="8">
        <v>4.7</v>
      </c>
      <c r="AE77" s="12">
        <v>2024.0</v>
      </c>
      <c r="AF77" s="13"/>
    </row>
    <row r="78">
      <c r="A78" s="8">
        <v>77.0</v>
      </c>
      <c r="B78" s="9" t="s">
        <v>182</v>
      </c>
      <c r="C78" s="10" t="s">
        <v>183</v>
      </c>
      <c r="D78" s="8">
        <v>24.0</v>
      </c>
      <c r="E78" s="8">
        <v>32.0</v>
      </c>
      <c r="F78" s="8">
        <v>14.0</v>
      </c>
      <c r="G78" s="8">
        <v>18.0</v>
      </c>
      <c r="H78" s="8">
        <v>14.5</v>
      </c>
      <c r="I78" s="11">
        <v>6.2</v>
      </c>
      <c r="J78" s="10">
        <v>2.4</v>
      </c>
      <c r="K78" s="10">
        <v>4.8</v>
      </c>
      <c r="L78" s="8">
        <v>49.4</v>
      </c>
      <c r="M78" s="10">
        <v>0.8</v>
      </c>
      <c r="N78" s="10">
        <v>1.8</v>
      </c>
      <c r="O78" s="8">
        <v>47.4</v>
      </c>
      <c r="P78" s="8">
        <v>0.6</v>
      </c>
      <c r="Q78" s="8">
        <v>0.7</v>
      </c>
      <c r="R78" s="8">
        <v>81.8</v>
      </c>
      <c r="S78" s="10">
        <v>1.4</v>
      </c>
      <c r="T78" s="10">
        <v>2.6</v>
      </c>
      <c r="U78" s="10">
        <v>4.0</v>
      </c>
      <c r="V78" s="10">
        <v>1.5</v>
      </c>
      <c r="W78" s="10">
        <v>0.7</v>
      </c>
      <c r="X78" s="10">
        <v>0.6</v>
      </c>
      <c r="Y78" s="10">
        <v>0.8</v>
      </c>
      <c r="Z78" s="10">
        <v>1.5</v>
      </c>
      <c r="AA78" s="8">
        <v>15.2</v>
      </c>
      <c r="AB78" s="8">
        <v>1.0</v>
      </c>
      <c r="AC78" s="8">
        <v>0.0</v>
      </c>
      <c r="AD78" s="8">
        <v>0.0</v>
      </c>
      <c r="AE78" s="12">
        <v>2024.0</v>
      </c>
      <c r="AF78" s="13"/>
    </row>
    <row r="79">
      <c r="A79" s="8">
        <v>78.0</v>
      </c>
      <c r="B79" s="9" t="s">
        <v>184</v>
      </c>
      <c r="C79" s="10" t="s">
        <v>185</v>
      </c>
      <c r="D79" s="8">
        <v>37.0</v>
      </c>
      <c r="E79" s="8">
        <v>40.0</v>
      </c>
      <c r="F79" s="8">
        <v>27.0</v>
      </c>
      <c r="G79" s="8">
        <v>13.0</v>
      </c>
      <c r="H79" s="8">
        <v>24.3</v>
      </c>
      <c r="I79" s="11">
        <v>6.0</v>
      </c>
      <c r="J79" s="10">
        <v>2.1</v>
      </c>
      <c r="K79" s="10">
        <v>4.8</v>
      </c>
      <c r="L79" s="8">
        <v>44.3</v>
      </c>
      <c r="M79" s="10">
        <v>1.2</v>
      </c>
      <c r="N79" s="10">
        <v>3.2</v>
      </c>
      <c r="O79" s="8">
        <v>37.3</v>
      </c>
      <c r="P79" s="8">
        <v>0.6</v>
      </c>
      <c r="Q79" s="8">
        <v>0.7</v>
      </c>
      <c r="R79" s="8">
        <v>82.1</v>
      </c>
      <c r="S79" s="10">
        <v>0.5</v>
      </c>
      <c r="T79" s="10">
        <v>3.1</v>
      </c>
      <c r="U79" s="10">
        <v>3.6</v>
      </c>
      <c r="V79" s="10">
        <v>1.8</v>
      </c>
      <c r="W79" s="10">
        <v>1.4</v>
      </c>
      <c r="X79" s="10">
        <v>0.8</v>
      </c>
      <c r="Y79" s="10">
        <v>0.3</v>
      </c>
      <c r="Z79" s="10">
        <v>2.7</v>
      </c>
      <c r="AA79" s="8">
        <v>14.8</v>
      </c>
      <c r="AB79" s="8">
        <v>0.0</v>
      </c>
      <c r="AC79" s="8">
        <v>0.0</v>
      </c>
      <c r="AD79" s="8">
        <v>4.5</v>
      </c>
      <c r="AE79" s="12">
        <v>2024.0</v>
      </c>
      <c r="AF79" s="13"/>
    </row>
    <row r="80">
      <c r="A80" s="8">
        <v>79.0</v>
      </c>
      <c r="B80" s="9" t="s">
        <v>186</v>
      </c>
      <c r="C80" s="10" t="s">
        <v>187</v>
      </c>
      <c r="D80" s="8">
        <v>24.0</v>
      </c>
      <c r="E80" s="8">
        <v>37.0</v>
      </c>
      <c r="F80" s="8">
        <v>7.0</v>
      </c>
      <c r="G80" s="8">
        <v>30.0</v>
      </c>
      <c r="H80" s="8">
        <v>15.7</v>
      </c>
      <c r="I80" s="11">
        <v>5.9</v>
      </c>
      <c r="J80" s="10">
        <v>1.6</v>
      </c>
      <c r="K80" s="10">
        <v>4.4</v>
      </c>
      <c r="L80" s="8">
        <v>36.2</v>
      </c>
      <c r="M80" s="10">
        <v>0.6</v>
      </c>
      <c r="N80" s="10">
        <v>1.9</v>
      </c>
      <c r="O80" s="8">
        <v>33.3</v>
      </c>
      <c r="P80" s="8">
        <v>2.1</v>
      </c>
      <c r="Q80" s="8">
        <v>2.7</v>
      </c>
      <c r="R80" s="8">
        <v>78.0</v>
      </c>
      <c r="S80" s="10">
        <v>0.6</v>
      </c>
      <c r="T80" s="10">
        <v>1.3</v>
      </c>
      <c r="U80" s="10">
        <v>1.8</v>
      </c>
      <c r="V80" s="10">
        <v>1.1</v>
      </c>
      <c r="W80" s="10">
        <v>1.0</v>
      </c>
      <c r="X80" s="10">
        <v>0.8</v>
      </c>
      <c r="Y80" s="10">
        <v>0.3</v>
      </c>
      <c r="Z80" s="10">
        <v>1.6</v>
      </c>
      <c r="AA80" s="8">
        <v>11.7</v>
      </c>
      <c r="AB80" s="8">
        <v>0.0</v>
      </c>
      <c r="AC80" s="8">
        <v>0.0</v>
      </c>
      <c r="AD80" s="8">
        <v>-2.4</v>
      </c>
      <c r="AE80" s="12">
        <v>2024.0</v>
      </c>
      <c r="AF80" s="13"/>
    </row>
    <row r="81">
      <c r="A81" s="8">
        <v>80.0</v>
      </c>
      <c r="B81" s="9" t="s">
        <v>188</v>
      </c>
      <c r="C81" s="10" t="s">
        <v>189</v>
      </c>
      <c r="D81" s="8">
        <v>24.0</v>
      </c>
      <c r="E81" s="8">
        <v>40.0</v>
      </c>
      <c r="F81" s="8">
        <v>15.0</v>
      </c>
      <c r="G81" s="8">
        <v>25.0</v>
      </c>
      <c r="H81" s="8">
        <v>21.7</v>
      </c>
      <c r="I81" s="11">
        <v>5.7</v>
      </c>
      <c r="J81" s="10">
        <v>2.3</v>
      </c>
      <c r="K81" s="10">
        <v>4.1</v>
      </c>
      <c r="L81" s="8">
        <v>55.2</v>
      </c>
      <c r="M81" s="8">
        <v>0.0</v>
      </c>
      <c r="N81" s="10">
        <v>0.1</v>
      </c>
      <c r="O81" s="8">
        <v>33.3</v>
      </c>
      <c r="P81" s="8">
        <v>1.2</v>
      </c>
      <c r="Q81" s="8">
        <v>1.6</v>
      </c>
      <c r="R81" s="8">
        <v>76.2</v>
      </c>
      <c r="S81" s="10">
        <v>1.6</v>
      </c>
      <c r="T81" s="10">
        <v>3.2</v>
      </c>
      <c r="U81" s="10">
        <v>4.8</v>
      </c>
      <c r="V81" s="10">
        <v>1.3</v>
      </c>
      <c r="W81" s="10">
        <v>1.0</v>
      </c>
      <c r="X81" s="10">
        <v>0.7</v>
      </c>
      <c r="Y81" s="10">
        <v>0.3</v>
      </c>
      <c r="Z81" s="10">
        <v>1.4</v>
      </c>
      <c r="AA81" s="8">
        <v>13.8</v>
      </c>
      <c r="AB81" s="8">
        <v>1.0</v>
      </c>
      <c r="AC81" s="8">
        <v>0.0</v>
      </c>
      <c r="AD81" s="8">
        <v>0.1</v>
      </c>
      <c r="AE81" s="12">
        <v>2024.0</v>
      </c>
      <c r="AF81" s="13"/>
    </row>
    <row r="82">
      <c r="A82" s="8">
        <v>81.0</v>
      </c>
      <c r="B82" s="9" t="s">
        <v>190</v>
      </c>
      <c r="C82" s="10" t="s">
        <v>191</v>
      </c>
      <c r="D82" s="8">
        <v>27.0</v>
      </c>
      <c r="E82" s="8">
        <v>39.0</v>
      </c>
      <c r="F82" s="8">
        <v>9.0</v>
      </c>
      <c r="G82" s="8">
        <v>30.0</v>
      </c>
      <c r="H82" s="8">
        <v>13.2</v>
      </c>
      <c r="I82" s="11">
        <v>5.7</v>
      </c>
      <c r="J82" s="10">
        <v>2.4</v>
      </c>
      <c r="K82" s="10">
        <v>4.1</v>
      </c>
      <c r="L82" s="8">
        <v>58.2</v>
      </c>
      <c r="M82" s="8">
        <v>0.0</v>
      </c>
      <c r="N82" s="10">
        <v>0.1</v>
      </c>
      <c r="O82" s="8">
        <v>0.0</v>
      </c>
      <c r="P82" s="8">
        <v>1.0</v>
      </c>
      <c r="Q82" s="8">
        <v>1.5</v>
      </c>
      <c r="R82" s="8">
        <v>66.1</v>
      </c>
      <c r="S82" s="10">
        <v>1.1</v>
      </c>
      <c r="T82" s="10">
        <v>1.9</v>
      </c>
      <c r="U82" s="10">
        <v>3.1</v>
      </c>
      <c r="V82" s="10">
        <v>1.1</v>
      </c>
      <c r="W82" s="10">
        <v>1.2</v>
      </c>
      <c r="X82" s="10">
        <v>0.2</v>
      </c>
      <c r="Y82" s="10">
        <v>0.6</v>
      </c>
      <c r="Z82" s="10">
        <v>1.6</v>
      </c>
      <c r="AA82" s="8">
        <v>11.3</v>
      </c>
      <c r="AB82" s="8">
        <v>0.0</v>
      </c>
      <c r="AC82" s="8">
        <v>0.0</v>
      </c>
      <c r="AD82" s="8">
        <v>-2.5</v>
      </c>
      <c r="AE82" s="12">
        <v>2024.0</v>
      </c>
      <c r="AF82" s="13"/>
    </row>
    <row r="83">
      <c r="A83" s="8">
        <v>82.0</v>
      </c>
      <c r="B83" s="9" t="s">
        <v>192</v>
      </c>
      <c r="C83" s="10" t="s">
        <v>193</v>
      </c>
      <c r="D83" s="8">
        <v>31.0</v>
      </c>
      <c r="E83" s="8">
        <v>37.0</v>
      </c>
      <c r="F83" s="8">
        <v>18.0</v>
      </c>
      <c r="G83" s="8">
        <v>19.0</v>
      </c>
      <c r="H83" s="8">
        <v>15.8</v>
      </c>
      <c r="I83" s="11">
        <v>5.7</v>
      </c>
      <c r="J83" s="10">
        <v>1.9</v>
      </c>
      <c r="K83" s="10">
        <v>5.5</v>
      </c>
      <c r="L83" s="8">
        <v>35.1</v>
      </c>
      <c r="M83" s="10">
        <v>1.4</v>
      </c>
      <c r="N83" s="10">
        <v>3.8</v>
      </c>
      <c r="O83" s="8">
        <v>36.6</v>
      </c>
      <c r="P83" s="8">
        <v>0.4</v>
      </c>
      <c r="Q83" s="8">
        <v>0.5</v>
      </c>
      <c r="R83" s="8">
        <v>80.0</v>
      </c>
      <c r="S83" s="10">
        <v>0.2</v>
      </c>
      <c r="T83" s="10">
        <v>1.2</v>
      </c>
      <c r="U83" s="10">
        <v>1.4</v>
      </c>
      <c r="V83" s="10">
        <v>1.1</v>
      </c>
      <c r="W83" s="10">
        <v>0.5</v>
      </c>
      <c r="X83" s="10">
        <v>0.4</v>
      </c>
      <c r="Y83" s="10">
        <v>0.2</v>
      </c>
      <c r="Z83" s="10">
        <v>1.6</v>
      </c>
      <c r="AA83" s="8">
        <v>10.7</v>
      </c>
      <c r="AB83" s="8">
        <v>0.0</v>
      </c>
      <c r="AC83" s="8">
        <v>0.0</v>
      </c>
      <c r="AD83" s="8">
        <v>-1.2</v>
      </c>
      <c r="AE83" s="12">
        <v>2024.0</v>
      </c>
      <c r="AF83" s="13"/>
    </row>
    <row r="84">
      <c r="A84" s="8">
        <v>83.0</v>
      </c>
      <c r="B84" s="9" t="s">
        <v>194</v>
      </c>
      <c r="C84" s="10" t="s">
        <v>195</v>
      </c>
      <c r="D84" s="8">
        <v>32.0</v>
      </c>
      <c r="E84" s="8">
        <v>40.0</v>
      </c>
      <c r="F84" s="8">
        <v>32.0</v>
      </c>
      <c r="G84" s="8">
        <v>8.0</v>
      </c>
      <c r="H84" s="8">
        <v>20.2</v>
      </c>
      <c r="I84" s="11">
        <v>5.5</v>
      </c>
      <c r="J84" s="10">
        <v>1.9</v>
      </c>
      <c r="K84" s="10">
        <v>5.1</v>
      </c>
      <c r="L84" s="8">
        <v>37.9</v>
      </c>
      <c r="M84" s="10">
        <v>1.1</v>
      </c>
      <c r="N84" s="10">
        <v>3.2</v>
      </c>
      <c r="O84" s="8">
        <v>35.7</v>
      </c>
      <c r="P84" s="8">
        <v>0.6</v>
      </c>
      <c r="Q84" s="8">
        <v>0.7</v>
      </c>
      <c r="R84" s="8">
        <v>84.6</v>
      </c>
      <c r="S84" s="10">
        <v>1.0</v>
      </c>
      <c r="T84" s="10">
        <v>1.6</v>
      </c>
      <c r="U84" s="10">
        <v>2.6</v>
      </c>
      <c r="V84" s="10">
        <v>0.7</v>
      </c>
      <c r="W84" s="10">
        <v>0.6</v>
      </c>
      <c r="X84" s="10">
        <v>0.7</v>
      </c>
      <c r="Y84" s="10">
        <v>0.2</v>
      </c>
      <c r="Z84" s="10">
        <v>1.4</v>
      </c>
      <c r="AA84" s="8">
        <v>11.8</v>
      </c>
      <c r="AB84" s="8">
        <v>0.0</v>
      </c>
      <c r="AC84" s="8">
        <v>0.0</v>
      </c>
      <c r="AD84" s="8">
        <v>2.7</v>
      </c>
      <c r="AE84" s="12">
        <v>2024.0</v>
      </c>
      <c r="AF84" s="13"/>
    </row>
    <row r="85">
      <c r="A85" s="8">
        <v>84.0</v>
      </c>
      <c r="B85" s="9" t="s">
        <v>196</v>
      </c>
      <c r="C85" s="10" t="s">
        <v>197</v>
      </c>
      <c r="D85" s="8">
        <v>25.0</v>
      </c>
      <c r="E85" s="8">
        <v>34.0</v>
      </c>
      <c r="F85" s="8">
        <v>17.0</v>
      </c>
      <c r="G85" s="8">
        <v>17.0</v>
      </c>
      <c r="H85" s="8">
        <v>19.7</v>
      </c>
      <c r="I85" s="11">
        <v>5.5</v>
      </c>
      <c r="J85" s="10">
        <v>1.8</v>
      </c>
      <c r="K85" s="10">
        <v>4.0</v>
      </c>
      <c r="L85" s="8">
        <v>44.1</v>
      </c>
      <c r="M85" s="10">
        <v>1.0</v>
      </c>
      <c r="N85" s="10">
        <v>2.1</v>
      </c>
      <c r="O85" s="8">
        <v>47.1</v>
      </c>
      <c r="P85" s="8">
        <v>1.0</v>
      </c>
      <c r="Q85" s="8">
        <v>1.2</v>
      </c>
      <c r="R85" s="8">
        <v>80.5</v>
      </c>
      <c r="S85" s="10">
        <v>1.0</v>
      </c>
      <c r="T85" s="10">
        <v>1.5</v>
      </c>
      <c r="U85" s="10">
        <v>2.5</v>
      </c>
      <c r="V85" s="10">
        <v>1.1</v>
      </c>
      <c r="W85" s="10">
        <v>0.9</v>
      </c>
      <c r="X85" s="10">
        <v>0.6</v>
      </c>
      <c r="Y85" s="10">
        <v>0.3</v>
      </c>
      <c r="Z85" s="10">
        <v>2.5</v>
      </c>
      <c r="AA85" s="8">
        <v>11.9</v>
      </c>
      <c r="AB85" s="8">
        <v>0.0</v>
      </c>
      <c r="AC85" s="8">
        <v>0.0</v>
      </c>
      <c r="AD85" s="8">
        <v>0.7</v>
      </c>
      <c r="AE85" s="12">
        <v>2024.0</v>
      </c>
      <c r="AF85" s="13"/>
    </row>
    <row r="86">
      <c r="A86" s="8">
        <v>85.0</v>
      </c>
      <c r="B86" s="9" t="s">
        <v>198</v>
      </c>
      <c r="C86" s="10" t="s">
        <v>199</v>
      </c>
      <c r="D86" s="8">
        <v>24.0</v>
      </c>
      <c r="E86" s="8">
        <v>40.0</v>
      </c>
      <c r="F86" s="8">
        <v>9.0</v>
      </c>
      <c r="G86" s="8">
        <v>31.0</v>
      </c>
      <c r="H86" s="8">
        <v>23.3</v>
      </c>
      <c r="I86" s="11">
        <v>5.4</v>
      </c>
      <c r="J86" s="10">
        <v>2.0</v>
      </c>
      <c r="K86" s="10">
        <v>5.3</v>
      </c>
      <c r="L86" s="8">
        <v>38.6</v>
      </c>
      <c r="M86" s="10">
        <v>0.8</v>
      </c>
      <c r="N86" s="10">
        <v>2.4</v>
      </c>
      <c r="O86" s="8">
        <v>30.9</v>
      </c>
      <c r="P86" s="8">
        <v>0.6</v>
      </c>
      <c r="Q86" s="8">
        <v>0.7</v>
      </c>
      <c r="R86" s="8">
        <v>92.6</v>
      </c>
      <c r="S86" s="10">
        <v>0.7</v>
      </c>
      <c r="T86" s="10">
        <v>1.4</v>
      </c>
      <c r="U86" s="10">
        <v>2.1</v>
      </c>
      <c r="V86" s="10">
        <v>2.5</v>
      </c>
      <c r="W86" s="10">
        <v>1.6</v>
      </c>
      <c r="X86" s="10">
        <v>0.6</v>
      </c>
      <c r="Y86" s="10">
        <v>0.3</v>
      </c>
      <c r="Z86" s="10">
        <v>2.5</v>
      </c>
      <c r="AA86" s="8">
        <v>12.5</v>
      </c>
      <c r="AB86" s="8">
        <v>0.0</v>
      </c>
      <c r="AC86" s="8">
        <v>0.0</v>
      </c>
      <c r="AD86" s="8">
        <v>-5.8</v>
      </c>
      <c r="AE86" s="12">
        <v>2024.0</v>
      </c>
      <c r="AF86" s="13"/>
    </row>
    <row r="87">
      <c r="A87" s="8">
        <v>86.0</v>
      </c>
      <c r="B87" s="9" t="s">
        <v>200</v>
      </c>
      <c r="C87" s="10" t="s">
        <v>201</v>
      </c>
      <c r="D87" s="8">
        <v>22.0</v>
      </c>
      <c r="E87" s="8">
        <v>37.0</v>
      </c>
      <c r="F87" s="8">
        <v>14.0</v>
      </c>
      <c r="G87" s="8">
        <v>23.0</v>
      </c>
      <c r="H87" s="8">
        <v>14.2</v>
      </c>
      <c r="I87" s="11">
        <v>5.4</v>
      </c>
      <c r="J87" s="10">
        <v>1.9</v>
      </c>
      <c r="K87" s="10">
        <v>4.5</v>
      </c>
      <c r="L87" s="8">
        <v>43.4</v>
      </c>
      <c r="M87" s="10">
        <v>0.5</v>
      </c>
      <c r="N87" s="10">
        <v>1.5</v>
      </c>
      <c r="O87" s="8">
        <v>35.7</v>
      </c>
      <c r="P87" s="8">
        <v>0.9</v>
      </c>
      <c r="Q87" s="8">
        <v>1.3</v>
      </c>
      <c r="R87" s="8">
        <v>71.4</v>
      </c>
      <c r="S87" s="10">
        <v>0.4</v>
      </c>
      <c r="T87" s="10">
        <v>1.1</v>
      </c>
      <c r="U87" s="10">
        <v>1.5</v>
      </c>
      <c r="V87" s="10">
        <v>1.6</v>
      </c>
      <c r="W87" s="10">
        <v>1.7</v>
      </c>
      <c r="X87" s="10">
        <v>0.6</v>
      </c>
      <c r="Y87" s="10">
        <v>0.1</v>
      </c>
      <c r="Z87" s="10">
        <v>1.5</v>
      </c>
      <c r="AA87" s="8">
        <v>10.6</v>
      </c>
      <c r="AB87" s="8">
        <v>0.0</v>
      </c>
      <c r="AC87" s="8">
        <v>0.0</v>
      </c>
      <c r="AD87" s="8">
        <v>-0.4</v>
      </c>
      <c r="AE87" s="12">
        <v>2024.0</v>
      </c>
      <c r="AF87" s="13"/>
    </row>
    <row r="88">
      <c r="A88" s="8">
        <v>87.0</v>
      </c>
      <c r="B88" s="9" t="s">
        <v>202</v>
      </c>
      <c r="C88" s="10" t="s">
        <v>203</v>
      </c>
      <c r="D88" s="8">
        <v>25.0</v>
      </c>
      <c r="E88" s="8">
        <v>25.0</v>
      </c>
      <c r="F88" s="8">
        <v>9.0</v>
      </c>
      <c r="G88" s="8">
        <v>16.0</v>
      </c>
      <c r="H88" s="8">
        <v>16.2</v>
      </c>
      <c r="I88" s="11">
        <v>5.2</v>
      </c>
      <c r="J88" s="10">
        <v>2.1</v>
      </c>
      <c r="K88" s="10">
        <v>5.0</v>
      </c>
      <c r="L88" s="8">
        <v>41.6</v>
      </c>
      <c r="M88" s="10">
        <v>0.6</v>
      </c>
      <c r="N88" s="10">
        <v>2.0</v>
      </c>
      <c r="O88" s="8">
        <v>30.0</v>
      </c>
      <c r="P88" s="8">
        <v>0.5</v>
      </c>
      <c r="Q88" s="8">
        <v>0.6</v>
      </c>
      <c r="R88" s="8">
        <v>80.0</v>
      </c>
      <c r="S88" s="10">
        <v>0.8</v>
      </c>
      <c r="T88" s="10">
        <v>1.0</v>
      </c>
      <c r="U88" s="10">
        <v>1.8</v>
      </c>
      <c r="V88" s="10">
        <v>1.1</v>
      </c>
      <c r="W88" s="10">
        <v>0.9</v>
      </c>
      <c r="X88" s="10">
        <v>0.6</v>
      </c>
      <c r="Y88" s="10">
        <v>0.2</v>
      </c>
      <c r="Z88" s="10">
        <v>1.2</v>
      </c>
      <c r="AA88" s="8">
        <v>10.3</v>
      </c>
      <c r="AB88" s="8">
        <v>0.0</v>
      </c>
      <c r="AC88" s="8">
        <v>0.0</v>
      </c>
      <c r="AD88" s="8">
        <v>-4.2</v>
      </c>
      <c r="AE88" s="12">
        <v>2024.0</v>
      </c>
      <c r="AF88" s="13"/>
    </row>
    <row r="89">
      <c r="A89" s="8">
        <v>88.0</v>
      </c>
      <c r="B89" s="9" t="s">
        <v>204</v>
      </c>
      <c r="C89" s="10" t="s">
        <v>205</v>
      </c>
      <c r="D89" s="8">
        <v>25.0</v>
      </c>
      <c r="E89" s="8">
        <v>38.0</v>
      </c>
      <c r="F89" s="8">
        <v>7.0</v>
      </c>
      <c r="G89" s="8">
        <v>31.0</v>
      </c>
      <c r="H89" s="8">
        <v>14.4</v>
      </c>
      <c r="I89" s="11">
        <v>5.1</v>
      </c>
      <c r="J89" s="10">
        <v>1.8</v>
      </c>
      <c r="K89" s="10">
        <v>3.9</v>
      </c>
      <c r="L89" s="8">
        <v>46.3</v>
      </c>
      <c r="M89" s="10">
        <v>0.1</v>
      </c>
      <c r="N89" s="10">
        <v>0.4</v>
      </c>
      <c r="O89" s="8">
        <v>26.7</v>
      </c>
      <c r="P89" s="8">
        <v>1.4</v>
      </c>
      <c r="Q89" s="8">
        <v>1.6</v>
      </c>
      <c r="R89" s="8">
        <v>89.8</v>
      </c>
      <c r="S89" s="10">
        <v>1.4</v>
      </c>
      <c r="T89" s="10">
        <v>2.2</v>
      </c>
      <c r="U89" s="10">
        <v>3.7</v>
      </c>
      <c r="V89" s="10">
        <v>0.6</v>
      </c>
      <c r="W89" s="10">
        <v>0.9</v>
      </c>
      <c r="X89" s="10">
        <v>0.3</v>
      </c>
      <c r="Y89" s="10">
        <v>0.2</v>
      </c>
      <c r="Z89" s="10">
        <v>2.1</v>
      </c>
      <c r="AA89" s="8">
        <v>10.6</v>
      </c>
      <c r="AB89" s="8">
        <v>1.0</v>
      </c>
      <c r="AC89" s="8">
        <v>0.0</v>
      </c>
      <c r="AD89" s="8">
        <v>-2.4</v>
      </c>
      <c r="AE89" s="12">
        <v>2024.0</v>
      </c>
      <c r="AF89" s="13"/>
    </row>
    <row r="90">
      <c r="A90" s="8">
        <v>89.0</v>
      </c>
      <c r="B90" s="9" t="s">
        <v>206</v>
      </c>
      <c r="C90" s="10" t="s">
        <v>207</v>
      </c>
      <c r="D90" s="8">
        <v>36.0</v>
      </c>
      <c r="E90" s="8">
        <v>40.0</v>
      </c>
      <c r="F90" s="8">
        <v>25.0</v>
      </c>
      <c r="G90" s="8">
        <v>15.0</v>
      </c>
      <c r="H90" s="8">
        <v>15.3</v>
      </c>
      <c r="I90" s="11">
        <v>5.0</v>
      </c>
      <c r="J90" s="10">
        <v>1.8</v>
      </c>
      <c r="K90" s="10">
        <v>5.2</v>
      </c>
      <c r="L90" s="8">
        <v>34.6</v>
      </c>
      <c r="M90" s="10">
        <v>1.2</v>
      </c>
      <c r="N90" s="10">
        <v>4.0</v>
      </c>
      <c r="O90" s="8">
        <v>29.2</v>
      </c>
      <c r="P90" s="8">
        <v>0.2</v>
      </c>
      <c r="Q90" s="8">
        <v>0.3</v>
      </c>
      <c r="R90" s="8">
        <v>81.8</v>
      </c>
      <c r="S90" s="10">
        <v>0.4</v>
      </c>
      <c r="T90" s="10">
        <v>1.5</v>
      </c>
      <c r="U90" s="10">
        <v>1.9</v>
      </c>
      <c r="V90" s="10">
        <v>1.6</v>
      </c>
      <c r="W90" s="10">
        <v>1.0</v>
      </c>
      <c r="X90" s="10">
        <v>0.8</v>
      </c>
      <c r="Y90" s="10">
        <v>0.2</v>
      </c>
      <c r="Z90" s="10">
        <v>1.4</v>
      </c>
      <c r="AA90" s="8">
        <v>11.6</v>
      </c>
      <c r="AB90" s="8">
        <v>0.0</v>
      </c>
      <c r="AC90" s="8">
        <v>0.0</v>
      </c>
      <c r="AD90" s="8">
        <v>1.0</v>
      </c>
      <c r="AE90" s="12">
        <v>2024.0</v>
      </c>
      <c r="AF90" s="13"/>
    </row>
    <row r="91">
      <c r="A91" s="8">
        <v>90.0</v>
      </c>
      <c r="B91" s="9" t="s">
        <v>208</v>
      </c>
      <c r="C91" s="10" t="s">
        <v>209</v>
      </c>
      <c r="D91" s="8">
        <v>24.0</v>
      </c>
      <c r="E91" s="8">
        <v>26.0</v>
      </c>
      <c r="F91" s="8">
        <v>20.0</v>
      </c>
      <c r="G91" s="8">
        <v>6.0</v>
      </c>
      <c r="H91" s="8">
        <v>13.5</v>
      </c>
      <c r="I91" s="11">
        <v>4.9</v>
      </c>
      <c r="J91" s="10">
        <v>1.9</v>
      </c>
      <c r="K91" s="10">
        <v>3.3</v>
      </c>
      <c r="L91" s="8">
        <v>57.5</v>
      </c>
      <c r="M91" s="8">
        <v>0.0</v>
      </c>
      <c r="N91" s="10">
        <v>0.1</v>
      </c>
      <c r="O91" s="8">
        <v>0.0</v>
      </c>
      <c r="P91" s="8">
        <v>1.1</v>
      </c>
      <c r="Q91" s="8">
        <v>1.5</v>
      </c>
      <c r="R91" s="8">
        <v>70.0</v>
      </c>
      <c r="S91" s="10">
        <v>1.3</v>
      </c>
      <c r="T91" s="10">
        <v>2.7</v>
      </c>
      <c r="U91" s="10">
        <v>4.0</v>
      </c>
      <c r="V91" s="10">
        <v>0.6</v>
      </c>
      <c r="W91" s="10">
        <v>0.5</v>
      </c>
      <c r="X91" s="10">
        <v>0.9</v>
      </c>
      <c r="Y91" s="10">
        <v>0.7</v>
      </c>
      <c r="Z91" s="10">
        <v>1.6</v>
      </c>
      <c r="AA91" s="8">
        <v>12.8</v>
      </c>
      <c r="AB91" s="8">
        <v>1.0</v>
      </c>
      <c r="AC91" s="8">
        <v>0.0</v>
      </c>
      <c r="AD91" s="8">
        <v>2.8</v>
      </c>
      <c r="AE91" s="12">
        <v>2024.0</v>
      </c>
      <c r="AF91" s="13"/>
    </row>
    <row r="92">
      <c r="A92" s="8">
        <v>91.0</v>
      </c>
      <c r="B92" s="9" t="s">
        <v>210</v>
      </c>
      <c r="C92" s="10" t="s">
        <v>211</v>
      </c>
      <c r="D92" s="8">
        <v>30.0</v>
      </c>
      <c r="E92" s="8">
        <v>24.0</v>
      </c>
      <c r="F92" s="8">
        <v>18.0</v>
      </c>
      <c r="G92" s="8">
        <v>6.0</v>
      </c>
      <c r="H92" s="8">
        <v>16.3</v>
      </c>
      <c r="I92" s="11">
        <v>4.9</v>
      </c>
      <c r="J92" s="10">
        <v>1.6</v>
      </c>
      <c r="K92" s="10">
        <v>4.5</v>
      </c>
      <c r="L92" s="8">
        <v>34.9</v>
      </c>
      <c r="M92" s="10">
        <v>0.3</v>
      </c>
      <c r="N92" s="10">
        <v>1.0</v>
      </c>
      <c r="O92" s="8">
        <v>25.0</v>
      </c>
      <c r="P92" s="8">
        <v>1.5</v>
      </c>
      <c r="Q92" s="8">
        <v>1.9</v>
      </c>
      <c r="R92" s="8">
        <v>78.3</v>
      </c>
      <c r="S92" s="10">
        <v>0.5</v>
      </c>
      <c r="T92" s="10">
        <v>1.1</v>
      </c>
      <c r="U92" s="10">
        <v>1.5</v>
      </c>
      <c r="V92" s="10">
        <v>0.8</v>
      </c>
      <c r="W92" s="10">
        <v>0.6</v>
      </c>
      <c r="X92" s="10">
        <v>0.5</v>
      </c>
      <c r="Y92" s="8">
        <v>0.0</v>
      </c>
      <c r="Z92" s="10">
        <v>1.2</v>
      </c>
      <c r="AA92" s="8">
        <v>8.5</v>
      </c>
      <c r="AB92" s="8">
        <v>0.0</v>
      </c>
      <c r="AC92" s="8">
        <v>0.0</v>
      </c>
      <c r="AD92" s="8">
        <v>2.6</v>
      </c>
      <c r="AE92" s="12">
        <v>2024.0</v>
      </c>
      <c r="AF92" s="13"/>
    </row>
    <row r="93">
      <c r="A93" s="8">
        <v>92.0</v>
      </c>
      <c r="B93" s="9" t="s">
        <v>212</v>
      </c>
      <c r="C93" s="10" t="s">
        <v>213</v>
      </c>
      <c r="D93" s="8">
        <v>27.0</v>
      </c>
      <c r="E93" s="8">
        <v>40.0</v>
      </c>
      <c r="F93" s="8">
        <v>30.0</v>
      </c>
      <c r="G93" s="8">
        <v>10.0</v>
      </c>
      <c r="H93" s="8">
        <v>15.2</v>
      </c>
      <c r="I93" s="11">
        <v>4.9</v>
      </c>
      <c r="J93" s="10">
        <v>1.8</v>
      </c>
      <c r="K93" s="10">
        <v>4.8</v>
      </c>
      <c r="L93" s="8">
        <v>38.0</v>
      </c>
      <c r="M93" s="10">
        <v>0.6</v>
      </c>
      <c r="N93" s="10">
        <v>2.1</v>
      </c>
      <c r="O93" s="8">
        <v>28.0</v>
      </c>
      <c r="P93" s="8">
        <v>0.6</v>
      </c>
      <c r="Q93" s="8">
        <v>0.9</v>
      </c>
      <c r="R93" s="8">
        <v>73.5</v>
      </c>
      <c r="S93" s="10">
        <v>0.4</v>
      </c>
      <c r="T93" s="10">
        <v>1.2</v>
      </c>
      <c r="U93" s="10">
        <v>1.6</v>
      </c>
      <c r="V93" s="10">
        <v>2.4</v>
      </c>
      <c r="W93" s="10">
        <v>1.1</v>
      </c>
      <c r="X93" s="10">
        <v>0.8</v>
      </c>
      <c r="Y93" s="10">
        <v>0.2</v>
      </c>
      <c r="Z93" s="10">
        <v>1.2</v>
      </c>
      <c r="AA93" s="8">
        <v>11.3</v>
      </c>
      <c r="AB93" s="8">
        <v>0.0</v>
      </c>
      <c r="AC93" s="8">
        <v>0.0</v>
      </c>
      <c r="AD93" s="8">
        <v>-0.5</v>
      </c>
      <c r="AE93" s="12">
        <v>2024.0</v>
      </c>
      <c r="AF93" s="13"/>
    </row>
    <row r="94">
      <c r="A94" s="8">
        <v>93.0</v>
      </c>
      <c r="B94" s="9" t="s">
        <v>214</v>
      </c>
      <c r="C94" s="10" t="s">
        <v>215</v>
      </c>
      <c r="D94" s="8">
        <v>24.0</v>
      </c>
      <c r="E94" s="8">
        <v>34.0</v>
      </c>
      <c r="F94" s="8">
        <v>26.0</v>
      </c>
      <c r="G94" s="8">
        <v>8.0</v>
      </c>
      <c r="H94" s="8">
        <v>16.1</v>
      </c>
      <c r="I94" s="11">
        <v>4.8</v>
      </c>
      <c r="J94" s="10">
        <v>2.0</v>
      </c>
      <c r="K94" s="10">
        <v>4.2</v>
      </c>
      <c r="L94" s="8">
        <v>47.9</v>
      </c>
      <c r="M94" s="10">
        <v>0.3</v>
      </c>
      <c r="N94" s="10">
        <v>1.0</v>
      </c>
      <c r="O94" s="8">
        <v>32.4</v>
      </c>
      <c r="P94" s="8">
        <v>0.4</v>
      </c>
      <c r="Q94" s="8">
        <v>0.6</v>
      </c>
      <c r="R94" s="8">
        <v>65.0</v>
      </c>
      <c r="S94" s="10">
        <v>0.9</v>
      </c>
      <c r="T94" s="10">
        <v>2.9</v>
      </c>
      <c r="U94" s="10">
        <v>3.8</v>
      </c>
      <c r="V94" s="10">
        <v>1.1</v>
      </c>
      <c r="W94" s="10">
        <v>0.6</v>
      </c>
      <c r="X94" s="10">
        <v>0.4</v>
      </c>
      <c r="Y94" s="10">
        <v>0.4</v>
      </c>
      <c r="Z94" s="10">
        <v>1.1</v>
      </c>
      <c r="AA94" s="8">
        <v>11.6</v>
      </c>
      <c r="AB94" s="8">
        <v>1.0</v>
      </c>
      <c r="AC94" s="8">
        <v>0.0</v>
      </c>
      <c r="AD94" s="8">
        <v>1.9</v>
      </c>
      <c r="AE94" s="12">
        <v>2024.0</v>
      </c>
      <c r="AF94" s="13"/>
    </row>
    <row r="95">
      <c r="A95" s="8">
        <v>94.0</v>
      </c>
      <c r="B95" s="9" t="s">
        <v>216</v>
      </c>
      <c r="C95" s="10" t="s">
        <v>217</v>
      </c>
      <c r="D95" s="8">
        <v>28.0</v>
      </c>
      <c r="E95" s="8">
        <v>26.0</v>
      </c>
      <c r="F95" s="8">
        <v>11.0</v>
      </c>
      <c r="G95" s="8">
        <v>15.0</v>
      </c>
      <c r="H95" s="8">
        <v>17.2</v>
      </c>
      <c r="I95" s="11">
        <v>4.7</v>
      </c>
      <c r="J95" s="10">
        <v>1.8</v>
      </c>
      <c r="K95" s="10">
        <v>4.5</v>
      </c>
      <c r="L95" s="8">
        <v>40.2</v>
      </c>
      <c r="M95" s="10">
        <v>0.7</v>
      </c>
      <c r="N95" s="10">
        <v>2.2</v>
      </c>
      <c r="O95" s="8">
        <v>29.3</v>
      </c>
      <c r="P95" s="8">
        <v>0.5</v>
      </c>
      <c r="Q95" s="8">
        <v>0.7</v>
      </c>
      <c r="R95" s="8">
        <v>66.7</v>
      </c>
      <c r="S95" s="10">
        <v>0.4</v>
      </c>
      <c r="T95" s="10">
        <v>1.4</v>
      </c>
      <c r="U95" s="10">
        <v>1.8</v>
      </c>
      <c r="V95" s="10">
        <v>1.7</v>
      </c>
      <c r="W95" s="10">
        <v>0.7</v>
      </c>
      <c r="X95" s="10">
        <v>0.7</v>
      </c>
      <c r="Y95" s="10">
        <v>0.2</v>
      </c>
      <c r="Z95" s="10">
        <v>1.1</v>
      </c>
      <c r="AA95" s="8">
        <v>10.8</v>
      </c>
      <c r="AB95" s="8">
        <v>0.0</v>
      </c>
      <c r="AC95" s="8">
        <v>0.0</v>
      </c>
      <c r="AD95" s="8">
        <v>-3.2</v>
      </c>
      <c r="AE95" s="12">
        <v>2024.0</v>
      </c>
      <c r="AF95" s="13"/>
    </row>
    <row r="96">
      <c r="A96" s="8">
        <v>95.0</v>
      </c>
      <c r="B96" s="9" t="s">
        <v>218</v>
      </c>
      <c r="C96" s="10" t="s">
        <v>219</v>
      </c>
      <c r="D96" s="8">
        <v>28.0</v>
      </c>
      <c r="E96" s="8">
        <v>40.0</v>
      </c>
      <c r="F96" s="8">
        <v>30.0</v>
      </c>
      <c r="G96" s="8">
        <v>10.0</v>
      </c>
      <c r="H96" s="8">
        <v>12.2</v>
      </c>
      <c r="I96" s="11">
        <v>4.6</v>
      </c>
      <c r="J96" s="10">
        <v>1.7</v>
      </c>
      <c r="K96" s="10">
        <v>3.7</v>
      </c>
      <c r="L96" s="8">
        <v>45.3</v>
      </c>
      <c r="M96" s="10">
        <v>0.8</v>
      </c>
      <c r="N96" s="10">
        <v>1.8</v>
      </c>
      <c r="O96" s="8">
        <v>44.3</v>
      </c>
      <c r="P96" s="8">
        <v>0.5</v>
      </c>
      <c r="Q96" s="8">
        <v>0.7</v>
      </c>
      <c r="R96" s="8">
        <v>62.1</v>
      </c>
      <c r="S96" s="10">
        <v>0.1</v>
      </c>
      <c r="T96" s="10">
        <v>1.0</v>
      </c>
      <c r="U96" s="10">
        <v>1.2</v>
      </c>
      <c r="V96" s="10">
        <v>1.1</v>
      </c>
      <c r="W96" s="10">
        <v>0.8</v>
      </c>
      <c r="X96" s="10">
        <v>0.4</v>
      </c>
      <c r="Y96" s="10">
        <v>0.2</v>
      </c>
      <c r="Z96" s="10">
        <v>1.4</v>
      </c>
      <c r="AA96" s="8">
        <v>8.8</v>
      </c>
      <c r="AB96" s="8">
        <v>0.0</v>
      </c>
      <c r="AC96" s="8">
        <v>0.0</v>
      </c>
      <c r="AD96" s="8">
        <v>0.2</v>
      </c>
      <c r="AE96" s="12">
        <v>2024.0</v>
      </c>
      <c r="AF96" s="13"/>
    </row>
    <row r="97">
      <c r="A97" s="8">
        <v>96.0</v>
      </c>
      <c r="B97" s="9" t="s">
        <v>220</v>
      </c>
      <c r="C97" s="10" t="s">
        <v>221</v>
      </c>
      <c r="D97" s="8">
        <v>29.0</v>
      </c>
      <c r="E97" s="8">
        <v>32.0</v>
      </c>
      <c r="F97" s="8">
        <v>11.0</v>
      </c>
      <c r="G97" s="8">
        <v>21.0</v>
      </c>
      <c r="H97" s="8">
        <v>13.8</v>
      </c>
      <c r="I97" s="11">
        <v>4.5</v>
      </c>
      <c r="J97" s="10">
        <v>1.8</v>
      </c>
      <c r="K97" s="10">
        <v>5.0</v>
      </c>
      <c r="L97" s="8">
        <v>34.8</v>
      </c>
      <c r="M97" s="10">
        <v>0.3</v>
      </c>
      <c r="N97" s="10">
        <v>1.6</v>
      </c>
      <c r="O97" s="8">
        <v>17.3</v>
      </c>
      <c r="P97" s="8">
        <v>0.7</v>
      </c>
      <c r="Q97" s="8">
        <v>1.1</v>
      </c>
      <c r="R97" s="8">
        <v>61.1</v>
      </c>
      <c r="S97" s="10">
        <v>0.2</v>
      </c>
      <c r="T97" s="10">
        <v>1.2</v>
      </c>
      <c r="U97" s="10">
        <v>1.4</v>
      </c>
      <c r="V97" s="10">
        <v>1.3</v>
      </c>
      <c r="W97" s="10">
        <v>0.9</v>
      </c>
      <c r="X97" s="10">
        <v>0.6</v>
      </c>
      <c r="Y97" s="10">
        <v>0.3</v>
      </c>
      <c r="Z97" s="10">
        <v>1.6</v>
      </c>
      <c r="AA97" s="8">
        <v>9.3</v>
      </c>
      <c r="AB97" s="8">
        <v>0.0</v>
      </c>
      <c r="AC97" s="8">
        <v>0.0</v>
      </c>
      <c r="AD97" s="8">
        <v>-3.9</v>
      </c>
      <c r="AE97" s="12">
        <v>2024.0</v>
      </c>
      <c r="AF97" s="13"/>
    </row>
    <row r="98">
      <c r="A98" s="8">
        <v>97.0</v>
      </c>
      <c r="B98" s="9" t="s">
        <v>222</v>
      </c>
      <c r="C98" s="10" t="s">
        <v>223</v>
      </c>
      <c r="D98" s="8">
        <v>31.0</v>
      </c>
      <c r="E98" s="8">
        <v>20.0</v>
      </c>
      <c r="F98" s="8">
        <v>12.0</v>
      </c>
      <c r="G98" s="8">
        <v>8.0</v>
      </c>
      <c r="H98" s="8">
        <v>10.5</v>
      </c>
      <c r="I98" s="11">
        <v>4.5</v>
      </c>
      <c r="J98" s="10">
        <v>1.7</v>
      </c>
      <c r="K98" s="10">
        <v>3.7</v>
      </c>
      <c r="L98" s="8">
        <v>45.9</v>
      </c>
      <c r="M98" s="10">
        <v>0.7</v>
      </c>
      <c r="N98" s="10">
        <v>1.7</v>
      </c>
      <c r="O98" s="8">
        <v>39.4</v>
      </c>
      <c r="P98" s="8">
        <v>0.4</v>
      </c>
      <c r="Q98" s="8">
        <v>0.6</v>
      </c>
      <c r="R98" s="8">
        <v>66.7</v>
      </c>
      <c r="S98" s="10">
        <v>0.2</v>
      </c>
      <c r="T98" s="10">
        <v>2.0</v>
      </c>
      <c r="U98" s="10">
        <v>2.2</v>
      </c>
      <c r="V98" s="10">
        <v>0.6</v>
      </c>
      <c r="W98" s="10">
        <v>0.6</v>
      </c>
      <c r="X98" s="10">
        <v>0.3</v>
      </c>
      <c r="Y98" s="10">
        <v>0.3</v>
      </c>
      <c r="Z98" s="10">
        <v>1.0</v>
      </c>
      <c r="AA98" s="8">
        <v>8.9</v>
      </c>
      <c r="AB98" s="8">
        <v>0.0</v>
      </c>
      <c r="AC98" s="8">
        <v>0.0</v>
      </c>
      <c r="AD98" s="8">
        <v>1.1</v>
      </c>
      <c r="AE98" s="12">
        <v>2024.0</v>
      </c>
      <c r="AF98" s="13"/>
    </row>
    <row r="99">
      <c r="A99" s="8">
        <v>98.0</v>
      </c>
      <c r="B99" s="9" t="s">
        <v>224</v>
      </c>
      <c r="C99" s="10" t="s">
        <v>225</v>
      </c>
      <c r="D99" s="8">
        <v>26.0</v>
      </c>
      <c r="E99" s="8">
        <v>40.0</v>
      </c>
      <c r="F99" s="8">
        <v>9.0</v>
      </c>
      <c r="G99" s="8">
        <v>31.0</v>
      </c>
      <c r="H99" s="8">
        <v>20.5</v>
      </c>
      <c r="I99" s="11">
        <v>4.4</v>
      </c>
      <c r="J99" s="10">
        <v>1.7</v>
      </c>
      <c r="K99" s="10">
        <v>5.0</v>
      </c>
      <c r="L99" s="8">
        <v>34.2</v>
      </c>
      <c r="M99" s="10">
        <v>0.5</v>
      </c>
      <c r="N99" s="10">
        <v>2.1</v>
      </c>
      <c r="O99" s="8">
        <v>23.8</v>
      </c>
      <c r="P99" s="8">
        <v>0.5</v>
      </c>
      <c r="Q99" s="8">
        <v>0.6</v>
      </c>
      <c r="R99" s="8">
        <v>82.6</v>
      </c>
      <c r="S99" s="10">
        <v>0.2</v>
      </c>
      <c r="T99" s="10">
        <v>1.4</v>
      </c>
      <c r="U99" s="10">
        <v>1.6</v>
      </c>
      <c r="V99" s="10">
        <v>3.0</v>
      </c>
      <c r="W99" s="10">
        <v>1.8</v>
      </c>
      <c r="X99" s="10">
        <v>0.9</v>
      </c>
      <c r="Y99" s="10">
        <v>0.3</v>
      </c>
      <c r="Z99" s="10">
        <v>1.5</v>
      </c>
      <c r="AA99" s="8">
        <v>11.9</v>
      </c>
      <c r="AB99" s="8">
        <v>0.0</v>
      </c>
      <c r="AC99" s="8">
        <v>0.0</v>
      </c>
      <c r="AD99" s="8">
        <v>-2.8</v>
      </c>
      <c r="AE99" s="12">
        <v>2024.0</v>
      </c>
      <c r="AF99" s="13"/>
    </row>
    <row r="100">
      <c r="A100" s="8">
        <v>99.0</v>
      </c>
      <c r="B100" s="9" t="s">
        <v>226</v>
      </c>
      <c r="C100" s="10" t="s">
        <v>227</v>
      </c>
      <c r="D100" s="8">
        <v>33.0</v>
      </c>
      <c r="E100" s="8">
        <v>21.0</v>
      </c>
      <c r="F100" s="8">
        <v>5.0</v>
      </c>
      <c r="G100" s="8">
        <v>16.0</v>
      </c>
      <c r="H100" s="8">
        <v>15.9</v>
      </c>
      <c r="I100" s="11">
        <v>4.3</v>
      </c>
      <c r="J100" s="10">
        <v>1.5</v>
      </c>
      <c r="K100" s="10">
        <v>3.6</v>
      </c>
      <c r="L100" s="8">
        <v>42.7</v>
      </c>
      <c r="M100" s="10">
        <v>0.3</v>
      </c>
      <c r="N100" s="10">
        <v>1.0</v>
      </c>
      <c r="O100" s="8">
        <v>35.0</v>
      </c>
      <c r="P100" s="8">
        <v>1.0</v>
      </c>
      <c r="Q100" s="8">
        <v>1.1</v>
      </c>
      <c r="R100" s="8">
        <v>87.0</v>
      </c>
      <c r="S100" s="10">
        <v>0.3</v>
      </c>
      <c r="T100" s="10">
        <v>1.5</v>
      </c>
      <c r="U100" s="10">
        <v>1.8</v>
      </c>
      <c r="V100" s="10">
        <v>2.6</v>
      </c>
      <c r="W100" s="10">
        <v>1.2</v>
      </c>
      <c r="X100" s="10">
        <v>0.7</v>
      </c>
      <c r="Y100" s="8">
        <v>0.0</v>
      </c>
      <c r="Z100" s="10">
        <v>2.1</v>
      </c>
      <c r="AA100" s="8">
        <v>10.6</v>
      </c>
      <c r="AB100" s="8">
        <v>1.0</v>
      </c>
      <c r="AC100" s="8">
        <v>1.0</v>
      </c>
      <c r="AD100" s="8">
        <v>-2.2</v>
      </c>
      <c r="AE100" s="12">
        <v>2024.0</v>
      </c>
      <c r="AF100" s="13"/>
    </row>
    <row r="101">
      <c r="A101" s="8">
        <v>100.0</v>
      </c>
      <c r="B101" s="9" t="s">
        <v>228</v>
      </c>
      <c r="C101" s="10" t="s">
        <v>229</v>
      </c>
      <c r="D101" s="8">
        <v>27.0</v>
      </c>
      <c r="E101" s="8">
        <v>37.0</v>
      </c>
      <c r="F101" s="8">
        <v>18.0</v>
      </c>
      <c r="G101" s="8">
        <v>19.0</v>
      </c>
      <c r="H101" s="8">
        <v>18.2</v>
      </c>
      <c r="I101" s="11">
        <v>4.3</v>
      </c>
      <c r="J101" s="10">
        <v>1.4</v>
      </c>
      <c r="K101" s="10">
        <v>3.9</v>
      </c>
      <c r="L101" s="8">
        <v>34.9</v>
      </c>
      <c r="M101" s="10">
        <v>0.9</v>
      </c>
      <c r="N101" s="10">
        <v>2.7</v>
      </c>
      <c r="O101" s="8">
        <v>33.0</v>
      </c>
      <c r="P101" s="8">
        <v>0.6</v>
      </c>
      <c r="Q101" s="8">
        <v>0.7</v>
      </c>
      <c r="R101" s="8">
        <v>96.0</v>
      </c>
      <c r="S101" s="10">
        <v>0.5</v>
      </c>
      <c r="T101" s="10">
        <v>1.8</v>
      </c>
      <c r="U101" s="10">
        <v>2.3</v>
      </c>
      <c r="V101" s="10">
        <v>1.4</v>
      </c>
      <c r="W101" s="10">
        <v>0.5</v>
      </c>
      <c r="X101" s="10">
        <v>0.3</v>
      </c>
      <c r="Y101" s="10">
        <v>0.2</v>
      </c>
      <c r="Z101" s="10">
        <v>1.4</v>
      </c>
      <c r="AA101" s="8">
        <v>10.0</v>
      </c>
      <c r="AB101" s="8">
        <v>0.0</v>
      </c>
      <c r="AC101" s="8">
        <v>0.0</v>
      </c>
      <c r="AD101" s="8">
        <v>-2.3</v>
      </c>
      <c r="AE101" s="12">
        <v>2024.0</v>
      </c>
      <c r="AF101" s="13"/>
    </row>
    <row r="102">
      <c r="A102" s="8">
        <v>101.0</v>
      </c>
      <c r="B102" s="9" t="s">
        <v>230</v>
      </c>
      <c r="C102" s="10" t="s">
        <v>231</v>
      </c>
      <c r="D102" s="8">
        <v>25.0</v>
      </c>
      <c r="E102" s="8">
        <v>6.0</v>
      </c>
      <c r="F102" s="8">
        <v>0.0</v>
      </c>
      <c r="G102" s="8">
        <v>6.0</v>
      </c>
      <c r="H102" s="8">
        <v>17.5</v>
      </c>
      <c r="I102" s="11">
        <v>4.0</v>
      </c>
      <c r="J102" s="10">
        <v>1.7</v>
      </c>
      <c r="K102" s="10">
        <v>4.8</v>
      </c>
      <c r="L102" s="8">
        <v>34.5</v>
      </c>
      <c r="M102" s="10">
        <v>0.2</v>
      </c>
      <c r="N102" s="10">
        <v>1.7</v>
      </c>
      <c r="O102" s="8">
        <v>10.0</v>
      </c>
      <c r="P102" s="8">
        <v>0.5</v>
      </c>
      <c r="Q102" s="8">
        <v>1.2</v>
      </c>
      <c r="R102" s="8">
        <v>42.9</v>
      </c>
      <c r="S102" s="8">
        <v>0.0</v>
      </c>
      <c r="T102" s="10">
        <v>2.0</v>
      </c>
      <c r="U102" s="10">
        <v>2.0</v>
      </c>
      <c r="V102" s="10">
        <v>2.5</v>
      </c>
      <c r="W102" s="10">
        <v>1.7</v>
      </c>
      <c r="X102" s="10">
        <v>0.3</v>
      </c>
      <c r="Y102" s="10">
        <v>0.2</v>
      </c>
      <c r="Z102" s="10">
        <v>0.8</v>
      </c>
      <c r="AA102" s="8">
        <v>9.7</v>
      </c>
      <c r="AB102" s="8">
        <v>0.0</v>
      </c>
      <c r="AC102" s="8">
        <v>0.0</v>
      </c>
      <c r="AD102" s="8">
        <v>-2.7</v>
      </c>
      <c r="AE102" s="12">
        <v>2024.0</v>
      </c>
      <c r="AF102" s="13"/>
    </row>
    <row r="103">
      <c r="A103" s="8">
        <v>102.0</v>
      </c>
      <c r="B103" s="9" t="s">
        <v>232</v>
      </c>
      <c r="C103" s="10" t="s">
        <v>233</v>
      </c>
      <c r="D103" s="8">
        <v>22.0</v>
      </c>
      <c r="E103" s="8">
        <v>27.0</v>
      </c>
      <c r="F103" s="8">
        <v>19.0</v>
      </c>
      <c r="G103" s="8">
        <v>8.0</v>
      </c>
      <c r="H103" s="8">
        <v>8.0</v>
      </c>
      <c r="I103" s="11">
        <v>4.0</v>
      </c>
      <c r="J103" s="10">
        <v>1.3</v>
      </c>
      <c r="K103" s="10">
        <v>3.1</v>
      </c>
      <c r="L103" s="8">
        <v>42.9</v>
      </c>
      <c r="M103" s="10">
        <v>0.1</v>
      </c>
      <c r="N103" s="10">
        <v>0.3</v>
      </c>
      <c r="O103" s="8">
        <v>57.1</v>
      </c>
      <c r="P103" s="8">
        <v>1.1</v>
      </c>
      <c r="Q103" s="8">
        <v>1.3</v>
      </c>
      <c r="R103" s="8">
        <v>86.1</v>
      </c>
      <c r="S103" s="10">
        <v>0.5</v>
      </c>
      <c r="T103" s="10">
        <v>1.5</v>
      </c>
      <c r="U103" s="10">
        <v>2.0</v>
      </c>
      <c r="V103" s="10">
        <v>0.4</v>
      </c>
      <c r="W103" s="10">
        <v>0.5</v>
      </c>
      <c r="X103" s="10">
        <v>0.2</v>
      </c>
      <c r="Y103" s="10">
        <v>0.1</v>
      </c>
      <c r="Z103" s="10">
        <v>0.9</v>
      </c>
      <c r="AA103" s="8">
        <v>7.2</v>
      </c>
      <c r="AB103" s="8">
        <v>0.0</v>
      </c>
      <c r="AC103" s="8">
        <v>0.0</v>
      </c>
      <c r="AD103" s="8">
        <v>1.0</v>
      </c>
      <c r="AE103" s="12">
        <v>2024.0</v>
      </c>
      <c r="AF103" s="13"/>
    </row>
    <row r="104">
      <c r="A104" s="8">
        <v>103.0</v>
      </c>
      <c r="B104" s="9" t="s">
        <v>234</v>
      </c>
      <c r="C104" s="10" t="s">
        <v>235</v>
      </c>
      <c r="D104" s="8">
        <v>29.0</v>
      </c>
      <c r="E104" s="8">
        <v>37.0</v>
      </c>
      <c r="F104" s="8">
        <v>25.0</v>
      </c>
      <c r="G104" s="8">
        <v>12.0</v>
      </c>
      <c r="H104" s="8">
        <v>15.8</v>
      </c>
      <c r="I104" s="11">
        <v>3.9</v>
      </c>
      <c r="J104" s="10">
        <v>1.7</v>
      </c>
      <c r="K104" s="10">
        <v>3.2</v>
      </c>
      <c r="L104" s="8">
        <v>51.7</v>
      </c>
      <c r="M104" s="8">
        <v>0.0</v>
      </c>
      <c r="N104" s="8">
        <v>0.0</v>
      </c>
      <c r="O104" s="8">
        <v>0.0</v>
      </c>
      <c r="P104" s="8">
        <v>0.6</v>
      </c>
      <c r="Q104" s="8">
        <v>0.9</v>
      </c>
      <c r="R104" s="8">
        <v>63.6</v>
      </c>
      <c r="S104" s="10">
        <v>0.7</v>
      </c>
      <c r="T104" s="10">
        <v>2.3</v>
      </c>
      <c r="U104" s="10">
        <v>3.0</v>
      </c>
      <c r="V104" s="10">
        <v>0.8</v>
      </c>
      <c r="W104" s="10">
        <v>0.7</v>
      </c>
      <c r="X104" s="10">
        <v>0.6</v>
      </c>
      <c r="Y104" s="10">
        <v>0.2</v>
      </c>
      <c r="Z104" s="10">
        <v>1.2</v>
      </c>
      <c r="AA104" s="8">
        <v>9.4</v>
      </c>
      <c r="AB104" s="8">
        <v>0.0</v>
      </c>
      <c r="AC104" s="8">
        <v>0.0</v>
      </c>
      <c r="AD104" s="8">
        <v>0.9</v>
      </c>
      <c r="AE104" s="12">
        <v>2024.0</v>
      </c>
      <c r="AF104" s="13"/>
    </row>
    <row r="105">
      <c r="A105" s="8">
        <v>104.0</v>
      </c>
      <c r="B105" s="9" t="s">
        <v>236</v>
      </c>
      <c r="C105" s="10" t="s">
        <v>237</v>
      </c>
      <c r="D105" s="8">
        <v>23.0</v>
      </c>
      <c r="E105" s="8">
        <v>40.0</v>
      </c>
      <c r="F105" s="8">
        <v>15.0</v>
      </c>
      <c r="G105" s="8">
        <v>25.0</v>
      </c>
      <c r="H105" s="8">
        <v>17.8</v>
      </c>
      <c r="I105" s="11">
        <v>3.9</v>
      </c>
      <c r="J105" s="10">
        <v>1.5</v>
      </c>
      <c r="K105" s="10">
        <v>3.7</v>
      </c>
      <c r="L105" s="8">
        <v>39.7</v>
      </c>
      <c r="M105" s="10">
        <v>0.2</v>
      </c>
      <c r="N105" s="10">
        <v>0.7</v>
      </c>
      <c r="O105" s="8">
        <v>21.4</v>
      </c>
      <c r="P105" s="8">
        <v>0.8</v>
      </c>
      <c r="Q105" s="8">
        <v>1.2</v>
      </c>
      <c r="R105" s="8">
        <v>70.2</v>
      </c>
      <c r="S105" s="10">
        <v>0.3</v>
      </c>
      <c r="T105" s="10">
        <v>2.0</v>
      </c>
      <c r="U105" s="10">
        <v>2.2</v>
      </c>
      <c r="V105" s="10">
        <v>2.1</v>
      </c>
      <c r="W105" s="10">
        <v>1.7</v>
      </c>
      <c r="X105" s="10">
        <v>0.4</v>
      </c>
      <c r="Y105" s="10">
        <v>0.3</v>
      </c>
      <c r="Z105" s="10">
        <v>2.0</v>
      </c>
      <c r="AA105" s="8">
        <v>9.6</v>
      </c>
      <c r="AB105" s="8">
        <v>0.0</v>
      </c>
      <c r="AC105" s="8">
        <v>0.0</v>
      </c>
      <c r="AD105" s="8">
        <v>-2.4</v>
      </c>
      <c r="AE105" s="12">
        <v>2024.0</v>
      </c>
      <c r="AF105" s="13"/>
    </row>
    <row r="106">
      <c r="A106" s="8">
        <v>105.0</v>
      </c>
      <c r="B106" s="9" t="s">
        <v>238</v>
      </c>
      <c r="C106" s="10" t="s">
        <v>239</v>
      </c>
      <c r="D106" s="8">
        <v>27.0</v>
      </c>
      <c r="E106" s="8">
        <v>40.0</v>
      </c>
      <c r="F106" s="8">
        <v>19.0</v>
      </c>
      <c r="G106" s="8">
        <v>21.0</v>
      </c>
      <c r="H106" s="8">
        <v>15.5</v>
      </c>
      <c r="I106" s="11">
        <v>3.8</v>
      </c>
      <c r="J106" s="10">
        <v>1.8</v>
      </c>
      <c r="K106" s="10">
        <v>3.1</v>
      </c>
      <c r="L106" s="8">
        <v>57.3</v>
      </c>
      <c r="M106" s="8">
        <v>0.0</v>
      </c>
      <c r="N106" s="10">
        <v>0.1</v>
      </c>
      <c r="O106" s="8">
        <v>0.0</v>
      </c>
      <c r="P106" s="8">
        <v>0.3</v>
      </c>
      <c r="Q106" s="8">
        <v>0.5</v>
      </c>
      <c r="R106" s="8">
        <v>57.9</v>
      </c>
      <c r="S106" s="10">
        <v>1.5</v>
      </c>
      <c r="T106" s="10">
        <v>3.5</v>
      </c>
      <c r="U106" s="10">
        <v>5.0</v>
      </c>
      <c r="V106" s="10">
        <v>1.1</v>
      </c>
      <c r="W106" s="10">
        <v>0.7</v>
      </c>
      <c r="X106" s="10">
        <v>0.7</v>
      </c>
      <c r="Y106" s="10">
        <v>1.2</v>
      </c>
      <c r="Z106" s="10">
        <v>1.4</v>
      </c>
      <c r="AA106" s="8">
        <v>13.6</v>
      </c>
      <c r="AB106" s="8">
        <v>0.0</v>
      </c>
      <c r="AC106" s="8">
        <v>0.0</v>
      </c>
      <c r="AD106" s="8">
        <v>-2.1</v>
      </c>
      <c r="AE106" s="12">
        <v>2024.0</v>
      </c>
      <c r="AF106" s="13"/>
    </row>
    <row r="107">
      <c r="A107" s="8">
        <v>106.0</v>
      </c>
      <c r="B107" s="9" t="s">
        <v>240</v>
      </c>
      <c r="C107" s="10" t="s">
        <v>241</v>
      </c>
      <c r="D107" s="8">
        <v>27.0</v>
      </c>
      <c r="E107" s="8">
        <v>38.0</v>
      </c>
      <c r="F107" s="8">
        <v>25.0</v>
      </c>
      <c r="G107" s="8">
        <v>13.0</v>
      </c>
      <c r="H107" s="8">
        <v>10.7</v>
      </c>
      <c r="I107" s="11">
        <v>3.7</v>
      </c>
      <c r="J107" s="10">
        <v>1.4</v>
      </c>
      <c r="K107" s="10">
        <v>2.8</v>
      </c>
      <c r="L107" s="8">
        <v>50.0</v>
      </c>
      <c r="M107" s="10">
        <v>0.6</v>
      </c>
      <c r="N107" s="10">
        <v>1.5</v>
      </c>
      <c r="O107" s="8">
        <v>38.6</v>
      </c>
      <c r="P107" s="8">
        <v>0.3</v>
      </c>
      <c r="Q107" s="8">
        <v>0.4</v>
      </c>
      <c r="R107" s="8">
        <v>76.5</v>
      </c>
      <c r="S107" s="10">
        <v>0.6</v>
      </c>
      <c r="T107" s="10">
        <v>1.3</v>
      </c>
      <c r="U107" s="10">
        <v>1.9</v>
      </c>
      <c r="V107" s="10">
        <v>0.2</v>
      </c>
      <c r="W107" s="10">
        <v>0.4</v>
      </c>
      <c r="X107" s="10">
        <v>0.3</v>
      </c>
      <c r="Y107" s="10">
        <v>0.1</v>
      </c>
      <c r="Z107" s="10">
        <v>1.6</v>
      </c>
      <c r="AA107" s="8">
        <v>7.4</v>
      </c>
      <c r="AB107" s="8">
        <v>0.0</v>
      </c>
      <c r="AC107" s="8">
        <v>0.0</v>
      </c>
      <c r="AD107" s="8">
        <v>1.3</v>
      </c>
      <c r="AE107" s="12">
        <v>2024.0</v>
      </c>
      <c r="AF107" s="13"/>
    </row>
    <row r="108">
      <c r="A108" s="8">
        <v>107.0</v>
      </c>
      <c r="B108" s="9" t="s">
        <v>242</v>
      </c>
      <c r="C108" s="10" t="s">
        <v>243</v>
      </c>
      <c r="D108" s="8">
        <v>33.0</v>
      </c>
      <c r="E108" s="8">
        <v>39.0</v>
      </c>
      <c r="F108" s="8">
        <v>20.0</v>
      </c>
      <c r="G108" s="8">
        <v>19.0</v>
      </c>
      <c r="H108" s="8">
        <v>14.0</v>
      </c>
      <c r="I108" s="11">
        <v>3.6</v>
      </c>
      <c r="J108" s="10">
        <v>1.5</v>
      </c>
      <c r="K108" s="10">
        <v>3.6</v>
      </c>
      <c r="L108" s="8">
        <v>41.1</v>
      </c>
      <c r="M108" s="10">
        <v>0.4</v>
      </c>
      <c r="N108" s="10">
        <v>1.3</v>
      </c>
      <c r="O108" s="8">
        <v>28.8</v>
      </c>
      <c r="P108" s="8">
        <v>0.3</v>
      </c>
      <c r="Q108" s="8">
        <v>0.3</v>
      </c>
      <c r="R108" s="8">
        <v>84.6</v>
      </c>
      <c r="S108" s="10">
        <v>0.2</v>
      </c>
      <c r="T108" s="10">
        <v>1.2</v>
      </c>
      <c r="U108" s="10">
        <v>1.4</v>
      </c>
      <c r="V108" s="10">
        <v>1.8</v>
      </c>
      <c r="W108" s="10">
        <v>0.9</v>
      </c>
      <c r="X108" s="10">
        <v>0.4</v>
      </c>
      <c r="Y108" s="10">
        <v>0.1</v>
      </c>
      <c r="Z108" s="10">
        <v>1.2</v>
      </c>
      <c r="AA108" s="8">
        <v>8.2</v>
      </c>
      <c r="AB108" s="8">
        <v>0.0</v>
      </c>
      <c r="AC108" s="8">
        <v>0.0</v>
      </c>
      <c r="AD108" s="8">
        <v>-1.2</v>
      </c>
      <c r="AE108" s="12">
        <v>2024.0</v>
      </c>
      <c r="AF108" s="13"/>
    </row>
    <row r="109">
      <c r="A109" s="8">
        <v>108.0</v>
      </c>
      <c r="B109" s="9" t="s">
        <v>244</v>
      </c>
      <c r="C109" s="10" t="s">
        <v>245</v>
      </c>
      <c r="D109" s="8">
        <v>23.0</v>
      </c>
      <c r="E109" s="8">
        <v>29.0</v>
      </c>
      <c r="F109" s="8">
        <v>6.0</v>
      </c>
      <c r="G109" s="8">
        <v>23.0</v>
      </c>
      <c r="H109" s="8">
        <v>8.9</v>
      </c>
      <c r="I109" s="11">
        <v>3.6</v>
      </c>
      <c r="J109" s="10">
        <v>1.2</v>
      </c>
      <c r="K109" s="10">
        <v>3.9</v>
      </c>
      <c r="L109" s="8">
        <v>32.1</v>
      </c>
      <c r="M109" s="10">
        <v>0.4</v>
      </c>
      <c r="N109" s="10">
        <v>1.3</v>
      </c>
      <c r="O109" s="8">
        <v>29.7</v>
      </c>
      <c r="P109" s="8">
        <v>0.7</v>
      </c>
      <c r="Q109" s="8">
        <v>1.0</v>
      </c>
      <c r="R109" s="8">
        <v>69.0</v>
      </c>
      <c r="S109" s="10">
        <v>0.1</v>
      </c>
      <c r="T109" s="10">
        <v>0.5</v>
      </c>
      <c r="U109" s="10">
        <v>0.6</v>
      </c>
      <c r="V109" s="10">
        <v>0.6</v>
      </c>
      <c r="W109" s="10">
        <v>0.7</v>
      </c>
      <c r="X109" s="10">
        <v>0.3</v>
      </c>
      <c r="Y109" s="10">
        <v>0.1</v>
      </c>
      <c r="Z109" s="10">
        <v>0.8</v>
      </c>
      <c r="AA109" s="8">
        <v>6.0</v>
      </c>
      <c r="AB109" s="8">
        <v>0.0</v>
      </c>
      <c r="AC109" s="8">
        <v>0.0</v>
      </c>
      <c r="AD109" s="8">
        <v>-2.0</v>
      </c>
      <c r="AE109" s="12">
        <v>2024.0</v>
      </c>
      <c r="AF109" s="13"/>
    </row>
    <row r="110">
      <c r="A110" s="8">
        <v>109.0</v>
      </c>
      <c r="B110" s="9" t="s">
        <v>246</v>
      </c>
      <c r="C110" s="10" t="s">
        <v>247</v>
      </c>
      <c r="D110" s="8">
        <v>30.0</v>
      </c>
      <c r="E110" s="8">
        <v>37.0</v>
      </c>
      <c r="F110" s="8">
        <v>8.0</v>
      </c>
      <c r="G110" s="8">
        <v>29.0</v>
      </c>
      <c r="H110" s="8">
        <v>16.2</v>
      </c>
      <c r="I110" s="11">
        <v>3.5</v>
      </c>
      <c r="J110" s="10">
        <v>1.3</v>
      </c>
      <c r="K110" s="10">
        <v>3.4</v>
      </c>
      <c r="L110" s="8">
        <v>39.5</v>
      </c>
      <c r="M110" s="10">
        <v>0.4</v>
      </c>
      <c r="N110" s="10">
        <v>1.4</v>
      </c>
      <c r="O110" s="8">
        <v>26.0</v>
      </c>
      <c r="P110" s="8">
        <v>0.5</v>
      </c>
      <c r="Q110" s="8">
        <v>0.8</v>
      </c>
      <c r="R110" s="8">
        <v>69.0</v>
      </c>
      <c r="S110" s="10">
        <v>0.6</v>
      </c>
      <c r="T110" s="10">
        <v>2.2</v>
      </c>
      <c r="U110" s="10">
        <v>2.7</v>
      </c>
      <c r="V110" s="10">
        <v>2.1</v>
      </c>
      <c r="W110" s="10">
        <v>1.0</v>
      </c>
      <c r="X110" s="10">
        <v>0.5</v>
      </c>
      <c r="Y110" s="10">
        <v>0.5</v>
      </c>
      <c r="Z110" s="10">
        <v>1.4</v>
      </c>
      <c r="AA110" s="8">
        <v>10.6</v>
      </c>
      <c r="AB110" s="8">
        <v>0.0</v>
      </c>
      <c r="AC110" s="8">
        <v>0.0</v>
      </c>
      <c r="AD110" s="8">
        <v>-1.4</v>
      </c>
      <c r="AE110" s="12">
        <v>2024.0</v>
      </c>
      <c r="AF110" s="13"/>
    </row>
    <row r="111">
      <c r="A111" s="8">
        <v>110.0</v>
      </c>
      <c r="B111" s="9" t="s">
        <v>248</v>
      </c>
      <c r="C111" s="10" t="s">
        <v>249</v>
      </c>
      <c r="D111" s="8">
        <v>27.0</v>
      </c>
      <c r="E111" s="8">
        <v>38.0</v>
      </c>
      <c r="F111" s="8">
        <v>30.0</v>
      </c>
      <c r="G111" s="8">
        <v>8.0</v>
      </c>
      <c r="H111" s="8">
        <v>12.1</v>
      </c>
      <c r="I111" s="11">
        <v>3.4</v>
      </c>
      <c r="J111" s="10">
        <v>1.4</v>
      </c>
      <c r="K111" s="10">
        <v>3.5</v>
      </c>
      <c r="L111" s="8">
        <v>40.9</v>
      </c>
      <c r="M111" s="10">
        <v>0.4</v>
      </c>
      <c r="N111" s="10">
        <v>1.5</v>
      </c>
      <c r="O111" s="8">
        <v>25.9</v>
      </c>
      <c r="P111" s="8">
        <v>0.2</v>
      </c>
      <c r="Q111" s="8">
        <v>0.3</v>
      </c>
      <c r="R111" s="8">
        <v>66.7</v>
      </c>
      <c r="S111" s="10">
        <v>0.4</v>
      </c>
      <c r="T111" s="10">
        <v>1.2</v>
      </c>
      <c r="U111" s="10">
        <v>1.5</v>
      </c>
      <c r="V111" s="10">
        <v>0.9</v>
      </c>
      <c r="W111" s="10">
        <v>0.7</v>
      </c>
      <c r="X111" s="10">
        <v>0.6</v>
      </c>
      <c r="Y111" s="10">
        <v>0.3</v>
      </c>
      <c r="Z111" s="10">
        <v>1.0</v>
      </c>
      <c r="AA111" s="8">
        <v>8.1</v>
      </c>
      <c r="AB111" s="8">
        <v>0.0</v>
      </c>
      <c r="AC111" s="8">
        <v>0.0</v>
      </c>
      <c r="AD111" s="8">
        <v>0.9</v>
      </c>
      <c r="AE111" s="12">
        <v>2024.0</v>
      </c>
      <c r="AF111" s="13"/>
    </row>
    <row r="112">
      <c r="A112" s="8">
        <v>111.0</v>
      </c>
      <c r="B112" s="9" t="s">
        <v>250</v>
      </c>
      <c r="C112" s="10" t="s">
        <v>251</v>
      </c>
      <c r="D112" s="8">
        <v>24.0</v>
      </c>
      <c r="E112" s="8">
        <v>37.0</v>
      </c>
      <c r="F112" s="8">
        <v>26.0</v>
      </c>
      <c r="G112" s="8">
        <v>11.0</v>
      </c>
      <c r="H112" s="8">
        <v>11.8</v>
      </c>
      <c r="I112" s="11">
        <v>3.4</v>
      </c>
      <c r="J112" s="10">
        <v>1.3</v>
      </c>
      <c r="K112" s="10">
        <v>2.7</v>
      </c>
      <c r="L112" s="8">
        <v>49.5</v>
      </c>
      <c r="M112" s="8">
        <v>0.0</v>
      </c>
      <c r="N112" s="8">
        <v>0.0</v>
      </c>
      <c r="O112" s="8">
        <v>0.0</v>
      </c>
      <c r="P112" s="8">
        <v>0.7</v>
      </c>
      <c r="Q112" s="8">
        <v>1.1</v>
      </c>
      <c r="R112" s="8">
        <v>65.9</v>
      </c>
      <c r="S112" s="10">
        <v>0.8</v>
      </c>
      <c r="T112" s="10">
        <v>1.7</v>
      </c>
      <c r="U112" s="10">
        <v>2.5</v>
      </c>
      <c r="V112" s="10">
        <v>0.2</v>
      </c>
      <c r="W112" s="10">
        <v>0.8</v>
      </c>
      <c r="X112" s="10">
        <v>0.4</v>
      </c>
      <c r="Y112" s="10">
        <v>0.6</v>
      </c>
      <c r="Z112" s="10">
        <v>1.7</v>
      </c>
      <c r="AA112" s="8">
        <v>8.0</v>
      </c>
      <c r="AB112" s="8">
        <v>0.0</v>
      </c>
      <c r="AC112" s="8">
        <v>0.0</v>
      </c>
      <c r="AD112" s="8">
        <v>1.1</v>
      </c>
      <c r="AE112" s="12">
        <v>2024.0</v>
      </c>
      <c r="AF112" s="13"/>
    </row>
    <row r="113">
      <c r="A113" s="8">
        <v>112.0</v>
      </c>
      <c r="B113" s="9" t="s">
        <v>252</v>
      </c>
      <c r="C113" s="10" t="s">
        <v>253</v>
      </c>
      <c r="D113" s="8">
        <v>26.0</v>
      </c>
      <c r="E113" s="8">
        <v>26.0</v>
      </c>
      <c r="F113" s="8">
        <v>22.0</v>
      </c>
      <c r="G113" s="8">
        <v>4.0</v>
      </c>
      <c r="H113" s="8">
        <v>9.9</v>
      </c>
      <c r="I113" s="11">
        <v>3.3</v>
      </c>
      <c r="J113" s="10">
        <v>1.0</v>
      </c>
      <c r="K113" s="10">
        <v>2.8</v>
      </c>
      <c r="L113" s="8">
        <v>33.8</v>
      </c>
      <c r="M113" s="10">
        <v>0.6</v>
      </c>
      <c r="N113" s="10">
        <v>1.6</v>
      </c>
      <c r="O113" s="8">
        <v>38.1</v>
      </c>
      <c r="P113" s="8">
        <v>0.8</v>
      </c>
      <c r="Q113" s="8">
        <v>1.0</v>
      </c>
      <c r="R113" s="8">
        <v>77.8</v>
      </c>
      <c r="S113" s="10">
        <v>0.3</v>
      </c>
      <c r="T113" s="10">
        <v>0.5</v>
      </c>
      <c r="U113" s="10">
        <v>0.8</v>
      </c>
      <c r="V113" s="10">
        <v>0.8</v>
      </c>
      <c r="W113" s="10">
        <v>0.5</v>
      </c>
      <c r="X113" s="10">
        <v>0.3</v>
      </c>
      <c r="Y113" s="8">
        <v>0.0</v>
      </c>
      <c r="Z113" s="10">
        <v>1.0</v>
      </c>
      <c r="AA113" s="8">
        <v>6.3</v>
      </c>
      <c r="AB113" s="8">
        <v>0.0</v>
      </c>
      <c r="AC113" s="8">
        <v>0.0</v>
      </c>
      <c r="AD113" s="8">
        <v>0.4</v>
      </c>
      <c r="AE113" s="12">
        <v>2024.0</v>
      </c>
      <c r="AF113" s="13"/>
    </row>
    <row r="114">
      <c r="A114" s="8">
        <v>113.0</v>
      </c>
      <c r="B114" s="9" t="s">
        <v>254</v>
      </c>
      <c r="C114" s="10" t="s">
        <v>255</v>
      </c>
      <c r="D114" s="8">
        <v>29.0</v>
      </c>
      <c r="E114" s="8">
        <v>40.0</v>
      </c>
      <c r="F114" s="8">
        <v>15.0</v>
      </c>
      <c r="G114" s="8">
        <v>25.0</v>
      </c>
      <c r="H114" s="8">
        <v>13.3</v>
      </c>
      <c r="I114" s="11">
        <v>3.3</v>
      </c>
      <c r="J114" s="10">
        <v>1.2</v>
      </c>
      <c r="K114" s="10">
        <v>3.7</v>
      </c>
      <c r="L114" s="8">
        <v>32.4</v>
      </c>
      <c r="M114" s="10">
        <v>0.5</v>
      </c>
      <c r="N114" s="10">
        <v>1.7</v>
      </c>
      <c r="O114" s="8">
        <v>27.3</v>
      </c>
      <c r="P114" s="8">
        <v>0.4</v>
      </c>
      <c r="Q114" s="8">
        <v>0.5</v>
      </c>
      <c r="R114" s="8">
        <v>76.2</v>
      </c>
      <c r="S114" s="10">
        <v>0.5</v>
      </c>
      <c r="T114" s="10">
        <v>1.9</v>
      </c>
      <c r="U114" s="10">
        <v>2.4</v>
      </c>
      <c r="V114" s="10">
        <v>1.2</v>
      </c>
      <c r="W114" s="10">
        <v>1.0</v>
      </c>
      <c r="X114" s="10">
        <v>0.3</v>
      </c>
      <c r="Y114" s="10">
        <v>0.7</v>
      </c>
      <c r="Z114" s="10">
        <v>1.2</v>
      </c>
      <c r="AA114" s="8">
        <v>9.1</v>
      </c>
      <c r="AB114" s="8">
        <v>0.0</v>
      </c>
      <c r="AC114" s="8">
        <v>0.0</v>
      </c>
      <c r="AD114" s="8">
        <v>-3.1</v>
      </c>
      <c r="AE114" s="12">
        <v>2024.0</v>
      </c>
      <c r="AF114" s="13"/>
    </row>
    <row r="115">
      <c r="A115" s="8">
        <v>114.0</v>
      </c>
      <c r="B115" s="9" t="s">
        <v>256</v>
      </c>
      <c r="C115" s="10" t="s">
        <v>257</v>
      </c>
      <c r="D115" s="8">
        <v>26.0</v>
      </c>
      <c r="E115" s="8">
        <v>33.0</v>
      </c>
      <c r="F115" s="8">
        <v>8.0</v>
      </c>
      <c r="G115" s="8">
        <v>25.0</v>
      </c>
      <c r="H115" s="8">
        <v>13.3</v>
      </c>
      <c r="I115" s="11">
        <v>3.2</v>
      </c>
      <c r="J115" s="10">
        <v>1.1</v>
      </c>
      <c r="K115" s="10">
        <v>4.0</v>
      </c>
      <c r="L115" s="8">
        <v>28.2</v>
      </c>
      <c r="M115" s="10">
        <v>0.5</v>
      </c>
      <c r="N115" s="10">
        <v>1.9</v>
      </c>
      <c r="O115" s="8">
        <v>27.4</v>
      </c>
      <c r="P115" s="8">
        <v>0.5</v>
      </c>
      <c r="Q115" s="8">
        <v>0.5</v>
      </c>
      <c r="R115" s="8">
        <v>88.2</v>
      </c>
      <c r="S115" s="10">
        <v>0.1</v>
      </c>
      <c r="T115" s="10">
        <v>1.0</v>
      </c>
      <c r="U115" s="10">
        <v>1.0</v>
      </c>
      <c r="V115" s="10">
        <v>1.9</v>
      </c>
      <c r="W115" s="10">
        <v>0.8</v>
      </c>
      <c r="X115" s="10">
        <v>0.3</v>
      </c>
      <c r="Y115" s="10">
        <v>0.2</v>
      </c>
      <c r="Z115" s="10">
        <v>0.8</v>
      </c>
      <c r="AA115" s="8">
        <v>7.7</v>
      </c>
      <c r="AB115" s="8">
        <v>0.0</v>
      </c>
      <c r="AC115" s="8">
        <v>0.0</v>
      </c>
      <c r="AD115" s="8">
        <v>-3.4</v>
      </c>
      <c r="AE115" s="12">
        <v>2024.0</v>
      </c>
      <c r="AF115" s="13"/>
    </row>
    <row r="116">
      <c r="A116" s="8">
        <v>115.0</v>
      </c>
      <c r="B116" s="9" t="s">
        <v>258</v>
      </c>
      <c r="C116" s="10" t="s">
        <v>259</v>
      </c>
      <c r="D116" s="8">
        <v>26.0</v>
      </c>
      <c r="E116" s="8">
        <v>31.0</v>
      </c>
      <c r="F116" s="8">
        <v>13.0</v>
      </c>
      <c r="G116" s="8">
        <v>18.0</v>
      </c>
      <c r="H116" s="8">
        <v>10.8</v>
      </c>
      <c r="I116" s="11">
        <v>3.2</v>
      </c>
      <c r="J116" s="10">
        <v>1.1</v>
      </c>
      <c r="K116" s="10">
        <v>2.8</v>
      </c>
      <c r="L116" s="8">
        <v>40.7</v>
      </c>
      <c r="M116" s="10">
        <v>0.5</v>
      </c>
      <c r="N116" s="10">
        <v>1.7</v>
      </c>
      <c r="O116" s="8">
        <v>32.1</v>
      </c>
      <c r="P116" s="8">
        <v>0.4</v>
      </c>
      <c r="Q116" s="8">
        <v>0.6</v>
      </c>
      <c r="R116" s="8">
        <v>55.0</v>
      </c>
      <c r="S116" s="10">
        <v>0.5</v>
      </c>
      <c r="T116" s="10">
        <v>1.0</v>
      </c>
      <c r="U116" s="10">
        <v>1.5</v>
      </c>
      <c r="V116" s="10">
        <v>0.3</v>
      </c>
      <c r="W116" s="10">
        <v>0.5</v>
      </c>
      <c r="X116" s="10">
        <v>0.5</v>
      </c>
      <c r="Y116" s="10">
        <v>0.4</v>
      </c>
      <c r="Z116" s="10">
        <v>0.9</v>
      </c>
      <c r="AA116" s="8">
        <v>7.2</v>
      </c>
      <c r="AB116" s="8">
        <v>0.0</v>
      </c>
      <c r="AC116" s="8">
        <v>0.0</v>
      </c>
      <c r="AD116" s="8">
        <v>-3.3</v>
      </c>
      <c r="AE116" s="12">
        <v>2024.0</v>
      </c>
      <c r="AF116" s="13"/>
    </row>
    <row r="117">
      <c r="A117" s="8">
        <v>116.0</v>
      </c>
      <c r="B117" s="9" t="s">
        <v>260</v>
      </c>
      <c r="C117" s="10" t="s">
        <v>261</v>
      </c>
      <c r="D117" s="8">
        <v>29.0</v>
      </c>
      <c r="E117" s="8">
        <v>35.0</v>
      </c>
      <c r="F117" s="8">
        <v>21.0</v>
      </c>
      <c r="G117" s="8">
        <v>14.0</v>
      </c>
      <c r="H117" s="8">
        <v>12.7</v>
      </c>
      <c r="I117" s="11">
        <v>3.1</v>
      </c>
      <c r="J117" s="10">
        <v>1.2</v>
      </c>
      <c r="K117" s="10">
        <v>3.5</v>
      </c>
      <c r="L117" s="8">
        <v>33.3</v>
      </c>
      <c r="M117" s="10">
        <v>0.6</v>
      </c>
      <c r="N117" s="10">
        <v>2.0</v>
      </c>
      <c r="O117" s="8">
        <v>31.9</v>
      </c>
      <c r="P117" s="8">
        <v>0.2</v>
      </c>
      <c r="Q117" s="8">
        <v>0.3</v>
      </c>
      <c r="R117" s="8">
        <v>66.7</v>
      </c>
      <c r="S117" s="10">
        <v>0.5</v>
      </c>
      <c r="T117" s="10">
        <v>1.4</v>
      </c>
      <c r="U117" s="10">
        <v>2.0</v>
      </c>
      <c r="V117" s="10">
        <v>0.8</v>
      </c>
      <c r="W117" s="10">
        <v>0.6</v>
      </c>
      <c r="X117" s="10">
        <v>0.4</v>
      </c>
      <c r="Y117" s="10">
        <v>0.2</v>
      </c>
      <c r="Z117" s="10">
        <v>1.2</v>
      </c>
      <c r="AA117" s="8">
        <v>7.7</v>
      </c>
      <c r="AB117" s="8">
        <v>0.0</v>
      </c>
      <c r="AC117" s="8">
        <v>0.0</v>
      </c>
      <c r="AD117" s="8">
        <v>1.6</v>
      </c>
      <c r="AE117" s="12">
        <v>2024.0</v>
      </c>
      <c r="AF117" s="13"/>
    </row>
    <row r="118">
      <c r="A118" s="8">
        <v>117.0</v>
      </c>
      <c r="B118" s="9" t="s">
        <v>262</v>
      </c>
      <c r="C118" s="10" t="s">
        <v>263</v>
      </c>
      <c r="D118" s="8">
        <v>24.0</v>
      </c>
      <c r="E118" s="8">
        <v>31.0</v>
      </c>
      <c r="F118" s="8">
        <v>19.0</v>
      </c>
      <c r="G118" s="8">
        <v>12.0</v>
      </c>
      <c r="H118" s="8">
        <v>12.7</v>
      </c>
      <c r="I118" s="11">
        <v>3.1</v>
      </c>
      <c r="J118" s="10">
        <v>0.8</v>
      </c>
      <c r="K118" s="10">
        <v>2.3</v>
      </c>
      <c r="L118" s="8">
        <v>36.1</v>
      </c>
      <c r="M118" s="10">
        <v>0.4</v>
      </c>
      <c r="N118" s="10">
        <v>1.2</v>
      </c>
      <c r="O118" s="8">
        <v>35.1</v>
      </c>
      <c r="P118" s="8">
        <v>1.0</v>
      </c>
      <c r="Q118" s="8">
        <v>1.2</v>
      </c>
      <c r="R118" s="8">
        <v>83.8</v>
      </c>
      <c r="S118" s="10">
        <v>0.4</v>
      </c>
      <c r="T118" s="10">
        <v>1.0</v>
      </c>
      <c r="U118" s="10">
        <v>1.4</v>
      </c>
      <c r="V118" s="10">
        <v>1.9</v>
      </c>
      <c r="W118" s="10">
        <v>0.5</v>
      </c>
      <c r="X118" s="10">
        <v>0.5</v>
      </c>
      <c r="Y118" s="10">
        <v>0.2</v>
      </c>
      <c r="Z118" s="10">
        <v>1.0</v>
      </c>
      <c r="AA118" s="8">
        <v>8.2</v>
      </c>
      <c r="AB118" s="8">
        <v>0.0</v>
      </c>
      <c r="AC118" s="8">
        <v>0.0</v>
      </c>
      <c r="AD118" s="8">
        <v>3.5</v>
      </c>
      <c r="AE118" s="12">
        <v>2024.0</v>
      </c>
      <c r="AF118" s="13"/>
    </row>
    <row r="119">
      <c r="A119" s="8">
        <v>118.0</v>
      </c>
      <c r="B119" s="9" t="s">
        <v>264</v>
      </c>
      <c r="C119" s="10" t="s">
        <v>265</v>
      </c>
      <c r="D119" s="8">
        <v>32.0</v>
      </c>
      <c r="E119" s="8">
        <v>1.0</v>
      </c>
      <c r="F119" s="8">
        <v>1.0</v>
      </c>
      <c r="G119" s="8">
        <v>0.0</v>
      </c>
      <c r="H119" s="8">
        <v>12.7</v>
      </c>
      <c r="I119" s="11">
        <v>3.0</v>
      </c>
      <c r="J119" s="10">
        <v>1.0</v>
      </c>
      <c r="K119" s="10">
        <v>3.0</v>
      </c>
      <c r="L119" s="8">
        <v>33.3</v>
      </c>
      <c r="M119" s="8">
        <v>0.0</v>
      </c>
      <c r="N119" s="10">
        <v>1.0</v>
      </c>
      <c r="O119" s="8">
        <v>0.0</v>
      </c>
      <c r="P119" s="8">
        <v>1.0</v>
      </c>
      <c r="Q119" s="8">
        <v>1.0</v>
      </c>
      <c r="R119" s="8">
        <v>100.0</v>
      </c>
      <c r="S119" s="8">
        <v>0.0</v>
      </c>
      <c r="T119" s="10">
        <v>1.0</v>
      </c>
      <c r="U119" s="10">
        <v>1.0</v>
      </c>
      <c r="V119" s="8">
        <v>0.0</v>
      </c>
      <c r="W119" s="8">
        <v>0.0</v>
      </c>
      <c r="X119" s="10">
        <v>1.0</v>
      </c>
      <c r="Y119" s="8">
        <v>0.0</v>
      </c>
      <c r="Z119" s="10">
        <v>4.0</v>
      </c>
      <c r="AA119" s="8">
        <v>6.0</v>
      </c>
      <c r="AB119" s="8">
        <v>0.0</v>
      </c>
      <c r="AC119" s="8">
        <v>0.0</v>
      </c>
      <c r="AD119" s="8">
        <v>-7.0</v>
      </c>
      <c r="AE119" s="12">
        <v>2024.0</v>
      </c>
      <c r="AF119" s="13"/>
    </row>
    <row r="120">
      <c r="A120" s="8">
        <v>118.0</v>
      </c>
      <c r="B120" s="9" t="s">
        <v>266</v>
      </c>
      <c r="C120" s="10" t="s">
        <v>267</v>
      </c>
      <c r="D120" s="8">
        <v>29.0</v>
      </c>
      <c r="E120" s="8">
        <v>4.0</v>
      </c>
      <c r="F120" s="8">
        <v>0.0</v>
      </c>
      <c r="G120" s="8">
        <v>4.0</v>
      </c>
      <c r="H120" s="8">
        <v>12.9</v>
      </c>
      <c r="I120" s="11">
        <v>3.0</v>
      </c>
      <c r="J120" s="10">
        <v>1.0</v>
      </c>
      <c r="K120" s="10">
        <v>3.0</v>
      </c>
      <c r="L120" s="8">
        <v>33.3</v>
      </c>
      <c r="M120" s="10">
        <v>0.5</v>
      </c>
      <c r="N120" s="10">
        <v>0.5</v>
      </c>
      <c r="O120" s="8">
        <v>100.0</v>
      </c>
      <c r="P120" s="8">
        <v>0.5</v>
      </c>
      <c r="Q120" s="8">
        <v>1.0</v>
      </c>
      <c r="R120" s="8">
        <v>50.0</v>
      </c>
      <c r="S120" s="10">
        <v>0.3</v>
      </c>
      <c r="T120" s="10">
        <v>0.8</v>
      </c>
      <c r="U120" s="10">
        <v>1.0</v>
      </c>
      <c r="V120" s="10">
        <v>0.3</v>
      </c>
      <c r="W120" s="10">
        <v>1.0</v>
      </c>
      <c r="X120" s="10">
        <v>0.3</v>
      </c>
      <c r="Y120" s="10">
        <v>0.5</v>
      </c>
      <c r="Z120" s="10">
        <v>1.3</v>
      </c>
      <c r="AA120" s="8">
        <v>6.3</v>
      </c>
      <c r="AB120" s="8">
        <v>0.0</v>
      </c>
      <c r="AC120" s="8">
        <v>0.0</v>
      </c>
      <c r="AD120" s="8">
        <v>-8.0</v>
      </c>
      <c r="AE120" s="12">
        <v>2024.0</v>
      </c>
      <c r="AF120" s="13"/>
    </row>
    <row r="121">
      <c r="A121" s="8">
        <v>120.0</v>
      </c>
      <c r="B121" s="9" t="s">
        <v>268</v>
      </c>
      <c r="C121" s="10" t="s">
        <v>269</v>
      </c>
      <c r="D121" s="8">
        <v>26.0</v>
      </c>
      <c r="E121" s="8">
        <v>27.0</v>
      </c>
      <c r="F121" s="8">
        <v>17.0</v>
      </c>
      <c r="G121" s="8">
        <v>10.0</v>
      </c>
      <c r="H121" s="8">
        <v>8.5</v>
      </c>
      <c r="I121" s="11">
        <v>2.9</v>
      </c>
      <c r="J121" s="10">
        <v>1.2</v>
      </c>
      <c r="K121" s="10">
        <v>2.9</v>
      </c>
      <c r="L121" s="8">
        <v>42.3</v>
      </c>
      <c r="M121" s="10">
        <v>0.2</v>
      </c>
      <c r="N121" s="10">
        <v>1.1</v>
      </c>
      <c r="O121" s="8">
        <v>19.4</v>
      </c>
      <c r="P121" s="8">
        <v>0.3</v>
      </c>
      <c r="Q121" s="8">
        <v>0.4</v>
      </c>
      <c r="R121" s="8">
        <v>63.6</v>
      </c>
      <c r="S121" s="10">
        <v>0.5</v>
      </c>
      <c r="T121" s="10">
        <v>1.3</v>
      </c>
      <c r="U121" s="10">
        <v>1.8</v>
      </c>
      <c r="V121" s="10">
        <v>0.9</v>
      </c>
      <c r="W121" s="10">
        <v>0.8</v>
      </c>
      <c r="X121" s="10">
        <v>0.2</v>
      </c>
      <c r="Y121" s="10">
        <v>0.2</v>
      </c>
      <c r="Z121" s="10">
        <v>1.0</v>
      </c>
      <c r="AA121" s="8">
        <v>6.8</v>
      </c>
      <c r="AB121" s="8">
        <v>1.0</v>
      </c>
      <c r="AC121" s="8">
        <v>0.0</v>
      </c>
      <c r="AD121" s="8">
        <v>-1.7</v>
      </c>
      <c r="AE121" s="12">
        <v>2024.0</v>
      </c>
      <c r="AF121" s="13"/>
    </row>
    <row r="122">
      <c r="A122" s="8">
        <v>121.0</v>
      </c>
      <c r="B122" s="9" t="s">
        <v>270</v>
      </c>
      <c r="C122" s="10" t="s">
        <v>271</v>
      </c>
      <c r="D122" s="8">
        <v>23.0</v>
      </c>
      <c r="E122" s="8">
        <v>21.0</v>
      </c>
      <c r="F122" s="8">
        <v>14.0</v>
      </c>
      <c r="G122" s="8">
        <v>7.0</v>
      </c>
      <c r="H122" s="8">
        <v>10.1</v>
      </c>
      <c r="I122" s="11">
        <v>2.9</v>
      </c>
      <c r="J122" s="10">
        <v>1.0</v>
      </c>
      <c r="K122" s="10">
        <v>3.3</v>
      </c>
      <c r="L122" s="8">
        <v>30.4</v>
      </c>
      <c r="M122" s="10">
        <v>0.2</v>
      </c>
      <c r="N122" s="10">
        <v>1.2</v>
      </c>
      <c r="O122" s="8">
        <v>19.2</v>
      </c>
      <c r="P122" s="8">
        <v>0.7</v>
      </c>
      <c r="Q122" s="8">
        <v>1.1</v>
      </c>
      <c r="R122" s="8">
        <v>58.3</v>
      </c>
      <c r="S122" s="10">
        <v>0.4</v>
      </c>
      <c r="T122" s="10">
        <v>1.3</v>
      </c>
      <c r="U122" s="10">
        <v>1.8</v>
      </c>
      <c r="V122" s="10">
        <v>0.6</v>
      </c>
      <c r="W122" s="10">
        <v>0.9</v>
      </c>
      <c r="X122" s="10">
        <v>0.3</v>
      </c>
      <c r="Y122" s="8">
        <v>0.0</v>
      </c>
      <c r="Z122" s="10">
        <v>1.1</v>
      </c>
      <c r="AA122" s="8">
        <v>6.3</v>
      </c>
      <c r="AB122" s="8">
        <v>0.0</v>
      </c>
      <c r="AC122" s="8">
        <v>0.0</v>
      </c>
      <c r="AD122" s="8">
        <v>-2.7</v>
      </c>
      <c r="AE122" s="12">
        <v>2024.0</v>
      </c>
      <c r="AF122" s="13"/>
    </row>
    <row r="123">
      <c r="A123" s="8">
        <v>122.0</v>
      </c>
      <c r="B123" s="9" t="s">
        <v>272</v>
      </c>
      <c r="C123" s="10" t="s">
        <v>273</v>
      </c>
      <c r="D123" s="8">
        <v>24.0</v>
      </c>
      <c r="E123" s="8">
        <v>6.0</v>
      </c>
      <c r="F123" s="8">
        <v>6.0</v>
      </c>
      <c r="G123" s="8">
        <v>0.0</v>
      </c>
      <c r="H123" s="8">
        <v>7.2</v>
      </c>
      <c r="I123" s="11">
        <v>2.8</v>
      </c>
      <c r="J123" s="10">
        <v>1.0</v>
      </c>
      <c r="K123" s="10">
        <v>2.7</v>
      </c>
      <c r="L123" s="8">
        <v>37.5</v>
      </c>
      <c r="M123" s="10">
        <v>0.7</v>
      </c>
      <c r="N123" s="10">
        <v>1.3</v>
      </c>
      <c r="O123" s="8">
        <v>50.0</v>
      </c>
      <c r="P123" s="8">
        <v>0.2</v>
      </c>
      <c r="Q123" s="8">
        <v>0.3</v>
      </c>
      <c r="R123" s="8">
        <v>50.0</v>
      </c>
      <c r="S123" s="10">
        <v>0.2</v>
      </c>
      <c r="T123" s="10">
        <v>0.8</v>
      </c>
      <c r="U123" s="10">
        <v>1.0</v>
      </c>
      <c r="V123" s="10">
        <v>0.8</v>
      </c>
      <c r="W123" s="10">
        <v>0.2</v>
      </c>
      <c r="X123" s="8">
        <v>0.0</v>
      </c>
      <c r="Y123" s="8">
        <v>0.0</v>
      </c>
      <c r="Z123" s="10">
        <v>0.8</v>
      </c>
      <c r="AA123" s="8">
        <v>5.3</v>
      </c>
      <c r="AB123" s="8">
        <v>0.0</v>
      </c>
      <c r="AC123" s="8">
        <v>0.0</v>
      </c>
      <c r="AD123" s="8">
        <v>-0.2</v>
      </c>
      <c r="AE123" s="12">
        <v>2024.0</v>
      </c>
      <c r="AF123" s="13"/>
    </row>
    <row r="124">
      <c r="A124" s="8">
        <v>123.0</v>
      </c>
      <c r="B124" s="9" t="s">
        <v>274</v>
      </c>
      <c r="C124" s="10" t="s">
        <v>275</v>
      </c>
      <c r="D124" s="8">
        <v>25.0</v>
      </c>
      <c r="E124" s="8">
        <v>11.0</v>
      </c>
      <c r="F124" s="8">
        <v>4.0</v>
      </c>
      <c r="G124" s="8">
        <v>7.0</v>
      </c>
      <c r="H124" s="8">
        <v>9.3</v>
      </c>
      <c r="I124" s="11">
        <v>2.8</v>
      </c>
      <c r="J124" s="10">
        <v>0.9</v>
      </c>
      <c r="K124" s="10">
        <v>2.3</v>
      </c>
      <c r="L124" s="8">
        <v>40.0</v>
      </c>
      <c r="M124" s="10">
        <v>0.2</v>
      </c>
      <c r="N124" s="10">
        <v>0.5</v>
      </c>
      <c r="O124" s="8">
        <v>40.0</v>
      </c>
      <c r="P124" s="8">
        <v>0.8</v>
      </c>
      <c r="Q124" s="8">
        <v>1.3</v>
      </c>
      <c r="R124" s="8">
        <v>64.3</v>
      </c>
      <c r="S124" s="10">
        <v>0.4</v>
      </c>
      <c r="T124" s="10">
        <v>1.0</v>
      </c>
      <c r="U124" s="10">
        <v>1.4</v>
      </c>
      <c r="V124" s="10">
        <v>0.6</v>
      </c>
      <c r="W124" s="10">
        <v>0.9</v>
      </c>
      <c r="X124" s="10">
        <v>0.5</v>
      </c>
      <c r="Y124" s="8">
        <v>0.0</v>
      </c>
      <c r="Z124" s="10">
        <v>1.1</v>
      </c>
      <c r="AA124" s="8">
        <v>5.9</v>
      </c>
      <c r="AB124" s="8">
        <v>0.0</v>
      </c>
      <c r="AC124" s="8">
        <v>0.0</v>
      </c>
      <c r="AD124" s="8">
        <v>-1.3</v>
      </c>
      <c r="AE124" s="12">
        <v>2024.0</v>
      </c>
      <c r="AF124" s="13"/>
    </row>
    <row r="125">
      <c r="A125" s="8">
        <v>124.0</v>
      </c>
      <c r="B125" s="9" t="s">
        <v>276</v>
      </c>
      <c r="C125" s="10" t="s">
        <v>277</v>
      </c>
      <c r="D125" s="8">
        <v>26.0</v>
      </c>
      <c r="E125" s="8">
        <v>14.0</v>
      </c>
      <c r="F125" s="8">
        <v>4.0</v>
      </c>
      <c r="G125" s="8">
        <v>10.0</v>
      </c>
      <c r="H125" s="8">
        <v>10.1</v>
      </c>
      <c r="I125" s="11">
        <v>2.6</v>
      </c>
      <c r="J125" s="10">
        <v>1.1</v>
      </c>
      <c r="K125" s="10">
        <v>2.2</v>
      </c>
      <c r="L125" s="8">
        <v>48.4</v>
      </c>
      <c r="M125" s="10">
        <v>0.4</v>
      </c>
      <c r="N125" s="10">
        <v>0.9</v>
      </c>
      <c r="O125" s="8">
        <v>50.0</v>
      </c>
      <c r="P125" s="8">
        <v>0.1</v>
      </c>
      <c r="Q125" s="8">
        <v>0.2</v>
      </c>
      <c r="R125" s="8">
        <v>33.3</v>
      </c>
      <c r="S125" s="10">
        <v>0.5</v>
      </c>
      <c r="T125" s="10">
        <v>1.0</v>
      </c>
      <c r="U125" s="10">
        <v>1.5</v>
      </c>
      <c r="V125" s="10">
        <v>0.4</v>
      </c>
      <c r="W125" s="10">
        <v>0.9</v>
      </c>
      <c r="X125" s="10">
        <v>0.3</v>
      </c>
      <c r="Y125" s="10">
        <v>0.3</v>
      </c>
      <c r="Z125" s="10">
        <v>1.1</v>
      </c>
      <c r="AA125" s="8">
        <v>6.1</v>
      </c>
      <c r="AB125" s="8">
        <v>0.0</v>
      </c>
      <c r="AC125" s="8">
        <v>0.0</v>
      </c>
      <c r="AD125" s="8">
        <v>-5.1</v>
      </c>
      <c r="AE125" s="12">
        <v>2024.0</v>
      </c>
      <c r="AF125" s="8"/>
    </row>
    <row r="126">
      <c r="A126" s="8">
        <v>125.0</v>
      </c>
      <c r="B126" s="9" t="s">
        <v>278</v>
      </c>
      <c r="C126" s="10" t="s">
        <v>279</v>
      </c>
      <c r="D126" s="8">
        <v>23.0</v>
      </c>
      <c r="E126" s="8">
        <v>22.0</v>
      </c>
      <c r="F126" s="8">
        <v>9.0</v>
      </c>
      <c r="G126" s="8">
        <v>13.0</v>
      </c>
      <c r="H126" s="8">
        <v>14.9</v>
      </c>
      <c r="I126" s="11">
        <v>2.6</v>
      </c>
      <c r="J126" s="10">
        <v>1.0</v>
      </c>
      <c r="K126" s="10">
        <v>2.8</v>
      </c>
      <c r="L126" s="8">
        <v>33.9</v>
      </c>
      <c r="M126" s="10">
        <v>0.3</v>
      </c>
      <c r="N126" s="10">
        <v>1.4</v>
      </c>
      <c r="O126" s="8">
        <v>20.0</v>
      </c>
      <c r="P126" s="8">
        <v>0.5</v>
      </c>
      <c r="Q126" s="8">
        <v>0.8</v>
      </c>
      <c r="R126" s="8">
        <v>55.6</v>
      </c>
      <c r="S126" s="10">
        <v>0.3</v>
      </c>
      <c r="T126" s="10">
        <v>1.0</v>
      </c>
      <c r="U126" s="10">
        <v>1.3</v>
      </c>
      <c r="V126" s="10">
        <v>1.3</v>
      </c>
      <c r="W126" s="10">
        <v>1.0</v>
      </c>
      <c r="X126" s="10">
        <v>0.7</v>
      </c>
      <c r="Y126" s="10">
        <v>0.5</v>
      </c>
      <c r="Z126" s="10">
        <v>1.0</v>
      </c>
      <c r="AA126" s="8">
        <v>7.7</v>
      </c>
      <c r="AB126" s="8">
        <v>0.0</v>
      </c>
      <c r="AC126" s="8">
        <v>0.0</v>
      </c>
      <c r="AD126" s="8">
        <v>1.0</v>
      </c>
      <c r="AE126" s="12">
        <v>2024.0</v>
      </c>
      <c r="AF126" s="8"/>
    </row>
    <row r="127">
      <c r="A127" s="8">
        <v>126.0</v>
      </c>
      <c r="B127" s="9" t="s">
        <v>280</v>
      </c>
      <c r="C127" s="10" t="s">
        <v>281</v>
      </c>
      <c r="D127" s="8">
        <v>24.0</v>
      </c>
      <c r="E127" s="8">
        <v>34.0</v>
      </c>
      <c r="F127" s="8">
        <v>23.0</v>
      </c>
      <c r="G127" s="8">
        <v>11.0</v>
      </c>
      <c r="H127" s="8">
        <v>11.5</v>
      </c>
      <c r="I127" s="11">
        <v>2.6</v>
      </c>
      <c r="J127" s="10">
        <v>0.8</v>
      </c>
      <c r="K127" s="10">
        <v>2.6</v>
      </c>
      <c r="L127" s="8">
        <v>30.7</v>
      </c>
      <c r="M127" s="10">
        <v>0.6</v>
      </c>
      <c r="N127" s="10">
        <v>1.8</v>
      </c>
      <c r="O127" s="8">
        <v>35.5</v>
      </c>
      <c r="P127" s="8">
        <v>0.3</v>
      </c>
      <c r="Q127" s="8">
        <v>0.4</v>
      </c>
      <c r="R127" s="8">
        <v>91.7</v>
      </c>
      <c r="S127" s="10">
        <v>0.2</v>
      </c>
      <c r="T127" s="10">
        <v>1.4</v>
      </c>
      <c r="U127" s="10">
        <v>1.6</v>
      </c>
      <c r="V127" s="10">
        <v>0.9</v>
      </c>
      <c r="W127" s="10">
        <v>0.6</v>
      </c>
      <c r="X127" s="10">
        <v>0.2</v>
      </c>
      <c r="Y127" s="10">
        <v>0.2</v>
      </c>
      <c r="Z127" s="10">
        <v>0.9</v>
      </c>
      <c r="AA127" s="8">
        <v>6.6</v>
      </c>
      <c r="AB127" s="8">
        <v>0.0</v>
      </c>
      <c r="AC127" s="8">
        <v>0.0</v>
      </c>
      <c r="AD127" s="8">
        <v>0.1</v>
      </c>
      <c r="AE127" s="12">
        <v>2024.0</v>
      </c>
      <c r="AF127" s="8"/>
    </row>
    <row r="128">
      <c r="A128" s="8">
        <v>127.0</v>
      </c>
      <c r="B128" s="9" t="s">
        <v>282</v>
      </c>
      <c r="C128" s="10" t="s">
        <v>283</v>
      </c>
      <c r="D128" s="8">
        <v>26.0</v>
      </c>
      <c r="E128" s="8">
        <v>6.0</v>
      </c>
      <c r="F128" s="8">
        <v>2.0</v>
      </c>
      <c r="G128" s="8">
        <v>4.0</v>
      </c>
      <c r="H128" s="8">
        <v>9.9</v>
      </c>
      <c r="I128" s="11">
        <v>2.5</v>
      </c>
      <c r="J128" s="10">
        <v>0.7</v>
      </c>
      <c r="K128" s="10">
        <v>2.5</v>
      </c>
      <c r="L128" s="8">
        <v>26.7</v>
      </c>
      <c r="M128" s="10">
        <v>0.5</v>
      </c>
      <c r="N128" s="10">
        <v>2.2</v>
      </c>
      <c r="O128" s="8">
        <v>23.1</v>
      </c>
      <c r="P128" s="8">
        <v>0.7</v>
      </c>
      <c r="Q128" s="8">
        <v>0.8</v>
      </c>
      <c r="R128" s="8">
        <v>80.0</v>
      </c>
      <c r="S128" s="10">
        <v>0.5</v>
      </c>
      <c r="T128" s="10">
        <v>0.5</v>
      </c>
      <c r="U128" s="10">
        <v>1.0</v>
      </c>
      <c r="V128" s="10">
        <v>1.0</v>
      </c>
      <c r="W128" s="10">
        <v>0.3</v>
      </c>
      <c r="X128" s="8">
        <v>0.0</v>
      </c>
      <c r="Y128" s="10">
        <v>0.2</v>
      </c>
      <c r="Z128" s="10">
        <v>0.5</v>
      </c>
      <c r="AA128" s="8">
        <v>5.3</v>
      </c>
      <c r="AB128" s="8">
        <v>0.0</v>
      </c>
      <c r="AC128" s="8">
        <v>0.0</v>
      </c>
      <c r="AD128" s="8">
        <v>-5.2</v>
      </c>
      <c r="AE128" s="12">
        <v>2024.0</v>
      </c>
      <c r="AF128" s="8"/>
    </row>
    <row r="129">
      <c r="A129" s="8">
        <v>128.0</v>
      </c>
      <c r="B129" s="9" t="s">
        <v>284</v>
      </c>
      <c r="C129" s="10" t="s">
        <v>285</v>
      </c>
      <c r="D129" s="8">
        <v>35.0</v>
      </c>
      <c r="E129" s="8">
        <v>31.0</v>
      </c>
      <c r="F129" s="8">
        <v>21.0</v>
      </c>
      <c r="G129" s="8">
        <v>10.0</v>
      </c>
      <c r="H129" s="8">
        <v>8.0</v>
      </c>
      <c r="I129" s="11">
        <v>2.5</v>
      </c>
      <c r="J129" s="10">
        <v>0.9</v>
      </c>
      <c r="K129" s="10">
        <v>2.1</v>
      </c>
      <c r="L129" s="8">
        <v>42.2</v>
      </c>
      <c r="M129" s="10">
        <v>0.5</v>
      </c>
      <c r="N129" s="10">
        <v>1.2</v>
      </c>
      <c r="O129" s="8">
        <v>37.8</v>
      </c>
      <c r="P129" s="8">
        <v>0.3</v>
      </c>
      <c r="Q129" s="8">
        <v>0.3</v>
      </c>
      <c r="R129" s="8">
        <v>88.9</v>
      </c>
      <c r="S129" s="8">
        <v>0.0</v>
      </c>
      <c r="T129" s="10">
        <v>0.4</v>
      </c>
      <c r="U129" s="10">
        <v>0.5</v>
      </c>
      <c r="V129" s="10">
        <v>1.0</v>
      </c>
      <c r="W129" s="10">
        <v>0.5</v>
      </c>
      <c r="X129" s="10">
        <v>0.5</v>
      </c>
      <c r="Y129" s="10">
        <v>0.2</v>
      </c>
      <c r="Z129" s="10">
        <v>0.7</v>
      </c>
      <c r="AA129" s="8">
        <v>5.6</v>
      </c>
      <c r="AB129" s="8">
        <v>0.0</v>
      </c>
      <c r="AC129" s="8">
        <v>0.0</v>
      </c>
      <c r="AD129" s="8">
        <v>1.5</v>
      </c>
      <c r="AE129" s="12">
        <v>2024.0</v>
      </c>
      <c r="AF129" s="8"/>
    </row>
    <row r="130">
      <c r="A130" s="8">
        <v>129.0</v>
      </c>
      <c r="B130" s="9" t="s">
        <v>286</v>
      </c>
      <c r="C130" s="10" t="s">
        <v>287</v>
      </c>
      <c r="D130" s="8">
        <v>23.0</v>
      </c>
      <c r="E130" s="8">
        <v>22.0</v>
      </c>
      <c r="F130" s="8">
        <v>16.0</v>
      </c>
      <c r="G130" s="8">
        <v>6.0</v>
      </c>
      <c r="H130" s="8">
        <v>6.3</v>
      </c>
      <c r="I130" s="11">
        <v>2.4</v>
      </c>
      <c r="J130" s="10">
        <v>0.9</v>
      </c>
      <c r="K130" s="10">
        <v>2.0</v>
      </c>
      <c r="L130" s="8">
        <v>42.2</v>
      </c>
      <c r="M130" s="10">
        <v>0.4</v>
      </c>
      <c r="N130" s="10">
        <v>1.2</v>
      </c>
      <c r="O130" s="8">
        <v>33.3</v>
      </c>
      <c r="P130" s="8">
        <v>0.3</v>
      </c>
      <c r="Q130" s="8">
        <v>0.5</v>
      </c>
      <c r="R130" s="8">
        <v>54.5</v>
      </c>
      <c r="S130" s="10">
        <v>0.3</v>
      </c>
      <c r="T130" s="10">
        <v>1.0</v>
      </c>
      <c r="U130" s="10">
        <v>1.2</v>
      </c>
      <c r="V130" s="10">
        <v>0.2</v>
      </c>
      <c r="W130" s="10">
        <v>0.9</v>
      </c>
      <c r="X130" s="10">
        <v>0.2</v>
      </c>
      <c r="Y130" s="10">
        <v>0.1</v>
      </c>
      <c r="Z130" s="10">
        <v>1.3</v>
      </c>
      <c r="AA130" s="8">
        <v>4.9</v>
      </c>
      <c r="AB130" s="8">
        <v>0.0</v>
      </c>
      <c r="AC130" s="8">
        <v>0.0</v>
      </c>
      <c r="AD130" s="8">
        <v>-1.4</v>
      </c>
      <c r="AE130" s="12">
        <v>2024.0</v>
      </c>
      <c r="AF130" s="8"/>
    </row>
    <row r="131">
      <c r="A131" s="8">
        <v>130.0</v>
      </c>
      <c r="B131" s="9" t="s">
        <v>288</v>
      </c>
      <c r="C131" s="10" t="s">
        <v>289</v>
      </c>
      <c r="D131" s="8">
        <v>25.0</v>
      </c>
      <c r="E131" s="8">
        <v>29.0</v>
      </c>
      <c r="F131" s="8">
        <v>18.0</v>
      </c>
      <c r="G131" s="8">
        <v>11.0</v>
      </c>
      <c r="H131" s="8">
        <v>13.1</v>
      </c>
      <c r="I131" s="11">
        <v>2.3</v>
      </c>
      <c r="J131" s="10">
        <v>0.8</v>
      </c>
      <c r="K131" s="10">
        <v>2.7</v>
      </c>
      <c r="L131" s="8">
        <v>30.8</v>
      </c>
      <c r="M131" s="10">
        <v>0.3</v>
      </c>
      <c r="N131" s="10">
        <v>1.4</v>
      </c>
      <c r="O131" s="8">
        <v>25.0</v>
      </c>
      <c r="P131" s="8">
        <v>0.3</v>
      </c>
      <c r="Q131" s="8">
        <v>0.4</v>
      </c>
      <c r="R131" s="8">
        <v>69.2</v>
      </c>
      <c r="S131" s="10">
        <v>0.2</v>
      </c>
      <c r="T131" s="10">
        <v>0.8</v>
      </c>
      <c r="U131" s="10">
        <v>1.0</v>
      </c>
      <c r="V131" s="10">
        <v>2.1</v>
      </c>
      <c r="W131" s="10">
        <v>1.2</v>
      </c>
      <c r="X131" s="10">
        <v>0.6</v>
      </c>
      <c r="Y131" s="8">
        <v>0.0</v>
      </c>
      <c r="Z131" s="10">
        <v>0.9</v>
      </c>
      <c r="AA131" s="8">
        <v>6.9</v>
      </c>
      <c r="AB131" s="8">
        <v>0.0</v>
      </c>
      <c r="AC131" s="8">
        <v>0.0</v>
      </c>
      <c r="AD131" s="8">
        <v>-1.6</v>
      </c>
      <c r="AE131" s="12">
        <v>2024.0</v>
      </c>
      <c r="AF131" s="8"/>
    </row>
    <row r="132">
      <c r="A132" s="8">
        <v>131.0</v>
      </c>
      <c r="B132" s="9" t="s">
        <v>290</v>
      </c>
      <c r="C132" s="10" t="s">
        <v>291</v>
      </c>
      <c r="D132" s="8">
        <v>25.0</v>
      </c>
      <c r="E132" s="8">
        <v>20.0</v>
      </c>
      <c r="F132" s="8">
        <v>6.0</v>
      </c>
      <c r="G132" s="8">
        <v>14.0</v>
      </c>
      <c r="H132" s="8">
        <v>9.9</v>
      </c>
      <c r="I132" s="11">
        <v>2.3</v>
      </c>
      <c r="J132" s="10">
        <v>1.0</v>
      </c>
      <c r="K132" s="10">
        <v>2.5</v>
      </c>
      <c r="L132" s="8">
        <v>40.0</v>
      </c>
      <c r="M132" s="8">
        <v>0.0</v>
      </c>
      <c r="N132" s="10">
        <v>0.2</v>
      </c>
      <c r="O132" s="8">
        <v>0.0</v>
      </c>
      <c r="P132" s="8">
        <v>0.3</v>
      </c>
      <c r="Q132" s="8">
        <v>0.7</v>
      </c>
      <c r="R132" s="8">
        <v>42.9</v>
      </c>
      <c r="S132" s="10">
        <v>0.5</v>
      </c>
      <c r="T132" s="10">
        <v>1.0</v>
      </c>
      <c r="U132" s="10">
        <v>1.5</v>
      </c>
      <c r="V132" s="10">
        <v>0.7</v>
      </c>
      <c r="W132" s="10">
        <v>0.4</v>
      </c>
      <c r="X132" s="10">
        <v>0.1</v>
      </c>
      <c r="Y132" s="10">
        <v>0.2</v>
      </c>
      <c r="Z132" s="10">
        <v>0.8</v>
      </c>
      <c r="AA132" s="8">
        <v>5.0</v>
      </c>
      <c r="AB132" s="8">
        <v>0.0</v>
      </c>
      <c r="AC132" s="8">
        <v>0.0</v>
      </c>
      <c r="AD132" s="8">
        <v>-5.1</v>
      </c>
      <c r="AE132" s="12">
        <v>2024.0</v>
      </c>
      <c r="AF132" s="8"/>
    </row>
    <row r="133">
      <c r="A133" s="8">
        <v>132.0</v>
      </c>
      <c r="B133" s="9" t="s">
        <v>292</v>
      </c>
      <c r="C133" s="10" t="s">
        <v>293</v>
      </c>
      <c r="D133" s="8">
        <v>27.0</v>
      </c>
      <c r="E133" s="8">
        <v>11.0</v>
      </c>
      <c r="F133" s="8">
        <v>3.0</v>
      </c>
      <c r="G133" s="8">
        <v>8.0</v>
      </c>
      <c r="H133" s="8">
        <v>9.1</v>
      </c>
      <c r="I133" s="11">
        <v>2.0</v>
      </c>
      <c r="J133" s="10">
        <v>0.5</v>
      </c>
      <c r="K133" s="10">
        <v>2.7</v>
      </c>
      <c r="L133" s="8">
        <v>20.0</v>
      </c>
      <c r="M133" s="10">
        <v>0.2</v>
      </c>
      <c r="N133" s="10">
        <v>1.4</v>
      </c>
      <c r="O133" s="8">
        <v>13.3</v>
      </c>
      <c r="P133" s="8">
        <v>0.7</v>
      </c>
      <c r="Q133" s="8">
        <v>0.9</v>
      </c>
      <c r="R133" s="8">
        <v>80.0</v>
      </c>
      <c r="S133" s="10">
        <v>0.7</v>
      </c>
      <c r="T133" s="10">
        <v>0.8</v>
      </c>
      <c r="U133" s="10">
        <v>1.5</v>
      </c>
      <c r="V133" s="10">
        <v>0.2</v>
      </c>
      <c r="W133" s="10">
        <v>1.2</v>
      </c>
      <c r="X133" s="10">
        <v>0.1</v>
      </c>
      <c r="Y133" s="10">
        <v>0.1</v>
      </c>
      <c r="Z133" s="10">
        <v>1.3</v>
      </c>
      <c r="AA133" s="8">
        <v>4.3</v>
      </c>
      <c r="AB133" s="8">
        <v>0.0</v>
      </c>
      <c r="AC133" s="8">
        <v>0.0</v>
      </c>
      <c r="AD133" s="8">
        <v>-4.5</v>
      </c>
      <c r="AE133" s="12">
        <v>2024.0</v>
      </c>
      <c r="AF133" s="8"/>
    </row>
    <row r="134">
      <c r="A134" s="8">
        <v>133.0</v>
      </c>
      <c r="B134" s="9" t="s">
        <v>294</v>
      </c>
      <c r="C134" s="10" t="s">
        <v>295</v>
      </c>
      <c r="D134" s="8">
        <v>23.0</v>
      </c>
      <c r="E134" s="8">
        <v>10.0</v>
      </c>
      <c r="F134" s="8">
        <v>7.0</v>
      </c>
      <c r="G134" s="8">
        <v>3.0</v>
      </c>
      <c r="H134" s="8">
        <v>3.7</v>
      </c>
      <c r="I134" s="11">
        <v>1.9</v>
      </c>
      <c r="J134" s="10">
        <v>0.7</v>
      </c>
      <c r="K134" s="10">
        <v>1.4</v>
      </c>
      <c r="L134" s="8">
        <v>50.0</v>
      </c>
      <c r="M134" s="10">
        <v>0.2</v>
      </c>
      <c r="N134" s="10">
        <v>0.6</v>
      </c>
      <c r="O134" s="8">
        <v>33.3</v>
      </c>
      <c r="P134" s="8">
        <v>0.3</v>
      </c>
      <c r="Q134" s="8">
        <v>0.6</v>
      </c>
      <c r="R134" s="8">
        <v>50.0</v>
      </c>
      <c r="S134" s="10">
        <v>0.2</v>
      </c>
      <c r="T134" s="10">
        <v>0.1</v>
      </c>
      <c r="U134" s="10">
        <v>0.3</v>
      </c>
      <c r="V134" s="10">
        <v>0.5</v>
      </c>
      <c r="W134" s="10">
        <v>0.2</v>
      </c>
      <c r="X134" s="10">
        <v>0.3</v>
      </c>
      <c r="Y134" s="10">
        <v>0.1</v>
      </c>
      <c r="Z134" s="10">
        <v>0.4</v>
      </c>
      <c r="AA134" s="8">
        <v>3.7</v>
      </c>
      <c r="AB134" s="8">
        <v>0.0</v>
      </c>
      <c r="AC134" s="8">
        <v>0.0</v>
      </c>
      <c r="AD134" s="8">
        <v>1.1</v>
      </c>
      <c r="AE134" s="12">
        <v>2024.0</v>
      </c>
      <c r="AF134" s="8"/>
    </row>
    <row r="135">
      <c r="A135" s="8">
        <v>134.0</v>
      </c>
      <c r="B135" s="9" t="s">
        <v>296</v>
      </c>
      <c r="C135" s="10" t="s">
        <v>297</v>
      </c>
      <c r="D135" s="8">
        <v>24.0</v>
      </c>
      <c r="E135" s="8">
        <v>18.0</v>
      </c>
      <c r="F135" s="8">
        <v>9.0</v>
      </c>
      <c r="G135" s="8">
        <v>9.0</v>
      </c>
      <c r="H135" s="8">
        <v>8.9</v>
      </c>
      <c r="I135" s="11">
        <v>1.7</v>
      </c>
      <c r="J135" s="10">
        <v>0.6</v>
      </c>
      <c r="K135" s="10">
        <v>1.6</v>
      </c>
      <c r="L135" s="8">
        <v>37.9</v>
      </c>
      <c r="M135" s="8">
        <v>0.0</v>
      </c>
      <c r="N135" s="8">
        <v>0.0</v>
      </c>
      <c r="O135" s="8">
        <v>0.0</v>
      </c>
      <c r="P135" s="8">
        <v>0.4</v>
      </c>
      <c r="Q135" s="8">
        <v>0.6</v>
      </c>
      <c r="R135" s="8">
        <v>80.0</v>
      </c>
      <c r="S135" s="10">
        <v>0.8</v>
      </c>
      <c r="T135" s="10">
        <v>1.5</v>
      </c>
      <c r="U135" s="10">
        <v>2.3</v>
      </c>
      <c r="V135" s="10">
        <v>0.5</v>
      </c>
      <c r="W135" s="10">
        <v>0.4</v>
      </c>
      <c r="X135" s="10">
        <v>0.1</v>
      </c>
      <c r="Y135" s="10">
        <v>0.5</v>
      </c>
      <c r="Z135" s="10">
        <v>0.7</v>
      </c>
      <c r="AA135" s="8">
        <v>5.6</v>
      </c>
      <c r="AB135" s="8">
        <v>0.0</v>
      </c>
      <c r="AC135" s="8">
        <v>0.0</v>
      </c>
      <c r="AD135" s="8">
        <v>-2.9</v>
      </c>
      <c r="AE135" s="12">
        <v>2024.0</v>
      </c>
      <c r="AF135" s="8"/>
    </row>
    <row r="136">
      <c r="A136" s="8">
        <v>135.0</v>
      </c>
      <c r="B136" s="9" t="s">
        <v>298</v>
      </c>
      <c r="C136" s="10" t="s">
        <v>299</v>
      </c>
      <c r="D136" s="8">
        <v>24.0</v>
      </c>
      <c r="E136" s="8">
        <v>8.0</v>
      </c>
      <c r="F136" s="8">
        <v>5.0</v>
      </c>
      <c r="G136" s="8">
        <v>3.0</v>
      </c>
      <c r="H136" s="8">
        <v>3.6</v>
      </c>
      <c r="I136" s="11">
        <v>1.5</v>
      </c>
      <c r="J136" s="10">
        <v>0.6</v>
      </c>
      <c r="K136" s="10">
        <v>1.5</v>
      </c>
      <c r="L136" s="8">
        <v>41.7</v>
      </c>
      <c r="M136" s="8">
        <v>0.0</v>
      </c>
      <c r="N136" s="8">
        <v>0.0</v>
      </c>
      <c r="O136" s="8">
        <v>0.0</v>
      </c>
      <c r="P136" s="8">
        <v>0.3</v>
      </c>
      <c r="Q136" s="8">
        <v>0.3</v>
      </c>
      <c r="R136" s="8">
        <v>100.0</v>
      </c>
      <c r="S136" s="10">
        <v>0.4</v>
      </c>
      <c r="T136" s="10">
        <v>0.9</v>
      </c>
      <c r="U136" s="10">
        <v>1.3</v>
      </c>
      <c r="V136" s="8">
        <v>0.0</v>
      </c>
      <c r="W136" s="8">
        <v>0.0</v>
      </c>
      <c r="X136" s="10">
        <v>0.4</v>
      </c>
      <c r="Y136" s="10">
        <v>0.1</v>
      </c>
      <c r="Z136" s="10">
        <v>0.5</v>
      </c>
      <c r="AA136" s="8">
        <v>3.8</v>
      </c>
      <c r="AB136" s="8">
        <v>0.0</v>
      </c>
      <c r="AC136" s="8">
        <v>0.0</v>
      </c>
      <c r="AD136" s="8">
        <v>0.0</v>
      </c>
      <c r="AE136" s="12">
        <v>2024.0</v>
      </c>
      <c r="AF136" s="8"/>
    </row>
    <row r="137">
      <c r="A137" s="8">
        <v>136.0</v>
      </c>
      <c r="B137" s="9" t="s">
        <v>300</v>
      </c>
      <c r="C137" s="10" t="s">
        <v>301</v>
      </c>
      <c r="D137" s="8">
        <v>31.0</v>
      </c>
      <c r="E137" s="8">
        <v>39.0</v>
      </c>
      <c r="F137" s="8">
        <v>26.0</v>
      </c>
      <c r="G137" s="8">
        <v>13.0</v>
      </c>
      <c r="H137" s="8">
        <v>18.4</v>
      </c>
      <c r="I137" s="11">
        <v>1.4</v>
      </c>
      <c r="J137" s="10">
        <v>0.5</v>
      </c>
      <c r="K137" s="10">
        <v>1.6</v>
      </c>
      <c r="L137" s="8">
        <v>32.3</v>
      </c>
      <c r="M137" s="10">
        <v>0.2</v>
      </c>
      <c r="N137" s="10">
        <v>1.0</v>
      </c>
      <c r="O137" s="8">
        <v>22.5</v>
      </c>
      <c r="P137" s="8">
        <v>0.2</v>
      </c>
      <c r="Q137" s="8">
        <v>0.2</v>
      </c>
      <c r="R137" s="8">
        <v>66.7</v>
      </c>
      <c r="S137" s="10">
        <v>0.6</v>
      </c>
      <c r="T137" s="10">
        <v>4.1</v>
      </c>
      <c r="U137" s="10">
        <v>4.7</v>
      </c>
      <c r="V137" s="10">
        <v>0.7</v>
      </c>
      <c r="W137" s="10">
        <v>0.4</v>
      </c>
      <c r="X137" s="10">
        <v>0.5</v>
      </c>
      <c r="Y137" s="10">
        <v>0.8</v>
      </c>
      <c r="Z137" s="10">
        <v>1.7</v>
      </c>
      <c r="AA137" s="8">
        <v>9.8</v>
      </c>
      <c r="AB137" s="8">
        <v>0.0</v>
      </c>
      <c r="AC137" s="8">
        <v>0.0</v>
      </c>
      <c r="AD137" s="8">
        <v>1.1</v>
      </c>
      <c r="AE137" s="12">
        <v>2024.0</v>
      </c>
      <c r="AF137" s="8"/>
    </row>
    <row r="138">
      <c r="A138" s="8">
        <v>137.0</v>
      </c>
      <c r="B138" s="9" t="s">
        <v>302</v>
      </c>
      <c r="C138" s="10" t="s">
        <v>303</v>
      </c>
      <c r="D138" s="8">
        <v>30.0</v>
      </c>
      <c r="E138" s="8">
        <v>23.0</v>
      </c>
      <c r="F138" s="8">
        <v>10.0</v>
      </c>
      <c r="G138" s="8">
        <v>13.0</v>
      </c>
      <c r="H138" s="8">
        <v>8.0</v>
      </c>
      <c r="I138" s="11">
        <v>1.3</v>
      </c>
      <c r="J138" s="10">
        <v>0.4</v>
      </c>
      <c r="K138" s="10">
        <v>1.8</v>
      </c>
      <c r="L138" s="8">
        <v>21.4</v>
      </c>
      <c r="M138" s="10">
        <v>0.2</v>
      </c>
      <c r="N138" s="10">
        <v>0.8</v>
      </c>
      <c r="O138" s="8">
        <v>21.1</v>
      </c>
      <c r="P138" s="8">
        <v>0.4</v>
      </c>
      <c r="Q138" s="8">
        <v>0.4</v>
      </c>
      <c r="R138" s="8">
        <v>90.0</v>
      </c>
      <c r="S138" s="10">
        <v>0.1</v>
      </c>
      <c r="T138" s="10">
        <v>0.3</v>
      </c>
      <c r="U138" s="10">
        <v>0.4</v>
      </c>
      <c r="V138" s="10">
        <v>1.3</v>
      </c>
      <c r="W138" s="10">
        <v>0.3</v>
      </c>
      <c r="X138" s="10">
        <v>0.3</v>
      </c>
      <c r="Y138" s="8">
        <v>0.0</v>
      </c>
      <c r="Z138" s="10">
        <v>0.7</v>
      </c>
      <c r="AA138" s="8">
        <v>3.9</v>
      </c>
      <c r="AB138" s="8">
        <v>0.0</v>
      </c>
      <c r="AC138" s="8">
        <v>0.0</v>
      </c>
      <c r="AD138" s="8">
        <v>-3.3</v>
      </c>
      <c r="AE138" s="12">
        <v>2024.0</v>
      </c>
      <c r="AF138" s="8"/>
    </row>
    <row r="139">
      <c r="A139" s="8">
        <v>138.0</v>
      </c>
      <c r="B139" s="9" t="s">
        <v>304</v>
      </c>
      <c r="C139" s="10" t="s">
        <v>305</v>
      </c>
      <c r="D139" s="8">
        <v>28.0</v>
      </c>
      <c r="E139" s="8">
        <v>27.0</v>
      </c>
      <c r="F139" s="8">
        <v>10.0</v>
      </c>
      <c r="G139" s="8">
        <v>17.0</v>
      </c>
      <c r="H139" s="8">
        <v>9.4</v>
      </c>
      <c r="I139" s="11">
        <v>1.2</v>
      </c>
      <c r="J139" s="10">
        <v>0.6</v>
      </c>
      <c r="K139" s="10">
        <v>1.0</v>
      </c>
      <c r="L139" s="8">
        <v>61.5</v>
      </c>
      <c r="M139" s="8">
        <v>0.0</v>
      </c>
      <c r="N139" s="8">
        <v>0.0</v>
      </c>
      <c r="O139" s="8">
        <v>0.0</v>
      </c>
      <c r="P139" s="8">
        <v>0.0</v>
      </c>
      <c r="Q139" s="8">
        <v>0.1</v>
      </c>
      <c r="R139" s="8">
        <v>50.0</v>
      </c>
      <c r="S139" s="10">
        <v>0.4</v>
      </c>
      <c r="T139" s="10">
        <v>1.6</v>
      </c>
      <c r="U139" s="10">
        <v>2.0</v>
      </c>
      <c r="V139" s="10">
        <v>0.4</v>
      </c>
      <c r="W139" s="10">
        <v>0.4</v>
      </c>
      <c r="X139" s="10">
        <v>0.3</v>
      </c>
      <c r="Y139" s="10">
        <v>0.5</v>
      </c>
      <c r="Z139" s="10">
        <v>1.0</v>
      </c>
      <c r="AA139" s="8">
        <v>5.2</v>
      </c>
      <c r="AB139" s="8">
        <v>0.0</v>
      </c>
      <c r="AC139" s="8">
        <v>0.0</v>
      </c>
      <c r="AD139" s="8">
        <v>-3.9</v>
      </c>
      <c r="AE139" s="12">
        <v>2024.0</v>
      </c>
      <c r="AF139" s="8"/>
    </row>
    <row r="140">
      <c r="A140" s="8">
        <v>139.0</v>
      </c>
      <c r="B140" s="9" t="s">
        <v>306</v>
      </c>
      <c r="C140" s="10" t="s">
        <v>307</v>
      </c>
      <c r="D140" s="8">
        <v>23.0</v>
      </c>
      <c r="E140" s="8">
        <v>20.0</v>
      </c>
      <c r="F140" s="8">
        <v>17.0</v>
      </c>
      <c r="G140" s="8">
        <v>3.0</v>
      </c>
      <c r="H140" s="8">
        <v>4.0</v>
      </c>
      <c r="I140" s="11">
        <v>1.2</v>
      </c>
      <c r="J140" s="10">
        <v>0.5</v>
      </c>
      <c r="K140" s="10">
        <v>1.1</v>
      </c>
      <c r="L140" s="8">
        <v>40.9</v>
      </c>
      <c r="M140" s="10">
        <v>0.1</v>
      </c>
      <c r="N140" s="10">
        <v>0.1</v>
      </c>
      <c r="O140" s="8">
        <v>100.0</v>
      </c>
      <c r="P140" s="8">
        <v>0.3</v>
      </c>
      <c r="Q140" s="8">
        <v>0.4</v>
      </c>
      <c r="R140" s="8">
        <v>71.4</v>
      </c>
      <c r="S140" s="10">
        <v>0.1</v>
      </c>
      <c r="T140" s="10">
        <v>0.4</v>
      </c>
      <c r="U140" s="10">
        <v>0.5</v>
      </c>
      <c r="V140" s="10">
        <v>0.2</v>
      </c>
      <c r="W140" s="10">
        <v>0.2</v>
      </c>
      <c r="X140" s="10">
        <v>0.1</v>
      </c>
      <c r="Y140" s="10">
        <v>0.2</v>
      </c>
      <c r="Z140" s="10">
        <v>0.6</v>
      </c>
      <c r="AA140" s="8">
        <v>2.5</v>
      </c>
      <c r="AB140" s="8">
        <v>0.0</v>
      </c>
      <c r="AC140" s="8">
        <v>0.0</v>
      </c>
      <c r="AD140" s="8">
        <v>-0.1</v>
      </c>
      <c r="AE140" s="12">
        <v>2024.0</v>
      </c>
      <c r="AF140" s="8"/>
    </row>
    <row r="141">
      <c r="A141" s="8">
        <v>140.0</v>
      </c>
      <c r="B141" s="9" t="s">
        <v>308</v>
      </c>
      <c r="C141" s="10" t="s">
        <v>309</v>
      </c>
      <c r="D141" s="8">
        <v>25.0</v>
      </c>
      <c r="E141" s="8">
        <v>28.0</v>
      </c>
      <c r="F141" s="8">
        <v>10.0</v>
      </c>
      <c r="G141" s="8">
        <v>18.0</v>
      </c>
      <c r="H141" s="8">
        <v>7.9</v>
      </c>
      <c r="I141" s="11">
        <v>1.2</v>
      </c>
      <c r="J141" s="10">
        <v>0.5</v>
      </c>
      <c r="K141" s="10">
        <v>1.3</v>
      </c>
      <c r="L141" s="8">
        <v>42.9</v>
      </c>
      <c r="M141" s="8">
        <v>0.0</v>
      </c>
      <c r="N141" s="8">
        <v>0.0</v>
      </c>
      <c r="O141" s="8">
        <v>0.0</v>
      </c>
      <c r="P141" s="8">
        <v>0.1</v>
      </c>
      <c r="Q141" s="8">
        <v>0.2</v>
      </c>
      <c r="R141" s="8">
        <v>60.0</v>
      </c>
      <c r="S141" s="10">
        <v>0.7</v>
      </c>
      <c r="T141" s="10">
        <v>0.8</v>
      </c>
      <c r="U141" s="10">
        <v>1.5</v>
      </c>
      <c r="V141" s="10">
        <v>0.5</v>
      </c>
      <c r="W141" s="10">
        <v>0.4</v>
      </c>
      <c r="X141" s="10">
        <v>0.3</v>
      </c>
      <c r="Y141" s="10">
        <v>0.1</v>
      </c>
      <c r="Z141" s="10">
        <v>1.2</v>
      </c>
      <c r="AA141" s="8">
        <v>4.0</v>
      </c>
      <c r="AB141" s="8">
        <v>0.0</v>
      </c>
      <c r="AC141" s="8">
        <v>0.0</v>
      </c>
      <c r="AD141" s="8">
        <v>-2.0</v>
      </c>
      <c r="AE141" s="12">
        <v>2024.0</v>
      </c>
      <c r="AF141" s="8"/>
    </row>
    <row r="142">
      <c r="A142" s="8">
        <v>141.0</v>
      </c>
      <c r="B142" s="9" t="s">
        <v>310</v>
      </c>
      <c r="C142" s="10" t="s">
        <v>311</v>
      </c>
      <c r="D142" s="8">
        <v>30.0</v>
      </c>
      <c r="E142" s="8">
        <v>22.0</v>
      </c>
      <c r="F142" s="8">
        <v>19.0</v>
      </c>
      <c r="G142" s="8">
        <v>3.0</v>
      </c>
      <c r="H142" s="8">
        <v>4.2</v>
      </c>
      <c r="I142" s="11">
        <v>1.1</v>
      </c>
      <c r="J142" s="10">
        <v>0.4</v>
      </c>
      <c r="K142" s="10">
        <v>1.2</v>
      </c>
      <c r="L142" s="8">
        <v>34.6</v>
      </c>
      <c r="M142" s="10">
        <v>0.1</v>
      </c>
      <c r="N142" s="10">
        <v>0.5</v>
      </c>
      <c r="O142" s="8">
        <v>20.0</v>
      </c>
      <c r="P142" s="8">
        <v>0.2</v>
      </c>
      <c r="Q142" s="8">
        <v>0.3</v>
      </c>
      <c r="R142" s="8">
        <v>83.3</v>
      </c>
      <c r="S142" s="10">
        <v>0.1</v>
      </c>
      <c r="T142" s="10">
        <v>0.7</v>
      </c>
      <c r="U142" s="10">
        <v>0.8</v>
      </c>
      <c r="V142" s="8">
        <v>0.0</v>
      </c>
      <c r="W142" s="10">
        <v>0.1</v>
      </c>
      <c r="X142" s="8">
        <v>0.0</v>
      </c>
      <c r="Y142" s="10">
        <v>0.2</v>
      </c>
      <c r="Z142" s="10">
        <v>0.5</v>
      </c>
      <c r="AA142" s="8">
        <v>2.5</v>
      </c>
      <c r="AB142" s="8">
        <v>0.0</v>
      </c>
      <c r="AC142" s="8">
        <v>0.0</v>
      </c>
      <c r="AD142" s="8">
        <v>-1.7</v>
      </c>
      <c r="AE142" s="12">
        <v>2024.0</v>
      </c>
      <c r="AF142" s="8"/>
    </row>
    <row r="143">
      <c r="A143" s="8">
        <v>142.0</v>
      </c>
      <c r="B143" s="9" t="s">
        <v>312</v>
      </c>
      <c r="C143" s="10" t="s">
        <v>313</v>
      </c>
      <c r="D143" s="8">
        <v>23.0</v>
      </c>
      <c r="E143" s="8">
        <v>17.0</v>
      </c>
      <c r="F143" s="8">
        <v>5.0</v>
      </c>
      <c r="G143" s="8">
        <v>12.0</v>
      </c>
      <c r="H143" s="8">
        <v>4.9</v>
      </c>
      <c r="I143" s="11">
        <v>1.1</v>
      </c>
      <c r="J143" s="10">
        <v>0.4</v>
      </c>
      <c r="K143" s="10">
        <v>1.5</v>
      </c>
      <c r="L143" s="8">
        <v>26.9</v>
      </c>
      <c r="M143" s="8">
        <v>0.0</v>
      </c>
      <c r="N143" s="8">
        <v>0.0</v>
      </c>
      <c r="O143" s="8">
        <v>0.0</v>
      </c>
      <c r="P143" s="8">
        <v>0.3</v>
      </c>
      <c r="Q143" s="8">
        <v>1.0</v>
      </c>
      <c r="R143" s="8">
        <v>29.4</v>
      </c>
      <c r="S143" s="10">
        <v>0.7</v>
      </c>
      <c r="T143" s="10">
        <v>0.9</v>
      </c>
      <c r="U143" s="10">
        <v>1.6</v>
      </c>
      <c r="V143" s="10">
        <v>0.2</v>
      </c>
      <c r="W143" s="10">
        <v>0.5</v>
      </c>
      <c r="X143" s="10">
        <v>0.1</v>
      </c>
      <c r="Y143" s="10">
        <v>0.2</v>
      </c>
      <c r="Z143" s="10">
        <v>0.4</v>
      </c>
      <c r="AA143" s="8">
        <v>3.5</v>
      </c>
      <c r="AB143" s="8">
        <v>0.0</v>
      </c>
      <c r="AC143" s="8">
        <v>0.0</v>
      </c>
      <c r="AD143" s="8">
        <v>-1.1</v>
      </c>
      <c r="AE143" s="12">
        <v>2024.0</v>
      </c>
      <c r="AF143" s="8"/>
    </row>
    <row r="144">
      <c r="A144" s="8">
        <v>143.0</v>
      </c>
      <c r="B144" s="9" t="s">
        <v>314</v>
      </c>
      <c r="C144" s="10" t="s">
        <v>315</v>
      </c>
      <c r="D144" s="8">
        <v>24.0</v>
      </c>
      <c r="E144" s="8">
        <v>22.0</v>
      </c>
      <c r="F144" s="8">
        <v>4.0</v>
      </c>
      <c r="G144" s="8">
        <v>18.0</v>
      </c>
      <c r="H144" s="8">
        <v>8.0</v>
      </c>
      <c r="I144" s="11">
        <v>1.1</v>
      </c>
      <c r="J144" s="10">
        <v>0.5</v>
      </c>
      <c r="K144" s="10">
        <v>1.5</v>
      </c>
      <c r="L144" s="8">
        <v>29.4</v>
      </c>
      <c r="M144" s="10">
        <v>0.1</v>
      </c>
      <c r="N144" s="10">
        <v>0.5</v>
      </c>
      <c r="O144" s="8">
        <v>16.7</v>
      </c>
      <c r="P144" s="8">
        <v>0.1</v>
      </c>
      <c r="Q144" s="8">
        <v>0.1</v>
      </c>
      <c r="R144" s="8">
        <v>100.0</v>
      </c>
      <c r="S144" s="10">
        <v>0.8</v>
      </c>
      <c r="T144" s="10">
        <v>1.3</v>
      </c>
      <c r="U144" s="10">
        <v>2.1</v>
      </c>
      <c r="V144" s="10">
        <v>0.5</v>
      </c>
      <c r="W144" s="10">
        <v>0.5</v>
      </c>
      <c r="X144" s="10">
        <v>0.1</v>
      </c>
      <c r="Y144" s="10">
        <v>0.4</v>
      </c>
      <c r="Z144" s="10">
        <v>0.8</v>
      </c>
      <c r="AA144" s="8">
        <v>4.7</v>
      </c>
      <c r="AB144" s="8">
        <v>0.0</v>
      </c>
      <c r="AC144" s="8">
        <v>0.0</v>
      </c>
      <c r="AD144" s="8">
        <v>-2.3</v>
      </c>
      <c r="AE144" s="12">
        <v>2024.0</v>
      </c>
      <c r="AF144" s="8"/>
    </row>
    <row r="145">
      <c r="A145" s="8">
        <v>144.0</v>
      </c>
      <c r="B145" s="9" t="s">
        <v>316</v>
      </c>
      <c r="C145" s="10" t="s">
        <v>317</v>
      </c>
      <c r="D145" s="8">
        <v>23.0</v>
      </c>
      <c r="E145" s="8">
        <v>2.0</v>
      </c>
      <c r="F145" s="8">
        <v>1.0</v>
      </c>
      <c r="G145" s="8">
        <v>1.0</v>
      </c>
      <c r="H145" s="8">
        <v>5.0</v>
      </c>
      <c r="I145" s="11">
        <v>1.0</v>
      </c>
      <c r="J145" s="10">
        <v>0.5</v>
      </c>
      <c r="K145" s="10">
        <v>1.0</v>
      </c>
      <c r="L145" s="8">
        <v>50.0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10">
        <v>0.5</v>
      </c>
      <c r="U145" s="10">
        <v>0.5</v>
      </c>
      <c r="V145" s="10">
        <v>0.5</v>
      </c>
      <c r="W145" s="10">
        <v>1.0</v>
      </c>
      <c r="X145" s="8">
        <v>0.0</v>
      </c>
      <c r="Y145" s="8">
        <v>0.0</v>
      </c>
      <c r="Z145" s="10">
        <v>0.5</v>
      </c>
      <c r="AA145" s="8">
        <v>2.0</v>
      </c>
      <c r="AB145" s="8">
        <v>0.0</v>
      </c>
      <c r="AC145" s="8">
        <v>0.0</v>
      </c>
      <c r="AD145" s="8">
        <v>1.0</v>
      </c>
      <c r="AE145" s="12">
        <v>2024.0</v>
      </c>
      <c r="AF145" s="8"/>
    </row>
    <row r="146">
      <c r="A146" s="8">
        <v>144.0</v>
      </c>
      <c r="B146" s="9" t="s">
        <v>318</v>
      </c>
      <c r="C146" s="10" t="s">
        <v>319</v>
      </c>
      <c r="D146" s="8">
        <v>23.0</v>
      </c>
      <c r="E146" s="8">
        <v>2.0</v>
      </c>
      <c r="F146" s="8">
        <v>0.0</v>
      </c>
      <c r="G146" s="8">
        <v>2.0</v>
      </c>
      <c r="H146" s="8">
        <v>4.0</v>
      </c>
      <c r="I146" s="11">
        <v>1.0</v>
      </c>
      <c r="J146" s="8">
        <v>0.0</v>
      </c>
      <c r="K146" s="10">
        <v>0.5</v>
      </c>
      <c r="L146" s="8">
        <v>0.0</v>
      </c>
      <c r="M146" s="8">
        <v>0.0</v>
      </c>
      <c r="N146" s="8">
        <v>0.0</v>
      </c>
      <c r="O146" s="8">
        <v>0.0</v>
      </c>
      <c r="P146" s="8">
        <v>1.0</v>
      </c>
      <c r="Q146" s="8">
        <v>1.0</v>
      </c>
      <c r="R146" s="8">
        <v>100.0</v>
      </c>
      <c r="S146" s="8">
        <v>0.0</v>
      </c>
      <c r="T146" s="10">
        <v>0.5</v>
      </c>
      <c r="U146" s="10">
        <v>0.5</v>
      </c>
      <c r="V146" s="8">
        <v>0.0</v>
      </c>
      <c r="W146" s="8">
        <v>0.0</v>
      </c>
      <c r="X146" s="10">
        <v>0.5</v>
      </c>
      <c r="Y146" s="8">
        <v>0.0</v>
      </c>
      <c r="Z146" s="8">
        <v>0.0</v>
      </c>
      <c r="AA146" s="8">
        <v>2.5</v>
      </c>
      <c r="AB146" s="8">
        <v>0.0</v>
      </c>
      <c r="AC146" s="8">
        <v>0.0</v>
      </c>
      <c r="AD146" s="8">
        <v>-3.0</v>
      </c>
      <c r="AE146" s="12">
        <v>2024.0</v>
      </c>
      <c r="AF146" s="8"/>
    </row>
    <row r="147">
      <c r="A147" s="8">
        <v>144.0</v>
      </c>
      <c r="B147" s="9" t="s">
        <v>320</v>
      </c>
      <c r="C147" s="10" t="s">
        <v>321</v>
      </c>
      <c r="D147" s="8">
        <v>27.0</v>
      </c>
      <c r="E147" s="8">
        <v>5.0</v>
      </c>
      <c r="F147" s="8">
        <v>3.0</v>
      </c>
      <c r="G147" s="8">
        <v>2.0</v>
      </c>
      <c r="H147" s="8">
        <v>3.3</v>
      </c>
      <c r="I147" s="11">
        <v>1.0</v>
      </c>
      <c r="J147" s="10">
        <v>0.4</v>
      </c>
      <c r="K147" s="10">
        <v>1.4</v>
      </c>
      <c r="L147" s="8">
        <v>28.6</v>
      </c>
      <c r="M147" s="10">
        <v>0.2</v>
      </c>
      <c r="N147" s="10">
        <v>1.2</v>
      </c>
      <c r="O147" s="8">
        <v>16.7</v>
      </c>
      <c r="P147" s="8">
        <v>0.0</v>
      </c>
      <c r="Q147" s="8">
        <v>0.0</v>
      </c>
      <c r="R147" s="8">
        <v>0.0</v>
      </c>
      <c r="S147" s="10">
        <v>0.2</v>
      </c>
      <c r="T147" s="10">
        <v>0.2</v>
      </c>
      <c r="U147" s="10">
        <v>0.4</v>
      </c>
      <c r="V147" s="10">
        <v>0.4</v>
      </c>
      <c r="W147" s="10">
        <v>0.6</v>
      </c>
      <c r="X147" s="10">
        <v>0.8</v>
      </c>
      <c r="Y147" s="8">
        <v>0.0</v>
      </c>
      <c r="Z147" s="10">
        <v>0.4</v>
      </c>
      <c r="AA147" s="8">
        <v>3.6</v>
      </c>
      <c r="AB147" s="8">
        <v>0.0</v>
      </c>
      <c r="AC147" s="8">
        <v>0.0</v>
      </c>
      <c r="AD147" s="8">
        <v>0.2</v>
      </c>
      <c r="AE147" s="12">
        <v>2024.0</v>
      </c>
      <c r="AF147" s="8"/>
    </row>
    <row r="148">
      <c r="A148" s="8">
        <v>147.0</v>
      </c>
      <c r="B148" s="9" t="s">
        <v>322</v>
      </c>
      <c r="C148" s="10" t="s">
        <v>323</v>
      </c>
      <c r="D148" s="8">
        <v>26.0</v>
      </c>
      <c r="E148" s="8">
        <v>27.0</v>
      </c>
      <c r="F148" s="8">
        <v>5.0</v>
      </c>
      <c r="G148" s="8">
        <v>22.0</v>
      </c>
      <c r="H148" s="8">
        <v>4.6</v>
      </c>
      <c r="I148" s="11">
        <v>0.9</v>
      </c>
      <c r="J148" s="10">
        <v>0.4</v>
      </c>
      <c r="K148" s="10">
        <v>1.3</v>
      </c>
      <c r="L148" s="8">
        <v>29.4</v>
      </c>
      <c r="M148" s="10">
        <v>0.1</v>
      </c>
      <c r="N148" s="10">
        <v>0.6</v>
      </c>
      <c r="O148" s="8">
        <v>20.0</v>
      </c>
      <c r="P148" s="8">
        <v>0.1</v>
      </c>
      <c r="Q148" s="8">
        <v>0.1</v>
      </c>
      <c r="R148" s="8">
        <v>50.0</v>
      </c>
      <c r="S148" s="10">
        <v>0.1</v>
      </c>
      <c r="T148" s="10">
        <v>0.3</v>
      </c>
      <c r="U148" s="10">
        <v>0.4</v>
      </c>
      <c r="V148" s="10">
        <v>0.4</v>
      </c>
      <c r="W148" s="10">
        <v>0.2</v>
      </c>
      <c r="X148" s="10">
        <v>0.1</v>
      </c>
      <c r="Y148" s="8">
        <v>0.0</v>
      </c>
      <c r="Z148" s="10">
        <v>0.5</v>
      </c>
      <c r="AA148" s="8">
        <v>2.0</v>
      </c>
      <c r="AB148" s="8">
        <v>0.0</v>
      </c>
      <c r="AC148" s="8">
        <v>0.0</v>
      </c>
      <c r="AD148" s="8">
        <v>-3.2</v>
      </c>
      <c r="AE148" s="12">
        <v>2024.0</v>
      </c>
      <c r="AF148" s="8"/>
    </row>
    <row r="149">
      <c r="A149" s="8">
        <v>148.0</v>
      </c>
      <c r="B149" s="9" t="s">
        <v>324</v>
      </c>
      <c r="C149" s="10" t="s">
        <v>325</v>
      </c>
      <c r="D149" s="8">
        <v>24.0</v>
      </c>
      <c r="E149" s="8">
        <v>9.0</v>
      </c>
      <c r="F149" s="8">
        <v>3.0</v>
      </c>
      <c r="G149" s="8">
        <v>6.0</v>
      </c>
      <c r="H149" s="8">
        <v>2.5</v>
      </c>
      <c r="I149" s="11">
        <v>0.9</v>
      </c>
      <c r="J149" s="10">
        <v>0.3</v>
      </c>
      <c r="K149" s="10">
        <v>1.0</v>
      </c>
      <c r="L149" s="8">
        <v>33.3</v>
      </c>
      <c r="M149" s="10">
        <v>0.1</v>
      </c>
      <c r="N149" s="10">
        <v>0.4</v>
      </c>
      <c r="O149" s="8">
        <v>25.0</v>
      </c>
      <c r="P149" s="8">
        <v>0.1</v>
      </c>
      <c r="Q149" s="8">
        <v>0.2</v>
      </c>
      <c r="R149" s="8">
        <v>50.0</v>
      </c>
      <c r="S149" s="8">
        <v>0.0</v>
      </c>
      <c r="T149" s="10">
        <v>0.3</v>
      </c>
      <c r="U149" s="10">
        <v>0.3</v>
      </c>
      <c r="V149" s="8">
        <v>0.0</v>
      </c>
      <c r="W149" s="10">
        <v>0.1</v>
      </c>
      <c r="X149" s="8">
        <v>0.0</v>
      </c>
      <c r="Y149" s="8">
        <v>0.0</v>
      </c>
      <c r="Z149" s="10">
        <v>0.4</v>
      </c>
      <c r="AA149" s="8">
        <v>1.3</v>
      </c>
      <c r="AB149" s="8">
        <v>0.0</v>
      </c>
      <c r="AC149" s="8">
        <v>0.0</v>
      </c>
      <c r="AD149" s="8">
        <v>-1.0</v>
      </c>
      <c r="AE149" s="12">
        <v>2024.0</v>
      </c>
      <c r="AF149" s="8"/>
    </row>
    <row r="150">
      <c r="A150" s="8">
        <v>149.0</v>
      </c>
      <c r="B150" s="9" t="s">
        <v>326</v>
      </c>
      <c r="C150" s="10" t="s">
        <v>327</v>
      </c>
      <c r="D150" s="8">
        <v>25.0</v>
      </c>
      <c r="E150" s="8">
        <v>7.0</v>
      </c>
      <c r="F150" s="8">
        <v>4.0</v>
      </c>
      <c r="G150" s="8">
        <v>3.0</v>
      </c>
      <c r="H150" s="8">
        <v>5.2</v>
      </c>
      <c r="I150" s="11">
        <v>0.9</v>
      </c>
      <c r="J150" s="10">
        <v>0.3</v>
      </c>
      <c r="K150" s="10">
        <v>0.4</v>
      </c>
      <c r="L150" s="8">
        <v>66.7</v>
      </c>
      <c r="M150" s="8">
        <v>0.0</v>
      </c>
      <c r="N150" s="8">
        <v>0.0</v>
      </c>
      <c r="O150" s="8">
        <v>0.0</v>
      </c>
      <c r="P150" s="8">
        <v>0.3</v>
      </c>
      <c r="Q150" s="8">
        <v>0.9</v>
      </c>
      <c r="R150" s="8">
        <v>33.3</v>
      </c>
      <c r="S150" s="10">
        <v>0.6</v>
      </c>
      <c r="T150" s="10">
        <v>0.7</v>
      </c>
      <c r="U150" s="10">
        <v>1.3</v>
      </c>
      <c r="V150" s="10">
        <v>0.1</v>
      </c>
      <c r="W150" s="10">
        <v>0.4</v>
      </c>
      <c r="X150" s="8">
        <v>0.0</v>
      </c>
      <c r="Y150" s="8">
        <v>0.0</v>
      </c>
      <c r="Z150" s="10">
        <v>0.7</v>
      </c>
      <c r="AA150" s="8">
        <v>2.3</v>
      </c>
      <c r="AB150" s="8">
        <v>0.0</v>
      </c>
      <c r="AC150" s="8">
        <v>0.0</v>
      </c>
      <c r="AD150" s="8">
        <v>-1.7</v>
      </c>
      <c r="AE150" s="12">
        <v>2024.0</v>
      </c>
      <c r="AF150" s="8"/>
    </row>
    <row r="151">
      <c r="A151" s="8">
        <v>150.0</v>
      </c>
      <c r="B151" s="9" t="s">
        <v>328</v>
      </c>
      <c r="C151" s="10" t="s">
        <v>329</v>
      </c>
      <c r="D151" s="8">
        <v>25.0</v>
      </c>
      <c r="E151" s="8">
        <v>13.0</v>
      </c>
      <c r="F151" s="8">
        <v>9.0</v>
      </c>
      <c r="G151" s="8">
        <v>4.0</v>
      </c>
      <c r="H151" s="8">
        <v>3.5</v>
      </c>
      <c r="I151" s="11">
        <v>0.8</v>
      </c>
      <c r="J151" s="10">
        <v>0.3</v>
      </c>
      <c r="K151" s="10">
        <v>1.2</v>
      </c>
      <c r="L151" s="8">
        <v>25.0</v>
      </c>
      <c r="M151" s="10">
        <v>0.2</v>
      </c>
      <c r="N151" s="10">
        <v>0.7</v>
      </c>
      <c r="O151" s="8">
        <v>33.3</v>
      </c>
      <c r="P151" s="8">
        <v>0.0</v>
      </c>
      <c r="Q151" s="8">
        <v>0.0</v>
      </c>
      <c r="R151" s="8">
        <v>0.0</v>
      </c>
      <c r="S151" s="8">
        <v>0.0</v>
      </c>
      <c r="T151" s="10">
        <v>0.2</v>
      </c>
      <c r="U151" s="10">
        <v>0.2</v>
      </c>
      <c r="V151" s="10">
        <v>0.4</v>
      </c>
      <c r="W151" s="10">
        <v>0.2</v>
      </c>
      <c r="X151" s="8">
        <v>0.0</v>
      </c>
      <c r="Y151" s="8">
        <v>0.0</v>
      </c>
      <c r="Z151" s="10">
        <v>0.2</v>
      </c>
      <c r="AA151" s="8">
        <v>1.6</v>
      </c>
      <c r="AB151" s="8">
        <v>0.0</v>
      </c>
      <c r="AC151" s="8">
        <v>0.0</v>
      </c>
      <c r="AD151" s="8">
        <v>0.4</v>
      </c>
      <c r="AE151" s="12">
        <v>2024.0</v>
      </c>
      <c r="AF151" s="8"/>
    </row>
    <row r="152">
      <c r="A152" s="8">
        <v>151.0</v>
      </c>
      <c r="B152" s="9" t="s">
        <v>330</v>
      </c>
      <c r="C152" s="10" t="s">
        <v>331</v>
      </c>
      <c r="D152" s="8">
        <v>30.0</v>
      </c>
      <c r="E152" s="8">
        <v>17.0</v>
      </c>
      <c r="F152" s="8">
        <v>11.0</v>
      </c>
      <c r="G152" s="8">
        <v>6.0</v>
      </c>
      <c r="H152" s="8">
        <v>6.7</v>
      </c>
      <c r="I152" s="11">
        <v>0.8</v>
      </c>
      <c r="J152" s="10">
        <v>0.4</v>
      </c>
      <c r="K152" s="10">
        <v>0.9</v>
      </c>
      <c r="L152" s="8">
        <v>37.5</v>
      </c>
      <c r="M152" s="8">
        <v>0.0</v>
      </c>
      <c r="N152" s="8">
        <v>0.0</v>
      </c>
      <c r="O152" s="8">
        <v>0.0</v>
      </c>
      <c r="P152" s="8">
        <v>0.1</v>
      </c>
      <c r="Q152" s="8">
        <v>0.1</v>
      </c>
      <c r="R152" s="8">
        <v>100.0</v>
      </c>
      <c r="S152" s="10">
        <v>0.4</v>
      </c>
      <c r="T152" s="10">
        <v>0.8</v>
      </c>
      <c r="U152" s="10">
        <v>1.1</v>
      </c>
      <c r="V152" s="10">
        <v>1.5</v>
      </c>
      <c r="W152" s="10">
        <v>0.9</v>
      </c>
      <c r="X152" s="10">
        <v>0.8</v>
      </c>
      <c r="Y152" s="8">
        <v>0.0</v>
      </c>
      <c r="Z152" s="10">
        <v>0.8</v>
      </c>
      <c r="AA152" s="8">
        <v>5.1</v>
      </c>
      <c r="AB152" s="8">
        <v>0.0</v>
      </c>
      <c r="AC152" s="8">
        <v>0.0</v>
      </c>
      <c r="AD152" s="8">
        <v>1.3</v>
      </c>
      <c r="AE152" s="12">
        <v>2024.0</v>
      </c>
      <c r="AF152" s="8"/>
    </row>
    <row r="153">
      <c r="A153" s="8">
        <v>152.0</v>
      </c>
      <c r="B153" s="9" t="s">
        <v>332</v>
      </c>
      <c r="C153" s="10" t="s">
        <v>333</v>
      </c>
      <c r="D153" s="8">
        <v>35.0</v>
      </c>
      <c r="E153" s="8">
        <v>5.0</v>
      </c>
      <c r="F153" s="8">
        <v>3.0</v>
      </c>
      <c r="G153" s="8">
        <v>2.0</v>
      </c>
      <c r="H153" s="8">
        <v>1.8</v>
      </c>
      <c r="I153" s="11">
        <v>0.8</v>
      </c>
      <c r="J153" s="10">
        <v>0.4</v>
      </c>
      <c r="K153" s="10">
        <v>0.6</v>
      </c>
      <c r="L153" s="8">
        <v>66.7</v>
      </c>
      <c r="M153" s="8">
        <v>0.0</v>
      </c>
      <c r="N153" s="10">
        <v>0.2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10">
        <v>0.4</v>
      </c>
      <c r="U153" s="10">
        <v>0.4</v>
      </c>
      <c r="V153" s="10">
        <v>0.2</v>
      </c>
      <c r="W153" s="10">
        <v>0.2</v>
      </c>
      <c r="X153" s="8">
        <v>0.0</v>
      </c>
      <c r="Y153" s="8">
        <v>0.0</v>
      </c>
      <c r="Z153" s="8">
        <v>0.0</v>
      </c>
      <c r="AA153" s="8">
        <v>1.4</v>
      </c>
      <c r="AB153" s="8">
        <v>0.0</v>
      </c>
      <c r="AC153" s="8">
        <v>0.0</v>
      </c>
      <c r="AD153" s="8">
        <v>0.6</v>
      </c>
      <c r="AE153" s="12">
        <v>2024.0</v>
      </c>
      <c r="AF153" s="8"/>
    </row>
    <row r="154">
      <c r="A154" s="8">
        <v>153.0</v>
      </c>
      <c r="B154" s="9" t="s">
        <v>334</v>
      </c>
      <c r="C154" s="10" t="s">
        <v>335</v>
      </c>
      <c r="D154" s="8">
        <v>23.0</v>
      </c>
      <c r="E154" s="8">
        <v>16.0</v>
      </c>
      <c r="F154" s="8">
        <v>13.0</v>
      </c>
      <c r="G154" s="8">
        <v>3.0</v>
      </c>
      <c r="H154" s="8">
        <v>3.6</v>
      </c>
      <c r="I154" s="11">
        <v>0.1</v>
      </c>
      <c r="J154" s="10">
        <v>0.1</v>
      </c>
      <c r="K154" s="10">
        <v>0.9</v>
      </c>
      <c r="L154" s="8">
        <v>7.1</v>
      </c>
      <c r="M154" s="8">
        <v>0.0</v>
      </c>
      <c r="N154" s="10">
        <v>0.7</v>
      </c>
      <c r="O154" s="8">
        <v>0.0</v>
      </c>
      <c r="P154" s="8">
        <v>0.0</v>
      </c>
      <c r="Q154" s="8">
        <v>0.0</v>
      </c>
      <c r="R154" s="8">
        <v>0.0</v>
      </c>
      <c r="S154" s="10">
        <v>0.4</v>
      </c>
      <c r="T154" s="10">
        <v>0.3</v>
      </c>
      <c r="U154" s="10">
        <v>0.6</v>
      </c>
      <c r="V154" s="10">
        <v>0.4</v>
      </c>
      <c r="W154" s="10">
        <v>0.3</v>
      </c>
      <c r="X154" s="10">
        <v>0.1</v>
      </c>
      <c r="Y154" s="8">
        <v>0.0</v>
      </c>
      <c r="Z154" s="10">
        <v>0.6</v>
      </c>
      <c r="AA154" s="8">
        <v>1.4</v>
      </c>
      <c r="AB154" s="8">
        <v>0.0</v>
      </c>
      <c r="AC154" s="8">
        <v>0.0</v>
      </c>
      <c r="AD154" s="8">
        <v>-1.6</v>
      </c>
      <c r="AE154" s="12">
        <v>2024.0</v>
      </c>
      <c r="AF154" s="8"/>
    </row>
    <row r="155">
      <c r="A155" s="8">
        <v>154.0</v>
      </c>
      <c r="B155" s="9" t="s">
        <v>336</v>
      </c>
      <c r="C155" s="10" t="s">
        <v>337</v>
      </c>
      <c r="D155" s="8">
        <v>24.0</v>
      </c>
      <c r="E155" s="8">
        <v>8.0</v>
      </c>
      <c r="F155" s="8">
        <v>7.0</v>
      </c>
      <c r="G155" s="8">
        <v>1.0</v>
      </c>
      <c r="H155" s="8">
        <v>1.8</v>
      </c>
      <c r="I155" s="11">
        <v>0.0</v>
      </c>
      <c r="J155" s="8">
        <v>0.0</v>
      </c>
      <c r="K155" s="10">
        <v>0.4</v>
      </c>
      <c r="L155" s="8">
        <v>0.0</v>
      </c>
      <c r="M155" s="8">
        <v>0.0</v>
      </c>
      <c r="N155" s="10">
        <v>0.4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>
        <v>0.0</v>
      </c>
      <c r="Z155" s="10">
        <v>0.1</v>
      </c>
      <c r="AA155" s="8">
        <v>0.0</v>
      </c>
      <c r="AB155" s="8">
        <v>0.0</v>
      </c>
      <c r="AC155" s="8">
        <v>0.0</v>
      </c>
      <c r="AD155" s="8">
        <v>-1.4</v>
      </c>
      <c r="AE155" s="12">
        <v>2024.0</v>
      </c>
      <c r="AF155" s="8"/>
    </row>
    <row r="156">
      <c r="A156" s="8">
        <v>154.0</v>
      </c>
      <c r="B156" s="9" t="s">
        <v>338</v>
      </c>
      <c r="C156" s="10" t="s">
        <v>339</v>
      </c>
      <c r="D156" s="8">
        <v>23.0</v>
      </c>
      <c r="E156" s="8">
        <v>1.0</v>
      </c>
      <c r="F156" s="8">
        <v>1.0</v>
      </c>
      <c r="G156" s="8">
        <v>0.0</v>
      </c>
      <c r="H156" s="8">
        <v>3.9</v>
      </c>
      <c r="I156" s="11">
        <v>0.0</v>
      </c>
      <c r="J156" s="8">
        <v>0.0</v>
      </c>
      <c r="K156" s="10">
        <v>2.0</v>
      </c>
      <c r="L156" s="8">
        <v>0.0</v>
      </c>
      <c r="M156" s="8">
        <v>0.0</v>
      </c>
      <c r="N156" s="10">
        <v>1.0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10">
        <v>2.0</v>
      </c>
      <c r="W156" s="8">
        <v>0.0</v>
      </c>
      <c r="X156" s="8">
        <v>0.0</v>
      </c>
      <c r="Y156" s="8">
        <v>0.0</v>
      </c>
      <c r="Z156" s="8">
        <v>0.0</v>
      </c>
      <c r="AA156" s="8">
        <v>2.0</v>
      </c>
      <c r="AB156" s="8">
        <v>0.0</v>
      </c>
      <c r="AC156" s="8">
        <v>0.0</v>
      </c>
      <c r="AD156" s="8">
        <v>-3.0</v>
      </c>
      <c r="AE156" s="12">
        <v>2024.0</v>
      </c>
      <c r="AF156" s="8"/>
    </row>
    <row r="157">
      <c r="A157" s="8">
        <v>154.0</v>
      </c>
      <c r="B157" s="9" t="s">
        <v>340</v>
      </c>
      <c r="C157" s="10" t="s">
        <v>341</v>
      </c>
      <c r="D157" s="8">
        <v>24.0</v>
      </c>
      <c r="E157" s="8">
        <v>2.0</v>
      </c>
      <c r="F157" s="8">
        <v>2.0</v>
      </c>
      <c r="G157" s="8">
        <v>0.0</v>
      </c>
      <c r="H157" s="8">
        <v>2.2</v>
      </c>
      <c r="I157" s="11">
        <v>0.0</v>
      </c>
      <c r="J157" s="8">
        <v>0.0</v>
      </c>
      <c r="K157" s="10">
        <v>0.5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  <c r="Q157" s="8">
        <v>1.0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0.0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-4.5</v>
      </c>
      <c r="AE157" s="12">
        <v>2024.0</v>
      </c>
      <c r="AF157" s="8"/>
    </row>
    <row r="158">
      <c r="A158" s="8">
        <v>154.0</v>
      </c>
      <c r="B158" s="9" t="s">
        <v>342</v>
      </c>
      <c r="C158" s="10" t="s">
        <v>343</v>
      </c>
      <c r="D158" s="8">
        <v>24.0</v>
      </c>
      <c r="E158" s="8">
        <v>2.0</v>
      </c>
      <c r="F158" s="8">
        <v>1.0</v>
      </c>
      <c r="G158" s="8">
        <v>1.0</v>
      </c>
      <c r="H158" s="8">
        <v>1.5</v>
      </c>
      <c r="I158" s="11">
        <v>0.0</v>
      </c>
      <c r="J158" s="8">
        <v>0.0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10">
        <v>0.5</v>
      </c>
      <c r="U158" s="10">
        <v>0.5</v>
      </c>
      <c r="V158" s="8">
        <v>0.0</v>
      </c>
      <c r="W158" s="10">
        <v>0.5</v>
      </c>
      <c r="X158" s="8">
        <v>0.0</v>
      </c>
      <c r="Y158" s="8">
        <v>0.0</v>
      </c>
      <c r="Z158" s="8">
        <v>0.0</v>
      </c>
      <c r="AA158" s="8">
        <v>0.5</v>
      </c>
      <c r="AB158" s="8">
        <v>0.0</v>
      </c>
      <c r="AC158" s="8">
        <v>0.0</v>
      </c>
      <c r="AD158" s="8">
        <v>-5.0</v>
      </c>
      <c r="AE158" s="12">
        <v>2024.0</v>
      </c>
      <c r="AF158" s="8"/>
    </row>
    <row r="159">
      <c r="A159" s="8">
        <v>1.0</v>
      </c>
      <c r="B159" s="9" t="s">
        <v>344</v>
      </c>
      <c r="C159" s="10" t="s">
        <v>345</v>
      </c>
      <c r="D159" s="8">
        <v>30.0</v>
      </c>
      <c r="E159" s="8">
        <v>38.0</v>
      </c>
      <c r="F159" s="8">
        <v>11.0</v>
      </c>
      <c r="G159" s="8">
        <v>27.0</v>
      </c>
      <c r="H159" s="8">
        <v>35.4</v>
      </c>
      <c r="I159" s="11">
        <v>24.7</v>
      </c>
      <c r="J159" s="10">
        <v>7.5</v>
      </c>
      <c r="K159" s="10">
        <v>20.3</v>
      </c>
      <c r="L159" s="8">
        <v>37.0</v>
      </c>
      <c r="M159" s="10">
        <v>3.0</v>
      </c>
      <c r="N159" s="10">
        <v>8.5</v>
      </c>
      <c r="O159" s="8">
        <v>35.6</v>
      </c>
      <c r="P159" s="8">
        <v>6.7</v>
      </c>
      <c r="Q159" s="8">
        <v>7.5</v>
      </c>
      <c r="R159" s="8">
        <v>88.8</v>
      </c>
      <c r="S159" s="10">
        <v>1.1</v>
      </c>
      <c r="T159" s="10">
        <v>3.6</v>
      </c>
      <c r="U159" s="10">
        <v>4.7</v>
      </c>
      <c r="V159" s="10">
        <v>3.4</v>
      </c>
      <c r="W159" s="10">
        <v>2.8</v>
      </c>
      <c r="X159" s="10">
        <v>1.0</v>
      </c>
      <c r="Y159" s="10">
        <v>0.4</v>
      </c>
      <c r="Z159" s="10">
        <v>1.7</v>
      </c>
      <c r="AA159" s="8">
        <v>38.7</v>
      </c>
      <c r="AB159" s="8">
        <v>1.0</v>
      </c>
      <c r="AC159" s="8">
        <v>0.0</v>
      </c>
      <c r="AD159" s="8">
        <v>-3.8</v>
      </c>
      <c r="AE159" s="14">
        <v>2023.0</v>
      </c>
      <c r="AF159" s="8"/>
    </row>
    <row r="160">
      <c r="A160" s="8">
        <v>2.0</v>
      </c>
      <c r="B160" s="9" t="s">
        <v>346</v>
      </c>
      <c r="C160" s="10" t="s">
        <v>347</v>
      </c>
      <c r="D160" s="8">
        <v>29.0</v>
      </c>
      <c r="E160" s="8">
        <v>40.0</v>
      </c>
      <c r="F160" s="8">
        <v>32.0</v>
      </c>
      <c r="G160" s="8">
        <v>8.0</v>
      </c>
      <c r="H160" s="8">
        <v>34.1</v>
      </c>
      <c r="I160" s="11">
        <v>23.0</v>
      </c>
      <c r="J160" s="10">
        <v>7.9</v>
      </c>
      <c r="K160" s="10">
        <v>17.0</v>
      </c>
      <c r="L160" s="8">
        <v>46.5</v>
      </c>
      <c r="M160" s="10">
        <v>2.1</v>
      </c>
      <c r="N160" s="10">
        <v>5.8</v>
      </c>
      <c r="O160" s="8">
        <v>35.5</v>
      </c>
      <c r="P160" s="8">
        <v>5.1</v>
      </c>
      <c r="Q160" s="8">
        <v>6.0</v>
      </c>
      <c r="R160" s="8">
        <v>85.1</v>
      </c>
      <c r="S160" s="10">
        <v>1.6</v>
      </c>
      <c r="T160" s="10">
        <v>7.7</v>
      </c>
      <c r="U160" s="10">
        <v>9.3</v>
      </c>
      <c r="V160" s="10">
        <v>3.8</v>
      </c>
      <c r="W160" s="10">
        <v>1.5</v>
      </c>
      <c r="X160" s="10">
        <v>1.5</v>
      </c>
      <c r="Y160" s="10">
        <v>1.6</v>
      </c>
      <c r="Z160" s="10">
        <v>1.9</v>
      </c>
      <c r="AA160" s="8">
        <v>44.1</v>
      </c>
      <c r="AB160" s="8">
        <v>20.0</v>
      </c>
      <c r="AC160" s="8">
        <v>0.0</v>
      </c>
      <c r="AD160" s="8">
        <v>8.9</v>
      </c>
      <c r="AE160" s="14">
        <v>2023.0</v>
      </c>
      <c r="AF160" s="8"/>
    </row>
    <row r="161">
      <c r="A161" s="8">
        <v>3.0</v>
      </c>
      <c r="B161" s="9" t="s">
        <v>348</v>
      </c>
      <c r="C161" s="10" t="s">
        <v>349</v>
      </c>
      <c r="D161" s="8">
        <v>27.0</v>
      </c>
      <c r="E161" s="8">
        <v>40.0</v>
      </c>
      <c r="F161" s="8">
        <v>34.0</v>
      </c>
      <c r="G161" s="8">
        <v>6.0</v>
      </c>
      <c r="H161" s="8">
        <v>30.7</v>
      </c>
      <c r="I161" s="11">
        <v>22.8</v>
      </c>
      <c r="J161" s="10">
        <v>8.4</v>
      </c>
      <c r="K161" s="10">
        <v>15.0</v>
      </c>
      <c r="L161" s="8">
        <v>55.7</v>
      </c>
      <c r="M161" s="10">
        <v>0.2</v>
      </c>
      <c r="N161" s="10">
        <v>0.7</v>
      </c>
      <c r="O161" s="8">
        <v>31.0</v>
      </c>
      <c r="P161" s="8">
        <v>5.8</v>
      </c>
      <c r="Q161" s="8">
        <v>7.2</v>
      </c>
      <c r="R161" s="8">
        <v>81.2</v>
      </c>
      <c r="S161" s="10">
        <v>2.1</v>
      </c>
      <c r="T161" s="10">
        <v>7.5</v>
      </c>
      <c r="U161" s="10">
        <v>9.5</v>
      </c>
      <c r="V161" s="10">
        <v>1.6</v>
      </c>
      <c r="W161" s="10">
        <v>1.6</v>
      </c>
      <c r="X161" s="10">
        <v>1.4</v>
      </c>
      <c r="Y161" s="10">
        <v>2.2</v>
      </c>
      <c r="Z161" s="10">
        <v>2.1</v>
      </c>
      <c r="AA161" s="8">
        <v>41.4</v>
      </c>
      <c r="AB161" s="8">
        <v>22.0</v>
      </c>
      <c r="AC161" s="8">
        <v>0.0</v>
      </c>
      <c r="AD161" s="8">
        <v>12.2</v>
      </c>
      <c r="AE161" s="14">
        <v>2023.0</v>
      </c>
      <c r="AF161" s="8"/>
    </row>
    <row r="162">
      <c r="A162" s="8">
        <v>4.0</v>
      </c>
      <c r="B162" s="9" t="s">
        <v>350</v>
      </c>
      <c r="C162" s="10" t="s">
        <v>351</v>
      </c>
      <c r="D162" s="8">
        <v>27.0</v>
      </c>
      <c r="E162" s="8">
        <v>37.0</v>
      </c>
      <c r="F162" s="8">
        <v>17.0</v>
      </c>
      <c r="G162" s="8">
        <v>20.0</v>
      </c>
      <c r="H162" s="8">
        <v>33.5</v>
      </c>
      <c r="I162" s="11">
        <v>21.5</v>
      </c>
      <c r="J162" s="10">
        <v>8.0</v>
      </c>
      <c r="K162" s="10">
        <v>16.6</v>
      </c>
      <c r="L162" s="8">
        <v>48.5</v>
      </c>
      <c r="M162" s="10">
        <v>0.9</v>
      </c>
      <c r="N162" s="10">
        <v>3.1</v>
      </c>
      <c r="O162" s="8">
        <v>29.8</v>
      </c>
      <c r="P162" s="8">
        <v>4.5</v>
      </c>
      <c r="Q162" s="8">
        <v>5.4</v>
      </c>
      <c r="R162" s="8">
        <v>84.0</v>
      </c>
      <c r="S162" s="10">
        <v>1.9</v>
      </c>
      <c r="T162" s="10">
        <v>6.6</v>
      </c>
      <c r="U162" s="10">
        <v>8.5</v>
      </c>
      <c r="V162" s="10">
        <v>2.5</v>
      </c>
      <c r="W162" s="10">
        <v>2.4</v>
      </c>
      <c r="X162" s="10">
        <v>1.6</v>
      </c>
      <c r="Y162" s="10">
        <v>1.2</v>
      </c>
      <c r="Z162" s="10">
        <v>2.4</v>
      </c>
      <c r="AA162" s="8">
        <v>39.1</v>
      </c>
      <c r="AB162" s="8">
        <v>11.0</v>
      </c>
      <c r="AC162" s="8">
        <v>0.0</v>
      </c>
      <c r="AD162" s="8">
        <v>-2.8</v>
      </c>
      <c r="AE162" s="14">
        <v>2023.0</v>
      </c>
      <c r="AF162" s="8"/>
    </row>
    <row r="163">
      <c r="A163" s="8">
        <v>5.0</v>
      </c>
      <c r="B163" s="9" t="s">
        <v>352</v>
      </c>
      <c r="C163" s="10" t="s">
        <v>353</v>
      </c>
      <c r="D163" s="8">
        <v>27.0</v>
      </c>
      <c r="E163" s="8">
        <v>40.0</v>
      </c>
      <c r="F163" s="8">
        <v>22.0</v>
      </c>
      <c r="G163" s="8">
        <v>18.0</v>
      </c>
      <c r="H163" s="8">
        <v>37.2</v>
      </c>
      <c r="I163" s="11">
        <v>21.2</v>
      </c>
      <c r="J163" s="10">
        <v>7.5</v>
      </c>
      <c r="K163" s="10">
        <v>18.8</v>
      </c>
      <c r="L163" s="8">
        <v>39.8</v>
      </c>
      <c r="M163" s="10">
        <v>2.9</v>
      </c>
      <c r="N163" s="10">
        <v>8.5</v>
      </c>
      <c r="O163" s="8">
        <v>34.3</v>
      </c>
      <c r="P163" s="8">
        <v>3.4</v>
      </c>
      <c r="Q163" s="8">
        <v>3.8</v>
      </c>
      <c r="R163" s="8">
        <v>87.6</v>
      </c>
      <c r="S163" s="10">
        <v>0.5</v>
      </c>
      <c r="T163" s="10">
        <v>2.9</v>
      </c>
      <c r="U163" s="10">
        <v>3.4</v>
      </c>
      <c r="V163" s="10">
        <v>4.5</v>
      </c>
      <c r="W163" s="10">
        <v>2.6</v>
      </c>
      <c r="X163" s="10">
        <v>1.7</v>
      </c>
      <c r="Y163" s="10">
        <v>0.1</v>
      </c>
      <c r="Z163" s="10">
        <v>2.7</v>
      </c>
      <c r="AA163" s="8">
        <v>35.7</v>
      </c>
      <c r="AB163" s="8">
        <v>2.0</v>
      </c>
      <c r="AC163" s="8">
        <v>0.0</v>
      </c>
      <c r="AD163" s="8">
        <v>3.6</v>
      </c>
      <c r="AE163" s="14">
        <v>2023.0</v>
      </c>
      <c r="AF163" s="8"/>
    </row>
    <row r="164">
      <c r="A164" s="8">
        <v>6.0</v>
      </c>
      <c r="B164" s="9" t="s">
        <v>354</v>
      </c>
      <c r="C164" s="10" t="s">
        <v>355</v>
      </c>
      <c r="D164" s="8">
        <v>33.0</v>
      </c>
      <c r="E164" s="8">
        <v>36.0</v>
      </c>
      <c r="F164" s="8">
        <v>16.0</v>
      </c>
      <c r="G164" s="8">
        <v>20.0</v>
      </c>
      <c r="H164" s="8">
        <v>31.1</v>
      </c>
      <c r="I164" s="11">
        <v>19.1</v>
      </c>
      <c r="J164" s="10">
        <v>7.3</v>
      </c>
      <c r="K164" s="10">
        <v>14.3</v>
      </c>
      <c r="L164" s="8">
        <v>51.2</v>
      </c>
      <c r="M164" s="10">
        <v>0.6</v>
      </c>
      <c r="N164" s="10">
        <v>1.7</v>
      </c>
      <c r="O164" s="8">
        <v>33.9</v>
      </c>
      <c r="P164" s="8">
        <v>3.9</v>
      </c>
      <c r="Q164" s="8">
        <v>4.5</v>
      </c>
      <c r="R164" s="8">
        <v>87.0</v>
      </c>
      <c r="S164" s="10">
        <v>1.7</v>
      </c>
      <c r="T164" s="10">
        <v>7.1</v>
      </c>
      <c r="U164" s="10">
        <v>8.8</v>
      </c>
      <c r="V164" s="10">
        <v>2.7</v>
      </c>
      <c r="W164" s="10">
        <v>2.2</v>
      </c>
      <c r="X164" s="10">
        <v>1.7</v>
      </c>
      <c r="Y164" s="10">
        <v>0.7</v>
      </c>
      <c r="Z164" s="10">
        <v>2.6</v>
      </c>
      <c r="AA164" s="8">
        <v>36.0</v>
      </c>
      <c r="AB164" s="8">
        <v>16.0</v>
      </c>
      <c r="AC164" s="8">
        <v>0.0</v>
      </c>
      <c r="AD164" s="8">
        <v>1.0</v>
      </c>
      <c r="AE164" s="14">
        <v>2023.0</v>
      </c>
      <c r="AF164" s="8"/>
    </row>
    <row r="165">
      <c r="A165" s="8">
        <v>7.0</v>
      </c>
      <c r="B165" s="9" t="s">
        <v>356</v>
      </c>
      <c r="C165" s="10" t="s">
        <v>357</v>
      </c>
      <c r="D165" s="8">
        <v>29.0</v>
      </c>
      <c r="E165" s="8">
        <v>38.0</v>
      </c>
      <c r="F165" s="8">
        <v>17.0</v>
      </c>
      <c r="G165" s="8">
        <v>21.0</v>
      </c>
      <c r="H165" s="8">
        <v>31.2</v>
      </c>
      <c r="I165" s="11">
        <v>18.7</v>
      </c>
      <c r="J165" s="10">
        <v>6.9</v>
      </c>
      <c r="K165" s="10">
        <v>15.4</v>
      </c>
      <c r="L165" s="8">
        <v>44.8</v>
      </c>
      <c r="M165" s="10">
        <v>1.8</v>
      </c>
      <c r="N165" s="10">
        <v>4.5</v>
      </c>
      <c r="O165" s="8">
        <v>40.4</v>
      </c>
      <c r="P165" s="8">
        <v>3.1</v>
      </c>
      <c r="Q165" s="8">
        <v>4.0</v>
      </c>
      <c r="R165" s="8">
        <v>77.0</v>
      </c>
      <c r="S165" s="10">
        <v>0.7</v>
      </c>
      <c r="T165" s="10">
        <v>3.7</v>
      </c>
      <c r="U165" s="10">
        <v>4.4</v>
      </c>
      <c r="V165" s="10">
        <v>2.0</v>
      </c>
      <c r="W165" s="10">
        <v>2.5</v>
      </c>
      <c r="X165" s="10">
        <v>0.9</v>
      </c>
      <c r="Y165" s="10">
        <v>0.3</v>
      </c>
      <c r="Z165" s="10">
        <v>2.4</v>
      </c>
      <c r="AA165" s="8">
        <v>29.3</v>
      </c>
      <c r="AB165" s="8">
        <v>1.0</v>
      </c>
      <c r="AC165" s="8">
        <v>0.0</v>
      </c>
      <c r="AD165" s="8">
        <v>-1.7</v>
      </c>
      <c r="AE165" s="14">
        <v>2023.0</v>
      </c>
      <c r="AF165" s="8"/>
    </row>
    <row r="166">
      <c r="A166" s="8">
        <v>8.0</v>
      </c>
      <c r="B166" s="9" t="s">
        <v>358</v>
      </c>
      <c r="C166" s="10" t="s">
        <v>359</v>
      </c>
      <c r="D166" s="8">
        <v>29.0</v>
      </c>
      <c r="E166" s="8">
        <v>39.0</v>
      </c>
      <c r="F166" s="8">
        <v>33.0</v>
      </c>
      <c r="G166" s="8">
        <v>6.0</v>
      </c>
      <c r="H166" s="8">
        <v>32.4</v>
      </c>
      <c r="I166" s="11">
        <v>18.7</v>
      </c>
      <c r="J166" s="10">
        <v>6.4</v>
      </c>
      <c r="K166" s="10">
        <v>13.4</v>
      </c>
      <c r="L166" s="8">
        <v>47.5</v>
      </c>
      <c r="M166" s="10">
        <v>2.4</v>
      </c>
      <c r="N166" s="10">
        <v>6.3</v>
      </c>
      <c r="O166" s="8">
        <v>38.9</v>
      </c>
      <c r="P166" s="8">
        <v>3.5</v>
      </c>
      <c r="Q166" s="8">
        <v>3.8</v>
      </c>
      <c r="R166" s="8">
        <v>91.2</v>
      </c>
      <c r="S166" s="10">
        <v>0.2</v>
      </c>
      <c r="T166" s="10">
        <v>2.2</v>
      </c>
      <c r="U166" s="10">
        <v>2.4</v>
      </c>
      <c r="V166" s="10">
        <v>4.5</v>
      </c>
      <c r="W166" s="10">
        <v>2.1</v>
      </c>
      <c r="X166" s="10">
        <v>1.1</v>
      </c>
      <c r="Y166" s="8">
        <v>0.0</v>
      </c>
      <c r="Z166" s="10">
        <v>2.4</v>
      </c>
      <c r="AA166" s="8">
        <v>30.3</v>
      </c>
      <c r="AB166" s="8">
        <v>2.0</v>
      </c>
      <c r="AC166" s="8">
        <v>0.0</v>
      </c>
      <c r="AD166" s="8">
        <v>14.2</v>
      </c>
      <c r="AE166" s="14">
        <v>2023.0</v>
      </c>
      <c r="AF166" s="8"/>
    </row>
    <row r="167">
      <c r="A167" s="8">
        <v>9.0</v>
      </c>
      <c r="B167" s="9" t="s">
        <v>360</v>
      </c>
      <c r="C167" s="10" t="s">
        <v>361</v>
      </c>
      <c r="D167" s="8">
        <v>26.0</v>
      </c>
      <c r="E167" s="8">
        <v>38.0</v>
      </c>
      <c r="F167" s="8">
        <v>21.0</v>
      </c>
      <c r="G167" s="8">
        <v>17.0</v>
      </c>
      <c r="H167" s="8">
        <v>33.1</v>
      </c>
      <c r="I167" s="11">
        <v>18.6</v>
      </c>
      <c r="J167" s="10">
        <v>6.2</v>
      </c>
      <c r="K167" s="10">
        <v>14.3</v>
      </c>
      <c r="L167" s="8">
        <v>43.5</v>
      </c>
      <c r="M167" s="10">
        <v>1.7</v>
      </c>
      <c r="N167" s="10">
        <v>4.8</v>
      </c>
      <c r="O167" s="8">
        <v>36.1</v>
      </c>
      <c r="P167" s="8">
        <v>4.4</v>
      </c>
      <c r="Q167" s="8">
        <v>5.0</v>
      </c>
      <c r="R167" s="8">
        <v>87.4</v>
      </c>
      <c r="S167" s="10">
        <v>2.3</v>
      </c>
      <c r="T167" s="10">
        <v>5.8</v>
      </c>
      <c r="U167" s="10">
        <v>8.1</v>
      </c>
      <c r="V167" s="10">
        <v>4.4</v>
      </c>
      <c r="W167" s="10">
        <v>2.9</v>
      </c>
      <c r="X167" s="10">
        <v>1.8</v>
      </c>
      <c r="Y167" s="10">
        <v>0.4</v>
      </c>
      <c r="Z167" s="10">
        <v>3.6</v>
      </c>
      <c r="AA167" s="8">
        <v>37.3</v>
      </c>
      <c r="AB167" s="8">
        <v>14.0</v>
      </c>
      <c r="AC167" s="8">
        <v>1.0</v>
      </c>
      <c r="AD167" s="8">
        <v>4.2</v>
      </c>
      <c r="AE167" s="14">
        <v>2023.0</v>
      </c>
      <c r="AF167" s="8"/>
    </row>
    <row r="168">
      <c r="A168" s="8">
        <v>10.0</v>
      </c>
      <c r="B168" s="9" t="s">
        <v>362</v>
      </c>
      <c r="C168" s="10" t="s">
        <v>363</v>
      </c>
      <c r="D168" s="8">
        <v>28.0</v>
      </c>
      <c r="E168" s="8">
        <v>40.0</v>
      </c>
      <c r="F168" s="8">
        <v>13.0</v>
      </c>
      <c r="G168" s="8">
        <v>27.0</v>
      </c>
      <c r="H168" s="8">
        <v>33.7</v>
      </c>
      <c r="I168" s="11">
        <v>18.2</v>
      </c>
      <c r="J168" s="10">
        <v>6.1</v>
      </c>
      <c r="K168" s="10">
        <v>13.9</v>
      </c>
      <c r="L168" s="8">
        <v>44.1</v>
      </c>
      <c r="M168" s="10">
        <v>2.6</v>
      </c>
      <c r="N168" s="10">
        <v>6.4</v>
      </c>
      <c r="O168" s="8">
        <v>39.8</v>
      </c>
      <c r="P168" s="8">
        <v>3.4</v>
      </c>
      <c r="Q168" s="8">
        <v>4.1</v>
      </c>
      <c r="R168" s="8">
        <v>82.4</v>
      </c>
      <c r="S168" s="10">
        <v>0.3</v>
      </c>
      <c r="T168" s="10">
        <v>1.3</v>
      </c>
      <c r="U168" s="10">
        <v>1.6</v>
      </c>
      <c r="V168" s="10">
        <v>3.1</v>
      </c>
      <c r="W168" s="10">
        <v>2.3</v>
      </c>
      <c r="X168" s="10">
        <v>0.9</v>
      </c>
      <c r="Y168" s="10">
        <v>0.1</v>
      </c>
      <c r="Z168" s="10">
        <v>2.0</v>
      </c>
      <c r="AA168" s="8">
        <v>27.5</v>
      </c>
      <c r="AB168" s="8">
        <v>0.0</v>
      </c>
      <c r="AC168" s="8">
        <v>0.0</v>
      </c>
      <c r="AD168" s="8">
        <v>-2.4</v>
      </c>
      <c r="AE168" s="14">
        <v>2023.0</v>
      </c>
      <c r="AF168" s="8"/>
    </row>
    <row r="169">
      <c r="A169" s="8">
        <v>11.0</v>
      </c>
      <c r="B169" s="9" t="s">
        <v>364</v>
      </c>
      <c r="C169" s="10" t="s">
        <v>365</v>
      </c>
      <c r="D169" s="8">
        <v>26.0</v>
      </c>
      <c r="E169" s="8">
        <v>40.0</v>
      </c>
      <c r="F169" s="8">
        <v>34.0</v>
      </c>
      <c r="G169" s="8">
        <v>6.0</v>
      </c>
      <c r="H169" s="8">
        <v>31.5</v>
      </c>
      <c r="I169" s="11">
        <v>17.6</v>
      </c>
      <c r="J169" s="10">
        <v>6.2</v>
      </c>
      <c r="K169" s="10">
        <v>11.9</v>
      </c>
      <c r="L169" s="8">
        <v>52.3</v>
      </c>
      <c r="M169" s="10">
        <v>2.2</v>
      </c>
      <c r="N169" s="10">
        <v>5.0</v>
      </c>
      <c r="O169" s="8">
        <v>44.9</v>
      </c>
      <c r="P169" s="8">
        <v>2.9</v>
      </c>
      <c r="Q169" s="8">
        <v>3.4</v>
      </c>
      <c r="R169" s="8">
        <v>86.7</v>
      </c>
      <c r="S169" s="10">
        <v>0.7</v>
      </c>
      <c r="T169" s="10">
        <v>3.4</v>
      </c>
      <c r="U169" s="10">
        <v>4.0</v>
      </c>
      <c r="V169" s="10">
        <v>3.8</v>
      </c>
      <c r="W169" s="10">
        <v>1.8</v>
      </c>
      <c r="X169" s="10">
        <v>1.3</v>
      </c>
      <c r="Y169" s="10">
        <v>0.1</v>
      </c>
      <c r="Z169" s="10">
        <v>2.0</v>
      </c>
      <c r="AA169" s="8">
        <v>30.5</v>
      </c>
      <c r="AB169" s="8">
        <v>1.0</v>
      </c>
      <c r="AC169" s="8">
        <v>0.0</v>
      </c>
      <c r="AD169" s="8">
        <v>12.8</v>
      </c>
      <c r="AE169" s="14">
        <v>2023.0</v>
      </c>
      <c r="AF169" s="8"/>
    </row>
    <row r="170">
      <c r="A170" s="8">
        <v>12.0</v>
      </c>
      <c r="B170" s="9" t="s">
        <v>366</v>
      </c>
      <c r="C170" s="10" t="s">
        <v>367</v>
      </c>
      <c r="D170" s="8">
        <v>33.0</v>
      </c>
      <c r="E170" s="8">
        <v>31.0</v>
      </c>
      <c r="F170" s="8">
        <v>8.0</v>
      </c>
      <c r="G170" s="8">
        <v>23.0</v>
      </c>
      <c r="H170" s="8">
        <v>27.6</v>
      </c>
      <c r="I170" s="11">
        <v>17.5</v>
      </c>
      <c r="J170" s="10">
        <v>7.1</v>
      </c>
      <c r="K170" s="10">
        <v>12.6</v>
      </c>
      <c r="L170" s="8">
        <v>56.0</v>
      </c>
      <c r="M170" s="8">
        <v>0.0</v>
      </c>
      <c r="N170" s="10">
        <v>0.3</v>
      </c>
      <c r="O170" s="8">
        <v>11.1</v>
      </c>
      <c r="P170" s="8">
        <v>3.4</v>
      </c>
      <c r="Q170" s="8">
        <v>4.4</v>
      </c>
      <c r="R170" s="8">
        <v>77.2</v>
      </c>
      <c r="S170" s="10">
        <v>1.2</v>
      </c>
      <c r="T170" s="10">
        <v>5.1</v>
      </c>
      <c r="U170" s="10">
        <v>6.3</v>
      </c>
      <c r="V170" s="10">
        <v>2.2</v>
      </c>
      <c r="W170" s="10">
        <v>2.1</v>
      </c>
      <c r="X170" s="10">
        <v>0.5</v>
      </c>
      <c r="Y170" s="10">
        <v>1.6</v>
      </c>
      <c r="Z170" s="10">
        <v>2.1</v>
      </c>
      <c r="AA170" s="8">
        <v>30.3</v>
      </c>
      <c r="AB170" s="8">
        <v>7.0</v>
      </c>
      <c r="AC170" s="8">
        <v>0.0</v>
      </c>
      <c r="AD170" s="8">
        <v>-3.9</v>
      </c>
      <c r="AE170" s="14">
        <v>2023.0</v>
      </c>
      <c r="AF170" s="8"/>
    </row>
    <row r="171">
      <c r="A171" s="8">
        <v>13.0</v>
      </c>
      <c r="B171" s="9" t="s">
        <v>368</v>
      </c>
      <c r="C171" s="10" t="s">
        <v>369</v>
      </c>
      <c r="D171" s="8">
        <v>24.0</v>
      </c>
      <c r="E171" s="8">
        <v>39.0</v>
      </c>
      <c r="F171" s="8">
        <v>18.0</v>
      </c>
      <c r="G171" s="8">
        <v>21.0</v>
      </c>
      <c r="H171" s="8">
        <v>32.9</v>
      </c>
      <c r="I171" s="11">
        <v>17.5</v>
      </c>
      <c r="J171" s="10">
        <v>5.8</v>
      </c>
      <c r="K171" s="10">
        <v>15.1</v>
      </c>
      <c r="L171" s="8">
        <v>38.5</v>
      </c>
      <c r="M171" s="10">
        <v>2.5</v>
      </c>
      <c r="N171" s="10">
        <v>7.2</v>
      </c>
      <c r="O171" s="8">
        <v>35.2</v>
      </c>
      <c r="P171" s="8">
        <v>3.3</v>
      </c>
      <c r="Q171" s="8">
        <v>4.2</v>
      </c>
      <c r="R171" s="8">
        <v>78.8</v>
      </c>
      <c r="S171" s="10">
        <v>0.7</v>
      </c>
      <c r="T171" s="10">
        <v>4.3</v>
      </c>
      <c r="U171" s="10">
        <v>4.9</v>
      </c>
      <c r="V171" s="10">
        <v>3.5</v>
      </c>
      <c r="W171" s="10">
        <v>1.9</v>
      </c>
      <c r="X171" s="10">
        <v>1.3</v>
      </c>
      <c r="Y171" s="10">
        <v>0.6</v>
      </c>
      <c r="Z171" s="10">
        <v>2.8</v>
      </c>
      <c r="AA171" s="8">
        <v>32.4</v>
      </c>
      <c r="AB171" s="8">
        <v>2.0</v>
      </c>
      <c r="AC171" s="8">
        <v>0.0</v>
      </c>
      <c r="AD171" s="8">
        <v>-0.3</v>
      </c>
      <c r="AE171" s="14">
        <v>2023.0</v>
      </c>
      <c r="AF171" s="8"/>
    </row>
    <row r="172">
      <c r="A172" s="8">
        <v>14.0</v>
      </c>
      <c r="B172" s="9" t="s">
        <v>370</v>
      </c>
      <c r="C172" s="10" t="s">
        <v>371</v>
      </c>
      <c r="D172" s="8">
        <v>36.0</v>
      </c>
      <c r="E172" s="8">
        <v>40.0</v>
      </c>
      <c r="F172" s="8">
        <v>27.0</v>
      </c>
      <c r="G172" s="8">
        <v>13.0</v>
      </c>
      <c r="H172" s="8">
        <v>30.1</v>
      </c>
      <c r="I172" s="11">
        <v>17.4</v>
      </c>
      <c r="J172" s="10">
        <v>5.8</v>
      </c>
      <c r="K172" s="10">
        <v>13.7</v>
      </c>
      <c r="L172" s="8">
        <v>42.5</v>
      </c>
      <c r="M172" s="10">
        <v>1.9</v>
      </c>
      <c r="N172" s="10">
        <v>5.7</v>
      </c>
      <c r="O172" s="8">
        <v>32.9</v>
      </c>
      <c r="P172" s="8">
        <v>3.9</v>
      </c>
      <c r="Q172" s="8">
        <v>4.5</v>
      </c>
      <c r="R172" s="8">
        <v>86.2</v>
      </c>
      <c r="S172" s="10">
        <v>0.9</v>
      </c>
      <c r="T172" s="10">
        <v>4.7</v>
      </c>
      <c r="U172" s="10">
        <v>5.6</v>
      </c>
      <c r="V172" s="10">
        <v>2.2</v>
      </c>
      <c r="W172" s="10">
        <v>1.5</v>
      </c>
      <c r="X172" s="10">
        <v>1.1</v>
      </c>
      <c r="Y172" s="10">
        <v>0.6</v>
      </c>
      <c r="Z172" s="10">
        <v>1.6</v>
      </c>
      <c r="AA172" s="8">
        <v>30.4</v>
      </c>
      <c r="AB172" s="8">
        <v>3.0</v>
      </c>
      <c r="AC172" s="8">
        <v>0.0</v>
      </c>
      <c r="AD172" s="8">
        <v>4.7</v>
      </c>
      <c r="AE172" s="14">
        <v>2023.0</v>
      </c>
      <c r="AF172" s="8"/>
    </row>
    <row r="173">
      <c r="A173" s="8">
        <v>15.0</v>
      </c>
      <c r="B173" s="9" t="s">
        <v>372</v>
      </c>
      <c r="C173" s="10" t="s">
        <v>373</v>
      </c>
      <c r="D173" s="8">
        <v>29.0</v>
      </c>
      <c r="E173" s="8">
        <v>38.0</v>
      </c>
      <c r="F173" s="8">
        <v>19.0</v>
      </c>
      <c r="G173" s="8">
        <v>19.0</v>
      </c>
      <c r="H173" s="8">
        <v>32.7</v>
      </c>
      <c r="I173" s="11">
        <v>17.1</v>
      </c>
      <c r="J173" s="10">
        <v>5.8</v>
      </c>
      <c r="K173" s="10">
        <v>12.4</v>
      </c>
      <c r="L173" s="8">
        <v>46.5</v>
      </c>
      <c r="M173" s="10">
        <v>1.1</v>
      </c>
      <c r="N173" s="10">
        <v>3.1</v>
      </c>
      <c r="O173" s="8">
        <v>35.6</v>
      </c>
      <c r="P173" s="8">
        <v>4.4</v>
      </c>
      <c r="Q173" s="8">
        <v>5.4</v>
      </c>
      <c r="R173" s="8">
        <v>82.4</v>
      </c>
      <c r="S173" s="10">
        <v>1.2</v>
      </c>
      <c r="T173" s="10">
        <v>3.7</v>
      </c>
      <c r="U173" s="10">
        <v>4.9</v>
      </c>
      <c r="V173" s="10">
        <v>3.1</v>
      </c>
      <c r="W173" s="10">
        <v>1.9</v>
      </c>
      <c r="X173" s="10">
        <v>1.1</v>
      </c>
      <c r="Y173" s="10">
        <v>0.4</v>
      </c>
      <c r="Z173" s="10">
        <v>2.6</v>
      </c>
      <c r="AA173" s="8">
        <v>29.1</v>
      </c>
      <c r="AB173" s="8">
        <v>2.0</v>
      </c>
      <c r="AC173" s="8">
        <v>0.0</v>
      </c>
      <c r="AD173" s="8">
        <v>-1.1</v>
      </c>
      <c r="AE173" s="14">
        <v>2023.0</v>
      </c>
      <c r="AF173" s="8"/>
    </row>
    <row r="174">
      <c r="A174" s="8">
        <v>16.0</v>
      </c>
      <c r="B174" s="9" t="s">
        <v>374</v>
      </c>
      <c r="C174" s="10" t="s">
        <v>375</v>
      </c>
      <c r="D174" s="8">
        <v>26.0</v>
      </c>
      <c r="E174" s="8">
        <v>36.0</v>
      </c>
      <c r="F174" s="8">
        <v>29.0</v>
      </c>
      <c r="G174" s="8">
        <v>7.0</v>
      </c>
      <c r="H174" s="8">
        <v>31.5</v>
      </c>
      <c r="I174" s="11">
        <v>17.0</v>
      </c>
      <c r="J174" s="10">
        <v>5.4</v>
      </c>
      <c r="K174" s="10">
        <v>12.8</v>
      </c>
      <c r="L174" s="8">
        <v>42.3</v>
      </c>
      <c r="M174" s="10">
        <v>3.6</v>
      </c>
      <c r="N174" s="10">
        <v>7.9</v>
      </c>
      <c r="O174" s="8">
        <v>44.8</v>
      </c>
      <c r="P174" s="8">
        <v>2.6</v>
      </c>
      <c r="Q174" s="8">
        <v>3.0</v>
      </c>
      <c r="R174" s="8">
        <v>87.2</v>
      </c>
      <c r="S174" s="10">
        <v>0.8</v>
      </c>
      <c r="T174" s="10">
        <v>4.8</v>
      </c>
      <c r="U174" s="10">
        <v>5.6</v>
      </c>
      <c r="V174" s="10">
        <v>5.4</v>
      </c>
      <c r="W174" s="10">
        <v>2.6</v>
      </c>
      <c r="X174" s="10">
        <v>1.0</v>
      </c>
      <c r="Y174" s="10">
        <v>0.3</v>
      </c>
      <c r="Z174" s="10">
        <v>1.7</v>
      </c>
      <c r="AA174" s="8">
        <v>34.1</v>
      </c>
      <c r="AB174" s="8">
        <v>2.0</v>
      </c>
      <c r="AC174" s="8">
        <v>1.0</v>
      </c>
      <c r="AD174" s="8">
        <v>8.9</v>
      </c>
      <c r="AE174" s="14">
        <v>2023.0</v>
      </c>
      <c r="AF174" s="8"/>
    </row>
    <row r="175">
      <c r="A175" s="8">
        <v>17.0</v>
      </c>
      <c r="B175" s="9" t="s">
        <v>376</v>
      </c>
      <c r="C175" s="10" t="s">
        <v>377</v>
      </c>
      <c r="D175" s="8">
        <v>34.0</v>
      </c>
      <c r="E175" s="8">
        <v>23.0</v>
      </c>
      <c r="F175" s="8">
        <v>13.0</v>
      </c>
      <c r="G175" s="8">
        <v>10.0</v>
      </c>
      <c r="H175" s="8">
        <v>27.5</v>
      </c>
      <c r="I175" s="11">
        <v>16.7</v>
      </c>
      <c r="J175" s="10">
        <v>6.2</v>
      </c>
      <c r="K175" s="10">
        <v>12.7</v>
      </c>
      <c r="L175" s="8">
        <v>48.5</v>
      </c>
      <c r="M175" s="10">
        <v>1.0</v>
      </c>
      <c r="N175" s="10">
        <v>2.7</v>
      </c>
      <c r="O175" s="8">
        <v>39.3</v>
      </c>
      <c r="P175" s="8">
        <v>3.3</v>
      </c>
      <c r="Q175" s="8">
        <v>3.5</v>
      </c>
      <c r="R175" s="8">
        <v>93.8</v>
      </c>
      <c r="S175" s="10">
        <v>0.9</v>
      </c>
      <c r="T175" s="10">
        <v>4.6</v>
      </c>
      <c r="U175" s="10">
        <v>5.4</v>
      </c>
      <c r="V175" s="10">
        <v>2.1</v>
      </c>
      <c r="W175" s="10">
        <v>1.3</v>
      </c>
      <c r="X175" s="10">
        <v>0.8</v>
      </c>
      <c r="Y175" s="10">
        <v>0.9</v>
      </c>
      <c r="Z175" s="10">
        <v>1.9</v>
      </c>
      <c r="AA175" s="8">
        <v>28.7</v>
      </c>
      <c r="AB175" s="8">
        <v>2.0</v>
      </c>
      <c r="AC175" s="8">
        <v>0.0</v>
      </c>
      <c r="AD175" s="8">
        <v>5.3</v>
      </c>
      <c r="AE175" s="14">
        <v>2023.0</v>
      </c>
      <c r="AF175" s="8"/>
    </row>
    <row r="176">
      <c r="A176" s="8">
        <v>18.0</v>
      </c>
      <c r="B176" s="9" t="s">
        <v>378</v>
      </c>
      <c r="C176" s="10" t="s">
        <v>379</v>
      </c>
      <c r="D176" s="8">
        <v>32.0</v>
      </c>
      <c r="E176" s="8">
        <v>39.0</v>
      </c>
      <c r="F176" s="8">
        <v>21.0</v>
      </c>
      <c r="G176" s="8">
        <v>18.0</v>
      </c>
      <c r="H176" s="8">
        <v>33.0</v>
      </c>
      <c r="I176" s="11">
        <v>16.5</v>
      </c>
      <c r="J176" s="10">
        <v>6.3</v>
      </c>
      <c r="K176" s="10">
        <v>13.8</v>
      </c>
      <c r="L176" s="8">
        <v>45.8</v>
      </c>
      <c r="M176" s="10">
        <v>1.0</v>
      </c>
      <c r="N176" s="10">
        <v>3.3</v>
      </c>
      <c r="O176" s="8">
        <v>29.9</v>
      </c>
      <c r="P176" s="8">
        <v>2.8</v>
      </c>
      <c r="Q176" s="8">
        <v>3.5</v>
      </c>
      <c r="R176" s="8">
        <v>81.5</v>
      </c>
      <c r="S176" s="10">
        <v>2.2</v>
      </c>
      <c r="T176" s="10">
        <v>5.9</v>
      </c>
      <c r="U176" s="10">
        <v>8.0</v>
      </c>
      <c r="V176" s="10">
        <v>2.6</v>
      </c>
      <c r="W176" s="10">
        <v>2.8</v>
      </c>
      <c r="X176" s="10">
        <v>1.3</v>
      </c>
      <c r="Y176" s="10">
        <v>1.2</v>
      </c>
      <c r="Z176" s="10">
        <v>3.6</v>
      </c>
      <c r="AA176" s="8">
        <v>32.9</v>
      </c>
      <c r="AB176" s="8">
        <v>12.0</v>
      </c>
      <c r="AC176" s="8">
        <v>1.0</v>
      </c>
      <c r="AD176" s="8">
        <v>2.9</v>
      </c>
      <c r="AE176" s="14">
        <v>2023.0</v>
      </c>
      <c r="AF176" s="8"/>
    </row>
    <row r="177">
      <c r="A177" s="8">
        <v>19.0</v>
      </c>
      <c r="B177" s="9" t="s">
        <v>380</v>
      </c>
      <c r="C177" s="10" t="s">
        <v>381</v>
      </c>
      <c r="D177" s="8">
        <v>42.0</v>
      </c>
      <c r="E177" s="8">
        <v>26.0</v>
      </c>
      <c r="F177" s="8">
        <v>8.0</v>
      </c>
      <c r="G177" s="8">
        <v>18.0</v>
      </c>
      <c r="H177" s="8">
        <v>27.3</v>
      </c>
      <c r="I177" s="11">
        <v>16.0</v>
      </c>
      <c r="J177" s="10">
        <v>4.9</v>
      </c>
      <c r="K177" s="10">
        <v>12.2</v>
      </c>
      <c r="L177" s="8">
        <v>40.3</v>
      </c>
      <c r="M177" s="10">
        <v>2.5</v>
      </c>
      <c r="N177" s="10">
        <v>7.2</v>
      </c>
      <c r="O177" s="8">
        <v>34.2</v>
      </c>
      <c r="P177" s="8">
        <v>3.7</v>
      </c>
      <c r="Q177" s="8">
        <v>4.3</v>
      </c>
      <c r="R177" s="8">
        <v>84.8</v>
      </c>
      <c r="S177" s="10">
        <v>0.1</v>
      </c>
      <c r="T177" s="10">
        <v>3.5</v>
      </c>
      <c r="U177" s="10">
        <v>3.6</v>
      </c>
      <c r="V177" s="10">
        <v>4.6</v>
      </c>
      <c r="W177" s="10">
        <v>3.0</v>
      </c>
      <c r="X177" s="10">
        <v>0.5</v>
      </c>
      <c r="Y177" s="10">
        <v>0.5</v>
      </c>
      <c r="Z177" s="10">
        <v>2.6</v>
      </c>
      <c r="AA177" s="8">
        <v>28.5</v>
      </c>
      <c r="AB177" s="8">
        <v>1.0</v>
      </c>
      <c r="AC177" s="8">
        <v>0.0</v>
      </c>
      <c r="AD177" s="8">
        <v>-2.5</v>
      </c>
      <c r="AE177" s="14">
        <v>2023.0</v>
      </c>
      <c r="AF177" s="8"/>
    </row>
    <row r="178">
      <c r="A178" s="8">
        <v>20.0</v>
      </c>
      <c r="B178" s="9" t="s">
        <v>382</v>
      </c>
      <c r="C178" s="10" t="s">
        <v>383</v>
      </c>
      <c r="D178" s="8">
        <v>28.0</v>
      </c>
      <c r="E178" s="8">
        <v>13.0</v>
      </c>
      <c r="F178" s="8">
        <v>10.0</v>
      </c>
      <c r="G178" s="8">
        <v>3.0</v>
      </c>
      <c r="H178" s="8">
        <v>31.7</v>
      </c>
      <c r="I178" s="11">
        <v>15.9</v>
      </c>
      <c r="J178" s="10">
        <v>6.2</v>
      </c>
      <c r="K178" s="10">
        <v>10.8</v>
      </c>
      <c r="L178" s="8">
        <v>57.1</v>
      </c>
      <c r="M178" s="10">
        <v>0.2</v>
      </c>
      <c r="N178" s="10">
        <v>0.3</v>
      </c>
      <c r="O178" s="8">
        <v>50.0</v>
      </c>
      <c r="P178" s="8">
        <v>3.5</v>
      </c>
      <c r="Q178" s="8">
        <v>4.5</v>
      </c>
      <c r="R178" s="8">
        <v>77.6</v>
      </c>
      <c r="S178" s="10">
        <v>3.2</v>
      </c>
      <c r="T178" s="10">
        <v>5.0</v>
      </c>
      <c r="U178" s="10">
        <v>8.2</v>
      </c>
      <c r="V178" s="10">
        <v>2.4</v>
      </c>
      <c r="W178" s="10">
        <v>2.2</v>
      </c>
      <c r="X178" s="10">
        <v>1.8</v>
      </c>
      <c r="Y178" s="10">
        <v>0.5</v>
      </c>
      <c r="Z178" s="10">
        <v>4.1</v>
      </c>
      <c r="AA178" s="8">
        <v>31.4</v>
      </c>
      <c r="AB178" s="8">
        <v>4.0</v>
      </c>
      <c r="AC178" s="8">
        <v>0.0</v>
      </c>
      <c r="AD178" s="8">
        <v>5.1</v>
      </c>
      <c r="AE178" s="14">
        <v>2023.0</v>
      </c>
      <c r="AF178" s="8"/>
    </row>
    <row r="179">
      <c r="A179" s="8">
        <v>21.0</v>
      </c>
      <c r="B179" s="9" t="s">
        <v>384</v>
      </c>
      <c r="C179" s="10" t="s">
        <v>385</v>
      </c>
      <c r="D179" s="8">
        <v>30.0</v>
      </c>
      <c r="E179" s="8">
        <v>40.0</v>
      </c>
      <c r="F179" s="8">
        <v>19.0</v>
      </c>
      <c r="G179" s="8">
        <v>21.0</v>
      </c>
      <c r="H179" s="8">
        <v>31.3</v>
      </c>
      <c r="I179" s="11">
        <v>15.9</v>
      </c>
      <c r="J179" s="10">
        <v>5.7</v>
      </c>
      <c r="K179" s="10">
        <v>13.1</v>
      </c>
      <c r="L179" s="8">
        <v>43.9</v>
      </c>
      <c r="M179" s="10">
        <v>1.4</v>
      </c>
      <c r="N179" s="10">
        <v>4.0</v>
      </c>
      <c r="O179" s="8">
        <v>35.0</v>
      </c>
      <c r="P179" s="8">
        <v>3.1</v>
      </c>
      <c r="Q179" s="8">
        <v>3.8</v>
      </c>
      <c r="R179" s="8">
        <v>79.7</v>
      </c>
      <c r="S179" s="10">
        <v>1.0</v>
      </c>
      <c r="T179" s="10">
        <v>4.0</v>
      </c>
      <c r="U179" s="10">
        <v>5.0</v>
      </c>
      <c r="V179" s="10">
        <v>3.8</v>
      </c>
      <c r="W179" s="10">
        <v>2.4</v>
      </c>
      <c r="X179" s="10">
        <v>2.1</v>
      </c>
      <c r="Y179" s="10">
        <v>0.3</v>
      </c>
      <c r="Z179" s="10">
        <v>2.9</v>
      </c>
      <c r="AA179" s="8">
        <v>30.9</v>
      </c>
      <c r="AB179" s="8">
        <v>2.0</v>
      </c>
      <c r="AC179" s="8">
        <v>0.0</v>
      </c>
      <c r="AD179" s="8">
        <v>1.5</v>
      </c>
      <c r="AE179" s="14">
        <v>2023.0</v>
      </c>
      <c r="AF179" s="8"/>
    </row>
    <row r="180">
      <c r="A180" s="8">
        <v>22.0</v>
      </c>
      <c r="B180" s="9" t="s">
        <v>386</v>
      </c>
      <c r="C180" s="10" t="s">
        <v>387</v>
      </c>
      <c r="D180" s="8">
        <v>32.0</v>
      </c>
      <c r="E180" s="8">
        <v>40.0</v>
      </c>
      <c r="F180" s="8">
        <v>27.0</v>
      </c>
      <c r="G180" s="8">
        <v>13.0</v>
      </c>
      <c r="H180" s="8">
        <v>36.1</v>
      </c>
      <c r="I180" s="11">
        <v>15.5</v>
      </c>
      <c r="J180" s="10">
        <v>6.1</v>
      </c>
      <c r="K180" s="10">
        <v>12.8</v>
      </c>
      <c r="L180" s="8">
        <v>47.4</v>
      </c>
      <c r="M180" s="8">
        <v>0.0</v>
      </c>
      <c r="N180" s="10">
        <v>0.1</v>
      </c>
      <c r="O180" s="8">
        <v>0.0</v>
      </c>
      <c r="P180" s="8">
        <v>3.3</v>
      </c>
      <c r="Q180" s="8">
        <v>4.7</v>
      </c>
      <c r="R180" s="8">
        <v>71.5</v>
      </c>
      <c r="S180" s="10">
        <v>2.0</v>
      </c>
      <c r="T180" s="10">
        <v>7.9</v>
      </c>
      <c r="U180" s="10">
        <v>9.9</v>
      </c>
      <c r="V180" s="10">
        <v>7.9</v>
      </c>
      <c r="W180" s="10">
        <v>3.4</v>
      </c>
      <c r="X180" s="10">
        <v>1.8</v>
      </c>
      <c r="Y180" s="10">
        <v>0.5</v>
      </c>
      <c r="Z180" s="10">
        <v>2.7</v>
      </c>
      <c r="AA180" s="8">
        <v>37.8</v>
      </c>
      <c r="AB180" s="8">
        <v>28.0</v>
      </c>
      <c r="AC180" s="8">
        <v>6.0</v>
      </c>
      <c r="AD180" s="8">
        <v>5.6</v>
      </c>
      <c r="AE180" s="14">
        <v>2023.0</v>
      </c>
      <c r="AF180" s="8"/>
    </row>
    <row r="181">
      <c r="A181" s="8">
        <v>23.0</v>
      </c>
      <c r="B181" s="9" t="s">
        <v>388</v>
      </c>
      <c r="C181" s="10" t="s">
        <v>389</v>
      </c>
      <c r="D181" s="8">
        <v>23.0</v>
      </c>
      <c r="E181" s="8">
        <v>31.0</v>
      </c>
      <c r="F181" s="8">
        <v>11.0</v>
      </c>
      <c r="G181" s="8">
        <v>20.0</v>
      </c>
      <c r="H181" s="8">
        <v>28.5</v>
      </c>
      <c r="I181" s="11">
        <v>15.5</v>
      </c>
      <c r="J181" s="10">
        <v>6.1</v>
      </c>
      <c r="K181" s="10">
        <v>12.7</v>
      </c>
      <c r="L181" s="8">
        <v>47.7</v>
      </c>
      <c r="M181" s="10">
        <v>0.6</v>
      </c>
      <c r="N181" s="10">
        <v>2.2</v>
      </c>
      <c r="O181" s="8">
        <v>28.4</v>
      </c>
      <c r="P181" s="8">
        <v>2.7</v>
      </c>
      <c r="Q181" s="8">
        <v>4.0</v>
      </c>
      <c r="R181" s="8">
        <v>67.7</v>
      </c>
      <c r="S181" s="10">
        <v>2.1</v>
      </c>
      <c r="T181" s="10">
        <v>7.1</v>
      </c>
      <c r="U181" s="10">
        <v>9.2</v>
      </c>
      <c r="V181" s="10">
        <v>1.4</v>
      </c>
      <c r="W181" s="10">
        <v>2.7</v>
      </c>
      <c r="X181" s="10">
        <v>0.3</v>
      </c>
      <c r="Y181" s="10">
        <v>0.3</v>
      </c>
      <c r="Z181" s="10">
        <v>3.0</v>
      </c>
      <c r="AA181" s="8">
        <v>28.0</v>
      </c>
      <c r="AB181" s="8">
        <v>13.0</v>
      </c>
      <c r="AC181" s="8">
        <v>0.0</v>
      </c>
      <c r="AD181" s="8">
        <v>-1.2</v>
      </c>
      <c r="AE181" s="14">
        <v>2023.0</v>
      </c>
      <c r="AF181" s="8"/>
    </row>
    <row r="182">
      <c r="A182" s="8">
        <v>24.0</v>
      </c>
      <c r="B182" s="9" t="s">
        <v>390</v>
      </c>
      <c r="C182" s="10" t="s">
        <v>391</v>
      </c>
      <c r="D182" s="8">
        <v>31.0</v>
      </c>
      <c r="E182" s="8">
        <v>40.0</v>
      </c>
      <c r="F182" s="8">
        <v>34.0</v>
      </c>
      <c r="G182" s="8">
        <v>6.0</v>
      </c>
      <c r="H182" s="8">
        <v>32.2</v>
      </c>
      <c r="I182" s="11">
        <v>15.3</v>
      </c>
      <c r="J182" s="10">
        <v>5.6</v>
      </c>
      <c r="K182" s="10">
        <v>11.5</v>
      </c>
      <c r="L182" s="8">
        <v>49.0</v>
      </c>
      <c r="M182" s="10">
        <v>1.6</v>
      </c>
      <c r="N182" s="10">
        <v>3.8</v>
      </c>
      <c r="O182" s="8">
        <v>42.1</v>
      </c>
      <c r="P182" s="8">
        <v>2.4</v>
      </c>
      <c r="Q182" s="8">
        <v>2.7</v>
      </c>
      <c r="R182" s="8">
        <v>89.7</v>
      </c>
      <c r="S182" s="10">
        <v>0.3</v>
      </c>
      <c r="T182" s="10">
        <v>3.7</v>
      </c>
      <c r="U182" s="10">
        <v>4.0</v>
      </c>
      <c r="V182" s="10">
        <v>7.3</v>
      </c>
      <c r="W182" s="10">
        <v>2.5</v>
      </c>
      <c r="X182" s="10">
        <v>1.4</v>
      </c>
      <c r="Y182" s="10">
        <v>0.6</v>
      </c>
      <c r="Z182" s="10">
        <v>1.8</v>
      </c>
      <c r="AA182" s="8">
        <v>32.2</v>
      </c>
      <c r="AB182" s="8">
        <v>10.0</v>
      </c>
      <c r="AC182" s="8">
        <v>1.0</v>
      </c>
      <c r="AD182" s="8">
        <v>10.9</v>
      </c>
      <c r="AE182" s="14">
        <v>2023.0</v>
      </c>
      <c r="AF182" s="8"/>
    </row>
    <row r="183">
      <c r="A183" s="8">
        <v>25.0</v>
      </c>
      <c r="B183" s="9" t="s">
        <v>392</v>
      </c>
      <c r="C183" s="10" t="s">
        <v>393</v>
      </c>
      <c r="D183" s="8">
        <v>31.0</v>
      </c>
      <c r="E183" s="8">
        <v>40.0</v>
      </c>
      <c r="F183" s="8">
        <v>19.0</v>
      </c>
      <c r="G183" s="8">
        <v>21.0</v>
      </c>
      <c r="H183" s="8">
        <v>26.6</v>
      </c>
      <c r="I183" s="11">
        <v>15.0</v>
      </c>
      <c r="J183" s="10">
        <v>5.8</v>
      </c>
      <c r="K183" s="10">
        <v>12.0</v>
      </c>
      <c r="L183" s="8">
        <v>48.2</v>
      </c>
      <c r="M183" s="10">
        <v>0.4</v>
      </c>
      <c r="N183" s="10">
        <v>1.4</v>
      </c>
      <c r="O183" s="8">
        <v>27.8</v>
      </c>
      <c r="P183" s="8">
        <v>3.0</v>
      </c>
      <c r="Q183" s="8">
        <v>3.7</v>
      </c>
      <c r="R183" s="8">
        <v>82.9</v>
      </c>
      <c r="S183" s="10">
        <v>2.2</v>
      </c>
      <c r="T183" s="10">
        <v>4.5</v>
      </c>
      <c r="U183" s="10">
        <v>6.7</v>
      </c>
      <c r="V183" s="10">
        <v>1.8</v>
      </c>
      <c r="W183" s="10">
        <v>2.3</v>
      </c>
      <c r="X183" s="10">
        <v>1.1</v>
      </c>
      <c r="Y183" s="10">
        <v>1.5</v>
      </c>
      <c r="Z183" s="10">
        <v>2.9</v>
      </c>
      <c r="AA183" s="8">
        <v>28.9</v>
      </c>
      <c r="AB183" s="8">
        <v>7.0</v>
      </c>
      <c r="AC183" s="8">
        <v>0.0</v>
      </c>
      <c r="AD183" s="8">
        <v>-0.9</v>
      </c>
      <c r="AE183" s="14">
        <v>2023.0</v>
      </c>
      <c r="AF183" s="8"/>
    </row>
    <row r="184">
      <c r="A184" s="8">
        <v>25.0</v>
      </c>
      <c r="B184" s="9" t="s">
        <v>394</v>
      </c>
      <c r="C184" s="10" t="s">
        <v>395</v>
      </c>
      <c r="D184" s="8">
        <v>27.0</v>
      </c>
      <c r="E184" s="8">
        <v>39.0</v>
      </c>
      <c r="F184" s="8">
        <v>17.0</v>
      </c>
      <c r="G184" s="8">
        <v>22.0</v>
      </c>
      <c r="H184" s="8">
        <v>30.0</v>
      </c>
      <c r="I184" s="11">
        <v>15.0</v>
      </c>
      <c r="J184" s="10">
        <v>5.2</v>
      </c>
      <c r="K184" s="10">
        <v>12.6</v>
      </c>
      <c r="L184" s="8">
        <v>41.1</v>
      </c>
      <c r="M184" s="10">
        <v>2.3</v>
      </c>
      <c r="N184" s="10">
        <v>5.8</v>
      </c>
      <c r="O184" s="8">
        <v>39.0</v>
      </c>
      <c r="P184" s="8">
        <v>2.4</v>
      </c>
      <c r="Q184" s="8">
        <v>2.8</v>
      </c>
      <c r="R184" s="8">
        <v>83.6</v>
      </c>
      <c r="S184" s="10">
        <v>0.9</v>
      </c>
      <c r="T184" s="10">
        <v>2.9</v>
      </c>
      <c r="U184" s="10">
        <v>3.7</v>
      </c>
      <c r="V184" s="10">
        <v>3.6</v>
      </c>
      <c r="W184" s="10">
        <v>2.2</v>
      </c>
      <c r="X184" s="10">
        <v>0.7</v>
      </c>
      <c r="Y184" s="10">
        <v>0.5</v>
      </c>
      <c r="Z184" s="10">
        <v>2.4</v>
      </c>
      <c r="AA184" s="8">
        <v>27.0</v>
      </c>
      <c r="AB184" s="8">
        <v>0.0</v>
      </c>
      <c r="AC184" s="8">
        <v>0.0</v>
      </c>
      <c r="AD184" s="8">
        <v>-0.5</v>
      </c>
      <c r="AE184" s="14">
        <v>2023.0</v>
      </c>
      <c r="AF184" s="8"/>
    </row>
    <row r="185">
      <c r="A185" s="8">
        <v>27.0</v>
      </c>
      <c r="B185" s="9" t="s">
        <v>396</v>
      </c>
      <c r="C185" s="10" t="s">
        <v>397</v>
      </c>
      <c r="D185" s="8">
        <v>22.0</v>
      </c>
      <c r="E185" s="8">
        <v>40.0</v>
      </c>
      <c r="F185" s="8">
        <v>13.0</v>
      </c>
      <c r="G185" s="8">
        <v>27.0</v>
      </c>
      <c r="H185" s="8">
        <v>31.2</v>
      </c>
      <c r="I185" s="11">
        <v>14.5</v>
      </c>
      <c r="J185" s="10">
        <v>5.8</v>
      </c>
      <c r="K185" s="10">
        <v>10.1</v>
      </c>
      <c r="L185" s="8">
        <v>57.8</v>
      </c>
      <c r="M185" s="10">
        <v>0.1</v>
      </c>
      <c r="N185" s="10">
        <v>0.3</v>
      </c>
      <c r="O185" s="8">
        <v>40.0</v>
      </c>
      <c r="P185" s="8">
        <v>2.7</v>
      </c>
      <c r="Q185" s="8">
        <v>3.6</v>
      </c>
      <c r="R185" s="8">
        <v>74.5</v>
      </c>
      <c r="S185" s="10">
        <v>3.1</v>
      </c>
      <c r="T185" s="10">
        <v>5.3</v>
      </c>
      <c r="U185" s="10">
        <v>8.4</v>
      </c>
      <c r="V185" s="10">
        <v>2.2</v>
      </c>
      <c r="W185" s="10">
        <v>1.9</v>
      </c>
      <c r="X185" s="10">
        <v>1.3</v>
      </c>
      <c r="Y185" s="10">
        <v>1.3</v>
      </c>
      <c r="Z185" s="10">
        <v>3.1</v>
      </c>
      <c r="AA185" s="8">
        <v>30.3</v>
      </c>
      <c r="AB185" s="8">
        <v>11.0</v>
      </c>
      <c r="AC185" s="8">
        <v>0.0</v>
      </c>
      <c r="AD185" s="8">
        <v>-1.3</v>
      </c>
      <c r="AE185" s="14">
        <v>2023.0</v>
      </c>
      <c r="AF185" s="8"/>
    </row>
    <row r="186">
      <c r="A186" s="8">
        <v>28.0</v>
      </c>
      <c r="B186" s="9" t="s">
        <v>398</v>
      </c>
      <c r="C186" s="10" t="s">
        <v>399</v>
      </c>
      <c r="D186" s="8">
        <v>32.0</v>
      </c>
      <c r="E186" s="8">
        <v>38.0</v>
      </c>
      <c r="F186" s="8">
        <v>19.0</v>
      </c>
      <c r="G186" s="8">
        <v>19.0</v>
      </c>
      <c r="H186" s="8">
        <v>31.8</v>
      </c>
      <c r="I186" s="11">
        <v>14.3</v>
      </c>
      <c r="J186" s="10">
        <v>4.9</v>
      </c>
      <c r="K186" s="10">
        <v>11.6</v>
      </c>
      <c r="L186" s="8">
        <v>42.4</v>
      </c>
      <c r="M186" s="10">
        <v>2.2</v>
      </c>
      <c r="N186" s="10">
        <v>6.4</v>
      </c>
      <c r="O186" s="8">
        <v>34.2</v>
      </c>
      <c r="P186" s="8">
        <v>2.2</v>
      </c>
      <c r="Q186" s="8">
        <v>2.6</v>
      </c>
      <c r="R186" s="8">
        <v>86.7</v>
      </c>
      <c r="S186" s="10">
        <v>0.4</v>
      </c>
      <c r="T186" s="10">
        <v>2.8</v>
      </c>
      <c r="U186" s="10">
        <v>3.2</v>
      </c>
      <c r="V186" s="10">
        <v>2.2</v>
      </c>
      <c r="W186" s="10">
        <v>1.7</v>
      </c>
      <c r="X186" s="10">
        <v>1.2</v>
      </c>
      <c r="Y186" s="10">
        <v>0.2</v>
      </c>
      <c r="Z186" s="10">
        <v>1.7</v>
      </c>
      <c r="AA186" s="8">
        <v>24.7</v>
      </c>
      <c r="AB186" s="8">
        <v>0.0</v>
      </c>
      <c r="AC186" s="8">
        <v>0.0</v>
      </c>
      <c r="AD186" s="8">
        <v>-3.7</v>
      </c>
      <c r="AE186" s="14">
        <v>2023.0</v>
      </c>
      <c r="AF186" s="8"/>
    </row>
    <row r="187">
      <c r="A187" s="8">
        <v>29.0</v>
      </c>
      <c r="B187" s="9" t="s">
        <v>400</v>
      </c>
      <c r="C187" s="10" t="s">
        <v>401</v>
      </c>
      <c r="D187" s="8">
        <v>24.0</v>
      </c>
      <c r="E187" s="8">
        <v>40.0</v>
      </c>
      <c r="F187" s="8">
        <v>11.0</v>
      </c>
      <c r="G187" s="8">
        <v>29.0</v>
      </c>
      <c r="H187" s="8">
        <v>32.6</v>
      </c>
      <c r="I187" s="11">
        <v>13.8</v>
      </c>
      <c r="J187" s="10">
        <v>5.4</v>
      </c>
      <c r="K187" s="10">
        <v>10.6</v>
      </c>
      <c r="L187" s="8">
        <v>51.3</v>
      </c>
      <c r="M187" s="10">
        <v>0.8</v>
      </c>
      <c r="N187" s="10">
        <v>2.0</v>
      </c>
      <c r="O187" s="8">
        <v>38.5</v>
      </c>
      <c r="P187" s="8">
        <v>2.2</v>
      </c>
      <c r="Q187" s="8">
        <v>3.1</v>
      </c>
      <c r="R187" s="8">
        <v>69.9</v>
      </c>
      <c r="S187" s="10">
        <v>1.6</v>
      </c>
      <c r="T187" s="10">
        <v>6.5</v>
      </c>
      <c r="U187" s="10">
        <v>8.1</v>
      </c>
      <c r="V187" s="10">
        <v>2.6</v>
      </c>
      <c r="W187" s="10">
        <v>2.4</v>
      </c>
      <c r="X187" s="10">
        <v>1.1</v>
      </c>
      <c r="Y187" s="10">
        <v>1.9</v>
      </c>
      <c r="Z187" s="10">
        <v>3.2</v>
      </c>
      <c r="AA187" s="8">
        <v>31.1</v>
      </c>
      <c r="AB187" s="8">
        <v>10.0</v>
      </c>
      <c r="AC187" s="8">
        <v>0.0</v>
      </c>
      <c r="AD187" s="8">
        <v>-3.0</v>
      </c>
      <c r="AE187" s="14">
        <v>2023.0</v>
      </c>
      <c r="AF187" s="8"/>
    </row>
    <row r="188">
      <c r="A188" s="8">
        <v>30.0</v>
      </c>
      <c r="B188" s="9" t="s">
        <v>402</v>
      </c>
      <c r="C188" s="10" t="s">
        <v>403</v>
      </c>
      <c r="D188" s="8">
        <v>28.0</v>
      </c>
      <c r="E188" s="8">
        <v>38.0</v>
      </c>
      <c r="F188" s="8">
        <v>17.0</v>
      </c>
      <c r="G188" s="8">
        <v>21.0</v>
      </c>
      <c r="H188" s="8">
        <v>32.6</v>
      </c>
      <c r="I188" s="11">
        <v>13.3</v>
      </c>
      <c r="J188" s="10">
        <v>4.3</v>
      </c>
      <c r="K188" s="10">
        <v>10.6</v>
      </c>
      <c r="L188" s="8">
        <v>40.4</v>
      </c>
      <c r="M188" s="10">
        <v>1.1</v>
      </c>
      <c r="N188" s="10">
        <v>3.2</v>
      </c>
      <c r="O188" s="8">
        <v>33.3</v>
      </c>
      <c r="P188" s="8">
        <v>3.6</v>
      </c>
      <c r="Q188" s="8">
        <v>4.2</v>
      </c>
      <c r="R188" s="8">
        <v>87.3</v>
      </c>
      <c r="S188" s="10">
        <v>0.2</v>
      </c>
      <c r="T188" s="10">
        <v>2.8</v>
      </c>
      <c r="U188" s="10">
        <v>3.1</v>
      </c>
      <c r="V188" s="10">
        <v>6.0</v>
      </c>
      <c r="W188" s="10">
        <v>2.7</v>
      </c>
      <c r="X188" s="10">
        <v>2.3</v>
      </c>
      <c r="Y188" s="10">
        <v>0.2</v>
      </c>
      <c r="Z188" s="10">
        <v>2.3</v>
      </c>
      <c r="AA188" s="8">
        <v>28.4</v>
      </c>
      <c r="AB188" s="8">
        <v>1.0</v>
      </c>
      <c r="AC188" s="8">
        <v>0.0</v>
      </c>
      <c r="AD188" s="8">
        <v>0.8</v>
      </c>
      <c r="AE188" s="14">
        <v>2023.0</v>
      </c>
      <c r="AF188" s="8"/>
    </row>
    <row r="189">
      <c r="A189" s="8">
        <v>31.0</v>
      </c>
      <c r="B189" s="9" t="s">
        <v>404</v>
      </c>
      <c r="C189" s="10" t="s">
        <v>405</v>
      </c>
      <c r="D189" s="8">
        <v>30.0</v>
      </c>
      <c r="E189" s="8">
        <v>40.0</v>
      </c>
      <c r="F189" s="8">
        <v>32.0</v>
      </c>
      <c r="G189" s="8">
        <v>8.0</v>
      </c>
      <c r="H189" s="8">
        <v>30.0</v>
      </c>
      <c r="I189" s="11">
        <v>12.8</v>
      </c>
      <c r="J189" s="10">
        <v>5.0</v>
      </c>
      <c r="K189" s="10">
        <v>10.0</v>
      </c>
      <c r="L189" s="8">
        <v>49.9</v>
      </c>
      <c r="M189" s="10">
        <v>1.5</v>
      </c>
      <c r="N189" s="10">
        <v>3.8</v>
      </c>
      <c r="O189" s="8">
        <v>39.2</v>
      </c>
      <c r="P189" s="8">
        <v>1.3</v>
      </c>
      <c r="Q189" s="8">
        <v>1.7</v>
      </c>
      <c r="R189" s="8">
        <v>79.1</v>
      </c>
      <c r="S189" s="10">
        <v>0.8</v>
      </c>
      <c r="T189" s="10">
        <v>2.5</v>
      </c>
      <c r="U189" s="10">
        <v>3.3</v>
      </c>
      <c r="V189" s="10">
        <v>2.4</v>
      </c>
      <c r="W189" s="10">
        <v>1.9</v>
      </c>
      <c r="X189" s="10">
        <v>0.9</v>
      </c>
      <c r="Y189" s="10">
        <v>0.1</v>
      </c>
      <c r="Z189" s="10">
        <v>2.2</v>
      </c>
      <c r="AA189" s="8">
        <v>21.9</v>
      </c>
      <c r="AB189" s="8">
        <v>0.0</v>
      </c>
      <c r="AC189" s="8">
        <v>0.0</v>
      </c>
      <c r="AD189" s="8">
        <v>7.5</v>
      </c>
      <c r="AE189" s="14">
        <v>2023.0</v>
      </c>
      <c r="AF189" s="8"/>
    </row>
    <row r="190">
      <c r="A190" s="8">
        <v>32.0</v>
      </c>
      <c r="B190" s="9" t="s">
        <v>406</v>
      </c>
      <c r="C190" s="10" t="s">
        <v>407</v>
      </c>
      <c r="D190" s="8">
        <v>32.0</v>
      </c>
      <c r="E190" s="8">
        <v>37.0</v>
      </c>
      <c r="F190" s="8">
        <v>17.0</v>
      </c>
      <c r="G190" s="8">
        <v>20.0</v>
      </c>
      <c r="H190" s="8">
        <v>32.4</v>
      </c>
      <c r="I190" s="11">
        <v>12.7</v>
      </c>
      <c r="J190" s="10">
        <v>4.0</v>
      </c>
      <c r="K190" s="10">
        <v>10.7</v>
      </c>
      <c r="L190" s="8">
        <v>37.7</v>
      </c>
      <c r="M190" s="10">
        <v>1.2</v>
      </c>
      <c r="N190" s="10">
        <v>4.1</v>
      </c>
      <c r="O190" s="8">
        <v>29.8</v>
      </c>
      <c r="P190" s="8">
        <v>3.4</v>
      </c>
      <c r="Q190" s="8">
        <v>3.8</v>
      </c>
      <c r="R190" s="8">
        <v>90.0</v>
      </c>
      <c r="S190" s="10">
        <v>0.2</v>
      </c>
      <c r="T190" s="10">
        <v>3.5</v>
      </c>
      <c r="U190" s="10">
        <v>3.7</v>
      </c>
      <c r="V190" s="10">
        <v>6.2</v>
      </c>
      <c r="W190" s="10">
        <v>2.6</v>
      </c>
      <c r="X190" s="10">
        <v>1.1</v>
      </c>
      <c r="Y190" s="10">
        <v>0.3</v>
      </c>
      <c r="Z190" s="10">
        <v>2.6</v>
      </c>
      <c r="AA190" s="8">
        <v>26.5</v>
      </c>
      <c r="AB190" s="8">
        <v>2.0</v>
      </c>
      <c r="AC190" s="8">
        <v>0.0</v>
      </c>
      <c r="AD190" s="8">
        <v>-0.2</v>
      </c>
      <c r="AE190" s="14">
        <v>2023.0</v>
      </c>
      <c r="AF190" s="8"/>
    </row>
    <row r="191">
      <c r="A191" s="8">
        <v>33.0</v>
      </c>
      <c r="B191" s="9" t="s">
        <v>408</v>
      </c>
      <c r="C191" s="10" t="s">
        <v>409</v>
      </c>
      <c r="D191" s="8">
        <v>29.0</v>
      </c>
      <c r="E191" s="8">
        <v>12.0</v>
      </c>
      <c r="F191" s="8">
        <v>6.0</v>
      </c>
      <c r="G191" s="8">
        <v>6.0</v>
      </c>
      <c r="H191" s="8">
        <v>30.3</v>
      </c>
      <c r="I191" s="11">
        <v>12.4</v>
      </c>
      <c r="J191" s="10">
        <v>4.5</v>
      </c>
      <c r="K191" s="10">
        <v>9.3</v>
      </c>
      <c r="L191" s="8">
        <v>48.6</v>
      </c>
      <c r="M191" s="10">
        <v>2.3</v>
      </c>
      <c r="N191" s="10">
        <v>5.4</v>
      </c>
      <c r="O191" s="8">
        <v>41.5</v>
      </c>
      <c r="P191" s="8">
        <v>1.2</v>
      </c>
      <c r="Q191" s="8">
        <v>1.3</v>
      </c>
      <c r="R191" s="8">
        <v>87.5</v>
      </c>
      <c r="S191" s="10">
        <v>0.2</v>
      </c>
      <c r="T191" s="10">
        <v>1.9</v>
      </c>
      <c r="U191" s="10">
        <v>2.1</v>
      </c>
      <c r="V191" s="10">
        <v>2.4</v>
      </c>
      <c r="W191" s="10">
        <v>1.3</v>
      </c>
      <c r="X191" s="10">
        <v>0.9</v>
      </c>
      <c r="Y191" s="10">
        <v>0.3</v>
      </c>
      <c r="Z191" s="10">
        <v>1.2</v>
      </c>
      <c r="AA191" s="8">
        <v>21.5</v>
      </c>
      <c r="AB191" s="8">
        <v>0.0</v>
      </c>
      <c r="AC191" s="8">
        <v>0.0</v>
      </c>
      <c r="AD191" s="8">
        <v>0.3</v>
      </c>
      <c r="AE191" s="14">
        <v>2023.0</v>
      </c>
      <c r="AF191" s="8"/>
    </row>
    <row r="192">
      <c r="A192" s="8">
        <v>34.0</v>
      </c>
      <c r="B192" s="9" t="s">
        <v>410</v>
      </c>
      <c r="C192" s="10" t="s">
        <v>411</v>
      </c>
      <c r="D192" s="8">
        <v>23.0</v>
      </c>
      <c r="E192" s="8">
        <v>32.0</v>
      </c>
      <c r="F192" s="8">
        <v>15.0</v>
      </c>
      <c r="G192" s="8">
        <v>17.0</v>
      </c>
      <c r="H192" s="8">
        <v>26.1</v>
      </c>
      <c r="I192" s="11">
        <v>12.1</v>
      </c>
      <c r="J192" s="10">
        <v>4.4</v>
      </c>
      <c r="K192" s="10">
        <v>10.8</v>
      </c>
      <c r="L192" s="8">
        <v>40.3</v>
      </c>
      <c r="M192" s="10">
        <v>1.0</v>
      </c>
      <c r="N192" s="10">
        <v>3.2</v>
      </c>
      <c r="O192" s="8">
        <v>30.7</v>
      </c>
      <c r="P192" s="8">
        <v>2.4</v>
      </c>
      <c r="Q192" s="8">
        <v>3.0</v>
      </c>
      <c r="R192" s="8">
        <v>79.2</v>
      </c>
      <c r="S192" s="10">
        <v>0.7</v>
      </c>
      <c r="T192" s="10">
        <v>2.8</v>
      </c>
      <c r="U192" s="10">
        <v>3.5</v>
      </c>
      <c r="V192" s="10">
        <v>2.5</v>
      </c>
      <c r="W192" s="10">
        <v>2.3</v>
      </c>
      <c r="X192" s="10">
        <v>0.9</v>
      </c>
      <c r="Y192" s="10">
        <v>0.3</v>
      </c>
      <c r="Z192" s="10">
        <v>2.5</v>
      </c>
      <c r="AA192" s="8">
        <v>21.7</v>
      </c>
      <c r="AB192" s="8">
        <v>0.0</v>
      </c>
      <c r="AC192" s="8">
        <v>0.0</v>
      </c>
      <c r="AD192" s="8">
        <v>-1.7</v>
      </c>
      <c r="AE192" s="14">
        <v>2023.0</v>
      </c>
      <c r="AF192" s="8"/>
    </row>
    <row r="193">
      <c r="A193" s="8">
        <v>35.0</v>
      </c>
      <c r="B193" s="9" t="s">
        <v>412</v>
      </c>
      <c r="C193" s="10" t="s">
        <v>413</v>
      </c>
      <c r="D193" s="8">
        <v>34.0</v>
      </c>
      <c r="E193" s="8">
        <v>40.0</v>
      </c>
      <c r="F193" s="8">
        <v>27.0</v>
      </c>
      <c r="G193" s="8">
        <v>13.0</v>
      </c>
      <c r="H193" s="8">
        <v>27.0</v>
      </c>
      <c r="I193" s="11">
        <v>12.1</v>
      </c>
      <c r="J193" s="10">
        <v>4.2</v>
      </c>
      <c r="K193" s="10">
        <v>8.8</v>
      </c>
      <c r="L193" s="8">
        <v>47.6</v>
      </c>
      <c r="M193" s="10">
        <v>1.2</v>
      </c>
      <c r="N193" s="10">
        <v>3.3</v>
      </c>
      <c r="O193" s="8">
        <v>36.6</v>
      </c>
      <c r="P193" s="8">
        <v>2.5</v>
      </c>
      <c r="Q193" s="8">
        <v>3.2</v>
      </c>
      <c r="R193" s="8">
        <v>77.8</v>
      </c>
      <c r="S193" s="10">
        <v>1.0</v>
      </c>
      <c r="T193" s="10">
        <v>2.1</v>
      </c>
      <c r="U193" s="10">
        <v>3.0</v>
      </c>
      <c r="V193" s="10">
        <v>2.6</v>
      </c>
      <c r="W193" s="10">
        <v>1.4</v>
      </c>
      <c r="X193" s="10">
        <v>0.9</v>
      </c>
      <c r="Y193" s="10">
        <v>0.1</v>
      </c>
      <c r="Z193" s="10">
        <v>2.9</v>
      </c>
      <c r="AA193" s="8">
        <v>20.7</v>
      </c>
      <c r="AB193" s="8">
        <v>0.0</v>
      </c>
      <c r="AC193" s="8">
        <v>0.0</v>
      </c>
      <c r="AD193" s="8">
        <v>2.7</v>
      </c>
      <c r="AE193" s="14">
        <v>2023.0</v>
      </c>
      <c r="AF193" s="8"/>
    </row>
    <row r="194">
      <c r="A194" s="8">
        <v>36.0</v>
      </c>
      <c r="B194" s="9" t="s">
        <v>414</v>
      </c>
      <c r="C194" s="10" t="s">
        <v>415</v>
      </c>
      <c r="D194" s="8">
        <v>27.0</v>
      </c>
      <c r="E194" s="8">
        <v>30.0</v>
      </c>
      <c r="F194" s="8">
        <v>18.0</v>
      </c>
      <c r="G194" s="8">
        <v>12.0</v>
      </c>
      <c r="H194" s="8">
        <v>26.1</v>
      </c>
      <c r="I194" s="11">
        <v>11.9</v>
      </c>
      <c r="J194" s="10">
        <v>5.0</v>
      </c>
      <c r="K194" s="10">
        <v>9.1</v>
      </c>
      <c r="L194" s="8">
        <v>55.1</v>
      </c>
      <c r="M194" s="8">
        <v>0.0</v>
      </c>
      <c r="N194" s="10">
        <v>0.1</v>
      </c>
      <c r="O194" s="8">
        <v>0.0</v>
      </c>
      <c r="P194" s="8">
        <v>1.9</v>
      </c>
      <c r="Q194" s="8">
        <v>3.3</v>
      </c>
      <c r="R194" s="8">
        <v>58.6</v>
      </c>
      <c r="S194" s="10">
        <v>3.5</v>
      </c>
      <c r="T194" s="10">
        <v>5.6</v>
      </c>
      <c r="U194" s="10">
        <v>9.1</v>
      </c>
      <c r="V194" s="10">
        <v>1.5</v>
      </c>
      <c r="W194" s="10">
        <v>1.5</v>
      </c>
      <c r="X194" s="10">
        <v>0.5</v>
      </c>
      <c r="Y194" s="10">
        <v>1.2</v>
      </c>
      <c r="Z194" s="10">
        <v>3.3</v>
      </c>
      <c r="AA194" s="8">
        <v>25.9</v>
      </c>
      <c r="AB194" s="8">
        <v>13.0</v>
      </c>
      <c r="AC194" s="8">
        <v>0.0</v>
      </c>
      <c r="AD194" s="8">
        <v>5.7</v>
      </c>
      <c r="AE194" s="14">
        <v>2023.0</v>
      </c>
      <c r="AF194" s="8"/>
    </row>
    <row r="195">
      <c r="A195" s="8">
        <v>37.0</v>
      </c>
      <c r="B195" s="9" t="s">
        <v>416</v>
      </c>
      <c r="C195" s="10" t="s">
        <v>417</v>
      </c>
      <c r="D195" s="8">
        <v>27.0</v>
      </c>
      <c r="E195" s="8">
        <v>27.0</v>
      </c>
      <c r="F195" s="8">
        <v>15.0</v>
      </c>
      <c r="G195" s="8">
        <v>12.0</v>
      </c>
      <c r="H195" s="8">
        <v>25.2</v>
      </c>
      <c r="I195" s="11">
        <v>11.5</v>
      </c>
      <c r="J195" s="10">
        <v>3.9</v>
      </c>
      <c r="K195" s="10">
        <v>9.3</v>
      </c>
      <c r="L195" s="8">
        <v>41.4</v>
      </c>
      <c r="M195" s="10">
        <v>1.6</v>
      </c>
      <c r="N195" s="10">
        <v>4.6</v>
      </c>
      <c r="O195" s="8">
        <v>33.9</v>
      </c>
      <c r="P195" s="8">
        <v>2.3</v>
      </c>
      <c r="Q195" s="8">
        <v>2.5</v>
      </c>
      <c r="R195" s="8">
        <v>89.7</v>
      </c>
      <c r="S195" s="10">
        <v>0.7</v>
      </c>
      <c r="T195" s="10">
        <v>2.4</v>
      </c>
      <c r="U195" s="10">
        <v>3.1</v>
      </c>
      <c r="V195" s="10">
        <v>2.3</v>
      </c>
      <c r="W195" s="10">
        <v>1.3</v>
      </c>
      <c r="X195" s="10">
        <v>1.2</v>
      </c>
      <c r="Y195" s="10">
        <v>0.3</v>
      </c>
      <c r="Z195" s="10">
        <v>2.6</v>
      </c>
      <c r="AA195" s="8">
        <v>21.4</v>
      </c>
      <c r="AB195" s="8">
        <v>1.0</v>
      </c>
      <c r="AC195" s="8">
        <v>0.0</v>
      </c>
      <c r="AD195" s="8">
        <v>2.6</v>
      </c>
      <c r="AE195" s="14">
        <v>2023.0</v>
      </c>
      <c r="AF195" s="8"/>
    </row>
    <row r="196">
      <c r="A196" s="8">
        <v>38.0</v>
      </c>
      <c r="B196" s="9" t="s">
        <v>418</v>
      </c>
      <c r="C196" s="10" t="s">
        <v>419</v>
      </c>
      <c r="D196" s="8">
        <v>30.0</v>
      </c>
      <c r="E196" s="8">
        <v>40.0</v>
      </c>
      <c r="F196" s="8">
        <v>32.0</v>
      </c>
      <c r="G196" s="8">
        <v>8.0</v>
      </c>
      <c r="H196" s="8">
        <v>25.0</v>
      </c>
      <c r="I196" s="11">
        <v>11.3</v>
      </c>
      <c r="J196" s="10">
        <v>4.4</v>
      </c>
      <c r="K196" s="10">
        <v>8.4</v>
      </c>
      <c r="L196" s="8">
        <v>52.7</v>
      </c>
      <c r="M196" s="10">
        <v>0.8</v>
      </c>
      <c r="N196" s="10">
        <v>2.3</v>
      </c>
      <c r="O196" s="8">
        <v>35.2</v>
      </c>
      <c r="P196" s="8">
        <v>1.7</v>
      </c>
      <c r="Q196" s="8">
        <v>2.0</v>
      </c>
      <c r="R196" s="8">
        <v>86.3</v>
      </c>
      <c r="S196" s="10">
        <v>2.6</v>
      </c>
      <c r="T196" s="10">
        <v>5.8</v>
      </c>
      <c r="U196" s="10">
        <v>8.4</v>
      </c>
      <c r="V196" s="10">
        <v>1.8</v>
      </c>
      <c r="W196" s="10">
        <v>2.1</v>
      </c>
      <c r="X196" s="10">
        <v>0.6</v>
      </c>
      <c r="Y196" s="10">
        <v>1.3</v>
      </c>
      <c r="Z196" s="10">
        <v>2.8</v>
      </c>
      <c r="AA196" s="8">
        <v>26.1</v>
      </c>
      <c r="AB196" s="8">
        <v>11.0</v>
      </c>
      <c r="AC196" s="8">
        <v>0.0</v>
      </c>
      <c r="AD196" s="8">
        <v>8.2</v>
      </c>
      <c r="AE196" s="14">
        <v>2023.0</v>
      </c>
      <c r="AF196" s="8"/>
    </row>
    <row r="197">
      <c r="A197" s="8">
        <v>39.0</v>
      </c>
      <c r="B197" s="9" t="s">
        <v>420</v>
      </c>
      <c r="C197" s="10" t="s">
        <v>421</v>
      </c>
      <c r="D197" s="8">
        <v>27.0</v>
      </c>
      <c r="E197" s="8">
        <v>31.0</v>
      </c>
      <c r="F197" s="8">
        <v>9.0</v>
      </c>
      <c r="G197" s="8">
        <v>22.0</v>
      </c>
      <c r="H197" s="8">
        <v>29.0</v>
      </c>
      <c r="I197" s="11">
        <v>11.3</v>
      </c>
      <c r="J197" s="10">
        <v>3.6</v>
      </c>
      <c r="K197" s="10">
        <v>8.7</v>
      </c>
      <c r="L197" s="8">
        <v>41.3</v>
      </c>
      <c r="M197" s="10">
        <v>1.9</v>
      </c>
      <c r="N197" s="10">
        <v>5.5</v>
      </c>
      <c r="O197" s="8">
        <v>33.7</v>
      </c>
      <c r="P197" s="8">
        <v>2.3</v>
      </c>
      <c r="Q197" s="8">
        <v>2.6</v>
      </c>
      <c r="R197" s="8">
        <v>87.5</v>
      </c>
      <c r="S197" s="10">
        <v>0.5</v>
      </c>
      <c r="T197" s="10">
        <v>2.3</v>
      </c>
      <c r="U197" s="10">
        <v>2.8</v>
      </c>
      <c r="V197" s="10">
        <v>2.1</v>
      </c>
      <c r="W197" s="10">
        <v>1.5</v>
      </c>
      <c r="X197" s="10">
        <v>0.6</v>
      </c>
      <c r="Y197" s="10">
        <v>0.4</v>
      </c>
      <c r="Z197" s="10">
        <v>3.2</v>
      </c>
      <c r="AA197" s="8">
        <v>20.1</v>
      </c>
      <c r="AB197" s="8">
        <v>0.0</v>
      </c>
      <c r="AC197" s="8">
        <v>0.0</v>
      </c>
      <c r="AD197" s="8">
        <v>-6.2</v>
      </c>
      <c r="AE197" s="14">
        <v>2023.0</v>
      </c>
      <c r="AF197" s="8"/>
    </row>
    <row r="198">
      <c r="A198" s="8">
        <v>40.0</v>
      </c>
      <c r="B198" s="9" t="s">
        <v>422</v>
      </c>
      <c r="C198" s="10" t="s">
        <v>423</v>
      </c>
      <c r="D198" s="8">
        <v>33.0</v>
      </c>
      <c r="E198" s="8">
        <v>24.0</v>
      </c>
      <c r="F198" s="8">
        <v>14.0</v>
      </c>
      <c r="G198" s="8">
        <v>10.0</v>
      </c>
      <c r="H198" s="8">
        <v>28.6</v>
      </c>
      <c r="I198" s="11">
        <v>11.1</v>
      </c>
      <c r="J198" s="10">
        <v>4.0</v>
      </c>
      <c r="K198" s="10">
        <v>8.0</v>
      </c>
      <c r="L198" s="8">
        <v>49.7</v>
      </c>
      <c r="M198" s="10">
        <v>0.9</v>
      </c>
      <c r="N198" s="10">
        <v>1.9</v>
      </c>
      <c r="O198" s="8">
        <v>45.7</v>
      </c>
      <c r="P198" s="8">
        <v>2.3</v>
      </c>
      <c r="Q198" s="8">
        <v>2.5</v>
      </c>
      <c r="R198" s="8">
        <v>91.5</v>
      </c>
      <c r="S198" s="10">
        <v>1.0</v>
      </c>
      <c r="T198" s="10">
        <v>2.1</v>
      </c>
      <c r="U198" s="10">
        <v>3.0</v>
      </c>
      <c r="V198" s="10">
        <v>3.4</v>
      </c>
      <c r="W198" s="10">
        <v>2.3</v>
      </c>
      <c r="X198" s="10">
        <v>1.1</v>
      </c>
      <c r="Y198" s="8">
        <v>0.0</v>
      </c>
      <c r="Z198" s="10">
        <v>2.6</v>
      </c>
      <c r="AA198" s="8">
        <v>20.7</v>
      </c>
      <c r="AB198" s="8">
        <v>0.0</v>
      </c>
      <c r="AC198" s="8">
        <v>0.0</v>
      </c>
      <c r="AD198" s="8">
        <v>0.9</v>
      </c>
      <c r="AE198" s="14">
        <v>2023.0</v>
      </c>
      <c r="AF198" s="8"/>
    </row>
    <row r="199">
      <c r="A199" s="8">
        <v>41.0</v>
      </c>
      <c r="B199" s="9" t="s">
        <v>424</v>
      </c>
      <c r="C199" s="10" t="s">
        <v>425</v>
      </c>
      <c r="D199" s="8">
        <v>28.0</v>
      </c>
      <c r="E199" s="8">
        <v>35.0</v>
      </c>
      <c r="F199" s="8">
        <v>14.0</v>
      </c>
      <c r="G199" s="8">
        <v>21.0</v>
      </c>
      <c r="H199" s="8">
        <v>26.0</v>
      </c>
      <c r="I199" s="11">
        <v>10.8</v>
      </c>
      <c r="J199" s="10">
        <v>4.3</v>
      </c>
      <c r="K199" s="10">
        <v>10.5</v>
      </c>
      <c r="L199" s="8">
        <v>40.4</v>
      </c>
      <c r="M199" s="10">
        <v>1.0</v>
      </c>
      <c r="N199" s="10">
        <v>3.1</v>
      </c>
      <c r="O199" s="8">
        <v>32.1</v>
      </c>
      <c r="P199" s="8">
        <v>1.3</v>
      </c>
      <c r="Q199" s="8">
        <v>1.7</v>
      </c>
      <c r="R199" s="8">
        <v>75.4</v>
      </c>
      <c r="S199" s="10">
        <v>1.5</v>
      </c>
      <c r="T199" s="10">
        <v>4.4</v>
      </c>
      <c r="U199" s="10">
        <v>5.9</v>
      </c>
      <c r="V199" s="10">
        <v>1.1</v>
      </c>
      <c r="W199" s="10">
        <v>1.5</v>
      </c>
      <c r="X199" s="10">
        <v>1.2</v>
      </c>
      <c r="Y199" s="10">
        <v>0.9</v>
      </c>
      <c r="Z199" s="10">
        <v>2.6</v>
      </c>
      <c r="AA199" s="8">
        <v>23.1</v>
      </c>
      <c r="AB199" s="8">
        <v>3.0</v>
      </c>
      <c r="AC199" s="8">
        <v>0.0</v>
      </c>
      <c r="AD199" s="8">
        <v>-3.0</v>
      </c>
      <c r="AE199" s="14">
        <v>2023.0</v>
      </c>
      <c r="AF199" s="8"/>
    </row>
    <row r="200">
      <c r="A200" s="8">
        <v>42.0</v>
      </c>
      <c r="B200" s="9" t="s">
        <v>426</v>
      </c>
      <c r="C200" s="10" t="s">
        <v>427</v>
      </c>
      <c r="D200" s="8">
        <v>35.0</v>
      </c>
      <c r="E200" s="8">
        <v>39.0</v>
      </c>
      <c r="F200" s="8">
        <v>32.0</v>
      </c>
      <c r="G200" s="8">
        <v>7.0</v>
      </c>
      <c r="H200" s="8">
        <v>30.4</v>
      </c>
      <c r="I200" s="11">
        <v>10.5</v>
      </c>
      <c r="J200" s="10">
        <v>4.1</v>
      </c>
      <c r="K200" s="10">
        <v>9.3</v>
      </c>
      <c r="L200" s="8">
        <v>44.2</v>
      </c>
      <c r="M200" s="10">
        <v>0.9</v>
      </c>
      <c r="N200" s="10">
        <v>3.2</v>
      </c>
      <c r="O200" s="8">
        <v>29.4</v>
      </c>
      <c r="P200" s="8">
        <v>1.3</v>
      </c>
      <c r="Q200" s="8">
        <v>1.7</v>
      </c>
      <c r="R200" s="8">
        <v>76.1</v>
      </c>
      <c r="S200" s="10">
        <v>0.5</v>
      </c>
      <c r="T200" s="10">
        <v>3.0</v>
      </c>
      <c r="U200" s="10">
        <v>3.5</v>
      </c>
      <c r="V200" s="10">
        <v>8.1</v>
      </c>
      <c r="W200" s="10">
        <v>2.7</v>
      </c>
      <c r="X200" s="10">
        <v>1.3</v>
      </c>
      <c r="Y200" s="10">
        <v>0.6</v>
      </c>
      <c r="Z200" s="10">
        <v>2.0</v>
      </c>
      <c r="AA200" s="8">
        <v>26.8</v>
      </c>
      <c r="AB200" s="8">
        <v>8.0</v>
      </c>
      <c r="AC200" s="8">
        <v>0.0</v>
      </c>
      <c r="AD200" s="8">
        <v>8.4</v>
      </c>
      <c r="AE200" s="14">
        <v>2023.0</v>
      </c>
      <c r="AF200" s="8"/>
    </row>
    <row r="201">
      <c r="A201" s="8">
        <v>43.0</v>
      </c>
      <c r="B201" s="9" t="s">
        <v>428</v>
      </c>
      <c r="C201" s="10" t="s">
        <v>429</v>
      </c>
      <c r="D201" s="8">
        <v>30.0</v>
      </c>
      <c r="E201" s="8">
        <v>39.0</v>
      </c>
      <c r="F201" s="8">
        <v>8.0</v>
      </c>
      <c r="G201" s="8">
        <v>31.0</v>
      </c>
      <c r="H201" s="8">
        <v>24.9</v>
      </c>
      <c r="I201" s="11">
        <v>10.5</v>
      </c>
      <c r="J201" s="10">
        <v>4.2</v>
      </c>
      <c r="K201" s="10">
        <v>9.8</v>
      </c>
      <c r="L201" s="8">
        <v>43.3</v>
      </c>
      <c r="M201" s="10">
        <v>1.0</v>
      </c>
      <c r="N201" s="10">
        <v>2.8</v>
      </c>
      <c r="O201" s="8">
        <v>35.2</v>
      </c>
      <c r="P201" s="8">
        <v>1.1</v>
      </c>
      <c r="Q201" s="8">
        <v>1.3</v>
      </c>
      <c r="R201" s="8">
        <v>82.0</v>
      </c>
      <c r="S201" s="10">
        <v>0.2</v>
      </c>
      <c r="T201" s="10">
        <v>1.7</v>
      </c>
      <c r="U201" s="10">
        <v>2.0</v>
      </c>
      <c r="V201" s="10">
        <v>3.6</v>
      </c>
      <c r="W201" s="10">
        <v>1.6</v>
      </c>
      <c r="X201" s="10">
        <v>1.1</v>
      </c>
      <c r="Y201" s="10">
        <v>0.2</v>
      </c>
      <c r="Z201" s="10">
        <v>2.2</v>
      </c>
      <c r="AA201" s="8">
        <v>19.6</v>
      </c>
      <c r="AB201" s="8">
        <v>0.0</v>
      </c>
      <c r="AC201" s="8">
        <v>0.0</v>
      </c>
      <c r="AD201" s="8">
        <v>-6.1</v>
      </c>
      <c r="AE201" s="14">
        <v>2023.0</v>
      </c>
      <c r="AF201" s="8"/>
    </row>
    <row r="202">
      <c r="A202" s="8">
        <v>44.0</v>
      </c>
      <c r="B202" s="9" t="s">
        <v>430</v>
      </c>
      <c r="C202" s="10" t="s">
        <v>431</v>
      </c>
      <c r="D202" s="8">
        <v>30.0</v>
      </c>
      <c r="E202" s="8">
        <v>40.0</v>
      </c>
      <c r="F202" s="8">
        <v>18.0</v>
      </c>
      <c r="G202" s="8">
        <v>22.0</v>
      </c>
      <c r="H202" s="8">
        <v>30.1</v>
      </c>
      <c r="I202" s="11">
        <v>10.4</v>
      </c>
      <c r="J202" s="10">
        <v>4.4</v>
      </c>
      <c r="K202" s="10">
        <v>10.1</v>
      </c>
      <c r="L202" s="8">
        <v>43.7</v>
      </c>
      <c r="M202" s="10">
        <v>1.2</v>
      </c>
      <c r="N202" s="10">
        <v>2.7</v>
      </c>
      <c r="O202" s="8">
        <v>44.3</v>
      </c>
      <c r="P202" s="8">
        <v>0.4</v>
      </c>
      <c r="Q202" s="8">
        <v>0.6</v>
      </c>
      <c r="R202" s="8">
        <v>60.0</v>
      </c>
      <c r="S202" s="10">
        <v>1.0</v>
      </c>
      <c r="T202" s="10">
        <v>5.1</v>
      </c>
      <c r="U202" s="10">
        <v>6.0</v>
      </c>
      <c r="V202" s="10">
        <v>6.3</v>
      </c>
      <c r="W202" s="10">
        <v>2.5</v>
      </c>
      <c r="X202" s="10">
        <v>1.0</v>
      </c>
      <c r="Y202" s="10">
        <v>0.3</v>
      </c>
      <c r="Z202" s="10">
        <v>1.6</v>
      </c>
      <c r="AA202" s="8">
        <v>26.3</v>
      </c>
      <c r="AB202" s="8">
        <v>6.0</v>
      </c>
      <c r="AC202" s="8">
        <v>2.0</v>
      </c>
      <c r="AD202" s="8">
        <v>-2.2</v>
      </c>
      <c r="AE202" s="14">
        <v>2023.0</v>
      </c>
      <c r="AF202" s="8"/>
    </row>
    <row r="203">
      <c r="A203" s="8">
        <v>45.0</v>
      </c>
      <c r="B203" s="9" t="s">
        <v>432</v>
      </c>
      <c r="C203" s="10" t="s">
        <v>433</v>
      </c>
      <c r="D203" s="8">
        <v>23.0</v>
      </c>
      <c r="E203" s="8">
        <v>19.0</v>
      </c>
      <c r="F203" s="8">
        <v>12.0</v>
      </c>
      <c r="G203" s="8">
        <v>7.0</v>
      </c>
      <c r="H203" s="8">
        <v>23.2</v>
      </c>
      <c r="I203" s="11">
        <v>10.0</v>
      </c>
      <c r="J203" s="10">
        <v>4.1</v>
      </c>
      <c r="K203" s="10">
        <v>8.1</v>
      </c>
      <c r="L203" s="8">
        <v>50.0</v>
      </c>
      <c r="M203" s="8">
        <v>0.0</v>
      </c>
      <c r="N203" s="8">
        <v>0.0</v>
      </c>
      <c r="O203" s="8">
        <v>0.0</v>
      </c>
      <c r="P203" s="8">
        <v>1.9</v>
      </c>
      <c r="Q203" s="8">
        <v>3.1</v>
      </c>
      <c r="R203" s="8">
        <v>61.0</v>
      </c>
      <c r="S203" s="10">
        <v>1.5</v>
      </c>
      <c r="T203" s="10">
        <v>5.5</v>
      </c>
      <c r="U203" s="10">
        <v>7.0</v>
      </c>
      <c r="V203" s="10">
        <v>0.9</v>
      </c>
      <c r="W203" s="10">
        <v>1.8</v>
      </c>
      <c r="X203" s="10">
        <v>0.8</v>
      </c>
      <c r="Y203" s="10">
        <v>0.9</v>
      </c>
      <c r="Z203" s="10">
        <v>2.3</v>
      </c>
      <c r="AA203" s="8">
        <v>21.4</v>
      </c>
      <c r="AB203" s="8">
        <v>5.0</v>
      </c>
      <c r="AC203" s="8">
        <v>0.0</v>
      </c>
      <c r="AD203" s="8">
        <v>3.5</v>
      </c>
      <c r="AE203" s="14">
        <v>2023.0</v>
      </c>
      <c r="AF203" s="8"/>
    </row>
    <row r="204">
      <c r="A204" s="8">
        <v>46.0</v>
      </c>
      <c r="B204" s="9" t="s">
        <v>434</v>
      </c>
      <c r="C204" s="10" t="s">
        <v>435</v>
      </c>
      <c r="D204" s="8">
        <v>33.0</v>
      </c>
      <c r="E204" s="8">
        <v>40.0</v>
      </c>
      <c r="F204" s="8">
        <v>13.0</v>
      </c>
      <c r="G204" s="8">
        <v>27.0</v>
      </c>
      <c r="H204" s="8">
        <v>26.8</v>
      </c>
      <c r="I204" s="11">
        <v>9.9</v>
      </c>
      <c r="J204" s="10">
        <v>3.7</v>
      </c>
      <c r="K204" s="10">
        <v>9.2</v>
      </c>
      <c r="L204" s="8">
        <v>39.8</v>
      </c>
      <c r="M204" s="10">
        <v>0.8</v>
      </c>
      <c r="N204" s="10">
        <v>2.4</v>
      </c>
      <c r="O204" s="8">
        <v>30.9</v>
      </c>
      <c r="P204" s="8">
        <v>1.8</v>
      </c>
      <c r="Q204" s="8">
        <v>2.1</v>
      </c>
      <c r="R204" s="8">
        <v>87.8</v>
      </c>
      <c r="S204" s="10">
        <v>0.4</v>
      </c>
      <c r="T204" s="10">
        <v>2.6</v>
      </c>
      <c r="U204" s="10">
        <v>3.0</v>
      </c>
      <c r="V204" s="10">
        <v>5.0</v>
      </c>
      <c r="W204" s="10">
        <v>2.1</v>
      </c>
      <c r="X204" s="10">
        <v>1.1</v>
      </c>
      <c r="Y204" s="10">
        <v>0.1</v>
      </c>
      <c r="Z204" s="10">
        <v>2.4</v>
      </c>
      <c r="AA204" s="8">
        <v>21.0</v>
      </c>
      <c r="AB204" s="8">
        <v>3.0</v>
      </c>
      <c r="AC204" s="8">
        <v>0.0</v>
      </c>
      <c r="AD204" s="8">
        <v>-3.6</v>
      </c>
      <c r="AE204" s="14">
        <v>2023.0</v>
      </c>
      <c r="AF204" s="8"/>
    </row>
    <row r="205">
      <c r="A205" s="8">
        <v>47.0</v>
      </c>
      <c r="B205" s="9" t="s">
        <v>436</v>
      </c>
      <c r="C205" s="10" t="s">
        <v>437</v>
      </c>
      <c r="D205" s="8">
        <v>31.0</v>
      </c>
      <c r="E205" s="8">
        <v>40.0</v>
      </c>
      <c r="F205" s="8">
        <v>18.0</v>
      </c>
      <c r="G205" s="8">
        <v>22.0</v>
      </c>
      <c r="H205" s="8">
        <v>29.7</v>
      </c>
      <c r="I205" s="11">
        <v>9.8</v>
      </c>
      <c r="J205" s="10">
        <v>4.2</v>
      </c>
      <c r="K205" s="10">
        <v>8.1</v>
      </c>
      <c r="L205" s="8">
        <v>51.4</v>
      </c>
      <c r="M205" s="8">
        <v>0.0</v>
      </c>
      <c r="N205" s="8">
        <v>0.0</v>
      </c>
      <c r="O205" s="8">
        <v>0.0</v>
      </c>
      <c r="P205" s="8">
        <v>1.5</v>
      </c>
      <c r="Q205" s="8">
        <v>2.3</v>
      </c>
      <c r="R205" s="8">
        <v>63.0</v>
      </c>
      <c r="S205" s="10">
        <v>2.3</v>
      </c>
      <c r="T205" s="10">
        <v>3.6</v>
      </c>
      <c r="U205" s="10">
        <v>5.8</v>
      </c>
      <c r="V205" s="10">
        <v>2.5</v>
      </c>
      <c r="W205" s="10">
        <v>1.4</v>
      </c>
      <c r="X205" s="10">
        <v>1.3</v>
      </c>
      <c r="Y205" s="10">
        <v>1.5</v>
      </c>
      <c r="Z205" s="10">
        <v>2.5</v>
      </c>
      <c r="AA205" s="8">
        <v>23.6</v>
      </c>
      <c r="AB205" s="8">
        <v>2.0</v>
      </c>
      <c r="AC205" s="8">
        <v>0.0</v>
      </c>
      <c r="AD205" s="8">
        <v>0.0</v>
      </c>
      <c r="AE205" s="14">
        <v>2023.0</v>
      </c>
      <c r="AF205" s="8"/>
    </row>
    <row r="206">
      <c r="A206" s="8">
        <v>48.0</v>
      </c>
      <c r="B206" s="9" t="s">
        <v>438</v>
      </c>
      <c r="C206" s="10" t="s">
        <v>439</v>
      </c>
      <c r="D206" s="8">
        <v>35.0</v>
      </c>
      <c r="E206" s="8">
        <v>40.0</v>
      </c>
      <c r="F206" s="8">
        <v>11.0</v>
      </c>
      <c r="G206" s="8">
        <v>29.0</v>
      </c>
      <c r="H206" s="8">
        <v>24.5</v>
      </c>
      <c r="I206" s="11">
        <v>9.7</v>
      </c>
      <c r="J206" s="10">
        <v>3.2</v>
      </c>
      <c r="K206" s="10">
        <v>8.0</v>
      </c>
      <c r="L206" s="8">
        <v>40.0</v>
      </c>
      <c r="M206" s="10">
        <v>2.2</v>
      </c>
      <c r="N206" s="10">
        <v>5.8</v>
      </c>
      <c r="O206" s="8">
        <v>38.5</v>
      </c>
      <c r="P206" s="8">
        <v>1.1</v>
      </c>
      <c r="Q206" s="8">
        <v>1.3</v>
      </c>
      <c r="R206" s="8">
        <v>83.0</v>
      </c>
      <c r="S206" s="10">
        <v>0.5</v>
      </c>
      <c r="T206" s="10">
        <v>2.4</v>
      </c>
      <c r="U206" s="10">
        <v>2.9</v>
      </c>
      <c r="V206" s="10">
        <v>2.9</v>
      </c>
      <c r="W206" s="10">
        <v>2.0</v>
      </c>
      <c r="X206" s="10">
        <v>0.9</v>
      </c>
      <c r="Y206" s="10">
        <v>0.4</v>
      </c>
      <c r="Z206" s="10">
        <v>1.9</v>
      </c>
      <c r="AA206" s="8">
        <v>20.1</v>
      </c>
      <c r="AB206" s="8">
        <v>1.0</v>
      </c>
      <c r="AC206" s="8">
        <v>0.0</v>
      </c>
      <c r="AD206" s="8">
        <v>-1.2</v>
      </c>
      <c r="AE206" s="14">
        <v>2023.0</v>
      </c>
      <c r="AF206" s="8"/>
    </row>
    <row r="207">
      <c r="A207" s="8">
        <v>49.0</v>
      </c>
      <c r="B207" s="9" t="s">
        <v>440</v>
      </c>
      <c r="C207" s="10" t="s">
        <v>441</v>
      </c>
      <c r="D207" s="8">
        <v>27.0</v>
      </c>
      <c r="E207" s="8">
        <v>38.0</v>
      </c>
      <c r="F207" s="8">
        <v>17.0</v>
      </c>
      <c r="G207" s="8">
        <v>21.0</v>
      </c>
      <c r="H207" s="8">
        <v>26.5</v>
      </c>
      <c r="I207" s="11">
        <v>9.2</v>
      </c>
      <c r="J207" s="10">
        <v>3.5</v>
      </c>
      <c r="K207" s="10">
        <v>7.0</v>
      </c>
      <c r="L207" s="8">
        <v>49.8</v>
      </c>
      <c r="M207" s="10">
        <v>0.8</v>
      </c>
      <c r="N207" s="10">
        <v>2.7</v>
      </c>
      <c r="O207" s="8">
        <v>29.4</v>
      </c>
      <c r="P207" s="8">
        <v>1.4</v>
      </c>
      <c r="Q207" s="8">
        <v>2.1</v>
      </c>
      <c r="R207" s="8">
        <v>67.9</v>
      </c>
      <c r="S207" s="10">
        <v>1.8</v>
      </c>
      <c r="T207" s="10">
        <v>4.7</v>
      </c>
      <c r="U207" s="10">
        <v>6.6</v>
      </c>
      <c r="V207" s="10">
        <v>1.8</v>
      </c>
      <c r="W207" s="10">
        <v>1.5</v>
      </c>
      <c r="X207" s="10">
        <v>1.3</v>
      </c>
      <c r="Y207" s="10">
        <v>1.3</v>
      </c>
      <c r="Z207" s="10">
        <v>3.1</v>
      </c>
      <c r="AA207" s="8">
        <v>23.5</v>
      </c>
      <c r="AB207" s="8">
        <v>2.0</v>
      </c>
      <c r="AC207" s="8">
        <v>0.0</v>
      </c>
      <c r="AD207" s="8">
        <v>0.3</v>
      </c>
      <c r="AE207" s="14">
        <v>2023.0</v>
      </c>
      <c r="AF207" s="8"/>
    </row>
    <row r="208">
      <c r="A208" s="8">
        <v>50.0</v>
      </c>
      <c r="B208" s="9" t="s">
        <v>442</v>
      </c>
      <c r="C208" s="10" t="s">
        <v>443</v>
      </c>
      <c r="D208" s="8">
        <v>38.0</v>
      </c>
      <c r="E208" s="8">
        <v>18.0</v>
      </c>
      <c r="F208" s="8">
        <v>16.0</v>
      </c>
      <c r="G208" s="8">
        <v>2.0</v>
      </c>
      <c r="H208" s="8">
        <v>23.6</v>
      </c>
      <c r="I208" s="11">
        <v>9.0</v>
      </c>
      <c r="J208" s="10">
        <v>3.3</v>
      </c>
      <c r="K208" s="10">
        <v>7.2</v>
      </c>
      <c r="L208" s="8">
        <v>46.5</v>
      </c>
      <c r="M208" s="10">
        <v>0.9</v>
      </c>
      <c r="N208" s="10">
        <v>2.8</v>
      </c>
      <c r="O208" s="8">
        <v>33.3</v>
      </c>
      <c r="P208" s="8">
        <v>1.4</v>
      </c>
      <c r="Q208" s="8">
        <v>1.6</v>
      </c>
      <c r="R208" s="8">
        <v>89.3</v>
      </c>
      <c r="S208" s="10">
        <v>0.9</v>
      </c>
      <c r="T208" s="10">
        <v>4.5</v>
      </c>
      <c r="U208" s="10">
        <v>5.4</v>
      </c>
      <c r="V208" s="10">
        <v>3.7</v>
      </c>
      <c r="W208" s="10">
        <v>1.7</v>
      </c>
      <c r="X208" s="10">
        <v>1.5</v>
      </c>
      <c r="Y208" s="10">
        <v>0.9</v>
      </c>
      <c r="Z208" s="10">
        <v>1.9</v>
      </c>
      <c r="AA208" s="8">
        <v>23.8</v>
      </c>
      <c r="AB208" s="8">
        <v>0.0</v>
      </c>
      <c r="AC208" s="8">
        <v>0.0</v>
      </c>
      <c r="AD208" s="8">
        <v>12.3</v>
      </c>
      <c r="AE208" s="14">
        <v>2023.0</v>
      </c>
      <c r="AF208" s="8"/>
    </row>
    <row r="209">
      <c r="A209" s="8">
        <v>51.0</v>
      </c>
      <c r="B209" s="9" t="s">
        <v>444</v>
      </c>
      <c r="C209" s="10" t="s">
        <v>445</v>
      </c>
      <c r="D209" s="8">
        <v>25.0</v>
      </c>
      <c r="E209" s="8">
        <v>39.0</v>
      </c>
      <c r="F209" s="8">
        <v>17.0</v>
      </c>
      <c r="G209" s="8">
        <v>22.0</v>
      </c>
      <c r="H209" s="8">
        <v>21.5</v>
      </c>
      <c r="I209" s="11">
        <v>9.0</v>
      </c>
      <c r="J209" s="10">
        <v>3.0</v>
      </c>
      <c r="K209" s="10">
        <v>8.3</v>
      </c>
      <c r="L209" s="8">
        <v>36.0</v>
      </c>
      <c r="M209" s="10">
        <v>1.1</v>
      </c>
      <c r="N209" s="10">
        <v>3.7</v>
      </c>
      <c r="O209" s="8">
        <v>29.4</v>
      </c>
      <c r="P209" s="8">
        <v>1.9</v>
      </c>
      <c r="Q209" s="8">
        <v>2.3</v>
      </c>
      <c r="R209" s="8">
        <v>85.4</v>
      </c>
      <c r="S209" s="10">
        <v>0.2</v>
      </c>
      <c r="T209" s="10">
        <v>1.0</v>
      </c>
      <c r="U209" s="10">
        <v>1.2</v>
      </c>
      <c r="V209" s="10">
        <v>3.0</v>
      </c>
      <c r="W209" s="10">
        <v>1.6</v>
      </c>
      <c r="X209" s="10">
        <v>0.7</v>
      </c>
      <c r="Y209" s="10">
        <v>0.1</v>
      </c>
      <c r="Z209" s="10">
        <v>1.2</v>
      </c>
      <c r="AA209" s="8">
        <v>15.9</v>
      </c>
      <c r="AB209" s="8">
        <v>0.0</v>
      </c>
      <c r="AC209" s="8">
        <v>0.0</v>
      </c>
      <c r="AD209" s="8">
        <v>-0.9</v>
      </c>
      <c r="AE209" s="14">
        <v>2023.0</v>
      </c>
      <c r="AF209" s="8"/>
    </row>
    <row r="210">
      <c r="A210" s="8">
        <v>52.0</v>
      </c>
      <c r="B210" s="9" t="s">
        <v>446</v>
      </c>
      <c r="C210" s="10" t="s">
        <v>447</v>
      </c>
      <c r="D210" s="8">
        <v>30.0</v>
      </c>
      <c r="E210" s="8">
        <v>40.0</v>
      </c>
      <c r="F210" s="8">
        <v>17.0</v>
      </c>
      <c r="G210" s="8">
        <v>23.0</v>
      </c>
      <c r="H210" s="8">
        <v>24.7</v>
      </c>
      <c r="I210" s="11">
        <v>8.9</v>
      </c>
      <c r="J210" s="10">
        <v>3.3</v>
      </c>
      <c r="K210" s="10">
        <v>7.7</v>
      </c>
      <c r="L210" s="8">
        <v>43.1</v>
      </c>
      <c r="M210" s="10">
        <v>0.2</v>
      </c>
      <c r="N210" s="10">
        <v>1.0</v>
      </c>
      <c r="O210" s="8">
        <v>22.0</v>
      </c>
      <c r="P210" s="8">
        <v>2.1</v>
      </c>
      <c r="Q210" s="8">
        <v>3.2</v>
      </c>
      <c r="R210" s="8">
        <v>64.8</v>
      </c>
      <c r="S210" s="10">
        <v>1.3</v>
      </c>
      <c r="T210" s="10">
        <v>4.6</v>
      </c>
      <c r="U210" s="10">
        <v>5.9</v>
      </c>
      <c r="V210" s="10">
        <v>1.8</v>
      </c>
      <c r="W210" s="10">
        <v>1.5</v>
      </c>
      <c r="X210" s="10">
        <v>0.9</v>
      </c>
      <c r="Y210" s="10">
        <v>0.3</v>
      </c>
      <c r="Z210" s="10">
        <v>2.2</v>
      </c>
      <c r="AA210" s="8">
        <v>19.1</v>
      </c>
      <c r="AB210" s="8">
        <v>2.0</v>
      </c>
      <c r="AC210" s="8">
        <v>0.0</v>
      </c>
      <c r="AD210" s="8">
        <v>-1.2</v>
      </c>
      <c r="AE210" s="14">
        <v>2023.0</v>
      </c>
      <c r="AF210" s="8"/>
    </row>
    <row r="211">
      <c r="A211" s="8">
        <v>53.0</v>
      </c>
      <c r="B211" s="9" t="s">
        <v>448</v>
      </c>
      <c r="C211" s="10" t="s">
        <v>449</v>
      </c>
      <c r="D211" s="8">
        <v>24.0</v>
      </c>
      <c r="E211" s="8">
        <v>40.0</v>
      </c>
      <c r="F211" s="8">
        <v>9.0</v>
      </c>
      <c r="G211" s="8">
        <v>31.0</v>
      </c>
      <c r="H211" s="8">
        <v>23.8</v>
      </c>
      <c r="I211" s="11">
        <v>8.9</v>
      </c>
      <c r="J211" s="10">
        <v>3.3</v>
      </c>
      <c r="K211" s="10">
        <v>8.1</v>
      </c>
      <c r="L211" s="8">
        <v>40.4</v>
      </c>
      <c r="M211" s="10">
        <v>0.9</v>
      </c>
      <c r="N211" s="10">
        <v>2.8</v>
      </c>
      <c r="O211" s="8">
        <v>31.5</v>
      </c>
      <c r="P211" s="8">
        <v>1.5</v>
      </c>
      <c r="Q211" s="8">
        <v>2.0</v>
      </c>
      <c r="R211" s="8">
        <v>75.9</v>
      </c>
      <c r="S211" s="10">
        <v>1.2</v>
      </c>
      <c r="T211" s="10">
        <v>2.5</v>
      </c>
      <c r="U211" s="10">
        <v>3.7</v>
      </c>
      <c r="V211" s="10">
        <v>1.3</v>
      </c>
      <c r="W211" s="10">
        <v>2.0</v>
      </c>
      <c r="X211" s="10">
        <v>0.8</v>
      </c>
      <c r="Y211" s="10">
        <v>0.5</v>
      </c>
      <c r="Z211" s="10">
        <v>2.9</v>
      </c>
      <c r="AA211" s="8">
        <v>17.2</v>
      </c>
      <c r="AB211" s="8">
        <v>1.0</v>
      </c>
      <c r="AC211" s="8">
        <v>0.0</v>
      </c>
      <c r="AD211" s="8">
        <v>-5.0</v>
      </c>
      <c r="AE211" s="14">
        <v>2023.0</v>
      </c>
      <c r="AF211" s="8"/>
    </row>
    <row r="212">
      <c r="A212" s="8">
        <v>54.0</v>
      </c>
      <c r="B212" s="9" t="s">
        <v>450</v>
      </c>
      <c r="C212" s="10" t="s">
        <v>451</v>
      </c>
      <c r="D212" s="8">
        <v>27.0</v>
      </c>
      <c r="E212" s="8">
        <v>40.0</v>
      </c>
      <c r="F212" s="8">
        <v>27.0</v>
      </c>
      <c r="G212" s="8">
        <v>13.0</v>
      </c>
      <c r="H212" s="8">
        <v>26.7</v>
      </c>
      <c r="I212" s="11">
        <v>8.5</v>
      </c>
      <c r="J212" s="10">
        <v>3.1</v>
      </c>
      <c r="K212" s="10">
        <v>7.9</v>
      </c>
      <c r="L212" s="8">
        <v>39.2</v>
      </c>
      <c r="M212" s="10">
        <v>1.5</v>
      </c>
      <c r="N212" s="10">
        <v>4.0</v>
      </c>
      <c r="O212" s="8">
        <v>36.6</v>
      </c>
      <c r="P212" s="8">
        <v>0.9</v>
      </c>
      <c r="Q212" s="8">
        <v>1.2</v>
      </c>
      <c r="R212" s="8">
        <v>73.9</v>
      </c>
      <c r="S212" s="10">
        <v>0.2</v>
      </c>
      <c r="T212" s="10">
        <v>1.9</v>
      </c>
      <c r="U212" s="10">
        <v>2.1</v>
      </c>
      <c r="V212" s="10">
        <v>2.7</v>
      </c>
      <c r="W212" s="10">
        <v>1.4</v>
      </c>
      <c r="X212" s="10">
        <v>0.9</v>
      </c>
      <c r="Y212" s="10">
        <v>0.1</v>
      </c>
      <c r="Z212" s="10">
        <v>2.2</v>
      </c>
      <c r="AA212" s="8">
        <v>16.7</v>
      </c>
      <c r="AB212" s="8">
        <v>0.0</v>
      </c>
      <c r="AC212" s="8">
        <v>0.0</v>
      </c>
      <c r="AD212" s="8">
        <v>2.7</v>
      </c>
      <c r="AE212" s="14">
        <v>2023.0</v>
      </c>
      <c r="AF212" s="8"/>
    </row>
    <row r="213">
      <c r="A213" s="8">
        <v>55.0</v>
      </c>
      <c r="B213" s="9" t="s">
        <v>452</v>
      </c>
      <c r="C213" s="10" t="s">
        <v>453</v>
      </c>
      <c r="D213" s="8">
        <v>32.0</v>
      </c>
      <c r="E213" s="8">
        <v>10.0</v>
      </c>
      <c r="F213" s="8">
        <v>5.0</v>
      </c>
      <c r="G213" s="8">
        <v>5.0</v>
      </c>
      <c r="H213" s="8">
        <v>21.2</v>
      </c>
      <c r="I213" s="11">
        <v>8.4</v>
      </c>
      <c r="J213" s="10">
        <v>3.4</v>
      </c>
      <c r="K213" s="10">
        <v>7.9</v>
      </c>
      <c r="L213" s="8">
        <v>43.0</v>
      </c>
      <c r="M213" s="10">
        <v>0.1</v>
      </c>
      <c r="N213" s="10">
        <v>1.3</v>
      </c>
      <c r="O213" s="8">
        <v>7.7</v>
      </c>
      <c r="P213" s="8">
        <v>1.5</v>
      </c>
      <c r="Q213" s="8">
        <v>2.1</v>
      </c>
      <c r="R213" s="8">
        <v>71.4</v>
      </c>
      <c r="S213" s="10">
        <v>1.4</v>
      </c>
      <c r="T213" s="10">
        <v>2.9</v>
      </c>
      <c r="U213" s="10">
        <v>4.3</v>
      </c>
      <c r="V213" s="10">
        <v>1.3</v>
      </c>
      <c r="W213" s="10">
        <v>1.2</v>
      </c>
      <c r="X213" s="10">
        <v>1.3</v>
      </c>
      <c r="Y213" s="10">
        <v>0.3</v>
      </c>
      <c r="Z213" s="10">
        <v>3.7</v>
      </c>
      <c r="AA213" s="8">
        <v>17.3</v>
      </c>
      <c r="AB213" s="8">
        <v>0.0</v>
      </c>
      <c r="AC213" s="8">
        <v>0.0</v>
      </c>
      <c r="AD213" s="8">
        <v>-4.4</v>
      </c>
      <c r="AE213" s="14">
        <v>2023.0</v>
      </c>
      <c r="AF213" s="8"/>
    </row>
    <row r="214">
      <c r="A214" s="8">
        <v>55.0</v>
      </c>
      <c r="B214" s="9" t="s">
        <v>454</v>
      </c>
      <c r="C214" s="10" t="s">
        <v>455</v>
      </c>
      <c r="D214" s="8">
        <v>27.0</v>
      </c>
      <c r="E214" s="8">
        <v>10.0</v>
      </c>
      <c r="F214" s="8">
        <v>3.0</v>
      </c>
      <c r="G214" s="8">
        <v>7.0</v>
      </c>
      <c r="H214" s="8">
        <v>28.5</v>
      </c>
      <c r="I214" s="11">
        <v>8.4</v>
      </c>
      <c r="J214" s="10">
        <v>3.4</v>
      </c>
      <c r="K214" s="10">
        <v>9.4</v>
      </c>
      <c r="L214" s="8">
        <v>36.2</v>
      </c>
      <c r="M214" s="10">
        <v>0.5</v>
      </c>
      <c r="N214" s="10">
        <v>2.3</v>
      </c>
      <c r="O214" s="8">
        <v>21.7</v>
      </c>
      <c r="P214" s="8">
        <v>1.1</v>
      </c>
      <c r="Q214" s="8">
        <v>1.3</v>
      </c>
      <c r="R214" s="8">
        <v>84.6</v>
      </c>
      <c r="S214" s="10">
        <v>1.4</v>
      </c>
      <c r="T214" s="10">
        <v>2.2</v>
      </c>
      <c r="U214" s="10">
        <v>3.6</v>
      </c>
      <c r="V214" s="10">
        <v>3.8</v>
      </c>
      <c r="W214" s="10">
        <v>2.2</v>
      </c>
      <c r="X214" s="10">
        <v>1.5</v>
      </c>
      <c r="Y214" s="10">
        <v>0.4</v>
      </c>
      <c r="Z214" s="10">
        <v>1.9</v>
      </c>
      <c r="AA214" s="8">
        <v>20.1</v>
      </c>
      <c r="AB214" s="8">
        <v>0.0</v>
      </c>
      <c r="AC214" s="8">
        <v>0.0</v>
      </c>
      <c r="AD214" s="8">
        <v>-4.1</v>
      </c>
      <c r="AE214" s="14">
        <v>2023.0</v>
      </c>
      <c r="AF214" s="8"/>
    </row>
    <row r="215">
      <c r="A215" s="8">
        <v>57.0</v>
      </c>
      <c r="B215" s="9" t="s">
        <v>456</v>
      </c>
      <c r="C215" s="10" t="s">
        <v>457</v>
      </c>
      <c r="D215" s="8">
        <v>26.0</v>
      </c>
      <c r="E215" s="8">
        <v>32.0</v>
      </c>
      <c r="F215" s="8">
        <v>21.0</v>
      </c>
      <c r="G215" s="8">
        <v>11.0</v>
      </c>
      <c r="H215" s="8">
        <v>17.2</v>
      </c>
      <c r="I215" s="11">
        <v>8.3</v>
      </c>
      <c r="J215" s="10">
        <v>2.9</v>
      </c>
      <c r="K215" s="10">
        <v>7.0</v>
      </c>
      <c r="L215" s="8">
        <v>41.7</v>
      </c>
      <c r="M215" s="10">
        <v>0.7</v>
      </c>
      <c r="N215" s="10">
        <v>1.9</v>
      </c>
      <c r="O215" s="8">
        <v>37.1</v>
      </c>
      <c r="P215" s="8">
        <v>1.8</v>
      </c>
      <c r="Q215" s="8">
        <v>2.3</v>
      </c>
      <c r="R215" s="8">
        <v>75.7</v>
      </c>
      <c r="S215" s="10">
        <v>0.8</v>
      </c>
      <c r="T215" s="10">
        <v>2.0</v>
      </c>
      <c r="U215" s="10">
        <v>2.9</v>
      </c>
      <c r="V215" s="10">
        <v>1.3</v>
      </c>
      <c r="W215" s="10">
        <v>1.1</v>
      </c>
      <c r="X215" s="10">
        <v>0.6</v>
      </c>
      <c r="Y215" s="10">
        <v>0.1</v>
      </c>
      <c r="Z215" s="10">
        <v>2.1</v>
      </c>
      <c r="AA215" s="8">
        <v>14.6</v>
      </c>
      <c r="AB215" s="8">
        <v>0.0</v>
      </c>
      <c r="AC215" s="8">
        <v>0.0</v>
      </c>
      <c r="AD215" s="8">
        <v>3.2</v>
      </c>
      <c r="AE215" s="14">
        <v>2023.0</v>
      </c>
      <c r="AF215" s="8"/>
    </row>
    <row r="216">
      <c r="A216" s="8">
        <v>58.0</v>
      </c>
      <c r="B216" s="9" t="s">
        <v>458</v>
      </c>
      <c r="C216" s="10" t="s">
        <v>459</v>
      </c>
      <c r="D216" s="8">
        <v>26.0</v>
      </c>
      <c r="E216" s="8">
        <v>35.0</v>
      </c>
      <c r="F216" s="8">
        <v>19.0</v>
      </c>
      <c r="G216" s="8">
        <v>16.0</v>
      </c>
      <c r="H216" s="8">
        <v>27.8</v>
      </c>
      <c r="I216" s="11">
        <v>8.2</v>
      </c>
      <c r="J216" s="10">
        <v>3.4</v>
      </c>
      <c r="K216" s="10">
        <v>8.0</v>
      </c>
      <c r="L216" s="8">
        <v>42.5</v>
      </c>
      <c r="M216" s="10">
        <v>0.8</v>
      </c>
      <c r="N216" s="10">
        <v>2.7</v>
      </c>
      <c r="O216" s="8">
        <v>29.0</v>
      </c>
      <c r="P216" s="8">
        <v>0.6</v>
      </c>
      <c r="Q216" s="8">
        <v>0.8</v>
      </c>
      <c r="R216" s="8">
        <v>81.5</v>
      </c>
      <c r="S216" s="10">
        <v>0.8</v>
      </c>
      <c r="T216" s="10">
        <v>2.1</v>
      </c>
      <c r="U216" s="10">
        <v>2.9</v>
      </c>
      <c r="V216" s="10">
        <v>3.1</v>
      </c>
      <c r="W216" s="10">
        <v>1.2</v>
      </c>
      <c r="X216" s="10">
        <v>0.9</v>
      </c>
      <c r="Y216" s="10">
        <v>0.2</v>
      </c>
      <c r="Z216" s="10">
        <v>1.3</v>
      </c>
      <c r="AA216" s="8">
        <v>17.2</v>
      </c>
      <c r="AB216" s="8">
        <v>0.0</v>
      </c>
      <c r="AC216" s="8">
        <v>0.0</v>
      </c>
      <c r="AD216" s="8">
        <v>2.7</v>
      </c>
      <c r="AE216" s="14">
        <v>2023.0</v>
      </c>
      <c r="AF216" s="8"/>
    </row>
    <row r="217">
      <c r="A217" s="8">
        <v>58.0</v>
      </c>
      <c r="B217" s="9" t="s">
        <v>460</v>
      </c>
      <c r="C217" s="10" t="s">
        <v>461</v>
      </c>
      <c r="D217" s="8">
        <v>25.0</v>
      </c>
      <c r="E217" s="8">
        <v>40.0</v>
      </c>
      <c r="F217" s="8">
        <v>9.0</v>
      </c>
      <c r="G217" s="8">
        <v>31.0</v>
      </c>
      <c r="H217" s="8">
        <v>26.3</v>
      </c>
      <c r="I217" s="11">
        <v>8.2</v>
      </c>
      <c r="J217" s="10">
        <v>3.2</v>
      </c>
      <c r="K217" s="10">
        <v>8.2</v>
      </c>
      <c r="L217" s="8">
        <v>38.5</v>
      </c>
      <c r="M217" s="10">
        <v>0.8</v>
      </c>
      <c r="N217" s="10">
        <v>2.2</v>
      </c>
      <c r="O217" s="8">
        <v>33.7</v>
      </c>
      <c r="P217" s="8">
        <v>1.2</v>
      </c>
      <c r="Q217" s="8">
        <v>1.4</v>
      </c>
      <c r="R217" s="8">
        <v>80.7</v>
      </c>
      <c r="S217" s="10">
        <v>0.4</v>
      </c>
      <c r="T217" s="10">
        <v>2.2</v>
      </c>
      <c r="U217" s="10">
        <v>2.6</v>
      </c>
      <c r="V217" s="10">
        <v>4.8</v>
      </c>
      <c r="W217" s="10">
        <v>2.5</v>
      </c>
      <c r="X217" s="10">
        <v>0.7</v>
      </c>
      <c r="Y217" s="10">
        <v>0.1</v>
      </c>
      <c r="Z217" s="10">
        <v>1.6</v>
      </c>
      <c r="AA217" s="8">
        <v>17.8</v>
      </c>
      <c r="AB217" s="8">
        <v>1.0</v>
      </c>
      <c r="AC217" s="8">
        <v>1.0</v>
      </c>
      <c r="AD217" s="8">
        <v>-6.9</v>
      </c>
      <c r="AE217" s="14">
        <v>2023.0</v>
      </c>
      <c r="AF217" s="8"/>
    </row>
    <row r="218">
      <c r="A218" s="8">
        <v>58.0</v>
      </c>
      <c r="B218" s="9" t="s">
        <v>462</v>
      </c>
      <c r="C218" s="10" t="s">
        <v>463</v>
      </c>
      <c r="D218" s="8">
        <v>33.0</v>
      </c>
      <c r="E218" s="8">
        <v>40.0</v>
      </c>
      <c r="F218" s="8">
        <v>19.0</v>
      </c>
      <c r="G218" s="8">
        <v>21.0</v>
      </c>
      <c r="H218" s="8">
        <v>23.1</v>
      </c>
      <c r="I218" s="11">
        <v>8.2</v>
      </c>
      <c r="J218" s="10">
        <v>3.3</v>
      </c>
      <c r="K218" s="10">
        <v>6.6</v>
      </c>
      <c r="L218" s="8">
        <v>49.1</v>
      </c>
      <c r="M218" s="10">
        <v>0.7</v>
      </c>
      <c r="N218" s="10">
        <v>2.2</v>
      </c>
      <c r="O218" s="8">
        <v>33.3</v>
      </c>
      <c r="P218" s="8">
        <v>1.0</v>
      </c>
      <c r="Q218" s="8">
        <v>1.3</v>
      </c>
      <c r="R218" s="8">
        <v>75.0</v>
      </c>
      <c r="S218" s="10">
        <v>1.5</v>
      </c>
      <c r="T218" s="10">
        <v>3.5</v>
      </c>
      <c r="U218" s="10">
        <v>5.0</v>
      </c>
      <c r="V218" s="10">
        <v>1.4</v>
      </c>
      <c r="W218" s="10">
        <v>1.2</v>
      </c>
      <c r="X218" s="10">
        <v>0.8</v>
      </c>
      <c r="Y218" s="10">
        <v>0.4</v>
      </c>
      <c r="Z218" s="10">
        <v>2.5</v>
      </c>
      <c r="AA218" s="8">
        <v>17.6</v>
      </c>
      <c r="AB218" s="8">
        <v>3.0</v>
      </c>
      <c r="AC218" s="8">
        <v>0.0</v>
      </c>
      <c r="AD218" s="8">
        <v>-2.1</v>
      </c>
      <c r="AE218" s="14">
        <v>2023.0</v>
      </c>
      <c r="AF218" s="8"/>
    </row>
    <row r="219">
      <c r="A219" s="8">
        <v>61.0</v>
      </c>
      <c r="B219" s="9" t="s">
        <v>464</v>
      </c>
      <c r="C219" s="10" t="s">
        <v>465</v>
      </c>
      <c r="D219" s="8">
        <v>27.0</v>
      </c>
      <c r="E219" s="8">
        <v>21.0</v>
      </c>
      <c r="F219" s="8">
        <v>9.0</v>
      </c>
      <c r="G219" s="8">
        <v>12.0</v>
      </c>
      <c r="H219" s="8">
        <v>26.9</v>
      </c>
      <c r="I219" s="11">
        <v>8.1</v>
      </c>
      <c r="J219" s="10">
        <v>3.1</v>
      </c>
      <c r="K219" s="10">
        <v>6.0</v>
      </c>
      <c r="L219" s="8">
        <v>51.6</v>
      </c>
      <c r="M219" s="8">
        <v>0.0</v>
      </c>
      <c r="N219" s="10">
        <v>0.1</v>
      </c>
      <c r="O219" s="8">
        <v>0.0</v>
      </c>
      <c r="P219" s="8">
        <v>2.0</v>
      </c>
      <c r="Q219" s="8">
        <v>2.5</v>
      </c>
      <c r="R219" s="8">
        <v>77.4</v>
      </c>
      <c r="S219" s="10">
        <v>2.1</v>
      </c>
      <c r="T219" s="10">
        <v>5.0</v>
      </c>
      <c r="U219" s="10">
        <v>7.1</v>
      </c>
      <c r="V219" s="10">
        <v>3.2</v>
      </c>
      <c r="W219" s="10">
        <v>1.4</v>
      </c>
      <c r="X219" s="10">
        <v>0.6</v>
      </c>
      <c r="Y219" s="10">
        <v>0.1</v>
      </c>
      <c r="Z219" s="10">
        <v>2.0</v>
      </c>
      <c r="AA219" s="8">
        <v>19.8</v>
      </c>
      <c r="AB219" s="8">
        <v>3.0</v>
      </c>
      <c r="AC219" s="8">
        <v>0.0</v>
      </c>
      <c r="AD219" s="8">
        <v>-4.6</v>
      </c>
      <c r="AE219" s="14">
        <v>2023.0</v>
      </c>
      <c r="AF219" s="8"/>
    </row>
    <row r="220">
      <c r="A220" s="8">
        <v>62.0</v>
      </c>
      <c r="B220" s="9" t="s">
        <v>466</v>
      </c>
      <c r="C220" s="10" t="s">
        <v>467</v>
      </c>
      <c r="D220" s="8">
        <v>27.0</v>
      </c>
      <c r="E220" s="8">
        <v>34.0</v>
      </c>
      <c r="F220" s="8">
        <v>7.0</v>
      </c>
      <c r="G220" s="8">
        <v>27.0</v>
      </c>
      <c r="H220" s="8">
        <v>15.1</v>
      </c>
      <c r="I220" s="11">
        <v>7.9</v>
      </c>
      <c r="J220" s="10">
        <v>3.0</v>
      </c>
      <c r="K220" s="10">
        <v>5.7</v>
      </c>
      <c r="L220" s="8">
        <v>52.6</v>
      </c>
      <c r="M220" s="10">
        <v>0.4</v>
      </c>
      <c r="N220" s="10">
        <v>1.3</v>
      </c>
      <c r="O220" s="8">
        <v>34.9</v>
      </c>
      <c r="P220" s="8">
        <v>1.5</v>
      </c>
      <c r="Q220" s="8">
        <v>1.8</v>
      </c>
      <c r="R220" s="8">
        <v>80.6</v>
      </c>
      <c r="S220" s="10">
        <v>1.4</v>
      </c>
      <c r="T220" s="10">
        <v>2.5</v>
      </c>
      <c r="U220" s="10">
        <v>3.9</v>
      </c>
      <c r="V220" s="10">
        <v>0.7</v>
      </c>
      <c r="W220" s="10">
        <v>1.1</v>
      </c>
      <c r="X220" s="10">
        <v>0.4</v>
      </c>
      <c r="Y220" s="10">
        <v>0.4</v>
      </c>
      <c r="Z220" s="10">
        <v>1.9</v>
      </c>
      <c r="AA220" s="8">
        <v>14.5</v>
      </c>
      <c r="AB220" s="8">
        <v>1.0</v>
      </c>
      <c r="AC220" s="8">
        <v>0.0</v>
      </c>
      <c r="AD220" s="8">
        <v>-2.3</v>
      </c>
      <c r="AE220" s="14">
        <v>2023.0</v>
      </c>
      <c r="AF220" s="8"/>
    </row>
    <row r="221">
      <c r="A221" s="8">
        <v>63.0</v>
      </c>
      <c r="B221" s="9" t="s">
        <v>468</v>
      </c>
      <c r="C221" s="10" t="s">
        <v>469</v>
      </c>
      <c r="D221" s="8">
        <v>25.0</v>
      </c>
      <c r="E221" s="8">
        <v>24.0</v>
      </c>
      <c r="F221" s="8">
        <v>8.0</v>
      </c>
      <c r="G221" s="8">
        <v>16.0</v>
      </c>
      <c r="H221" s="8">
        <v>23.5</v>
      </c>
      <c r="I221" s="11">
        <v>7.9</v>
      </c>
      <c r="J221" s="10">
        <v>2.8</v>
      </c>
      <c r="K221" s="10">
        <v>6.8</v>
      </c>
      <c r="L221" s="8">
        <v>40.2</v>
      </c>
      <c r="M221" s="10">
        <v>1.0</v>
      </c>
      <c r="N221" s="10">
        <v>3.3</v>
      </c>
      <c r="O221" s="8">
        <v>32.1</v>
      </c>
      <c r="P221" s="8">
        <v>1.3</v>
      </c>
      <c r="Q221" s="8">
        <v>1.8</v>
      </c>
      <c r="R221" s="8">
        <v>76.2</v>
      </c>
      <c r="S221" s="10">
        <v>0.3</v>
      </c>
      <c r="T221" s="10">
        <v>1.8</v>
      </c>
      <c r="U221" s="10">
        <v>2.0</v>
      </c>
      <c r="V221" s="10">
        <v>3.0</v>
      </c>
      <c r="W221" s="10">
        <v>1.6</v>
      </c>
      <c r="X221" s="10">
        <v>0.6</v>
      </c>
      <c r="Y221" s="8">
        <v>0.0</v>
      </c>
      <c r="Z221" s="10">
        <v>1.6</v>
      </c>
      <c r="AA221" s="8">
        <v>15.2</v>
      </c>
      <c r="AB221" s="8">
        <v>0.0</v>
      </c>
      <c r="AC221" s="8">
        <v>0.0</v>
      </c>
      <c r="AD221" s="8">
        <v>-2.3</v>
      </c>
      <c r="AE221" s="14">
        <v>2023.0</v>
      </c>
      <c r="AF221" s="8"/>
    </row>
    <row r="222">
      <c r="A222" s="8">
        <v>64.0</v>
      </c>
      <c r="B222" s="9" t="s">
        <v>470</v>
      </c>
      <c r="C222" s="10" t="s">
        <v>471</v>
      </c>
      <c r="D222" s="8">
        <v>27.0</v>
      </c>
      <c r="E222" s="8">
        <v>32.0</v>
      </c>
      <c r="F222" s="8">
        <v>17.0</v>
      </c>
      <c r="G222" s="8">
        <v>15.0</v>
      </c>
      <c r="H222" s="8">
        <v>16.4</v>
      </c>
      <c r="I222" s="11">
        <v>7.8</v>
      </c>
      <c r="J222" s="10">
        <v>2.8</v>
      </c>
      <c r="K222" s="10">
        <v>4.5</v>
      </c>
      <c r="L222" s="8">
        <v>62.9</v>
      </c>
      <c r="M222" s="8">
        <v>0.0</v>
      </c>
      <c r="N222" s="8">
        <v>0.0</v>
      </c>
      <c r="O222" s="8">
        <v>0.0</v>
      </c>
      <c r="P222" s="8">
        <v>2.2</v>
      </c>
      <c r="Q222" s="8">
        <v>2.7</v>
      </c>
      <c r="R222" s="8">
        <v>80.2</v>
      </c>
      <c r="S222" s="10">
        <v>1.7</v>
      </c>
      <c r="T222" s="10">
        <v>2.8</v>
      </c>
      <c r="U222" s="10">
        <v>4.5</v>
      </c>
      <c r="V222" s="10">
        <v>1.0</v>
      </c>
      <c r="W222" s="10">
        <v>1.3</v>
      </c>
      <c r="X222" s="10">
        <v>0.2</v>
      </c>
      <c r="Y222" s="10">
        <v>0.7</v>
      </c>
      <c r="Z222" s="10">
        <v>2.0</v>
      </c>
      <c r="AA222" s="8">
        <v>15.1</v>
      </c>
      <c r="AB222" s="8">
        <v>3.0</v>
      </c>
      <c r="AC222" s="8">
        <v>0.0</v>
      </c>
      <c r="AD222" s="8">
        <v>-2.3</v>
      </c>
      <c r="AE222" s="14">
        <v>2023.0</v>
      </c>
      <c r="AF222" s="8"/>
    </row>
    <row r="223">
      <c r="A223" s="8">
        <v>65.0</v>
      </c>
      <c r="B223" s="9" t="s">
        <v>472</v>
      </c>
      <c r="C223" s="10" t="s">
        <v>473</v>
      </c>
      <c r="D223" s="8">
        <v>29.0</v>
      </c>
      <c r="E223" s="8">
        <v>34.0</v>
      </c>
      <c r="F223" s="8">
        <v>15.0</v>
      </c>
      <c r="G223" s="8">
        <v>19.0</v>
      </c>
      <c r="H223" s="8">
        <v>26.1</v>
      </c>
      <c r="I223" s="11">
        <v>7.7</v>
      </c>
      <c r="J223" s="10">
        <v>2.4</v>
      </c>
      <c r="K223" s="10">
        <v>5.2</v>
      </c>
      <c r="L223" s="8">
        <v>46.3</v>
      </c>
      <c r="M223" s="10">
        <v>1.4</v>
      </c>
      <c r="N223" s="10">
        <v>3.4</v>
      </c>
      <c r="O223" s="8">
        <v>42.6</v>
      </c>
      <c r="P223" s="8">
        <v>1.4</v>
      </c>
      <c r="Q223" s="8">
        <v>1.5</v>
      </c>
      <c r="R223" s="8">
        <v>94.1</v>
      </c>
      <c r="S223" s="10">
        <v>0.3</v>
      </c>
      <c r="T223" s="10">
        <v>2.6</v>
      </c>
      <c r="U223" s="10">
        <v>3.0</v>
      </c>
      <c r="V223" s="10">
        <v>2.0</v>
      </c>
      <c r="W223" s="10">
        <v>0.9</v>
      </c>
      <c r="X223" s="10">
        <v>0.6</v>
      </c>
      <c r="Y223" s="10">
        <v>0.1</v>
      </c>
      <c r="Z223" s="10">
        <v>2.4</v>
      </c>
      <c r="AA223" s="8">
        <v>15.6</v>
      </c>
      <c r="AB223" s="8">
        <v>0.0</v>
      </c>
      <c r="AC223" s="8">
        <v>0.0</v>
      </c>
      <c r="AD223" s="8">
        <v>1.1</v>
      </c>
      <c r="AE223" s="14">
        <v>2023.0</v>
      </c>
      <c r="AF223" s="8"/>
    </row>
    <row r="224">
      <c r="A224" s="8">
        <v>66.0</v>
      </c>
      <c r="B224" s="9" t="s">
        <v>474</v>
      </c>
      <c r="C224" s="10" t="s">
        <v>475</v>
      </c>
      <c r="D224" s="8">
        <v>29.0</v>
      </c>
      <c r="E224" s="8">
        <v>33.0</v>
      </c>
      <c r="F224" s="8">
        <v>14.0</v>
      </c>
      <c r="G224" s="8">
        <v>19.0</v>
      </c>
      <c r="H224" s="8">
        <v>23.1</v>
      </c>
      <c r="I224" s="11">
        <v>7.3</v>
      </c>
      <c r="J224" s="10">
        <v>2.6</v>
      </c>
      <c r="K224" s="10">
        <v>6.5</v>
      </c>
      <c r="L224" s="8">
        <v>40.4</v>
      </c>
      <c r="M224" s="10">
        <v>0.4</v>
      </c>
      <c r="N224" s="10">
        <v>1.4</v>
      </c>
      <c r="O224" s="8">
        <v>28.9</v>
      </c>
      <c r="P224" s="8">
        <v>1.7</v>
      </c>
      <c r="Q224" s="8">
        <v>2.0</v>
      </c>
      <c r="R224" s="8">
        <v>83.3</v>
      </c>
      <c r="S224" s="10">
        <v>0.5</v>
      </c>
      <c r="T224" s="10">
        <v>1.8</v>
      </c>
      <c r="U224" s="10">
        <v>2.3</v>
      </c>
      <c r="V224" s="10">
        <v>2.3</v>
      </c>
      <c r="W224" s="10">
        <v>2.1</v>
      </c>
      <c r="X224" s="10">
        <v>0.5</v>
      </c>
      <c r="Y224" s="10">
        <v>0.1</v>
      </c>
      <c r="Z224" s="10">
        <v>2.7</v>
      </c>
      <c r="AA224" s="8">
        <v>13.4</v>
      </c>
      <c r="AB224" s="8">
        <v>0.0</v>
      </c>
      <c r="AC224" s="8">
        <v>0.0</v>
      </c>
      <c r="AD224" s="8">
        <v>-4.0</v>
      </c>
      <c r="AE224" s="14">
        <v>2023.0</v>
      </c>
      <c r="AF224" s="8"/>
    </row>
    <row r="225">
      <c r="A225" s="8">
        <v>67.0</v>
      </c>
      <c r="B225" s="9" t="s">
        <v>476</v>
      </c>
      <c r="C225" s="10" t="s">
        <v>477</v>
      </c>
      <c r="D225" s="8">
        <v>29.0</v>
      </c>
      <c r="E225" s="8">
        <v>35.0</v>
      </c>
      <c r="F225" s="8">
        <v>28.0</v>
      </c>
      <c r="G225" s="8">
        <v>7.0</v>
      </c>
      <c r="H225" s="8">
        <v>18.9</v>
      </c>
      <c r="I225" s="11">
        <v>7.1</v>
      </c>
      <c r="J225" s="10">
        <v>2.5</v>
      </c>
      <c r="K225" s="10">
        <v>6.1</v>
      </c>
      <c r="L225" s="8">
        <v>41.4</v>
      </c>
      <c r="M225" s="10">
        <v>1.6</v>
      </c>
      <c r="N225" s="10">
        <v>4.3</v>
      </c>
      <c r="O225" s="8">
        <v>36.8</v>
      </c>
      <c r="P225" s="8">
        <v>0.4</v>
      </c>
      <c r="Q225" s="8">
        <v>0.6</v>
      </c>
      <c r="R225" s="8">
        <v>75.0</v>
      </c>
      <c r="S225" s="10">
        <v>0.2</v>
      </c>
      <c r="T225" s="10">
        <v>1.2</v>
      </c>
      <c r="U225" s="10">
        <v>1.4</v>
      </c>
      <c r="V225" s="10">
        <v>1.7</v>
      </c>
      <c r="W225" s="10">
        <v>1.3</v>
      </c>
      <c r="X225" s="10">
        <v>0.7</v>
      </c>
      <c r="Y225" s="10">
        <v>0.1</v>
      </c>
      <c r="Z225" s="10">
        <v>1.6</v>
      </c>
      <c r="AA225" s="8">
        <v>13.2</v>
      </c>
      <c r="AB225" s="8">
        <v>0.0</v>
      </c>
      <c r="AC225" s="8">
        <v>0.0</v>
      </c>
      <c r="AD225" s="8">
        <v>1.0</v>
      </c>
      <c r="AE225" s="14">
        <v>2023.0</v>
      </c>
      <c r="AF225" s="8"/>
    </row>
    <row r="226">
      <c r="A226" s="8">
        <v>68.0</v>
      </c>
      <c r="B226" s="9" t="s">
        <v>478</v>
      </c>
      <c r="C226" s="10" t="s">
        <v>479</v>
      </c>
      <c r="D226" s="8">
        <v>33.0</v>
      </c>
      <c r="E226" s="8">
        <v>3.0</v>
      </c>
      <c r="F226" s="8">
        <v>2.0</v>
      </c>
      <c r="G226" s="8">
        <v>1.0</v>
      </c>
      <c r="H226" s="8">
        <v>19.8</v>
      </c>
      <c r="I226" s="11">
        <v>7.0</v>
      </c>
      <c r="J226" s="10">
        <v>2.0</v>
      </c>
      <c r="K226" s="10">
        <v>4.7</v>
      </c>
      <c r="L226" s="8">
        <v>42.9</v>
      </c>
      <c r="M226" s="10">
        <v>1.0</v>
      </c>
      <c r="N226" s="10">
        <v>1.7</v>
      </c>
      <c r="O226" s="8">
        <v>60.0</v>
      </c>
      <c r="P226" s="8">
        <v>2.0</v>
      </c>
      <c r="Q226" s="8">
        <v>2.0</v>
      </c>
      <c r="R226" s="8">
        <v>100.0</v>
      </c>
      <c r="S226" s="10">
        <v>0.3</v>
      </c>
      <c r="T226" s="10">
        <v>3.3</v>
      </c>
      <c r="U226" s="10">
        <v>3.7</v>
      </c>
      <c r="V226" s="10">
        <v>2.3</v>
      </c>
      <c r="W226" s="10">
        <v>1.7</v>
      </c>
      <c r="X226" s="10">
        <v>2.0</v>
      </c>
      <c r="Y226" s="10">
        <v>0.3</v>
      </c>
      <c r="Z226" s="10">
        <v>2.7</v>
      </c>
      <c r="AA226" s="8">
        <v>18.7</v>
      </c>
      <c r="AB226" s="8">
        <v>0.0</v>
      </c>
      <c r="AC226" s="8">
        <v>0.0</v>
      </c>
      <c r="AD226" s="8">
        <v>5.7</v>
      </c>
      <c r="AE226" s="14">
        <v>2023.0</v>
      </c>
      <c r="AF226" s="8"/>
    </row>
    <row r="227">
      <c r="A227" s="8">
        <v>69.0</v>
      </c>
      <c r="B227" s="9" t="s">
        <v>480</v>
      </c>
      <c r="C227" s="10" t="s">
        <v>481</v>
      </c>
      <c r="D227" s="8">
        <v>23.0</v>
      </c>
      <c r="E227" s="8">
        <v>36.0</v>
      </c>
      <c r="F227" s="8">
        <v>10.0</v>
      </c>
      <c r="G227" s="8">
        <v>26.0</v>
      </c>
      <c r="H227" s="8">
        <v>22.4</v>
      </c>
      <c r="I227" s="11">
        <v>6.9</v>
      </c>
      <c r="J227" s="10">
        <v>2.8</v>
      </c>
      <c r="K227" s="10">
        <v>7.6</v>
      </c>
      <c r="L227" s="8">
        <v>36.7</v>
      </c>
      <c r="M227" s="10">
        <v>0.3</v>
      </c>
      <c r="N227" s="10">
        <v>1.1</v>
      </c>
      <c r="O227" s="8">
        <v>24.4</v>
      </c>
      <c r="P227" s="8">
        <v>1.0</v>
      </c>
      <c r="Q227" s="8">
        <v>1.4</v>
      </c>
      <c r="R227" s="8">
        <v>71.2</v>
      </c>
      <c r="S227" s="10">
        <v>1.3</v>
      </c>
      <c r="T227" s="10">
        <v>3.8</v>
      </c>
      <c r="U227" s="10">
        <v>5.1</v>
      </c>
      <c r="V227" s="10">
        <v>1.6</v>
      </c>
      <c r="W227" s="10">
        <v>2.0</v>
      </c>
      <c r="X227" s="10">
        <v>1.2</v>
      </c>
      <c r="Y227" s="10">
        <v>0.6</v>
      </c>
      <c r="Z227" s="10">
        <v>2.2</v>
      </c>
      <c r="AA227" s="8">
        <v>17.5</v>
      </c>
      <c r="AB227" s="8">
        <v>3.0</v>
      </c>
      <c r="AC227" s="8">
        <v>0.0</v>
      </c>
      <c r="AD227" s="8">
        <v>-1.8</v>
      </c>
      <c r="AE227" s="14">
        <v>2023.0</v>
      </c>
      <c r="AF227" s="8"/>
    </row>
    <row r="228">
      <c r="A228" s="8">
        <v>70.0</v>
      </c>
      <c r="B228" s="9" t="s">
        <v>482</v>
      </c>
      <c r="C228" s="10" t="s">
        <v>483</v>
      </c>
      <c r="D228" s="8">
        <v>29.0</v>
      </c>
      <c r="E228" s="8">
        <v>31.0</v>
      </c>
      <c r="F228" s="8">
        <v>15.0</v>
      </c>
      <c r="G228" s="8">
        <v>16.0</v>
      </c>
      <c r="H228" s="8">
        <v>21.9</v>
      </c>
      <c r="I228" s="11">
        <v>6.9</v>
      </c>
      <c r="J228" s="10">
        <v>2.7</v>
      </c>
      <c r="K228" s="10">
        <v>6.2</v>
      </c>
      <c r="L228" s="8">
        <v>43.2</v>
      </c>
      <c r="M228" s="10">
        <v>1.1</v>
      </c>
      <c r="N228" s="10">
        <v>2.6</v>
      </c>
      <c r="O228" s="8">
        <v>40.2</v>
      </c>
      <c r="P228" s="8">
        <v>0.5</v>
      </c>
      <c r="Q228" s="8">
        <v>0.8</v>
      </c>
      <c r="R228" s="8">
        <v>62.5</v>
      </c>
      <c r="S228" s="10">
        <v>0.5</v>
      </c>
      <c r="T228" s="10">
        <v>4.4</v>
      </c>
      <c r="U228" s="10">
        <v>4.8</v>
      </c>
      <c r="V228" s="10">
        <v>1.5</v>
      </c>
      <c r="W228" s="10">
        <v>1.4</v>
      </c>
      <c r="X228" s="10">
        <v>0.5</v>
      </c>
      <c r="Y228" s="10">
        <v>1.2</v>
      </c>
      <c r="Z228" s="10">
        <v>2.2</v>
      </c>
      <c r="AA228" s="8">
        <v>17.8</v>
      </c>
      <c r="AB228" s="8">
        <v>3.0</v>
      </c>
      <c r="AC228" s="8">
        <v>0.0</v>
      </c>
      <c r="AD228" s="8">
        <v>0.7</v>
      </c>
      <c r="AE228" s="14">
        <v>2023.0</v>
      </c>
      <c r="AF228" s="8"/>
    </row>
    <row r="229">
      <c r="A229" s="8">
        <v>71.0</v>
      </c>
      <c r="B229" s="9" t="s">
        <v>484</v>
      </c>
      <c r="C229" s="10" t="s">
        <v>485</v>
      </c>
      <c r="D229" s="8">
        <v>36.0</v>
      </c>
      <c r="E229" s="8">
        <v>39.0</v>
      </c>
      <c r="F229" s="8">
        <v>33.0</v>
      </c>
      <c r="G229" s="8">
        <v>6.0</v>
      </c>
      <c r="H229" s="8">
        <v>22.5</v>
      </c>
      <c r="I229" s="11">
        <v>6.7</v>
      </c>
      <c r="J229" s="10">
        <v>2.3</v>
      </c>
      <c r="K229" s="10">
        <v>5.3</v>
      </c>
      <c r="L229" s="8">
        <v>44.4</v>
      </c>
      <c r="M229" s="10">
        <v>1.3</v>
      </c>
      <c r="N229" s="10">
        <v>3.4</v>
      </c>
      <c r="O229" s="8">
        <v>38.6</v>
      </c>
      <c r="P229" s="8">
        <v>0.7</v>
      </c>
      <c r="Q229" s="8">
        <v>0.8</v>
      </c>
      <c r="R229" s="8">
        <v>81.8</v>
      </c>
      <c r="S229" s="10">
        <v>0.5</v>
      </c>
      <c r="T229" s="10">
        <v>2.9</v>
      </c>
      <c r="U229" s="10">
        <v>3.4</v>
      </c>
      <c r="V229" s="10">
        <v>1.1</v>
      </c>
      <c r="W229" s="10">
        <v>0.7</v>
      </c>
      <c r="X229" s="10">
        <v>0.6</v>
      </c>
      <c r="Y229" s="10">
        <v>0.2</v>
      </c>
      <c r="Z229" s="10">
        <v>2.2</v>
      </c>
      <c r="AA229" s="8">
        <v>14.0</v>
      </c>
      <c r="AB229" s="8">
        <v>0.0</v>
      </c>
      <c r="AC229" s="8">
        <v>0.0</v>
      </c>
      <c r="AD229" s="8">
        <v>5.6</v>
      </c>
      <c r="AE229" s="14">
        <v>2023.0</v>
      </c>
      <c r="AF229" s="8"/>
    </row>
    <row r="230">
      <c r="A230" s="8">
        <v>72.0</v>
      </c>
      <c r="B230" s="9" t="s">
        <v>486</v>
      </c>
      <c r="C230" s="10" t="s">
        <v>487</v>
      </c>
      <c r="D230" s="8">
        <v>28.0</v>
      </c>
      <c r="E230" s="8">
        <v>37.0</v>
      </c>
      <c r="F230" s="8">
        <v>12.0</v>
      </c>
      <c r="G230" s="8">
        <v>25.0</v>
      </c>
      <c r="H230" s="8">
        <v>19.7</v>
      </c>
      <c r="I230" s="11">
        <v>6.6</v>
      </c>
      <c r="J230" s="10">
        <v>2.5</v>
      </c>
      <c r="K230" s="10">
        <v>6.3</v>
      </c>
      <c r="L230" s="8">
        <v>40.1</v>
      </c>
      <c r="M230" s="10">
        <v>1.0</v>
      </c>
      <c r="N230" s="10">
        <v>2.3</v>
      </c>
      <c r="O230" s="8">
        <v>43.5</v>
      </c>
      <c r="P230" s="8">
        <v>0.6</v>
      </c>
      <c r="Q230" s="8">
        <v>0.8</v>
      </c>
      <c r="R230" s="8">
        <v>75.0</v>
      </c>
      <c r="S230" s="10">
        <v>0.6</v>
      </c>
      <c r="T230" s="10">
        <v>1.6</v>
      </c>
      <c r="U230" s="10">
        <v>2.2</v>
      </c>
      <c r="V230" s="10">
        <v>1.9</v>
      </c>
      <c r="W230" s="10">
        <v>1.3</v>
      </c>
      <c r="X230" s="10">
        <v>0.6</v>
      </c>
      <c r="Y230" s="10">
        <v>0.2</v>
      </c>
      <c r="Z230" s="10">
        <v>1.7</v>
      </c>
      <c r="AA230" s="8">
        <v>13.5</v>
      </c>
      <c r="AB230" s="8">
        <v>0.0</v>
      </c>
      <c r="AC230" s="8">
        <v>0.0</v>
      </c>
      <c r="AD230" s="8">
        <v>-0.4</v>
      </c>
      <c r="AE230" s="14">
        <v>2023.0</v>
      </c>
      <c r="AF230" s="8"/>
    </row>
    <row r="231">
      <c r="A231" s="8">
        <v>73.0</v>
      </c>
      <c r="B231" s="9" t="s">
        <v>488</v>
      </c>
      <c r="C231" s="10" t="s">
        <v>489</v>
      </c>
      <c r="D231" s="8">
        <v>26.0</v>
      </c>
      <c r="E231" s="8">
        <v>23.0</v>
      </c>
      <c r="F231" s="8">
        <v>6.0</v>
      </c>
      <c r="G231" s="8">
        <v>17.0</v>
      </c>
      <c r="H231" s="8">
        <v>20.0</v>
      </c>
      <c r="I231" s="11">
        <v>6.5</v>
      </c>
      <c r="J231" s="10">
        <v>2.1</v>
      </c>
      <c r="K231" s="10">
        <v>5.2</v>
      </c>
      <c r="L231" s="8">
        <v>40.3</v>
      </c>
      <c r="M231" s="10">
        <v>1.0</v>
      </c>
      <c r="N231" s="10">
        <v>2.4</v>
      </c>
      <c r="O231" s="8">
        <v>41.8</v>
      </c>
      <c r="P231" s="8">
        <v>1.3</v>
      </c>
      <c r="Q231" s="8">
        <v>1.9</v>
      </c>
      <c r="R231" s="8">
        <v>72.1</v>
      </c>
      <c r="S231" s="10">
        <v>0.2</v>
      </c>
      <c r="T231" s="10">
        <v>1.6</v>
      </c>
      <c r="U231" s="10">
        <v>1.7</v>
      </c>
      <c r="V231" s="10">
        <v>2.8</v>
      </c>
      <c r="W231" s="10">
        <v>1.5</v>
      </c>
      <c r="X231" s="10">
        <v>0.8</v>
      </c>
      <c r="Y231" s="10">
        <v>0.2</v>
      </c>
      <c r="Z231" s="10">
        <v>1.9</v>
      </c>
      <c r="AA231" s="8">
        <v>14.0</v>
      </c>
      <c r="AB231" s="8">
        <v>0.0</v>
      </c>
      <c r="AC231" s="8">
        <v>0.0</v>
      </c>
      <c r="AD231" s="8">
        <v>-6.3</v>
      </c>
      <c r="AE231" s="14">
        <v>2023.0</v>
      </c>
      <c r="AF231" s="8"/>
    </row>
    <row r="232">
      <c r="A232" s="8">
        <v>74.0</v>
      </c>
      <c r="B232" s="9" t="s">
        <v>490</v>
      </c>
      <c r="C232" s="10" t="s">
        <v>491</v>
      </c>
      <c r="D232" s="8">
        <v>31.0</v>
      </c>
      <c r="E232" s="8">
        <v>40.0</v>
      </c>
      <c r="F232" s="8">
        <v>27.0</v>
      </c>
      <c r="G232" s="8">
        <v>13.0</v>
      </c>
      <c r="H232" s="8">
        <v>21.5</v>
      </c>
      <c r="I232" s="11">
        <v>6.4</v>
      </c>
      <c r="J232" s="10">
        <v>2.5</v>
      </c>
      <c r="K232" s="10">
        <v>6.0</v>
      </c>
      <c r="L232" s="8">
        <v>40.8</v>
      </c>
      <c r="M232" s="10">
        <v>1.0</v>
      </c>
      <c r="N232" s="10">
        <v>2.9</v>
      </c>
      <c r="O232" s="8">
        <v>34.8</v>
      </c>
      <c r="P232" s="8">
        <v>0.5</v>
      </c>
      <c r="Q232" s="8">
        <v>0.7</v>
      </c>
      <c r="R232" s="8">
        <v>70.4</v>
      </c>
      <c r="S232" s="10">
        <v>0.7</v>
      </c>
      <c r="T232" s="10">
        <v>2.1</v>
      </c>
      <c r="U232" s="10">
        <v>2.8</v>
      </c>
      <c r="V232" s="10">
        <v>0.9</v>
      </c>
      <c r="W232" s="10">
        <v>0.9</v>
      </c>
      <c r="X232" s="10">
        <v>0.9</v>
      </c>
      <c r="Y232" s="10">
        <v>1.3</v>
      </c>
      <c r="Z232" s="10">
        <v>1.9</v>
      </c>
      <c r="AA232" s="8">
        <v>15.5</v>
      </c>
      <c r="AB232" s="8">
        <v>0.0</v>
      </c>
      <c r="AC232" s="8">
        <v>0.0</v>
      </c>
      <c r="AD232" s="8">
        <v>1.6</v>
      </c>
      <c r="AE232" s="14">
        <v>2023.0</v>
      </c>
      <c r="AF232" s="8"/>
    </row>
    <row r="233">
      <c r="A233" s="8">
        <v>75.0</v>
      </c>
      <c r="B233" s="9" t="s">
        <v>492</v>
      </c>
      <c r="C233" s="10" t="s">
        <v>493</v>
      </c>
      <c r="D233" s="8">
        <v>29.0</v>
      </c>
      <c r="E233" s="8">
        <v>40.0</v>
      </c>
      <c r="F233" s="8">
        <v>19.0</v>
      </c>
      <c r="G233" s="8">
        <v>21.0</v>
      </c>
      <c r="H233" s="8">
        <v>24.8</v>
      </c>
      <c r="I233" s="11">
        <v>6.3</v>
      </c>
      <c r="J233" s="10">
        <v>2.2</v>
      </c>
      <c r="K233" s="10">
        <v>5.1</v>
      </c>
      <c r="L233" s="8">
        <v>42.9</v>
      </c>
      <c r="M233" s="10">
        <v>0.8</v>
      </c>
      <c r="N233" s="10">
        <v>2.1</v>
      </c>
      <c r="O233" s="8">
        <v>39.0</v>
      </c>
      <c r="P233" s="8">
        <v>1.1</v>
      </c>
      <c r="Q233" s="8">
        <v>1.2</v>
      </c>
      <c r="R233" s="8">
        <v>93.6</v>
      </c>
      <c r="S233" s="10">
        <v>0.2</v>
      </c>
      <c r="T233" s="10">
        <v>1.9</v>
      </c>
      <c r="U233" s="10">
        <v>2.1</v>
      </c>
      <c r="V233" s="10">
        <v>1.7</v>
      </c>
      <c r="W233" s="10">
        <v>0.7</v>
      </c>
      <c r="X233" s="10">
        <v>0.7</v>
      </c>
      <c r="Y233" s="10">
        <v>0.4</v>
      </c>
      <c r="Z233" s="10">
        <v>1.2</v>
      </c>
      <c r="AA233" s="8">
        <v>12.9</v>
      </c>
      <c r="AB233" s="8">
        <v>0.0</v>
      </c>
      <c r="AC233" s="8">
        <v>0.0</v>
      </c>
      <c r="AD233" s="8">
        <v>-3.0</v>
      </c>
      <c r="AE233" s="14">
        <v>2023.0</v>
      </c>
      <c r="AF233" s="8"/>
    </row>
    <row r="234">
      <c r="A234" s="8">
        <v>76.0</v>
      </c>
      <c r="B234" s="9" t="s">
        <v>494</v>
      </c>
      <c r="C234" s="10" t="s">
        <v>495</v>
      </c>
      <c r="D234" s="8">
        <v>29.0</v>
      </c>
      <c r="E234" s="8">
        <v>29.0</v>
      </c>
      <c r="F234" s="8">
        <v>14.0</v>
      </c>
      <c r="G234" s="8">
        <v>15.0</v>
      </c>
      <c r="H234" s="8">
        <v>24.1</v>
      </c>
      <c r="I234" s="11">
        <v>6.2</v>
      </c>
      <c r="J234" s="10">
        <v>2.2</v>
      </c>
      <c r="K234" s="10">
        <v>5.6</v>
      </c>
      <c r="L234" s="8">
        <v>39.9</v>
      </c>
      <c r="M234" s="10">
        <v>0.2</v>
      </c>
      <c r="N234" s="10">
        <v>1.2</v>
      </c>
      <c r="O234" s="8">
        <v>20.6</v>
      </c>
      <c r="P234" s="8">
        <v>1.4</v>
      </c>
      <c r="Q234" s="8">
        <v>1.8</v>
      </c>
      <c r="R234" s="8">
        <v>79.2</v>
      </c>
      <c r="S234" s="10">
        <v>0.6</v>
      </c>
      <c r="T234" s="10">
        <v>1.9</v>
      </c>
      <c r="U234" s="10">
        <v>2.4</v>
      </c>
      <c r="V234" s="10">
        <v>4.5</v>
      </c>
      <c r="W234" s="10">
        <v>1.3</v>
      </c>
      <c r="X234" s="10">
        <v>0.6</v>
      </c>
      <c r="Y234" s="10">
        <v>0.1</v>
      </c>
      <c r="Z234" s="10">
        <v>2.1</v>
      </c>
      <c r="AA234" s="8">
        <v>14.7</v>
      </c>
      <c r="AB234" s="8">
        <v>0.0</v>
      </c>
      <c r="AC234" s="8">
        <v>0.0</v>
      </c>
      <c r="AD234" s="8">
        <v>-1.3</v>
      </c>
      <c r="AE234" s="14">
        <v>2023.0</v>
      </c>
      <c r="AF234" s="8"/>
    </row>
    <row r="235">
      <c r="A235" s="8">
        <v>77.0</v>
      </c>
      <c r="B235" s="9" t="s">
        <v>496</v>
      </c>
      <c r="C235" s="10" t="s">
        <v>497</v>
      </c>
      <c r="D235" s="8">
        <v>24.0</v>
      </c>
      <c r="E235" s="8">
        <v>38.0</v>
      </c>
      <c r="F235" s="8">
        <v>18.0</v>
      </c>
      <c r="G235" s="8">
        <v>20.0</v>
      </c>
      <c r="H235" s="8">
        <v>24.2</v>
      </c>
      <c r="I235" s="11">
        <v>6.0</v>
      </c>
      <c r="J235" s="10">
        <v>2.5</v>
      </c>
      <c r="K235" s="10">
        <v>5.2</v>
      </c>
      <c r="L235" s="8">
        <v>47.2</v>
      </c>
      <c r="M235" s="10">
        <v>0.3</v>
      </c>
      <c r="N235" s="10">
        <v>1.3</v>
      </c>
      <c r="O235" s="8">
        <v>27.1</v>
      </c>
      <c r="P235" s="8">
        <v>0.7</v>
      </c>
      <c r="Q235" s="8">
        <v>1.3</v>
      </c>
      <c r="R235" s="8">
        <v>54.0</v>
      </c>
      <c r="S235" s="10">
        <v>1.7</v>
      </c>
      <c r="T235" s="10">
        <v>4.8</v>
      </c>
      <c r="U235" s="10">
        <v>6.5</v>
      </c>
      <c r="V235" s="10">
        <v>2.6</v>
      </c>
      <c r="W235" s="10">
        <v>1.2</v>
      </c>
      <c r="X235" s="10">
        <v>0.9</v>
      </c>
      <c r="Y235" s="10">
        <v>0.6</v>
      </c>
      <c r="Z235" s="10">
        <v>1.8</v>
      </c>
      <c r="AA235" s="8">
        <v>18.5</v>
      </c>
      <c r="AB235" s="8">
        <v>5.0</v>
      </c>
      <c r="AC235" s="8">
        <v>0.0</v>
      </c>
      <c r="AD235" s="8">
        <v>-3.1</v>
      </c>
      <c r="AE235" s="14">
        <v>2023.0</v>
      </c>
      <c r="AF235" s="8"/>
    </row>
    <row r="236">
      <c r="A236" s="8">
        <v>78.0</v>
      </c>
      <c r="B236" s="9" t="s">
        <v>498</v>
      </c>
      <c r="C236" s="10" t="s">
        <v>499</v>
      </c>
      <c r="D236" s="8">
        <v>30.0</v>
      </c>
      <c r="E236" s="8">
        <v>39.0</v>
      </c>
      <c r="F236" s="8">
        <v>19.0</v>
      </c>
      <c r="G236" s="8">
        <v>20.0</v>
      </c>
      <c r="H236" s="8">
        <v>12.7</v>
      </c>
      <c r="I236" s="11">
        <v>5.9</v>
      </c>
      <c r="J236" s="10">
        <v>2.3</v>
      </c>
      <c r="K236" s="10">
        <v>4.9</v>
      </c>
      <c r="L236" s="8">
        <v>46.4</v>
      </c>
      <c r="M236" s="10">
        <v>0.2</v>
      </c>
      <c r="N236" s="10">
        <v>0.6</v>
      </c>
      <c r="O236" s="8">
        <v>36.4</v>
      </c>
      <c r="P236" s="8">
        <v>1.2</v>
      </c>
      <c r="Q236" s="8">
        <v>1.4</v>
      </c>
      <c r="R236" s="8">
        <v>80.4</v>
      </c>
      <c r="S236" s="10">
        <v>0.7</v>
      </c>
      <c r="T236" s="10">
        <v>1.7</v>
      </c>
      <c r="U236" s="10">
        <v>2.4</v>
      </c>
      <c r="V236" s="10">
        <v>0.8</v>
      </c>
      <c r="W236" s="10">
        <v>1.1</v>
      </c>
      <c r="X236" s="10">
        <v>0.1</v>
      </c>
      <c r="Y236" s="10">
        <v>0.1</v>
      </c>
      <c r="Z236" s="10">
        <v>1.7</v>
      </c>
      <c r="AA236" s="8">
        <v>9.8</v>
      </c>
      <c r="AB236" s="8">
        <v>0.0</v>
      </c>
      <c r="AC236" s="8">
        <v>0.0</v>
      </c>
      <c r="AD236" s="8">
        <v>-2.5</v>
      </c>
      <c r="AE236" s="14">
        <v>2023.0</v>
      </c>
      <c r="AF236" s="8"/>
    </row>
    <row r="237">
      <c r="A237" s="8">
        <v>79.0</v>
      </c>
      <c r="B237" s="9" t="s">
        <v>500</v>
      </c>
      <c r="C237" s="10" t="s">
        <v>501</v>
      </c>
      <c r="D237" s="8">
        <v>28.0</v>
      </c>
      <c r="E237" s="8">
        <v>40.0</v>
      </c>
      <c r="F237" s="8">
        <v>11.0</v>
      </c>
      <c r="G237" s="8">
        <v>29.0</v>
      </c>
      <c r="H237" s="8">
        <v>19.7</v>
      </c>
      <c r="I237" s="11">
        <v>5.9</v>
      </c>
      <c r="J237" s="10">
        <v>2.0</v>
      </c>
      <c r="K237" s="10">
        <v>5.8</v>
      </c>
      <c r="L237" s="8">
        <v>34.3</v>
      </c>
      <c r="M237" s="10">
        <v>1.3</v>
      </c>
      <c r="N237" s="10">
        <v>3.6</v>
      </c>
      <c r="O237" s="8">
        <v>35.0</v>
      </c>
      <c r="P237" s="8">
        <v>0.6</v>
      </c>
      <c r="Q237" s="8">
        <v>0.7</v>
      </c>
      <c r="R237" s="8">
        <v>88.9</v>
      </c>
      <c r="S237" s="10">
        <v>0.3</v>
      </c>
      <c r="T237" s="10">
        <v>2.0</v>
      </c>
      <c r="U237" s="10">
        <v>2.3</v>
      </c>
      <c r="V237" s="10">
        <v>1.3</v>
      </c>
      <c r="W237" s="10">
        <v>0.7</v>
      </c>
      <c r="X237" s="10">
        <v>0.6</v>
      </c>
      <c r="Y237" s="10">
        <v>0.1</v>
      </c>
      <c r="Z237" s="10">
        <v>1.9</v>
      </c>
      <c r="AA237" s="8">
        <v>12.0</v>
      </c>
      <c r="AB237" s="8">
        <v>0.0</v>
      </c>
      <c r="AC237" s="8">
        <v>0.0</v>
      </c>
      <c r="AD237" s="8">
        <v>-4.3</v>
      </c>
      <c r="AE237" s="14">
        <v>2023.0</v>
      </c>
      <c r="AF237" s="8"/>
    </row>
    <row r="238">
      <c r="A238" s="8">
        <v>80.0</v>
      </c>
      <c r="B238" s="9" t="s">
        <v>502</v>
      </c>
      <c r="C238" s="10" t="s">
        <v>503</v>
      </c>
      <c r="D238" s="8">
        <v>35.0</v>
      </c>
      <c r="E238" s="8">
        <v>32.0</v>
      </c>
      <c r="F238" s="8">
        <v>15.0</v>
      </c>
      <c r="G238" s="8">
        <v>17.0</v>
      </c>
      <c r="H238" s="8">
        <v>21.6</v>
      </c>
      <c r="I238" s="11">
        <v>5.8</v>
      </c>
      <c r="J238" s="10">
        <v>2.2</v>
      </c>
      <c r="K238" s="10">
        <v>4.8</v>
      </c>
      <c r="L238" s="8">
        <v>46.1</v>
      </c>
      <c r="M238" s="10">
        <v>0.3</v>
      </c>
      <c r="N238" s="10">
        <v>1.0</v>
      </c>
      <c r="O238" s="8">
        <v>29.0</v>
      </c>
      <c r="P238" s="8">
        <v>1.1</v>
      </c>
      <c r="Q238" s="8">
        <v>1.5</v>
      </c>
      <c r="R238" s="8">
        <v>75.0</v>
      </c>
      <c r="S238" s="10">
        <v>0.3</v>
      </c>
      <c r="T238" s="10">
        <v>1.9</v>
      </c>
      <c r="U238" s="10">
        <v>2.2</v>
      </c>
      <c r="V238" s="10">
        <v>3.3</v>
      </c>
      <c r="W238" s="10">
        <v>1.3</v>
      </c>
      <c r="X238" s="10">
        <v>0.7</v>
      </c>
      <c r="Y238" s="10">
        <v>0.1</v>
      </c>
      <c r="Z238" s="10">
        <v>2.0</v>
      </c>
      <c r="AA238" s="8">
        <v>13.2</v>
      </c>
      <c r="AB238" s="8">
        <v>0.0</v>
      </c>
      <c r="AC238" s="8">
        <v>0.0</v>
      </c>
      <c r="AD238" s="8">
        <v>1.7</v>
      </c>
      <c r="AE238" s="14">
        <v>2023.0</v>
      </c>
      <c r="AF238" s="8"/>
    </row>
    <row r="239">
      <c r="A239" s="8">
        <v>81.0</v>
      </c>
      <c r="B239" s="9" t="s">
        <v>504</v>
      </c>
      <c r="C239" s="10" t="s">
        <v>505</v>
      </c>
      <c r="D239" s="8">
        <v>35.0</v>
      </c>
      <c r="E239" s="8">
        <v>30.0</v>
      </c>
      <c r="F239" s="8">
        <v>9.0</v>
      </c>
      <c r="G239" s="8">
        <v>21.0</v>
      </c>
      <c r="H239" s="8">
        <v>10.5</v>
      </c>
      <c r="I239" s="11">
        <v>5.8</v>
      </c>
      <c r="J239" s="10">
        <v>2.0</v>
      </c>
      <c r="K239" s="10">
        <v>4.5</v>
      </c>
      <c r="L239" s="8">
        <v>45.5</v>
      </c>
      <c r="M239" s="10">
        <v>0.4</v>
      </c>
      <c r="N239" s="10">
        <v>1.1</v>
      </c>
      <c r="O239" s="8">
        <v>38.2</v>
      </c>
      <c r="P239" s="8">
        <v>1.3</v>
      </c>
      <c r="Q239" s="8">
        <v>1.5</v>
      </c>
      <c r="R239" s="8">
        <v>90.9</v>
      </c>
      <c r="S239" s="10">
        <v>0.8</v>
      </c>
      <c r="T239" s="10">
        <v>2.3</v>
      </c>
      <c r="U239" s="10">
        <v>3.1</v>
      </c>
      <c r="V239" s="10">
        <v>0.5</v>
      </c>
      <c r="W239" s="10">
        <v>1.1</v>
      </c>
      <c r="X239" s="10">
        <v>0.1</v>
      </c>
      <c r="Y239" s="10">
        <v>0.1</v>
      </c>
      <c r="Z239" s="10">
        <v>1.4</v>
      </c>
      <c r="AA239" s="8">
        <v>10.3</v>
      </c>
      <c r="AB239" s="8">
        <v>0.0</v>
      </c>
      <c r="AC239" s="8">
        <v>0.0</v>
      </c>
      <c r="AD239" s="8">
        <v>-1.2</v>
      </c>
      <c r="AE239" s="14">
        <v>2023.0</v>
      </c>
      <c r="AF239" s="8"/>
    </row>
    <row r="240">
      <c r="A240" s="8">
        <v>82.0</v>
      </c>
      <c r="B240" s="9" t="s">
        <v>506</v>
      </c>
      <c r="C240" s="10" t="s">
        <v>507</v>
      </c>
      <c r="D240" s="8">
        <v>26.0</v>
      </c>
      <c r="E240" s="8">
        <v>40.0</v>
      </c>
      <c r="F240" s="8">
        <v>27.0</v>
      </c>
      <c r="G240" s="8">
        <v>13.0</v>
      </c>
      <c r="H240" s="8">
        <v>16.7</v>
      </c>
      <c r="I240" s="11">
        <v>5.8</v>
      </c>
      <c r="J240" s="10">
        <v>2.2</v>
      </c>
      <c r="K240" s="10">
        <v>5.2</v>
      </c>
      <c r="L240" s="8">
        <v>41.6</v>
      </c>
      <c r="M240" s="10">
        <v>1.0</v>
      </c>
      <c r="N240" s="10">
        <v>2.1</v>
      </c>
      <c r="O240" s="8">
        <v>46.4</v>
      </c>
      <c r="P240" s="8">
        <v>0.4</v>
      </c>
      <c r="Q240" s="8">
        <v>0.6</v>
      </c>
      <c r="R240" s="8">
        <v>68.0</v>
      </c>
      <c r="S240" s="10">
        <v>0.1</v>
      </c>
      <c r="T240" s="10">
        <v>0.7</v>
      </c>
      <c r="U240" s="10">
        <v>0.9</v>
      </c>
      <c r="V240" s="10">
        <v>1.7</v>
      </c>
      <c r="W240" s="10">
        <v>1.0</v>
      </c>
      <c r="X240" s="10">
        <v>0.7</v>
      </c>
      <c r="Y240" s="10">
        <v>0.1</v>
      </c>
      <c r="Z240" s="10">
        <v>1.1</v>
      </c>
      <c r="AA240" s="8">
        <v>10.9</v>
      </c>
      <c r="AB240" s="8">
        <v>0.0</v>
      </c>
      <c r="AC240" s="8">
        <v>0.0</v>
      </c>
      <c r="AD240" s="8">
        <v>0.6</v>
      </c>
      <c r="AE240" s="14">
        <v>2023.0</v>
      </c>
      <c r="AF240" s="8"/>
    </row>
    <row r="241">
      <c r="A241" s="8">
        <v>83.0</v>
      </c>
      <c r="B241" s="9" t="s">
        <v>508</v>
      </c>
      <c r="C241" s="10" t="s">
        <v>509</v>
      </c>
      <c r="D241" s="8">
        <v>29.0</v>
      </c>
      <c r="E241" s="8">
        <v>35.0</v>
      </c>
      <c r="F241" s="8">
        <v>16.0</v>
      </c>
      <c r="G241" s="8">
        <v>19.0</v>
      </c>
      <c r="H241" s="8">
        <v>17.6</v>
      </c>
      <c r="I241" s="11">
        <v>5.6</v>
      </c>
      <c r="J241" s="10">
        <v>2.1</v>
      </c>
      <c r="K241" s="10">
        <v>6.1</v>
      </c>
      <c r="L241" s="8">
        <v>34.0</v>
      </c>
      <c r="M241" s="10">
        <v>0.5</v>
      </c>
      <c r="N241" s="10">
        <v>1.9</v>
      </c>
      <c r="O241" s="8">
        <v>27.3</v>
      </c>
      <c r="P241" s="8">
        <v>0.9</v>
      </c>
      <c r="Q241" s="8">
        <v>1.3</v>
      </c>
      <c r="R241" s="8">
        <v>71.7</v>
      </c>
      <c r="S241" s="10">
        <v>1.1</v>
      </c>
      <c r="T241" s="10">
        <v>3.3</v>
      </c>
      <c r="U241" s="10">
        <v>4.4</v>
      </c>
      <c r="V241" s="10">
        <v>2.2</v>
      </c>
      <c r="W241" s="10">
        <v>1.5</v>
      </c>
      <c r="X241" s="10">
        <v>0.7</v>
      </c>
      <c r="Y241" s="10">
        <v>0.2</v>
      </c>
      <c r="Z241" s="10">
        <v>2.2</v>
      </c>
      <c r="AA241" s="8">
        <v>14.4</v>
      </c>
      <c r="AB241" s="8">
        <v>0.0</v>
      </c>
      <c r="AC241" s="8">
        <v>0.0</v>
      </c>
      <c r="AD241" s="8">
        <v>-1.4</v>
      </c>
      <c r="AE241" s="14">
        <v>2023.0</v>
      </c>
      <c r="AF241" s="8"/>
    </row>
    <row r="242">
      <c r="A242" s="8">
        <v>84.0</v>
      </c>
      <c r="B242" s="9" t="s">
        <v>510</v>
      </c>
      <c r="C242" s="10" t="s">
        <v>511</v>
      </c>
      <c r="D242" s="8">
        <v>29.0</v>
      </c>
      <c r="E242" s="8">
        <v>34.0</v>
      </c>
      <c r="F242" s="8">
        <v>17.0</v>
      </c>
      <c r="G242" s="8">
        <v>17.0</v>
      </c>
      <c r="H242" s="8">
        <v>15.9</v>
      </c>
      <c r="I242" s="11">
        <v>5.6</v>
      </c>
      <c r="J242" s="10">
        <v>1.8</v>
      </c>
      <c r="K242" s="10">
        <v>4.8</v>
      </c>
      <c r="L242" s="8">
        <v>37.8</v>
      </c>
      <c r="M242" s="10">
        <v>1.3</v>
      </c>
      <c r="N242" s="10">
        <v>3.6</v>
      </c>
      <c r="O242" s="8">
        <v>36.4</v>
      </c>
      <c r="P242" s="8">
        <v>0.6</v>
      </c>
      <c r="Q242" s="8">
        <v>0.8</v>
      </c>
      <c r="R242" s="8">
        <v>84.6</v>
      </c>
      <c r="S242" s="10">
        <v>0.2</v>
      </c>
      <c r="T242" s="10">
        <v>0.9</v>
      </c>
      <c r="U242" s="10">
        <v>1.1</v>
      </c>
      <c r="V242" s="10">
        <v>1.0</v>
      </c>
      <c r="W242" s="10">
        <v>0.8</v>
      </c>
      <c r="X242" s="10">
        <v>0.3</v>
      </c>
      <c r="Y242" s="8">
        <v>0.0</v>
      </c>
      <c r="Z242" s="10">
        <v>1.1</v>
      </c>
      <c r="AA242" s="8">
        <v>9.6</v>
      </c>
      <c r="AB242" s="8">
        <v>0.0</v>
      </c>
      <c r="AC242" s="8">
        <v>0.0</v>
      </c>
      <c r="AD242" s="8">
        <v>-0.2</v>
      </c>
      <c r="AE242" s="14">
        <v>2023.0</v>
      </c>
      <c r="AF242" s="8"/>
    </row>
    <row r="243">
      <c r="A243" s="8">
        <v>85.0</v>
      </c>
      <c r="B243" s="9" t="s">
        <v>512</v>
      </c>
      <c r="C243" s="10" t="s">
        <v>513</v>
      </c>
      <c r="D243" s="8">
        <v>30.0</v>
      </c>
      <c r="E243" s="8">
        <v>32.0</v>
      </c>
      <c r="F243" s="8">
        <v>15.0</v>
      </c>
      <c r="G243" s="8">
        <v>17.0</v>
      </c>
      <c r="H243" s="8">
        <v>13.6</v>
      </c>
      <c r="I243" s="11">
        <v>5.5</v>
      </c>
      <c r="J243" s="10">
        <v>1.9</v>
      </c>
      <c r="K243" s="10">
        <v>5.2</v>
      </c>
      <c r="L243" s="8">
        <v>37.0</v>
      </c>
      <c r="M243" s="10">
        <v>1.3</v>
      </c>
      <c r="N243" s="10">
        <v>3.3</v>
      </c>
      <c r="O243" s="8">
        <v>40.2</v>
      </c>
      <c r="P243" s="8">
        <v>0.3</v>
      </c>
      <c r="Q243" s="8">
        <v>0.4</v>
      </c>
      <c r="R243" s="8">
        <v>78.6</v>
      </c>
      <c r="S243" s="10">
        <v>0.1</v>
      </c>
      <c r="T243" s="10">
        <v>0.9</v>
      </c>
      <c r="U243" s="10">
        <v>1.0</v>
      </c>
      <c r="V243" s="10">
        <v>1.7</v>
      </c>
      <c r="W243" s="10">
        <v>1.1</v>
      </c>
      <c r="X243" s="10">
        <v>0.3</v>
      </c>
      <c r="Y243" s="10">
        <v>0.1</v>
      </c>
      <c r="Z243" s="10">
        <v>1.4</v>
      </c>
      <c r="AA243" s="8">
        <v>10.4</v>
      </c>
      <c r="AB243" s="8">
        <v>0.0</v>
      </c>
      <c r="AC243" s="8">
        <v>0.0</v>
      </c>
      <c r="AD243" s="8">
        <v>-1.0</v>
      </c>
      <c r="AE243" s="14">
        <v>2023.0</v>
      </c>
      <c r="AF243" s="8"/>
    </row>
    <row r="244">
      <c r="A244" s="8">
        <v>86.0</v>
      </c>
      <c r="B244" s="9" t="s">
        <v>514</v>
      </c>
      <c r="C244" s="10" t="s">
        <v>515</v>
      </c>
      <c r="D244" s="8">
        <v>35.0</v>
      </c>
      <c r="E244" s="8">
        <v>18.0</v>
      </c>
      <c r="F244" s="8">
        <v>3.0</v>
      </c>
      <c r="G244" s="8">
        <v>15.0</v>
      </c>
      <c r="H244" s="8">
        <v>15.9</v>
      </c>
      <c r="I244" s="11">
        <v>5.2</v>
      </c>
      <c r="J244" s="10">
        <v>1.7</v>
      </c>
      <c r="K244" s="10">
        <v>4.7</v>
      </c>
      <c r="L244" s="8">
        <v>36.9</v>
      </c>
      <c r="M244" s="10">
        <v>0.9</v>
      </c>
      <c r="N244" s="10">
        <v>2.6</v>
      </c>
      <c r="O244" s="8">
        <v>34.8</v>
      </c>
      <c r="P244" s="8">
        <v>0.9</v>
      </c>
      <c r="Q244" s="8">
        <v>1.1</v>
      </c>
      <c r="R244" s="8">
        <v>80.0</v>
      </c>
      <c r="S244" s="10">
        <v>0.4</v>
      </c>
      <c r="T244" s="10">
        <v>1.4</v>
      </c>
      <c r="U244" s="10">
        <v>1.8</v>
      </c>
      <c r="V244" s="10">
        <v>1.8</v>
      </c>
      <c r="W244" s="10">
        <v>0.6</v>
      </c>
      <c r="X244" s="10">
        <v>0.8</v>
      </c>
      <c r="Y244" s="10">
        <v>0.1</v>
      </c>
      <c r="Z244" s="10">
        <v>1.7</v>
      </c>
      <c r="AA244" s="8">
        <v>11.6</v>
      </c>
      <c r="AB244" s="8">
        <v>0.0</v>
      </c>
      <c r="AC244" s="8">
        <v>0.0</v>
      </c>
      <c r="AD244" s="8">
        <v>-1.1</v>
      </c>
      <c r="AE244" s="14">
        <v>2023.0</v>
      </c>
      <c r="AF244" s="8"/>
    </row>
    <row r="245">
      <c r="A245" s="8">
        <v>87.0</v>
      </c>
      <c r="B245" s="9" t="s">
        <v>516</v>
      </c>
      <c r="C245" s="10" t="s">
        <v>517</v>
      </c>
      <c r="D245" s="8">
        <v>30.0</v>
      </c>
      <c r="E245" s="8">
        <v>20.0</v>
      </c>
      <c r="F245" s="8">
        <v>7.0</v>
      </c>
      <c r="G245" s="8">
        <v>13.0</v>
      </c>
      <c r="H245" s="8">
        <v>9.7</v>
      </c>
      <c r="I245" s="11">
        <v>5.2</v>
      </c>
      <c r="J245" s="10">
        <v>1.9</v>
      </c>
      <c r="K245" s="10">
        <v>4.6</v>
      </c>
      <c r="L245" s="8">
        <v>41.3</v>
      </c>
      <c r="M245" s="10">
        <v>0.3</v>
      </c>
      <c r="N245" s="10">
        <v>1.0</v>
      </c>
      <c r="O245" s="8">
        <v>31.6</v>
      </c>
      <c r="P245" s="8">
        <v>1.1</v>
      </c>
      <c r="Q245" s="8">
        <v>1.2</v>
      </c>
      <c r="R245" s="8">
        <v>91.7</v>
      </c>
      <c r="S245" s="10">
        <v>0.3</v>
      </c>
      <c r="T245" s="10">
        <v>1.5</v>
      </c>
      <c r="U245" s="10">
        <v>1.8</v>
      </c>
      <c r="V245" s="10">
        <v>0.8</v>
      </c>
      <c r="W245" s="10">
        <v>0.9</v>
      </c>
      <c r="X245" s="10">
        <v>0.2</v>
      </c>
      <c r="Y245" s="10">
        <v>0.1</v>
      </c>
      <c r="Z245" s="10">
        <v>0.3</v>
      </c>
      <c r="AA245" s="8">
        <v>8.6</v>
      </c>
      <c r="AB245" s="8">
        <v>0.0</v>
      </c>
      <c r="AC245" s="8">
        <v>0.0</v>
      </c>
      <c r="AD245" s="8">
        <v>-2.1</v>
      </c>
      <c r="AE245" s="14">
        <v>2023.0</v>
      </c>
      <c r="AF245" s="8"/>
    </row>
    <row r="246">
      <c r="A246" s="8">
        <v>88.0</v>
      </c>
      <c r="B246" s="9" t="s">
        <v>518</v>
      </c>
      <c r="C246" s="10" t="s">
        <v>519</v>
      </c>
      <c r="D246" s="8">
        <v>29.0</v>
      </c>
      <c r="E246" s="8">
        <v>38.0</v>
      </c>
      <c r="F246" s="8">
        <v>11.0</v>
      </c>
      <c r="G246" s="8">
        <v>27.0</v>
      </c>
      <c r="H246" s="8">
        <v>17.7</v>
      </c>
      <c r="I246" s="11">
        <v>5.2</v>
      </c>
      <c r="J246" s="10">
        <v>1.9</v>
      </c>
      <c r="K246" s="10">
        <v>5.1</v>
      </c>
      <c r="L246" s="8">
        <v>38.0</v>
      </c>
      <c r="M246" s="10">
        <v>0.7</v>
      </c>
      <c r="N246" s="10">
        <v>2.5</v>
      </c>
      <c r="O246" s="8">
        <v>28.7</v>
      </c>
      <c r="P246" s="8">
        <v>0.6</v>
      </c>
      <c r="Q246" s="8">
        <v>0.8</v>
      </c>
      <c r="R246" s="8">
        <v>76.7</v>
      </c>
      <c r="S246" s="10">
        <v>0.5</v>
      </c>
      <c r="T246" s="10">
        <v>2.6</v>
      </c>
      <c r="U246" s="10">
        <v>3.1</v>
      </c>
      <c r="V246" s="10">
        <v>1.3</v>
      </c>
      <c r="W246" s="10">
        <v>0.8</v>
      </c>
      <c r="X246" s="10">
        <v>0.7</v>
      </c>
      <c r="Y246" s="10">
        <v>0.2</v>
      </c>
      <c r="Z246" s="10">
        <v>1.9</v>
      </c>
      <c r="AA246" s="8">
        <v>12.0</v>
      </c>
      <c r="AB246" s="8">
        <v>0.0</v>
      </c>
      <c r="AC246" s="8">
        <v>0.0</v>
      </c>
      <c r="AD246" s="8">
        <v>-2.8</v>
      </c>
      <c r="AE246" s="14">
        <v>2023.0</v>
      </c>
      <c r="AF246" s="8"/>
    </row>
    <row r="247">
      <c r="A247" s="8">
        <v>89.0</v>
      </c>
      <c r="B247" s="9" t="s">
        <v>520</v>
      </c>
      <c r="C247" s="10" t="s">
        <v>521</v>
      </c>
      <c r="D247" s="8">
        <v>28.0</v>
      </c>
      <c r="E247" s="8">
        <v>37.0</v>
      </c>
      <c r="F247" s="8">
        <v>11.0</v>
      </c>
      <c r="G247" s="8">
        <v>26.0</v>
      </c>
      <c r="H247" s="8">
        <v>19.1</v>
      </c>
      <c r="I247" s="11">
        <v>5.0</v>
      </c>
      <c r="J247" s="10">
        <v>2.2</v>
      </c>
      <c r="K247" s="10">
        <v>4.2</v>
      </c>
      <c r="L247" s="8">
        <v>51.6</v>
      </c>
      <c r="M247" s="8">
        <v>0.0</v>
      </c>
      <c r="N247" s="8">
        <v>0.0</v>
      </c>
      <c r="O247" s="8">
        <v>0.0</v>
      </c>
      <c r="P247" s="8">
        <v>0.6</v>
      </c>
      <c r="Q247" s="8">
        <v>1.0</v>
      </c>
      <c r="R247" s="8">
        <v>60.5</v>
      </c>
      <c r="S247" s="10">
        <v>1.1</v>
      </c>
      <c r="T247" s="10">
        <v>3.0</v>
      </c>
      <c r="U247" s="10">
        <v>4.0</v>
      </c>
      <c r="V247" s="10">
        <v>1.3</v>
      </c>
      <c r="W247" s="10">
        <v>1.5</v>
      </c>
      <c r="X247" s="10">
        <v>0.4</v>
      </c>
      <c r="Y247" s="10">
        <v>0.5</v>
      </c>
      <c r="Z247" s="10">
        <v>1.5</v>
      </c>
      <c r="AA247" s="8">
        <v>12.1</v>
      </c>
      <c r="AB247" s="8">
        <v>1.0</v>
      </c>
      <c r="AC247" s="8">
        <v>0.0</v>
      </c>
      <c r="AD247" s="8">
        <v>-4.0</v>
      </c>
      <c r="AE247" s="14">
        <v>2023.0</v>
      </c>
      <c r="AF247" s="8"/>
    </row>
    <row r="248">
      <c r="A248" s="8">
        <v>90.0</v>
      </c>
      <c r="B248" s="9" t="s">
        <v>522</v>
      </c>
      <c r="C248" s="10" t="s">
        <v>523</v>
      </c>
      <c r="D248" s="8">
        <v>24.0</v>
      </c>
      <c r="E248" s="8">
        <v>37.0</v>
      </c>
      <c r="F248" s="8">
        <v>13.0</v>
      </c>
      <c r="G248" s="8">
        <v>24.0</v>
      </c>
      <c r="H248" s="8">
        <v>12.8</v>
      </c>
      <c r="I248" s="11">
        <v>4.8</v>
      </c>
      <c r="J248" s="10">
        <v>2.0</v>
      </c>
      <c r="K248" s="10">
        <v>4.0</v>
      </c>
      <c r="L248" s="8">
        <v>50.0</v>
      </c>
      <c r="M248" s="8">
        <v>0.0</v>
      </c>
      <c r="N248" s="8">
        <v>0.0</v>
      </c>
      <c r="O248" s="8">
        <v>0.0</v>
      </c>
      <c r="P248" s="8">
        <v>0.8</v>
      </c>
      <c r="Q248" s="8">
        <v>1.3</v>
      </c>
      <c r="R248" s="8">
        <v>63.8</v>
      </c>
      <c r="S248" s="10">
        <v>1.1</v>
      </c>
      <c r="T248" s="10">
        <v>3.2</v>
      </c>
      <c r="U248" s="10">
        <v>4.3</v>
      </c>
      <c r="V248" s="10">
        <v>0.3</v>
      </c>
      <c r="W248" s="10">
        <v>0.9</v>
      </c>
      <c r="X248" s="10">
        <v>0.4</v>
      </c>
      <c r="Y248" s="10">
        <v>0.6</v>
      </c>
      <c r="Z248" s="10">
        <v>2.3</v>
      </c>
      <c r="AA248" s="8">
        <v>11.5</v>
      </c>
      <c r="AB248" s="8">
        <v>0.0</v>
      </c>
      <c r="AC248" s="8">
        <v>0.0</v>
      </c>
      <c r="AD248" s="8">
        <v>-1.8</v>
      </c>
      <c r="AE248" s="14">
        <v>2023.0</v>
      </c>
      <c r="AF248" s="8"/>
    </row>
    <row r="249">
      <c r="A249" s="8">
        <v>91.0</v>
      </c>
      <c r="B249" s="9" t="s">
        <v>524</v>
      </c>
      <c r="C249" s="10" t="s">
        <v>525</v>
      </c>
      <c r="D249" s="8">
        <v>27.0</v>
      </c>
      <c r="E249" s="8">
        <v>36.0</v>
      </c>
      <c r="F249" s="8">
        <v>17.0</v>
      </c>
      <c r="G249" s="8">
        <v>19.0</v>
      </c>
      <c r="H249" s="8">
        <v>10.9</v>
      </c>
      <c r="I249" s="11">
        <v>4.8</v>
      </c>
      <c r="J249" s="10">
        <v>1.7</v>
      </c>
      <c r="K249" s="10">
        <v>4.5</v>
      </c>
      <c r="L249" s="8">
        <v>38.0</v>
      </c>
      <c r="M249" s="10">
        <v>0.5</v>
      </c>
      <c r="N249" s="10">
        <v>1.6</v>
      </c>
      <c r="O249" s="8">
        <v>32.2</v>
      </c>
      <c r="P249" s="8">
        <v>0.8</v>
      </c>
      <c r="Q249" s="8">
        <v>1.1</v>
      </c>
      <c r="R249" s="8">
        <v>76.9</v>
      </c>
      <c r="S249" s="10">
        <v>0.1</v>
      </c>
      <c r="T249" s="10">
        <v>1.0</v>
      </c>
      <c r="U249" s="10">
        <v>1.1</v>
      </c>
      <c r="V249" s="10">
        <v>0.7</v>
      </c>
      <c r="W249" s="10">
        <v>0.8</v>
      </c>
      <c r="X249" s="10">
        <v>0.3</v>
      </c>
      <c r="Y249" s="10">
        <v>0.1</v>
      </c>
      <c r="Z249" s="10">
        <v>0.8</v>
      </c>
      <c r="AA249" s="8">
        <v>7.8</v>
      </c>
      <c r="AB249" s="8">
        <v>0.0</v>
      </c>
      <c r="AC249" s="8">
        <v>0.0</v>
      </c>
      <c r="AD249" s="8">
        <v>-1.9</v>
      </c>
      <c r="AE249" s="14">
        <v>2023.0</v>
      </c>
      <c r="AF249" s="8"/>
    </row>
    <row r="250">
      <c r="A250" s="8">
        <v>92.0</v>
      </c>
      <c r="B250" s="9" t="s">
        <v>526</v>
      </c>
      <c r="C250" s="10" t="s">
        <v>527</v>
      </c>
      <c r="D250" s="8">
        <v>28.0</v>
      </c>
      <c r="E250" s="8">
        <v>39.0</v>
      </c>
      <c r="F250" s="8">
        <v>19.0</v>
      </c>
      <c r="G250" s="8">
        <v>20.0</v>
      </c>
      <c r="H250" s="8">
        <v>16.7</v>
      </c>
      <c r="I250" s="11">
        <v>4.8</v>
      </c>
      <c r="J250" s="10">
        <v>1.7</v>
      </c>
      <c r="K250" s="10">
        <v>4.3</v>
      </c>
      <c r="L250" s="8">
        <v>40.7</v>
      </c>
      <c r="M250" s="8">
        <v>0.0</v>
      </c>
      <c r="N250" s="10">
        <v>0.1</v>
      </c>
      <c r="O250" s="8">
        <v>0.0</v>
      </c>
      <c r="P250" s="8">
        <v>1.3</v>
      </c>
      <c r="Q250" s="8">
        <v>1.6</v>
      </c>
      <c r="R250" s="8">
        <v>83.6</v>
      </c>
      <c r="S250" s="10">
        <v>1.4</v>
      </c>
      <c r="T250" s="10">
        <v>3.6</v>
      </c>
      <c r="U250" s="10">
        <v>5.0</v>
      </c>
      <c r="V250" s="10">
        <v>0.8</v>
      </c>
      <c r="W250" s="10">
        <v>1.0</v>
      </c>
      <c r="X250" s="10">
        <v>0.4</v>
      </c>
      <c r="Y250" s="10">
        <v>0.3</v>
      </c>
      <c r="Z250" s="10">
        <v>1.9</v>
      </c>
      <c r="AA250" s="8">
        <v>12.0</v>
      </c>
      <c r="AB250" s="8">
        <v>2.0</v>
      </c>
      <c r="AC250" s="8">
        <v>0.0</v>
      </c>
      <c r="AD250" s="8">
        <v>-1.0</v>
      </c>
      <c r="AE250" s="14">
        <v>2023.0</v>
      </c>
      <c r="AF250" s="8"/>
    </row>
    <row r="251">
      <c r="A251" s="8">
        <v>92.0</v>
      </c>
      <c r="B251" s="9" t="s">
        <v>528</v>
      </c>
      <c r="C251" s="10" t="s">
        <v>529</v>
      </c>
      <c r="D251" s="8">
        <v>23.0</v>
      </c>
      <c r="E251" s="8">
        <v>39.0</v>
      </c>
      <c r="F251" s="8">
        <v>17.0</v>
      </c>
      <c r="G251" s="8">
        <v>22.0</v>
      </c>
      <c r="H251" s="8">
        <v>14.1</v>
      </c>
      <c r="I251" s="11">
        <v>4.8</v>
      </c>
      <c r="J251" s="10">
        <v>1.7</v>
      </c>
      <c r="K251" s="10">
        <v>5.8</v>
      </c>
      <c r="L251" s="8">
        <v>28.9</v>
      </c>
      <c r="M251" s="10">
        <v>0.5</v>
      </c>
      <c r="N251" s="10">
        <v>1.8</v>
      </c>
      <c r="O251" s="8">
        <v>26.1</v>
      </c>
      <c r="P251" s="8">
        <v>1.0</v>
      </c>
      <c r="Q251" s="8">
        <v>1.2</v>
      </c>
      <c r="R251" s="8">
        <v>81.3</v>
      </c>
      <c r="S251" s="10">
        <v>0.3</v>
      </c>
      <c r="T251" s="10">
        <v>0.7</v>
      </c>
      <c r="U251" s="10">
        <v>0.9</v>
      </c>
      <c r="V251" s="10">
        <v>0.8</v>
      </c>
      <c r="W251" s="10">
        <v>0.7</v>
      </c>
      <c r="X251" s="10">
        <v>0.3</v>
      </c>
      <c r="Y251" s="10">
        <v>0.3</v>
      </c>
      <c r="Z251" s="10">
        <v>0.9</v>
      </c>
      <c r="AA251" s="8">
        <v>8.3</v>
      </c>
      <c r="AB251" s="8">
        <v>0.0</v>
      </c>
      <c r="AC251" s="8">
        <v>0.0</v>
      </c>
      <c r="AD251" s="8">
        <v>-3.1</v>
      </c>
      <c r="AE251" s="14">
        <v>2023.0</v>
      </c>
      <c r="AF251" s="8"/>
    </row>
    <row r="252">
      <c r="A252" s="8">
        <v>94.0</v>
      </c>
      <c r="B252" s="9" t="s">
        <v>530</v>
      </c>
      <c r="C252" s="10" t="s">
        <v>531</v>
      </c>
      <c r="D252" s="8">
        <v>24.0</v>
      </c>
      <c r="E252" s="8">
        <v>30.0</v>
      </c>
      <c r="F252" s="8">
        <v>7.0</v>
      </c>
      <c r="G252" s="8">
        <v>23.0</v>
      </c>
      <c r="H252" s="8">
        <v>20.6</v>
      </c>
      <c r="I252" s="11">
        <v>4.6</v>
      </c>
      <c r="J252" s="10">
        <v>1.8</v>
      </c>
      <c r="K252" s="10">
        <v>4.8</v>
      </c>
      <c r="L252" s="8">
        <v>37.2</v>
      </c>
      <c r="M252" s="10">
        <v>0.4</v>
      </c>
      <c r="N252" s="10">
        <v>2.0</v>
      </c>
      <c r="O252" s="8">
        <v>21.7</v>
      </c>
      <c r="P252" s="8">
        <v>0.6</v>
      </c>
      <c r="Q252" s="8">
        <v>0.7</v>
      </c>
      <c r="R252" s="8">
        <v>77.3</v>
      </c>
      <c r="S252" s="10">
        <v>1.2</v>
      </c>
      <c r="T252" s="10">
        <v>1.6</v>
      </c>
      <c r="U252" s="10">
        <v>2.7</v>
      </c>
      <c r="V252" s="10">
        <v>1.1</v>
      </c>
      <c r="W252" s="10">
        <v>1.0</v>
      </c>
      <c r="X252" s="10">
        <v>1.0</v>
      </c>
      <c r="Y252" s="10">
        <v>0.3</v>
      </c>
      <c r="Z252" s="10">
        <v>2.8</v>
      </c>
      <c r="AA252" s="8">
        <v>11.4</v>
      </c>
      <c r="AB252" s="8">
        <v>0.0</v>
      </c>
      <c r="AC252" s="8">
        <v>0.0</v>
      </c>
      <c r="AD252" s="8">
        <v>-3.9</v>
      </c>
      <c r="AE252" s="14">
        <v>2023.0</v>
      </c>
      <c r="AF252" s="8"/>
    </row>
    <row r="253">
      <c r="A253" s="8">
        <v>95.0</v>
      </c>
      <c r="B253" s="9" t="s">
        <v>532</v>
      </c>
      <c r="C253" s="10" t="s">
        <v>533</v>
      </c>
      <c r="D253" s="8">
        <v>23.0</v>
      </c>
      <c r="E253" s="8">
        <v>39.0</v>
      </c>
      <c r="F253" s="8">
        <v>27.0</v>
      </c>
      <c r="G253" s="8">
        <v>12.0</v>
      </c>
      <c r="H253" s="8">
        <v>15.0</v>
      </c>
      <c r="I253" s="11">
        <v>4.5</v>
      </c>
      <c r="J253" s="10">
        <v>1.7</v>
      </c>
      <c r="K253" s="10">
        <v>3.1</v>
      </c>
      <c r="L253" s="8">
        <v>53.7</v>
      </c>
      <c r="M253" s="8">
        <v>0.0</v>
      </c>
      <c r="N253" s="8">
        <v>0.0</v>
      </c>
      <c r="O253" s="8">
        <v>0.0</v>
      </c>
      <c r="P253" s="8">
        <v>1.2</v>
      </c>
      <c r="Q253" s="8">
        <v>1.7</v>
      </c>
      <c r="R253" s="8">
        <v>70.8</v>
      </c>
      <c r="S253" s="10">
        <v>1.3</v>
      </c>
      <c r="T253" s="10">
        <v>2.4</v>
      </c>
      <c r="U253" s="10">
        <v>3.7</v>
      </c>
      <c r="V253" s="10">
        <v>0.6</v>
      </c>
      <c r="W253" s="10">
        <v>0.8</v>
      </c>
      <c r="X253" s="10">
        <v>0.5</v>
      </c>
      <c r="Y253" s="10">
        <v>0.8</v>
      </c>
      <c r="Z253" s="10">
        <v>2.2</v>
      </c>
      <c r="AA253" s="8">
        <v>11.5</v>
      </c>
      <c r="AB253" s="8">
        <v>3.0</v>
      </c>
      <c r="AC253" s="8">
        <v>0.0</v>
      </c>
      <c r="AD253" s="8">
        <v>-0.1</v>
      </c>
      <c r="AE253" s="14">
        <v>2023.0</v>
      </c>
      <c r="AF253" s="8"/>
    </row>
    <row r="254">
      <c r="A254" s="8">
        <v>96.0</v>
      </c>
      <c r="B254" s="9" t="s">
        <v>534</v>
      </c>
      <c r="C254" s="10" t="s">
        <v>535</v>
      </c>
      <c r="D254" s="8">
        <v>31.0</v>
      </c>
      <c r="E254" s="8">
        <v>40.0</v>
      </c>
      <c r="F254" s="8">
        <v>32.0</v>
      </c>
      <c r="G254" s="8">
        <v>8.0</v>
      </c>
      <c r="H254" s="8">
        <v>17.3</v>
      </c>
      <c r="I254" s="11">
        <v>4.5</v>
      </c>
      <c r="J254" s="10">
        <v>1.6</v>
      </c>
      <c r="K254" s="10">
        <v>3.8</v>
      </c>
      <c r="L254" s="8">
        <v>43.3</v>
      </c>
      <c r="M254" s="10">
        <v>0.6</v>
      </c>
      <c r="N254" s="10">
        <v>2.0</v>
      </c>
      <c r="O254" s="8">
        <v>31.3</v>
      </c>
      <c r="P254" s="8">
        <v>0.6</v>
      </c>
      <c r="Q254" s="8">
        <v>0.8</v>
      </c>
      <c r="R254" s="8">
        <v>76.7</v>
      </c>
      <c r="S254" s="10">
        <v>1.2</v>
      </c>
      <c r="T254" s="10">
        <v>2.3</v>
      </c>
      <c r="U254" s="10">
        <v>3.5</v>
      </c>
      <c r="V254" s="10">
        <v>0.7</v>
      </c>
      <c r="W254" s="10">
        <v>0.5</v>
      </c>
      <c r="X254" s="10">
        <v>0.7</v>
      </c>
      <c r="Y254" s="10">
        <v>0.3</v>
      </c>
      <c r="Z254" s="10">
        <v>1.7</v>
      </c>
      <c r="AA254" s="8">
        <v>11.2</v>
      </c>
      <c r="AB254" s="8">
        <v>0.0</v>
      </c>
      <c r="AC254" s="8">
        <v>0.0</v>
      </c>
      <c r="AD254" s="8">
        <v>2.8</v>
      </c>
      <c r="AE254" s="14">
        <v>2023.0</v>
      </c>
      <c r="AF254" s="8"/>
    </row>
    <row r="255">
      <c r="A255" s="8">
        <v>97.0</v>
      </c>
      <c r="B255" s="9" t="s">
        <v>536</v>
      </c>
      <c r="C255" s="10" t="s">
        <v>537</v>
      </c>
      <c r="D255" s="8">
        <v>27.0</v>
      </c>
      <c r="E255" s="8">
        <v>28.0</v>
      </c>
      <c r="F255" s="8">
        <v>14.0</v>
      </c>
      <c r="G255" s="8">
        <v>14.0</v>
      </c>
      <c r="H255" s="8">
        <v>14.2</v>
      </c>
      <c r="I255" s="11">
        <v>4.4</v>
      </c>
      <c r="J255" s="10">
        <v>1.7</v>
      </c>
      <c r="K255" s="10">
        <v>3.7</v>
      </c>
      <c r="L255" s="8">
        <v>45.6</v>
      </c>
      <c r="M255" s="10">
        <v>0.6</v>
      </c>
      <c r="N255" s="10">
        <v>1.3</v>
      </c>
      <c r="O255" s="8">
        <v>44.4</v>
      </c>
      <c r="P255" s="8">
        <v>0.4</v>
      </c>
      <c r="Q255" s="8">
        <v>0.6</v>
      </c>
      <c r="R255" s="8">
        <v>75.0</v>
      </c>
      <c r="S255" s="10">
        <v>0.4</v>
      </c>
      <c r="T255" s="10">
        <v>1.3</v>
      </c>
      <c r="U255" s="10">
        <v>1.7</v>
      </c>
      <c r="V255" s="10">
        <v>0.7</v>
      </c>
      <c r="W255" s="10">
        <v>1.1</v>
      </c>
      <c r="X255" s="10">
        <v>0.4</v>
      </c>
      <c r="Y255" s="10">
        <v>0.3</v>
      </c>
      <c r="Z255" s="10">
        <v>1.8</v>
      </c>
      <c r="AA255" s="8">
        <v>8.5</v>
      </c>
      <c r="AB255" s="8">
        <v>0.0</v>
      </c>
      <c r="AC255" s="8">
        <v>0.0</v>
      </c>
      <c r="AD255" s="8">
        <v>-3.3</v>
      </c>
      <c r="AE255" s="14">
        <v>2023.0</v>
      </c>
      <c r="AF255" s="8"/>
    </row>
    <row r="256">
      <c r="A256" s="8">
        <v>98.0</v>
      </c>
      <c r="B256" s="9" t="s">
        <v>538</v>
      </c>
      <c r="C256" s="10" t="s">
        <v>539</v>
      </c>
      <c r="D256" s="8">
        <v>25.0</v>
      </c>
      <c r="E256" s="8">
        <v>36.0</v>
      </c>
      <c r="F256" s="8">
        <v>12.0</v>
      </c>
      <c r="G256" s="8">
        <v>24.0</v>
      </c>
      <c r="H256" s="8">
        <v>14.6</v>
      </c>
      <c r="I256" s="11">
        <v>4.2</v>
      </c>
      <c r="J256" s="10">
        <v>1.6</v>
      </c>
      <c r="K256" s="10">
        <v>3.5</v>
      </c>
      <c r="L256" s="8">
        <v>44.9</v>
      </c>
      <c r="M256" s="10">
        <v>0.4</v>
      </c>
      <c r="N256" s="10">
        <v>0.9</v>
      </c>
      <c r="O256" s="8">
        <v>47.1</v>
      </c>
      <c r="P256" s="8">
        <v>0.6</v>
      </c>
      <c r="Q256" s="8">
        <v>0.7</v>
      </c>
      <c r="R256" s="8">
        <v>84.0</v>
      </c>
      <c r="S256" s="10">
        <v>0.2</v>
      </c>
      <c r="T256" s="10">
        <v>1.4</v>
      </c>
      <c r="U256" s="10">
        <v>1.6</v>
      </c>
      <c r="V256" s="10">
        <v>1.9</v>
      </c>
      <c r="W256" s="10">
        <v>1.0</v>
      </c>
      <c r="X256" s="10">
        <v>0.5</v>
      </c>
      <c r="Y256" s="10">
        <v>0.2</v>
      </c>
      <c r="Z256" s="10">
        <v>1.1</v>
      </c>
      <c r="AA256" s="8">
        <v>9.3</v>
      </c>
      <c r="AB256" s="8">
        <v>0.0</v>
      </c>
      <c r="AC256" s="8">
        <v>0.0</v>
      </c>
      <c r="AD256" s="8">
        <v>-0.9</v>
      </c>
      <c r="AE256" s="14">
        <v>2023.0</v>
      </c>
      <c r="AF256" s="8"/>
    </row>
    <row r="257">
      <c r="A257" s="8">
        <v>99.0</v>
      </c>
      <c r="B257" s="9" t="s">
        <v>540</v>
      </c>
      <c r="C257" s="10" t="s">
        <v>541</v>
      </c>
      <c r="D257" s="8">
        <v>24.0</v>
      </c>
      <c r="E257" s="8">
        <v>40.0</v>
      </c>
      <c r="F257" s="8">
        <v>19.0</v>
      </c>
      <c r="G257" s="8">
        <v>21.0</v>
      </c>
      <c r="H257" s="8">
        <v>13.5</v>
      </c>
      <c r="I257" s="11">
        <v>4.1</v>
      </c>
      <c r="J257" s="10">
        <v>1.5</v>
      </c>
      <c r="K257" s="10">
        <v>2.9</v>
      </c>
      <c r="L257" s="8">
        <v>50.9</v>
      </c>
      <c r="M257" s="8">
        <v>0.0</v>
      </c>
      <c r="N257" s="8">
        <v>0.0</v>
      </c>
      <c r="O257" s="8">
        <v>0.0</v>
      </c>
      <c r="P257" s="8">
        <v>1.2</v>
      </c>
      <c r="Q257" s="8">
        <v>1.4</v>
      </c>
      <c r="R257" s="8">
        <v>85.2</v>
      </c>
      <c r="S257" s="10">
        <v>1.3</v>
      </c>
      <c r="T257" s="10">
        <v>2.2</v>
      </c>
      <c r="U257" s="10">
        <v>3.4</v>
      </c>
      <c r="V257" s="10">
        <v>0.7</v>
      </c>
      <c r="W257" s="10">
        <v>1.0</v>
      </c>
      <c r="X257" s="10">
        <v>0.2</v>
      </c>
      <c r="Y257" s="10">
        <v>0.1</v>
      </c>
      <c r="Z257" s="10">
        <v>1.5</v>
      </c>
      <c r="AA257" s="8">
        <v>8.8</v>
      </c>
      <c r="AB257" s="8">
        <v>0.0</v>
      </c>
      <c r="AC257" s="8">
        <v>0.0</v>
      </c>
      <c r="AD257" s="8">
        <v>-1.2</v>
      </c>
      <c r="AE257" s="14">
        <v>2023.0</v>
      </c>
      <c r="AF257" s="8"/>
    </row>
    <row r="258">
      <c r="A258" s="8">
        <v>100.0</v>
      </c>
      <c r="B258" s="9" t="s">
        <v>542</v>
      </c>
      <c r="C258" s="10" t="s">
        <v>543</v>
      </c>
      <c r="D258" s="8">
        <v>32.0</v>
      </c>
      <c r="E258" s="8">
        <v>23.0</v>
      </c>
      <c r="F258" s="8">
        <v>18.0</v>
      </c>
      <c r="G258" s="8">
        <v>5.0</v>
      </c>
      <c r="H258" s="8">
        <v>11.9</v>
      </c>
      <c r="I258" s="11">
        <v>4.0</v>
      </c>
      <c r="J258" s="10">
        <v>1.5</v>
      </c>
      <c r="K258" s="10">
        <v>3.0</v>
      </c>
      <c r="L258" s="8">
        <v>51.5</v>
      </c>
      <c r="M258" s="10">
        <v>0.5</v>
      </c>
      <c r="N258" s="10">
        <v>1.1</v>
      </c>
      <c r="O258" s="8">
        <v>46.2</v>
      </c>
      <c r="P258" s="8">
        <v>0.5</v>
      </c>
      <c r="Q258" s="8">
        <v>0.6</v>
      </c>
      <c r="R258" s="8">
        <v>78.6</v>
      </c>
      <c r="S258" s="10">
        <v>0.6</v>
      </c>
      <c r="T258" s="10">
        <v>1.4</v>
      </c>
      <c r="U258" s="10">
        <v>2.0</v>
      </c>
      <c r="V258" s="10">
        <v>1.2</v>
      </c>
      <c r="W258" s="10">
        <v>0.9</v>
      </c>
      <c r="X258" s="8">
        <v>0.0</v>
      </c>
      <c r="Y258" s="10">
        <v>0.3</v>
      </c>
      <c r="Z258" s="10">
        <v>1.8</v>
      </c>
      <c r="AA258" s="8">
        <v>8.3</v>
      </c>
      <c r="AB258" s="8">
        <v>0.0</v>
      </c>
      <c r="AC258" s="8">
        <v>0.0</v>
      </c>
      <c r="AD258" s="8">
        <v>1.2</v>
      </c>
      <c r="AE258" s="14">
        <v>2023.0</v>
      </c>
      <c r="AF258" s="8"/>
    </row>
    <row r="259">
      <c r="A259" s="8">
        <v>101.0</v>
      </c>
      <c r="B259" s="9" t="s">
        <v>544</v>
      </c>
      <c r="C259" s="10" t="s">
        <v>545</v>
      </c>
      <c r="D259" s="8">
        <v>26.0</v>
      </c>
      <c r="E259" s="8">
        <v>19.0</v>
      </c>
      <c r="F259" s="8">
        <v>9.0</v>
      </c>
      <c r="G259" s="8">
        <v>10.0</v>
      </c>
      <c r="H259" s="8">
        <v>9.2</v>
      </c>
      <c r="I259" s="11">
        <v>3.9</v>
      </c>
      <c r="J259" s="10">
        <v>1.6</v>
      </c>
      <c r="K259" s="10">
        <v>2.8</v>
      </c>
      <c r="L259" s="8">
        <v>58.5</v>
      </c>
      <c r="M259" s="8">
        <v>0.0</v>
      </c>
      <c r="N259" s="8">
        <v>0.0</v>
      </c>
      <c r="O259" s="8">
        <v>0.0</v>
      </c>
      <c r="P259" s="8">
        <v>0.7</v>
      </c>
      <c r="Q259" s="8">
        <v>1.1</v>
      </c>
      <c r="R259" s="8">
        <v>65.0</v>
      </c>
      <c r="S259" s="10">
        <v>0.9</v>
      </c>
      <c r="T259" s="10">
        <v>1.5</v>
      </c>
      <c r="U259" s="10">
        <v>2.4</v>
      </c>
      <c r="V259" s="10">
        <v>0.4</v>
      </c>
      <c r="W259" s="10">
        <v>0.2</v>
      </c>
      <c r="X259" s="10">
        <v>0.3</v>
      </c>
      <c r="Y259" s="10">
        <v>0.4</v>
      </c>
      <c r="Z259" s="10">
        <v>1.3</v>
      </c>
      <c r="AA259" s="8">
        <v>8.0</v>
      </c>
      <c r="AB259" s="8">
        <v>0.0</v>
      </c>
      <c r="AC259" s="8">
        <v>0.0</v>
      </c>
      <c r="AD259" s="8">
        <v>0.9</v>
      </c>
      <c r="AE259" s="14">
        <v>2023.0</v>
      </c>
      <c r="AF259" s="8"/>
    </row>
    <row r="260">
      <c r="A260" s="8">
        <v>102.0</v>
      </c>
      <c r="B260" s="9" t="s">
        <v>546</v>
      </c>
      <c r="C260" s="10" t="s">
        <v>547</v>
      </c>
      <c r="D260" s="8">
        <v>24.0</v>
      </c>
      <c r="E260" s="8">
        <v>34.0</v>
      </c>
      <c r="F260" s="8">
        <v>11.0</v>
      </c>
      <c r="G260" s="8">
        <v>23.0</v>
      </c>
      <c r="H260" s="8">
        <v>13.8</v>
      </c>
      <c r="I260" s="11">
        <v>3.9</v>
      </c>
      <c r="J260" s="10">
        <v>1.6</v>
      </c>
      <c r="K260" s="10">
        <v>3.1</v>
      </c>
      <c r="L260" s="8">
        <v>52.3</v>
      </c>
      <c r="M260" s="8">
        <v>0.0</v>
      </c>
      <c r="N260" s="8">
        <v>0.0</v>
      </c>
      <c r="O260" s="8">
        <v>0.0</v>
      </c>
      <c r="P260" s="8">
        <v>0.6</v>
      </c>
      <c r="Q260" s="8">
        <v>1.2</v>
      </c>
      <c r="R260" s="8">
        <v>55.0</v>
      </c>
      <c r="S260" s="10">
        <v>1.7</v>
      </c>
      <c r="T260" s="10">
        <v>2.7</v>
      </c>
      <c r="U260" s="10">
        <v>4.4</v>
      </c>
      <c r="V260" s="10">
        <v>0.4</v>
      </c>
      <c r="W260" s="10">
        <v>0.9</v>
      </c>
      <c r="X260" s="10">
        <v>0.4</v>
      </c>
      <c r="Y260" s="10">
        <v>0.3</v>
      </c>
      <c r="Z260" s="10">
        <v>2.1</v>
      </c>
      <c r="AA260" s="8">
        <v>10.1</v>
      </c>
      <c r="AB260" s="8">
        <v>2.0</v>
      </c>
      <c r="AC260" s="8">
        <v>0.0</v>
      </c>
      <c r="AD260" s="8">
        <v>-0.4</v>
      </c>
      <c r="AE260" s="14">
        <v>2023.0</v>
      </c>
      <c r="AF260" s="8"/>
    </row>
    <row r="261">
      <c r="A261" s="8">
        <v>103.0</v>
      </c>
      <c r="B261" s="9" t="s">
        <v>548</v>
      </c>
      <c r="C261" s="10" t="s">
        <v>549</v>
      </c>
      <c r="D261" s="8">
        <v>31.0</v>
      </c>
      <c r="E261" s="8">
        <v>37.0</v>
      </c>
      <c r="F261" s="8">
        <v>16.0</v>
      </c>
      <c r="G261" s="8">
        <v>21.0</v>
      </c>
      <c r="H261" s="8">
        <v>13.7</v>
      </c>
      <c r="I261" s="11">
        <v>3.9</v>
      </c>
      <c r="J261" s="10">
        <v>1.4</v>
      </c>
      <c r="K261" s="10">
        <v>3.8</v>
      </c>
      <c r="L261" s="8">
        <v>38.1</v>
      </c>
      <c r="M261" s="10">
        <v>0.9</v>
      </c>
      <c r="N261" s="10">
        <v>2.4</v>
      </c>
      <c r="O261" s="8">
        <v>36.8</v>
      </c>
      <c r="P261" s="8">
        <v>0.2</v>
      </c>
      <c r="Q261" s="8">
        <v>0.2</v>
      </c>
      <c r="R261" s="8">
        <v>100.0</v>
      </c>
      <c r="S261" s="10">
        <v>0.4</v>
      </c>
      <c r="T261" s="10">
        <v>1.2</v>
      </c>
      <c r="U261" s="10">
        <v>1.6</v>
      </c>
      <c r="V261" s="10">
        <v>0.4</v>
      </c>
      <c r="W261" s="10">
        <v>0.5</v>
      </c>
      <c r="X261" s="10">
        <v>0.3</v>
      </c>
      <c r="Y261" s="10">
        <v>0.1</v>
      </c>
      <c r="Z261" s="10">
        <v>0.9</v>
      </c>
      <c r="AA261" s="8">
        <v>7.7</v>
      </c>
      <c r="AB261" s="8">
        <v>0.0</v>
      </c>
      <c r="AC261" s="8">
        <v>0.0</v>
      </c>
      <c r="AD261" s="8">
        <v>-0.7</v>
      </c>
      <c r="AE261" s="14">
        <v>2023.0</v>
      </c>
      <c r="AF261" s="8"/>
    </row>
    <row r="262">
      <c r="A262" s="8">
        <v>104.0</v>
      </c>
      <c r="B262" s="9" t="s">
        <v>550</v>
      </c>
      <c r="C262" s="10" t="s">
        <v>551</v>
      </c>
      <c r="D262" s="8">
        <v>30.0</v>
      </c>
      <c r="E262" s="8">
        <v>10.0</v>
      </c>
      <c r="F262" s="8">
        <v>2.0</v>
      </c>
      <c r="G262" s="8">
        <v>8.0</v>
      </c>
      <c r="H262" s="8">
        <v>11.6</v>
      </c>
      <c r="I262" s="11">
        <v>3.9</v>
      </c>
      <c r="J262" s="10">
        <v>1.5</v>
      </c>
      <c r="K262" s="10">
        <v>3.2</v>
      </c>
      <c r="L262" s="8">
        <v>46.9</v>
      </c>
      <c r="M262" s="10">
        <v>0.3</v>
      </c>
      <c r="N262" s="10">
        <v>1.4</v>
      </c>
      <c r="O262" s="8">
        <v>21.4</v>
      </c>
      <c r="P262" s="8">
        <v>0.6</v>
      </c>
      <c r="Q262" s="8">
        <v>0.7</v>
      </c>
      <c r="R262" s="8">
        <v>85.7</v>
      </c>
      <c r="S262" s="10">
        <v>0.7</v>
      </c>
      <c r="T262" s="10">
        <v>0.5</v>
      </c>
      <c r="U262" s="10">
        <v>1.2</v>
      </c>
      <c r="V262" s="10">
        <v>0.1</v>
      </c>
      <c r="W262" s="10">
        <v>0.4</v>
      </c>
      <c r="X262" s="10">
        <v>0.3</v>
      </c>
      <c r="Y262" s="10">
        <v>0.1</v>
      </c>
      <c r="Z262" s="10">
        <v>1.2</v>
      </c>
      <c r="AA262" s="8">
        <v>6.3</v>
      </c>
      <c r="AB262" s="8">
        <v>0.0</v>
      </c>
      <c r="AC262" s="8">
        <v>0.0</v>
      </c>
      <c r="AD262" s="8">
        <v>-5.0</v>
      </c>
      <c r="AE262" s="14">
        <v>2023.0</v>
      </c>
      <c r="AF262" s="8"/>
    </row>
    <row r="263">
      <c r="A263" s="8">
        <v>105.0</v>
      </c>
      <c r="B263" s="9" t="s">
        <v>552</v>
      </c>
      <c r="C263" s="10" t="s">
        <v>553</v>
      </c>
      <c r="D263" s="8">
        <v>25.0</v>
      </c>
      <c r="E263" s="8">
        <v>15.0</v>
      </c>
      <c r="F263" s="8">
        <v>4.0</v>
      </c>
      <c r="G263" s="8">
        <v>11.0</v>
      </c>
      <c r="H263" s="8">
        <v>13.3</v>
      </c>
      <c r="I263" s="11">
        <v>3.8</v>
      </c>
      <c r="J263" s="10">
        <v>1.3</v>
      </c>
      <c r="K263" s="10">
        <v>3.8</v>
      </c>
      <c r="L263" s="8">
        <v>33.3</v>
      </c>
      <c r="M263" s="10">
        <v>0.2</v>
      </c>
      <c r="N263" s="10">
        <v>1.6</v>
      </c>
      <c r="O263" s="8">
        <v>12.5</v>
      </c>
      <c r="P263" s="8">
        <v>1.1</v>
      </c>
      <c r="Q263" s="8">
        <v>1.4</v>
      </c>
      <c r="R263" s="8">
        <v>76.2</v>
      </c>
      <c r="S263" s="10">
        <v>0.2</v>
      </c>
      <c r="T263" s="10">
        <v>0.6</v>
      </c>
      <c r="U263" s="10">
        <v>0.8</v>
      </c>
      <c r="V263" s="10">
        <v>1.8</v>
      </c>
      <c r="W263" s="10">
        <v>0.9</v>
      </c>
      <c r="X263" s="10">
        <v>0.5</v>
      </c>
      <c r="Y263" s="10">
        <v>0.1</v>
      </c>
      <c r="Z263" s="10">
        <v>1.2</v>
      </c>
      <c r="AA263" s="8">
        <v>7.7</v>
      </c>
      <c r="AB263" s="8">
        <v>0.0</v>
      </c>
      <c r="AC263" s="8">
        <v>0.0</v>
      </c>
      <c r="AD263" s="8">
        <v>0.1</v>
      </c>
      <c r="AE263" s="14">
        <v>2023.0</v>
      </c>
      <c r="AF263" s="8"/>
    </row>
    <row r="264">
      <c r="A264" s="8">
        <v>106.0</v>
      </c>
      <c r="B264" s="9" t="s">
        <v>554</v>
      </c>
      <c r="C264" s="10" t="s">
        <v>555</v>
      </c>
      <c r="D264" s="8">
        <v>24.0</v>
      </c>
      <c r="E264" s="8">
        <v>39.0</v>
      </c>
      <c r="F264" s="8">
        <v>22.0</v>
      </c>
      <c r="G264" s="8">
        <v>17.0</v>
      </c>
      <c r="H264" s="8">
        <v>8.2</v>
      </c>
      <c r="I264" s="11">
        <v>3.7</v>
      </c>
      <c r="J264" s="10">
        <v>1.5</v>
      </c>
      <c r="K264" s="10">
        <v>2.9</v>
      </c>
      <c r="L264" s="8">
        <v>50.9</v>
      </c>
      <c r="M264" s="10">
        <v>0.1</v>
      </c>
      <c r="N264" s="10">
        <v>0.4</v>
      </c>
      <c r="O264" s="8">
        <v>33.3</v>
      </c>
      <c r="P264" s="8">
        <v>0.7</v>
      </c>
      <c r="Q264" s="8">
        <v>0.7</v>
      </c>
      <c r="R264" s="8">
        <v>93.1</v>
      </c>
      <c r="S264" s="10">
        <v>0.9</v>
      </c>
      <c r="T264" s="10">
        <v>0.6</v>
      </c>
      <c r="U264" s="10">
        <v>1.6</v>
      </c>
      <c r="V264" s="10">
        <v>0.2</v>
      </c>
      <c r="W264" s="10">
        <v>0.2</v>
      </c>
      <c r="X264" s="10">
        <v>0.2</v>
      </c>
      <c r="Y264" s="10">
        <v>0.2</v>
      </c>
      <c r="Z264" s="10">
        <v>0.7</v>
      </c>
      <c r="AA264" s="8">
        <v>6.4</v>
      </c>
      <c r="AB264" s="8">
        <v>0.0</v>
      </c>
      <c r="AC264" s="8">
        <v>0.0</v>
      </c>
      <c r="AD264" s="8">
        <v>0.7</v>
      </c>
      <c r="AE264" s="14">
        <v>2023.0</v>
      </c>
      <c r="AF264" s="8"/>
    </row>
    <row r="265">
      <c r="A265" s="8">
        <v>107.0</v>
      </c>
      <c r="B265" s="9" t="s">
        <v>556</v>
      </c>
      <c r="C265" s="10" t="s">
        <v>557</v>
      </c>
      <c r="D265" s="8">
        <v>23.0</v>
      </c>
      <c r="E265" s="8">
        <v>40.0</v>
      </c>
      <c r="F265" s="8">
        <v>19.0</v>
      </c>
      <c r="G265" s="8">
        <v>21.0</v>
      </c>
      <c r="H265" s="8">
        <v>14.6</v>
      </c>
      <c r="I265" s="11">
        <v>3.7</v>
      </c>
      <c r="J265" s="10">
        <v>1.4</v>
      </c>
      <c r="K265" s="10">
        <v>4.2</v>
      </c>
      <c r="L265" s="8">
        <v>33.7</v>
      </c>
      <c r="M265" s="10">
        <v>0.2</v>
      </c>
      <c r="N265" s="10">
        <v>0.7</v>
      </c>
      <c r="O265" s="8">
        <v>21.4</v>
      </c>
      <c r="P265" s="8">
        <v>0.8</v>
      </c>
      <c r="Q265" s="8">
        <v>1.0</v>
      </c>
      <c r="R265" s="8">
        <v>75.6</v>
      </c>
      <c r="S265" s="10">
        <v>0.4</v>
      </c>
      <c r="T265" s="10">
        <v>2.0</v>
      </c>
      <c r="U265" s="10">
        <v>2.4</v>
      </c>
      <c r="V265" s="10">
        <v>2.3</v>
      </c>
      <c r="W265" s="10">
        <v>1.4</v>
      </c>
      <c r="X265" s="10">
        <v>0.4</v>
      </c>
      <c r="Y265" s="10">
        <v>0.3</v>
      </c>
      <c r="Z265" s="10">
        <v>1.7</v>
      </c>
      <c r="AA265" s="8">
        <v>9.9</v>
      </c>
      <c r="AB265" s="8">
        <v>0.0</v>
      </c>
      <c r="AC265" s="8">
        <v>0.0</v>
      </c>
      <c r="AD265" s="8">
        <v>-0.3</v>
      </c>
      <c r="AE265" s="14">
        <v>2023.0</v>
      </c>
      <c r="AF265" s="8"/>
    </row>
    <row r="266">
      <c r="A266" s="8">
        <v>108.0</v>
      </c>
      <c r="B266" s="9" t="s">
        <v>558</v>
      </c>
      <c r="C266" s="10" t="s">
        <v>559</v>
      </c>
      <c r="D266" s="8">
        <v>24.0</v>
      </c>
      <c r="E266" s="8">
        <v>36.0</v>
      </c>
      <c r="F266" s="8">
        <v>31.0</v>
      </c>
      <c r="G266" s="8">
        <v>5.0</v>
      </c>
      <c r="H266" s="8">
        <v>11.8</v>
      </c>
      <c r="I266" s="11">
        <v>3.7</v>
      </c>
      <c r="J266" s="10">
        <v>1.5</v>
      </c>
      <c r="K266" s="10">
        <v>4.3</v>
      </c>
      <c r="L266" s="8">
        <v>34.6</v>
      </c>
      <c r="M266" s="10">
        <v>0.6</v>
      </c>
      <c r="N266" s="10">
        <v>2.3</v>
      </c>
      <c r="O266" s="8">
        <v>24.4</v>
      </c>
      <c r="P266" s="8">
        <v>0.2</v>
      </c>
      <c r="Q266" s="8">
        <v>0.3</v>
      </c>
      <c r="R266" s="8">
        <v>60.0</v>
      </c>
      <c r="S266" s="10">
        <v>0.4</v>
      </c>
      <c r="T266" s="10">
        <v>1.2</v>
      </c>
      <c r="U266" s="10">
        <v>1.6</v>
      </c>
      <c r="V266" s="10">
        <v>0.5</v>
      </c>
      <c r="W266" s="10">
        <v>0.4</v>
      </c>
      <c r="X266" s="10">
        <v>0.4</v>
      </c>
      <c r="Y266" s="10">
        <v>0.1</v>
      </c>
      <c r="Z266" s="10">
        <v>1.3</v>
      </c>
      <c r="AA266" s="8">
        <v>7.4</v>
      </c>
      <c r="AB266" s="8">
        <v>0.0</v>
      </c>
      <c r="AC266" s="8">
        <v>0.0</v>
      </c>
      <c r="AD266" s="8">
        <v>-0.6</v>
      </c>
      <c r="AE266" s="14">
        <v>2023.0</v>
      </c>
      <c r="AF266" s="8"/>
    </row>
    <row r="267">
      <c r="A267" s="8">
        <v>109.0</v>
      </c>
      <c r="B267" s="9" t="s">
        <v>560</v>
      </c>
      <c r="C267" s="10" t="s">
        <v>561</v>
      </c>
      <c r="D267" s="8">
        <v>37.0</v>
      </c>
      <c r="E267" s="8">
        <v>11.0</v>
      </c>
      <c r="F267" s="8">
        <v>6.0</v>
      </c>
      <c r="G267" s="8">
        <v>5.0</v>
      </c>
      <c r="H267" s="8">
        <v>9.0</v>
      </c>
      <c r="I267" s="11">
        <v>3.6</v>
      </c>
      <c r="J267" s="10">
        <v>1.2</v>
      </c>
      <c r="K267" s="10">
        <v>3.5</v>
      </c>
      <c r="L267" s="8">
        <v>33.3</v>
      </c>
      <c r="M267" s="10">
        <v>0.9</v>
      </c>
      <c r="N267" s="10">
        <v>2.5</v>
      </c>
      <c r="O267" s="8">
        <v>35.7</v>
      </c>
      <c r="P267" s="8">
        <v>0.4</v>
      </c>
      <c r="Q267" s="8">
        <v>0.5</v>
      </c>
      <c r="R267" s="8">
        <v>80.0</v>
      </c>
      <c r="S267" s="10">
        <v>0.1</v>
      </c>
      <c r="T267" s="10">
        <v>0.6</v>
      </c>
      <c r="U267" s="10">
        <v>0.7</v>
      </c>
      <c r="V267" s="10">
        <v>0.7</v>
      </c>
      <c r="W267" s="10">
        <v>0.6</v>
      </c>
      <c r="X267" s="10">
        <v>0.3</v>
      </c>
      <c r="Y267" s="8">
        <v>0.0</v>
      </c>
      <c r="Z267" s="10">
        <v>0.8</v>
      </c>
      <c r="AA267" s="8">
        <v>6.5</v>
      </c>
      <c r="AB267" s="8">
        <v>0.0</v>
      </c>
      <c r="AC267" s="8">
        <v>0.0</v>
      </c>
      <c r="AD267" s="8">
        <v>-2.5</v>
      </c>
      <c r="AE267" s="14">
        <v>2023.0</v>
      </c>
      <c r="AF267" s="8"/>
    </row>
    <row r="268">
      <c r="A268" s="8">
        <v>110.0</v>
      </c>
      <c r="B268" s="9" t="s">
        <v>562</v>
      </c>
      <c r="C268" s="10" t="s">
        <v>563</v>
      </c>
      <c r="D268" s="8">
        <v>24.0</v>
      </c>
      <c r="E268" s="8">
        <v>29.0</v>
      </c>
      <c r="F268" s="8">
        <v>11.0</v>
      </c>
      <c r="G268" s="8">
        <v>18.0</v>
      </c>
      <c r="H268" s="8">
        <v>11.1</v>
      </c>
      <c r="I268" s="11">
        <v>3.6</v>
      </c>
      <c r="J268" s="10">
        <v>1.2</v>
      </c>
      <c r="K268" s="10">
        <v>3.2</v>
      </c>
      <c r="L268" s="8">
        <v>38.7</v>
      </c>
      <c r="M268" s="10">
        <v>0.6</v>
      </c>
      <c r="N268" s="10">
        <v>1.4</v>
      </c>
      <c r="O268" s="8">
        <v>39.0</v>
      </c>
      <c r="P268" s="8">
        <v>0.6</v>
      </c>
      <c r="Q268" s="8">
        <v>0.7</v>
      </c>
      <c r="R268" s="8">
        <v>81.0</v>
      </c>
      <c r="S268" s="10">
        <v>0.4</v>
      </c>
      <c r="T268" s="10">
        <v>0.8</v>
      </c>
      <c r="U268" s="10">
        <v>1.2</v>
      </c>
      <c r="V268" s="10">
        <v>0.6</v>
      </c>
      <c r="W268" s="10">
        <v>0.5</v>
      </c>
      <c r="X268" s="10">
        <v>0.4</v>
      </c>
      <c r="Y268" s="10">
        <v>0.1</v>
      </c>
      <c r="Z268" s="10">
        <v>0.9</v>
      </c>
      <c r="AA268" s="8">
        <v>7.1</v>
      </c>
      <c r="AB268" s="8">
        <v>0.0</v>
      </c>
      <c r="AC268" s="8">
        <v>0.0</v>
      </c>
      <c r="AD268" s="8">
        <v>-1.8</v>
      </c>
      <c r="AE268" s="14">
        <v>2023.0</v>
      </c>
      <c r="AF268" s="8"/>
    </row>
    <row r="269">
      <c r="A269" s="8">
        <v>111.0</v>
      </c>
      <c r="B269" s="9" t="s">
        <v>564</v>
      </c>
      <c r="C269" s="10" t="s">
        <v>565</v>
      </c>
      <c r="D269" s="8">
        <v>21.0</v>
      </c>
      <c r="E269" s="8">
        <v>20.0</v>
      </c>
      <c r="F269" s="8">
        <v>10.0</v>
      </c>
      <c r="G269" s="8">
        <v>10.0</v>
      </c>
      <c r="H269" s="8">
        <v>9.3</v>
      </c>
      <c r="I269" s="11">
        <v>3.6</v>
      </c>
      <c r="J269" s="10">
        <v>1.3</v>
      </c>
      <c r="K269" s="10">
        <v>2.4</v>
      </c>
      <c r="L269" s="8">
        <v>53.2</v>
      </c>
      <c r="M269" s="10">
        <v>0.1</v>
      </c>
      <c r="N269" s="10">
        <v>0.3</v>
      </c>
      <c r="O269" s="8">
        <v>33.3</v>
      </c>
      <c r="P269" s="8">
        <v>1.0</v>
      </c>
      <c r="Q269" s="8">
        <v>1.3</v>
      </c>
      <c r="R269" s="8">
        <v>76.9</v>
      </c>
      <c r="S269" s="10">
        <v>1.1</v>
      </c>
      <c r="T269" s="10">
        <v>1.9</v>
      </c>
      <c r="U269" s="10">
        <v>3.0</v>
      </c>
      <c r="V269" s="10">
        <v>0.5</v>
      </c>
      <c r="W269" s="10">
        <v>1.1</v>
      </c>
      <c r="X269" s="10">
        <v>0.2</v>
      </c>
      <c r="Y269" s="10">
        <v>0.1</v>
      </c>
      <c r="Z269" s="10">
        <v>1.7</v>
      </c>
      <c r="AA269" s="8">
        <v>7.6</v>
      </c>
      <c r="AB269" s="8">
        <v>0.0</v>
      </c>
      <c r="AC269" s="8">
        <v>0.0</v>
      </c>
      <c r="AD269" s="8">
        <v>-1.1</v>
      </c>
      <c r="AE269" s="14">
        <v>2023.0</v>
      </c>
      <c r="AF269" s="8"/>
    </row>
    <row r="270">
      <c r="A270" s="8">
        <v>112.0</v>
      </c>
      <c r="B270" s="9" t="s">
        <v>566</v>
      </c>
      <c r="C270" s="10" t="s">
        <v>567</v>
      </c>
      <c r="D270" s="8">
        <v>27.0</v>
      </c>
      <c r="E270" s="8">
        <v>40.0</v>
      </c>
      <c r="F270" s="8">
        <v>9.0</v>
      </c>
      <c r="G270" s="8">
        <v>31.0</v>
      </c>
      <c r="H270" s="8">
        <v>26.3</v>
      </c>
      <c r="I270" s="11">
        <v>3.5</v>
      </c>
      <c r="J270" s="10">
        <v>1.7</v>
      </c>
      <c r="K270" s="10">
        <v>2.6</v>
      </c>
      <c r="L270" s="8">
        <v>65.0</v>
      </c>
      <c r="M270" s="8">
        <v>0.0</v>
      </c>
      <c r="N270" s="8">
        <v>0.0</v>
      </c>
      <c r="O270" s="8">
        <v>0.0</v>
      </c>
      <c r="P270" s="8">
        <v>0.2</v>
      </c>
      <c r="Q270" s="8">
        <v>0.3</v>
      </c>
      <c r="R270" s="8">
        <v>50.0</v>
      </c>
      <c r="S270" s="10">
        <v>1.3</v>
      </c>
      <c r="T270" s="10">
        <v>5.1</v>
      </c>
      <c r="U270" s="10">
        <v>6.3</v>
      </c>
      <c r="V270" s="10">
        <v>1.3</v>
      </c>
      <c r="W270" s="10">
        <v>1.5</v>
      </c>
      <c r="X270" s="10">
        <v>1.0</v>
      </c>
      <c r="Y270" s="10">
        <v>1.1</v>
      </c>
      <c r="Z270" s="10">
        <v>2.2</v>
      </c>
      <c r="AA270" s="8">
        <v>15.2</v>
      </c>
      <c r="AB270" s="8">
        <v>0.0</v>
      </c>
      <c r="AC270" s="8">
        <v>0.0</v>
      </c>
      <c r="AD270" s="8">
        <v>-7.3</v>
      </c>
      <c r="AE270" s="14">
        <v>2023.0</v>
      </c>
      <c r="AF270" s="8"/>
    </row>
    <row r="271">
      <c r="A271" s="8">
        <v>113.0</v>
      </c>
      <c r="B271" s="9" t="s">
        <v>568</v>
      </c>
      <c r="C271" s="10" t="s">
        <v>569</v>
      </c>
      <c r="D271" s="8">
        <v>26.0</v>
      </c>
      <c r="E271" s="8">
        <v>34.0</v>
      </c>
      <c r="F271" s="8">
        <v>10.0</v>
      </c>
      <c r="G271" s="8">
        <v>24.0</v>
      </c>
      <c r="H271" s="8">
        <v>10.5</v>
      </c>
      <c r="I271" s="11">
        <v>3.3</v>
      </c>
      <c r="J271" s="10">
        <v>1.2</v>
      </c>
      <c r="K271" s="10">
        <v>3.2</v>
      </c>
      <c r="L271" s="8">
        <v>37.3</v>
      </c>
      <c r="M271" s="10">
        <v>0.4</v>
      </c>
      <c r="N271" s="10">
        <v>1.4</v>
      </c>
      <c r="O271" s="8">
        <v>31.3</v>
      </c>
      <c r="P271" s="8">
        <v>0.5</v>
      </c>
      <c r="Q271" s="8">
        <v>0.6</v>
      </c>
      <c r="R271" s="8">
        <v>76.2</v>
      </c>
      <c r="S271" s="10">
        <v>0.7</v>
      </c>
      <c r="T271" s="10">
        <v>1.8</v>
      </c>
      <c r="U271" s="10">
        <v>2.5</v>
      </c>
      <c r="V271" s="10">
        <v>0.8</v>
      </c>
      <c r="W271" s="10">
        <v>0.6</v>
      </c>
      <c r="X271" s="10">
        <v>0.3</v>
      </c>
      <c r="Y271" s="10">
        <v>0.3</v>
      </c>
      <c r="Z271" s="10">
        <v>1.1</v>
      </c>
      <c r="AA271" s="8">
        <v>8.2</v>
      </c>
      <c r="AB271" s="8">
        <v>0.0</v>
      </c>
      <c r="AC271" s="8">
        <v>0.0</v>
      </c>
      <c r="AD271" s="8">
        <v>-4.0</v>
      </c>
      <c r="AE271" s="14">
        <v>2023.0</v>
      </c>
      <c r="AF271" s="8"/>
    </row>
    <row r="272">
      <c r="A272" s="8">
        <v>114.0</v>
      </c>
      <c r="B272" s="9" t="s">
        <v>570</v>
      </c>
      <c r="C272" s="10" t="s">
        <v>571</v>
      </c>
      <c r="D272" s="8">
        <v>27.0</v>
      </c>
      <c r="E272" s="8">
        <v>38.0</v>
      </c>
      <c r="F272" s="8">
        <v>18.0</v>
      </c>
      <c r="G272" s="8">
        <v>20.0</v>
      </c>
      <c r="H272" s="8">
        <v>15.1</v>
      </c>
      <c r="I272" s="11">
        <v>3.2</v>
      </c>
      <c r="J272" s="10">
        <v>1.1</v>
      </c>
      <c r="K272" s="10">
        <v>3.1</v>
      </c>
      <c r="L272" s="8">
        <v>34.5</v>
      </c>
      <c r="M272" s="10">
        <v>0.8</v>
      </c>
      <c r="N272" s="10">
        <v>2.3</v>
      </c>
      <c r="O272" s="8">
        <v>33.7</v>
      </c>
      <c r="P272" s="8">
        <v>0.3</v>
      </c>
      <c r="Q272" s="8">
        <v>0.4</v>
      </c>
      <c r="R272" s="8">
        <v>73.3</v>
      </c>
      <c r="S272" s="10">
        <v>0.5</v>
      </c>
      <c r="T272" s="10">
        <v>1.8</v>
      </c>
      <c r="U272" s="10">
        <v>2.3</v>
      </c>
      <c r="V272" s="10">
        <v>0.9</v>
      </c>
      <c r="W272" s="10">
        <v>0.4</v>
      </c>
      <c r="X272" s="10">
        <v>0.3</v>
      </c>
      <c r="Y272" s="10">
        <v>0.1</v>
      </c>
      <c r="Z272" s="10">
        <v>1.3</v>
      </c>
      <c r="AA272" s="8">
        <v>8.1</v>
      </c>
      <c r="AB272" s="8">
        <v>0.0</v>
      </c>
      <c r="AC272" s="8">
        <v>0.0</v>
      </c>
      <c r="AD272" s="8">
        <v>-1.4</v>
      </c>
      <c r="AE272" s="14">
        <v>2023.0</v>
      </c>
      <c r="AF272" s="8"/>
    </row>
    <row r="273">
      <c r="A273" s="8">
        <v>115.0</v>
      </c>
      <c r="B273" s="9" t="s">
        <v>572</v>
      </c>
      <c r="C273" s="10" t="s">
        <v>573</v>
      </c>
      <c r="D273" s="8">
        <v>24.0</v>
      </c>
      <c r="E273" s="8">
        <v>6.0</v>
      </c>
      <c r="F273" s="8">
        <v>1.0</v>
      </c>
      <c r="G273" s="8">
        <v>5.0</v>
      </c>
      <c r="H273" s="8">
        <v>4.9</v>
      </c>
      <c r="I273" s="11">
        <v>2.8</v>
      </c>
      <c r="J273" s="10">
        <v>0.8</v>
      </c>
      <c r="K273" s="10">
        <v>1.7</v>
      </c>
      <c r="L273" s="8">
        <v>50.0</v>
      </c>
      <c r="M273" s="10">
        <v>0.5</v>
      </c>
      <c r="N273" s="10">
        <v>1.2</v>
      </c>
      <c r="O273" s="8">
        <v>42.9</v>
      </c>
      <c r="P273" s="8">
        <v>0.7</v>
      </c>
      <c r="Q273" s="8">
        <v>0.7</v>
      </c>
      <c r="R273" s="8">
        <v>100.0</v>
      </c>
      <c r="S273" s="8">
        <v>0.0</v>
      </c>
      <c r="T273" s="10">
        <v>0.3</v>
      </c>
      <c r="U273" s="10">
        <v>0.3</v>
      </c>
      <c r="V273" s="10">
        <v>0.3</v>
      </c>
      <c r="W273" s="10">
        <v>0.2</v>
      </c>
      <c r="X273" s="8">
        <v>0.0</v>
      </c>
      <c r="Y273" s="8">
        <v>0.0</v>
      </c>
      <c r="Z273" s="8">
        <v>0.0</v>
      </c>
      <c r="AA273" s="8">
        <v>4.0</v>
      </c>
      <c r="AB273" s="8">
        <v>0.0</v>
      </c>
      <c r="AC273" s="8">
        <v>0.0</v>
      </c>
      <c r="AD273" s="8">
        <v>-0.2</v>
      </c>
      <c r="AE273" s="14">
        <v>2023.0</v>
      </c>
      <c r="AF273" s="8"/>
    </row>
    <row r="274">
      <c r="A274" s="8">
        <v>116.0</v>
      </c>
      <c r="B274" s="9" t="s">
        <v>574</v>
      </c>
      <c r="C274" s="10" t="s">
        <v>575</v>
      </c>
      <c r="D274" s="8">
        <v>22.0</v>
      </c>
      <c r="E274" s="8">
        <v>21.0</v>
      </c>
      <c r="F274" s="8">
        <v>9.0</v>
      </c>
      <c r="G274" s="8">
        <v>12.0</v>
      </c>
      <c r="H274" s="8">
        <v>7.0</v>
      </c>
      <c r="I274" s="11">
        <v>2.7</v>
      </c>
      <c r="J274" s="10">
        <v>0.8</v>
      </c>
      <c r="K274" s="10">
        <v>2.0</v>
      </c>
      <c r="L274" s="8">
        <v>40.5</v>
      </c>
      <c r="M274" s="8">
        <v>0.0</v>
      </c>
      <c r="N274" s="8">
        <v>0.0</v>
      </c>
      <c r="O274" s="8">
        <v>0.0</v>
      </c>
      <c r="P274" s="8">
        <v>1.0</v>
      </c>
      <c r="Q274" s="8">
        <v>2.0</v>
      </c>
      <c r="R274" s="8">
        <v>53.7</v>
      </c>
      <c r="S274" s="10">
        <v>0.2</v>
      </c>
      <c r="T274" s="10">
        <v>0.7</v>
      </c>
      <c r="U274" s="10">
        <v>1.0</v>
      </c>
      <c r="V274" s="10">
        <v>0.2</v>
      </c>
      <c r="W274" s="10">
        <v>0.5</v>
      </c>
      <c r="X274" s="10">
        <v>0.2</v>
      </c>
      <c r="Y274" s="10">
        <v>0.4</v>
      </c>
      <c r="Z274" s="10">
        <v>1.0</v>
      </c>
      <c r="AA274" s="8">
        <v>5.1</v>
      </c>
      <c r="AB274" s="8">
        <v>0.0</v>
      </c>
      <c r="AC274" s="8">
        <v>0.0</v>
      </c>
      <c r="AD274" s="8">
        <v>-2.7</v>
      </c>
      <c r="AE274" s="14">
        <v>2023.0</v>
      </c>
      <c r="AF274" s="8"/>
    </row>
    <row r="275">
      <c r="A275" s="8">
        <v>117.0</v>
      </c>
      <c r="B275" s="9" t="s">
        <v>576</v>
      </c>
      <c r="C275" s="10" t="s">
        <v>577</v>
      </c>
      <c r="D275" s="8">
        <v>34.0</v>
      </c>
      <c r="E275" s="8">
        <v>32.0</v>
      </c>
      <c r="F275" s="8">
        <v>12.0</v>
      </c>
      <c r="G275" s="8">
        <v>20.0</v>
      </c>
      <c r="H275" s="8">
        <v>12.8</v>
      </c>
      <c r="I275" s="11">
        <v>2.7</v>
      </c>
      <c r="J275" s="10">
        <v>0.9</v>
      </c>
      <c r="K275" s="10">
        <v>3.4</v>
      </c>
      <c r="L275" s="8">
        <v>27.3</v>
      </c>
      <c r="M275" s="10">
        <v>0.5</v>
      </c>
      <c r="N275" s="10">
        <v>1.9</v>
      </c>
      <c r="O275" s="8">
        <v>24.2</v>
      </c>
      <c r="P275" s="8">
        <v>0.3</v>
      </c>
      <c r="Q275" s="8">
        <v>0.3</v>
      </c>
      <c r="R275" s="8">
        <v>90.9</v>
      </c>
      <c r="S275" s="10">
        <v>0.3</v>
      </c>
      <c r="T275" s="10">
        <v>0.8</v>
      </c>
      <c r="U275" s="10">
        <v>1.1</v>
      </c>
      <c r="V275" s="10">
        <v>1.3</v>
      </c>
      <c r="W275" s="10">
        <v>0.7</v>
      </c>
      <c r="X275" s="10">
        <v>0.3</v>
      </c>
      <c r="Y275" s="10">
        <v>0.2</v>
      </c>
      <c r="Z275" s="10">
        <v>0.9</v>
      </c>
      <c r="AA275" s="8">
        <v>6.4</v>
      </c>
      <c r="AB275" s="8">
        <v>0.0</v>
      </c>
      <c r="AC275" s="8">
        <v>0.0</v>
      </c>
      <c r="AD275" s="8">
        <v>-1.6</v>
      </c>
      <c r="AE275" s="14">
        <v>2023.0</v>
      </c>
      <c r="AF275" s="8"/>
    </row>
    <row r="276">
      <c r="A276" s="8">
        <v>118.0</v>
      </c>
      <c r="B276" s="9" t="s">
        <v>578</v>
      </c>
      <c r="C276" s="10" t="s">
        <v>579</v>
      </c>
      <c r="D276" s="8">
        <v>21.0</v>
      </c>
      <c r="E276" s="8">
        <v>29.0</v>
      </c>
      <c r="F276" s="8">
        <v>9.0</v>
      </c>
      <c r="G276" s="8">
        <v>20.0</v>
      </c>
      <c r="H276" s="8">
        <v>10.6</v>
      </c>
      <c r="I276" s="11">
        <v>2.6</v>
      </c>
      <c r="J276" s="10">
        <v>0.9</v>
      </c>
      <c r="K276" s="10">
        <v>2.2</v>
      </c>
      <c r="L276" s="8">
        <v>39.1</v>
      </c>
      <c r="M276" s="10">
        <v>0.1</v>
      </c>
      <c r="N276" s="10">
        <v>0.7</v>
      </c>
      <c r="O276" s="8">
        <v>15.0</v>
      </c>
      <c r="P276" s="8">
        <v>0.8</v>
      </c>
      <c r="Q276" s="8">
        <v>1.0</v>
      </c>
      <c r="R276" s="8">
        <v>79.3</v>
      </c>
      <c r="S276" s="10">
        <v>0.2</v>
      </c>
      <c r="T276" s="10">
        <v>1.0</v>
      </c>
      <c r="U276" s="10">
        <v>1.2</v>
      </c>
      <c r="V276" s="10">
        <v>1.2</v>
      </c>
      <c r="W276" s="10">
        <v>0.9</v>
      </c>
      <c r="X276" s="10">
        <v>0.4</v>
      </c>
      <c r="Y276" s="8">
        <v>0.0</v>
      </c>
      <c r="Z276" s="10">
        <v>1.6</v>
      </c>
      <c r="AA276" s="8">
        <v>6.0</v>
      </c>
      <c r="AB276" s="8">
        <v>0.0</v>
      </c>
      <c r="AC276" s="8">
        <v>0.0</v>
      </c>
      <c r="AD276" s="8">
        <v>-0.6</v>
      </c>
      <c r="AE276" s="14">
        <v>2023.0</v>
      </c>
      <c r="AF276" s="8"/>
    </row>
    <row r="277">
      <c r="A277" s="8">
        <v>119.0</v>
      </c>
      <c r="B277" s="9" t="s">
        <v>580</v>
      </c>
      <c r="C277" s="10" t="s">
        <v>581</v>
      </c>
      <c r="D277" s="8">
        <v>22.0</v>
      </c>
      <c r="E277" s="8">
        <v>37.0</v>
      </c>
      <c r="F277" s="8">
        <v>22.0</v>
      </c>
      <c r="G277" s="8">
        <v>15.0</v>
      </c>
      <c r="H277" s="8">
        <v>10.8</v>
      </c>
      <c r="I277" s="11">
        <v>2.6</v>
      </c>
      <c r="J277" s="10">
        <v>1.0</v>
      </c>
      <c r="K277" s="10">
        <v>2.5</v>
      </c>
      <c r="L277" s="8">
        <v>39.6</v>
      </c>
      <c r="M277" s="10">
        <v>0.1</v>
      </c>
      <c r="N277" s="10">
        <v>0.6</v>
      </c>
      <c r="O277" s="8">
        <v>8.7</v>
      </c>
      <c r="P277" s="8">
        <v>0.6</v>
      </c>
      <c r="Q277" s="8">
        <v>0.7</v>
      </c>
      <c r="R277" s="8">
        <v>77.8</v>
      </c>
      <c r="S277" s="10">
        <v>0.6</v>
      </c>
      <c r="T277" s="10">
        <v>1.9</v>
      </c>
      <c r="U277" s="10">
        <v>2.5</v>
      </c>
      <c r="V277" s="10">
        <v>0.5</v>
      </c>
      <c r="W277" s="10">
        <v>0.6</v>
      </c>
      <c r="X277" s="10">
        <v>0.2</v>
      </c>
      <c r="Y277" s="10">
        <v>0.6</v>
      </c>
      <c r="Z277" s="10">
        <v>0.8</v>
      </c>
      <c r="AA277" s="8">
        <v>7.4</v>
      </c>
      <c r="AB277" s="8">
        <v>0.0</v>
      </c>
      <c r="AC277" s="8">
        <v>0.0</v>
      </c>
      <c r="AD277" s="8">
        <v>-0.7</v>
      </c>
      <c r="AE277" s="14">
        <v>2023.0</v>
      </c>
      <c r="AF277" s="8"/>
    </row>
    <row r="278">
      <c r="A278" s="8">
        <v>120.0</v>
      </c>
      <c r="B278" s="9" t="s">
        <v>582</v>
      </c>
      <c r="C278" s="10" t="s">
        <v>583</v>
      </c>
      <c r="D278" s="8">
        <v>36.0</v>
      </c>
      <c r="E278" s="8">
        <v>21.0</v>
      </c>
      <c r="F278" s="8">
        <v>5.0</v>
      </c>
      <c r="G278" s="8">
        <v>16.0</v>
      </c>
      <c r="H278" s="8">
        <v>9.2</v>
      </c>
      <c r="I278" s="11">
        <v>2.5</v>
      </c>
      <c r="J278" s="10">
        <v>0.9</v>
      </c>
      <c r="K278" s="10">
        <v>2.0</v>
      </c>
      <c r="L278" s="8">
        <v>46.3</v>
      </c>
      <c r="M278" s="8">
        <v>0.0</v>
      </c>
      <c r="N278" s="10">
        <v>0.1</v>
      </c>
      <c r="O278" s="8">
        <v>33.3</v>
      </c>
      <c r="P278" s="8">
        <v>0.7</v>
      </c>
      <c r="Q278" s="8">
        <v>0.9</v>
      </c>
      <c r="R278" s="8">
        <v>77.8</v>
      </c>
      <c r="S278" s="10">
        <v>0.1</v>
      </c>
      <c r="T278" s="10">
        <v>1.0</v>
      </c>
      <c r="U278" s="10">
        <v>1.1</v>
      </c>
      <c r="V278" s="10">
        <v>0.9</v>
      </c>
      <c r="W278" s="10">
        <v>0.7</v>
      </c>
      <c r="X278" s="10">
        <v>0.4</v>
      </c>
      <c r="Y278" s="10">
        <v>0.1</v>
      </c>
      <c r="Z278" s="10">
        <v>0.7</v>
      </c>
      <c r="AA278" s="8">
        <v>5.5</v>
      </c>
      <c r="AB278" s="8">
        <v>0.0</v>
      </c>
      <c r="AC278" s="8">
        <v>0.0</v>
      </c>
      <c r="AD278" s="8">
        <v>-2.8</v>
      </c>
      <c r="AE278" s="14">
        <v>2023.0</v>
      </c>
      <c r="AF278" s="8"/>
    </row>
    <row r="279">
      <c r="A279" s="8">
        <v>121.0</v>
      </c>
      <c r="B279" s="9" t="s">
        <v>584</v>
      </c>
      <c r="C279" s="10" t="s">
        <v>585</v>
      </c>
      <c r="D279" s="8">
        <v>23.0</v>
      </c>
      <c r="E279" s="8">
        <v>40.0</v>
      </c>
      <c r="F279" s="8">
        <v>22.0</v>
      </c>
      <c r="G279" s="8">
        <v>18.0</v>
      </c>
      <c r="H279" s="8">
        <v>13.9</v>
      </c>
      <c r="I279" s="11">
        <v>2.4</v>
      </c>
      <c r="J279" s="10">
        <v>0.6</v>
      </c>
      <c r="K279" s="10">
        <v>2.1</v>
      </c>
      <c r="L279" s="8">
        <v>29.4</v>
      </c>
      <c r="M279" s="10">
        <v>0.3</v>
      </c>
      <c r="N279" s="10">
        <v>1.2</v>
      </c>
      <c r="O279" s="8">
        <v>27.1</v>
      </c>
      <c r="P279" s="8">
        <v>0.8</v>
      </c>
      <c r="Q279" s="8">
        <v>0.9</v>
      </c>
      <c r="R279" s="8">
        <v>91.2</v>
      </c>
      <c r="S279" s="10">
        <v>0.6</v>
      </c>
      <c r="T279" s="10">
        <v>1.2</v>
      </c>
      <c r="U279" s="10">
        <v>1.8</v>
      </c>
      <c r="V279" s="10">
        <v>2.2</v>
      </c>
      <c r="W279" s="10">
        <v>0.4</v>
      </c>
      <c r="X279" s="10">
        <v>0.7</v>
      </c>
      <c r="Y279" s="10">
        <v>0.3</v>
      </c>
      <c r="Z279" s="10">
        <v>1.4</v>
      </c>
      <c r="AA279" s="8">
        <v>8.6</v>
      </c>
      <c r="AB279" s="8">
        <v>0.0</v>
      </c>
      <c r="AC279" s="8">
        <v>0.0</v>
      </c>
      <c r="AD279" s="8">
        <v>-0.3</v>
      </c>
      <c r="AE279" s="14">
        <v>2023.0</v>
      </c>
      <c r="AF279" s="8"/>
    </row>
    <row r="280">
      <c r="A280" s="8">
        <v>122.0</v>
      </c>
      <c r="B280" s="9" t="s">
        <v>586</v>
      </c>
      <c r="C280" s="10" t="s">
        <v>587</v>
      </c>
      <c r="D280" s="8">
        <v>35.0</v>
      </c>
      <c r="E280" s="8">
        <v>32.0</v>
      </c>
      <c r="F280" s="8">
        <v>27.0</v>
      </c>
      <c r="G280" s="8">
        <v>5.0</v>
      </c>
      <c r="H280" s="8">
        <v>8.5</v>
      </c>
      <c r="I280" s="11">
        <v>2.3</v>
      </c>
      <c r="J280" s="10">
        <v>0.9</v>
      </c>
      <c r="K280" s="10">
        <v>3.3</v>
      </c>
      <c r="L280" s="8">
        <v>28.8</v>
      </c>
      <c r="M280" s="10">
        <v>0.5</v>
      </c>
      <c r="N280" s="10">
        <v>2.0</v>
      </c>
      <c r="O280" s="8">
        <v>23.4</v>
      </c>
      <c r="P280" s="8">
        <v>0.0</v>
      </c>
      <c r="Q280" s="8">
        <v>0.1</v>
      </c>
      <c r="R280" s="8">
        <v>0.0</v>
      </c>
      <c r="S280" s="10">
        <v>0.5</v>
      </c>
      <c r="T280" s="10">
        <v>1.3</v>
      </c>
      <c r="U280" s="10">
        <v>1.8</v>
      </c>
      <c r="V280" s="10">
        <v>0.4</v>
      </c>
      <c r="W280" s="10">
        <v>0.8</v>
      </c>
      <c r="X280" s="10">
        <v>0.3</v>
      </c>
      <c r="Y280" s="10">
        <v>0.2</v>
      </c>
      <c r="Z280" s="10">
        <v>1.1</v>
      </c>
      <c r="AA280" s="8">
        <v>6.0</v>
      </c>
      <c r="AB280" s="8">
        <v>0.0</v>
      </c>
      <c r="AC280" s="8">
        <v>0.0</v>
      </c>
      <c r="AD280" s="8">
        <v>-1.3</v>
      </c>
      <c r="AE280" s="14">
        <v>2023.0</v>
      </c>
      <c r="AF280" s="8"/>
    </row>
    <row r="281">
      <c r="A281" s="8">
        <v>123.0</v>
      </c>
      <c r="B281" s="9" t="s">
        <v>588</v>
      </c>
      <c r="C281" s="10" t="s">
        <v>589</v>
      </c>
      <c r="D281" s="8">
        <v>24.0</v>
      </c>
      <c r="E281" s="8">
        <v>33.0</v>
      </c>
      <c r="F281" s="8">
        <v>27.0</v>
      </c>
      <c r="G281" s="8">
        <v>6.0</v>
      </c>
      <c r="H281" s="8">
        <v>7.9</v>
      </c>
      <c r="I281" s="11">
        <v>2.3</v>
      </c>
      <c r="J281" s="10">
        <v>0.8</v>
      </c>
      <c r="K281" s="10">
        <v>1.8</v>
      </c>
      <c r="L281" s="8">
        <v>42.4</v>
      </c>
      <c r="M281" s="10">
        <v>0.1</v>
      </c>
      <c r="N281" s="10">
        <v>0.3</v>
      </c>
      <c r="O281" s="8">
        <v>22.2</v>
      </c>
      <c r="P281" s="8">
        <v>0.7</v>
      </c>
      <c r="Q281" s="8">
        <v>1.0</v>
      </c>
      <c r="R281" s="8">
        <v>75.0</v>
      </c>
      <c r="S281" s="10">
        <v>0.6</v>
      </c>
      <c r="T281" s="10">
        <v>1.5</v>
      </c>
      <c r="U281" s="10">
        <v>2.1</v>
      </c>
      <c r="V281" s="10">
        <v>0.2</v>
      </c>
      <c r="W281" s="10">
        <v>0.5</v>
      </c>
      <c r="X281" s="10">
        <v>0.1</v>
      </c>
      <c r="Y281" s="10">
        <v>0.2</v>
      </c>
      <c r="Z281" s="10">
        <v>1.2</v>
      </c>
      <c r="AA281" s="8">
        <v>5.4</v>
      </c>
      <c r="AB281" s="8">
        <v>0.0</v>
      </c>
      <c r="AC281" s="8">
        <v>0.0</v>
      </c>
      <c r="AD281" s="8">
        <v>0.1</v>
      </c>
      <c r="AE281" s="14">
        <v>2023.0</v>
      </c>
      <c r="AF281" s="8"/>
    </row>
    <row r="282">
      <c r="A282" s="8">
        <v>124.0</v>
      </c>
      <c r="B282" s="9" t="s">
        <v>590</v>
      </c>
      <c r="C282" s="10" t="s">
        <v>591</v>
      </c>
      <c r="D282" s="8">
        <v>30.0</v>
      </c>
      <c r="E282" s="8">
        <v>6.0</v>
      </c>
      <c r="F282" s="8">
        <v>1.0</v>
      </c>
      <c r="G282" s="8">
        <v>5.0</v>
      </c>
      <c r="H282" s="8">
        <v>11.7</v>
      </c>
      <c r="I282" s="11">
        <v>2.2</v>
      </c>
      <c r="J282" s="10">
        <v>0.7</v>
      </c>
      <c r="K282" s="10">
        <v>2.3</v>
      </c>
      <c r="L282" s="8">
        <v>28.6</v>
      </c>
      <c r="M282" s="8">
        <v>0.0</v>
      </c>
      <c r="N282" s="10">
        <v>0.8</v>
      </c>
      <c r="O282" s="8">
        <v>0.0</v>
      </c>
      <c r="P282" s="8">
        <v>0.8</v>
      </c>
      <c r="Q282" s="8">
        <v>1.2</v>
      </c>
      <c r="R282" s="8">
        <v>71.4</v>
      </c>
      <c r="S282" s="10">
        <v>0.7</v>
      </c>
      <c r="T282" s="10">
        <v>1.5</v>
      </c>
      <c r="U282" s="10">
        <v>2.2</v>
      </c>
      <c r="V282" s="10">
        <v>0.5</v>
      </c>
      <c r="W282" s="10">
        <v>1.0</v>
      </c>
      <c r="X282" s="10">
        <v>0.3</v>
      </c>
      <c r="Y282" s="8">
        <v>0.0</v>
      </c>
      <c r="Z282" s="10">
        <v>1.2</v>
      </c>
      <c r="AA282" s="8">
        <v>5.5</v>
      </c>
      <c r="AB282" s="8">
        <v>0.0</v>
      </c>
      <c r="AC282" s="8">
        <v>0.0</v>
      </c>
      <c r="AD282" s="8">
        <v>-4.3</v>
      </c>
      <c r="AE282" s="14">
        <v>2023.0</v>
      </c>
      <c r="AF282" s="8"/>
    </row>
    <row r="283">
      <c r="A283" s="8">
        <v>125.0</v>
      </c>
      <c r="B283" s="9" t="s">
        <v>592</v>
      </c>
      <c r="C283" s="10" t="s">
        <v>593</v>
      </c>
      <c r="D283" s="8">
        <v>31.0</v>
      </c>
      <c r="E283" s="8">
        <v>40.0</v>
      </c>
      <c r="F283" s="8">
        <v>34.0</v>
      </c>
      <c r="G283" s="8">
        <v>6.0</v>
      </c>
      <c r="H283" s="8">
        <v>19.8</v>
      </c>
      <c r="I283" s="11">
        <v>2.2</v>
      </c>
      <c r="J283" s="10">
        <v>0.9</v>
      </c>
      <c r="K283" s="10">
        <v>2.1</v>
      </c>
      <c r="L283" s="8">
        <v>43.4</v>
      </c>
      <c r="M283" s="10">
        <v>0.1</v>
      </c>
      <c r="N283" s="10">
        <v>0.7</v>
      </c>
      <c r="O283" s="8">
        <v>18.5</v>
      </c>
      <c r="P283" s="8">
        <v>0.2</v>
      </c>
      <c r="Q283" s="8">
        <v>0.5</v>
      </c>
      <c r="R283" s="8">
        <v>50.0</v>
      </c>
      <c r="S283" s="10">
        <v>1.1</v>
      </c>
      <c r="T283" s="10">
        <v>4.7</v>
      </c>
      <c r="U283" s="10">
        <v>5.9</v>
      </c>
      <c r="V283" s="10">
        <v>0.6</v>
      </c>
      <c r="W283" s="10">
        <v>0.4</v>
      </c>
      <c r="X283" s="10">
        <v>0.7</v>
      </c>
      <c r="Y283" s="10">
        <v>1.0</v>
      </c>
      <c r="Z283" s="10">
        <v>1.8</v>
      </c>
      <c r="AA283" s="8">
        <v>12.0</v>
      </c>
      <c r="AB283" s="8">
        <v>0.0</v>
      </c>
      <c r="AC283" s="8">
        <v>0.0</v>
      </c>
      <c r="AD283" s="8">
        <v>5.7</v>
      </c>
      <c r="AE283" s="14">
        <v>2023.0</v>
      </c>
      <c r="AF283" s="8"/>
    </row>
    <row r="284">
      <c r="A284" s="8">
        <v>126.0</v>
      </c>
      <c r="B284" s="9" t="s">
        <v>594</v>
      </c>
      <c r="C284" s="10" t="s">
        <v>595</v>
      </c>
      <c r="D284" s="8">
        <v>24.0</v>
      </c>
      <c r="E284" s="8">
        <v>14.0</v>
      </c>
      <c r="F284" s="8">
        <v>6.0</v>
      </c>
      <c r="G284" s="8">
        <v>8.0</v>
      </c>
      <c r="H284" s="8">
        <v>6.2</v>
      </c>
      <c r="I284" s="11">
        <v>2.1</v>
      </c>
      <c r="J284" s="10">
        <v>0.9</v>
      </c>
      <c r="K284" s="10">
        <v>2.4</v>
      </c>
      <c r="L284" s="8">
        <v>38.2</v>
      </c>
      <c r="M284" s="8">
        <v>0.0</v>
      </c>
      <c r="N284" s="10">
        <v>0.1</v>
      </c>
      <c r="O284" s="8">
        <v>0.0</v>
      </c>
      <c r="P284" s="8">
        <v>0.2</v>
      </c>
      <c r="Q284" s="8">
        <v>0.4</v>
      </c>
      <c r="R284" s="8">
        <v>50.0</v>
      </c>
      <c r="S284" s="10">
        <v>0.5</v>
      </c>
      <c r="T284" s="10">
        <v>0.3</v>
      </c>
      <c r="U284" s="10">
        <v>0.8</v>
      </c>
      <c r="V284" s="10">
        <v>0.1</v>
      </c>
      <c r="W284" s="10">
        <v>0.4</v>
      </c>
      <c r="X284" s="10">
        <v>0.3</v>
      </c>
      <c r="Y284" s="10">
        <v>0.1</v>
      </c>
      <c r="Z284" s="10">
        <v>1.1</v>
      </c>
      <c r="AA284" s="8">
        <v>3.6</v>
      </c>
      <c r="AB284" s="8">
        <v>0.0</v>
      </c>
      <c r="AC284" s="8">
        <v>0.0</v>
      </c>
      <c r="AD284" s="8">
        <v>0.6</v>
      </c>
      <c r="AE284" s="14">
        <v>2023.0</v>
      </c>
      <c r="AF284" s="8"/>
    </row>
    <row r="285">
      <c r="A285" s="8">
        <v>127.0</v>
      </c>
      <c r="B285" s="9" t="s">
        <v>596</v>
      </c>
      <c r="C285" s="10" t="s">
        <v>597</v>
      </c>
      <c r="D285" s="8">
        <v>24.0</v>
      </c>
      <c r="E285" s="8">
        <v>19.0</v>
      </c>
      <c r="F285" s="8">
        <v>6.0</v>
      </c>
      <c r="G285" s="8">
        <v>13.0</v>
      </c>
      <c r="H285" s="8">
        <v>6.7</v>
      </c>
      <c r="I285" s="11">
        <v>2.1</v>
      </c>
      <c r="J285" s="10">
        <v>0.7</v>
      </c>
      <c r="K285" s="10">
        <v>1.9</v>
      </c>
      <c r="L285" s="8">
        <v>36.1</v>
      </c>
      <c r="M285" s="10">
        <v>0.5</v>
      </c>
      <c r="N285" s="10">
        <v>1.2</v>
      </c>
      <c r="O285" s="8">
        <v>43.5</v>
      </c>
      <c r="P285" s="8">
        <v>0.2</v>
      </c>
      <c r="Q285" s="8">
        <v>0.3</v>
      </c>
      <c r="R285" s="8">
        <v>50.0</v>
      </c>
      <c r="S285" s="8">
        <v>0.0</v>
      </c>
      <c r="T285" s="10">
        <v>0.6</v>
      </c>
      <c r="U285" s="10">
        <v>0.6</v>
      </c>
      <c r="V285" s="10">
        <v>0.1</v>
      </c>
      <c r="W285" s="10">
        <v>0.3</v>
      </c>
      <c r="X285" s="10">
        <v>0.2</v>
      </c>
      <c r="Y285" s="8">
        <v>0.0</v>
      </c>
      <c r="Z285" s="10">
        <v>0.4</v>
      </c>
      <c r="AA285" s="8">
        <v>3.5</v>
      </c>
      <c r="AB285" s="8">
        <v>0.0</v>
      </c>
      <c r="AC285" s="8">
        <v>0.0</v>
      </c>
      <c r="AD285" s="8">
        <v>-2.9</v>
      </c>
      <c r="AE285" s="14">
        <v>2023.0</v>
      </c>
      <c r="AF285" s="8"/>
    </row>
    <row r="286">
      <c r="A286" s="8">
        <v>128.0</v>
      </c>
      <c r="B286" s="9" t="s">
        <v>598</v>
      </c>
      <c r="C286" s="10" t="s">
        <v>599</v>
      </c>
      <c r="D286" s="8">
        <v>29.0</v>
      </c>
      <c r="E286" s="8">
        <v>6.0</v>
      </c>
      <c r="F286" s="8">
        <v>3.0</v>
      </c>
      <c r="G286" s="8">
        <v>3.0</v>
      </c>
      <c r="H286" s="8">
        <v>7.9</v>
      </c>
      <c r="I286" s="11">
        <v>2.0</v>
      </c>
      <c r="J286" s="10">
        <v>1.0</v>
      </c>
      <c r="K286" s="10">
        <v>2.7</v>
      </c>
      <c r="L286" s="8">
        <v>37.5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8">
        <v>0.0</v>
      </c>
      <c r="S286" s="10">
        <v>0.5</v>
      </c>
      <c r="T286" s="10">
        <v>1.0</v>
      </c>
      <c r="U286" s="10">
        <v>1.5</v>
      </c>
      <c r="V286" s="10">
        <v>0.2</v>
      </c>
      <c r="W286" s="10">
        <v>0.7</v>
      </c>
      <c r="X286" s="10">
        <v>0.7</v>
      </c>
      <c r="Y286" s="10">
        <v>0.3</v>
      </c>
      <c r="Z286" s="10">
        <v>1.5</v>
      </c>
      <c r="AA286" s="8">
        <v>5.7</v>
      </c>
      <c r="AB286" s="8">
        <v>0.0</v>
      </c>
      <c r="AC286" s="8">
        <v>0.0</v>
      </c>
      <c r="AD286" s="8">
        <v>-5.0</v>
      </c>
      <c r="AE286" s="14">
        <v>2023.0</v>
      </c>
      <c r="AF286" s="8"/>
    </row>
    <row r="287">
      <c r="A287" s="8">
        <v>128.0</v>
      </c>
      <c r="B287" s="9" t="s">
        <v>600</v>
      </c>
      <c r="C287" s="10" t="s">
        <v>601</v>
      </c>
      <c r="D287" s="8">
        <v>24.0</v>
      </c>
      <c r="E287" s="8">
        <v>5.0</v>
      </c>
      <c r="F287" s="8">
        <v>0.0</v>
      </c>
      <c r="G287" s="8">
        <v>5.0</v>
      </c>
      <c r="H287" s="8">
        <v>9.3</v>
      </c>
      <c r="I287" s="11">
        <v>2.0</v>
      </c>
      <c r="J287" s="10">
        <v>1.0</v>
      </c>
      <c r="K287" s="10">
        <v>3.0</v>
      </c>
      <c r="L287" s="8">
        <v>33.3</v>
      </c>
      <c r="M287" s="8">
        <v>0.0</v>
      </c>
      <c r="N287" s="10">
        <v>0.6</v>
      </c>
      <c r="O287" s="8">
        <v>0.0</v>
      </c>
      <c r="P287" s="8">
        <v>0.0</v>
      </c>
      <c r="Q287" s="8">
        <v>0.0</v>
      </c>
      <c r="R287" s="8">
        <v>0.0</v>
      </c>
      <c r="S287" s="10">
        <v>0.4</v>
      </c>
      <c r="T287" s="10">
        <v>0.6</v>
      </c>
      <c r="U287" s="10">
        <v>1.0</v>
      </c>
      <c r="V287" s="10">
        <v>0.2</v>
      </c>
      <c r="W287" s="10">
        <v>1.2</v>
      </c>
      <c r="X287" s="10">
        <v>0.4</v>
      </c>
      <c r="Y287" s="10">
        <v>0.2</v>
      </c>
      <c r="Z287" s="10">
        <v>1.2</v>
      </c>
      <c r="AA287" s="8">
        <v>4.4</v>
      </c>
      <c r="AB287" s="8">
        <v>0.0</v>
      </c>
      <c r="AC287" s="8">
        <v>0.0</v>
      </c>
      <c r="AD287" s="8">
        <v>-6.2</v>
      </c>
      <c r="AE287" s="14">
        <v>2023.0</v>
      </c>
      <c r="AF287" s="8"/>
    </row>
    <row r="288">
      <c r="A288" s="8">
        <v>130.0</v>
      </c>
      <c r="B288" s="9" t="s">
        <v>602</v>
      </c>
      <c r="C288" s="10" t="s">
        <v>603</v>
      </c>
      <c r="D288" s="8">
        <v>31.0</v>
      </c>
      <c r="E288" s="8">
        <v>28.0</v>
      </c>
      <c r="F288" s="8">
        <v>16.0</v>
      </c>
      <c r="G288" s="8">
        <v>12.0</v>
      </c>
      <c r="H288" s="8">
        <v>12.0</v>
      </c>
      <c r="I288" s="11">
        <v>2.0</v>
      </c>
      <c r="J288" s="10">
        <v>0.8</v>
      </c>
      <c r="K288" s="10">
        <v>2.5</v>
      </c>
      <c r="L288" s="8">
        <v>30.4</v>
      </c>
      <c r="M288" s="10">
        <v>0.1</v>
      </c>
      <c r="N288" s="10">
        <v>0.5</v>
      </c>
      <c r="O288" s="8">
        <v>13.3</v>
      </c>
      <c r="P288" s="8">
        <v>0.4</v>
      </c>
      <c r="Q288" s="8">
        <v>0.7</v>
      </c>
      <c r="R288" s="8">
        <v>55.0</v>
      </c>
      <c r="S288" s="10">
        <v>0.3</v>
      </c>
      <c r="T288" s="10">
        <v>1.0</v>
      </c>
      <c r="U288" s="10">
        <v>1.3</v>
      </c>
      <c r="V288" s="10">
        <v>2.2</v>
      </c>
      <c r="W288" s="10">
        <v>0.6</v>
      </c>
      <c r="X288" s="10">
        <v>0.4</v>
      </c>
      <c r="Y288" s="8">
        <v>0.0</v>
      </c>
      <c r="Z288" s="10">
        <v>1.1</v>
      </c>
      <c r="AA288" s="8">
        <v>6.4</v>
      </c>
      <c r="AB288" s="8">
        <v>0.0</v>
      </c>
      <c r="AC288" s="8">
        <v>0.0</v>
      </c>
      <c r="AD288" s="8">
        <v>0.0</v>
      </c>
      <c r="AE288" s="14">
        <v>2023.0</v>
      </c>
      <c r="AF288" s="8"/>
    </row>
    <row r="289">
      <c r="A289" s="8">
        <v>131.0</v>
      </c>
      <c r="B289" s="9" t="s">
        <v>604</v>
      </c>
      <c r="C289" s="10" t="s">
        <v>605</v>
      </c>
      <c r="D289" s="8">
        <v>25.0</v>
      </c>
      <c r="E289" s="8">
        <v>30.0</v>
      </c>
      <c r="F289" s="8">
        <v>10.0</v>
      </c>
      <c r="G289" s="8">
        <v>20.0</v>
      </c>
      <c r="H289" s="8">
        <v>10.1</v>
      </c>
      <c r="I289" s="11">
        <v>1.9</v>
      </c>
      <c r="J289" s="10">
        <v>0.7</v>
      </c>
      <c r="K289" s="10">
        <v>2.4</v>
      </c>
      <c r="L289" s="8">
        <v>29.2</v>
      </c>
      <c r="M289" s="10">
        <v>0.1</v>
      </c>
      <c r="N289" s="10">
        <v>1.0</v>
      </c>
      <c r="O289" s="8">
        <v>13.8</v>
      </c>
      <c r="P289" s="8">
        <v>0.4</v>
      </c>
      <c r="Q289" s="8">
        <v>0.5</v>
      </c>
      <c r="R289" s="8">
        <v>85.7</v>
      </c>
      <c r="S289" s="10">
        <v>0.3</v>
      </c>
      <c r="T289" s="10">
        <v>0.6</v>
      </c>
      <c r="U289" s="10">
        <v>0.9</v>
      </c>
      <c r="V289" s="10">
        <v>0.6</v>
      </c>
      <c r="W289" s="10">
        <v>0.7</v>
      </c>
      <c r="X289" s="10">
        <v>0.3</v>
      </c>
      <c r="Y289" s="10">
        <v>0.1</v>
      </c>
      <c r="Z289" s="10">
        <v>0.9</v>
      </c>
      <c r="AA289" s="8">
        <v>4.4</v>
      </c>
      <c r="AB289" s="8">
        <v>0.0</v>
      </c>
      <c r="AC289" s="8">
        <v>0.0</v>
      </c>
      <c r="AD289" s="8">
        <v>-2.5</v>
      </c>
      <c r="AE289" s="14">
        <v>2023.0</v>
      </c>
      <c r="AF289" s="8"/>
    </row>
    <row r="290">
      <c r="A290" s="8">
        <v>132.0</v>
      </c>
      <c r="B290" s="9" t="s">
        <v>606</v>
      </c>
      <c r="C290" s="10" t="s">
        <v>607</v>
      </c>
      <c r="D290" s="8">
        <v>23.0</v>
      </c>
      <c r="E290" s="8">
        <v>14.0</v>
      </c>
      <c r="F290" s="8">
        <v>5.0</v>
      </c>
      <c r="G290" s="8">
        <v>9.0</v>
      </c>
      <c r="H290" s="8">
        <v>5.6</v>
      </c>
      <c r="I290" s="11">
        <v>1.9</v>
      </c>
      <c r="J290" s="10">
        <v>0.7</v>
      </c>
      <c r="K290" s="10">
        <v>1.4</v>
      </c>
      <c r="L290" s="8">
        <v>52.6</v>
      </c>
      <c r="M290" s="8">
        <v>0.0</v>
      </c>
      <c r="N290" s="8">
        <v>0.0</v>
      </c>
      <c r="O290" s="8">
        <v>0.0</v>
      </c>
      <c r="P290" s="8">
        <v>0.5</v>
      </c>
      <c r="Q290" s="8">
        <v>0.6</v>
      </c>
      <c r="R290" s="8">
        <v>87.5</v>
      </c>
      <c r="S290" s="10">
        <v>0.6</v>
      </c>
      <c r="T290" s="10">
        <v>0.4</v>
      </c>
      <c r="U290" s="10">
        <v>1.1</v>
      </c>
      <c r="V290" s="10">
        <v>0.2</v>
      </c>
      <c r="W290" s="10">
        <v>0.4</v>
      </c>
      <c r="X290" s="8">
        <v>0.0</v>
      </c>
      <c r="Y290" s="10">
        <v>0.2</v>
      </c>
      <c r="Z290" s="10">
        <v>0.3</v>
      </c>
      <c r="AA290" s="8">
        <v>3.6</v>
      </c>
      <c r="AB290" s="8">
        <v>0.0</v>
      </c>
      <c r="AC290" s="8">
        <v>0.0</v>
      </c>
      <c r="AD290" s="8">
        <v>-3.9</v>
      </c>
      <c r="AE290" s="14">
        <v>2023.0</v>
      </c>
      <c r="AF290" s="8"/>
    </row>
    <row r="291">
      <c r="A291" s="8">
        <v>133.0</v>
      </c>
      <c r="B291" s="9" t="s">
        <v>608</v>
      </c>
      <c r="C291" s="10" t="s">
        <v>609</v>
      </c>
      <c r="D291" s="8">
        <v>27.0</v>
      </c>
      <c r="E291" s="8">
        <v>13.0</v>
      </c>
      <c r="F291" s="8">
        <v>7.0</v>
      </c>
      <c r="G291" s="8">
        <v>6.0</v>
      </c>
      <c r="H291" s="8">
        <v>6.8</v>
      </c>
      <c r="I291" s="11">
        <v>1.9</v>
      </c>
      <c r="J291" s="10">
        <v>0.8</v>
      </c>
      <c r="K291" s="10">
        <v>1.8</v>
      </c>
      <c r="L291" s="8">
        <v>41.7</v>
      </c>
      <c r="M291" s="8">
        <v>0.0</v>
      </c>
      <c r="N291" s="10">
        <v>0.1</v>
      </c>
      <c r="O291" s="8">
        <v>0.0</v>
      </c>
      <c r="P291" s="8">
        <v>0.4</v>
      </c>
      <c r="Q291" s="8">
        <v>0.6</v>
      </c>
      <c r="R291" s="8">
        <v>62.5</v>
      </c>
      <c r="S291" s="10">
        <v>0.6</v>
      </c>
      <c r="T291" s="10">
        <v>1.1</v>
      </c>
      <c r="U291" s="10">
        <v>1.7</v>
      </c>
      <c r="V291" s="10">
        <v>0.3</v>
      </c>
      <c r="W291" s="10">
        <v>0.5</v>
      </c>
      <c r="X291" s="10">
        <v>0.2</v>
      </c>
      <c r="Y291" s="10">
        <v>0.4</v>
      </c>
      <c r="Z291" s="10">
        <v>1.8</v>
      </c>
      <c r="AA291" s="8">
        <v>5.2</v>
      </c>
      <c r="AB291" s="8">
        <v>0.0</v>
      </c>
      <c r="AC291" s="8">
        <v>0.0</v>
      </c>
      <c r="AD291" s="8">
        <v>-2.2</v>
      </c>
      <c r="AE291" s="14">
        <v>2023.0</v>
      </c>
      <c r="AF291" s="8"/>
    </row>
    <row r="292">
      <c r="A292" s="8">
        <v>134.0</v>
      </c>
      <c r="B292" s="9" t="s">
        <v>610</v>
      </c>
      <c r="C292" s="10" t="s">
        <v>611</v>
      </c>
      <c r="D292" s="8">
        <v>36.0</v>
      </c>
      <c r="E292" s="8">
        <v>10.0</v>
      </c>
      <c r="F292" s="8">
        <v>6.0</v>
      </c>
      <c r="G292" s="8">
        <v>4.0</v>
      </c>
      <c r="H292" s="8">
        <v>7.1</v>
      </c>
      <c r="I292" s="11">
        <v>1.8</v>
      </c>
      <c r="J292" s="10">
        <v>0.6</v>
      </c>
      <c r="K292" s="10">
        <v>1.5</v>
      </c>
      <c r="L292" s="8">
        <v>40.0</v>
      </c>
      <c r="M292" s="10">
        <v>0.3</v>
      </c>
      <c r="N292" s="10">
        <v>1.0</v>
      </c>
      <c r="O292" s="8">
        <v>30.0</v>
      </c>
      <c r="P292" s="8">
        <v>0.3</v>
      </c>
      <c r="Q292" s="8">
        <v>0.3</v>
      </c>
      <c r="R292" s="8">
        <v>100.0</v>
      </c>
      <c r="S292" s="10">
        <v>0.1</v>
      </c>
      <c r="T292" s="10">
        <v>0.5</v>
      </c>
      <c r="U292" s="10">
        <v>0.6</v>
      </c>
      <c r="V292" s="10">
        <v>0.8</v>
      </c>
      <c r="W292" s="10">
        <v>0.7</v>
      </c>
      <c r="X292" s="10">
        <v>0.2</v>
      </c>
      <c r="Y292" s="10">
        <v>0.1</v>
      </c>
      <c r="Z292" s="10">
        <v>0.6</v>
      </c>
      <c r="AA292" s="8">
        <v>4.1</v>
      </c>
      <c r="AB292" s="8">
        <v>0.0</v>
      </c>
      <c r="AC292" s="8">
        <v>0.0</v>
      </c>
      <c r="AD292" s="8">
        <v>-1.6</v>
      </c>
      <c r="AE292" s="14">
        <v>2023.0</v>
      </c>
      <c r="AF292" s="8"/>
    </row>
    <row r="293">
      <c r="A293" s="8">
        <v>135.0</v>
      </c>
      <c r="B293" s="9" t="s">
        <v>612</v>
      </c>
      <c r="C293" s="10" t="s">
        <v>613</v>
      </c>
      <c r="D293" s="8">
        <v>24.0</v>
      </c>
      <c r="E293" s="8">
        <v>12.0</v>
      </c>
      <c r="F293" s="8">
        <v>6.0</v>
      </c>
      <c r="G293" s="8">
        <v>6.0</v>
      </c>
      <c r="H293" s="8">
        <v>7.8</v>
      </c>
      <c r="I293" s="11">
        <v>1.8</v>
      </c>
      <c r="J293" s="10">
        <v>0.7</v>
      </c>
      <c r="K293" s="10">
        <v>1.8</v>
      </c>
      <c r="L293" s="8">
        <v>38.1</v>
      </c>
      <c r="M293" s="10">
        <v>0.2</v>
      </c>
      <c r="N293" s="10">
        <v>0.6</v>
      </c>
      <c r="O293" s="8">
        <v>28.6</v>
      </c>
      <c r="P293" s="8">
        <v>0.3</v>
      </c>
      <c r="Q293" s="8">
        <v>0.7</v>
      </c>
      <c r="R293" s="8">
        <v>37.5</v>
      </c>
      <c r="S293" s="10">
        <v>0.9</v>
      </c>
      <c r="T293" s="10">
        <v>1.5</v>
      </c>
      <c r="U293" s="10">
        <v>2.4</v>
      </c>
      <c r="V293" s="10">
        <v>0.6</v>
      </c>
      <c r="W293" s="10">
        <v>0.8</v>
      </c>
      <c r="X293" s="10">
        <v>0.4</v>
      </c>
      <c r="Y293" s="10">
        <v>0.1</v>
      </c>
      <c r="Z293" s="10">
        <v>0.7</v>
      </c>
      <c r="AA293" s="8">
        <v>5.9</v>
      </c>
      <c r="AB293" s="8">
        <v>0.0</v>
      </c>
      <c r="AC293" s="8">
        <v>0.0</v>
      </c>
      <c r="AD293" s="8">
        <v>-2.8</v>
      </c>
      <c r="AE293" s="14">
        <v>2023.0</v>
      </c>
      <c r="AF293" s="8"/>
    </row>
    <row r="294">
      <c r="A294" s="8">
        <v>135.0</v>
      </c>
      <c r="B294" s="9" t="s">
        <v>614</v>
      </c>
      <c r="C294" s="10" t="s">
        <v>615</v>
      </c>
      <c r="D294" s="8">
        <v>22.0</v>
      </c>
      <c r="E294" s="8">
        <v>20.0</v>
      </c>
      <c r="F294" s="8">
        <v>7.0</v>
      </c>
      <c r="G294" s="8">
        <v>13.0</v>
      </c>
      <c r="H294" s="8">
        <v>7.9</v>
      </c>
      <c r="I294" s="11">
        <v>1.8</v>
      </c>
      <c r="J294" s="10">
        <v>0.6</v>
      </c>
      <c r="K294" s="10">
        <v>1.7</v>
      </c>
      <c r="L294" s="8">
        <v>35.3</v>
      </c>
      <c r="M294" s="10">
        <v>0.3</v>
      </c>
      <c r="N294" s="10">
        <v>1.1</v>
      </c>
      <c r="O294" s="8">
        <v>27.3</v>
      </c>
      <c r="P294" s="8">
        <v>0.3</v>
      </c>
      <c r="Q294" s="8">
        <v>0.4</v>
      </c>
      <c r="R294" s="8">
        <v>62.5</v>
      </c>
      <c r="S294" s="10">
        <v>0.4</v>
      </c>
      <c r="T294" s="10">
        <v>1.6</v>
      </c>
      <c r="U294" s="10">
        <v>2.0</v>
      </c>
      <c r="V294" s="10">
        <v>0.5</v>
      </c>
      <c r="W294" s="10">
        <v>0.5</v>
      </c>
      <c r="X294" s="10">
        <v>0.4</v>
      </c>
      <c r="Y294" s="10">
        <v>0.4</v>
      </c>
      <c r="Z294" s="10">
        <v>1.1</v>
      </c>
      <c r="AA294" s="8">
        <v>5.9</v>
      </c>
      <c r="AB294" s="8">
        <v>0.0</v>
      </c>
      <c r="AC294" s="8">
        <v>0.0</v>
      </c>
      <c r="AD294" s="8">
        <v>-0.8</v>
      </c>
      <c r="AE294" s="14">
        <v>2023.0</v>
      </c>
      <c r="AF294" s="8"/>
    </row>
    <row r="295">
      <c r="A295" s="8">
        <v>137.0</v>
      </c>
      <c r="B295" s="9" t="s">
        <v>616</v>
      </c>
      <c r="C295" s="10" t="s">
        <v>617</v>
      </c>
      <c r="D295" s="8">
        <v>30.0</v>
      </c>
      <c r="E295" s="8">
        <v>34.0</v>
      </c>
      <c r="F295" s="8">
        <v>14.0</v>
      </c>
      <c r="G295" s="8">
        <v>20.0</v>
      </c>
      <c r="H295" s="8">
        <v>7.4</v>
      </c>
      <c r="I295" s="11">
        <v>1.7</v>
      </c>
      <c r="J295" s="10">
        <v>0.5</v>
      </c>
      <c r="K295" s="10">
        <v>2.1</v>
      </c>
      <c r="L295" s="8">
        <v>25.7</v>
      </c>
      <c r="M295" s="10">
        <v>0.2</v>
      </c>
      <c r="N295" s="10">
        <v>1.1</v>
      </c>
      <c r="O295" s="8">
        <v>16.2</v>
      </c>
      <c r="P295" s="8">
        <v>0.4</v>
      </c>
      <c r="Q295" s="8">
        <v>0.6</v>
      </c>
      <c r="R295" s="8">
        <v>75.0</v>
      </c>
      <c r="S295" s="10">
        <v>0.2</v>
      </c>
      <c r="T295" s="10">
        <v>0.9</v>
      </c>
      <c r="U295" s="10">
        <v>1.1</v>
      </c>
      <c r="V295" s="10">
        <v>0.3</v>
      </c>
      <c r="W295" s="10">
        <v>0.4</v>
      </c>
      <c r="X295" s="10">
        <v>0.2</v>
      </c>
      <c r="Y295" s="10">
        <v>0.5</v>
      </c>
      <c r="Z295" s="10">
        <v>1.3</v>
      </c>
      <c r="AA295" s="8">
        <v>4.7</v>
      </c>
      <c r="AB295" s="8">
        <v>0.0</v>
      </c>
      <c r="AC295" s="8">
        <v>0.0</v>
      </c>
      <c r="AD295" s="8">
        <v>-1.6</v>
      </c>
      <c r="AE295" s="14">
        <v>2023.0</v>
      </c>
      <c r="AF295" s="8"/>
    </row>
    <row r="296">
      <c r="A296" s="8">
        <v>138.0</v>
      </c>
      <c r="B296" s="9" t="s">
        <v>618</v>
      </c>
      <c r="C296" s="10" t="s">
        <v>619</v>
      </c>
      <c r="D296" s="8">
        <v>24.0</v>
      </c>
      <c r="E296" s="8">
        <v>5.0</v>
      </c>
      <c r="F296" s="8">
        <v>3.0</v>
      </c>
      <c r="G296" s="8">
        <v>2.0</v>
      </c>
      <c r="H296" s="8">
        <v>10.8</v>
      </c>
      <c r="I296" s="11">
        <v>1.6</v>
      </c>
      <c r="J296" s="10">
        <v>0.6</v>
      </c>
      <c r="K296" s="10">
        <v>2.0</v>
      </c>
      <c r="L296" s="8">
        <v>30.0</v>
      </c>
      <c r="M296" s="10">
        <v>0.2</v>
      </c>
      <c r="N296" s="10">
        <v>0.6</v>
      </c>
      <c r="O296" s="8">
        <v>33.3</v>
      </c>
      <c r="P296" s="8">
        <v>0.2</v>
      </c>
      <c r="Q296" s="8">
        <v>0.4</v>
      </c>
      <c r="R296" s="8">
        <v>50.0</v>
      </c>
      <c r="S296" s="8">
        <v>0.0</v>
      </c>
      <c r="T296" s="10">
        <v>0.4</v>
      </c>
      <c r="U296" s="10">
        <v>0.4</v>
      </c>
      <c r="V296" s="10">
        <v>1.8</v>
      </c>
      <c r="W296" s="10">
        <v>1.6</v>
      </c>
      <c r="X296" s="8">
        <v>0.0</v>
      </c>
      <c r="Y296" s="8">
        <v>0.0</v>
      </c>
      <c r="Z296" s="10">
        <v>1.0</v>
      </c>
      <c r="AA296" s="8">
        <v>4.0</v>
      </c>
      <c r="AB296" s="8">
        <v>0.0</v>
      </c>
      <c r="AC296" s="8">
        <v>0.0</v>
      </c>
      <c r="AD296" s="8">
        <v>-4.4</v>
      </c>
      <c r="AE296" s="14">
        <v>2023.0</v>
      </c>
      <c r="AF296" s="8"/>
    </row>
    <row r="297">
      <c r="A297" s="8">
        <v>139.0</v>
      </c>
      <c r="B297" s="9" t="s">
        <v>620</v>
      </c>
      <c r="C297" s="10" t="s">
        <v>621</v>
      </c>
      <c r="D297" s="8">
        <v>24.0</v>
      </c>
      <c r="E297" s="8">
        <v>8.0</v>
      </c>
      <c r="F297" s="8">
        <v>7.0</v>
      </c>
      <c r="G297" s="8">
        <v>1.0</v>
      </c>
      <c r="H297" s="8">
        <v>4.4</v>
      </c>
      <c r="I297" s="11">
        <v>1.5</v>
      </c>
      <c r="J297" s="10">
        <v>0.8</v>
      </c>
      <c r="K297" s="10">
        <v>2.5</v>
      </c>
      <c r="L297" s="8">
        <v>30.0</v>
      </c>
      <c r="M297" s="8">
        <v>0.0</v>
      </c>
      <c r="N297" s="10">
        <v>0.9</v>
      </c>
      <c r="O297" s="8">
        <v>0.0</v>
      </c>
      <c r="P297" s="8">
        <v>0.0</v>
      </c>
      <c r="Q297" s="8">
        <v>0.0</v>
      </c>
      <c r="R297" s="8">
        <v>0.0</v>
      </c>
      <c r="S297" s="10">
        <v>0.4</v>
      </c>
      <c r="T297" s="10">
        <v>0.5</v>
      </c>
      <c r="U297" s="10">
        <v>0.9</v>
      </c>
      <c r="V297" s="8">
        <v>0.0</v>
      </c>
      <c r="W297" s="10">
        <v>0.6</v>
      </c>
      <c r="X297" s="10">
        <v>0.3</v>
      </c>
      <c r="Y297" s="10">
        <v>0.1</v>
      </c>
      <c r="Z297" s="10">
        <v>0.3</v>
      </c>
      <c r="AA297" s="8">
        <v>3.1</v>
      </c>
      <c r="AB297" s="8">
        <v>0.0</v>
      </c>
      <c r="AC297" s="8">
        <v>0.0</v>
      </c>
      <c r="AD297" s="8">
        <v>-1.8</v>
      </c>
      <c r="AE297" s="14">
        <v>2023.0</v>
      </c>
      <c r="AF297" s="8"/>
    </row>
    <row r="298">
      <c r="A298" s="8">
        <v>139.0</v>
      </c>
      <c r="B298" s="9" t="s">
        <v>622</v>
      </c>
      <c r="C298" s="10" t="s">
        <v>623</v>
      </c>
      <c r="D298" s="8">
        <v>26.0</v>
      </c>
      <c r="E298" s="8">
        <v>4.0</v>
      </c>
      <c r="F298" s="8">
        <v>0.0</v>
      </c>
      <c r="G298" s="8">
        <v>4.0</v>
      </c>
      <c r="H298" s="8">
        <v>10.3</v>
      </c>
      <c r="I298" s="11">
        <v>1.5</v>
      </c>
      <c r="J298" s="10">
        <v>0.8</v>
      </c>
      <c r="K298" s="10">
        <v>3.0</v>
      </c>
      <c r="L298" s="8">
        <v>25.0</v>
      </c>
      <c r="M298" s="8">
        <v>0.0</v>
      </c>
      <c r="N298" s="10">
        <v>0.5</v>
      </c>
      <c r="O298" s="8">
        <v>0.0</v>
      </c>
      <c r="P298" s="8">
        <v>0.0</v>
      </c>
      <c r="Q298" s="8">
        <v>0.0</v>
      </c>
      <c r="R298" s="8">
        <v>0.0</v>
      </c>
      <c r="S298" s="10">
        <v>0.8</v>
      </c>
      <c r="T298" s="10">
        <v>0.5</v>
      </c>
      <c r="U298" s="10">
        <v>1.3</v>
      </c>
      <c r="V298" s="10">
        <v>0.3</v>
      </c>
      <c r="W298" s="8">
        <v>0.0</v>
      </c>
      <c r="X298" s="10">
        <v>0.3</v>
      </c>
      <c r="Y298" s="8">
        <v>0.0</v>
      </c>
      <c r="Z298" s="10">
        <v>2.3</v>
      </c>
      <c r="AA298" s="8">
        <v>3.5</v>
      </c>
      <c r="AB298" s="8">
        <v>0.0</v>
      </c>
      <c r="AC298" s="8">
        <v>0.0</v>
      </c>
      <c r="AD298" s="8">
        <v>-2.8</v>
      </c>
      <c r="AE298" s="14">
        <v>2023.0</v>
      </c>
      <c r="AF298" s="8"/>
    </row>
    <row r="299">
      <c r="A299" s="8">
        <v>141.0</v>
      </c>
      <c r="B299" s="9" t="s">
        <v>624</v>
      </c>
      <c r="C299" s="10" t="s">
        <v>625</v>
      </c>
      <c r="D299" s="8">
        <v>25.0</v>
      </c>
      <c r="E299" s="8">
        <v>40.0</v>
      </c>
      <c r="F299" s="8">
        <v>9.0</v>
      </c>
      <c r="G299" s="8">
        <v>31.0</v>
      </c>
      <c r="H299" s="8">
        <v>8.4</v>
      </c>
      <c r="I299" s="11">
        <v>1.5</v>
      </c>
      <c r="J299" s="10">
        <v>0.6</v>
      </c>
      <c r="K299" s="10">
        <v>1.6</v>
      </c>
      <c r="L299" s="8">
        <v>37.1</v>
      </c>
      <c r="M299" s="10">
        <v>0.1</v>
      </c>
      <c r="N299" s="10">
        <v>0.5</v>
      </c>
      <c r="O299" s="8">
        <v>16.7</v>
      </c>
      <c r="P299" s="8">
        <v>0.3</v>
      </c>
      <c r="Q299" s="8">
        <v>0.4</v>
      </c>
      <c r="R299" s="8">
        <v>62.5</v>
      </c>
      <c r="S299" s="10">
        <v>0.4</v>
      </c>
      <c r="T299" s="10">
        <v>1.1</v>
      </c>
      <c r="U299" s="10">
        <v>1.6</v>
      </c>
      <c r="V299" s="10">
        <v>0.2</v>
      </c>
      <c r="W299" s="10">
        <v>0.7</v>
      </c>
      <c r="X299" s="10">
        <v>0.1</v>
      </c>
      <c r="Y299" s="10">
        <v>0.1</v>
      </c>
      <c r="Z299" s="10">
        <v>1.1</v>
      </c>
      <c r="AA299" s="8">
        <v>3.7</v>
      </c>
      <c r="AB299" s="8">
        <v>0.0</v>
      </c>
      <c r="AC299" s="8">
        <v>0.0</v>
      </c>
      <c r="AD299" s="8">
        <v>-1.0</v>
      </c>
      <c r="AE299" s="14">
        <v>2023.0</v>
      </c>
      <c r="AF299" s="8"/>
    </row>
    <row r="300">
      <c r="A300" s="8">
        <v>142.0</v>
      </c>
      <c r="B300" s="9" t="s">
        <v>626</v>
      </c>
      <c r="C300" s="10" t="s">
        <v>627</v>
      </c>
      <c r="D300" s="8">
        <v>24.0</v>
      </c>
      <c r="E300" s="8">
        <v>9.0</v>
      </c>
      <c r="F300" s="8">
        <v>3.0</v>
      </c>
      <c r="G300" s="8">
        <v>6.0</v>
      </c>
      <c r="H300" s="8">
        <v>4.1</v>
      </c>
      <c r="I300" s="11">
        <v>1.4</v>
      </c>
      <c r="J300" s="10">
        <v>0.6</v>
      </c>
      <c r="K300" s="10">
        <v>1.4</v>
      </c>
      <c r="L300" s="8">
        <v>38.5</v>
      </c>
      <c r="M300" s="8">
        <v>0.0</v>
      </c>
      <c r="N300" s="10">
        <v>0.4</v>
      </c>
      <c r="O300" s="8">
        <v>0.0</v>
      </c>
      <c r="P300" s="8">
        <v>0.3</v>
      </c>
      <c r="Q300" s="8">
        <v>0.3</v>
      </c>
      <c r="R300" s="8">
        <v>100.0</v>
      </c>
      <c r="S300" s="10">
        <v>0.1</v>
      </c>
      <c r="T300" s="10">
        <v>0.3</v>
      </c>
      <c r="U300" s="10">
        <v>0.4</v>
      </c>
      <c r="V300" s="8">
        <v>0.0</v>
      </c>
      <c r="W300" s="10">
        <v>0.1</v>
      </c>
      <c r="X300" s="10">
        <v>0.1</v>
      </c>
      <c r="Y300" s="10">
        <v>0.2</v>
      </c>
      <c r="Z300" s="10">
        <v>0.6</v>
      </c>
      <c r="AA300" s="8">
        <v>2.6</v>
      </c>
      <c r="AB300" s="8">
        <v>0.0</v>
      </c>
      <c r="AC300" s="8">
        <v>0.0</v>
      </c>
      <c r="AD300" s="8">
        <v>2.1</v>
      </c>
      <c r="AE300" s="14">
        <v>2023.0</v>
      </c>
      <c r="AF300" s="8"/>
    </row>
    <row r="301">
      <c r="A301" s="8">
        <v>143.0</v>
      </c>
      <c r="B301" s="9" t="s">
        <v>628</v>
      </c>
      <c r="C301" s="10" t="s">
        <v>629</v>
      </c>
      <c r="D301" s="8">
        <v>29.0</v>
      </c>
      <c r="E301" s="8">
        <v>14.0</v>
      </c>
      <c r="F301" s="8">
        <v>3.0</v>
      </c>
      <c r="G301" s="8">
        <v>11.0</v>
      </c>
      <c r="H301" s="8">
        <v>5.2</v>
      </c>
      <c r="I301" s="11">
        <v>1.4</v>
      </c>
      <c r="J301" s="10">
        <v>0.6</v>
      </c>
      <c r="K301" s="10">
        <v>1.9</v>
      </c>
      <c r="L301" s="8">
        <v>30.8</v>
      </c>
      <c r="M301" s="10">
        <v>0.3</v>
      </c>
      <c r="N301" s="10">
        <v>0.8</v>
      </c>
      <c r="O301" s="8">
        <v>36.4</v>
      </c>
      <c r="P301" s="8">
        <v>0.0</v>
      </c>
      <c r="Q301" s="8">
        <v>0.0</v>
      </c>
      <c r="R301" s="8">
        <v>0.0</v>
      </c>
      <c r="S301" s="10">
        <v>0.2</v>
      </c>
      <c r="T301" s="10">
        <v>0.4</v>
      </c>
      <c r="U301" s="10">
        <v>0.6</v>
      </c>
      <c r="V301" s="10">
        <v>0.3</v>
      </c>
      <c r="W301" s="10">
        <v>0.3</v>
      </c>
      <c r="X301" s="10">
        <v>0.1</v>
      </c>
      <c r="Y301" s="8">
        <v>0.0</v>
      </c>
      <c r="Z301" s="10">
        <v>0.8</v>
      </c>
      <c r="AA301" s="8">
        <v>2.9</v>
      </c>
      <c r="AB301" s="8">
        <v>0.0</v>
      </c>
      <c r="AC301" s="8">
        <v>0.0</v>
      </c>
      <c r="AD301" s="8">
        <v>-2.6</v>
      </c>
      <c r="AE301" s="14">
        <v>2023.0</v>
      </c>
      <c r="AF301" s="8"/>
    </row>
    <row r="302">
      <c r="A302" s="8">
        <v>144.0</v>
      </c>
      <c r="B302" s="9" t="s">
        <v>630</v>
      </c>
      <c r="C302" s="10" t="s">
        <v>631</v>
      </c>
      <c r="D302" s="8">
        <v>26.0</v>
      </c>
      <c r="E302" s="8">
        <v>9.0</v>
      </c>
      <c r="F302" s="8">
        <v>2.0</v>
      </c>
      <c r="G302" s="8">
        <v>7.0</v>
      </c>
      <c r="H302" s="8">
        <v>5.3</v>
      </c>
      <c r="I302" s="11">
        <v>1.3</v>
      </c>
      <c r="J302" s="10">
        <v>0.4</v>
      </c>
      <c r="K302" s="10">
        <v>1.8</v>
      </c>
      <c r="L302" s="8">
        <v>25.0</v>
      </c>
      <c r="M302" s="10">
        <v>0.1</v>
      </c>
      <c r="N302" s="10">
        <v>0.7</v>
      </c>
      <c r="O302" s="8">
        <v>16.7</v>
      </c>
      <c r="P302" s="8">
        <v>0.3</v>
      </c>
      <c r="Q302" s="8">
        <v>0.6</v>
      </c>
      <c r="R302" s="8">
        <v>60.0</v>
      </c>
      <c r="S302" s="10">
        <v>0.1</v>
      </c>
      <c r="T302" s="10">
        <v>0.6</v>
      </c>
      <c r="U302" s="10">
        <v>0.7</v>
      </c>
      <c r="V302" s="10">
        <v>0.3</v>
      </c>
      <c r="W302" s="10">
        <v>0.3</v>
      </c>
      <c r="X302" s="10">
        <v>0.1</v>
      </c>
      <c r="Y302" s="10">
        <v>0.4</v>
      </c>
      <c r="Z302" s="10">
        <v>0.3</v>
      </c>
      <c r="AA302" s="8">
        <v>3.6</v>
      </c>
      <c r="AB302" s="8">
        <v>0.0</v>
      </c>
      <c r="AC302" s="8">
        <v>0.0</v>
      </c>
      <c r="AD302" s="8">
        <v>-3.0</v>
      </c>
      <c r="AE302" s="14">
        <v>2023.0</v>
      </c>
      <c r="AF302" s="8"/>
    </row>
    <row r="303">
      <c r="A303" s="8">
        <v>145.0</v>
      </c>
      <c r="B303" s="9" t="s">
        <v>632</v>
      </c>
      <c r="C303" s="10" t="s">
        <v>633</v>
      </c>
      <c r="D303" s="8">
        <v>24.0</v>
      </c>
      <c r="E303" s="8">
        <v>15.0</v>
      </c>
      <c r="F303" s="8">
        <v>4.0</v>
      </c>
      <c r="G303" s="8">
        <v>11.0</v>
      </c>
      <c r="H303" s="8">
        <v>3.6</v>
      </c>
      <c r="I303" s="11">
        <v>1.3</v>
      </c>
      <c r="J303" s="10">
        <v>0.4</v>
      </c>
      <c r="K303" s="10">
        <v>1.2</v>
      </c>
      <c r="L303" s="8">
        <v>33.3</v>
      </c>
      <c r="M303" s="10">
        <v>0.1</v>
      </c>
      <c r="N303" s="10">
        <v>0.1</v>
      </c>
      <c r="O303" s="8">
        <v>50.0</v>
      </c>
      <c r="P303" s="8">
        <v>0.4</v>
      </c>
      <c r="Q303" s="8">
        <v>0.5</v>
      </c>
      <c r="R303" s="8">
        <v>85.7</v>
      </c>
      <c r="S303" s="10">
        <v>0.1</v>
      </c>
      <c r="T303" s="10">
        <v>0.5</v>
      </c>
      <c r="U303" s="10">
        <v>0.7</v>
      </c>
      <c r="V303" s="8">
        <v>0.0</v>
      </c>
      <c r="W303" s="10">
        <v>0.4</v>
      </c>
      <c r="X303" s="10">
        <v>0.1</v>
      </c>
      <c r="Y303" s="8">
        <v>0.0</v>
      </c>
      <c r="Z303" s="10">
        <v>0.6</v>
      </c>
      <c r="AA303" s="8">
        <v>2.1</v>
      </c>
      <c r="AB303" s="8">
        <v>0.0</v>
      </c>
      <c r="AC303" s="8">
        <v>0.0</v>
      </c>
      <c r="AD303" s="8">
        <v>-0.5</v>
      </c>
      <c r="AE303" s="14">
        <v>2023.0</v>
      </c>
      <c r="AF303" s="8"/>
    </row>
    <row r="304">
      <c r="A304" s="8">
        <v>146.0</v>
      </c>
      <c r="B304" s="9" t="s">
        <v>634</v>
      </c>
      <c r="C304" s="10" t="s">
        <v>635</v>
      </c>
      <c r="D304" s="8">
        <v>34.0</v>
      </c>
      <c r="E304" s="8">
        <v>28.0</v>
      </c>
      <c r="F304" s="8">
        <v>24.0</v>
      </c>
      <c r="G304" s="8">
        <v>4.0</v>
      </c>
      <c r="H304" s="8">
        <v>4.8</v>
      </c>
      <c r="I304" s="11">
        <v>1.3</v>
      </c>
      <c r="J304" s="10">
        <v>0.4</v>
      </c>
      <c r="K304" s="10">
        <v>1.0</v>
      </c>
      <c r="L304" s="8">
        <v>44.4</v>
      </c>
      <c r="M304" s="10">
        <v>0.2</v>
      </c>
      <c r="N304" s="10">
        <v>0.6</v>
      </c>
      <c r="O304" s="8">
        <v>37.5</v>
      </c>
      <c r="P304" s="8">
        <v>0.2</v>
      </c>
      <c r="Q304" s="8">
        <v>0.2</v>
      </c>
      <c r="R304" s="8">
        <v>83.3</v>
      </c>
      <c r="S304" s="10">
        <v>0.1</v>
      </c>
      <c r="T304" s="10">
        <v>0.3</v>
      </c>
      <c r="U304" s="10">
        <v>0.4</v>
      </c>
      <c r="V304" s="10">
        <v>0.8</v>
      </c>
      <c r="W304" s="10">
        <v>0.2</v>
      </c>
      <c r="X304" s="10">
        <v>0.3</v>
      </c>
      <c r="Y304" s="8">
        <v>0.0</v>
      </c>
      <c r="Z304" s="10">
        <v>0.9</v>
      </c>
      <c r="AA304" s="8">
        <v>3.4</v>
      </c>
      <c r="AB304" s="8">
        <v>0.0</v>
      </c>
      <c r="AC304" s="8">
        <v>0.0</v>
      </c>
      <c r="AD304" s="8">
        <v>-2.2</v>
      </c>
      <c r="AE304" s="14">
        <v>2023.0</v>
      </c>
      <c r="AF304" s="8"/>
    </row>
    <row r="305">
      <c r="A305" s="8">
        <v>147.0</v>
      </c>
      <c r="B305" s="9" t="s">
        <v>636</v>
      </c>
      <c r="C305" s="10" t="s">
        <v>637</v>
      </c>
      <c r="D305" s="8">
        <v>26.0</v>
      </c>
      <c r="E305" s="8">
        <v>29.0</v>
      </c>
      <c r="F305" s="8">
        <v>23.0</v>
      </c>
      <c r="G305" s="8">
        <v>6.0</v>
      </c>
      <c r="H305" s="8">
        <v>6.6</v>
      </c>
      <c r="I305" s="11">
        <v>1.2</v>
      </c>
      <c r="J305" s="10">
        <v>0.4</v>
      </c>
      <c r="K305" s="10">
        <v>1.0</v>
      </c>
      <c r="L305" s="8">
        <v>40.0</v>
      </c>
      <c r="M305" s="10">
        <v>0.2</v>
      </c>
      <c r="N305" s="10">
        <v>0.6</v>
      </c>
      <c r="O305" s="8">
        <v>43.8</v>
      </c>
      <c r="P305" s="8">
        <v>0.1</v>
      </c>
      <c r="Q305" s="8">
        <v>0.1</v>
      </c>
      <c r="R305" s="8">
        <v>100.0</v>
      </c>
      <c r="S305" s="10">
        <v>0.3</v>
      </c>
      <c r="T305" s="10">
        <v>0.4</v>
      </c>
      <c r="U305" s="10">
        <v>0.8</v>
      </c>
      <c r="V305" s="10">
        <v>0.4</v>
      </c>
      <c r="W305" s="10">
        <v>0.3</v>
      </c>
      <c r="X305" s="10">
        <v>0.1</v>
      </c>
      <c r="Y305" s="8">
        <v>0.0</v>
      </c>
      <c r="Z305" s="10">
        <v>0.7</v>
      </c>
      <c r="AA305" s="8">
        <v>2.8</v>
      </c>
      <c r="AB305" s="8">
        <v>0.0</v>
      </c>
      <c r="AC305" s="8">
        <v>0.0</v>
      </c>
      <c r="AD305" s="8">
        <v>-1.5</v>
      </c>
      <c r="AE305" s="14">
        <v>2023.0</v>
      </c>
      <c r="AF305" s="8"/>
    </row>
    <row r="306">
      <c r="A306" s="8">
        <v>148.0</v>
      </c>
      <c r="B306" s="9" t="s">
        <v>638</v>
      </c>
      <c r="C306" s="10" t="s">
        <v>639</v>
      </c>
      <c r="D306" s="8">
        <v>25.0</v>
      </c>
      <c r="E306" s="8">
        <v>18.0</v>
      </c>
      <c r="F306" s="8">
        <v>7.0</v>
      </c>
      <c r="G306" s="8">
        <v>11.0</v>
      </c>
      <c r="H306" s="8">
        <v>7.1</v>
      </c>
      <c r="I306" s="11">
        <v>1.1</v>
      </c>
      <c r="J306" s="10">
        <v>0.3</v>
      </c>
      <c r="K306" s="10">
        <v>1.7</v>
      </c>
      <c r="L306" s="8">
        <v>16.7</v>
      </c>
      <c r="M306" s="10">
        <v>0.1</v>
      </c>
      <c r="N306" s="10">
        <v>0.9</v>
      </c>
      <c r="O306" s="8">
        <v>12.5</v>
      </c>
      <c r="P306" s="8">
        <v>0.4</v>
      </c>
      <c r="Q306" s="8">
        <v>0.4</v>
      </c>
      <c r="R306" s="8">
        <v>100.0</v>
      </c>
      <c r="S306" s="10">
        <v>0.2</v>
      </c>
      <c r="T306" s="10">
        <v>0.8</v>
      </c>
      <c r="U306" s="10">
        <v>0.9</v>
      </c>
      <c r="V306" s="10">
        <v>0.6</v>
      </c>
      <c r="W306" s="10">
        <v>0.6</v>
      </c>
      <c r="X306" s="10">
        <v>0.2</v>
      </c>
      <c r="Y306" s="10">
        <v>0.2</v>
      </c>
      <c r="Z306" s="10">
        <v>0.9</v>
      </c>
      <c r="AA306" s="8">
        <v>3.4</v>
      </c>
      <c r="AB306" s="8">
        <v>0.0</v>
      </c>
      <c r="AC306" s="8">
        <v>0.0</v>
      </c>
      <c r="AD306" s="8">
        <v>1.2</v>
      </c>
      <c r="AE306" s="14">
        <v>2023.0</v>
      </c>
      <c r="AF306" s="8"/>
    </row>
    <row r="307">
      <c r="A307" s="8">
        <v>149.0</v>
      </c>
      <c r="B307" s="9" t="s">
        <v>640</v>
      </c>
      <c r="C307" s="10" t="s">
        <v>641</v>
      </c>
      <c r="D307" s="8">
        <v>24.0</v>
      </c>
      <c r="E307" s="8">
        <v>8.0</v>
      </c>
      <c r="F307" s="8">
        <v>5.0</v>
      </c>
      <c r="G307" s="8">
        <v>3.0</v>
      </c>
      <c r="H307" s="8">
        <v>4.4</v>
      </c>
      <c r="I307" s="11">
        <v>1.0</v>
      </c>
      <c r="J307" s="10">
        <v>0.4</v>
      </c>
      <c r="K307" s="10">
        <v>1.3</v>
      </c>
      <c r="L307" s="8">
        <v>30.0</v>
      </c>
      <c r="M307" s="8">
        <v>0.0</v>
      </c>
      <c r="N307" s="10">
        <v>0.1</v>
      </c>
      <c r="O307" s="8">
        <v>0.0</v>
      </c>
      <c r="P307" s="8">
        <v>0.3</v>
      </c>
      <c r="Q307" s="8">
        <v>0.3</v>
      </c>
      <c r="R307" s="8">
        <v>100.0</v>
      </c>
      <c r="S307" s="10">
        <v>0.1</v>
      </c>
      <c r="T307" s="8">
        <v>0.0</v>
      </c>
      <c r="U307" s="10">
        <v>0.1</v>
      </c>
      <c r="V307" s="10">
        <v>0.4</v>
      </c>
      <c r="W307" s="10">
        <v>0.4</v>
      </c>
      <c r="X307" s="10">
        <v>0.3</v>
      </c>
      <c r="Y307" s="8">
        <v>0.0</v>
      </c>
      <c r="Z307" s="10">
        <v>0.6</v>
      </c>
      <c r="AA307" s="8">
        <v>2.0</v>
      </c>
      <c r="AB307" s="8">
        <v>0.0</v>
      </c>
      <c r="AC307" s="8">
        <v>0.0</v>
      </c>
      <c r="AD307" s="8">
        <v>-4.0</v>
      </c>
      <c r="AE307" s="14">
        <v>2023.0</v>
      </c>
      <c r="AF307" s="8"/>
    </row>
    <row r="308">
      <c r="A308" s="8">
        <v>150.0</v>
      </c>
      <c r="B308" s="9" t="s">
        <v>642</v>
      </c>
      <c r="C308" s="10" t="s">
        <v>643</v>
      </c>
      <c r="D308" s="8">
        <v>29.0</v>
      </c>
      <c r="E308" s="8">
        <v>12.0</v>
      </c>
      <c r="F308" s="8">
        <v>9.0</v>
      </c>
      <c r="G308" s="8">
        <v>3.0</v>
      </c>
      <c r="H308" s="8">
        <v>2.9</v>
      </c>
      <c r="I308" s="11">
        <v>0.9</v>
      </c>
      <c r="J308" s="10">
        <v>0.4</v>
      </c>
      <c r="K308" s="10">
        <v>0.5</v>
      </c>
      <c r="L308" s="8">
        <v>83.3</v>
      </c>
      <c r="M308" s="8">
        <v>0.0</v>
      </c>
      <c r="N308" s="8">
        <v>0.0</v>
      </c>
      <c r="O308" s="8">
        <v>0.0</v>
      </c>
      <c r="P308" s="8">
        <v>0.1</v>
      </c>
      <c r="Q308" s="8">
        <v>0.3</v>
      </c>
      <c r="R308" s="8">
        <v>25.0</v>
      </c>
      <c r="S308" s="10">
        <v>0.2</v>
      </c>
      <c r="T308" s="10">
        <v>0.7</v>
      </c>
      <c r="U308" s="10">
        <v>0.8</v>
      </c>
      <c r="V308" s="8">
        <v>0.0</v>
      </c>
      <c r="W308" s="10">
        <v>0.6</v>
      </c>
      <c r="X308" s="10">
        <v>0.3</v>
      </c>
      <c r="Y308" s="8">
        <v>0.0</v>
      </c>
      <c r="Z308" s="10">
        <v>0.8</v>
      </c>
      <c r="AA308" s="8">
        <v>2.3</v>
      </c>
      <c r="AB308" s="8">
        <v>0.0</v>
      </c>
      <c r="AC308" s="8">
        <v>0.0</v>
      </c>
      <c r="AD308" s="8">
        <v>-2.5</v>
      </c>
      <c r="AE308" s="14">
        <v>2023.0</v>
      </c>
      <c r="AF308" s="8"/>
    </row>
    <row r="309">
      <c r="A309" s="8">
        <v>151.0</v>
      </c>
      <c r="B309" s="9" t="s">
        <v>644</v>
      </c>
      <c r="C309" s="10" t="s">
        <v>645</v>
      </c>
      <c r="D309" s="8">
        <v>23.0</v>
      </c>
      <c r="E309" s="8">
        <v>25.0</v>
      </c>
      <c r="F309" s="8">
        <v>19.0</v>
      </c>
      <c r="G309" s="8">
        <v>6.0</v>
      </c>
      <c r="H309" s="8">
        <v>5.2</v>
      </c>
      <c r="I309" s="11">
        <v>0.8</v>
      </c>
      <c r="J309" s="10">
        <v>0.3</v>
      </c>
      <c r="K309" s="10">
        <v>1.0</v>
      </c>
      <c r="L309" s="8">
        <v>30.8</v>
      </c>
      <c r="M309" s="8">
        <v>0.0</v>
      </c>
      <c r="N309" s="10">
        <v>0.4</v>
      </c>
      <c r="O309" s="8">
        <v>10.0</v>
      </c>
      <c r="P309" s="8">
        <v>0.2</v>
      </c>
      <c r="Q309" s="8">
        <v>0.2</v>
      </c>
      <c r="R309" s="8">
        <v>66.7</v>
      </c>
      <c r="S309" s="10">
        <v>0.2</v>
      </c>
      <c r="T309" s="10">
        <v>0.6</v>
      </c>
      <c r="U309" s="10">
        <v>0.8</v>
      </c>
      <c r="V309" s="10">
        <v>0.4</v>
      </c>
      <c r="W309" s="10">
        <v>0.4</v>
      </c>
      <c r="X309" s="10">
        <v>0.2</v>
      </c>
      <c r="Y309" s="10">
        <v>0.1</v>
      </c>
      <c r="Z309" s="10">
        <v>0.8</v>
      </c>
      <c r="AA309" s="8">
        <v>2.7</v>
      </c>
      <c r="AB309" s="8">
        <v>0.0</v>
      </c>
      <c r="AC309" s="8">
        <v>0.0</v>
      </c>
      <c r="AD309" s="8">
        <v>-3.5</v>
      </c>
      <c r="AE309" s="14">
        <v>2023.0</v>
      </c>
      <c r="AF309" s="8"/>
    </row>
    <row r="310">
      <c r="A310" s="8">
        <v>152.0</v>
      </c>
      <c r="B310" s="9" t="s">
        <v>646</v>
      </c>
      <c r="C310" s="10" t="s">
        <v>647</v>
      </c>
      <c r="D310" s="8">
        <v>24.0</v>
      </c>
      <c r="E310" s="8">
        <v>15.0</v>
      </c>
      <c r="F310" s="8">
        <v>7.0</v>
      </c>
      <c r="G310" s="8">
        <v>8.0</v>
      </c>
      <c r="H310" s="8">
        <v>3.5</v>
      </c>
      <c r="I310" s="11">
        <v>0.6</v>
      </c>
      <c r="J310" s="10">
        <v>0.1</v>
      </c>
      <c r="K310" s="10">
        <v>0.9</v>
      </c>
      <c r="L310" s="8">
        <v>14.3</v>
      </c>
      <c r="M310" s="8">
        <v>0.0</v>
      </c>
      <c r="N310" s="10">
        <v>0.2</v>
      </c>
      <c r="O310" s="8">
        <v>0.0</v>
      </c>
      <c r="P310" s="8">
        <v>0.3</v>
      </c>
      <c r="Q310" s="8">
        <v>0.5</v>
      </c>
      <c r="R310" s="8">
        <v>62.5</v>
      </c>
      <c r="S310" s="10">
        <v>0.2</v>
      </c>
      <c r="T310" s="10">
        <v>0.3</v>
      </c>
      <c r="U310" s="10">
        <v>0.5</v>
      </c>
      <c r="V310" s="10">
        <v>0.2</v>
      </c>
      <c r="W310" s="10">
        <v>0.3</v>
      </c>
      <c r="X310" s="8">
        <v>0.0</v>
      </c>
      <c r="Y310" s="10">
        <v>0.1</v>
      </c>
      <c r="Z310" s="10">
        <v>0.4</v>
      </c>
      <c r="AA310" s="8">
        <v>1.5</v>
      </c>
      <c r="AB310" s="8">
        <v>0.0</v>
      </c>
      <c r="AC310" s="8">
        <v>0.0</v>
      </c>
      <c r="AD310" s="8">
        <v>-0.1</v>
      </c>
      <c r="AE310" s="14">
        <v>2023.0</v>
      </c>
      <c r="AF310" s="8"/>
    </row>
    <row r="311">
      <c r="A311" s="8">
        <v>153.0</v>
      </c>
      <c r="B311" s="9" t="s">
        <v>648</v>
      </c>
      <c r="C311" s="10" t="s">
        <v>649</v>
      </c>
      <c r="D311" s="8">
        <v>27.0</v>
      </c>
      <c r="E311" s="8">
        <v>1.0</v>
      </c>
      <c r="F311" s="8">
        <v>0.0</v>
      </c>
      <c r="G311" s="8">
        <v>1.0</v>
      </c>
      <c r="H311" s="8">
        <v>0.9</v>
      </c>
      <c r="I311" s="11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0.0</v>
      </c>
      <c r="S311" s="8">
        <v>0.0</v>
      </c>
      <c r="T311" s="8">
        <v>0.0</v>
      </c>
      <c r="U311" s="8">
        <v>0.0</v>
      </c>
      <c r="V311" s="8">
        <v>0.0</v>
      </c>
      <c r="W311" s="8">
        <v>0.0</v>
      </c>
      <c r="X311" s="8">
        <v>0.0</v>
      </c>
      <c r="Y311" s="8">
        <v>0.0</v>
      </c>
      <c r="Z311" s="8">
        <v>0.0</v>
      </c>
      <c r="AA311" s="8">
        <v>0.0</v>
      </c>
      <c r="AB311" s="8">
        <v>0.0</v>
      </c>
      <c r="AC311" s="8">
        <v>0.0</v>
      </c>
      <c r="AD311" s="8">
        <v>-3.0</v>
      </c>
      <c r="AE311" s="14">
        <v>2023.0</v>
      </c>
      <c r="AF311" s="8"/>
    </row>
    <row r="312">
      <c r="A312" s="8">
        <v>153.0</v>
      </c>
      <c r="B312" s="9" t="s">
        <v>650</v>
      </c>
      <c r="C312" s="10" t="s">
        <v>651</v>
      </c>
      <c r="D312" s="8">
        <v>26.0</v>
      </c>
      <c r="E312" s="8">
        <v>1.0</v>
      </c>
      <c r="F312" s="8">
        <v>1.0</v>
      </c>
      <c r="G312" s="8">
        <v>0.0</v>
      </c>
      <c r="H312" s="8">
        <v>0.1</v>
      </c>
      <c r="I312" s="11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0.0</v>
      </c>
      <c r="S312" s="8">
        <v>0.0</v>
      </c>
      <c r="T312" s="8">
        <v>0.0</v>
      </c>
      <c r="U312" s="8">
        <v>0.0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0.0</v>
      </c>
      <c r="AD312" s="8">
        <v>-2.0</v>
      </c>
      <c r="AE312" s="14">
        <v>2023.0</v>
      </c>
      <c r="AF312" s="8"/>
    </row>
    <row r="313">
      <c r="A313" s="8">
        <v>153.0</v>
      </c>
      <c r="B313" s="9" t="s">
        <v>652</v>
      </c>
      <c r="C313" s="10" t="s">
        <v>653</v>
      </c>
      <c r="D313" s="8">
        <v>25.0</v>
      </c>
      <c r="E313" s="8">
        <v>3.0</v>
      </c>
      <c r="F313" s="8">
        <v>1.0</v>
      </c>
      <c r="G313" s="8">
        <v>2.0</v>
      </c>
      <c r="H313" s="8">
        <v>6.2</v>
      </c>
      <c r="I313" s="11">
        <v>0.0</v>
      </c>
      <c r="J313" s="8">
        <v>0.0</v>
      </c>
      <c r="K313" s="10">
        <v>0.3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0.0</v>
      </c>
      <c r="S313" s="8">
        <v>0.0</v>
      </c>
      <c r="T313" s="10">
        <v>2.3</v>
      </c>
      <c r="U313" s="10">
        <v>2.3</v>
      </c>
      <c r="V313" s="8">
        <v>0.0</v>
      </c>
      <c r="W313" s="10">
        <v>0.3</v>
      </c>
      <c r="X313" s="8">
        <v>0.0</v>
      </c>
      <c r="Y313" s="10">
        <v>0.3</v>
      </c>
      <c r="Z313" s="10">
        <v>1.3</v>
      </c>
      <c r="AA313" s="8">
        <v>3.0</v>
      </c>
      <c r="AB313" s="8">
        <v>0.0</v>
      </c>
      <c r="AC313" s="8">
        <v>0.0</v>
      </c>
      <c r="AD313" s="8">
        <v>4.0</v>
      </c>
      <c r="AE313" s="14">
        <v>2023.0</v>
      </c>
      <c r="AF313" s="8"/>
    </row>
    <row r="314">
      <c r="A314" s="15">
        <v>153.0</v>
      </c>
      <c r="B314" s="9" t="s">
        <v>654</v>
      </c>
      <c r="C314" s="10" t="s">
        <v>655</v>
      </c>
      <c r="D314" s="15">
        <v>25.0</v>
      </c>
      <c r="E314" s="15">
        <v>1.0</v>
      </c>
      <c r="F314" s="15">
        <v>0.0</v>
      </c>
      <c r="G314" s="15">
        <v>1.0</v>
      </c>
      <c r="H314" s="15">
        <v>10.8</v>
      </c>
      <c r="I314" s="16">
        <v>0.0</v>
      </c>
      <c r="J314" s="15">
        <v>0.0</v>
      </c>
      <c r="K314" s="10">
        <v>2.0</v>
      </c>
      <c r="L314" s="15">
        <v>0.0</v>
      </c>
      <c r="M314" s="15">
        <v>0.0</v>
      </c>
      <c r="N314" s="15">
        <v>0.0</v>
      </c>
      <c r="O314" s="15">
        <v>0.0</v>
      </c>
      <c r="P314" s="15">
        <v>0.0</v>
      </c>
      <c r="Q314" s="15">
        <v>0.0</v>
      </c>
      <c r="R314" s="15">
        <v>0.0</v>
      </c>
      <c r="S314" s="15">
        <v>0.0</v>
      </c>
      <c r="T314" s="10">
        <v>1.0</v>
      </c>
      <c r="U314" s="10">
        <v>1.0</v>
      </c>
      <c r="V314" s="15">
        <v>0.0</v>
      </c>
      <c r="W314" s="15">
        <v>0.0</v>
      </c>
      <c r="X314" s="15">
        <v>0.0</v>
      </c>
      <c r="Y314" s="15">
        <v>0.0</v>
      </c>
      <c r="Z314" s="10">
        <v>1.0</v>
      </c>
      <c r="AA314" s="15">
        <v>1.0</v>
      </c>
      <c r="AB314" s="15">
        <v>0.0</v>
      </c>
      <c r="AC314" s="15">
        <v>0.0</v>
      </c>
      <c r="AD314" s="15">
        <v>-7.0</v>
      </c>
      <c r="AE314" s="14">
        <v>2023.0</v>
      </c>
      <c r="AF314" s="15"/>
    </row>
    <row r="315">
      <c r="A315" s="8">
        <v>1.0</v>
      </c>
      <c r="B315" s="9" t="s">
        <v>656</v>
      </c>
      <c r="C315" s="10" t="s">
        <v>657</v>
      </c>
      <c r="D315" s="8">
        <v>28.0</v>
      </c>
      <c r="E315" s="8">
        <v>34.0</v>
      </c>
      <c r="F315" s="8">
        <v>22.0</v>
      </c>
      <c r="G315" s="8">
        <v>12.0</v>
      </c>
      <c r="H315" s="8">
        <v>30.9</v>
      </c>
      <c r="I315" s="11">
        <v>21.8</v>
      </c>
      <c r="J315" s="10">
        <v>7.5</v>
      </c>
      <c r="K315" s="10">
        <v>15.9</v>
      </c>
      <c r="L315" s="8">
        <v>47.2</v>
      </c>
      <c r="M315" s="10">
        <v>2.0</v>
      </c>
      <c r="N315" s="10">
        <v>5.2</v>
      </c>
      <c r="O315" s="8">
        <v>37.9</v>
      </c>
      <c r="P315" s="8">
        <v>4.8</v>
      </c>
      <c r="Q315" s="8">
        <v>5.8</v>
      </c>
      <c r="R315" s="8">
        <v>83.7</v>
      </c>
      <c r="S315" s="10">
        <v>1.4</v>
      </c>
      <c r="T315" s="10">
        <v>6.2</v>
      </c>
      <c r="U315" s="10">
        <v>7.6</v>
      </c>
      <c r="V315" s="10">
        <v>2.9</v>
      </c>
      <c r="W315" s="10">
        <v>1.3</v>
      </c>
      <c r="X315" s="10">
        <v>1.6</v>
      </c>
      <c r="Y315" s="10">
        <v>0.9</v>
      </c>
      <c r="Z315" s="10">
        <v>2.1</v>
      </c>
      <c r="AA315" s="8">
        <v>39.2</v>
      </c>
      <c r="AB315" s="8">
        <v>6.0</v>
      </c>
      <c r="AC315" s="8">
        <v>0.0</v>
      </c>
      <c r="AD315" s="8">
        <v>6.7</v>
      </c>
      <c r="AE315" s="14">
        <v>2022.0</v>
      </c>
      <c r="AF315" s="8"/>
    </row>
    <row r="316">
      <c r="A316" s="8">
        <v>2.0</v>
      </c>
      <c r="B316" s="9" t="s">
        <v>658</v>
      </c>
      <c r="C316" s="10" t="s">
        <v>659</v>
      </c>
      <c r="D316" s="8">
        <v>28.0</v>
      </c>
      <c r="E316" s="8">
        <v>36.0</v>
      </c>
      <c r="F316" s="8">
        <v>26.0</v>
      </c>
      <c r="G316" s="8">
        <v>10.0</v>
      </c>
      <c r="H316" s="8">
        <v>32.8</v>
      </c>
      <c r="I316" s="11">
        <v>20.2</v>
      </c>
      <c r="J316" s="10">
        <v>6.8</v>
      </c>
      <c r="K316" s="10">
        <v>14.8</v>
      </c>
      <c r="L316" s="8">
        <v>46.0</v>
      </c>
      <c r="M316" s="10">
        <v>3.1</v>
      </c>
      <c r="N316" s="10">
        <v>7.5</v>
      </c>
      <c r="O316" s="8">
        <v>42.0</v>
      </c>
      <c r="P316" s="8">
        <v>3.5</v>
      </c>
      <c r="Q316" s="8">
        <v>4.1</v>
      </c>
      <c r="R316" s="8">
        <v>83.9</v>
      </c>
      <c r="S316" s="10">
        <v>0.3</v>
      </c>
      <c r="T316" s="10">
        <v>2.4</v>
      </c>
      <c r="U316" s="10">
        <v>2.7</v>
      </c>
      <c r="V316" s="10">
        <v>5.1</v>
      </c>
      <c r="W316" s="10">
        <v>2.6</v>
      </c>
      <c r="X316" s="10">
        <v>1.0</v>
      </c>
      <c r="Y316" s="10">
        <v>0.1</v>
      </c>
      <c r="Z316" s="10">
        <v>2.5</v>
      </c>
      <c r="AA316" s="8">
        <v>33.2</v>
      </c>
      <c r="AB316" s="8">
        <v>2.0</v>
      </c>
      <c r="AC316" s="8">
        <v>0.0</v>
      </c>
      <c r="AD316" s="8">
        <v>7.8</v>
      </c>
      <c r="AE316" s="14">
        <v>2022.0</v>
      </c>
      <c r="AF316" s="8"/>
    </row>
    <row r="317">
      <c r="A317" s="8">
        <v>3.0</v>
      </c>
      <c r="B317" s="9" t="s">
        <v>660</v>
      </c>
      <c r="C317" s="10" t="s">
        <v>661</v>
      </c>
      <c r="D317" s="8">
        <v>32.0</v>
      </c>
      <c r="E317" s="8">
        <v>30.0</v>
      </c>
      <c r="F317" s="8">
        <v>13.0</v>
      </c>
      <c r="G317" s="8">
        <v>17.0</v>
      </c>
      <c r="H317" s="8">
        <v>34.0</v>
      </c>
      <c r="I317" s="11">
        <v>19.7</v>
      </c>
      <c r="J317" s="10">
        <v>6.9</v>
      </c>
      <c r="K317" s="10">
        <v>16.2</v>
      </c>
      <c r="L317" s="8">
        <v>42.9</v>
      </c>
      <c r="M317" s="10">
        <v>1.3</v>
      </c>
      <c r="N317" s="10">
        <v>4.5</v>
      </c>
      <c r="O317" s="8">
        <v>29.6</v>
      </c>
      <c r="P317" s="8">
        <v>4.5</v>
      </c>
      <c r="Q317" s="8">
        <v>5.3</v>
      </c>
      <c r="R317" s="8">
        <v>84.4</v>
      </c>
      <c r="S317" s="10">
        <v>0.9</v>
      </c>
      <c r="T317" s="10">
        <v>3.1</v>
      </c>
      <c r="U317" s="10">
        <v>4.0</v>
      </c>
      <c r="V317" s="10">
        <v>5.5</v>
      </c>
      <c r="W317" s="10">
        <v>2.7</v>
      </c>
      <c r="X317" s="10">
        <v>1.5</v>
      </c>
      <c r="Y317" s="10">
        <v>1.0</v>
      </c>
      <c r="Z317" s="10">
        <v>2.7</v>
      </c>
      <c r="AA317" s="8">
        <v>35.7</v>
      </c>
      <c r="AB317" s="8">
        <v>3.0</v>
      </c>
      <c r="AC317" s="8">
        <v>0.0</v>
      </c>
      <c r="AD317" s="8">
        <v>-1.0</v>
      </c>
      <c r="AE317" s="14">
        <v>2022.0</v>
      </c>
      <c r="AF317" s="8"/>
    </row>
    <row r="318">
      <c r="A318" s="8">
        <v>4.0</v>
      </c>
      <c r="B318" s="9" t="s">
        <v>662</v>
      </c>
      <c r="C318" s="10" t="s">
        <v>663</v>
      </c>
      <c r="D318" s="8">
        <v>26.0</v>
      </c>
      <c r="E318" s="8">
        <v>30.0</v>
      </c>
      <c r="F318" s="8">
        <v>14.0</v>
      </c>
      <c r="G318" s="8">
        <v>16.0</v>
      </c>
      <c r="H318" s="8">
        <v>31.4</v>
      </c>
      <c r="I318" s="11">
        <v>19.7</v>
      </c>
      <c r="J318" s="10">
        <v>6.8</v>
      </c>
      <c r="K318" s="10">
        <v>17.0</v>
      </c>
      <c r="L318" s="8">
        <v>40.0</v>
      </c>
      <c r="M318" s="10">
        <v>2.8</v>
      </c>
      <c r="N318" s="10">
        <v>7.9</v>
      </c>
      <c r="O318" s="8">
        <v>35.2</v>
      </c>
      <c r="P318" s="8">
        <v>3.3</v>
      </c>
      <c r="Q318" s="8">
        <v>4.1</v>
      </c>
      <c r="R318" s="8">
        <v>79.8</v>
      </c>
      <c r="S318" s="10">
        <v>0.6</v>
      </c>
      <c r="T318" s="10">
        <v>2.7</v>
      </c>
      <c r="U318" s="10">
        <v>3.3</v>
      </c>
      <c r="V318" s="10">
        <v>3.6</v>
      </c>
      <c r="W318" s="10">
        <v>1.8</v>
      </c>
      <c r="X318" s="10">
        <v>1.5</v>
      </c>
      <c r="Y318" s="10">
        <v>0.1</v>
      </c>
      <c r="Z318" s="10">
        <v>2.2</v>
      </c>
      <c r="AA318" s="8">
        <v>32.5</v>
      </c>
      <c r="AB318" s="8">
        <v>0.0</v>
      </c>
      <c r="AC318" s="8">
        <v>0.0</v>
      </c>
      <c r="AD318" s="8">
        <v>0.1</v>
      </c>
      <c r="AE318" s="14">
        <v>2022.0</v>
      </c>
      <c r="AF318" s="8"/>
    </row>
    <row r="319">
      <c r="A319" s="8">
        <v>5.0</v>
      </c>
      <c r="B319" s="9" t="s">
        <v>664</v>
      </c>
      <c r="C319" s="10" t="s">
        <v>665</v>
      </c>
      <c r="D319" s="8">
        <v>26.0</v>
      </c>
      <c r="E319" s="8">
        <v>36.0</v>
      </c>
      <c r="F319" s="8">
        <v>26.0</v>
      </c>
      <c r="G319" s="8">
        <v>10.0</v>
      </c>
      <c r="H319" s="8">
        <v>30.0</v>
      </c>
      <c r="I319" s="11">
        <v>19.5</v>
      </c>
      <c r="J319" s="10">
        <v>7.2</v>
      </c>
      <c r="K319" s="10">
        <v>14.4</v>
      </c>
      <c r="L319" s="8">
        <v>50.1</v>
      </c>
      <c r="M319" s="10">
        <v>0.9</v>
      </c>
      <c r="N319" s="10">
        <v>2.3</v>
      </c>
      <c r="O319" s="8">
        <v>37.3</v>
      </c>
      <c r="P319" s="8">
        <v>4.2</v>
      </c>
      <c r="Q319" s="8">
        <v>5.2</v>
      </c>
      <c r="R319" s="8">
        <v>81.3</v>
      </c>
      <c r="S319" s="10">
        <v>1.8</v>
      </c>
      <c r="T319" s="10">
        <v>7.6</v>
      </c>
      <c r="U319" s="10">
        <v>9.4</v>
      </c>
      <c r="V319" s="10">
        <v>2.1</v>
      </c>
      <c r="W319" s="10">
        <v>1.7</v>
      </c>
      <c r="X319" s="10">
        <v>1.4</v>
      </c>
      <c r="Y319" s="10">
        <v>1.9</v>
      </c>
      <c r="Z319" s="10">
        <v>2.1</v>
      </c>
      <c r="AA319" s="8">
        <v>38.7</v>
      </c>
      <c r="AB319" s="8">
        <v>17.0</v>
      </c>
      <c r="AC319" s="8">
        <v>0.0</v>
      </c>
      <c r="AD319" s="8">
        <v>8.7</v>
      </c>
      <c r="AE319" s="14">
        <v>2022.0</v>
      </c>
      <c r="AF319" s="8"/>
    </row>
    <row r="320">
      <c r="A320" s="8">
        <v>6.0</v>
      </c>
      <c r="B320" s="9" t="s">
        <v>666</v>
      </c>
      <c r="C320" s="10" t="s">
        <v>667</v>
      </c>
      <c r="D320" s="8">
        <v>27.0</v>
      </c>
      <c r="E320" s="8">
        <v>31.0</v>
      </c>
      <c r="F320" s="8">
        <v>5.0</v>
      </c>
      <c r="G320" s="8">
        <v>26.0</v>
      </c>
      <c r="H320" s="8">
        <v>32.6</v>
      </c>
      <c r="I320" s="11">
        <v>18.4</v>
      </c>
      <c r="J320" s="10">
        <v>6.3</v>
      </c>
      <c r="K320" s="10">
        <v>14.4</v>
      </c>
      <c r="L320" s="8">
        <v>43.8</v>
      </c>
      <c r="M320" s="10">
        <v>2.3</v>
      </c>
      <c r="N320" s="10">
        <v>5.7</v>
      </c>
      <c r="O320" s="8">
        <v>40.9</v>
      </c>
      <c r="P320" s="8">
        <v>3.4</v>
      </c>
      <c r="Q320" s="8">
        <v>3.9</v>
      </c>
      <c r="R320" s="8">
        <v>86.1</v>
      </c>
      <c r="S320" s="10">
        <v>0.5</v>
      </c>
      <c r="T320" s="10">
        <v>1.5</v>
      </c>
      <c r="U320" s="10">
        <v>1.9</v>
      </c>
      <c r="V320" s="10">
        <v>4.2</v>
      </c>
      <c r="W320" s="10">
        <v>2.4</v>
      </c>
      <c r="X320" s="10">
        <v>0.9</v>
      </c>
      <c r="Y320" s="10">
        <v>0.2</v>
      </c>
      <c r="Z320" s="10">
        <v>2.3</v>
      </c>
      <c r="AA320" s="8">
        <v>29.0</v>
      </c>
      <c r="AB320" s="8">
        <v>0.0</v>
      </c>
      <c r="AC320" s="8">
        <v>0.0</v>
      </c>
      <c r="AD320" s="8">
        <v>-9.1</v>
      </c>
      <c r="AE320" s="14">
        <v>2022.0</v>
      </c>
      <c r="AF320" s="8"/>
    </row>
    <row r="321">
      <c r="A321" s="8">
        <v>7.0</v>
      </c>
      <c r="B321" s="9" t="s">
        <v>668</v>
      </c>
      <c r="C321" s="10" t="s">
        <v>669</v>
      </c>
      <c r="D321" s="8">
        <v>32.0</v>
      </c>
      <c r="E321" s="8">
        <v>34.0</v>
      </c>
      <c r="F321" s="8">
        <v>13.0</v>
      </c>
      <c r="G321" s="8">
        <v>21.0</v>
      </c>
      <c r="H321" s="8">
        <v>31.4</v>
      </c>
      <c r="I321" s="11">
        <v>18.1</v>
      </c>
      <c r="J321" s="10">
        <v>7.3</v>
      </c>
      <c r="K321" s="10">
        <v>13.5</v>
      </c>
      <c r="L321" s="8">
        <v>54.4</v>
      </c>
      <c r="M321" s="10">
        <v>0.6</v>
      </c>
      <c r="N321" s="10">
        <v>1.7</v>
      </c>
      <c r="O321" s="8">
        <v>36.8</v>
      </c>
      <c r="P321" s="8">
        <v>2.8</v>
      </c>
      <c r="Q321" s="8">
        <v>3.4</v>
      </c>
      <c r="R321" s="8">
        <v>82.6</v>
      </c>
      <c r="S321" s="10">
        <v>1.4</v>
      </c>
      <c r="T321" s="10">
        <v>5.2</v>
      </c>
      <c r="U321" s="10">
        <v>6.6</v>
      </c>
      <c r="V321" s="10">
        <v>2.0</v>
      </c>
      <c r="W321" s="10">
        <v>1.8</v>
      </c>
      <c r="X321" s="10">
        <v>1.7</v>
      </c>
      <c r="Y321" s="10">
        <v>0.4</v>
      </c>
      <c r="Z321" s="10">
        <v>2.4</v>
      </c>
      <c r="AA321" s="8">
        <v>31.5</v>
      </c>
      <c r="AB321" s="8">
        <v>6.0</v>
      </c>
      <c r="AC321" s="8">
        <v>0.0</v>
      </c>
      <c r="AD321" s="8">
        <v>-3.7</v>
      </c>
      <c r="AE321" s="14">
        <v>2022.0</v>
      </c>
      <c r="AF321" s="8"/>
    </row>
    <row r="322">
      <c r="A322" s="8">
        <v>8.0</v>
      </c>
      <c r="B322" s="9" t="s">
        <v>670</v>
      </c>
      <c r="C322" s="10" t="s">
        <v>671</v>
      </c>
      <c r="D322" s="8">
        <v>25.0</v>
      </c>
      <c r="E322" s="8">
        <v>36.0</v>
      </c>
      <c r="F322" s="8">
        <v>16.0</v>
      </c>
      <c r="G322" s="8">
        <v>20.0</v>
      </c>
      <c r="H322" s="8">
        <v>32.3</v>
      </c>
      <c r="I322" s="11">
        <v>17.4</v>
      </c>
      <c r="J322" s="10">
        <v>5.9</v>
      </c>
      <c r="K322" s="10">
        <v>14.3</v>
      </c>
      <c r="L322" s="8">
        <v>41.1</v>
      </c>
      <c r="M322" s="10">
        <v>2.3</v>
      </c>
      <c r="N322" s="10">
        <v>6.9</v>
      </c>
      <c r="O322" s="8">
        <v>33.3</v>
      </c>
      <c r="P322" s="8">
        <v>3.4</v>
      </c>
      <c r="Q322" s="8">
        <v>3.6</v>
      </c>
      <c r="R322" s="8">
        <v>93.1</v>
      </c>
      <c r="S322" s="10">
        <v>1.0</v>
      </c>
      <c r="T322" s="10">
        <v>6.1</v>
      </c>
      <c r="U322" s="10">
        <v>7.1</v>
      </c>
      <c r="V322" s="10">
        <v>6.3</v>
      </c>
      <c r="W322" s="10">
        <v>3.0</v>
      </c>
      <c r="X322" s="10">
        <v>1.1</v>
      </c>
      <c r="Y322" s="10">
        <v>0.3</v>
      </c>
      <c r="Z322" s="10">
        <v>2.1</v>
      </c>
      <c r="AA322" s="8">
        <v>35.8</v>
      </c>
      <c r="AB322" s="8">
        <v>7.0</v>
      </c>
      <c r="AC322" s="8">
        <v>2.0</v>
      </c>
      <c r="AD322" s="8">
        <v>-1.1</v>
      </c>
      <c r="AE322" s="14">
        <v>2022.0</v>
      </c>
      <c r="AF322" s="8"/>
    </row>
    <row r="323">
      <c r="A323" s="8">
        <v>9.0</v>
      </c>
      <c r="B323" s="9" t="s">
        <v>672</v>
      </c>
      <c r="C323" s="10" t="s">
        <v>673</v>
      </c>
      <c r="D323" s="8">
        <v>33.0</v>
      </c>
      <c r="E323" s="8">
        <v>25.0</v>
      </c>
      <c r="F323" s="8">
        <v>18.0</v>
      </c>
      <c r="G323" s="8">
        <v>7.0</v>
      </c>
      <c r="H323" s="8">
        <v>27.8</v>
      </c>
      <c r="I323" s="11">
        <v>17.2</v>
      </c>
      <c r="J323" s="10">
        <v>6.2</v>
      </c>
      <c r="K323" s="10">
        <v>12.9</v>
      </c>
      <c r="L323" s="8">
        <v>48.0</v>
      </c>
      <c r="M323" s="10">
        <v>1.4</v>
      </c>
      <c r="N323" s="10">
        <v>3.8</v>
      </c>
      <c r="O323" s="8">
        <v>36.8</v>
      </c>
      <c r="P323" s="8">
        <v>3.4</v>
      </c>
      <c r="Q323" s="8">
        <v>3.7</v>
      </c>
      <c r="R323" s="8">
        <v>91.3</v>
      </c>
      <c r="S323" s="10">
        <v>1.2</v>
      </c>
      <c r="T323" s="10">
        <v>5.1</v>
      </c>
      <c r="U323" s="10">
        <v>6.3</v>
      </c>
      <c r="V323" s="10">
        <v>2.3</v>
      </c>
      <c r="W323" s="10">
        <v>1.1</v>
      </c>
      <c r="X323" s="10">
        <v>0.5</v>
      </c>
      <c r="Y323" s="10">
        <v>1.1</v>
      </c>
      <c r="Z323" s="10">
        <v>1.4</v>
      </c>
      <c r="AA323" s="8">
        <v>30.3</v>
      </c>
      <c r="AB323" s="8">
        <v>3.0</v>
      </c>
      <c r="AC323" s="8">
        <v>0.0</v>
      </c>
      <c r="AD323" s="8">
        <v>6.3</v>
      </c>
      <c r="AE323" s="14">
        <v>2022.0</v>
      </c>
      <c r="AF323" s="8"/>
    </row>
    <row r="324">
      <c r="A324" s="8">
        <v>10.0</v>
      </c>
      <c r="B324" s="9" t="s">
        <v>674</v>
      </c>
      <c r="C324" s="10" t="s">
        <v>675</v>
      </c>
      <c r="D324" s="8">
        <v>41.0</v>
      </c>
      <c r="E324" s="8">
        <v>31.0</v>
      </c>
      <c r="F324" s="8">
        <v>13.0</v>
      </c>
      <c r="G324" s="8">
        <v>18.0</v>
      </c>
      <c r="H324" s="8">
        <v>31.0</v>
      </c>
      <c r="I324" s="11">
        <v>16.7</v>
      </c>
      <c r="J324" s="10">
        <v>4.8</v>
      </c>
      <c r="K324" s="10">
        <v>13.0</v>
      </c>
      <c r="L324" s="8">
        <v>37.3</v>
      </c>
      <c r="M324" s="10">
        <v>3.0</v>
      </c>
      <c r="N324" s="10">
        <v>8.8</v>
      </c>
      <c r="O324" s="8">
        <v>33.7</v>
      </c>
      <c r="P324" s="8">
        <v>4.1</v>
      </c>
      <c r="Q324" s="8">
        <v>4.6</v>
      </c>
      <c r="R324" s="8">
        <v>89.4</v>
      </c>
      <c r="S324" s="10">
        <v>0.3</v>
      </c>
      <c r="T324" s="10">
        <v>3.2</v>
      </c>
      <c r="U324" s="10">
        <v>3.4</v>
      </c>
      <c r="V324" s="10">
        <v>3.9</v>
      </c>
      <c r="W324" s="10">
        <v>2.7</v>
      </c>
      <c r="X324" s="10">
        <v>0.7</v>
      </c>
      <c r="Y324" s="10">
        <v>0.6</v>
      </c>
      <c r="Z324" s="10">
        <v>2.9</v>
      </c>
      <c r="AA324" s="8">
        <v>29.6</v>
      </c>
      <c r="AB324" s="8">
        <v>0.0</v>
      </c>
      <c r="AC324" s="8">
        <v>0.0</v>
      </c>
      <c r="AD324" s="8">
        <v>-4.0</v>
      </c>
      <c r="AE324" s="14">
        <v>2022.0</v>
      </c>
      <c r="AF324" s="8"/>
    </row>
    <row r="325">
      <c r="A325" s="8">
        <v>11.0</v>
      </c>
      <c r="B325" s="9" t="s">
        <v>676</v>
      </c>
      <c r="C325" s="10" t="s">
        <v>677</v>
      </c>
      <c r="D325" s="8">
        <v>29.0</v>
      </c>
      <c r="E325" s="8">
        <v>36.0</v>
      </c>
      <c r="F325" s="8">
        <v>22.0</v>
      </c>
      <c r="G325" s="8">
        <v>14.0</v>
      </c>
      <c r="H325" s="8">
        <v>30.3</v>
      </c>
      <c r="I325" s="11">
        <v>16.3</v>
      </c>
      <c r="J325" s="10">
        <v>5.6</v>
      </c>
      <c r="K325" s="10">
        <v>14.1</v>
      </c>
      <c r="L325" s="8">
        <v>39.6</v>
      </c>
      <c r="M325" s="10">
        <v>2.3</v>
      </c>
      <c r="N325" s="10">
        <v>6.1</v>
      </c>
      <c r="O325" s="8">
        <v>38.5</v>
      </c>
      <c r="P325" s="8">
        <v>2.8</v>
      </c>
      <c r="Q325" s="8">
        <v>3.1</v>
      </c>
      <c r="R325" s="8">
        <v>89.3</v>
      </c>
      <c r="S325" s="10">
        <v>0.6</v>
      </c>
      <c r="T325" s="10">
        <v>2.1</v>
      </c>
      <c r="U325" s="10">
        <v>2.6</v>
      </c>
      <c r="V325" s="10">
        <v>3.4</v>
      </c>
      <c r="W325" s="10">
        <v>2.2</v>
      </c>
      <c r="X325" s="10">
        <v>1.1</v>
      </c>
      <c r="Y325" s="10">
        <v>0.2</v>
      </c>
      <c r="Z325" s="10">
        <v>1.8</v>
      </c>
      <c r="AA325" s="8">
        <v>27.2</v>
      </c>
      <c r="AB325" s="8">
        <v>0.0</v>
      </c>
      <c r="AC325" s="8">
        <v>0.0</v>
      </c>
      <c r="AD325" s="8">
        <v>5.3</v>
      </c>
      <c r="AE325" s="14">
        <v>2022.0</v>
      </c>
      <c r="AF325" s="8"/>
    </row>
    <row r="326">
      <c r="A326" s="8">
        <v>12.0</v>
      </c>
      <c r="B326" s="9" t="s">
        <v>678</v>
      </c>
      <c r="C326" s="10" t="s">
        <v>679</v>
      </c>
      <c r="D326" s="8">
        <v>23.0</v>
      </c>
      <c r="E326" s="8">
        <v>34.0</v>
      </c>
      <c r="F326" s="8">
        <v>13.0</v>
      </c>
      <c r="G326" s="8">
        <v>21.0</v>
      </c>
      <c r="H326" s="8">
        <v>31.3</v>
      </c>
      <c r="I326" s="11">
        <v>16.2</v>
      </c>
      <c r="J326" s="10">
        <v>5.4</v>
      </c>
      <c r="K326" s="10">
        <v>15.0</v>
      </c>
      <c r="L326" s="8">
        <v>36.1</v>
      </c>
      <c r="M326" s="10">
        <v>2.5</v>
      </c>
      <c r="N326" s="10">
        <v>7.3</v>
      </c>
      <c r="O326" s="8">
        <v>34.3</v>
      </c>
      <c r="P326" s="8">
        <v>2.9</v>
      </c>
      <c r="Q326" s="8">
        <v>3.7</v>
      </c>
      <c r="R326" s="8">
        <v>79.2</v>
      </c>
      <c r="S326" s="10">
        <v>0.8</v>
      </c>
      <c r="T326" s="10">
        <v>3.7</v>
      </c>
      <c r="U326" s="10">
        <v>4.5</v>
      </c>
      <c r="V326" s="10">
        <v>2.8</v>
      </c>
      <c r="W326" s="10">
        <v>1.6</v>
      </c>
      <c r="X326" s="10">
        <v>1.6</v>
      </c>
      <c r="Y326" s="10">
        <v>0.8</v>
      </c>
      <c r="Z326" s="10">
        <v>2.6</v>
      </c>
      <c r="AA326" s="8">
        <v>30.8</v>
      </c>
      <c r="AB326" s="8">
        <v>0.0</v>
      </c>
      <c r="AC326" s="8">
        <v>0.0</v>
      </c>
      <c r="AD326" s="8">
        <v>-4.4</v>
      </c>
      <c r="AE326" s="14">
        <v>2022.0</v>
      </c>
      <c r="AF326" s="8"/>
    </row>
    <row r="327">
      <c r="A327" s="8">
        <v>13.0</v>
      </c>
      <c r="B327" s="9" t="s">
        <v>680</v>
      </c>
      <c r="C327" s="10" t="s">
        <v>681</v>
      </c>
      <c r="D327" s="8">
        <v>33.0</v>
      </c>
      <c r="E327" s="8">
        <v>11.0</v>
      </c>
      <c r="F327" s="8">
        <v>4.0</v>
      </c>
      <c r="G327" s="8">
        <v>7.0</v>
      </c>
      <c r="H327" s="8">
        <v>27.5</v>
      </c>
      <c r="I327" s="11">
        <v>16.2</v>
      </c>
      <c r="J327" s="10">
        <v>6.0</v>
      </c>
      <c r="K327" s="10">
        <v>11.0</v>
      </c>
      <c r="L327" s="8">
        <v>54.5</v>
      </c>
      <c r="M327" s="10">
        <v>1.6</v>
      </c>
      <c r="N327" s="10">
        <v>3.8</v>
      </c>
      <c r="O327" s="8">
        <v>42.9</v>
      </c>
      <c r="P327" s="8">
        <v>2.5</v>
      </c>
      <c r="Q327" s="8">
        <v>3.7</v>
      </c>
      <c r="R327" s="8">
        <v>68.3</v>
      </c>
      <c r="S327" s="10">
        <v>0.3</v>
      </c>
      <c r="T327" s="10">
        <v>3.4</v>
      </c>
      <c r="U327" s="10">
        <v>3.6</v>
      </c>
      <c r="V327" s="10">
        <v>2.1</v>
      </c>
      <c r="W327" s="10">
        <v>2.0</v>
      </c>
      <c r="X327" s="10">
        <v>0.7</v>
      </c>
      <c r="Y327" s="10">
        <v>0.1</v>
      </c>
      <c r="Z327" s="10">
        <v>3.0</v>
      </c>
      <c r="AA327" s="8">
        <v>25.2</v>
      </c>
      <c r="AB327" s="8">
        <v>0.0</v>
      </c>
      <c r="AC327" s="8">
        <v>0.0</v>
      </c>
      <c r="AD327" s="8">
        <v>-4.4</v>
      </c>
      <c r="AE327" s="14">
        <v>2022.0</v>
      </c>
      <c r="AF327" s="8"/>
    </row>
    <row r="328">
      <c r="A328" s="8">
        <v>14.0</v>
      </c>
      <c r="B328" s="9" t="s">
        <v>682</v>
      </c>
      <c r="C328" s="10" t="s">
        <v>683</v>
      </c>
      <c r="D328" s="8">
        <v>25.0</v>
      </c>
      <c r="E328" s="8">
        <v>34.0</v>
      </c>
      <c r="F328" s="8">
        <v>24.0</v>
      </c>
      <c r="G328" s="8">
        <v>10.0</v>
      </c>
      <c r="H328" s="8">
        <v>33.2</v>
      </c>
      <c r="I328" s="11">
        <v>15.9</v>
      </c>
      <c r="J328" s="10">
        <v>5.6</v>
      </c>
      <c r="K328" s="10">
        <v>11.8</v>
      </c>
      <c r="L328" s="8">
        <v>47.6</v>
      </c>
      <c r="M328" s="10">
        <v>1.5</v>
      </c>
      <c r="N328" s="10">
        <v>3.4</v>
      </c>
      <c r="O328" s="8">
        <v>43.1</v>
      </c>
      <c r="P328" s="8">
        <v>3.2</v>
      </c>
      <c r="Q328" s="8">
        <v>3.8</v>
      </c>
      <c r="R328" s="8">
        <v>85.9</v>
      </c>
      <c r="S328" s="10">
        <v>1.3</v>
      </c>
      <c r="T328" s="10">
        <v>3.1</v>
      </c>
      <c r="U328" s="10">
        <v>4.4</v>
      </c>
      <c r="V328" s="10">
        <v>3.9</v>
      </c>
      <c r="W328" s="10">
        <v>1.3</v>
      </c>
      <c r="X328" s="10">
        <v>1.4</v>
      </c>
      <c r="Y328" s="10">
        <v>0.2</v>
      </c>
      <c r="Z328" s="10">
        <v>2.4</v>
      </c>
      <c r="AA328" s="8">
        <v>28.9</v>
      </c>
      <c r="AB328" s="8">
        <v>0.0</v>
      </c>
      <c r="AC328" s="8">
        <v>0.0</v>
      </c>
      <c r="AD328" s="8">
        <v>6.6</v>
      </c>
      <c r="AE328" s="14">
        <v>2022.0</v>
      </c>
      <c r="AF328" s="8"/>
    </row>
    <row r="329">
      <c r="A329" s="8">
        <v>15.0</v>
      </c>
      <c r="B329" s="9" t="s">
        <v>684</v>
      </c>
      <c r="C329" s="10" t="s">
        <v>685</v>
      </c>
      <c r="D329" s="8">
        <v>28.0</v>
      </c>
      <c r="E329" s="8">
        <v>31.0</v>
      </c>
      <c r="F329" s="8">
        <v>23.0</v>
      </c>
      <c r="G329" s="8">
        <v>8.0</v>
      </c>
      <c r="H329" s="8">
        <v>28.8</v>
      </c>
      <c r="I329" s="11">
        <v>15.7</v>
      </c>
      <c r="J329" s="10">
        <v>5.7</v>
      </c>
      <c r="K329" s="10">
        <v>11.8</v>
      </c>
      <c r="L329" s="8">
        <v>48.1</v>
      </c>
      <c r="M329" s="10">
        <v>1.2</v>
      </c>
      <c r="N329" s="10">
        <v>3.3</v>
      </c>
      <c r="O329" s="8">
        <v>35.6</v>
      </c>
      <c r="P329" s="8">
        <v>3.2</v>
      </c>
      <c r="Q329" s="8">
        <v>4.2</v>
      </c>
      <c r="R329" s="8">
        <v>77.5</v>
      </c>
      <c r="S329" s="10">
        <v>1.0</v>
      </c>
      <c r="T329" s="10">
        <v>4.6</v>
      </c>
      <c r="U329" s="10">
        <v>5.7</v>
      </c>
      <c r="V329" s="10">
        <v>2.3</v>
      </c>
      <c r="W329" s="10">
        <v>2.0</v>
      </c>
      <c r="X329" s="10">
        <v>0.5</v>
      </c>
      <c r="Y329" s="8">
        <v>0.0</v>
      </c>
      <c r="Z329" s="10">
        <v>2.4</v>
      </c>
      <c r="AA329" s="8">
        <v>25.8</v>
      </c>
      <c r="AB329" s="8">
        <v>4.0</v>
      </c>
      <c r="AC329" s="8">
        <v>0.0</v>
      </c>
      <c r="AD329" s="8">
        <v>5.5</v>
      </c>
      <c r="AE329" s="14">
        <v>2022.0</v>
      </c>
      <c r="AF329" s="8"/>
    </row>
    <row r="330">
      <c r="A330" s="8">
        <v>16.0</v>
      </c>
      <c r="B330" s="9" t="s">
        <v>686</v>
      </c>
      <c r="C330" s="10" t="s">
        <v>687</v>
      </c>
      <c r="D330" s="8">
        <v>31.0</v>
      </c>
      <c r="E330" s="8">
        <v>35.0</v>
      </c>
      <c r="F330" s="8">
        <v>16.0</v>
      </c>
      <c r="G330" s="8">
        <v>19.0</v>
      </c>
      <c r="H330" s="8">
        <v>29.9</v>
      </c>
      <c r="I330" s="11">
        <v>15.1</v>
      </c>
      <c r="J330" s="10">
        <v>5.9</v>
      </c>
      <c r="K330" s="10">
        <v>12.2</v>
      </c>
      <c r="L330" s="8">
        <v>48.2</v>
      </c>
      <c r="M330" s="10">
        <v>0.9</v>
      </c>
      <c r="N330" s="10">
        <v>2.6</v>
      </c>
      <c r="O330" s="8">
        <v>32.6</v>
      </c>
      <c r="P330" s="8">
        <v>2.5</v>
      </c>
      <c r="Q330" s="8">
        <v>3.5</v>
      </c>
      <c r="R330" s="8">
        <v>71.5</v>
      </c>
      <c r="S330" s="10">
        <v>2.0</v>
      </c>
      <c r="T330" s="10">
        <v>5.3</v>
      </c>
      <c r="U330" s="10">
        <v>7.3</v>
      </c>
      <c r="V330" s="10">
        <v>2.3</v>
      </c>
      <c r="W330" s="10">
        <v>3.2</v>
      </c>
      <c r="X330" s="10">
        <v>1.3</v>
      </c>
      <c r="Y330" s="10">
        <v>1.0</v>
      </c>
      <c r="Z330" s="10">
        <v>3.1</v>
      </c>
      <c r="AA330" s="8">
        <v>30.2</v>
      </c>
      <c r="AB330" s="8">
        <v>10.0</v>
      </c>
      <c r="AC330" s="8">
        <v>0.0</v>
      </c>
      <c r="AD330" s="8">
        <v>-0.7</v>
      </c>
      <c r="AE330" s="14">
        <v>2022.0</v>
      </c>
      <c r="AF330" s="8"/>
    </row>
    <row r="331">
      <c r="A331" s="8">
        <v>17.0</v>
      </c>
      <c r="B331" s="9" t="s">
        <v>688</v>
      </c>
      <c r="C331" s="10" t="s">
        <v>689</v>
      </c>
      <c r="D331" s="8">
        <v>34.0</v>
      </c>
      <c r="E331" s="8">
        <v>34.0</v>
      </c>
      <c r="F331" s="8">
        <v>16.0</v>
      </c>
      <c r="G331" s="8">
        <v>18.0</v>
      </c>
      <c r="H331" s="8">
        <v>28.9</v>
      </c>
      <c r="I331" s="11">
        <v>14.8</v>
      </c>
      <c r="J331" s="10">
        <v>5.8</v>
      </c>
      <c r="K331" s="10">
        <v>12.7</v>
      </c>
      <c r="L331" s="8">
        <v>45.7</v>
      </c>
      <c r="M331" s="10">
        <v>1.1</v>
      </c>
      <c r="N331" s="10">
        <v>3.2</v>
      </c>
      <c r="O331" s="8">
        <v>35.5</v>
      </c>
      <c r="P331" s="8">
        <v>2.0</v>
      </c>
      <c r="Q331" s="8">
        <v>2.4</v>
      </c>
      <c r="R331" s="8">
        <v>82.7</v>
      </c>
      <c r="S331" s="10">
        <v>1.5</v>
      </c>
      <c r="T331" s="10">
        <v>5.8</v>
      </c>
      <c r="U331" s="10">
        <v>7.3</v>
      </c>
      <c r="V331" s="10">
        <v>2.0</v>
      </c>
      <c r="W331" s="10">
        <v>2.1</v>
      </c>
      <c r="X331" s="10">
        <v>0.7</v>
      </c>
      <c r="Y331" s="10">
        <v>0.7</v>
      </c>
      <c r="Z331" s="10">
        <v>2.8</v>
      </c>
      <c r="AA331" s="8">
        <v>28.0</v>
      </c>
      <c r="AB331" s="8">
        <v>5.0</v>
      </c>
      <c r="AC331" s="8">
        <v>0.0</v>
      </c>
      <c r="AD331" s="8">
        <v>-0.3</v>
      </c>
      <c r="AE331" s="14">
        <v>2022.0</v>
      </c>
      <c r="AF331" s="8"/>
    </row>
    <row r="332">
      <c r="A332" s="8">
        <v>18.0</v>
      </c>
      <c r="B332" s="9" t="s">
        <v>690</v>
      </c>
      <c r="C332" s="10" t="s">
        <v>691</v>
      </c>
      <c r="D332" s="8">
        <v>26.0</v>
      </c>
      <c r="E332" s="8">
        <v>36.0</v>
      </c>
      <c r="F332" s="8">
        <v>22.0</v>
      </c>
      <c r="G332" s="8">
        <v>14.0</v>
      </c>
      <c r="H332" s="8">
        <v>30.0</v>
      </c>
      <c r="I332" s="11">
        <v>14.6</v>
      </c>
      <c r="J332" s="10">
        <v>5.1</v>
      </c>
      <c r="K332" s="10">
        <v>12.2</v>
      </c>
      <c r="L332" s="8">
        <v>42.0</v>
      </c>
      <c r="M332" s="10">
        <v>1.9</v>
      </c>
      <c r="N332" s="10">
        <v>5.3</v>
      </c>
      <c r="O332" s="8">
        <v>36.5</v>
      </c>
      <c r="P332" s="8">
        <v>2.4</v>
      </c>
      <c r="Q332" s="8">
        <v>2.9</v>
      </c>
      <c r="R332" s="8">
        <v>84.5</v>
      </c>
      <c r="S332" s="10">
        <v>0.9</v>
      </c>
      <c r="T332" s="10">
        <v>2.3</v>
      </c>
      <c r="U332" s="10">
        <v>3.3</v>
      </c>
      <c r="V332" s="10">
        <v>2.3</v>
      </c>
      <c r="W332" s="10">
        <v>1.4</v>
      </c>
      <c r="X332" s="10">
        <v>1.3</v>
      </c>
      <c r="Y332" s="10">
        <v>0.3</v>
      </c>
      <c r="Z332" s="10">
        <v>2.8</v>
      </c>
      <c r="AA332" s="8">
        <v>25.3</v>
      </c>
      <c r="AB332" s="8">
        <v>0.0</v>
      </c>
      <c r="AC332" s="8">
        <v>0.0</v>
      </c>
      <c r="AD332" s="8">
        <v>4.2</v>
      </c>
      <c r="AE332" s="14">
        <v>2022.0</v>
      </c>
      <c r="AF332" s="8"/>
    </row>
    <row r="333">
      <c r="A333" s="8">
        <v>19.0</v>
      </c>
      <c r="B333" s="9" t="s">
        <v>692</v>
      </c>
      <c r="C333" s="10" t="s">
        <v>693</v>
      </c>
      <c r="D333" s="8">
        <v>29.0</v>
      </c>
      <c r="E333" s="8">
        <v>33.0</v>
      </c>
      <c r="F333" s="8">
        <v>23.0</v>
      </c>
      <c r="G333" s="8">
        <v>10.0</v>
      </c>
      <c r="H333" s="8">
        <v>26.4</v>
      </c>
      <c r="I333" s="11">
        <v>14.6</v>
      </c>
      <c r="J333" s="10">
        <v>5.3</v>
      </c>
      <c r="K333" s="10">
        <v>10.4</v>
      </c>
      <c r="L333" s="8">
        <v>51.3</v>
      </c>
      <c r="M333" s="10">
        <v>1.2</v>
      </c>
      <c r="N333" s="10">
        <v>3.4</v>
      </c>
      <c r="O333" s="8">
        <v>36.9</v>
      </c>
      <c r="P333" s="8">
        <v>2.7</v>
      </c>
      <c r="Q333" s="8">
        <v>3.4</v>
      </c>
      <c r="R333" s="8">
        <v>80.2</v>
      </c>
      <c r="S333" s="10">
        <v>2.6</v>
      </c>
      <c r="T333" s="10">
        <v>6.0</v>
      </c>
      <c r="U333" s="10">
        <v>8.6</v>
      </c>
      <c r="V333" s="10">
        <v>1.8</v>
      </c>
      <c r="W333" s="10">
        <v>2.6</v>
      </c>
      <c r="X333" s="10">
        <v>1.1</v>
      </c>
      <c r="Y333" s="10">
        <v>1.2</v>
      </c>
      <c r="Z333" s="10">
        <v>2.7</v>
      </c>
      <c r="AA333" s="8">
        <v>30.6</v>
      </c>
      <c r="AB333" s="8">
        <v>11.0</v>
      </c>
      <c r="AC333" s="8">
        <v>0.0</v>
      </c>
      <c r="AD333" s="8">
        <v>7.7</v>
      </c>
      <c r="AE333" s="14">
        <v>2022.0</v>
      </c>
      <c r="AF333" s="8"/>
    </row>
    <row r="334">
      <c r="A334" s="8">
        <v>20.0</v>
      </c>
      <c r="B334" s="9" t="s">
        <v>694</v>
      </c>
      <c r="C334" s="10" t="s">
        <v>695</v>
      </c>
      <c r="D334" s="8">
        <v>29.0</v>
      </c>
      <c r="E334" s="8">
        <v>35.0</v>
      </c>
      <c r="F334" s="8">
        <v>13.0</v>
      </c>
      <c r="G334" s="8">
        <v>22.0</v>
      </c>
      <c r="H334" s="8">
        <v>27.0</v>
      </c>
      <c r="I334" s="11">
        <v>14.4</v>
      </c>
      <c r="J334" s="10">
        <v>4.9</v>
      </c>
      <c r="K334" s="10">
        <v>12.6</v>
      </c>
      <c r="L334" s="8">
        <v>38.5</v>
      </c>
      <c r="M334" s="10">
        <v>0.9</v>
      </c>
      <c r="N334" s="10">
        <v>3.1</v>
      </c>
      <c r="O334" s="8">
        <v>30.8</v>
      </c>
      <c r="P334" s="8">
        <v>3.8</v>
      </c>
      <c r="Q334" s="8">
        <v>4.6</v>
      </c>
      <c r="R334" s="8">
        <v>81.5</v>
      </c>
      <c r="S334" s="10">
        <v>1.3</v>
      </c>
      <c r="T334" s="10">
        <v>3.4</v>
      </c>
      <c r="U334" s="10">
        <v>4.7</v>
      </c>
      <c r="V334" s="10">
        <v>2.9</v>
      </c>
      <c r="W334" s="10">
        <v>2.6</v>
      </c>
      <c r="X334" s="10">
        <v>1.2</v>
      </c>
      <c r="Y334" s="10">
        <v>0.3</v>
      </c>
      <c r="Z334" s="10">
        <v>1.8</v>
      </c>
      <c r="AA334" s="8">
        <v>25.9</v>
      </c>
      <c r="AB334" s="8">
        <v>3.0</v>
      </c>
      <c r="AC334" s="8">
        <v>0.0</v>
      </c>
      <c r="AD334" s="8">
        <v>-3.7</v>
      </c>
      <c r="AE334" s="14">
        <v>2022.0</v>
      </c>
      <c r="AF334" s="8"/>
    </row>
    <row r="335">
      <c r="A335" s="8">
        <v>21.0</v>
      </c>
      <c r="B335" s="9" t="s">
        <v>696</v>
      </c>
      <c r="C335" s="10" t="s">
        <v>697</v>
      </c>
      <c r="D335" s="8">
        <v>37.0</v>
      </c>
      <c r="E335" s="8">
        <v>30.0</v>
      </c>
      <c r="F335" s="8">
        <v>13.0</v>
      </c>
      <c r="G335" s="8">
        <v>17.0</v>
      </c>
      <c r="H335" s="8">
        <v>27.7</v>
      </c>
      <c r="I335" s="11">
        <v>14.4</v>
      </c>
      <c r="J335" s="10">
        <v>6.1</v>
      </c>
      <c r="K335" s="10">
        <v>9.9</v>
      </c>
      <c r="L335" s="8">
        <v>62.2</v>
      </c>
      <c r="M335" s="8">
        <v>0.0</v>
      </c>
      <c r="N335" s="8">
        <v>0.0</v>
      </c>
      <c r="O335" s="8">
        <v>0.0</v>
      </c>
      <c r="P335" s="8">
        <v>2.1</v>
      </c>
      <c r="Q335" s="8">
        <v>3.2</v>
      </c>
      <c r="R335" s="8">
        <v>66.0</v>
      </c>
      <c r="S335" s="10">
        <v>2.5</v>
      </c>
      <c r="T335" s="10">
        <v>7.3</v>
      </c>
      <c r="U335" s="10">
        <v>9.8</v>
      </c>
      <c r="V335" s="10">
        <v>1.2</v>
      </c>
      <c r="W335" s="10">
        <v>2.1</v>
      </c>
      <c r="X335" s="10">
        <v>1.0</v>
      </c>
      <c r="Y335" s="10">
        <v>1.2</v>
      </c>
      <c r="Z335" s="10">
        <v>2.4</v>
      </c>
      <c r="AA335" s="8">
        <v>29.9</v>
      </c>
      <c r="AB335" s="8">
        <v>13.0</v>
      </c>
      <c r="AC335" s="8">
        <v>0.0</v>
      </c>
      <c r="AD335" s="8">
        <v>-0.8</v>
      </c>
      <c r="AE335" s="14">
        <v>2022.0</v>
      </c>
      <c r="AF335" s="8"/>
    </row>
    <row r="336">
      <c r="A336" s="8">
        <v>22.0</v>
      </c>
      <c r="B336" s="9" t="s">
        <v>698</v>
      </c>
      <c r="C336" s="10" t="s">
        <v>699</v>
      </c>
      <c r="D336" s="8">
        <v>27.0</v>
      </c>
      <c r="E336" s="8">
        <v>36.0</v>
      </c>
      <c r="F336" s="8">
        <v>25.0</v>
      </c>
      <c r="G336" s="8">
        <v>11.0</v>
      </c>
      <c r="H336" s="8">
        <v>25.1</v>
      </c>
      <c r="I336" s="11">
        <v>13.8</v>
      </c>
      <c r="J336" s="10">
        <v>5.2</v>
      </c>
      <c r="K336" s="10">
        <v>9.1</v>
      </c>
      <c r="L336" s="8">
        <v>56.9</v>
      </c>
      <c r="M336" s="8">
        <v>0.0</v>
      </c>
      <c r="N336" s="10">
        <v>0.2</v>
      </c>
      <c r="O336" s="8">
        <v>0.0</v>
      </c>
      <c r="P336" s="8">
        <v>3.4</v>
      </c>
      <c r="Q336" s="8">
        <v>4.1</v>
      </c>
      <c r="R336" s="8">
        <v>84.4</v>
      </c>
      <c r="S336" s="10">
        <v>2.6</v>
      </c>
      <c r="T336" s="10">
        <v>2.5</v>
      </c>
      <c r="U336" s="10">
        <v>5.1</v>
      </c>
      <c r="V336" s="10">
        <v>1.2</v>
      </c>
      <c r="W336" s="10">
        <v>1.5</v>
      </c>
      <c r="X336" s="10">
        <v>1.2</v>
      </c>
      <c r="Y336" s="10">
        <v>0.4</v>
      </c>
      <c r="Z336" s="10">
        <v>2.6</v>
      </c>
      <c r="AA336" s="8">
        <v>23.3</v>
      </c>
      <c r="AB336" s="8">
        <v>0.0</v>
      </c>
      <c r="AC336" s="8">
        <v>0.0</v>
      </c>
      <c r="AD336" s="8">
        <v>5.5</v>
      </c>
      <c r="AE336" s="14">
        <v>2022.0</v>
      </c>
      <c r="AF336" s="8"/>
    </row>
    <row r="337">
      <c r="A337" s="8">
        <v>23.0</v>
      </c>
      <c r="B337" s="9" t="s">
        <v>700</v>
      </c>
      <c r="C337" s="10" t="s">
        <v>701</v>
      </c>
      <c r="D337" s="8">
        <v>30.0</v>
      </c>
      <c r="E337" s="8">
        <v>35.0</v>
      </c>
      <c r="F337" s="8">
        <v>25.0</v>
      </c>
      <c r="G337" s="8">
        <v>10.0</v>
      </c>
      <c r="H337" s="8">
        <v>29.7</v>
      </c>
      <c r="I337" s="11">
        <v>13.7</v>
      </c>
      <c r="J337" s="10">
        <v>5.2</v>
      </c>
      <c r="K337" s="10">
        <v>10.7</v>
      </c>
      <c r="L337" s="8">
        <v>49.1</v>
      </c>
      <c r="M337" s="10">
        <v>1.0</v>
      </c>
      <c r="N337" s="10">
        <v>2.9</v>
      </c>
      <c r="O337" s="8">
        <v>34.0</v>
      </c>
      <c r="P337" s="8">
        <v>2.3</v>
      </c>
      <c r="Q337" s="8">
        <v>2.5</v>
      </c>
      <c r="R337" s="8">
        <v>91.0</v>
      </c>
      <c r="S337" s="10">
        <v>0.3</v>
      </c>
      <c r="T337" s="10">
        <v>2.9</v>
      </c>
      <c r="U337" s="10">
        <v>3.2</v>
      </c>
      <c r="V337" s="10">
        <v>6.1</v>
      </c>
      <c r="W337" s="10">
        <v>2.3</v>
      </c>
      <c r="X337" s="10">
        <v>1.6</v>
      </c>
      <c r="Y337" s="10">
        <v>0.3</v>
      </c>
      <c r="Z337" s="10">
        <v>1.5</v>
      </c>
      <c r="AA337" s="8">
        <v>27.8</v>
      </c>
      <c r="AB337" s="8">
        <v>1.0</v>
      </c>
      <c r="AC337" s="8">
        <v>0.0</v>
      </c>
      <c r="AD337" s="8">
        <v>8.1</v>
      </c>
      <c r="AE337" s="14">
        <v>2022.0</v>
      </c>
      <c r="AF337" s="8"/>
    </row>
    <row r="338">
      <c r="A338" s="8">
        <v>24.0</v>
      </c>
      <c r="B338" s="9" t="s">
        <v>702</v>
      </c>
      <c r="C338" s="10" t="s">
        <v>703</v>
      </c>
      <c r="D338" s="8">
        <v>26.0</v>
      </c>
      <c r="E338" s="8">
        <v>34.0</v>
      </c>
      <c r="F338" s="8">
        <v>18.0</v>
      </c>
      <c r="G338" s="8">
        <v>16.0</v>
      </c>
      <c r="H338" s="8">
        <v>28.0</v>
      </c>
      <c r="I338" s="11">
        <v>13.6</v>
      </c>
      <c r="J338" s="10">
        <v>5.2</v>
      </c>
      <c r="K338" s="10">
        <v>12.5</v>
      </c>
      <c r="L338" s="8">
        <v>42.0</v>
      </c>
      <c r="M338" s="10">
        <v>1.8</v>
      </c>
      <c r="N338" s="10">
        <v>5.1</v>
      </c>
      <c r="O338" s="8">
        <v>35.1</v>
      </c>
      <c r="P338" s="8">
        <v>1.4</v>
      </c>
      <c r="Q338" s="8">
        <v>2.0</v>
      </c>
      <c r="R338" s="8">
        <v>68.1</v>
      </c>
      <c r="S338" s="10">
        <v>0.6</v>
      </c>
      <c r="T338" s="10">
        <v>3.1</v>
      </c>
      <c r="U338" s="10">
        <v>3.6</v>
      </c>
      <c r="V338" s="10">
        <v>3.7</v>
      </c>
      <c r="W338" s="10">
        <v>2.4</v>
      </c>
      <c r="X338" s="10">
        <v>0.8</v>
      </c>
      <c r="Y338" s="10">
        <v>0.4</v>
      </c>
      <c r="Z338" s="10">
        <v>2.5</v>
      </c>
      <c r="AA338" s="8">
        <v>25.2</v>
      </c>
      <c r="AB338" s="8">
        <v>1.0</v>
      </c>
      <c r="AC338" s="8">
        <v>0.0</v>
      </c>
      <c r="AD338" s="8">
        <v>-0.1</v>
      </c>
      <c r="AE338" s="14">
        <v>2022.0</v>
      </c>
      <c r="AF338" s="8"/>
    </row>
    <row r="339">
      <c r="A339" s="8">
        <v>25.0</v>
      </c>
      <c r="B339" s="9" t="s">
        <v>704</v>
      </c>
      <c r="C339" s="10" t="s">
        <v>705</v>
      </c>
      <c r="D339" s="8">
        <v>22.0</v>
      </c>
      <c r="E339" s="8">
        <v>32.0</v>
      </c>
      <c r="F339" s="8">
        <v>5.0</v>
      </c>
      <c r="G339" s="8">
        <v>27.0</v>
      </c>
      <c r="H339" s="8">
        <v>30.7</v>
      </c>
      <c r="I339" s="11">
        <v>13.5</v>
      </c>
      <c r="J339" s="10">
        <v>5.0</v>
      </c>
      <c r="K339" s="10">
        <v>11.9</v>
      </c>
      <c r="L339" s="8">
        <v>41.9</v>
      </c>
      <c r="M339" s="10">
        <v>1.2</v>
      </c>
      <c r="N339" s="10">
        <v>3.0</v>
      </c>
      <c r="O339" s="8">
        <v>38.1</v>
      </c>
      <c r="P339" s="8">
        <v>2.4</v>
      </c>
      <c r="Q339" s="8">
        <v>3.8</v>
      </c>
      <c r="R339" s="8">
        <v>61.8</v>
      </c>
      <c r="S339" s="10">
        <v>2.2</v>
      </c>
      <c r="T339" s="10">
        <v>5.7</v>
      </c>
      <c r="U339" s="10">
        <v>7.9</v>
      </c>
      <c r="V339" s="10">
        <v>1.4</v>
      </c>
      <c r="W339" s="10">
        <v>2.4</v>
      </c>
      <c r="X339" s="10">
        <v>0.5</v>
      </c>
      <c r="Y339" s="10">
        <v>0.3</v>
      </c>
      <c r="Z339" s="10">
        <v>2.9</v>
      </c>
      <c r="AA339" s="8">
        <v>25.4</v>
      </c>
      <c r="AB339" s="8">
        <v>8.0</v>
      </c>
      <c r="AC339" s="8">
        <v>0.0</v>
      </c>
      <c r="AD339" s="8">
        <v>-8.2</v>
      </c>
      <c r="AE339" s="14">
        <v>2022.0</v>
      </c>
      <c r="AF339" s="8"/>
    </row>
    <row r="340">
      <c r="A340" s="8">
        <v>26.0</v>
      </c>
      <c r="B340" s="9" t="s">
        <v>706</v>
      </c>
      <c r="C340" s="10" t="s">
        <v>707</v>
      </c>
      <c r="D340" s="8">
        <v>35.0</v>
      </c>
      <c r="E340" s="8">
        <v>33.0</v>
      </c>
      <c r="F340" s="8">
        <v>23.0</v>
      </c>
      <c r="G340" s="8">
        <v>10.0</v>
      </c>
      <c r="H340" s="8">
        <v>30.0</v>
      </c>
      <c r="I340" s="11">
        <v>13.5</v>
      </c>
      <c r="J340" s="10">
        <v>4.7</v>
      </c>
      <c r="K340" s="10">
        <v>10.8</v>
      </c>
      <c r="L340" s="8">
        <v>43.9</v>
      </c>
      <c r="M340" s="10">
        <v>1.4</v>
      </c>
      <c r="N340" s="10">
        <v>4.2</v>
      </c>
      <c r="O340" s="8">
        <v>32.9</v>
      </c>
      <c r="P340" s="8">
        <v>2.6</v>
      </c>
      <c r="Q340" s="8">
        <v>3.2</v>
      </c>
      <c r="R340" s="8">
        <v>82.7</v>
      </c>
      <c r="S340" s="10">
        <v>0.8</v>
      </c>
      <c r="T340" s="10">
        <v>4.0</v>
      </c>
      <c r="U340" s="10">
        <v>4.7</v>
      </c>
      <c r="V340" s="10">
        <v>2.8</v>
      </c>
      <c r="W340" s="10">
        <v>1.6</v>
      </c>
      <c r="X340" s="10">
        <v>1.2</v>
      </c>
      <c r="Y340" s="10">
        <v>0.3</v>
      </c>
      <c r="Z340" s="10">
        <v>1.8</v>
      </c>
      <c r="AA340" s="8">
        <v>25.5</v>
      </c>
      <c r="AB340" s="8">
        <v>2.0</v>
      </c>
      <c r="AC340" s="8">
        <v>0.0</v>
      </c>
      <c r="AD340" s="8">
        <v>6.1</v>
      </c>
      <c r="AE340" s="14">
        <v>2022.0</v>
      </c>
      <c r="AF340" s="8"/>
    </row>
    <row r="341">
      <c r="A341" s="8">
        <v>27.0</v>
      </c>
      <c r="B341" s="9" t="s">
        <v>708</v>
      </c>
      <c r="C341" s="10" t="s">
        <v>709</v>
      </c>
      <c r="D341" s="8">
        <v>31.0</v>
      </c>
      <c r="E341" s="8">
        <v>36.0</v>
      </c>
      <c r="F341" s="8">
        <v>25.0</v>
      </c>
      <c r="G341" s="8">
        <v>11.0</v>
      </c>
      <c r="H341" s="8">
        <v>32.1</v>
      </c>
      <c r="I341" s="11">
        <v>13.4</v>
      </c>
      <c r="J341" s="10">
        <v>5.2</v>
      </c>
      <c r="K341" s="10">
        <v>10.4</v>
      </c>
      <c r="L341" s="8">
        <v>50.0</v>
      </c>
      <c r="M341" s="8">
        <v>0.0</v>
      </c>
      <c r="N341" s="10">
        <v>0.1</v>
      </c>
      <c r="O341" s="8">
        <v>0.0</v>
      </c>
      <c r="P341" s="8">
        <v>3.0</v>
      </c>
      <c r="Q341" s="8">
        <v>4.1</v>
      </c>
      <c r="R341" s="8">
        <v>73.0</v>
      </c>
      <c r="S341" s="10">
        <v>2.1</v>
      </c>
      <c r="T341" s="10">
        <v>6.1</v>
      </c>
      <c r="U341" s="10">
        <v>8.2</v>
      </c>
      <c r="V341" s="10">
        <v>6.1</v>
      </c>
      <c r="W341" s="10">
        <v>2.9</v>
      </c>
      <c r="X341" s="10">
        <v>1.7</v>
      </c>
      <c r="Y341" s="10">
        <v>0.2</v>
      </c>
      <c r="Z341" s="10">
        <v>2.8</v>
      </c>
      <c r="AA341" s="8">
        <v>31.5</v>
      </c>
      <c r="AB341" s="8">
        <v>12.0</v>
      </c>
      <c r="AC341" s="8">
        <v>2.0</v>
      </c>
      <c r="AD341" s="8">
        <v>7.3</v>
      </c>
      <c r="AE341" s="14">
        <v>2022.0</v>
      </c>
      <c r="AF341" s="8"/>
    </row>
    <row r="342">
      <c r="A342" s="8">
        <v>28.0</v>
      </c>
      <c r="B342" s="9" t="s">
        <v>710</v>
      </c>
      <c r="C342" s="10" t="s">
        <v>711</v>
      </c>
      <c r="D342" s="8">
        <v>28.0</v>
      </c>
      <c r="E342" s="8">
        <v>33.0</v>
      </c>
      <c r="F342" s="8">
        <v>18.0</v>
      </c>
      <c r="G342" s="8">
        <v>15.0</v>
      </c>
      <c r="H342" s="8">
        <v>32.9</v>
      </c>
      <c r="I342" s="11">
        <v>13.3</v>
      </c>
      <c r="J342" s="10">
        <v>4.4</v>
      </c>
      <c r="K342" s="10">
        <v>10.5</v>
      </c>
      <c r="L342" s="8">
        <v>42.3</v>
      </c>
      <c r="M342" s="10">
        <v>1.9</v>
      </c>
      <c r="N342" s="10">
        <v>4.8</v>
      </c>
      <c r="O342" s="8">
        <v>40.8</v>
      </c>
      <c r="P342" s="8">
        <v>2.5</v>
      </c>
      <c r="Q342" s="8">
        <v>3.2</v>
      </c>
      <c r="R342" s="8">
        <v>79.8</v>
      </c>
      <c r="S342" s="10">
        <v>0.9</v>
      </c>
      <c r="T342" s="10">
        <v>3.9</v>
      </c>
      <c r="U342" s="10">
        <v>4.8</v>
      </c>
      <c r="V342" s="10">
        <v>2.5</v>
      </c>
      <c r="W342" s="10">
        <v>1.3</v>
      </c>
      <c r="X342" s="10">
        <v>1.1</v>
      </c>
      <c r="Y342" s="10">
        <v>0.7</v>
      </c>
      <c r="Z342" s="10">
        <v>2.4</v>
      </c>
      <c r="AA342" s="8">
        <v>26.3</v>
      </c>
      <c r="AB342" s="8">
        <v>1.0</v>
      </c>
      <c r="AC342" s="8">
        <v>0.0</v>
      </c>
      <c r="AD342" s="8">
        <v>2.4</v>
      </c>
      <c r="AE342" s="14">
        <v>2022.0</v>
      </c>
      <c r="AF342" s="8"/>
    </row>
    <row r="343">
      <c r="A343" s="8">
        <v>29.0</v>
      </c>
      <c r="B343" s="9" t="s">
        <v>712</v>
      </c>
      <c r="C343" s="10" t="s">
        <v>713</v>
      </c>
      <c r="D343" s="8">
        <v>31.0</v>
      </c>
      <c r="E343" s="8">
        <v>31.0</v>
      </c>
      <c r="F343" s="8">
        <v>14.0</v>
      </c>
      <c r="G343" s="8">
        <v>17.0</v>
      </c>
      <c r="H343" s="8">
        <v>29.8</v>
      </c>
      <c r="I343" s="11">
        <v>13.3</v>
      </c>
      <c r="J343" s="10">
        <v>4.4</v>
      </c>
      <c r="K343" s="10">
        <v>10.9</v>
      </c>
      <c r="L343" s="8">
        <v>40.5</v>
      </c>
      <c r="M343" s="10">
        <v>1.5</v>
      </c>
      <c r="N343" s="10">
        <v>4.3</v>
      </c>
      <c r="O343" s="8">
        <v>35.6</v>
      </c>
      <c r="P343" s="8">
        <v>2.9</v>
      </c>
      <c r="Q343" s="8">
        <v>3.2</v>
      </c>
      <c r="R343" s="8">
        <v>90.9</v>
      </c>
      <c r="S343" s="10">
        <v>0.5</v>
      </c>
      <c r="T343" s="10">
        <v>2.3</v>
      </c>
      <c r="U343" s="10">
        <v>2.8</v>
      </c>
      <c r="V343" s="10">
        <v>2.1</v>
      </c>
      <c r="W343" s="10">
        <v>1.5</v>
      </c>
      <c r="X343" s="10">
        <v>1.0</v>
      </c>
      <c r="Y343" s="10">
        <v>0.1</v>
      </c>
      <c r="Z343" s="10">
        <v>1.4</v>
      </c>
      <c r="AA343" s="8">
        <v>21.8</v>
      </c>
      <c r="AB343" s="8">
        <v>0.0</v>
      </c>
      <c r="AC343" s="8">
        <v>0.0</v>
      </c>
      <c r="AD343" s="8">
        <v>0.1</v>
      </c>
      <c r="AE343" s="14">
        <v>2022.0</v>
      </c>
      <c r="AF343" s="8"/>
    </row>
    <row r="344">
      <c r="A344" s="8">
        <v>30.0</v>
      </c>
      <c r="B344" s="9" t="s">
        <v>714</v>
      </c>
      <c r="C344" s="10" t="s">
        <v>715</v>
      </c>
      <c r="D344" s="8">
        <v>37.0</v>
      </c>
      <c r="E344" s="8">
        <v>32.0</v>
      </c>
      <c r="F344" s="8">
        <v>23.0</v>
      </c>
      <c r="G344" s="8">
        <v>9.0</v>
      </c>
      <c r="H344" s="8">
        <v>28.2</v>
      </c>
      <c r="I344" s="11">
        <v>13.2</v>
      </c>
      <c r="J344" s="10">
        <v>5.0</v>
      </c>
      <c r="K344" s="10">
        <v>10.8</v>
      </c>
      <c r="L344" s="8">
        <v>45.8</v>
      </c>
      <c r="M344" s="10">
        <v>1.3</v>
      </c>
      <c r="N344" s="10">
        <v>4.2</v>
      </c>
      <c r="O344" s="8">
        <v>31.1</v>
      </c>
      <c r="P344" s="8">
        <v>1.9</v>
      </c>
      <c r="Q344" s="8">
        <v>2.4</v>
      </c>
      <c r="R344" s="8">
        <v>81.6</v>
      </c>
      <c r="S344" s="10">
        <v>0.9</v>
      </c>
      <c r="T344" s="10">
        <v>7.7</v>
      </c>
      <c r="U344" s="10">
        <v>8.6</v>
      </c>
      <c r="V344" s="10">
        <v>4.5</v>
      </c>
      <c r="W344" s="10">
        <v>2.4</v>
      </c>
      <c r="X344" s="10">
        <v>1.0</v>
      </c>
      <c r="Y344" s="10">
        <v>1.0</v>
      </c>
      <c r="Z344" s="10">
        <v>2.2</v>
      </c>
      <c r="AA344" s="8">
        <v>31.5</v>
      </c>
      <c r="AB344" s="8">
        <v>12.0</v>
      </c>
      <c r="AC344" s="8">
        <v>2.0</v>
      </c>
      <c r="AD344" s="8">
        <v>5.6</v>
      </c>
      <c r="AE344" s="14">
        <v>2022.0</v>
      </c>
      <c r="AF344" s="8"/>
    </row>
    <row r="345">
      <c r="A345" s="8">
        <v>31.0</v>
      </c>
      <c r="B345" s="9" t="s">
        <v>716</v>
      </c>
      <c r="C345" s="10" t="s">
        <v>717</v>
      </c>
      <c r="D345" s="8">
        <v>28.0</v>
      </c>
      <c r="E345" s="8">
        <v>30.0</v>
      </c>
      <c r="F345" s="8">
        <v>13.0</v>
      </c>
      <c r="G345" s="8">
        <v>17.0</v>
      </c>
      <c r="H345" s="8">
        <v>25.3</v>
      </c>
      <c r="I345" s="11">
        <v>13.1</v>
      </c>
      <c r="J345" s="10">
        <v>4.7</v>
      </c>
      <c r="K345" s="10">
        <v>12.2</v>
      </c>
      <c r="L345" s="8">
        <v>38.8</v>
      </c>
      <c r="M345" s="10">
        <v>0.7</v>
      </c>
      <c r="N345" s="10">
        <v>3.0</v>
      </c>
      <c r="O345" s="8">
        <v>23.6</v>
      </c>
      <c r="P345" s="8">
        <v>2.9</v>
      </c>
      <c r="Q345" s="8">
        <v>3.8</v>
      </c>
      <c r="R345" s="8">
        <v>76.5</v>
      </c>
      <c r="S345" s="10">
        <v>0.6</v>
      </c>
      <c r="T345" s="10">
        <v>3.2</v>
      </c>
      <c r="U345" s="10">
        <v>3.8</v>
      </c>
      <c r="V345" s="10">
        <v>2.2</v>
      </c>
      <c r="W345" s="10">
        <v>2.3</v>
      </c>
      <c r="X345" s="10">
        <v>1.0</v>
      </c>
      <c r="Y345" s="10">
        <v>0.5</v>
      </c>
      <c r="Z345" s="10">
        <v>3.3</v>
      </c>
      <c r="AA345" s="8">
        <v>22.9</v>
      </c>
      <c r="AB345" s="8">
        <v>1.0</v>
      </c>
      <c r="AC345" s="8">
        <v>0.0</v>
      </c>
      <c r="AD345" s="8">
        <v>-3.9</v>
      </c>
      <c r="AE345" s="14">
        <v>2022.0</v>
      </c>
      <c r="AF345" s="8"/>
    </row>
    <row r="346">
      <c r="A346" s="8">
        <v>32.0</v>
      </c>
      <c r="B346" s="9" t="s">
        <v>718</v>
      </c>
      <c r="C346" s="10" t="s">
        <v>719</v>
      </c>
      <c r="D346" s="8">
        <v>31.0</v>
      </c>
      <c r="E346" s="8">
        <v>25.0</v>
      </c>
      <c r="F346" s="8">
        <v>11.0</v>
      </c>
      <c r="G346" s="8">
        <v>14.0</v>
      </c>
      <c r="H346" s="8">
        <v>23.4</v>
      </c>
      <c r="I346" s="11">
        <v>13.0</v>
      </c>
      <c r="J346" s="10">
        <v>4.7</v>
      </c>
      <c r="K346" s="10">
        <v>9.2</v>
      </c>
      <c r="L346" s="8">
        <v>50.9</v>
      </c>
      <c r="M346" s="10">
        <v>0.2</v>
      </c>
      <c r="N346" s="10">
        <v>0.6</v>
      </c>
      <c r="O346" s="8">
        <v>28.6</v>
      </c>
      <c r="P346" s="8">
        <v>3.5</v>
      </c>
      <c r="Q346" s="8">
        <v>4.4</v>
      </c>
      <c r="R346" s="8">
        <v>78.4</v>
      </c>
      <c r="S346" s="10">
        <v>1.3</v>
      </c>
      <c r="T346" s="10">
        <v>5.1</v>
      </c>
      <c r="U346" s="10">
        <v>6.4</v>
      </c>
      <c r="V346" s="10">
        <v>2.1</v>
      </c>
      <c r="W346" s="10">
        <v>2.3</v>
      </c>
      <c r="X346" s="10">
        <v>0.6</v>
      </c>
      <c r="Y346" s="10">
        <v>1.6</v>
      </c>
      <c r="Z346" s="10">
        <v>3.2</v>
      </c>
      <c r="AA346" s="8">
        <v>26.2</v>
      </c>
      <c r="AB346" s="8">
        <v>3.0</v>
      </c>
      <c r="AC346" s="8">
        <v>0.0</v>
      </c>
      <c r="AD346" s="8">
        <v>-1.5</v>
      </c>
      <c r="AE346" s="14">
        <v>2022.0</v>
      </c>
      <c r="AF346" s="8"/>
    </row>
    <row r="347">
      <c r="A347" s="8">
        <v>33.0</v>
      </c>
      <c r="B347" s="9" t="s">
        <v>720</v>
      </c>
      <c r="C347" s="10" t="s">
        <v>721</v>
      </c>
      <c r="D347" s="8">
        <v>29.0</v>
      </c>
      <c r="E347" s="8">
        <v>32.0</v>
      </c>
      <c r="F347" s="8">
        <v>10.0</v>
      </c>
      <c r="G347" s="8">
        <v>22.0</v>
      </c>
      <c r="H347" s="8">
        <v>28.8</v>
      </c>
      <c r="I347" s="11">
        <v>12.7</v>
      </c>
      <c r="J347" s="10">
        <v>4.8</v>
      </c>
      <c r="K347" s="10">
        <v>11.0</v>
      </c>
      <c r="L347" s="8">
        <v>43.3</v>
      </c>
      <c r="M347" s="10">
        <v>0.4</v>
      </c>
      <c r="N347" s="10">
        <v>1.6</v>
      </c>
      <c r="O347" s="8">
        <v>26.9</v>
      </c>
      <c r="P347" s="8">
        <v>2.7</v>
      </c>
      <c r="Q347" s="8">
        <v>3.5</v>
      </c>
      <c r="R347" s="8">
        <v>77.0</v>
      </c>
      <c r="S347" s="10">
        <v>0.7</v>
      </c>
      <c r="T347" s="10">
        <v>2.9</v>
      </c>
      <c r="U347" s="10">
        <v>3.7</v>
      </c>
      <c r="V347" s="10">
        <v>3.7</v>
      </c>
      <c r="W347" s="10">
        <v>2.6</v>
      </c>
      <c r="X347" s="10">
        <v>2.0</v>
      </c>
      <c r="Y347" s="10">
        <v>0.7</v>
      </c>
      <c r="Z347" s="10">
        <v>2.6</v>
      </c>
      <c r="AA347" s="8">
        <v>25.9</v>
      </c>
      <c r="AB347" s="8">
        <v>0.0</v>
      </c>
      <c r="AC347" s="8">
        <v>0.0</v>
      </c>
      <c r="AD347" s="8">
        <v>-5.2</v>
      </c>
      <c r="AE347" s="14">
        <v>2022.0</v>
      </c>
      <c r="AF347" s="8"/>
    </row>
    <row r="348">
      <c r="A348" s="8">
        <v>34.0</v>
      </c>
      <c r="B348" s="9" t="s">
        <v>722</v>
      </c>
      <c r="C348" s="10" t="s">
        <v>723</v>
      </c>
      <c r="D348" s="8">
        <v>26.0</v>
      </c>
      <c r="E348" s="8">
        <v>28.0</v>
      </c>
      <c r="F348" s="8">
        <v>12.0</v>
      </c>
      <c r="G348" s="8">
        <v>16.0</v>
      </c>
      <c r="H348" s="8">
        <v>29.5</v>
      </c>
      <c r="I348" s="11">
        <v>12.6</v>
      </c>
      <c r="J348" s="10">
        <v>4.3</v>
      </c>
      <c r="K348" s="10">
        <v>9.5</v>
      </c>
      <c r="L348" s="8">
        <v>44.9</v>
      </c>
      <c r="M348" s="10">
        <v>2.5</v>
      </c>
      <c r="N348" s="10">
        <v>6.3</v>
      </c>
      <c r="O348" s="8">
        <v>40.0</v>
      </c>
      <c r="P348" s="8">
        <v>1.5</v>
      </c>
      <c r="Q348" s="8">
        <v>1.7</v>
      </c>
      <c r="R348" s="8">
        <v>87.5</v>
      </c>
      <c r="S348" s="10">
        <v>0.7</v>
      </c>
      <c r="T348" s="10">
        <v>3.7</v>
      </c>
      <c r="U348" s="10">
        <v>4.4</v>
      </c>
      <c r="V348" s="10">
        <v>1.6</v>
      </c>
      <c r="W348" s="10">
        <v>1.0</v>
      </c>
      <c r="X348" s="10">
        <v>1.0</v>
      </c>
      <c r="Y348" s="10">
        <v>0.4</v>
      </c>
      <c r="Z348" s="10">
        <v>3.4</v>
      </c>
      <c r="AA348" s="8">
        <v>23.8</v>
      </c>
      <c r="AB348" s="8">
        <v>0.0</v>
      </c>
      <c r="AC348" s="8">
        <v>0.0</v>
      </c>
      <c r="AD348" s="8">
        <v>-1.5</v>
      </c>
      <c r="AE348" s="14">
        <v>2022.0</v>
      </c>
      <c r="AF348" s="8"/>
    </row>
    <row r="349">
      <c r="A349" s="8">
        <v>35.0</v>
      </c>
      <c r="B349" s="9" t="s">
        <v>724</v>
      </c>
      <c r="C349" s="10" t="s">
        <v>725</v>
      </c>
      <c r="D349" s="8">
        <v>30.0</v>
      </c>
      <c r="E349" s="8">
        <v>36.0</v>
      </c>
      <c r="F349" s="8">
        <v>26.0</v>
      </c>
      <c r="G349" s="8">
        <v>10.0</v>
      </c>
      <c r="H349" s="8">
        <v>28.6</v>
      </c>
      <c r="I349" s="11">
        <v>12.4</v>
      </c>
      <c r="J349" s="10">
        <v>5.4</v>
      </c>
      <c r="K349" s="10">
        <v>9.4</v>
      </c>
      <c r="L349" s="8">
        <v>57.1</v>
      </c>
      <c r="M349" s="10">
        <v>0.4</v>
      </c>
      <c r="N349" s="10">
        <v>1.1</v>
      </c>
      <c r="O349" s="8">
        <v>34.2</v>
      </c>
      <c r="P349" s="8">
        <v>1.3</v>
      </c>
      <c r="Q349" s="8">
        <v>1.5</v>
      </c>
      <c r="R349" s="8">
        <v>88.7</v>
      </c>
      <c r="S349" s="10">
        <v>1.7</v>
      </c>
      <c r="T349" s="10">
        <v>3.8</v>
      </c>
      <c r="U349" s="10">
        <v>5.6</v>
      </c>
      <c r="V349" s="10">
        <v>3.8</v>
      </c>
      <c r="W349" s="10">
        <v>1.4</v>
      </c>
      <c r="X349" s="10">
        <v>1.4</v>
      </c>
      <c r="Y349" s="10">
        <v>0.8</v>
      </c>
      <c r="Z349" s="10">
        <v>2.5</v>
      </c>
      <c r="AA349" s="8">
        <v>26.6</v>
      </c>
      <c r="AB349" s="8">
        <v>3.0</v>
      </c>
      <c r="AC349" s="8">
        <v>0.0</v>
      </c>
      <c r="AD349" s="8">
        <v>5.4</v>
      </c>
      <c r="AE349" s="14">
        <v>2022.0</v>
      </c>
      <c r="AF349" s="8"/>
    </row>
    <row r="350">
      <c r="A350" s="8">
        <v>36.0</v>
      </c>
      <c r="B350" s="9" t="s">
        <v>726</v>
      </c>
      <c r="C350" s="10" t="s">
        <v>727</v>
      </c>
      <c r="D350" s="8">
        <v>30.0</v>
      </c>
      <c r="E350" s="8">
        <v>36.0</v>
      </c>
      <c r="F350" s="8">
        <v>14.0</v>
      </c>
      <c r="G350" s="8">
        <v>22.0</v>
      </c>
      <c r="H350" s="8">
        <v>26.2</v>
      </c>
      <c r="I350" s="11">
        <v>11.8</v>
      </c>
      <c r="J350" s="10">
        <v>4.9</v>
      </c>
      <c r="K350" s="10">
        <v>9.8</v>
      </c>
      <c r="L350" s="8">
        <v>50.0</v>
      </c>
      <c r="M350" s="10">
        <v>0.3</v>
      </c>
      <c r="N350" s="10">
        <v>1.5</v>
      </c>
      <c r="O350" s="8">
        <v>21.8</v>
      </c>
      <c r="P350" s="8">
        <v>1.7</v>
      </c>
      <c r="Q350" s="8">
        <v>2.2</v>
      </c>
      <c r="R350" s="8">
        <v>79.5</v>
      </c>
      <c r="S350" s="10">
        <v>1.6</v>
      </c>
      <c r="T350" s="10">
        <v>4.5</v>
      </c>
      <c r="U350" s="10">
        <v>6.2</v>
      </c>
      <c r="V350" s="10">
        <v>2.0</v>
      </c>
      <c r="W350" s="10">
        <v>2.0</v>
      </c>
      <c r="X350" s="10">
        <v>1.0</v>
      </c>
      <c r="Y350" s="10">
        <v>0.9</v>
      </c>
      <c r="Z350" s="10">
        <v>2.7</v>
      </c>
      <c r="AA350" s="8">
        <v>24.1</v>
      </c>
      <c r="AB350" s="8">
        <v>5.0</v>
      </c>
      <c r="AC350" s="8">
        <v>0.0</v>
      </c>
      <c r="AD350" s="8">
        <v>-2.9</v>
      </c>
      <c r="AE350" s="14">
        <v>2022.0</v>
      </c>
      <c r="AF350" s="8"/>
    </row>
    <row r="351">
      <c r="A351" s="8">
        <v>37.0</v>
      </c>
      <c r="B351" s="9" t="s">
        <v>728</v>
      </c>
      <c r="C351" s="10" t="s">
        <v>729</v>
      </c>
      <c r="D351" s="8">
        <v>34.0</v>
      </c>
      <c r="E351" s="8">
        <v>32.0</v>
      </c>
      <c r="F351" s="8">
        <v>23.0</v>
      </c>
      <c r="G351" s="8">
        <v>9.0</v>
      </c>
      <c r="H351" s="8">
        <v>26.5</v>
      </c>
      <c r="I351" s="11">
        <v>11.8</v>
      </c>
      <c r="J351" s="10">
        <v>4.3</v>
      </c>
      <c r="K351" s="10">
        <v>8.8</v>
      </c>
      <c r="L351" s="8">
        <v>48.1</v>
      </c>
      <c r="M351" s="10">
        <v>0.9</v>
      </c>
      <c r="N351" s="10">
        <v>2.5</v>
      </c>
      <c r="O351" s="8">
        <v>36.7</v>
      </c>
      <c r="P351" s="8">
        <v>2.3</v>
      </c>
      <c r="Q351" s="8">
        <v>3.1</v>
      </c>
      <c r="R351" s="8">
        <v>76.5</v>
      </c>
      <c r="S351" s="10">
        <v>0.7</v>
      </c>
      <c r="T351" s="10">
        <v>3.2</v>
      </c>
      <c r="U351" s="10">
        <v>3.9</v>
      </c>
      <c r="V351" s="10">
        <v>6.5</v>
      </c>
      <c r="W351" s="10">
        <v>2.7</v>
      </c>
      <c r="X351" s="10">
        <v>1.2</v>
      </c>
      <c r="Y351" s="10">
        <v>0.5</v>
      </c>
      <c r="Z351" s="10">
        <v>1.7</v>
      </c>
      <c r="AA351" s="8">
        <v>26.4</v>
      </c>
      <c r="AB351" s="8">
        <v>4.0</v>
      </c>
      <c r="AC351" s="8">
        <v>0.0</v>
      </c>
      <c r="AD351" s="8">
        <v>6.2</v>
      </c>
      <c r="AE351" s="14">
        <v>2022.0</v>
      </c>
      <c r="AF351" s="8"/>
    </row>
    <row r="352">
      <c r="A352" s="8">
        <v>38.0</v>
      </c>
      <c r="B352" s="9" t="s">
        <v>730</v>
      </c>
      <c r="C352" s="10" t="s">
        <v>731</v>
      </c>
      <c r="D352" s="8">
        <v>37.0</v>
      </c>
      <c r="E352" s="8">
        <v>34.0</v>
      </c>
      <c r="F352" s="8">
        <v>25.0</v>
      </c>
      <c r="G352" s="8">
        <v>9.0</v>
      </c>
      <c r="H352" s="8">
        <v>26.3</v>
      </c>
      <c r="I352" s="11">
        <v>11.4</v>
      </c>
      <c r="J352" s="10">
        <v>3.8</v>
      </c>
      <c r="K352" s="10">
        <v>8.9</v>
      </c>
      <c r="L352" s="8">
        <v>42.8</v>
      </c>
      <c r="M352" s="10">
        <v>1.5</v>
      </c>
      <c r="N352" s="10">
        <v>4.1</v>
      </c>
      <c r="O352" s="8">
        <v>35.5</v>
      </c>
      <c r="P352" s="8">
        <v>2.2</v>
      </c>
      <c r="Q352" s="8">
        <v>2.4</v>
      </c>
      <c r="R352" s="8">
        <v>95.0</v>
      </c>
      <c r="S352" s="10">
        <v>0.5</v>
      </c>
      <c r="T352" s="10">
        <v>2.0</v>
      </c>
      <c r="U352" s="10">
        <v>2.5</v>
      </c>
      <c r="V352" s="10">
        <v>2.9</v>
      </c>
      <c r="W352" s="10">
        <v>1.3</v>
      </c>
      <c r="X352" s="10">
        <v>0.7</v>
      </c>
      <c r="Y352" s="10">
        <v>0.2</v>
      </c>
      <c r="Z352" s="10">
        <v>1.5</v>
      </c>
      <c r="AA352" s="8">
        <v>20.0</v>
      </c>
      <c r="AB352" s="8">
        <v>0.0</v>
      </c>
      <c r="AC352" s="8">
        <v>0.0</v>
      </c>
      <c r="AD352" s="8">
        <v>4.6</v>
      </c>
      <c r="AE352" s="14">
        <v>2022.0</v>
      </c>
      <c r="AF352" s="8"/>
    </row>
    <row r="353">
      <c r="A353" s="8">
        <v>39.0</v>
      </c>
      <c r="B353" s="9" t="s">
        <v>732</v>
      </c>
      <c r="C353" s="10" t="s">
        <v>733</v>
      </c>
      <c r="D353" s="8">
        <v>25.0</v>
      </c>
      <c r="E353" s="8">
        <v>11.0</v>
      </c>
      <c r="F353" s="8">
        <v>4.0</v>
      </c>
      <c r="G353" s="8">
        <v>7.0</v>
      </c>
      <c r="H353" s="8">
        <v>21.7</v>
      </c>
      <c r="I353" s="11">
        <v>11.3</v>
      </c>
      <c r="J353" s="10">
        <v>3.7</v>
      </c>
      <c r="K353" s="10">
        <v>9.4</v>
      </c>
      <c r="L353" s="8">
        <v>39.8</v>
      </c>
      <c r="M353" s="10">
        <v>0.9</v>
      </c>
      <c r="N353" s="10">
        <v>3.9</v>
      </c>
      <c r="O353" s="8">
        <v>23.3</v>
      </c>
      <c r="P353" s="8">
        <v>2.9</v>
      </c>
      <c r="Q353" s="8">
        <v>3.2</v>
      </c>
      <c r="R353" s="8">
        <v>91.4</v>
      </c>
      <c r="S353" s="10">
        <v>0.8</v>
      </c>
      <c r="T353" s="10">
        <v>4.0</v>
      </c>
      <c r="U353" s="10">
        <v>4.8</v>
      </c>
      <c r="V353" s="10">
        <v>2.1</v>
      </c>
      <c r="W353" s="10">
        <v>2.3</v>
      </c>
      <c r="X353" s="10">
        <v>0.5</v>
      </c>
      <c r="Y353" s="10">
        <v>0.2</v>
      </c>
      <c r="Z353" s="10">
        <v>3.2</v>
      </c>
      <c r="AA353" s="8">
        <v>20.4</v>
      </c>
      <c r="AB353" s="8">
        <v>2.0</v>
      </c>
      <c r="AC353" s="8">
        <v>0.0</v>
      </c>
      <c r="AD353" s="8">
        <v>-0.2</v>
      </c>
      <c r="AE353" s="14">
        <v>2022.0</v>
      </c>
      <c r="AF353" s="8"/>
    </row>
    <row r="354">
      <c r="A354" s="8">
        <v>40.0</v>
      </c>
      <c r="B354" s="9" t="s">
        <v>734</v>
      </c>
      <c r="C354" s="10" t="s">
        <v>735</v>
      </c>
      <c r="D354" s="8">
        <v>29.0</v>
      </c>
      <c r="E354" s="8">
        <v>9.0</v>
      </c>
      <c r="F354" s="8">
        <v>3.0</v>
      </c>
      <c r="G354" s="8">
        <v>6.0</v>
      </c>
      <c r="H354" s="8">
        <v>28.3</v>
      </c>
      <c r="I354" s="11">
        <v>11.2</v>
      </c>
      <c r="J354" s="10">
        <v>4.2</v>
      </c>
      <c r="K354" s="10">
        <v>10.0</v>
      </c>
      <c r="L354" s="8">
        <v>42.2</v>
      </c>
      <c r="M354" s="10">
        <v>1.2</v>
      </c>
      <c r="N354" s="10">
        <v>3.2</v>
      </c>
      <c r="O354" s="8">
        <v>37.9</v>
      </c>
      <c r="P354" s="8">
        <v>1.6</v>
      </c>
      <c r="Q354" s="8">
        <v>1.8</v>
      </c>
      <c r="R354" s="8">
        <v>87.5</v>
      </c>
      <c r="S354" s="10">
        <v>0.1</v>
      </c>
      <c r="T354" s="10">
        <v>3.2</v>
      </c>
      <c r="U354" s="10">
        <v>3.3</v>
      </c>
      <c r="V354" s="10">
        <v>2.8</v>
      </c>
      <c r="W354" s="10">
        <v>2.7</v>
      </c>
      <c r="X354" s="10">
        <v>0.4</v>
      </c>
      <c r="Y354" s="10">
        <v>0.1</v>
      </c>
      <c r="Z354" s="10">
        <v>2.7</v>
      </c>
      <c r="AA354" s="8">
        <v>19.7</v>
      </c>
      <c r="AB354" s="8">
        <v>0.0</v>
      </c>
      <c r="AC354" s="8">
        <v>0.0</v>
      </c>
      <c r="AD354" s="8">
        <v>-4.2</v>
      </c>
      <c r="AE354" s="14">
        <v>2022.0</v>
      </c>
      <c r="AF354" s="8"/>
    </row>
    <row r="355">
      <c r="A355" s="8">
        <v>41.0</v>
      </c>
      <c r="B355" s="9" t="s">
        <v>736</v>
      </c>
      <c r="C355" s="10" t="s">
        <v>737</v>
      </c>
      <c r="D355" s="8">
        <v>29.0</v>
      </c>
      <c r="E355" s="8">
        <v>34.0</v>
      </c>
      <c r="F355" s="8">
        <v>24.0</v>
      </c>
      <c r="G355" s="8">
        <v>10.0</v>
      </c>
      <c r="H355" s="8">
        <v>28.0</v>
      </c>
      <c r="I355" s="11">
        <v>11.1</v>
      </c>
      <c r="J355" s="10">
        <v>4.9</v>
      </c>
      <c r="K355" s="10">
        <v>11.4</v>
      </c>
      <c r="L355" s="8">
        <v>42.6</v>
      </c>
      <c r="M355" s="10">
        <v>0.6</v>
      </c>
      <c r="N355" s="10">
        <v>1.9</v>
      </c>
      <c r="O355" s="8">
        <v>33.8</v>
      </c>
      <c r="P355" s="8">
        <v>0.8</v>
      </c>
      <c r="Q355" s="8">
        <v>1.1</v>
      </c>
      <c r="R355" s="8">
        <v>75.0</v>
      </c>
      <c r="S355" s="10">
        <v>0.9</v>
      </c>
      <c r="T355" s="10">
        <v>3.7</v>
      </c>
      <c r="U355" s="10">
        <v>4.6</v>
      </c>
      <c r="V355" s="10">
        <v>3.3</v>
      </c>
      <c r="W355" s="10">
        <v>1.7</v>
      </c>
      <c r="X355" s="10">
        <v>1.0</v>
      </c>
      <c r="Y355" s="10">
        <v>0.4</v>
      </c>
      <c r="Z355" s="10">
        <v>1.6</v>
      </c>
      <c r="AA355" s="8">
        <v>22.4</v>
      </c>
      <c r="AB355" s="8">
        <v>1.0</v>
      </c>
      <c r="AC355" s="8">
        <v>0.0</v>
      </c>
      <c r="AD355" s="8">
        <v>6.0</v>
      </c>
      <c r="AE355" s="14">
        <v>2022.0</v>
      </c>
      <c r="AF355" s="8"/>
    </row>
    <row r="356">
      <c r="A356" s="8">
        <v>42.0</v>
      </c>
      <c r="B356" s="9" t="s">
        <v>738</v>
      </c>
      <c r="C356" s="10" t="s">
        <v>739</v>
      </c>
      <c r="D356" s="8">
        <v>24.0</v>
      </c>
      <c r="E356" s="8">
        <v>36.0</v>
      </c>
      <c r="F356" s="8">
        <v>14.0</v>
      </c>
      <c r="G356" s="8">
        <v>22.0</v>
      </c>
      <c r="H356" s="8">
        <v>24.3</v>
      </c>
      <c r="I356" s="11">
        <v>11.1</v>
      </c>
      <c r="J356" s="10">
        <v>3.6</v>
      </c>
      <c r="K356" s="10">
        <v>8.9</v>
      </c>
      <c r="L356" s="8">
        <v>41.1</v>
      </c>
      <c r="M356" s="10">
        <v>1.3</v>
      </c>
      <c r="N356" s="10">
        <v>3.9</v>
      </c>
      <c r="O356" s="8">
        <v>33.8</v>
      </c>
      <c r="P356" s="8">
        <v>2.4</v>
      </c>
      <c r="Q356" s="8">
        <v>2.8</v>
      </c>
      <c r="R356" s="8">
        <v>87.1</v>
      </c>
      <c r="S356" s="10">
        <v>0.4</v>
      </c>
      <c r="T356" s="10">
        <v>1.8</v>
      </c>
      <c r="U356" s="10">
        <v>2.3</v>
      </c>
      <c r="V356" s="10">
        <v>2.6</v>
      </c>
      <c r="W356" s="10">
        <v>2.1</v>
      </c>
      <c r="X356" s="10">
        <v>1.5</v>
      </c>
      <c r="Y356" s="8">
        <v>0.0</v>
      </c>
      <c r="Z356" s="10">
        <v>2.2</v>
      </c>
      <c r="AA356" s="8">
        <v>20.2</v>
      </c>
      <c r="AB356" s="8">
        <v>0.0</v>
      </c>
      <c r="AC356" s="8">
        <v>0.0</v>
      </c>
      <c r="AD356" s="8">
        <v>-0.1</v>
      </c>
      <c r="AE356" s="14">
        <v>2022.0</v>
      </c>
      <c r="AF356" s="8"/>
    </row>
    <row r="357">
      <c r="A357" s="8">
        <v>43.0</v>
      </c>
      <c r="B357" s="9" t="s">
        <v>740</v>
      </c>
      <c r="C357" s="10" t="s">
        <v>741</v>
      </c>
      <c r="D357" s="8">
        <v>26.0</v>
      </c>
      <c r="E357" s="8">
        <v>33.0</v>
      </c>
      <c r="F357" s="8">
        <v>17.0</v>
      </c>
      <c r="G357" s="8">
        <v>16.0</v>
      </c>
      <c r="H357" s="8">
        <v>18.9</v>
      </c>
      <c r="I357" s="11">
        <v>11.0</v>
      </c>
      <c r="J357" s="10">
        <v>4.2</v>
      </c>
      <c r="K357" s="10">
        <v>7.0</v>
      </c>
      <c r="L357" s="8">
        <v>60.2</v>
      </c>
      <c r="M357" s="8">
        <v>0.0</v>
      </c>
      <c r="N357" s="8">
        <v>0.0</v>
      </c>
      <c r="O357" s="8">
        <v>0.0</v>
      </c>
      <c r="P357" s="8">
        <v>2.5</v>
      </c>
      <c r="Q357" s="8">
        <v>4.2</v>
      </c>
      <c r="R357" s="8">
        <v>60.0</v>
      </c>
      <c r="S357" s="10">
        <v>3.0</v>
      </c>
      <c r="T357" s="10">
        <v>4.1</v>
      </c>
      <c r="U357" s="10">
        <v>7.0</v>
      </c>
      <c r="V357" s="10">
        <v>0.8</v>
      </c>
      <c r="W357" s="10">
        <v>1.7</v>
      </c>
      <c r="X357" s="10">
        <v>0.3</v>
      </c>
      <c r="Y357" s="10">
        <v>0.7</v>
      </c>
      <c r="Z357" s="10">
        <v>3.1</v>
      </c>
      <c r="AA357" s="8">
        <v>20.8</v>
      </c>
      <c r="AB357" s="8">
        <v>10.0</v>
      </c>
      <c r="AC357" s="8">
        <v>0.0</v>
      </c>
      <c r="AD357" s="8">
        <v>2.2</v>
      </c>
      <c r="AE357" s="14">
        <v>2022.0</v>
      </c>
      <c r="AF357" s="8"/>
    </row>
    <row r="358">
      <c r="A358" s="8">
        <v>44.0</v>
      </c>
      <c r="B358" s="9" t="s">
        <v>742</v>
      </c>
      <c r="C358" s="10" t="s">
        <v>743</v>
      </c>
      <c r="D358" s="8">
        <v>24.0</v>
      </c>
      <c r="E358" s="8">
        <v>9.0</v>
      </c>
      <c r="F358" s="8">
        <v>3.0</v>
      </c>
      <c r="G358" s="8">
        <v>6.0</v>
      </c>
      <c r="H358" s="8">
        <v>23.7</v>
      </c>
      <c r="I358" s="11">
        <v>10.9</v>
      </c>
      <c r="J358" s="10">
        <v>4.2</v>
      </c>
      <c r="K358" s="10">
        <v>8.2</v>
      </c>
      <c r="L358" s="8">
        <v>51.4</v>
      </c>
      <c r="M358" s="10">
        <v>2.0</v>
      </c>
      <c r="N358" s="10">
        <v>3.6</v>
      </c>
      <c r="O358" s="8">
        <v>56.3</v>
      </c>
      <c r="P358" s="8">
        <v>0.4</v>
      </c>
      <c r="Q358" s="8">
        <v>0.6</v>
      </c>
      <c r="R358" s="8">
        <v>80.0</v>
      </c>
      <c r="S358" s="10">
        <v>0.6</v>
      </c>
      <c r="T358" s="10">
        <v>1.9</v>
      </c>
      <c r="U358" s="10">
        <v>2.4</v>
      </c>
      <c r="V358" s="10">
        <v>2.2</v>
      </c>
      <c r="W358" s="10">
        <v>1.6</v>
      </c>
      <c r="X358" s="10">
        <v>0.8</v>
      </c>
      <c r="Y358" s="10">
        <v>0.2</v>
      </c>
      <c r="Z358" s="10">
        <v>1.7</v>
      </c>
      <c r="AA358" s="8">
        <v>19.6</v>
      </c>
      <c r="AB358" s="8">
        <v>0.0</v>
      </c>
      <c r="AC358" s="8">
        <v>0.0</v>
      </c>
      <c r="AD358" s="8">
        <v>-2.2</v>
      </c>
      <c r="AE358" s="14">
        <v>2022.0</v>
      </c>
      <c r="AF358" s="8"/>
    </row>
    <row r="359">
      <c r="A359" s="8">
        <v>45.0</v>
      </c>
      <c r="B359" s="9" t="s">
        <v>744</v>
      </c>
      <c r="C359" s="10" t="s">
        <v>745</v>
      </c>
      <c r="D359" s="8">
        <v>31.0</v>
      </c>
      <c r="E359" s="8">
        <v>34.0</v>
      </c>
      <c r="F359" s="8">
        <v>21.0</v>
      </c>
      <c r="G359" s="8">
        <v>13.0</v>
      </c>
      <c r="H359" s="8">
        <v>31.3</v>
      </c>
      <c r="I359" s="11">
        <v>10.7</v>
      </c>
      <c r="J359" s="10">
        <v>3.6</v>
      </c>
      <c r="K359" s="10">
        <v>9.1</v>
      </c>
      <c r="L359" s="8">
        <v>39.9</v>
      </c>
      <c r="M359" s="10">
        <v>1.3</v>
      </c>
      <c r="N359" s="10">
        <v>4.0</v>
      </c>
      <c r="O359" s="8">
        <v>31.9</v>
      </c>
      <c r="P359" s="8">
        <v>2.2</v>
      </c>
      <c r="Q359" s="8">
        <v>2.7</v>
      </c>
      <c r="R359" s="8">
        <v>82.4</v>
      </c>
      <c r="S359" s="10">
        <v>0.5</v>
      </c>
      <c r="T359" s="10">
        <v>3.1</v>
      </c>
      <c r="U359" s="10">
        <v>3.6</v>
      </c>
      <c r="V359" s="10">
        <v>7.0</v>
      </c>
      <c r="W359" s="10">
        <v>2.8</v>
      </c>
      <c r="X359" s="10">
        <v>1.0</v>
      </c>
      <c r="Y359" s="10">
        <v>0.3</v>
      </c>
      <c r="Z359" s="10">
        <v>1.6</v>
      </c>
      <c r="AA359" s="8">
        <v>25.2</v>
      </c>
      <c r="AB359" s="8">
        <v>4.0</v>
      </c>
      <c r="AC359" s="8">
        <v>0.0</v>
      </c>
      <c r="AD359" s="8">
        <v>4.1</v>
      </c>
      <c r="AE359" s="14">
        <v>2022.0</v>
      </c>
      <c r="AF359" s="8"/>
    </row>
    <row r="360">
      <c r="A360" s="8">
        <v>46.0</v>
      </c>
      <c r="B360" s="9" t="s">
        <v>746</v>
      </c>
      <c r="C360" s="10" t="s">
        <v>747</v>
      </c>
      <c r="D360" s="8">
        <v>27.0</v>
      </c>
      <c r="E360" s="8">
        <v>35.0</v>
      </c>
      <c r="F360" s="8">
        <v>25.0</v>
      </c>
      <c r="G360" s="8">
        <v>10.0</v>
      </c>
      <c r="H360" s="8">
        <v>21.9</v>
      </c>
      <c r="I360" s="11">
        <v>10.6</v>
      </c>
      <c r="J360" s="10">
        <v>4.3</v>
      </c>
      <c r="K360" s="10">
        <v>9.1</v>
      </c>
      <c r="L360" s="8">
        <v>47.2</v>
      </c>
      <c r="M360" s="10">
        <v>1.2</v>
      </c>
      <c r="N360" s="10">
        <v>3.3</v>
      </c>
      <c r="O360" s="8">
        <v>36.2</v>
      </c>
      <c r="P360" s="8">
        <v>0.8</v>
      </c>
      <c r="Q360" s="8">
        <v>1.1</v>
      </c>
      <c r="R360" s="8">
        <v>74.4</v>
      </c>
      <c r="S360" s="10">
        <v>0.6</v>
      </c>
      <c r="T360" s="10">
        <v>3.3</v>
      </c>
      <c r="U360" s="10">
        <v>3.9</v>
      </c>
      <c r="V360" s="10">
        <v>0.8</v>
      </c>
      <c r="W360" s="10">
        <v>0.7</v>
      </c>
      <c r="X360" s="10">
        <v>0.5</v>
      </c>
      <c r="Y360" s="10">
        <v>1.1</v>
      </c>
      <c r="Z360" s="10">
        <v>1.7</v>
      </c>
      <c r="AA360" s="8">
        <v>19.7</v>
      </c>
      <c r="AB360" s="8">
        <v>1.0</v>
      </c>
      <c r="AC360" s="8">
        <v>0.0</v>
      </c>
      <c r="AD360" s="8">
        <v>1.1</v>
      </c>
      <c r="AE360" s="14">
        <v>2022.0</v>
      </c>
      <c r="AF360" s="8"/>
    </row>
    <row r="361">
      <c r="A361" s="8">
        <v>47.0</v>
      </c>
      <c r="B361" s="9" t="s">
        <v>748</v>
      </c>
      <c r="C361" s="10" t="s">
        <v>749</v>
      </c>
      <c r="D361" s="8">
        <v>29.0</v>
      </c>
      <c r="E361" s="8">
        <v>31.0</v>
      </c>
      <c r="F361" s="8">
        <v>13.0</v>
      </c>
      <c r="G361" s="8">
        <v>18.0</v>
      </c>
      <c r="H361" s="8">
        <v>26.1</v>
      </c>
      <c r="I361" s="11">
        <v>10.4</v>
      </c>
      <c r="J361" s="10">
        <v>3.8</v>
      </c>
      <c r="K361" s="10">
        <v>8.4</v>
      </c>
      <c r="L361" s="8">
        <v>45.2</v>
      </c>
      <c r="M361" s="10">
        <v>1.2</v>
      </c>
      <c r="N361" s="10">
        <v>2.5</v>
      </c>
      <c r="O361" s="8">
        <v>47.4</v>
      </c>
      <c r="P361" s="8">
        <v>1.7</v>
      </c>
      <c r="Q361" s="8">
        <v>2.1</v>
      </c>
      <c r="R361" s="8">
        <v>81.5</v>
      </c>
      <c r="S361" s="10">
        <v>0.4</v>
      </c>
      <c r="T361" s="10">
        <v>2.1</v>
      </c>
      <c r="U361" s="10">
        <v>2.4</v>
      </c>
      <c r="V361" s="10">
        <v>4.7</v>
      </c>
      <c r="W361" s="10">
        <v>2.2</v>
      </c>
      <c r="X361" s="10">
        <v>1.2</v>
      </c>
      <c r="Y361" s="10">
        <v>0.1</v>
      </c>
      <c r="Z361" s="10">
        <v>2.2</v>
      </c>
      <c r="AA361" s="8">
        <v>21.3</v>
      </c>
      <c r="AB361" s="8">
        <v>1.0</v>
      </c>
      <c r="AC361" s="8">
        <v>1.0</v>
      </c>
      <c r="AD361" s="8">
        <v>-2.0</v>
      </c>
      <c r="AE361" s="14">
        <v>2022.0</v>
      </c>
      <c r="AF361" s="8"/>
    </row>
    <row r="362">
      <c r="A362" s="8">
        <v>48.0</v>
      </c>
      <c r="B362" s="9" t="s">
        <v>750</v>
      </c>
      <c r="C362" s="10" t="s">
        <v>751</v>
      </c>
      <c r="D362" s="8">
        <v>28.0</v>
      </c>
      <c r="E362" s="8">
        <v>24.0</v>
      </c>
      <c r="F362" s="8">
        <v>12.0</v>
      </c>
      <c r="G362" s="8">
        <v>12.0</v>
      </c>
      <c r="H362" s="8">
        <v>25.5</v>
      </c>
      <c r="I362" s="11">
        <v>10.0</v>
      </c>
      <c r="J362" s="10">
        <v>3.5</v>
      </c>
      <c r="K362" s="10">
        <v>7.5</v>
      </c>
      <c r="L362" s="8">
        <v>46.4</v>
      </c>
      <c r="M362" s="10">
        <v>2.3</v>
      </c>
      <c r="N362" s="10">
        <v>5.3</v>
      </c>
      <c r="O362" s="8">
        <v>43.7</v>
      </c>
      <c r="P362" s="8">
        <v>0.8</v>
      </c>
      <c r="Q362" s="8">
        <v>1.0</v>
      </c>
      <c r="R362" s="8">
        <v>87.0</v>
      </c>
      <c r="S362" s="10">
        <v>0.2</v>
      </c>
      <c r="T362" s="10">
        <v>1.5</v>
      </c>
      <c r="U362" s="10">
        <v>1.7</v>
      </c>
      <c r="V362" s="10">
        <v>3.4</v>
      </c>
      <c r="W362" s="10">
        <v>1.8</v>
      </c>
      <c r="X362" s="10">
        <v>0.6</v>
      </c>
      <c r="Y362" s="10">
        <v>0.1</v>
      </c>
      <c r="Z362" s="10">
        <v>1.6</v>
      </c>
      <c r="AA362" s="8">
        <v>18.8</v>
      </c>
      <c r="AB362" s="8">
        <v>0.0</v>
      </c>
      <c r="AC362" s="8">
        <v>0.0</v>
      </c>
      <c r="AD362" s="8">
        <v>0.4</v>
      </c>
      <c r="AE362" s="14">
        <v>2022.0</v>
      </c>
      <c r="AF362" s="8"/>
    </row>
    <row r="363">
      <c r="A363" s="8">
        <v>49.0</v>
      </c>
      <c r="B363" s="9" t="s">
        <v>752</v>
      </c>
      <c r="C363" s="10" t="s">
        <v>753</v>
      </c>
      <c r="D363" s="8">
        <v>34.0</v>
      </c>
      <c r="E363" s="8">
        <v>34.0</v>
      </c>
      <c r="F363" s="8">
        <v>15.0</v>
      </c>
      <c r="G363" s="8">
        <v>19.0</v>
      </c>
      <c r="H363" s="8">
        <v>28.7</v>
      </c>
      <c r="I363" s="11">
        <v>9.9</v>
      </c>
      <c r="J363" s="10">
        <v>3.4</v>
      </c>
      <c r="K363" s="10">
        <v>8.2</v>
      </c>
      <c r="L363" s="8">
        <v>41.8</v>
      </c>
      <c r="M363" s="10">
        <v>1.4</v>
      </c>
      <c r="N363" s="10">
        <v>4.3</v>
      </c>
      <c r="O363" s="8">
        <v>32.9</v>
      </c>
      <c r="P363" s="8">
        <v>1.6</v>
      </c>
      <c r="Q363" s="8">
        <v>1.9</v>
      </c>
      <c r="R363" s="8">
        <v>88.9</v>
      </c>
      <c r="S363" s="10">
        <v>1.3</v>
      </c>
      <c r="T363" s="10">
        <v>2.4</v>
      </c>
      <c r="U363" s="10">
        <v>3.8</v>
      </c>
      <c r="V363" s="10">
        <v>3.4</v>
      </c>
      <c r="W363" s="10">
        <v>1.4</v>
      </c>
      <c r="X363" s="10">
        <v>1.6</v>
      </c>
      <c r="Y363" s="10">
        <v>0.2</v>
      </c>
      <c r="Z363" s="10">
        <v>1.8</v>
      </c>
      <c r="AA363" s="8">
        <v>22.1</v>
      </c>
      <c r="AB363" s="8">
        <v>2.0</v>
      </c>
      <c r="AC363" s="8">
        <v>0.0</v>
      </c>
      <c r="AD363" s="8">
        <v>0.2</v>
      </c>
      <c r="AE363" s="14">
        <v>2022.0</v>
      </c>
      <c r="AF363" s="8"/>
    </row>
    <row r="364">
      <c r="A364" s="8">
        <v>50.0</v>
      </c>
      <c r="B364" s="9" t="s">
        <v>754</v>
      </c>
      <c r="C364" s="10" t="s">
        <v>755</v>
      </c>
      <c r="D364" s="8">
        <v>28.0</v>
      </c>
      <c r="E364" s="8">
        <v>35.0</v>
      </c>
      <c r="F364" s="8">
        <v>5.0</v>
      </c>
      <c r="G364" s="8">
        <v>30.0</v>
      </c>
      <c r="H364" s="8">
        <v>26.9</v>
      </c>
      <c r="I364" s="11">
        <v>9.8</v>
      </c>
      <c r="J364" s="10">
        <v>3.6</v>
      </c>
      <c r="K364" s="10">
        <v>10.7</v>
      </c>
      <c r="L364" s="8">
        <v>33.6</v>
      </c>
      <c r="M364" s="10">
        <v>1.3</v>
      </c>
      <c r="N364" s="10">
        <v>4.5</v>
      </c>
      <c r="O364" s="8">
        <v>28.0</v>
      </c>
      <c r="P364" s="8">
        <v>1.3</v>
      </c>
      <c r="Q364" s="8">
        <v>1.8</v>
      </c>
      <c r="R364" s="8">
        <v>74.2</v>
      </c>
      <c r="S364" s="10">
        <v>0.7</v>
      </c>
      <c r="T364" s="10">
        <v>2.9</v>
      </c>
      <c r="U364" s="10">
        <v>3.6</v>
      </c>
      <c r="V364" s="10">
        <v>2.4</v>
      </c>
      <c r="W364" s="10">
        <v>2.1</v>
      </c>
      <c r="X364" s="10">
        <v>1.1</v>
      </c>
      <c r="Y364" s="10">
        <v>0.3</v>
      </c>
      <c r="Z364" s="10">
        <v>2.4</v>
      </c>
      <c r="AA364" s="8">
        <v>19.7</v>
      </c>
      <c r="AB364" s="8">
        <v>0.0</v>
      </c>
      <c r="AC364" s="8">
        <v>0.0</v>
      </c>
      <c r="AD364" s="8">
        <v>-7.1</v>
      </c>
      <c r="AE364" s="14">
        <v>2022.0</v>
      </c>
      <c r="AF364" s="8"/>
    </row>
    <row r="365">
      <c r="A365" s="8">
        <v>51.0</v>
      </c>
      <c r="B365" s="9" t="s">
        <v>756</v>
      </c>
      <c r="C365" s="10" t="s">
        <v>757</v>
      </c>
      <c r="D365" s="8">
        <v>26.0</v>
      </c>
      <c r="E365" s="8">
        <v>32.0</v>
      </c>
      <c r="F365" s="8">
        <v>11.0</v>
      </c>
      <c r="G365" s="8">
        <v>21.0</v>
      </c>
      <c r="H365" s="8">
        <v>29.5</v>
      </c>
      <c r="I365" s="11">
        <v>9.7</v>
      </c>
      <c r="J365" s="10">
        <v>3.3</v>
      </c>
      <c r="K365" s="10">
        <v>9.0</v>
      </c>
      <c r="L365" s="8">
        <v>37.3</v>
      </c>
      <c r="M365" s="10">
        <v>1.8</v>
      </c>
      <c r="N365" s="10">
        <v>5.0</v>
      </c>
      <c r="O365" s="8">
        <v>35.2</v>
      </c>
      <c r="P365" s="8">
        <v>1.3</v>
      </c>
      <c r="Q365" s="8">
        <v>1.5</v>
      </c>
      <c r="R365" s="8">
        <v>83.7</v>
      </c>
      <c r="S365" s="10">
        <v>0.5</v>
      </c>
      <c r="T365" s="10">
        <v>2.4</v>
      </c>
      <c r="U365" s="10">
        <v>3.0</v>
      </c>
      <c r="V365" s="10">
        <v>1.9</v>
      </c>
      <c r="W365" s="10">
        <v>1.1</v>
      </c>
      <c r="X365" s="10">
        <v>1.0</v>
      </c>
      <c r="Y365" s="10">
        <v>0.2</v>
      </c>
      <c r="Z365" s="10">
        <v>1.6</v>
      </c>
      <c r="AA365" s="8">
        <v>18.9</v>
      </c>
      <c r="AB365" s="8">
        <v>0.0</v>
      </c>
      <c r="AC365" s="8">
        <v>0.0</v>
      </c>
      <c r="AD365" s="8">
        <v>-4.8</v>
      </c>
      <c r="AE365" s="14">
        <v>2022.0</v>
      </c>
      <c r="AF365" s="8"/>
    </row>
    <row r="366">
      <c r="A366" s="8">
        <v>52.0</v>
      </c>
      <c r="B366" s="9" t="s">
        <v>758</v>
      </c>
      <c r="C366" s="10" t="s">
        <v>759</v>
      </c>
      <c r="D366" s="8">
        <v>23.0</v>
      </c>
      <c r="E366" s="8">
        <v>33.0</v>
      </c>
      <c r="F366" s="8">
        <v>20.0</v>
      </c>
      <c r="G366" s="8">
        <v>13.0</v>
      </c>
      <c r="H366" s="8">
        <v>24.7</v>
      </c>
      <c r="I366" s="11">
        <v>9.5</v>
      </c>
      <c r="J366" s="10">
        <v>4.0</v>
      </c>
      <c r="K366" s="10">
        <v>7.3</v>
      </c>
      <c r="L366" s="8">
        <v>55.0</v>
      </c>
      <c r="M366" s="10">
        <v>0.3</v>
      </c>
      <c r="N366" s="10">
        <v>0.9</v>
      </c>
      <c r="O366" s="8">
        <v>34.5</v>
      </c>
      <c r="P366" s="8">
        <v>1.2</v>
      </c>
      <c r="Q366" s="8">
        <v>1.6</v>
      </c>
      <c r="R366" s="8">
        <v>73.6</v>
      </c>
      <c r="S366" s="10">
        <v>1.6</v>
      </c>
      <c r="T366" s="10">
        <v>4.0</v>
      </c>
      <c r="U366" s="10">
        <v>5.6</v>
      </c>
      <c r="V366" s="10">
        <v>1.4</v>
      </c>
      <c r="W366" s="10">
        <v>1.4</v>
      </c>
      <c r="X366" s="10">
        <v>0.9</v>
      </c>
      <c r="Y366" s="10">
        <v>1.8</v>
      </c>
      <c r="Z366" s="10">
        <v>2.9</v>
      </c>
      <c r="AA366" s="8">
        <v>22.1</v>
      </c>
      <c r="AB366" s="8">
        <v>2.0</v>
      </c>
      <c r="AC366" s="8">
        <v>0.0</v>
      </c>
      <c r="AD366" s="8">
        <v>1.7</v>
      </c>
      <c r="AE366" s="14">
        <v>2022.0</v>
      </c>
      <c r="AF366" s="8"/>
    </row>
    <row r="367">
      <c r="A367" s="8">
        <v>53.0</v>
      </c>
      <c r="B367" s="9" t="s">
        <v>760</v>
      </c>
      <c r="C367" s="10" t="s">
        <v>761</v>
      </c>
      <c r="D367" s="8">
        <v>29.0</v>
      </c>
      <c r="E367" s="8">
        <v>34.0</v>
      </c>
      <c r="F367" s="8">
        <v>24.0</v>
      </c>
      <c r="G367" s="8">
        <v>10.0</v>
      </c>
      <c r="H367" s="8">
        <v>26.5</v>
      </c>
      <c r="I367" s="11">
        <v>9.3</v>
      </c>
      <c r="J367" s="10">
        <v>3.4</v>
      </c>
      <c r="K367" s="10">
        <v>7.3</v>
      </c>
      <c r="L367" s="8">
        <v>46.6</v>
      </c>
      <c r="M367" s="10">
        <v>0.5</v>
      </c>
      <c r="N367" s="10">
        <v>2.1</v>
      </c>
      <c r="O367" s="8">
        <v>21.9</v>
      </c>
      <c r="P367" s="8">
        <v>2.0</v>
      </c>
      <c r="Q367" s="8">
        <v>2.7</v>
      </c>
      <c r="R367" s="8">
        <v>72.0</v>
      </c>
      <c r="S367" s="10">
        <v>1.4</v>
      </c>
      <c r="T367" s="10">
        <v>5.6</v>
      </c>
      <c r="U367" s="10">
        <v>7.1</v>
      </c>
      <c r="V367" s="10">
        <v>1.1</v>
      </c>
      <c r="W367" s="10">
        <v>1.5</v>
      </c>
      <c r="X367" s="10">
        <v>1.1</v>
      </c>
      <c r="Y367" s="10">
        <v>0.1</v>
      </c>
      <c r="Z367" s="10">
        <v>2.0</v>
      </c>
      <c r="AA367" s="8">
        <v>20.3</v>
      </c>
      <c r="AB367" s="8">
        <v>5.0</v>
      </c>
      <c r="AC367" s="8">
        <v>0.0</v>
      </c>
      <c r="AD367" s="8">
        <v>6.1</v>
      </c>
      <c r="AE367" s="14">
        <v>2022.0</v>
      </c>
      <c r="AF367" s="8"/>
    </row>
    <row r="368">
      <c r="A368" s="8">
        <v>54.0</v>
      </c>
      <c r="B368" s="9" t="s">
        <v>762</v>
      </c>
      <c r="C368" s="10" t="s">
        <v>763</v>
      </c>
      <c r="D368" s="8">
        <v>27.0</v>
      </c>
      <c r="E368" s="8">
        <v>32.0</v>
      </c>
      <c r="F368" s="8">
        <v>10.0</v>
      </c>
      <c r="G368" s="8">
        <v>22.0</v>
      </c>
      <c r="H368" s="8">
        <v>27.0</v>
      </c>
      <c r="I368" s="11">
        <v>9.2</v>
      </c>
      <c r="J368" s="10">
        <v>3.3</v>
      </c>
      <c r="K368" s="10">
        <v>8.5</v>
      </c>
      <c r="L368" s="8">
        <v>38.4</v>
      </c>
      <c r="M368" s="10">
        <v>0.2</v>
      </c>
      <c r="N368" s="10">
        <v>1.6</v>
      </c>
      <c r="O368" s="8">
        <v>14.0</v>
      </c>
      <c r="P368" s="8">
        <v>2.5</v>
      </c>
      <c r="Q368" s="8">
        <v>3.1</v>
      </c>
      <c r="R368" s="8">
        <v>80.6</v>
      </c>
      <c r="S368" s="10">
        <v>0.2</v>
      </c>
      <c r="T368" s="10">
        <v>2.1</v>
      </c>
      <c r="U368" s="10">
        <v>2.3</v>
      </c>
      <c r="V368" s="10">
        <v>5.5</v>
      </c>
      <c r="W368" s="10">
        <v>2.3</v>
      </c>
      <c r="X368" s="10">
        <v>1.4</v>
      </c>
      <c r="Y368" s="10">
        <v>0.2</v>
      </c>
      <c r="Z368" s="10">
        <v>1.8</v>
      </c>
      <c r="AA368" s="8">
        <v>20.3</v>
      </c>
      <c r="AB368" s="8">
        <v>1.0</v>
      </c>
      <c r="AC368" s="8">
        <v>0.0</v>
      </c>
      <c r="AD368" s="8">
        <v>-3.9</v>
      </c>
      <c r="AE368" s="14">
        <v>2022.0</v>
      </c>
      <c r="AF368" s="8"/>
    </row>
    <row r="369">
      <c r="A369" s="8">
        <v>55.0</v>
      </c>
      <c r="B369" s="9" t="s">
        <v>764</v>
      </c>
      <c r="C369" s="10" t="s">
        <v>765</v>
      </c>
      <c r="D369" s="8">
        <v>26.0</v>
      </c>
      <c r="E369" s="8">
        <v>36.0</v>
      </c>
      <c r="F369" s="8">
        <v>25.0</v>
      </c>
      <c r="G369" s="8">
        <v>11.0</v>
      </c>
      <c r="H369" s="8">
        <v>25.0</v>
      </c>
      <c r="I369" s="11">
        <v>9.1</v>
      </c>
      <c r="J369" s="10">
        <v>3.3</v>
      </c>
      <c r="K369" s="10">
        <v>7.6</v>
      </c>
      <c r="L369" s="8">
        <v>43.1</v>
      </c>
      <c r="M369" s="10">
        <v>1.9</v>
      </c>
      <c r="N369" s="10">
        <v>4.7</v>
      </c>
      <c r="O369" s="8">
        <v>41.1</v>
      </c>
      <c r="P369" s="8">
        <v>0.7</v>
      </c>
      <c r="Q369" s="8">
        <v>0.8</v>
      </c>
      <c r="R369" s="8">
        <v>80.0</v>
      </c>
      <c r="S369" s="10">
        <v>0.2</v>
      </c>
      <c r="T369" s="10">
        <v>1.6</v>
      </c>
      <c r="U369" s="10">
        <v>1.8</v>
      </c>
      <c r="V369" s="10">
        <v>3.3</v>
      </c>
      <c r="W369" s="10">
        <v>1.3</v>
      </c>
      <c r="X369" s="10">
        <v>1.2</v>
      </c>
      <c r="Y369" s="10">
        <v>0.1</v>
      </c>
      <c r="Z369" s="10">
        <v>1.8</v>
      </c>
      <c r="AA369" s="8">
        <v>18.6</v>
      </c>
      <c r="AB369" s="8">
        <v>0.0</v>
      </c>
      <c r="AC369" s="8">
        <v>0.0</v>
      </c>
      <c r="AD369" s="8">
        <v>6.4</v>
      </c>
      <c r="AE369" s="14">
        <v>2022.0</v>
      </c>
      <c r="AF369" s="8"/>
    </row>
    <row r="370">
      <c r="A370" s="8">
        <v>56.0</v>
      </c>
      <c r="B370" s="9" t="s">
        <v>766</v>
      </c>
      <c r="C370" s="10" t="s">
        <v>767</v>
      </c>
      <c r="D370" s="8">
        <v>28.0</v>
      </c>
      <c r="E370" s="8">
        <v>34.0</v>
      </c>
      <c r="F370" s="8">
        <v>20.0</v>
      </c>
      <c r="G370" s="8">
        <v>14.0</v>
      </c>
      <c r="H370" s="8">
        <v>19.3</v>
      </c>
      <c r="I370" s="11">
        <v>8.9</v>
      </c>
      <c r="J370" s="10">
        <v>3.4</v>
      </c>
      <c r="K370" s="10">
        <v>8.1</v>
      </c>
      <c r="L370" s="8">
        <v>41.5</v>
      </c>
      <c r="M370" s="10">
        <v>0.9</v>
      </c>
      <c r="N370" s="10">
        <v>2.3</v>
      </c>
      <c r="O370" s="8">
        <v>36.7</v>
      </c>
      <c r="P370" s="8">
        <v>1.3</v>
      </c>
      <c r="Q370" s="8">
        <v>1.9</v>
      </c>
      <c r="R370" s="8">
        <v>70.3</v>
      </c>
      <c r="S370" s="10">
        <v>1.1</v>
      </c>
      <c r="T370" s="10">
        <v>4.2</v>
      </c>
      <c r="U370" s="10">
        <v>5.3</v>
      </c>
      <c r="V370" s="10">
        <v>1.9</v>
      </c>
      <c r="W370" s="10">
        <v>1.7</v>
      </c>
      <c r="X370" s="10">
        <v>0.8</v>
      </c>
      <c r="Y370" s="10">
        <v>0.3</v>
      </c>
      <c r="Z370" s="10">
        <v>1.6</v>
      </c>
      <c r="AA370" s="8">
        <v>19.1</v>
      </c>
      <c r="AB370" s="8">
        <v>1.0</v>
      </c>
      <c r="AC370" s="8">
        <v>0.0</v>
      </c>
      <c r="AD370" s="8">
        <v>0.3</v>
      </c>
      <c r="AE370" s="14">
        <v>2022.0</v>
      </c>
      <c r="AF370" s="8"/>
    </row>
    <row r="371">
      <c r="A371" s="8">
        <v>57.0</v>
      </c>
      <c r="B371" s="9" t="s">
        <v>768</v>
      </c>
      <c r="C371" s="10" t="s">
        <v>769</v>
      </c>
      <c r="D371" s="8">
        <v>24.0</v>
      </c>
      <c r="E371" s="8">
        <v>24.0</v>
      </c>
      <c r="F371" s="8">
        <v>8.0</v>
      </c>
      <c r="G371" s="8">
        <v>16.0</v>
      </c>
      <c r="H371" s="8">
        <v>16.4</v>
      </c>
      <c r="I371" s="11">
        <v>8.9</v>
      </c>
      <c r="J371" s="10">
        <v>3.5</v>
      </c>
      <c r="K371" s="10">
        <v>7.9</v>
      </c>
      <c r="L371" s="8">
        <v>45.0</v>
      </c>
      <c r="M371" s="10">
        <v>0.1</v>
      </c>
      <c r="N371" s="10">
        <v>0.4</v>
      </c>
      <c r="O371" s="8">
        <v>20.0</v>
      </c>
      <c r="P371" s="8">
        <v>1.7</v>
      </c>
      <c r="Q371" s="8">
        <v>2.3</v>
      </c>
      <c r="R371" s="8">
        <v>74.5</v>
      </c>
      <c r="S371" s="10">
        <v>0.4</v>
      </c>
      <c r="T371" s="10">
        <v>1.5</v>
      </c>
      <c r="U371" s="10">
        <v>1.9</v>
      </c>
      <c r="V371" s="10">
        <v>1.9</v>
      </c>
      <c r="W371" s="10">
        <v>1.8</v>
      </c>
      <c r="X371" s="10">
        <v>0.6</v>
      </c>
      <c r="Y371" s="10">
        <v>0.4</v>
      </c>
      <c r="Z371" s="10">
        <v>2.2</v>
      </c>
      <c r="AA371" s="8">
        <v>14.8</v>
      </c>
      <c r="AB371" s="8">
        <v>0.0</v>
      </c>
      <c r="AC371" s="8">
        <v>0.0</v>
      </c>
      <c r="AD371" s="8">
        <v>-4.3</v>
      </c>
      <c r="AE371" s="14">
        <v>2022.0</v>
      </c>
      <c r="AF371" s="8"/>
    </row>
    <row r="372">
      <c r="A372" s="8">
        <v>58.0</v>
      </c>
      <c r="B372" s="9" t="s">
        <v>770</v>
      </c>
      <c r="C372" s="10" t="s">
        <v>771</v>
      </c>
      <c r="D372" s="8">
        <v>29.0</v>
      </c>
      <c r="E372" s="8">
        <v>35.0</v>
      </c>
      <c r="F372" s="8">
        <v>17.0</v>
      </c>
      <c r="G372" s="8">
        <v>18.0</v>
      </c>
      <c r="H372" s="8">
        <v>18.4</v>
      </c>
      <c r="I372" s="11">
        <v>8.7</v>
      </c>
      <c r="J372" s="10">
        <v>3.3</v>
      </c>
      <c r="K372" s="10">
        <v>7.1</v>
      </c>
      <c r="L372" s="8">
        <v>46.6</v>
      </c>
      <c r="M372" s="10">
        <v>0.1</v>
      </c>
      <c r="N372" s="10">
        <v>0.1</v>
      </c>
      <c r="O372" s="8">
        <v>100.0</v>
      </c>
      <c r="P372" s="8">
        <v>2.1</v>
      </c>
      <c r="Q372" s="8">
        <v>2.4</v>
      </c>
      <c r="R372" s="8">
        <v>86.7</v>
      </c>
      <c r="S372" s="10">
        <v>1.4</v>
      </c>
      <c r="T372" s="10">
        <v>2.9</v>
      </c>
      <c r="U372" s="10">
        <v>4.3</v>
      </c>
      <c r="V372" s="10">
        <v>1.3</v>
      </c>
      <c r="W372" s="10">
        <v>1.3</v>
      </c>
      <c r="X372" s="10">
        <v>0.7</v>
      </c>
      <c r="Y372" s="10">
        <v>0.1</v>
      </c>
      <c r="Z372" s="10">
        <v>2.1</v>
      </c>
      <c r="AA372" s="8">
        <v>16.2</v>
      </c>
      <c r="AB372" s="8">
        <v>3.0</v>
      </c>
      <c r="AC372" s="8">
        <v>0.0</v>
      </c>
      <c r="AD372" s="8">
        <v>-0.8</v>
      </c>
      <c r="AE372" s="14">
        <v>2022.0</v>
      </c>
      <c r="AF372" s="8"/>
    </row>
    <row r="373">
      <c r="A373" s="8">
        <v>59.0</v>
      </c>
      <c r="B373" s="9" t="s">
        <v>772</v>
      </c>
      <c r="C373" s="10" t="s">
        <v>773</v>
      </c>
      <c r="D373" s="8">
        <v>22.0</v>
      </c>
      <c r="E373" s="8">
        <v>36.0</v>
      </c>
      <c r="F373" s="8">
        <v>22.0</v>
      </c>
      <c r="G373" s="8">
        <v>14.0</v>
      </c>
      <c r="H373" s="8">
        <v>21.6</v>
      </c>
      <c r="I373" s="11">
        <v>8.7</v>
      </c>
      <c r="J373" s="10">
        <v>3.4</v>
      </c>
      <c r="K373" s="10">
        <v>6.2</v>
      </c>
      <c r="L373" s="8">
        <v>54.7</v>
      </c>
      <c r="M373" s="8">
        <v>0.0</v>
      </c>
      <c r="N373" s="8">
        <v>0.0</v>
      </c>
      <c r="O373" s="8">
        <v>0.0</v>
      </c>
      <c r="P373" s="8">
        <v>1.9</v>
      </c>
      <c r="Q373" s="8">
        <v>3.0</v>
      </c>
      <c r="R373" s="8">
        <v>62.4</v>
      </c>
      <c r="S373" s="10">
        <v>1.8</v>
      </c>
      <c r="T373" s="10">
        <v>4.7</v>
      </c>
      <c r="U373" s="10">
        <v>6.4</v>
      </c>
      <c r="V373" s="10">
        <v>0.9</v>
      </c>
      <c r="W373" s="10">
        <v>1.5</v>
      </c>
      <c r="X373" s="10">
        <v>0.8</v>
      </c>
      <c r="Y373" s="10">
        <v>0.8</v>
      </c>
      <c r="Z373" s="10">
        <v>2.3</v>
      </c>
      <c r="AA373" s="8">
        <v>19.2</v>
      </c>
      <c r="AB373" s="8">
        <v>4.0</v>
      </c>
      <c r="AC373" s="8">
        <v>0.0</v>
      </c>
      <c r="AD373" s="8">
        <v>2.9</v>
      </c>
      <c r="AE373" s="14">
        <v>2022.0</v>
      </c>
      <c r="AF373" s="8"/>
    </row>
    <row r="374">
      <c r="A374" s="8">
        <v>60.0</v>
      </c>
      <c r="B374" s="9" t="s">
        <v>774</v>
      </c>
      <c r="C374" s="10" t="s">
        <v>775</v>
      </c>
      <c r="D374" s="8">
        <v>23.0</v>
      </c>
      <c r="E374" s="8">
        <v>32.0</v>
      </c>
      <c r="F374" s="8">
        <v>14.0</v>
      </c>
      <c r="G374" s="8">
        <v>18.0</v>
      </c>
      <c r="H374" s="8">
        <v>16.8</v>
      </c>
      <c r="I374" s="11">
        <v>8.5</v>
      </c>
      <c r="J374" s="10">
        <v>3.4</v>
      </c>
      <c r="K374" s="10">
        <v>6.9</v>
      </c>
      <c r="L374" s="8">
        <v>49.3</v>
      </c>
      <c r="M374" s="10">
        <v>0.5</v>
      </c>
      <c r="N374" s="10">
        <v>1.1</v>
      </c>
      <c r="O374" s="8">
        <v>44.4</v>
      </c>
      <c r="P374" s="8">
        <v>1.2</v>
      </c>
      <c r="Q374" s="8">
        <v>1.5</v>
      </c>
      <c r="R374" s="8">
        <v>79.6</v>
      </c>
      <c r="S374" s="10">
        <v>1.2</v>
      </c>
      <c r="T374" s="10">
        <v>2.4</v>
      </c>
      <c r="U374" s="10">
        <v>3.6</v>
      </c>
      <c r="V374" s="10">
        <v>0.9</v>
      </c>
      <c r="W374" s="10">
        <v>0.7</v>
      </c>
      <c r="X374" s="10">
        <v>0.5</v>
      </c>
      <c r="Y374" s="10">
        <v>0.7</v>
      </c>
      <c r="Z374" s="10">
        <v>1.0</v>
      </c>
      <c r="AA374" s="8">
        <v>15.9</v>
      </c>
      <c r="AB374" s="8">
        <v>0.0</v>
      </c>
      <c r="AC374" s="8">
        <v>0.0</v>
      </c>
      <c r="AD374" s="8">
        <v>-0.9</v>
      </c>
      <c r="AE374" s="14">
        <v>2022.0</v>
      </c>
      <c r="AF374" s="8"/>
    </row>
    <row r="375">
      <c r="A375" s="8">
        <v>61.0</v>
      </c>
      <c r="B375" s="9" t="s">
        <v>776</v>
      </c>
      <c r="C375" s="10" t="s">
        <v>777</v>
      </c>
      <c r="D375" s="8">
        <v>32.0</v>
      </c>
      <c r="E375" s="8">
        <v>35.0</v>
      </c>
      <c r="F375" s="8">
        <v>26.0</v>
      </c>
      <c r="G375" s="8">
        <v>9.0</v>
      </c>
      <c r="H375" s="8">
        <v>21.7</v>
      </c>
      <c r="I375" s="11">
        <v>8.4</v>
      </c>
      <c r="J375" s="10">
        <v>3.3</v>
      </c>
      <c r="K375" s="10">
        <v>6.1</v>
      </c>
      <c r="L375" s="8">
        <v>54.2</v>
      </c>
      <c r="M375" s="10">
        <v>0.4</v>
      </c>
      <c r="N375" s="10">
        <v>1.2</v>
      </c>
      <c r="O375" s="8">
        <v>35.7</v>
      </c>
      <c r="P375" s="8">
        <v>1.4</v>
      </c>
      <c r="Q375" s="8">
        <v>1.7</v>
      </c>
      <c r="R375" s="8">
        <v>80.0</v>
      </c>
      <c r="S375" s="10">
        <v>1.3</v>
      </c>
      <c r="T375" s="10">
        <v>2.0</v>
      </c>
      <c r="U375" s="10">
        <v>3.3</v>
      </c>
      <c r="V375" s="10">
        <v>1.3</v>
      </c>
      <c r="W375" s="10">
        <v>1.6</v>
      </c>
      <c r="X375" s="10">
        <v>1.4</v>
      </c>
      <c r="Y375" s="10">
        <v>0.5</v>
      </c>
      <c r="Z375" s="10">
        <v>2.3</v>
      </c>
      <c r="AA375" s="8">
        <v>17.3</v>
      </c>
      <c r="AB375" s="8">
        <v>1.0</v>
      </c>
      <c r="AC375" s="8">
        <v>0.0</v>
      </c>
      <c r="AD375" s="8">
        <v>0.5</v>
      </c>
      <c r="AE375" s="14">
        <v>2022.0</v>
      </c>
      <c r="AF375" s="8"/>
    </row>
    <row r="376">
      <c r="A376" s="8">
        <v>62.0</v>
      </c>
      <c r="B376" s="9" t="s">
        <v>778</v>
      </c>
      <c r="C376" s="10" t="s">
        <v>779</v>
      </c>
      <c r="D376" s="8">
        <v>32.0</v>
      </c>
      <c r="E376" s="8">
        <v>30.0</v>
      </c>
      <c r="F376" s="8">
        <v>13.0</v>
      </c>
      <c r="G376" s="8">
        <v>17.0</v>
      </c>
      <c r="H376" s="8">
        <v>26.3</v>
      </c>
      <c r="I376" s="11">
        <v>8.4</v>
      </c>
      <c r="J376" s="10">
        <v>3.3</v>
      </c>
      <c r="K376" s="10">
        <v>9.2</v>
      </c>
      <c r="L376" s="8">
        <v>35.5</v>
      </c>
      <c r="M376" s="10">
        <v>0.8</v>
      </c>
      <c r="N376" s="10">
        <v>2.4</v>
      </c>
      <c r="O376" s="8">
        <v>32.9</v>
      </c>
      <c r="P376" s="8">
        <v>1.0</v>
      </c>
      <c r="Q376" s="8">
        <v>1.4</v>
      </c>
      <c r="R376" s="8">
        <v>75.6</v>
      </c>
      <c r="S376" s="10">
        <v>0.6</v>
      </c>
      <c r="T376" s="10">
        <v>2.5</v>
      </c>
      <c r="U376" s="10">
        <v>3.1</v>
      </c>
      <c r="V376" s="10">
        <v>3.9</v>
      </c>
      <c r="W376" s="10">
        <v>2.5</v>
      </c>
      <c r="X376" s="10">
        <v>1.1</v>
      </c>
      <c r="Y376" s="10">
        <v>0.1</v>
      </c>
      <c r="Z376" s="10">
        <v>2.5</v>
      </c>
      <c r="AA376" s="8">
        <v>18.5</v>
      </c>
      <c r="AB376" s="8">
        <v>0.0</v>
      </c>
      <c r="AC376" s="8">
        <v>0.0</v>
      </c>
      <c r="AD376" s="8">
        <v>-2.0</v>
      </c>
      <c r="AE376" s="14">
        <v>2022.0</v>
      </c>
      <c r="AF376" s="8"/>
    </row>
    <row r="377">
      <c r="A377" s="8">
        <v>63.0</v>
      </c>
      <c r="B377" s="9" t="s">
        <v>780</v>
      </c>
      <c r="C377" s="10" t="s">
        <v>781</v>
      </c>
      <c r="D377" s="8">
        <v>26.0</v>
      </c>
      <c r="E377" s="8">
        <v>36.0</v>
      </c>
      <c r="F377" s="8">
        <v>14.0</v>
      </c>
      <c r="G377" s="8">
        <v>22.0</v>
      </c>
      <c r="H377" s="8">
        <v>26.1</v>
      </c>
      <c r="I377" s="11">
        <v>8.1</v>
      </c>
      <c r="J377" s="10">
        <v>3.0</v>
      </c>
      <c r="K377" s="10">
        <v>6.0</v>
      </c>
      <c r="L377" s="8">
        <v>50.2</v>
      </c>
      <c r="M377" s="10">
        <v>0.2</v>
      </c>
      <c r="N377" s="10">
        <v>0.6</v>
      </c>
      <c r="O377" s="8">
        <v>26.1</v>
      </c>
      <c r="P377" s="8">
        <v>1.9</v>
      </c>
      <c r="Q377" s="8">
        <v>2.6</v>
      </c>
      <c r="R377" s="8">
        <v>73.4</v>
      </c>
      <c r="S377" s="10">
        <v>2.0</v>
      </c>
      <c r="T377" s="10">
        <v>5.4</v>
      </c>
      <c r="U377" s="10">
        <v>7.4</v>
      </c>
      <c r="V377" s="10">
        <v>3.0</v>
      </c>
      <c r="W377" s="10">
        <v>1.7</v>
      </c>
      <c r="X377" s="10">
        <v>0.4</v>
      </c>
      <c r="Y377" s="10">
        <v>0.3</v>
      </c>
      <c r="Z377" s="10">
        <v>2.1</v>
      </c>
      <c r="AA377" s="8">
        <v>20.1</v>
      </c>
      <c r="AB377" s="8">
        <v>6.0</v>
      </c>
      <c r="AC377" s="8">
        <v>0.0</v>
      </c>
      <c r="AD377" s="8">
        <v>-2.5</v>
      </c>
      <c r="AE377" s="14">
        <v>2022.0</v>
      </c>
      <c r="AF377" s="8"/>
    </row>
    <row r="378">
      <c r="A378" s="8">
        <v>64.0</v>
      </c>
      <c r="B378" s="9" t="s">
        <v>782</v>
      </c>
      <c r="C378" s="10" t="s">
        <v>783</v>
      </c>
      <c r="D378" s="8">
        <v>31.0</v>
      </c>
      <c r="E378" s="8">
        <v>36.0</v>
      </c>
      <c r="F378" s="8">
        <v>16.0</v>
      </c>
      <c r="G378" s="8">
        <v>20.0</v>
      </c>
      <c r="H378" s="8">
        <v>23.0</v>
      </c>
      <c r="I378" s="11">
        <v>8.1</v>
      </c>
      <c r="J378" s="10">
        <v>3.1</v>
      </c>
      <c r="K378" s="10">
        <v>6.4</v>
      </c>
      <c r="L378" s="8">
        <v>49.3</v>
      </c>
      <c r="M378" s="10">
        <v>0.7</v>
      </c>
      <c r="N378" s="10">
        <v>1.8</v>
      </c>
      <c r="O378" s="8">
        <v>39.4</v>
      </c>
      <c r="P378" s="8">
        <v>1.1</v>
      </c>
      <c r="Q378" s="8">
        <v>1.2</v>
      </c>
      <c r="R378" s="8">
        <v>90.5</v>
      </c>
      <c r="S378" s="10">
        <v>1.2</v>
      </c>
      <c r="T378" s="10">
        <v>3.6</v>
      </c>
      <c r="U378" s="10">
        <v>4.8</v>
      </c>
      <c r="V378" s="10">
        <v>1.8</v>
      </c>
      <c r="W378" s="10">
        <v>1.6</v>
      </c>
      <c r="X378" s="10">
        <v>0.4</v>
      </c>
      <c r="Y378" s="10">
        <v>0.8</v>
      </c>
      <c r="Z378" s="10">
        <v>3.1</v>
      </c>
      <c r="AA378" s="8">
        <v>17.7</v>
      </c>
      <c r="AB378" s="8">
        <v>1.0</v>
      </c>
      <c r="AC378" s="8">
        <v>0.0</v>
      </c>
      <c r="AD378" s="8">
        <v>-1.2</v>
      </c>
      <c r="AE378" s="14">
        <v>2022.0</v>
      </c>
      <c r="AF378" s="8"/>
    </row>
    <row r="379">
      <c r="A379" s="8">
        <v>65.0</v>
      </c>
      <c r="B379" s="9" t="s">
        <v>784</v>
      </c>
      <c r="C379" s="10" t="s">
        <v>785</v>
      </c>
      <c r="D379" s="8">
        <v>35.0</v>
      </c>
      <c r="E379" s="8">
        <v>29.0</v>
      </c>
      <c r="F379" s="8">
        <v>18.0</v>
      </c>
      <c r="G379" s="8">
        <v>11.0</v>
      </c>
      <c r="H379" s="8">
        <v>26.4</v>
      </c>
      <c r="I379" s="11">
        <v>8.0</v>
      </c>
      <c r="J379" s="10">
        <v>3.1</v>
      </c>
      <c r="K379" s="10">
        <v>6.8</v>
      </c>
      <c r="L379" s="8">
        <v>46.4</v>
      </c>
      <c r="M379" s="10">
        <v>1.0</v>
      </c>
      <c r="N379" s="10">
        <v>3.4</v>
      </c>
      <c r="O379" s="8">
        <v>30.3</v>
      </c>
      <c r="P379" s="8">
        <v>0.7</v>
      </c>
      <c r="Q379" s="8">
        <v>0.8</v>
      </c>
      <c r="R379" s="8">
        <v>91.3</v>
      </c>
      <c r="S379" s="10">
        <v>0.8</v>
      </c>
      <c r="T379" s="10">
        <v>3.7</v>
      </c>
      <c r="U379" s="10">
        <v>4.5</v>
      </c>
      <c r="V379" s="10">
        <v>2.0</v>
      </c>
      <c r="W379" s="10">
        <v>1.3</v>
      </c>
      <c r="X379" s="10">
        <v>1.0</v>
      </c>
      <c r="Y379" s="10">
        <v>0.3</v>
      </c>
      <c r="Z379" s="10">
        <v>1.9</v>
      </c>
      <c r="AA379" s="8">
        <v>18.1</v>
      </c>
      <c r="AB379" s="8">
        <v>0.0</v>
      </c>
      <c r="AC379" s="8">
        <v>0.0</v>
      </c>
      <c r="AD379" s="8">
        <v>4.2</v>
      </c>
      <c r="AE379" s="14">
        <v>2022.0</v>
      </c>
      <c r="AF379" s="8"/>
    </row>
    <row r="380">
      <c r="A380" s="8">
        <v>66.0</v>
      </c>
      <c r="B380" s="9" t="s">
        <v>786</v>
      </c>
      <c r="C380" s="10" t="s">
        <v>787</v>
      </c>
      <c r="D380" s="8">
        <v>30.0</v>
      </c>
      <c r="E380" s="8">
        <v>36.0</v>
      </c>
      <c r="F380" s="8">
        <v>18.0</v>
      </c>
      <c r="G380" s="8">
        <v>18.0</v>
      </c>
      <c r="H380" s="8">
        <v>29.2</v>
      </c>
      <c r="I380" s="11">
        <v>8.0</v>
      </c>
      <c r="J380" s="10">
        <v>2.7</v>
      </c>
      <c r="K380" s="10">
        <v>5.8</v>
      </c>
      <c r="L380" s="8">
        <v>46.9</v>
      </c>
      <c r="M380" s="10">
        <v>0.7</v>
      </c>
      <c r="N380" s="10">
        <v>2.1</v>
      </c>
      <c r="O380" s="8">
        <v>32.5</v>
      </c>
      <c r="P380" s="8">
        <v>1.9</v>
      </c>
      <c r="Q380" s="8">
        <v>2.3</v>
      </c>
      <c r="R380" s="8">
        <v>82.9</v>
      </c>
      <c r="S380" s="10">
        <v>1.8</v>
      </c>
      <c r="T380" s="10">
        <v>4.1</v>
      </c>
      <c r="U380" s="10">
        <v>5.9</v>
      </c>
      <c r="V380" s="10">
        <v>1.8</v>
      </c>
      <c r="W380" s="10">
        <v>1.2</v>
      </c>
      <c r="X380" s="10">
        <v>1.1</v>
      </c>
      <c r="Y380" s="10">
        <v>0.6</v>
      </c>
      <c r="Z380" s="10">
        <v>2.7</v>
      </c>
      <c r="AA380" s="8">
        <v>19.6</v>
      </c>
      <c r="AB380" s="8">
        <v>0.0</v>
      </c>
      <c r="AC380" s="8">
        <v>0.0</v>
      </c>
      <c r="AD380" s="8">
        <v>-0.3</v>
      </c>
      <c r="AE380" s="14">
        <v>2022.0</v>
      </c>
      <c r="AF380" s="8"/>
    </row>
    <row r="381">
      <c r="A381" s="8">
        <v>67.0</v>
      </c>
      <c r="B381" s="9" t="s">
        <v>788</v>
      </c>
      <c r="C381" s="10" t="s">
        <v>789</v>
      </c>
      <c r="D381" s="8">
        <v>29.0</v>
      </c>
      <c r="E381" s="8">
        <v>36.0</v>
      </c>
      <c r="F381" s="8">
        <v>14.0</v>
      </c>
      <c r="G381" s="8">
        <v>22.0</v>
      </c>
      <c r="H381" s="8">
        <v>17.5</v>
      </c>
      <c r="I381" s="11">
        <v>7.9</v>
      </c>
      <c r="J381" s="10">
        <v>2.8</v>
      </c>
      <c r="K381" s="10">
        <v>6.5</v>
      </c>
      <c r="L381" s="8">
        <v>43.0</v>
      </c>
      <c r="M381" s="10">
        <v>1.6</v>
      </c>
      <c r="N381" s="10">
        <v>4.1</v>
      </c>
      <c r="O381" s="8">
        <v>38.3</v>
      </c>
      <c r="P381" s="8">
        <v>0.7</v>
      </c>
      <c r="Q381" s="8">
        <v>0.8</v>
      </c>
      <c r="R381" s="8">
        <v>80.0</v>
      </c>
      <c r="S381" s="10">
        <v>0.1</v>
      </c>
      <c r="T381" s="10">
        <v>1.3</v>
      </c>
      <c r="U381" s="10">
        <v>1.3</v>
      </c>
      <c r="V381" s="10">
        <v>2.3</v>
      </c>
      <c r="W381" s="10">
        <v>1.3</v>
      </c>
      <c r="X381" s="10">
        <v>0.3</v>
      </c>
      <c r="Y381" s="10">
        <v>0.1</v>
      </c>
      <c r="Z381" s="10">
        <v>1.7</v>
      </c>
      <c r="AA381" s="8">
        <v>13.8</v>
      </c>
      <c r="AB381" s="8">
        <v>0.0</v>
      </c>
      <c r="AC381" s="8">
        <v>0.0</v>
      </c>
      <c r="AD381" s="8">
        <v>1.2</v>
      </c>
      <c r="AE381" s="14">
        <v>2022.0</v>
      </c>
      <c r="AF381" s="8"/>
    </row>
    <row r="382">
      <c r="A382" s="8">
        <v>68.0</v>
      </c>
      <c r="B382" s="9" t="s">
        <v>790</v>
      </c>
      <c r="C382" s="10" t="s">
        <v>791</v>
      </c>
      <c r="D382" s="8">
        <v>42.0</v>
      </c>
      <c r="E382" s="8">
        <v>31.0</v>
      </c>
      <c r="F382" s="8">
        <v>18.0</v>
      </c>
      <c r="G382" s="8">
        <v>13.0</v>
      </c>
      <c r="H382" s="8">
        <v>26.4</v>
      </c>
      <c r="I382" s="11">
        <v>7.8</v>
      </c>
      <c r="J382" s="10">
        <v>2.7</v>
      </c>
      <c r="K382" s="10">
        <v>6.8</v>
      </c>
      <c r="L382" s="8">
        <v>40.3</v>
      </c>
      <c r="M382" s="10">
        <v>1.8</v>
      </c>
      <c r="N382" s="10">
        <v>4.6</v>
      </c>
      <c r="O382" s="8">
        <v>38.9</v>
      </c>
      <c r="P382" s="8">
        <v>0.5</v>
      </c>
      <c r="Q382" s="8">
        <v>0.5</v>
      </c>
      <c r="R382" s="8">
        <v>100.0</v>
      </c>
      <c r="S382" s="10">
        <v>0.2</v>
      </c>
      <c r="T382" s="10">
        <v>1.7</v>
      </c>
      <c r="U382" s="10">
        <v>1.9</v>
      </c>
      <c r="V382" s="10">
        <v>6.0</v>
      </c>
      <c r="W382" s="10">
        <v>1.9</v>
      </c>
      <c r="X382" s="10">
        <v>1.2</v>
      </c>
      <c r="Y382" s="10">
        <v>0.1</v>
      </c>
      <c r="Z382" s="10">
        <v>0.7</v>
      </c>
      <c r="AA382" s="8">
        <v>20.2</v>
      </c>
      <c r="AB382" s="8">
        <v>0.0</v>
      </c>
      <c r="AC382" s="8">
        <v>0.0</v>
      </c>
      <c r="AD382" s="8">
        <v>4.9</v>
      </c>
      <c r="AE382" s="14">
        <v>2022.0</v>
      </c>
      <c r="AF382" s="8"/>
    </row>
    <row r="383">
      <c r="A383" s="8">
        <v>69.0</v>
      </c>
      <c r="B383" s="9" t="s">
        <v>792</v>
      </c>
      <c r="C383" s="10" t="s">
        <v>793</v>
      </c>
      <c r="D383" s="8">
        <v>26.0</v>
      </c>
      <c r="E383" s="8">
        <v>36.0</v>
      </c>
      <c r="F383" s="8">
        <v>22.0</v>
      </c>
      <c r="G383" s="8">
        <v>14.0</v>
      </c>
      <c r="H383" s="8">
        <v>25.6</v>
      </c>
      <c r="I383" s="11">
        <v>7.5</v>
      </c>
      <c r="J383" s="10">
        <v>3.0</v>
      </c>
      <c r="K383" s="10">
        <v>6.8</v>
      </c>
      <c r="L383" s="8">
        <v>44.4</v>
      </c>
      <c r="M383" s="10">
        <v>0.5</v>
      </c>
      <c r="N383" s="10">
        <v>1.9</v>
      </c>
      <c r="O383" s="8">
        <v>25.7</v>
      </c>
      <c r="P383" s="8">
        <v>1.0</v>
      </c>
      <c r="Q383" s="8">
        <v>1.3</v>
      </c>
      <c r="R383" s="8">
        <v>77.8</v>
      </c>
      <c r="S383" s="10">
        <v>1.2</v>
      </c>
      <c r="T383" s="10">
        <v>3.8</v>
      </c>
      <c r="U383" s="10">
        <v>5.0</v>
      </c>
      <c r="V383" s="10">
        <v>3.1</v>
      </c>
      <c r="W383" s="10">
        <v>1.4</v>
      </c>
      <c r="X383" s="10">
        <v>1.5</v>
      </c>
      <c r="Y383" s="10">
        <v>0.4</v>
      </c>
      <c r="Z383" s="10">
        <v>1.6</v>
      </c>
      <c r="AA383" s="8">
        <v>19.8</v>
      </c>
      <c r="AB383" s="8">
        <v>0.0</v>
      </c>
      <c r="AC383" s="8">
        <v>0.0</v>
      </c>
      <c r="AD383" s="8">
        <v>5.0</v>
      </c>
      <c r="AE383" s="14">
        <v>2022.0</v>
      </c>
      <c r="AF383" s="8"/>
    </row>
    <row r="384">
      <c r="A384" s="8">
        <v>70.0</v>
      </c>
      <c r="B384" s="9" t="s">
        <v>794</v>
      </c>
      <c r="C384" s="10" t="s">
        <v>795</v>
      </c>
      <c r="D384" s="8">
        <v>34.0</v>
      </c>
      <c r="E384" s="8">
        <v>31.0</v>
      </c>
      <c r="F384" s="8">
        <v>4.0</v>
      </c>
      <c r="G384" s="8">
        <v>27.0</v>
      </c>
      <c r="H384" s="8">
        <v>23.6</v>
      </c>
      <c r="I384" s="11">
        <v>7.4</v>
      </c>
      <c r="J384" s="10">
        <v>2.7</v>
      </c>
      <c r="K384" s="10">
        <v>6.5</v>
      </c>
      <c r="L384" s="8">
        <v>41.9</v>
      </c>
      <c r="M384" s="10">
        <v>0.3</v>
      </c>
      <c r="N384" s="10">
        <v>1.3</v>
      </c>
      <c r="O384" s="8">
        <v>22.5</v>
      </c>
      <c r="P384" s="8">
        <v>1.6</v>
      </c>
      <c r="Q384" s="8">
        <v>1.9</v>
      </c>
      <c r="R384" s="8">
        <v>85.0</v>
      </c>
      <c r="S384" s="10">
        <v>0.4</v>
      </c>
      <c r="T384" s="10">
        <v>2.5</v>
      </c>
      <c r="U384" s="10">
        <v>2.9</v>
      </c>
      <c r="V384" s="10">
        <v>3.8</v>
      </c>
      <c r="W384" s="10">
        <v>1.6</v>
      </c>
      <c r="X384" s="10">
        <v>0.7</v>
      </c>
      <c r="Y384" s="10">
        <v>0.2</v>
      </c>
      <c r="Z384" s="10">
        <v>1.4</v>
      </c>
      <c r="AA384" s="8">
        <v>16.2</v>
      </c>
      <c r="AB384" s="8">
        <v>1.0</v>
      </c>
      <c r="AC384" s="8">
        <v>0.0</v>
      </c>
      <c r="AD384" s="8">
        <v>-3.9</v>
      </c>
      <c r="AE384" s="14">
        <v>2022.0</v>
      </c>
      <c r="AF384" s="8"/>
    </row>
    <row r="385">
      <c r="A385" s="8">
        <v>71.0</v>
      </c>
      <c r="B385" s="9" t="s">
        <v>796</v>
      </c>
      <c r="C385" s="10" t="s">
        <v>797</v>
      </c>
      <c r="D385" s="8">
        <v>26.0</v>
      </c>
      <c r="E385" s="8">
        <v>4.0</v>
      </c>
      <c r="F385" s="8">
        <v>2.0</v>
      </c>
      <c r="G385" s="8">
        <v>2.0</v>
      </c>
      <c r="H385" s="8">
        <v>22.7</v>
      </c>
      <c r="I385" s="11">
        <v>7.3</v>
      </c>
      <c r="J385" s="10">
        <v>2.8</v>
      </c>
      <c r="K385" s="10">
        <v>6.5</v>
      </c>
      <c r="L385" s="8">
        <v>42.3</v>
      </c>
      <c r="M385" s="10">
        <v>0.5</v>
      </c>
      <c r="N385" s="10">
        <v>1.8</v>
      </c>
      <c r="O385" s="8">
        <v>28.6</v>
      </c>
      <c r="P385" s="8">
        <v>1.3</v>
      </c>
      <c r="Q385" s="8">
        <v>1.8</v>
      </c>
      <c r="R385" s="8">
        <v>71.4</v>
      </c>
      <c r="S385" s="10">
        <v>0.5</v>
      </c>
      <c r="T385" s="10">
        <v>2.5</v>
      </c>
      <c r="U385" s="10">
        <v>3.0</v>
      </c>
      <c r="V385" s="10">
        <v>1.0</v>
      </c>
      <c r="W385" s="10">
        <v>0.3</v>
      </c>
      <c r="X385" s="10">
        <v>0.5</v>
      </c>
      <c r="Y385" s="10">
        <v>0.3</v>
      </c>
      <c r="Z385" s="10">
        <v>2.3</v>
      </c>
      <c r="AA385" s="8">
        <v>13.3</v>
      </c>
      <c r="AB385" s="8">
        <v>0.0</v>
      </c>
      <c r="AC385" s="8">
        <v>0.0</v>
      </c>
      <c r="AD385" s="8">
        <v>-3.8</v>
      </c>
      <c r="AE385" s="14">
        <v>2022.0</v>
      </c>
      <c r="AF385" s="8"/>
    </row>
    <row r="386">
      <c r="A386" s="8">
        <v>72.0</v>
      </c>
      <c r="B386" s="9" t="s">
        <v>798</v>
      </c>
      <c r="C386" s="10" t="s">
        <v>799</v>
      </c>
      <c r="D386" s="8">
        <v>23.0</v>
      </c>
      <c r="E386" s="8">
        <v>33.0</v>
      </c>
      <c r="F386" s="8">
        <v>5.0</v>
      </c>
      <c r="G386" s="8">
        <v>28.0</v>
      </c>
      <c r="H386" s="8">
        <v>21.8</v>
      </c>
      <c r="I386" s="11">
        <v>7.2</v>
      </c>
      <c r="J386" s="10">
        <v>2.9</v>
      </c>
      <c r="K386" s="10">
        <v>6.5</v>
      </c>
      <c r="L386" s="8">
        <v>44.2</v>
      </c>
      <c r="M386" s="8">
        <v>0.0</v>
      </c>
      <c r="N386" s="8">
        <v>0.0</v>
      </c>
      <c r="O386" s="8">
        <v>0.0</v>
      </c>
      <c r="P386" s="8">
        <v>1.5</v>
      </c>
      <c r="Q386" s="8">
        <v>2.3</v>
      </c>
      <c r="R386" s="8">
        <v>64.5</v>
      </c>
      <c r="S386" s="10">
        <v>1.8</v>
      </c>
      <c r="T386" s="10">
        <v>4.5</v>
      </c>
      <c r="U386" s="10">
        <v>6.3</v>
      </c>
      <c r="V386" s="10">
        <v>0.9</v>
      </c>
      <c r="W386" s="10">
        <v>1.9</v>
      </c>
      <c r="X386" s="10">
        <v>0.9</v>
      </c>
      <c r="Y386" s="10">
        <v>1.2</v>
      </c>
      <c r="Z386" s="10">
        <v>3.0</v>
      </c>
      <c r="AA386" s="8">
        <v>18.8</v>
      </c>
      <c r="AB386" s="8">
        <v>2.0</v>
      </c>
      <c r="AC386" s="8">
        <v>0.0</v>
      </c>
      <c r="AD386" s="8">
        <v>-4.3</v>
      </c>
      <c r="AE386" s="14">
        <v>2022.0</v>
      </c>
      <c r="AF386" s="8"/>
    </row>
    <row r="387">
      <c r="A387" s="8">
        <v>73.0</v>
      </c>
      <c r="B387" s="9" t="s">
        <v>800</v>
      </c>
      <c r="C387" s="10" t="s">
        <v>801</v>
      </c>
      <c r="D387" s="8">
        <v>28.0</v>
      </c>
      <c r="E387" s="8">
        <v>34.0</v>
      </c>
      <c r="F387" s="8">
        <v>13.0</v>
      </c>
      <c r="G387" s="8">
        <v>21.0</v>
      </c>
      <c r="H387" s="8">
        <v>25.0</v>
      </c>
      <c r="I387" s="11">
        <v>7.1</v>
      </c>
      <c r="J387" s="10">
        <v>2.7</v>
      </c>
      <c r="K387" s="10">
        <v>6.2</v>
      </c>
      <c r="L387" s="8">
        <v>44.1</v>
      </c>
      <c r="M387" s="10">
        <v>1.6</v>
      </c>
      <c r="N387" s="10">
        <v>3.9</v>
      </c>
      <c r="O387" s="8">
        <v>39.8</v>
      </c>
      <c r="P387" s="8">
        <v>0.1</v>
      </c>
      <c r="Q387" s="8">
        <v>0.2</v>
      </c>
      <c r="R387" s="8">
        <v>66.7</v>
      </c>
      <c r="S387" s="10">
        <v>0.2</v>
      </c>
      <c r="T387" s="10">
        <v>2.1</v>
      </c>
      <c r="U387" s="10">
        <v>2.3</v>
      </c>
      <c r="V387" s="10">
        <v>2.1</v>
      </c>
      <c r="W387" s="10">
        <v>0.8</v>
      </c>
      <c r="X387" s="10">
        <v>1.0</v>
      </c>
      <c r="Y387" s="10">
        <v>0.2</v>
      </c>
      <c r="Z387" s="10">
        <v>1.3</v>
      </c>
      <c r="AA387" s="8">
        <v>15.5</v>
      </c>
      <c r="AB387" s="8">
        <v>0.0</v>
      </c>
      <c r="AC387" s="8">
        <v>0.0</v>
      </c>
      <c r="AD387" s="8">
        <v>-3.6</v>
      </c>
      <c r="AE387" s="14">
        <v>2022.0</v>
      </c>
      <c r="AF387" s="8"/>
    </row>
    <row r="388">
      <c r="A388" s="8">
        <v>74.0</v>
      </c>
      <c r="B388" s="9" t="s">
        <v>802</v>
      </c>
      <c r="C388" s="10" t="s">
        <v>803</v>
      </c>
      <c r="D388" s="8">
        <v>31.0</v>
      </c>
      <c r="E388" s="8">
        <v>26.0</v>
      </c>
      <c r="F388" s="8">
        <v>12.0</v>
      </c>
      <c r="G388" s="8">
        <v>14.0</v>
      </c>
      <c r="H388" s="8">
        <v>18.4</v>
      </c>
      <c r="I388" s="11">
        <v>7.0</v>
      </c>
      <c r="J388" s="10">
        <v>2.7</v>
      </c>
      <c r="K388" s="10">
        <v>5.7</v>
      </c>
      <c r="L388" s="8">
        <v>46.6</v>
      </c>
      <c r="M388" s="10">
        <v>0.3</v>
      </c>
      <c r="N388" s="10">
        <v>0.7</v>
      </c>
      <c r="O388" s="8">
        <v>44.4</v>
      </c>
      <c r="P388" s="8">
        <v>1.4</v>
      </c>
      <c r="Q388" s="8">
        <v>2.0</v>
      </c>
      <c r="R388" s="8">
        <v>70.6</v>
      </c>
      <c r="S388" s="10">
        <v>2.0</v>
      </c>
      <c r="T388" s="10">
        <v>3.5</v>
      </c>
      <c r="U388" s="10">
        <v>5.5</v>
      </c>
      <c r="V388" s="10">
        <v>1.1</v>
      </c>
      <c r="W388" s="10">
        <v>1.4</v>
      </c>
      <c r="X388" s="10">
        <v>0.7</v>
      </c>
      <c r="Y388" s="10">
        <v>0.3</v>
      </c>
      <c r="Z388" s="10">
        <v>2.7</v>
      </c>
      <c r="AA388" s="8">
        <v>16.0</v>
      </c>
      <c r="AB388" s="8">
        <v>4.0</v>
      </c>
      <c r="AC388" s="8">
        <v>0.0</v>
      </c>
      <c r="AD388" s="8">
        <v>-0.6</v>
      </c>
      <c r="AE388" s="14">
        <v>2022.0</v>
      </c>
      <c r="AF388" s="8"/>
    </row>
    <row r="389">
      <c r="A389" s="8">
        <v>75.0</v>
      </c>
      <c r="B389" s="9" t="s">
        <v>804</v>
      </c>
      <c r="C389" s="10" t="s">
        <v>805</v>
      </c>
      <c r="D389" s="8">
        <v>26.0</v>
      </c>
      <c r="E389" s="8">
        <v>25.0</v>
      </c>
      <c r="F389" s="8">
        <v>8.0</v>
      </c>
      <c r="G389" s="8">
        <v>17.0</v>
      </c>
      <c r="H389" s="8">
        <v>14.7</v>
      </c>
      <c r="I389" s="11">
        <v>7.0</v>
      </c>
      <c r="J389" s="10">
        <v>2.4</v>
      </c>
      <c r="K389" s="10">
        <v>6.1</v>
      </c>
      <c r="L389" s="8">
        <v>39.5</v>
      </c>
      <c r="M389" s="10">
        <v>0.9</v>
      </c>
      <c r="N389" s="10">
        <v>2.3</v>
      </c>
      <c r="O389" s="8">
        <v>40.4</v>
      </c>
      <c r="P389" s="8">
        <v>1.2</v>
      </c>
      <c r="Q389" s="8">
        <v>1.6</v>
      </c>
      <c r="R389" s="8">
        <v>79.5</v>
      </c>
      <c r="S389" s="10">
        <v>0.3</v>
      </c>
      <c r="T389" s="10">
        <v>0.9</v>
      </c>
      <c r="U389" s="10">
        <v>1.2</v>
      </c>
      <c r="V389" s="10">
        <v>1.2</v>
      </c>
      <c r="W389" s="10">
        <v>0.9</v>
      </c>
      <c r="X389" s="10">
        <v>0.4</v>
      </c>
      <c r="Y389" s="10">
        <v>0.2</v>
      </c>
      <c r="Z389" s="10">
        <v>1.3</v>
      </c>
      <c r="AA389" s="8">
        <v>11.4</v>
      </c>
      <c r="AB389" s="8">
        <v>0.0</v>
      </c>
      <c r="AC389" s="8">
        <v>0.0</v>
      </c>
      <c r="AD389" s="8">
        <v>-1.8</v>
      </c>
      <c r="AE389" s="14">
        <v>2022.0</v>
      </c>
      <c r="AF389" s="8"/>
    </row>
    <row r="390">
      <c r="A390" s="8">
        <v>75.0</v>
      </c>
      <c r="B390" s="9" t="s">
        <v>806</v>
      </c>
      <c r="C390" s="10" t="s">
        <v>807</v>
      </c>
      <c r="D390" s="8">
        <v>30.0</v>
      </c>
      <c r="E390" s="8">
        <v>25.0</v>
      </c>
      <c r="F390" s="8">
        <v>11.0</v>
      </c>
      <c r="G390" s="8">
        <v>14.0</v>
      </c>
      <c r="H390" s="8">
        <v>20.9</v>
      </c>
      <c r="I390" s="11">
        <v>7.0</v>
      </c>
      <c r="J390" s="10">
        <v>2.6</v>
      </c>
      <c r="K390" s="10">
        <v>6.8</v>
      </c>
      <c r="L390" s="8">
        <v>37.9</v>
      </c>
      <c r="M390" s="10">
        <v>1.0</v>
      </c>
      <c r="N390" s="10">
        <v>3.3</v>
      </c>
      <c r="O390" s="8">
        <v>31.3</v>
      </c>
      <c r="P390" s="8">
        <v>0.8</v>
      </c>
      <c r="Q390" s="8">
        <v>1.0</v>
      </c>
      <c r="R390" s="8">
        <v>83.3</v>
      </c>
      <c r="S390" s="10">
        <v>0.3</v>
      </c>
      <c r="T390" s="10">
        <v>3.0</v>
      </c>
      <c r="U390" s="10">
        <v>3.4</v>
      </c>
      <c r="V390" s="10">
        <v>1.2</v>
      </c>
      <c r="W390" s="10">
        <v>1.0</v>
      </c>
      <c r="X390" s="10">
        <v>0.8</v>
      </c>
      <c r="Y390" s="10">
        <v>1.0</v>
      </c>
      <c r="Z390" s="10">
        <v>1.9</v>
      </c>
      <c r="AA390" s="8">
        <v>16.0</v>
      </c>
      <c r="AB390" s="8">
        <v>0.0</v>
      </c>
      <c r="AC390" s="8">
        <v>0.0</v>
      </c>
      <c r="AD390" s="8">
        <v>-1.2</v>
      </c>
      <c r="AE390" s="14">
        <v>2022.0</v>
      </c>
      <c r="AF390" s="8"/>
    </row>
    <row r="391">
      <c r="A391" s="8">
        <v>77.0</v>
      </c>
      <c r="B391" s="9" t="s">
        <v>808</v>
      </c>
      <c r="C391" s="10" t="s">
        <v>809</v>
      </c>
      <c r="D391" s="8">
        <v>28.0</v>
      </c>
      <c r="E391" s="8">
        <v>35.0</v>
      </c>
      <c r="F391" s="8">
        <v>21.0</v>
      </c>
      <c r="G391" s="8">
        <v>14.0</v>
      </c>
      <c r="H391" s="8">
        <v>20.1</v>
      </c>
      <c r="I391" s="11">
        <v>6.9</v>
      </c>
      <c r="J391" s="10">
        <v>2.3</v>
      </c>
      <c r="K391" s="10">
        <v>5.7</v>
      </c>
      <c r="L391" s="8">
        <v>40.2</v>
      </c>
      <c r="M391" s="10">
        <v>0.7</v>
      </c>
      <c r="N391" s="10">
        <v>2.1</v>
      </c>
      <c r="O391" s="8">
        <v>34.7</v>
      </c>
      <c r="P391" s="8">
        <v>1.6</v>
      </c>
      <c r="Q391" s="8">
        <v>1.7</v>
      </c>
      <c r="R391" s="8">
        <v>90.2</v>
      </c>
      <c r="S391" s="10">
        <v>0.3</v>
      </c>
      <c r="T391" s="10">
        <v>1.5</v>
      </c>
      <c r="U391" s="10">
        <v>1.8</v>
      </c>
      <c r="V391" s="10">
        <v>1.5</v>
      </c>
      <c r="W391" s="10">
        <v>1.1</v>
      </c>
      <c r="X391" s="10">
        <v>1.1</v>
      </c>
      <c r="Y391" s="10">
        <v>0.3</v>
      </c>
      <c r="Z391" s="10">
        <v>1.2</v>
      </c>
      <c r="AA391" s="8">
        <v>13.7</v>
      </c>
      <c r="AB391" s="8">
        <v>0.0</v>
      </c>
      <c r="AC391" s="8">
        <v>0.0</v>
      </c>
      <c r="AD391" s="8">
        <v>2.8</v>
      </c>
      <c r="AE391" s="14">
        <v>2022.0</v>
      </c>
      <c r="AF391" s="8"/>
    </row>
    <row r="392">
      <c r="A392" s="8">
        <v>78.0</v>
      </c>
      <c r="B392" s="9" t="s">
        <v>810</v>
      </c>
      <c r="C392" s="10" t="s">
        <v>811</v>
      </c>
      <c r="D392" s="8">
        <v>30.0</v>
      </c>
      <c r="E392" s="8">
        <v>7.0</v>
      </c>
      <c r="F392" s="8">
        <v>4.0</v>
      </c>
      <c r="G392" s="8">
        <v>3.0</v>
      </c>
      <c r="H392" s="8">
        <v>20.8</v>
      </c>
      <c r="I392" s="11">
        <v>6.9</v>
      </c>
      <c r="J392" s="10">
        <v>2.4</v>
      </c>
      <c r="K392" s="10">
        <v>7.6</v>
      </c>
      <c r="L392" s="8">
        <v>32.1</v>
      </c>
      <c r="M392" s="10">
        <v>0.6</v>
      </c>
      <c r="N392" s="10">
        <v>2.1</v>
      </c>
      <c r="O392" s="8">
        <v>26.7</v>
      </c>
      <c r="P392" s="8">
        <v>1.4</v>
      </c>
      <c r="Q392" s="8">
        <v>2.1</v>
      </c>
      <c r="R392" s="8">
        <v>66.7</v>
      </c>
      <c r="S392" s="10">
        <v>0.3</v>
      </c>
      <c r="T392" s="10">
        <v>1.6</v>
      </c>
      <c r="U392" s="10">
        <v>1.9</v>
      </c>
      <c r="V392" s="10">
        <v>2.9</v>
      </c>
      <c r="W392" s="10">
        <v>1.7</v>
      </c>
      <c r="X392" s="10">
        <v>1.1</v>
      </c>
      <c r="Y392" s="10">
        <v>0.3</v>
      </c>
      <c r="Z392" s="10">
        <v>1.6</v>
      </c>
      <c r="AA392" s="8">
        <v>15.0</v>
      </c>
      <c r="AB392" s="8">
        <v>0.0</v>
      </c>
      <c r="AC392" s="8">
        <v>0.0</v>
      </c>
      <c r="AD392" s="8">
        <v>0.3</v>
      </c>
      <c r="AE392" s="14">
        <v>2022.0</v>
      </c>
      <c r="AF392" s="8"/>
    </row>
    <row r="393">
      <c r="A393" s="8">
        <v>79.0</v>
      </c>
      <c r="B393" s="9" t="s">
        <v>812</v>
      </c>
      <c r="C393" s="10" t="s">
        <v>813</v>
      </c>
      <c r="D393" s="8">
        <v>34.0</v>
      </c>
      <c r="E393" s="8">
        <v>24.0</v>
      </c>
      <c r="F393" s="8">
        <v>2.0</v>
      </c>
      <c r="G393" s="8">
        <v>22.0</v>
      </c>
      <c r="H393" s="8">
        <v>14.0</v>
      </c>
      <c r="I393" s="11">
        <v>6.8</v>
      </c>
      <c r="J393" s="10">
        <v>2.5</v>
      </c>
      <c r="K393" s="10">
        <v>4.8</v>
      </c>
      <c r="L393" s="8">
        <v>52.6</v>
      </c>
      <c r="M393" s="10">
        <v>0.4</v>
      </c>
      <c r="N393" s="10">
        <v>0.8</v>
      </c>
      <c r="O393" s="8">
        <v>50.0</v>
      </c>
      <c r="P393" s="8">
        <v>1.5</v>
      </c>
      <c r="Q393" s="8">
        <v>2.0</v>
      </c>
      <c r="R393" s="8">
        <v>72.9</v>
      </c>
      <c r="S393" s="10">
        <v>0.9</v>
      </c>
      <c r="T393" s="10">
        <v>2.2</v>
      </c>
      <c r="U393" s="10">
        <v>3.1</v>
      </c>
      <c r="V393" s="10">
        <v>0.5</v>
      </c>
      <c r="W393" s="10">
        <v>0.7</v>
      </c>
      <c r="X393" s="10">
        <v>0.6</v>
      </c>
      <c r="Y393" s="10">
        <v>0.1</v>
      </c>
      <c r="Z393" s="10">
        <v>2.0</v>
      </c>
      <c r="AA393" s="8">
        <v>12.2</v>
      </c>
      <c r="AB393" s="8">
        <v>0.0</v>
      </c>
      <c r="AC393" s="8">
        <v>0.0</v>
      </c>
      <c r="AD393" s="8">
        <v>-4.4</v>
      </c>
      <c r="AE393" s="14">
        <v>2022.0</v>
      </c>
      <c r="AF393" s="8"/>
    </row>
    <row r="394">
      <c r="A394" s="8">
        <v>80.0</v>
      </c>
      <c r="B394" s="9" t="s">
        <v>814</v>
      </c>
      <c r="C394" s="10" t="s">
        <v>815</v>
      </c>
      <c r="D394" s="8">
        <v>25.0</v>
      </c>
      <c r="E394" s="8">
        <v>36.0</v>
      </c>
      <c r="F394" s="8">
        <v>25.0</v>
      </c>
      <c r="G394" s="8">
        <v>11.0</v>
      </c>
      <c r="H394" s="8">
        <v>17.5</v>
      </c>
      <c r="I394" s="11">
        <v>6.8</v>
      </c>
      <c r="J394" s="10">
        <v>2.3</v>
      </c>
      <c r="K394" s="10">
        <v>5.6</v>
      </c>
      <c r="L394" s="8">
        <v>41.4</v>
      </c>
      <c r="M394" s="10">
        <v>0.5</v>
      </c>
      <c r="N394" s="10">
        <v>1.7</v>
      </c>
      <c r="O394" s="8">
        <v>30.6</v>
      </c>
      <c r="P394" s="8">
        <v>1.6</v>
      </c>
      <c r="Q394" s="8">
        <v>2.1</v>
      </c>
      <c r="R394" s="8">
        <v>75.0</v>
      </c>
      <c r="S394" s="10">
        <v>1.1</v>
      </c>
      <c r="T394" s="10">
        <v>2.1</v>
      </c>
      <c r="U394" s="10">
        <v>3.1</v>
      </c>
      <c r="V394" s="10">
        <v>1.1</v>
      </c>
      <c r="W394" s="10">
        <v>1.6</v>
      </c>
      <c r="X394" s="10">
        <v>0.8</v>
      </c>
      <c r="Y394" s="10">
        <v>0.1</v>
      </c>
      <c r="Z394" s="10">
        <v>1.9</v>
      </c>
      <c r="AA394" s="8">
        <v>13.3</v>
      </c>
      <c r="AB394" s="8">
        <v>0.0</v>
      </c>
      <c r="AC394" s="8">
        <v>0.0</v>
      </c>
      <c r="AD394" s="8">
        <v>2.7</v>
      </c>
      <c r="AE394" s="14">
        <v>2022.0</v>
      </c>
      <c r="AF394" s="8"/>
    </row>
    <row r="395">
      <c r="A395" s="8">
        <v>81.0</v>
      </c>
      <c r="B395" s="9" t="s">
        <v>816</v>
      </c>
      <c r="C395" s="10" t="s">
        <v>817</v>
      </c>
      <c r="D395" s="8">
        <v>28.0</v>
      </c>
      <c r="E395" s="8">
        <v>9.0</v>
      </c>
      <c r="F395" s="8">
        <v>4.0</v>
      </c>
      <c r="G395" s="8">
        <v>5.0</v>
      </c>
      <c r="H395" s="8">
        <v>14.8</v>
      </c>
      <c r="I395" s="11">
        <v>6.7</v>
      </c>
      <c r="J395" s="10">
        <v>2.2</v>
      </c>
      <c r="K395" s="10">
        <v>4.2</v>
      </c>
      <c r="L395" s="8">
        <v>52.6</v>
      </c>
      <c r="M395" s="10">
        <v>0.9</v>
      </c>
      <c r="N395" s="10">
        <v>1.6</v>
      </c>
      <c r="O395" s="8">
        <v>57.1</v>
      </c>
      <c r="P395" s="8">
        <v>1.3</v>
      </c>
      <c r="Q395" s="8">
        <v>1.4</v>
      </c>
      <c r="R395" s="8">
        <v>92.3</v>
      </c>
      <c r="S395" s="8">
        <v>0.0</v>
      </c>
      <c r="T395" s="10">
        <v>1.6</v>
      </c>
      <c r="U395" s="10">
        <v>1.6</v>
      </c>
      <c r="V395" s="10">
        <v>3.4</v>
      </c>
      <c r="W395" s="10">
        <v>0.8</v>
      </c>
      <c r="X395" s="10">
        <v>0.2</v>
      </c>
      <c r="Y395" s="8">
        <v>0.0</v>
      </c>
      <c r="Z395" s="10">
        <v>1.2</v>
      </c>
      <c r="AA395" s="8">
        <v>13.0</v>
      </c>
      <c r="AB395" s="8">
        <v>0.0</v>
      </c>
      <c r="AC395" s="8">
        <v>0.0</v>
      </c>
      <c r="AD395" s="8">
        <v>-1.4</v>
      </c>
      <c r="AE395" s="14">
        <v>2022.0</v>
      </c>
      <c r="AF395" s="8"/>
    </row>
    <row r="396">
      <c r="A396" s="8">
        <v>81.0</v>
      </c>
      <c r="B396" s="9" t="s">
        <v>818</v>
      </c>
      <c r="C396" s="10" t="s">
        <v>819</v>
      </c>
      <c r="D396" s="8">
        <v>33.0</v>
      </c>
      <c r="E396" s="8">
        <v>21.0</v>
      </c>
      <c r="F396" s="8">
        <v>15.0</v>
      </c>
      <c r="G396" s="8">
        <v>6.0</v>
      </c>
      <c r="H396" s="8">
        <v>18.0</v>
      </c>
      <c r="I396" s="11">
        <v>6.7</v>
      </c>
      <c r="J396" s="10">
        <v>2.1</v>
      </c>
      <c r="K396" s="10">
        <v>5.6</v>
      </c>
      <c r="L396" s="8">
        <v>38.1</v>
      </c>
      <c r="M396" s="10">
        <v>1.6</v>
      </c>
      <c r="N396" s="10">
        <v>4.4</v>
      </c>
      <c r="O396" s="8">
        <v>36.6</v>
      </c>
      <c r="P396" s="8">
        <v>0.8</v>
      </c>
      <c r="Q396" s="8">
        <v>1.0</v>
      </c>
      <c r="R396" s="8">
        <v>76.2</v>
      </c>
      <c r="S396" s="10">
        <v>0.2</v>
      </c>
      <c r="T396" s="10">
        <v>1.8</v>
      </c>
      <c r="U396" s="10">
        <v>2.0</v>
      </c>
      <c r="V396" s="10">
        <v>1.2</v>
      </c>
      <c r="W396" s="10">
        <v>0.3</v>
      </c>
      <c r="X396" s="10">
        <v>0.4</v>
      </c>
      <c r="Y396" s="10">
        <v>0.1</v>
      </c>
      <c r="Z396" s="10">
        <v>1.7</v>
      </c>
      <c r="AA396" s="8">
        <v>12.6</v>
      </c>
      <c r="AB396" s="8">
        <v>0.0</v>
      </c>
      <c r="AC396" s="8">
        <v>0.0</v>
      </c>
      <c r="AD396" s="8">
        <v>2.5</v>
      </c>
      <c r="AE396" s="14">
        <v>2022.0</v>
      </c>
      <c r="AF396" s="8"/>
    </row>
    <row r="397">
      <c r="A397" s="8">
        <v>83.0</v>
      </c>
      <c r="B397" s="9" t="s">
        <v>820</v>
      </c>
      <c r="C397" s="10" t="s">
        <v>821</v>
      </c>
      <c r="D397" s="8">
        <v>33.0</v>
      </c>
      <c r="E397" s="8">
        <v>5.0</v>
      </c>
      <c r="F397" s="8">
        <v>4.0</v>
      </c>
      <c r="G397" s="8">
        <v>1.0</v>
      </c>
      <c r="H397" s="8">
        <v>21.8</v>
      </c>
      <c r="I397" s="11">
        <v>6.6</v>
      </c>
      <c r="J397" s="10">
        <v>1.6</v>
      </c>
      <c r="K397" s="10">
        <v>6.0</v>
      </c>
      <c r="L397" s="8">
        <v>26.7</v>
      </c>
      <c r="M397" s="10">
        <v>1.0</v>
      </c>
      <c r="N397" s="10">
        <v>2.6</v>
      </c>
      <c r="O397" s="8">
        <v>38.5</v>
      </c>
      <c r="P397" s="8">
        <v>2.4</v>
      </c>
      <c r="Q397" s="8">
        <v>2.6</v>
      </c>
      <c r="R397" s="8">
        <v>92.3</v>
      </c>
      <c r="S397" s="10">
        <v>0.4</v>
      </c>
      <c r="T397" s="10">
        <v>1.8</v>
      </c>
      <c r="U397" s="10">
        <v>2.2</v>
      </c>
      <c r="V397" s="10">
        <v>3.0</v>
      </c>
      <c r="W397" s="10">
        <v>1.4</v>
      </c>
      <c r="X397" s="10">
        <v>0.6</v>
      </c>
      <c r="Y397" s="10">
        <v>0.2</v>
      </c>
      <c r="Z397" s="10">
        <v>1.4</v>
      </c>
      <c r="AA397" s="8">
        <v>14.4</v>
      </c>
      <c r="AB397" s="8">
        <v>0.0</v>
      </c>
      <c r="AC397" s="8">
        <v>0.0</v>
      </c>
      <c r="AD397" s="8">
        <v>6.8</v>
      </c>
      <c r="AE397" s="14">
        <v>2022.0</v>
      </c>
      <c r="AF397" s="8"/>
    </row>
    <row r="398">
      <c r="A398" s="8">
        <v>84.0</v>
      </c>
      <c r="B398" s="9" t="s">
        <v>822</v>
      </c>
      <c r="C398" s="10" t="s">
        <v>823</v>
      </c>
      <c r="D398" s="8">
        <v>27.0</v>
      </c>
      <c r="E398" s="8">
        <v>29.0</v>
      </c>
      <c r="F398" s="8">
        <v>13.0</v>
      </c>
      <c r="G398" s="8">
        <v>16.0</v>
      </c>
      <c r="H398" s="8">
        <v>20.8</v>
      </c>
      <c r="I398" s="11">
        <v>6.6</v>
      </c>
      <c r="J398" s="10">
        <v>2.3</v>
      </c>
      <c r="K398" s="10">
        <v>5.6</v>
      </c>
      <c r="L398" s="8">
        <v>40.7</v>
      </c>
      <c r="M398" s="10">
        <v>0.9</v>
      </c>
      <c r="N398" s="10">
        <v>2.3</v>
      </c>
      <c r="O398" s="8">
        <v>36.8</v>
      </c>
      <c r="P398" s="8">
        <v>1.1</v>
      </c>
      <c r="Q398" s="8">
        <v>1.4</v>
      </c>
      <c r="R398" s="8">
        <v>78.6</v>
      </c>
      <c r="S398" s="10">
        <v>0.6</v>
      </c>
      <c r="T398" s="10">
        <v>1.7</v>
      </c>
      <c r="U398" s="10">
        <v>2.3</v>
      </c>
      <c r="V398" s="10">
        <v>2.2</v>
      </c>
      <c r="W398" s="10">
        <v>1.5</v>
      </c>
      <c r="X398" s="10">
        <v>0.6</v>
      </c>
      <c r="Y398" s="10">
        <v>0.2</v>
      </c>
      <c r="Z398" s="10">
        <v>2.0</v>
      </c>
      <c r="AA398" s="8">
        <v>13.5</v>
      </c>
      <c r="AB398" s="8">
        <v>0.0</v>
      </c>
      <c r="AC398" s="8">
        <v>0.0</v>
      </c>
      <c r="AD398" s="8">
        <v>-2.3</v>
      </c>
      <c r="AE398" s="14">
        <v>2022.0</v>
      </c>
      <c r="AF398" s="8"/>
    </row>
    <row r="399">
      <c r="A399" s="8">
        <v>85.0</v>
      </c>
      <c r="B399" s="9" t="s">
        <v>824</v>
      </c>
      <c r="C399" s="10" t="s">
        <v>825</v>
      </c>
      <c r="D399" s="8">
        <v>28.0</v>
      </c>
      <c r="E399" s="8">
        <v>34.0</v>
      </c>
      <c r="F399" s="8">
        <v>5.0</v>
      </c>
      <c r="G399" s="8">
        <v>29.0</v>
      </c>
      <c r="H399" s="8">
        <v>16.2</v>
      </c>
      <c r="I399" s="11">
        <v>6.5</v>
      </c>
      <c r="J399" s="10">
        <v>2.4</v>
      </c>
      <c r="K399" s="10">
        <v>5.4</v>
      </c>
      <c r="L399" s="8">
        <v>45.1</v>
      </c>
      <c r="M399" s="10">
        <v>0.4</v>
      </c>
      <c r="N399" s="10">
        <v>0.9</v>
      </c>
      <c r="O399" s="8">
        <v>38.7</v>
      </c>
      <c r="P399" s="8">
        <v>1.3</v>
      </c>
      <c r="Q399" s="8">
        <v>1.5</v>
      </c>
      <c r="R399" s="8">
        <v>86.5</v>
      </c>
      <c r="S399" s="10">
        <v>0.6</v>
      </c>
      <c r="T399" s="10">
        <v>0.6</v>
      </c>
      <c r="U399" s="10">
        <v>1.2</v>
      </c>
      <c r="V399" s="10">
        <v>1.2</v>
      </c>
      <c r="W399" s="10">
        <v>0.9</v>
      </c>
      <c r="X399" s="10">
        <v>0.8</v>
      </c>
      <c r="Y399" s="10">
        <v>0.1</v>
      </c>
      <c r="Z399" s="10">
        <v>1.4</v>
      </c>
      <c r="AA399" s="8">
        <v>11.0</v>
      </c>
      <c r="AB399" s="8">
        <v>0.0</v>
      </c>
      <c r="AC399" s="8">
        <v>0.0</v>
      </c>
      <c r="AD399" s="8">
        <v>-5.3</v>
      </c>
      <c r="AE399" s="14">
        <v>2022.0</v>
      </c>
      <c r="AF399" s="8"/>
    </row>
    <row r="400">
      <c r="A400" s="8">
        <v>86.0</v>
      </c>
      <c r="B400" s="9" t="s">
        <v>826</v>
      </c>
      <c r="C400" s="10" t="s">
        <v>827</v>
      </c>
      <c r="D400" s="8">
        <v>34.0</v>
      </c>
      <c r="E400" s="8">
        <v>35.0</v>
      </c>
      <c r="F400" s="8">
        <v>16.0</v>
      </c>
      <c r="G400" s="8">
        <v>19.0</v>
      </c>
      <c r="H400" s="8">
        <v>21.3</v>
      </c>
      <c r="I400" s="11">
        <v>6.5</v>
      </c>
      <c r="J400" s="10">
        <v>2.1</v>
      </c>
      <c r="K400" s="10">
        <v>5.7</v>
      </c>
      <c r="L400" s="8">
        <v>36.8</v>
      </c>
      <c r="M400" s="10">
        <v>1.7</v>
      </c>
      <c r="N400" s="10">
        <v>4.8</v>
      </c>
      <c r="O400" s="8">
        <v>35.1</v>
      </c>
      <c r="P400" s="8">
        <v>0.6</v>
      </c>
      <c r="Q400" s="8">
        <v>0.7</v>
      </c>
      <c r="R400" s="8">
        <v>87.0</v>
      </c>
      <c r="S400" s="10">
        <v>0.3</v>
      </c>
      <c r="T400" s="10">
        <v>2.1</v>
      </c>
      <c r="U400" s="10">
        <v>2.3</v>
      </c>
      <c r="V400" s="10">
        <v>2.3</v>
      </c>
      <c r="W400" s="10">
        <v>1.4</v>
      </c>
      <c r="X400" s="10">
        <v>0.7</v>
      </c>
      <c r="Y400" s="10">
        <v>0.1</v>
      </c>
      <c r="Z400" s="10">
        <v>1.6</v>
      </c>
      <c r="AA400" s="8">
        <v>14.6</v>
      </c>
      <c r="AB400" s="8">
        <v>0.0</v>
      </c>
      <c r="AC400" s="8">
        <v>0.0</v>
      </c>
      <c r="AD400" s="8">
        <v>-2.2</v>
      </c>
      <c r="AE400" s="14">
        <v>2022.0</v>
      </c>
      <c r="AF400" s="8"/>
    </row>
    <row r="401">
      <c r="A401" s="8">
        <v>87.0</v>
      </c>
      <c r="B401" s="9" t="s">
        <v>828</v>
      </c>
      <c r="C401" s="10" t="s">
        <v>829</v>
      </c>
      <c r="D401" s="8">
        <v>27.0</v>
      </c>
      <c r="E401" s="8">
        <v>23.0</v>
      </c>
      <c r="F401" s="8">
        <v>9.0</v>
      </c>
      <c r="G401" s="8">
        <v>14.0</v>
      </c>
      <c r="H401" s="8">
        <v>17.4</v>
      </c>
      <c r="I401" s="11">
        <v>6.5</v>
      </c>
      <c r="J401" s="10">
        <v>2.4</v>
      </c>
      <c r="K401" s="10">
        <v>5.1</v>
      </c>
      <c r="L401" s="8">
        <v>47.0</v>
      </c>
      <c r="M401" s="8">
        <v>0.0</v>
      </c>
      <c r="N401" s="8">
        <v>0.0</v>
      </c>
      <c r="O401" s="8">
        <v>0.0</v>
      </c>
      <c r="P401" s="8">
        <v>1.7</v>
      </c>
      <c r="Q401" s="8">
        <v>2.2</v>
      </c>
      <c r="R401" s="8">
        <v>76.5</v>
      </c>
      <c r="S401" s="10">
        <v>2.0</v>
      </c>
      <c r="T401" s="10">
        <v>4.4</v>
      </c>
      <c r="U401" s="10">
        <v>6.3</v>
      </c>
      <c r="V401" s="10">
        <v>1.1</v>
      </c>
      <c r="W401" s="10">
        <v>1.3</v>
      </c>
      <c r="X401" s="10">
        <v>0.8</v>
      </c>
      <c r="Y401" s="10">
        <v>0.3</v>
      </c>
      <c r="Z401" s="10">
        <v>2.3</v>
      </c>
      <c r="AA401" s="8">
        <v>16.3</v>
      </c>
      <c r="AB401" s="8">
        <v>0.0</v>
      </c>
      <c r="AC401" s="8">
        <v>0.0</v>
      </c>
      <c r="AD401" s="8">
        <v>-0.4</v>
      </c>
      <c r="AE401" s="14">
        <v>2022.0</v>
      </c>
      <c r="AF401" s="8"/>
    </row>
    <row r="402">
      <c r="A402" s="8">
        <v>88.0</v>
      </c>
      <c r="B402" s="9" t="s">
        <v>830</v>
      </c>
      <c r="C402" s="10" t="s">
        <v>831</v>
      </c>
      <c r="D402" s="8">
        <v>28.0</v>
      </c>
      <c r="E402" s="8">
        <v>16.0</v>
      </c>
      <c r="F402" s="8">
        <v>7.0</v>
      </c>
      <c r="G402" s="8">
        <v>9.0</v>
      </c>
      <c r="H402" s="8">
        <v>21.0</v>
      </c>
      <c r="I402" s="11">
        <v>6.4</v>
      </c>
      <c r="J402" s="10">
        <v>2.2</v>
      </c>
      <c r="K402" s="10">
        <v>6.3</v>
      </c>
      <c r="L402" s="8">
        <v>34.7</v>
      </c>
      <c r="M402" s="10">
        <v>0.6</v>
      </c>
      <c r="N402" s="10">
        <v>1.9</v>
      </c>
      <c r="O402" s="8">
        <v>29.0</v>
      </c>
      <c r="P402" s="8">
        <v>1.4</v>
      </c>
      <c r="Q402" s="8">
        <v>1.9</v>
      </c>
      <c r="R402" s="8">
        <v>74.2</v>
      </c>
      <c r="S402" s="10">
        <v>0.4</v>
      </c>
      <c r="T402" s="10">
        <v>4.8</v>
      </c>
      <c r="U402" s="10">
        <v>5.2</v>
      </c>
      <c r="V402" s="10">
        <v>0.8</v>
      </c>
      <c r="W402" s="10">
        <v>2.2</v>
      </c>
      <c r="X402" s="10">
        <v>0.6</v>
      </c>
      <c r="Y402" s="10">
        <v>0.1</v>
      </c>
      <c r="Z402" s="10">
        <v>2.2</v>
      </c>
      <c r="AA402" s="8">
        <v>14.4</v>
      </c>
      <c r="AB402" s="8">
        <v>2.0</v>
      </c>
      <c r="AC402" s="8">
        <v>0.0</v>
      </c>
      <c r="AD402" s="8">
        <v>-4.9</v>
      </c>
      <c r="AE402" s="14">
        <v>2022.0</v>
      </c>
      <c r="AF402" s="8"/>
    </row>
    <row r="403">
      <c r="A403" s="8">
        <v>89.0</v>
      </c>
      <c r="B403" s="9" t="s">
        <v>832</v>
      </c>
      <c r="C403" s="10" t="s">
        <v>833</v>
      </c>
      <c r="D403" s="8">
        <v>36.0</v>
      </c>
      <c r="E403" s="8">
        <v>2.0</v>
      </c>
      <c r="F403" s="8">
        <v>0.0</v>
      </c>
      <c r="G403" s="8">
        <v>2.0</v>
      </c>
      <c r="H403" s="8">
        <v>9.9</v>
      </c>
      <c r="I403" s="11">
        <v>6.0</v>
      </c>
      <c r="J403" s="10">
        <v>1.5</v>
      </c>
      <c r="K403" s="10">
        <v>4.0</v>
      </c>
      <c r="L403" s="8">
        <v>37.5</v>
      </c>
      <c r="M403" s="8">
        <v>0.0</v>
      </c>
      <c r="N403" s="10">
        <v>0.5</v>
      </c>
      <c r="O403" s="8">
        <v>0.0</v>
      </c>
      <c r="P403" s="8">
        <v>3.0</v>
      </c>
      <c r="Q403" s="8">
        <v>3.0</v>
      </c>
      <c r="R403" s="8">
        <v>100.0</v>
      </c>
      <c r="S403" s="8">
        <v>0.0</v>
      </c>
      <c r="T403" s="10">
        <v>3.0</v>
      </c>
      <c r="U403" s="10">
        <v>3.0</v>
      </c>
      <c r="V403" s="10">
        <v>1.0</v>
      </c>
      <c r="W403" s="10">
        <v>1.5</v>
      </c>
      <c r="X403" s="10">
        <v>0.5</v>
      </c>
      <c r="Y403" s="10">
        <v>1.0</v>
      </c>
      <c r="Z403" s="10">
        <v>1.5</v>
      </c>
      <c r="AA403" s="8">
        <v>13.0</v>
      </c>
      <c r="AB403" s="8">
        <v>0.0</v>
      </c>
      <c r="AC403" s="8">
        <v>0.0</v>
      </c>
      <c r="AD403" s="8">
        <v>-12.0</v>
      </c>
      <c r="AE403" s="14">
        <v>2022.0</v>
      </c>
      <c r="AF403" s="8"/>
    </row>
    <row r="404">
      <c r="A404" s="8">
        <v>89.0</v>
      </c>
      <c r="B404" s="9" t="s">
        <v>834</v>
      </c>
      <c r="C404" s="10" t="s">
        <v>835</v>
      </c>
      <c r="D404" s="8">
        <v>25.0</v>
      </c>
      <c r="E404" s="8">
        <v>3.0</v>
      </c>
      <c r="F404" s="8">
        <v>2.0</v>
      </c>
      <c r="G404" s="8">
        <v>1.0</v>
      </c>
      <c r="H404" s="8">
        <v>8.9</v>
      </c>
      <c r="I404" s="11">
        <v>6.0</v>
      </c>
      <c r="J404" s="10">
        <v>1.7</v>
      </c>
      <c r="K404" s="10">
        <v>3.0</v>
      </c>
      <c r="L404" s="8">
        <v>55.6</v>
      </c>
      <c r="M404" s="10">
        <v>1.7</v>
      </c>
      <c r="N404" s="10">
        <v>2.3</v>
      </c>
      <c r="O404" s="8">
        <v>71.4</v>
      </c>
      <c r="P404" s="8">
        <v>1.0</v>
      </c>
      <c r="Q404" s="8">
        <v>1.3</v>
      </c>
      <c r="R404" s="8">
        <v>75.0</v>
      </c>
      <c r="S404" s="10">
        <v>0.3</v>
      </c>
      <c r="T404" s="10">
        <v>0.3</v>
      </c>
      <c r="U404" s="10">
        <v>0.7</v>
      </c>
      <c r="V404" s="10">
        <v>0.3</v>
      </c>
      <c r="W404" s="10">
        <v>0.7</v>
      </c>
      <c r="X404" s="8">
        <v>0.0</v>
      </c>
      <c r="Y404" s="10">
        <v>0.3</v>
      </c>
      <c r="Z404" s="10">
        <v>2.3</v>
      </c>
      <c r="AA404" s="8">
        <v>9.3</v>
      </c>
      <c r="AB404" s="8">
        <v>0.0</v>
      </c>
      <c r="AC404" s="8">
        <v>0.0</v>
      </c>
      <c r="AD404" s="8">
        <v>-0.7</v>
      </c>
      <c r="AE404" s="14">
        <v>2022.0</v>
      </c>
      <c r="AF404" s="8"/>
    </row>
    <row r="405">
      <c r="A405" s="8">
        <v>91.0</v>
      </c>
      <c r="B405" s="9" t="s">
        <v>836</v>
      </c>
      <c r="C405" s="10" t="s">
        <v>837</v>
      </c>
      <c r="D405" s="8">
        <v>29.0</v>
      </c>
      <c r="E405" s="8">
        <v>31.0</v>
      </c>
      <c r="F405" s="8">
        <v>11.0</v>
      </c>
      <c r="G405" s="8">
        <v>20.0</v>
      </c>
      <c r="H405" s="8">
        <v>11.7</v>
      </c>
      <c r="I405" s="11">
        <v>6.0</v>
      </c>
      <c r="J405" s="10">
        <v>2.4</v>
      </c>
      <c r="K405" s="10">
        <v>4.4</v>
      </c>
      <c r="L405" s="8">
        <v>54.8</v>
      </c>
      <c r="M405" s="10">
        <v>0.2</v>
      </c>
      <c r="N405" s="10">
        <v>0.7</v>
      </c>
      <c r="O405" s="8">
        <v>27.3</v>
      </c>
      <c r="P405" s="8">
        <v>1.0</v>
      </c>
      <c r="Q405" s="8">
        <v>1.4</v>
      </c>
      <c r="R405" s="8">
        <v>73.8</v>
      </c>
      <c r="S405" s="10">
        <v>1.5</v>
      </c>
      <c r="T405" s="10">
        <v>1.5</v>
      </c>
      <c r="U405" s="10">
        <v>3.0</v>
      </c>
      <c r="V405" s="10">
        <v>0.7</v>
      </c>
      <c r="W405" s="10">
        <v>1.4</v>
      </c>
      <c r="X405" s="10">
        <v>0.3</v>
      </c>
      <c r="Y405" s="10">
        <v>0.3</v>
      </c>
      <c r="Z405" s="10">
        <v>1.8</v>
      </c>
      <c r="AA405" s="8">
        <v>11.1</v>
      </c>
      <c r="AB405" s="8">
        <v>0.0</v>
      </c>
      <c r="AC405" s="8">
        <v>0.0</v>
      </c>
      <c r="AD405" s="8">
        <v>-0.4</v>
      </c>
      <c r="AE405" s="14">
        <v>2022.0</v>
      </c>
      <c r="AF405" s="8"/>
    </row>
    <row r="406">
      <c r="A406" s="8">
        <v>92.0</v>
      </c>
      <c r="B406" s="9" t="s">
        <v>838</v>
      </c>
      <c r="C406" s="10" t="s">
        <v>839</v>
      </c>
      <c r="D406" s="8">
        <v>36.0</v>
      </c>
      <c r="E406" s="8">
        <v>11.0</v>
      </c>
      <c r="F406" s="8">
        <v>4.0</v>
      </c>
      <c r="G406" s="8">
        <v>7.0</v>
      </c>
      <c r="H406" s="8">
        <v>19.8</v>
      </c>
      <c r="I406" s="11">
        <v>5.9</v>
      </c>
      <c r="J406" s="10">
        <v>1.7</v>
      </c>
      <c r="K406" s="10">
        <v>4.6</v>
      </c>
      <c r="L406" s="8">
        <v>37.3</v>
      </c>
      <c r="M406" s="10">
        <v>1.2</v>
      </c>
      <c r="N406" s="10">
        <v>3.3</v>
      </c>
      <c r="O406" s="8">
        <v>36.1</v>
      </c>
      <c r="P406" s="8">
        <v>1.3</v>
      </c>
      <c r="Q406" s="8">
        <v>1.5</v>
      </c>
      <c r="R406" s="8">
        <v>87.5</v>
      </c>
      <c r="S406" s="8">
        <v>0.0</v>
      </c>
      <c r="T406" s="10">
        <v>0.7</v>
      </c>
      <c r="U406" s="10">
        <v>0.7</v>
      </c>
      <c r="V406" s="10">
        <v>3.1</v>
      </c>
      <c r="W406" s="10">
        <v>2.3</v>
      </c>
      <c r="X406" s="10">
        <v>0.4</v>
      </c>
      <c r="Y406" s="8">
        <v>0.0</v>
      </c>
      <c r="Z406" s="10">
        <v>1.3</v>
      </c>
      <c r="AA406" s="8">
        <v>11.6</v>
      </c>
      <c r="AB406" s="8">
        <v>0.0</v>
      </c>
      <c r="AC406" s="8">
        <v>0.0</v>
      </c>
      <c r="AD406" s="8">
        <v>-5.0</v>
      </c>
      <c r="AE406" s="14">
        <v>2022.0</v>
      </c>
      <c r="AF406" s="8"/>
    </row>
    <row r="407">
      <c r="A407" s="8">
        <v>93.0</v>
      </c>
      <c r="B407" s="9" t="s">
        <v>840</v>
      </c>
      <c r="C407" s="10" t="s">
        <v>841</v>
      </c>
      <c r="D407" s="8">
        <v>27.0</v>
      </c>
      <c r="E407" s="8">
        <v>2.0</v>
      </c>
      <c r="F407" s="8">
        <v>1.0</v>
      </c>
      <c r="G407" s="8">
        <v>1.0</v>
      </c>
      <c r="H407" s="8">
        <v>12.3</v>
      </c>
      <c r="I407" s="11">
        <v>5.5</v>
      </c>
      <c r="J407" s="10">
        <v>2.5</v>
      </c>
      <c r="K407" s="10">
        <v>3.0</v>
      </c>
      <c r="L407" s="8">
        <v>83.3</v>
      </c>
      <c r="M407" s="8">
        <v>0.0</v>
      </c>
      <c r="N407" s="10">
        <v>0.5</v>
      </c>
      <c r="O407" s="8">
        <v>0.0</v>
      </c>
      <c r="P407" s="8">
        <v>0.5</v>
      </c>
      <c r="Q407" s="8">
        <v>0.5</v>
      </c>
      <c r="R407" s="8">
        <v>100.0</v>
      </c>
      <c r="S407" s="8">
        <v>0.0</v>
      </c>
      <c r="T407" s="10">
        <v>1.0</v>
      </c>
      <c r="U407" s="10">
        <v>1.0</v>
      </c>
      <c r="V407" s="8">
        <v>0.0</v>
      </c>
      <c r="W407" s="10">
        <v>0.5</v>
      </c>
      <c r="X407" s="8">
        <v>0.0</v>
      </c>
      <c r="Y407" s="8">
        <v>0.0</v>
      </c>
      <c r="Z407" s="10">
        <v>1.5</v>
      </c>
      <c r="AA407" s="8">
        <v>6.5</v>
      </c>
      <c r="AB407" s="8">
        <v>0.0</v>
      </c>
      <c r="AC407" s="8">
        <v>0.0</v>
      </c>
      <c r="AD407" s="8">
        <v>-0.5</v>
      </c>
      <c r="AE407" s="14">
        <v>2022.0</v>
      </c>
      <c r="AF407" s="8"/>
    </row>
    <row r="408">
      <c r="A408" s="8">
        <v>94.0</v>
      </c>
      <c r="B408" s="9" t="s">
        <v>842</v>
      </c>
      <c r="C408" s="10" t="s">
        <v>843</v>
      </c>
      <c r="D408" s="8">
        <v>25.0</v>
      </c>
      <c r="E408" s="8">
        <v>33.0</v>
      </c>
      <c r="F408" s="8">
        <v>16.0</v>
      </c>
      <c r="G408" s="8">
        <v>17.0</v>
      </c>
      <c r="H408" s="8">
        <v>21.5</v>
      </c>
      <c r="I408" s="11">
        <v>5.5</v>
      </c>
      <c r="J408" s="10">
        <v>2.0</v>
      </c>
      <c r="K408" s="10">
        <v>5.0</v>
      </c>
      <c r="L408" s="8">
        <v>39.8</v>
      </c>
      <c r="M408" s="10">
        <v>0.7</v>
      </c>
      <c r="N408" s="10">
        <v>2.2</v>
      </c>
      <c r="O408" s="8">
        <v>32.4</v>
      </c>
      <c r="P408" s="8">
        <v>0.8</v>
      </c>
      <c r="Q408" s="8">
        <v>1.0</v>
      </c>
      <c r="R408" s="8">
        <v>73.5</v>
      </c>
      <c r="S408" s="10">
        <v>0.4</v>
      </c>
      <c r="T408" s="10">
        <v>1.6</v>
      </c>
      <c r="U408" s="10">
        <v>2.0</v>
      </c>
      <c r="V408" s="10">
        <v>2.6</v>
      </c>
      <c r="W408" s="10">
        <v>0.9</v>
      </c>
      <c r="X408" s="10">
        <v>0.5</v>
      </c>
      <c r="Y408" s="10">
        <v>0.1</v>
      </c>
      <c r="Z408" s="10">
        <v>1.3</v>
      </c>
      <c r="AA408" s="8">
        <v>12.1</v>
      </c>
      <c r="AB408" s="8">
        <v>0.0</v>
      </c>
      <c r="AC408" s="8">
        <v>0.0</v>
      </c>
      <c r="AD408" s="8">
        <v>0.2</v>
      </c>
      <c r="AE408" s="14">
        <v>2022.0</v>
      </c>
      <c r="AF408" s="8"/>
    </row>
    <row r="409">
      <c r="A409" s="8">
        <v>95.0</v>
      </c>
      <c r="B409" s="9" t="s">
        <v>844</v>
      </c>
      <c r="C409" s="10" t="s">
        <v>845</v>
      </c>
      <c r="D409" s="8">
        <v>26.0</v>
      </c>
      <c r="E409" s="8">
        <v>16.0</v>
      </c>
      <c r="F409" s="8">
        <v>8.0</v>
      </c>
      <c r="G409" s="8">
        <v>8.0</v>
      </c>
      <c r="H409" s="8">
        <v>13.9</v>
      </c>
      <c r="I409" s="11">
        <v>5.4</v>
      </c>
      <c r="J409" s="10">
        <v>2.1</v>
      </c>
      <c r="K409" s="10">
        <v>4.6</v>
      </c>
      <c r="L409" s="8">
        <v>44.6</v>
      </c>
      <c r="M409" s="10">
        <v>0.7</v>
      </c>
      <c r="N409" s="10">
        <v>2.0</v>
      </c>
      <c r="O409" s="8">
        <v>34.4</v>
      </c>
      <c r="P409" s="8">
        <v>0.6</v>
      </c>
      <c r="Q409" s="8">
        <v>1.1</v>
      </c>
      <c r="R409" s="8">
        <v>58.8</v>
      </c>
      <c r="S409" s="10">
        <v>0.5</v>
      </c>
      <c r="T409" s="10">
        <v>1.7</v>
      </c>
      <c r="U409" s="10">
        <v>2.2</v>
      </c>
      <c r="V409" s="10">
        <v>0.4</v>
      </c>
      <c r="W409" s="10">
        <v>0.5</v>
      </c>
      <c r="X409" s="10">
        <v>1.0</v>
      </c>
      <c r="Y409" s="10">
        <v>0.3</v>
      </c>
      <c r="Z409" s="10">
        <v>1.1</v>
      </c>
      <c r="AA409" s="8">
        <v>11.3</v>
      </c>
      <c r="AB409" s="8">
        <v>0.0</v>
      </c>
      <c r="AC409" s="8">
        <v>0.0</v>
      </c>
      <c r="AD409" s="8">
        <v>-1.5</v>
      </c>
      <c r="AE409" s="14">
        <v>2022.0</v>
      </c>
      <c r="AF409" s="8"/>
    </row>
    <row r="410">
      <c r="A410" s="8">
        <v>96.0</v>
      </c>
      <c r="B410" s="9" t="s">
        <v>846</v>
      </c>
      <c r="C410" s="10" t="s">
        <v>847</v>
      </c>
      <c r="D410" s="8">
        <v>30.0</v>
      </c>
      <c r="E410" s="8">
        <v>30.0</v>
      </c>
      <c r="F410" s="8">
        <v>18.0</v>
      </c>
      <c r="G410" s="8">
        <v>12.0</v>
      </c>
      <c r="H410" s="8">
        <v>14.9</v>
      </c>
      <c r="I410" s="11">
        <v>5.4</v>
      </c>
      <c r="J410" s="10">
        <v>2.3</v>
      </c>
      <c r="K410" s="10">
        <v>4.7</v>
      </c>
      <c r="L410" s="8">
        <v>48.2</v>
      </c>
      <c r="M410" s="8">
        <v>0.0</v>
      </c>
      <c r="N410" s="8">
        <v>0.0</v>
      </c>
      <c r="O410" s="8">
        <v>0.0</v>
      </c>
      <c r="P410" s="8">
        <v>0.8</v>
      </c>
      <c r="Q410" s="8">
        <v>1.4</v>
      </c>
      <c r="R410" s="8">
        <v>58.1</v>
      </c>
      <c r="S410" s="10">
        <v>1.5</v>
      </c>
      <c r="T410" s="10">
        <v>2.3</v>
      </c>
      <c r="U410" s="10">
        <v>3.8</v>
      </c>
      <c r="V410" s="10">
        <v>0.5</v>
      </c>
      <c r="W410" s="10">
        <v>0.6</v>
      </c>
      <c r="X410" s="10">
        <v>0.6</v>
      </c>
      <c r="Y410" s="10">
        <v>0.6</v>
      </c>
      <c r="Z410" s="10">
        <v>1.5</v>
      </c>
      <c r="AA410" s="8">
        <v>12.1</v>
      </c>
      <c r="AB410" s="8">
        <v>1.0</v>
      </c>
      <c r="AC410" s="8">
        <v>0.0</v>
      </c>
      <c r="AD410" s="8">
        <v>1.1</v>
      </c>
      <c r="AE410" s="14">
        <v>2022.0</v>
      </c>
      <c r="AF410" s="8"/>
    </row>
    <row r="411">
      <c r="A411" s="8">
        <v>97.0</v>
      </c>
      <c r="B411" s="9" t="s">
        <v>848</v>
      </c>
      <c r="C411" s="10" t="s">
        <v>849</v>
      </c>
      <c r="D411" s="8">
        <v>24.0</v>
      </c>
      <c r="E411" s="8">
        <v>36.0</v>
      </c>
      <c r="F411" s="8">
        <v>5.0</v>
      </c>
      <c r="G411" s="8">
        <v>31.0</v>
      </c>
      <c r="H411" s="8">
        <v>16.4</v>
      </c>
      <c r="I411" s="11">
        <v>5.3</v>
      </c>
      <c r="J411" s="10">
        <v>2.0</v>
      </c>
      <c r="K411" s="10">
        <v>4.9</v>
      </c>
      <c r="L411" s="8">
        <v>40.1</v>
      </c>
      <c r="M411" s="10">
        <v>0.7</v>
      </c>
      <c r="N411" s="10">
        <v>2.0</v>
      </c>
      <c r="O411" s="8">
        <v>36.6</v>
      </c>
      <c r="P411" s="8">
        <v>0.6</v>
      </c>
      <c r="Q411" s="8">
        <v>0.9</v>
      </c>
      <c r="R411" s="8">
        <v>71.9</v>
      </c>
      <c r="S411" s="10">
        <v>0.8</v>
      </c>
      <c r="T411" s="10">
        <v>0.8</v>
      </c>
      <c r="U411" s="10">
        <v>1.6</v>
      </c>
      <c r="V411" s="10">
        <v>2.5</v>
      </c>
      <c r="W411" s="10">
        <v>1.7</v>
      </c>
      <c r="X411" s="10">
        <v>0.8</v>
      </c>
      <c r="Y411" s="10">
        <v>0.1</v>
      </c>
      <c r="Z411" s="10">
        <v>0.9</v>
      </c>
      <c r="AA411" s="8">
        <v>11.8</v>
      </c>
      <c r="AB411" s="8">
        <v>0.0</v>
      </c>
      <c r="AC411" s="8">
        <v>0.0</v>
      </c>
      <c r="AD411" s="8">
        <v>-6.6</v>
      </c>
      <c r="AE411" s="14">
        <v>2022.0</v>
      </c>
      <c r="AF411" s="8"/>
    </row>
    <row r="412">
      <c r="A412" s="8">
        <v>98.0</v>
      </c>
      <c r="B412" s="9" t="s">
        <v>850</v>
      </c>
      <c r="C412" s="10" t="s">
        <v>851</v>
      </c>
      <c r="D412" s="8">
        <v>30.0</v>
      </c>
      <c r="E412" s="8">
        <v>22.0</v>
      </c>
      <c r="F412" s="8">
        <v>11.0</v>
      </c>
      <c r="G412" s="8">
        <v>11.0</v>
      </c>
      <c r="H412" s="8">
        <v>15.1</v>
      </c>
      <c r="I412" s="11">
        <v>5.3</v>
      </c>
      <c r="J412" s="10">
        <v>2.1</v>
      </c>
      <c r="K412" s="10">
        <v>4.1</v>
      </c>
      <c r="L412" s="8">
        <v>51.6</v>
      </c>
      <c r="M412" s="8">
        <v>0.0</v>
      </c>
      <c r="N412" s="10">
        <v>0.1</v>
      </c>
      <c r="O412" s="8">
        <v>0.0</v>
      </c>
      <c r="P412" s="8">
        <v>1.0</v>
      </c>
      <c r="Q412" s="8">
        <v>1.2</v>
      </c>
      <c r="R412" s="8">
        <v>81.5</v>
      </c>
      <c r="S412" s="10">
        <v>1.1</v>
      </c>
      <c r="T412" s="10">
        <v>3.0</v>
      </c>
      <c r="U412" s="10">
        <v>4.1</v>
      </c>
      <c r="V412" s="10">
        <v>1.7</v>
      </c>
      <c r="W412" s="10">
        <v>1.0</v>
      </c>
      <c r="X412" s="10">
        <v>0.4</v>
      </c>
      <c r="Y412" s="10">
        <v>0.3</v>
      </c>
      <c r="Z412" s="10">
        <v>1.6</v>
      </c>
      <c r="AA412" s="8">
        <v>12.5</v>
      </c>
      <c r="AB412" s="8">
        <v>0.0</v>
      </c>
      <c r="AC412" s="8">
        <v>0.0</v>
      </c>
      <c r="AD412" s="8">
        <v>-0.3</v>
      </c>
      <c r="AE412" s="14">
        <v>2022.0</v>
      </c>
      <c r="AF412" s="8"/>
    </row>
    <row r="413">
      <c r="A413" s="8">
        <v>99.0</v>
      </c>
      <c r="B413" s="9" t="s">
        <v>852</v>
      </c>
      <c r="C413" s="10" t="s">
        <v>853</v>
      </c>
      <c r="D413" s="8">
        <v>23.0</v>
      </c>
      <c r="E413" s="8">
        <v>35.0</v>
      </c>
      <c r="F413" s="8">
        <v>5.0</v>
      </c>
      <c r="G413" s="8">
        <v>30.0</v>
      </c>
      <c r="H413" s="8">
        <v>18.2</v>
      </c>
      <c r="I413" s="11">
        <v>5.2</v>
      </c>
      <c r="J413" s="10">
        <v>2.1</v>
      </c>
      <c r="K413" s="10">
        <v>5.2</v>
      </c>
      <c r="L413" s="8">
        <v>39.6</v>
      </c>
      <c r="M413" s="10">
        <v>0.5</v>
      </c>
      <c r="N413" s="10">
        <v>1.3</v>
      </c>
      <c r="O413" s="8">
        <v>35.6</v>
      </c>
      <c r="P413" s="8">
        <v>0.6</v>
      </c>
      <c r="Q413" s="8">
        <v>1.1</v>
      </c>
      <c r="R413" s="8">
        <v>55.3</v>
      </c>
      <c r="S413" s="10">
        <v>2.1</v>
      </c>
      <c r="T413" s="10">
        <v>3.1</v>
      </c>
      <c r="U413" s="10">
        <v>5.2</v>
      </c>
      <c r="V413" s="10">
        <v>1.5</v>
      </c>
      <c r="W413" s="10">
        <v>1.4</v>
      </c>
      <c r="X413" s="10">
        <v>0.8</v>
      </c>
      <c r="Y413" s="10">
        <v>1.1</v>
      </c>
      <c r="Z413" s="10">
        <v>3.1</v>
      </c>
      <c r="AA413" s="8">
        <v>16.1</v>
      </c>
      <c r="AB413" s="8">
        <v>1.0</v>
      </c>
      <c r="AC413" s="8">
        <v>0.0</v>
      </c>
      <c r="AD413" s="8">
        <v>-6.0</v>
      </c>
      <c r="AE413" s="14">
        <v>2022.0</v>
      </c>
      <c r="AF413" s="8"/>
    </row>
    <row r="414">
      <c r="A414" s="8">
        <v>100.0</v>
      </c>
      <c r="B414" s="9" t="s">
        <v>854</v>
      </c>
      <c r="C414" s="10" t="s">
        <v>855</v>
      </c>
      <c r="D414" s="8">
        <v>30.0</v>
      </c>
      <c r="E414" s="8">
        <v>15.0</v>
      </c>
      <c r="F414" s="8">
        <v>7.0</v>
      </c>
      <c r="G414" s="8">
        <v>8.0</v>
      </c>
      <c r="H414" s="8">
        <v>17.4</v>
      </c>
      <c r="I414" s="11">
        <v>5.1</v>
      </c>
      <c r="J414" s="10">
        <v>1.9</v>
      </c>
      <c r="K414" s="10">
        <v>6.1</v>
      </c>
      <c r="L414" s="8">
        <v>30.4</v>
      </c>
      <c r="M414" s="10">
        <v>1.1</v>
      </c>
      <c r="N414" s="10">
        <v>4.1</v>
      </c>
      <c r="O414" s="8">
        <v>26.2</v>
      </c>
      <c r="P414" s="8">
        <v>0.3</v>
      </c>
      <c r="Q414" s="8">
        <v>0.4</v>
      </c>
      <c r="R414" s="8">
        <v>83.3</v>
      </c>
      <c r="S414" s="10">
        <v>0.7</v>
      </c>
      <c r="T414" s="10">
        <v>3.1</v>
      </c>
      <c r="U414" s="10">
        <v>3.8</v>
      </c>
      <c r="V414" s="10">
        <v>1.9</v>
      </c>
      <c r="W414" s="10">
        <v>1.1</v>
      </c>
      <c r="X414" s="10">
        <v>0.2</v>
      </c>
      <c r="Y414" s="10">
        <v>0.1</v>
      </c>
      <c r="Z414" s="10">
        <v>1.2</v>
      </c>
      <c r="AA414" s="8">
        <v>12.4</v>
      </c>
      <c r="AB414" s="8">
        <v>0.0</v>
      </c>
      <c r="AC414" s="8">
        <v>0.0</v>
      </c>
      <c r="AD414" s="8">
        <v>3.0</v>
      </c>
      <c r="AE414" s="14">
        <v>2022.0</v>
      </c>
      <c r="AF414" s="8"/>
    </row>
    <row r="415">
      <c r="A415" s="8">
        <v>101.0</v>
      </c>
      <c r="B415" s="9" t="s">
        <v>856</v>
      </c>
      <c r="C415" s="10" t="s">
        <v>857</v>
      </c>
      <c r="D415" s="8">
        <v>29.0</v>
      </c>
      <c r="E415" s="8">
        <v>34.0</v>
      </c>
      <c r="F415" s="8">
        <v>20.0</v>
      </c>
      <c r="G415" s="8">
        <v>14.0</v>
      </c>
      <c r="H415" s="8">
        <v>16.1</v>
      </c>
      <c r="I415" s="11">
        <v>5.0</v>
      </c>
      <c r="J415" s="10">
        <v>1.9</v>
      </c>
      <c r="K415" s="10">
        <v>4.1</v>
      </c>
      <c r="L415" s="8">
        <v>46.4</v>
      </c>
      <c r="M415" s="10">
        <v>0.9</v>
      </c>
      <c r="N415" s="10">
        <v>2.1</v>
      </c>
      <c r="O415" s="8">
        <v>39.7</v>
      </c>
      <c r="P415" s="8">
        <v>0.4</v>
      </c>
      <c r="Q415" s="8">
        <v>0.7</v>
      </c>
      <c r="R415" s="8">
        <v>58.3</v>
      </c>
      <c r="S415" s="10">
        <v>0.7</v>
      </c>
      <c r="T415" s="10">
        <v>2.5</v>
      </c>
      <c r="U415" s="10">
        <v>3.1</v>
      </c>
      <c r="V415" s="10">
        <v>1.3</v>
      </c>
      <c r="W415" s="10">
        <v>1.1</v>
      </c>
      <c r="X415" s="10">
        <v>0.7</v>
      </c>
      <c r="Y415" s="10">
        <v>0.3</v>
      </c>
      <c r="Z415" s="10">
        <v>1.3</v>
      </c>
      <c r="AA415" s="8">
        <v>12.4</v>
      </c>
      <c r="AB415" s="8">
        <v>0.0</v>
      </c>
      <c r="AC415" s="8">
        <v>0.0</v>
      </c>
      <c r="AD415" s="8">
        <v>-0.3</v>
      </c>
      <c r="AE415" s="14">
        <v>2022.0</v>
      </c>
      <c r="AF415" s="8"/>
    </row>
    <row r="416">
      <c r="A416" s="8">
        <v>102.0</v>
      </c>
      <c r="B416" s="9" t="s">
        <v>858</v>
      </c>
      <c r="C416" s="10" t="s">
        <v>859</v>
      </c>
      <c r="D416" s="8">
        <v>25.0</v>
      </c>
      <c r="E416" s="8">
        <v>35.0</v>
      </c>
      <c r="F416" s="8">
        <v>17.0</v>
      </c>
      <c r="G416" s="8">
        <v>18.0</v>
      </c>
      <c r="H416" s="8">
        <v>15.8</v>
      </c>
      <c r="I416" s="11">
        <v>5.0</v>
      </c>
      <c r="J416" s="10">
        <v>2.0</v>
      </c>
      <c r="K416" s="10">
        <v>4.7</v>
      </c>
      <c r="L416" s="8">
        <v>41.8</v>
      </c>
      <c r="M416" s="10">
        <v>0.5</v>
      </c>
      <c r="N416" s="10">
        <v>1.5</v>
      </c>
      <c r="O416" s="8">
        <v>31.5</v>
      </c>
      <c r="P416" s="8">
        <v>0.5</v>
      </c>
      <c r="Q416" s="8">
        <v>0.7</v>
      </c>
      <c r="R416" s="8">
        <v>79.2</v>
      </c>
      <c r="S416" s="10">
        <v>0.2</v>
      </c>
      <c r="T416" s="10">
        <v>0.7</v>
      </c>
      <c r="U416" s="10">
        <v>0.9</v>
      </c>
      <c r="V416" s="10">
        <v>2.8</v>
      </c>
      <c r="W416" s="10">
        <v>1.1</v>
      </c>
      <c r="X416" s="10">
        <v>0.4</v>
      </c>
      <c r="Y416" s="10">
        <v>0.1</v>
      </c>
      <c r="Z416" s="10">
        <v>1.0</v>
      </c>
      <c r="AA416" s="8">
        <v>10.2</v>
      </c>
      <c r="AB416" s="8">
        <v>1.0</v>
      </c>
      <c r="AC416" s="8">
        <v>0.0</v>
      </c>
      <c r="AD416" s="8">
        <v>0.4</v>
      </c>
      <c r="AE416" s="14">
        <v>2022.0</v>
      </c>
      <c r="AF416" s="8"/>
    </row>
    <row r="417">
      <c r="A417" s="8">
        <v>103.0</v>
      </c>
      <c r="B417" s="9" t="s">
        <v>860</v>
      </c>
      <c r="C417" s="10" t="s">
        <v>861</v>
      </c>
      <c r="D417" s="8">
        <v>32.0</v>
      </c>
      <c r="E417" s="8">
        <v>25.0</v>
      </c>
      <c r="F417" s="8">
        <v>15.0</v>
      </c>
      <c r="G417" s="8">
        <v>10.0</v>
      </c>
      <c r="H417" s="8">
        <v>12.8</v>
      </c>
      <c r="I417" s="11">
        <v>4.9</v>
      </c>
      <c r="J417" s="10">
        <v>1.8</v>
      </c>
      <c r="K417" s="10">
        <v>4.6</v>
      </c>
      <c r="L417" s="8">
        <v>38.6</v>
      </c>
      <c r="M417" s="10">
        <v>0.6</v>
      </c>
      <c r="N417" s="10">
        <v>2.1</v>
      </c>
      <c r="O417" s="8">
        <v>26.4</v>
      </c>
      <c r="P417" s="8">
        <v>0.8</v>
      </c>
      <c r="Q417" s="8">
        <v>0.8</v>
      </c>
      <c r="R417" s="8">
        <v>95.2</v>
      </c>
      <c r="S417" s="10">
        <v>0.6</v>
      </c>
      <c r="T417" s="10">
        <v>1.8</v>
      </c>
      <c r="U417" s="10">
        <v>2.4</v>
      </c>
      <c r="V417" s="10">
        <v>0.8</v>
      </c>
      <c r="W417" s="10">
        <v>1.2</v>
      </c>
      <c r="X417" s="10">
        <v>0.4</v>
      </c>
      <c r="Y417" s="10">
        <v>0.1</v>
      </c>
      <c r="Z417" s="10">
        <v>1.7</v>
      </c>
      <c r="AA417" s="8">
        <v>9.5</v>
      </c>
      <c r="AB417" s="8">
        <v>0.0</v>
      </c>
      <c r="AC417" s="8">
        <v>0.0</v>
      </c>
      <c r="AD417" s="8">
        <v>-0.1</v>
      </c>
      <c r="AE417" s="14">
        <v>2022.0</v>
      </c>
      <c r="AF417" s="8"/>
    </row>
    <row r="418">
      <c r="A418" s="8">
        <v>104.0</v>
      </c>
      <c r="B418" s="9" t="s">
        <v>862</v>
      </c>
      <c r="C418" s="10" t="s">
        <v>863</v>
      </c>
      <c r="D418" s="8">
        <v>28.0</v>
      </c>
      <c r="E418" s="8">
        <v>7.0</v>
      </c>
      <c r="F418" s="8">
        <v>3.0</v>
      </c>
      <c r="G418" s="8">
        <v>4.0</v>
      </c>
      <c r="H418" s="8">
        <v>7.8</v>
      </c>
      <c r="I418" s="11">
        <v>4.9</v>
      </c>
      <c r="J418" s="10">
        <v>1.9</v>
      </c>
      <c r="K418" s="10">
        <v>3.0</v>
      </c>
      <c r="L418" s="8">
        <v>61.9</v>
      </c>
      <c r="M418" s="10">
        <v>0.6</v>
      </c>
      <c r="N418" s="10">
        <v>0.9</v>
      </c>
      <c r="O418" s="8">
        <v>66.7</v>
      </c>
      <c r="P418" s="8">
        <v>0.6</v>
      </c>
      <c r="Q418" s="8">
        <v>0.7</v>
      </c>
      <c r="R418" s="8">
        <v>80.0</v>
      </c>
      <c r="S418" s="10">
        <v>0.4</v>
      </c>
      <c r="T418" s="10">
        <v>0.9</v>
      </c>
      <c r="U418" s="10">
        <v>1.3</v>
      </c>
      <c r="V418" s="10">
        <v>0.1</v>
      </c>
      <c r="W418" s="10">
        <v>0.9</v>
      </c>
      <c r="X418" s="10">
        <v>0.3</v>
      </c>
      <c r="Y418" s="8">
        <v>0.0</v>
      </c>
      <c r="Z418" s="10">
        <v>1.3</v>
      </c>
      <c r="AA418" s="8">
        <v>7.4</v>
      </c>
      <c r="AB418" s="8">
        <v>0.0</v>
      </c>
      <c r="AC418" s="8">
        <v>0.0</v>
      </c>
      <c r="AD418" s="8">
        <v>0.7</v>
      </c>
      <c r="AE418" s="14">
        <v>2022.0</v>
      </c>
      <c r="AF418" s="8"/>
    </row>
    <row r="419">
      <c r="A419" s="8">
        <v>105.0</v>
      </c>
      <c r="B419" s="9" t="s">
        <v>864</v>
      </c>
      <c r="C419" s="10" t="s">
        <v>865</v>
      </c>
      <c r="D419" s="8">
        <v>23.0</v>
      </c>
      <c r="E419" s="8">
        <v>34.0</v>
      </c>
      <c r="F419" s="8">
        <v>16.0</v>
      </c>
      <c r="G419" s="8">
        <v>18.0</v>
      </c>
      <c r="H419" s="8">
        <v>13.7</v>
      </c>
      <c r="I419" s="11">
        <v>4.7</v>
      </c>
      <c r="J419" s="10">
        <v>1.4</v>
      </c>
      <c r="K419" s="10">
        <v>3.8</v>
      </c>
      <c r="L419" s="8">
        <v>37.7</v>
      </c>
      <c r="M419" s="10">
        <v>0.4</v>
      </c>
      <c r="N419" s="10">
        <v>1.5</v>
      </c>
      <c r="O419" s="8">
        <v>30.0</v>
      </c>
      <c r="P419" s="8">
        <v>1.4</v>
      </c>
      <c r="Q419" s="8">
        <v>1.6</v>
      </c>
      <c r="R419" s="8">
        <v>83.6</v>
      </c>
      <c r="S419" s="10">
        <v>0.4</v>
      </c>
      <c r="T419" s="10">
        <v>1.7</v>
      </c>
      <c r="U419" s="10">
        <v>2.1</v>
      </c>
      <c r="V419" s="10">
        <v>0.4</v>
      </c>
      <c r="W419" s="10">
        <v>0.7</v>
      </c>
      <c r="X419" s="10">
        <v>0.4</v>
      </c>
      <c r="Y419" s="10">
        <v>0.2</v>
      </c>
      <c r="Z419" s="10">
        <v>2.0</v>
      </c>
      <c r="AA419" s="8">
        <v>8.9</v>
      </c>
      <c r="AB419" s="8">
        <v>0.0</v>
      </c>
      <c r="AC419" s="8">
        <v>0.0</v>
      </c>
      <c r="AD419" s="8">
        <v>0.6</v>
      </c>
      <c r="AE419" s="14">
        <v>2022.0</v>
      </c>
      <c r="AF419" s="8"/>
    </row>
    <row r="420">
      <c r="A420" s="8">
        <v>106.0</v>
      </c>
      <c r="B420" s="9" t="s">
        <v>866</v>
      </c>
      <c r="C420" s="10" t="s">
        <v>867</v>
      </c>
      <c r="D420" s="8">
        <v>25.0</v>
      </c>
      <c r="E420" s="8">
        <v>3.0</v>
      </c>
      <c r="F420" s="8">
        <v>1.0</v>
      </c>
      <c r="G420" s="8">
        <v>2.0</v>
      </c>
      <c r="H420" s="8">
        <v>13.7</v>
      </c>
      <c r="I420" s="11">
        <v>4.7</v>
      </c>
      <c r="J420" s="10">
        <v>1.3</v>
      </c>
      <c r="K420" s="10">
        <v>3.7</v>
      </c>
      <c r="L420" s="8">
        <v>36.4</v>
      </c>
      <c r="M420" s="10">
        <v>1.0</v>
      </c>
      <c r="N420" s="10">
        <v>3.0</v>
      </c>
      <c r="O420" s="8">
        <v>33.3</v>
      </c>
      <c r="P420" s="8">
        <v>1.0</v>
      </c>
      <c r="Q420" s="8">
        <v>1.7</v>
      </c>
      <c r="R420" s="8">
        <v>60.0</v>
      </c>
      <c r="S420" s="8">
        <v>0.0</v>
      </c>
      <c r="T420" s="10">
        <v>1.3</v>
      </c>
      <c r="U420" s="10">
        <v>1.3</v>
      </c>
      <c r="V420" s="10">
        <v>1.3</v>
      </c>
      <c r="W420" s="10">
        <v>1.7</v>
      </c>
      <c r="X420" s="8">
        <v>0.0</v>
      </c>
      <c r="Y420" s="8">
        <v>0.0</v>
      </c>
      <c r="Z420" s="10">
        <v>1.3</v>
      </c>
      <c r="AA420" s="8">
        <v>8.3</v>
      </c>
      <c r="AB420" s="8">
        <v>0.0</v>
      </c>
      <c r="AC420" s="8">
        <v>0.0</v>
      </c>
      <c r="AD420" s="8">
        <v>2.7</v>
      </c>
      <c r="AE420" s="14">
        <v>2022.0</v>
      </c>
      <c r="AF420" s="8"/>
    </row>
    <row r="421">
      <c r="A421" s="8">
        <v>107.0</v>
      </c>
      <c r="B421" s="9" t="s">
        <v>868</v>
      </c>
      <c r="C421" s="10" t="s">
        <v>869</v>
      </c>
      <c r="D421" s="8">
        <v>23.0</v>
      </c>
      <c r="E421" s="8">
        <v>34.0</v>
      </c>
      <c r="F421" s="8">
        <v>12.0</v>
      </c>
      <c r="G421" s="8">
        <v>22.0</v>
      </c>
      <c r="H421" s="8">
        <v>19.8</v>
      </c>
      <c r="I421" s="11">
        <v>4.4</v>
      </c>
      <c r="J421" s="10">
        <v>1.7</v>
      </c>
      <c r="K421" s="10">
        <v>3.6</v>
      </c>
      <c r="L421" s="8">
        <v>48.0</v>
      </c>
      <c r="M421" s="8">
        <v>0.0</v>
      </c>
      <c r="N421" s="10">
        <v>0.1</v>
      </c>
      <c r="O421" s="8">
        <v>0.0</v>
      </c>
      <c r="P421" s="8">
        <v>0.9</v>
      </c>
      <c r="Q421" s="8">
        <v>1.1</v>
      </c>
      <c r="R421" s="8">
        <v>82.1</v>
      </c>
      <c r="S421" s="10">
        <v>1.5</v>
      </c>
      <c r="T421" s="10">
        <v>3.5</v>
      </c>
      <c r="U421" s="10">
        <v>5.1</v>
      </c>
      <c r="V421" s="10">
        <v>1.2</v>
      </c>
      <c r="W421" s="10">
        <v>1.2</v>
      </c>
      <c r="X421" s="10">
        <v>0.6</v>
      </c>
      <c r="Y421" s="10">
        <v>0.3</v>
      </c>
      <c r="Z421" s="10">
        <v>1.5</v>
      </c>
      <c r="AA421" s="8">
        <v>12.6</v>
      </c>
      <c r="AB421" s="8">
        <v>1.0</v>
      </c>
      <c r="AC421" s="8">
        <v>0.0</v>
      </c>
      <c r="AD421" s="8">
        <v>-0.8</v>
      </c>
      <c r="AE421" s="14">
        <v>2022.0</v>
      </c>
      <c r="AF421" s="8"/>
    </row>
    <row r="422">
      <c r="A422" s="8">
        <v>108.0</v>
      </c>
      <c r="B422" s="9" t="s">
        <v>870</v>
      </c>
      <c r="C422" s="10" t="s">
        <v>871</v>
      </c>
      <c r="D422" s="8">
        <v>26.0</v>
      </c>
      <c r="E422" s="8">
        <v>9.0</v>
      </c>
      <c r="F422" s="8">
        <v>2.0</v>
      </c>
      <c r="G422" s="8">
        <v>7.0</v>
      </c>
      <c r="H422" s="8">
        <v>12.8</v>
      </c>
      <c r="I422" s="11">
        <v>4.3</v>
      </c>
      <c r="J422" s="10">
        <v>1.6</v>
      </c>
      <c r="K422" s="10">
        <v>4.7</v>
      </c>
      <c r="L422" s="8">
        <v>33.3</v>
      </c>
      <c r="M422" s="10">
        <v>0.7</v>
      </c>
      <c r="N422" s="10">
        <v>2.8</v>
      </c>
      <c r="O422" s="8">
        <v>24.0</v>
      </c>
      <c r="P422" s="8">
        <v>0.6</v>
      </c>
      <c r="Q422" s="8">
        <v>0.8</v>
      </c>
      <c r="R422" s="8">
        <v>71.4</v>
      </c>
      <c r="S422" s="10">
        <v>0.9</v>
      </c>
      <c r="T422" s="10">
        <v>1.8</v>
      </c>
      <c r="U422" s="10">
        <v>2.7</v>
      </c>
      <c r="V422" s="10">
        <v>0.6</v>
      </c>
      <c r="W422" s="10">
        <v>0.9</v>
      </c>
      <c r="X422" s="10">
        <v>0.9</v>
      </c>
      <c r="Y422" s="10">
        <v>0.7</v>
      </c>
      <c r="Z422" s="10">
        <v>1.9</v>
      </c>
      <c r="AA422" s="8">
        <v>11.3</v>
      </c>
      <c r="AB422" s="8">
        <v>0.0</v>
      </c>
      <c r="AC422" s="8">
        <v>0.0</v>
      </c>
      <c r="AD422" s="8">
        <v>-4.0</v>
      </c>
      <c r="AE422" s="14">
        <v>2022.0</v>
      </c>
      <c r="AF422" s="8"/>
    </row>
    <row r="423">
      <c r="A423" s="8">
        <v>108.0</v>
      </c>
      <c r="B423" s="9" t="s">
        <v>872</v>
      </c>
      <c r="C423" s="10" t="s">
        <v>873</v>
      </c>
      <c r="D423" s="8">
        <v>26.0</v>
      </c>
      <c r="E423" s="8">
        <v>36.0</v>
      </c>
      <c r="F423" s="8">
        <v>14.0</v>
      </c>
      <c r="G423" s="8">
        <v>22.0</v>
      </c>
      <c r="H423" s="8">
        <v>16.8</v>
      </c>
      <c r="I423" s="11">
        <v>4.3</v>
      </c>
      <c r="J423" s="10">
        <v>1.5</v>
      </c>
      <c r="K423" s="10">
        <v>3.8</v>
      </c>
      <c r="L423" s="8">
        <v>40.0</v>
      </c>
      <c r="M423" s="10">
        <v>0.8</v>
      </c>
      <c r="N423" s="10">
        <v>2.3</v>
      </c>
      <c r="O423" s="8">
        <v>34.9</v>
      </c>
      <c r="P423" s="8">
        <v>0.5</v>
      </c>
      <c r="Q423" s="8">
        <v>0.7</v>
      </c>
      <c r="R423" s="8">
        <v>73.1</v>
      </c>
      <c r="S423" s="10">
        <v>0.3</v>
      </c>
      <c r="T423" s="10">
        <v>1.8</v>
      </c>
      <c r="U423" s="10">
        <v>2.1</v>
      </c>
      <c r="V423" s="10">
        <v>1.1</v>
      </c>
      <c r="W423" s="10">
        <v>0.6</v>
      </c>
      <c r="X423" s="10">
        <v>0.4</v>
      </c>
      <c r="Y423" s="10">
        <v>0.1</v>
      </c>
      <c r="Z423" s="10">
        <v>1.6</v>
      </c>
      <c r="AA423" s="8">
        <v>9.6</v>
      </c>
      <c r="AB423" s="8">
        <v>0.0</v>
      </c>
      <c r="AC423" s="8">
        <v>0.0</v>
      </c>
      <c r="AD423" s="8">
        <v>1.6</v>
      </c>
      <c r="AE423" s="14">
        <v>2022.0</v>
      </c>
      <c r="AF423" s="8"/>
    </row>
    <row r="424">
      <c r="A424" s="8">
        <v>110.0</v>
      </c>
      <c r="B424" s="9" t="s">
        <v>874</v>
      </c>
      <c r="C424" s="10" t="s">
        <v>875</v>
      </c>
      <c r="D424" s="8">
        <v>26.0</v>
      </c>
      <c r="E424" s="8">
        <v>35.0</v>
      </c>
      <c r="F424" s="8">
        <v>15.0</v>
      </c>
      <c r="G424" s="8">
        <v>20.0</v>
      </c>
      <c r="H424" s="8">
        <v>33.4</v>
      </c>
      <c r="I424" s="11">
        <v>4.3</v>
      </c>
      <c r="J424" s="10">
        <v>1.9</v>
      </c>
      <c r="K424" s="10">
        <v>3.2</v>
      </c>
      <c r="L424" s="8">
        <v>60.7</v>
      </c>
      <c r="M424" s="8">
        <v>0.0</v>
      </c>
      <c r="N424" s="8">
        <v>0.0</v>
      </c>
      <c r="O424" s="8">
        <v>0.0</v>
      </c>
      <c r="P424" s="8">
        <v>0.4</v>
      </c>
      <c r="Q424" s="8">
        <v>0.9</v>
      </c>
      <c r="R424" s="8">
        <v>50.0</v>
      </c>
      <c r="S424" s="10">
        <v>2.0</v>
      </c>
      <c r="T424" s="10">
        <v>4.8</v>
      </c>
      <c r="U424" s="10">
        <v>6.8</v>
      </c>
      <c r="V424" s="10">
        <v>2.3</v>
      </c>
      <c r="W424" s="10">
        <v>1.4</v>
      </c>
      <c r="X424" s="10">
        <v>1.3</v>
      </c>
      <c r="Y424" s="10">
        <v>1.6</v>
      </c>
      <c r="Z424" s="10">
        <v>2.3</v>
      </c>
      <c r="AA424" s="8">
        <v>19.1</v>
      </c>
      <c r="AB424" s="8">
        <v>1.0</v>
      </c>
      <c r="AC424" s="8">
        <v>0.0</v>
      </c>
      <c r="AD424" s="8">
        <v>-0.4</v>
      </c>
      <c r="AE424" s="14">
        <v>2022.0</v>
      </c>
      <c r="AF424" s="8"/>
    </row>
    <row r="425">
      <c r="A425" s="8">
        <v>111.0</v>
      </c>
      <c r="B425" s="9" t="s">
        <v>876</v>
      </c>
      <c r="C425" s="10" t="s">
        <v>877</v>
      </c>
      <c r="D425" s="8">
        <v>24.0</v>
      </c>
      <c r="E425" s="8">
        <v>33.0</v>
      </c>
      <c r="F425" s="8">
        <v>24.0</v>
      </c>
      <c r="G425" s="8">
        <v>9.0</v>
      </c>
      <c r="H425" s="8">
        <v>11.5</v>
      </c>
      <c r="I425" s="11">
        <v>4.3</v>
      </c>
      <c r="J425" s="10">
        <v>1.5</v>
      </c>
      <c r="K425" s="10">
        <v>3.9</v>
      </c>
      <c r="L425" s="8">
        <v>37.7</v>
      </c>
      <c r="M425" s="10">
        <v>0.7</v>
      </c>
      <c r="N425" s="10">
        <v>2.0</v>
      </c>
      <c r="O425" s="8">
        <v>32.8</v>
      </c>
      <c r="P425" s="8">
        <v>0.7</v>
      </c>
      <c r="Q425" s="8">
        <v>0.8</v>
      </c>
      <c r="R425" s="8">
        <v>88.0</v>
      </c>
      <c r="S425" s="10">
        <v>0.2</v>
      </c>
      <c r="T425" s="10">
        <v>0.7</v>
      </c>
      <c r="U425" s="10">
        <v>0.8</v>
      </c>
      <c r="V425" s="10">
        <v>1.2</v>
      </c>
      <c r="W425" s="10">
        <v>0.8</v>
      </c>
      <c r="X425" s="10">
        <v>0.3</v>
      </c>
      <c r="Y425" s="10">
        <v>0.1</v>
      </c>
      <c r="Z425" s="10">
        <v>0.9</v>
      </c>
      <c r="AA425" s="8">
        <v>7.8</v>
      </c>
      <c r="AB425" s="8">
        <v>0.0</v>
      </c>
      <c r="AC425" s="8">
        <v>0.0</v>
      </c>
      <c r="AD425" s="8">
        <v>-1.0</v>
      </c>
      <c r="AE425" s="14">
        <v>2022.0</v>
      </c>
      <c r="AF425" s="8"/>
    </row>
    <row r="426">
      <c r="A426" s="8">
        <v>112.0</v>
      </c>
      <c r="B426" s="9" t="s">
        <v>878</v>
      </c>
      <c r="C426" s="10" t="s">
        <v>879</v>
      </c>
      <c r="D426" s="8">
        <v>22.0</v>
      </c>
      <c r="E426" s="8">
        <v>30.0</v>
      </c>
      <c r="F426" s="8">
        <v>10.0</v>
      </c>
      <c r="G426" s="8">
        <v>20.0</v>
      </c>
      <c r="H426" s="8">
        <v>14.5</v>
      </c>
      <c r="I426" s="11">
        <v>4.0</v>
      </c>
      <c r="J426" s="10">
        <v>1.6</v>
      </c>
      <c r="K426" s="10">
        <v>2.8</v>
      </c>
      <c r="L426" s="8">
        <v>56.0</v>
      </c>
      <c r="M426" s="8">
        <v>0.0</v>
      </c>
      <c r="N426" s="8">
        <v>0.0</v>
      </c>
      <c r="O426" s="8">
        <v>0.0</v>
      </c>
      <c r="P426" s="8">
        <v>0.9</v>
      </c>
      <c r="Q426" s="8">
        <v>1.2</v>
      </c>
      <c r="R426" s="8">
        <v>70.3</v>
      </c>
      <c r="S426" s="10">
        <v>1.1</v>
      </c>
      <c r="T426" s="10">
        <v>1.8</v>
      </c>
      <c r="U426" s="10">
        <v>3.0</v>
      </c>
      <c r="V426" s="10">
        <v>0.4</v>
      </c>
      <c r="W426" s="10">
        <v>1.0</v>
      </c>
      <c r="X426" s="10">
        <v>0.3</v>
      </c>
      <c r="Y426" s="10">
        <v>0.8</v>
      </c>
      <c r="Z426" s="10">
        <v>2.6</v>
      </c>
      <c r="AA426" s="8">
        <v>9.5</v>
      </c>
      <c r="AB426" s="8">
        <v>0.0</v>
      </c>
      <c r="AC426" s="8">
        <v>0.0</v>
      </c>
      <c r="AD426" s="8">
        <v>-5.6</v>
      </c>
      <c r="AE426" s="14">
        <v>2022.0</v>
      </c>
      <c r="AF426" s="8"/>
    </row>
    <row r="427">
      <c r="A427" s="8">
        <v>112.0</v>
      </c>
      <c r="B427" s="9" t="s">
        <v>880</v>
      </c>
      <c r="C427" s="10" t="s">
        <v>881</v>
      </c>
      <c r="D427" s="8">
        <v>31.0</v>
      </c>
      <c r="E427" s="8">
        <v>31.0</v>
      </c>
      <c r="F427" s="8">
        <v>22.0</v>
      </c>
      <c r="G427" s="8">
        <v>9.0</v>
      </c>
      <c r="H427" s="8">
        <v>12.9</v>
      </c>
      <c r="I427" s="11">
        <v>4.0</v>
      </c>
      <c r="J427" s="10">
        <v>1.4</v>
      </c>
      <c r="K427" s="10">
        <v>3.7</v>
      </c>
      <c r="L427" s="8">
        <v>37.1</v>
      </c>
      <c r="M427" s="10">
        <v>1.0</v>
      </c>
      <c r="N427" s="10">
        <v>2.9</v>
      </c>
      <c r="O427" s="8">
        <v>34.8</v>
      </c>
      <c r="P427" s="8">
        <v>0.2</v>
      </c>
      <c r="Q427" s="8">
        <v>0.3</v>
      </c>
      <c r="R427" s="8">
        <v>70.0</v>
      </c>
      <c r="S427" s="10">
        <v>0.5</v>
      </c>
      <c r="T427" s="10">
        <v>2.1</v>
      </c>
      <c r="U427" s="10">
        <v>2.6</v>
      </c>
      <c r="V427" s="10">
        <v>0.5</v>
      </c>
      <c r="W427" s="10">
        <v>0.6</v>
      </c>
      <c r="X427" s="10">
        <v>0.3</v>
      </c>
      <c r="Y427" s="10">
        <v>0.4</v>
      </c>
      <c r="Z427" s="10">
        <v>1.3</v>
      </c>
      <c r="AA427" s="8">
        <v>9.4</v>
      </c>
      <c r="AB427" s="8">
        <v>0.0</v>
      </c>
      <c r="AC427" s="8">
        <v>0.0</v>
      </c>
      <c r="AD427" s="8">
        <v>-1.4</v>
      </c>
      <c r="AE427" s="14">
        <v>2022.0</v>
      </c>
      <c r="AF427" s="8"/>
    </row>
    <row r="428">
      <c r="A428" s="8">
        <v>112.0</v>
      </c>
      <c r="B428" s="9" t="s">
        <v>882</v>
      </c>
      <c r="C428" s="10" t="s">
        <v>883</v>
      </c>
      <c r="D428" s="8">
        <v>35.0</v>
      </c>
      <c r="E428" s="8">
        <v>9.0</v>
      </c>
      <c r="F428" s="8">
        <v>1.0</v>
      </c>
      <c r="G428" s="8">
        <v>8.0</v>
      </c>
      <c r="H428" s="8">
        <v>15.4</v>
      </c>
      <c r="I428" s="11">
        <v>4.0</v>
      </c>
      <c r="J428" s="10">
        <v>1.3</v>
      </c>
      <c r="K428" s="10">
        <v>4.1</v>
      </c>
      <c r="L428" s="8">
        <v>32.4</v>
      </c>
      <c r="M428" s="10">
        <v>0.3</v>
      </c>
      <c r="N428" s="10">
        <v>0.8</v>
      </c>
      <c r="O428" s="8">
        <v>42.9</v>
      </c>
      <c r="P428" s="8">
        <v>1.0</v>
      </c>
      <c r="Q428" s="8">
        <v>1.2</v>
      </c>
      <c r="R428" s="8">
        <v>81.8</v>
      </c>
      <c r="S428" s="10">
        <v>0.3</v>
      </c>
      <c r="T428" s="10">
        <v>1.2</v>
      </c>
      <c r="U428" s="10">
        <v>1.6</v>
      </c>
      <c r="V428" s="10">
        <v>2.0</v>
      </c>
      <c r="W428" s="10">
        <v>1.4</v>
      </c>
      <c r="X428" s="10">
        <v>0.3</v>
      </c>
      <c r="Y428" s="8">
        <v>0.0</v>
      </c>
      <c r="Z428" s="10">
        <v>1.3</v>
      </c>
      <c r="AA428" s="8">
        <v>8.6</v>
      </c>
      <c r="AB428" s="8">
        <v>0.0</v>
      </c>
      <c r="AC428" s="8">
        <v>0.0</v>
      </c>
      <c r="AD428" s="8">
        <v>-3.2</v>
      </c>
      <c r="AE428" s="14">
        <v>2022.0</v>
      </c>
      <c r="AF428" s="8"/>
    </row>
    <row r="429">
      <c r="A429" s="8">
        <v>115.0</v>
      </c>
      <c r="B429" s="9" t="s">
        <v>884</v>
      </c>
      <c r="C429" s="10" t="s">
        <v>885</v>
      </c>
      <c r="D429" s="8">
        <v>35.0</v>
      </c>
      <c r="E429" s="8">
        <v>33.0</v>
      </c>
      <c r="F429" s="8">
        <v>21.0</v>
      </c>
      <c r="G429" s="8">
        <v>12.0</v>
      </c>
      <c r="H429" s="8">
        <v>12.3</v>
      </c>
      <c r="I429" s="11">
        <v>3.9</v>
      </c>
      <c r="J429" s="10">
        <v>1.3</v>
      </c>
      <c r="K429" s="10">
        <v>3.8</v>
      </c>
      <c r="L429" s="8">
        <v>35.5</v>
      </c>
      <c r="M429" s="10">
        <v>0.6</v>
      </c>
      <c r="N429" s="10">
        <v>1.8</v>
      </c>
      <c r="O429" s="8">
        <v>35.6</v>
      </c>
      <c r="P429" s="8">
        <v>0.6</v>
      </c>
      <c r="Q429" s="8">
        <v>0.8</v>
      </c>
      <c r="R429" s="8">
        <v>84.0</v>
      </c>
      <c r="S429" s="10">
        <v>0.2</v>
      </c>
      <c r="T429" s="10">
        <v>0.8</v>
      </c>
      <c r="U429" s="10">
        <v>1.0</v>
      </c>
      <c r="V429" s="10">
        <v>1.8</v>
      </c>
      <c r="W429" s="10">
        <v>0.5</v>
      </c>
      <c r="X429" s="10">
        <v>0.6</v>
      </c>
      <c r="Y429" s="10">
        <v>0.1</v>
      </c>
      <c r="Z429" s="10">
        <v>0.9</v>
      </c>
      <c r="AA429" s="8">
        <v>8.8</v>
      </c>
      <c r="AB429" s="8">
        <v>0.0</v>
      </c>
      <c r="AC429" s="8">
        <v>0.0</v>
      </c>
      <c r="AD429" s="8">
        <v>-0.9</v>
      </c>
      <c r="AE429" s="14">
        <v>2022.0</v>
      </c>
      <c r="AF429" s="8"/>
    </row>
    <row r="430">
      <c r="A430" s="8">
        <v>116.0</v>
      </c>
      <c r="B430" s="9" t="s">
        <v>886</v>
      </c>
      <c r="C430" s="10" t="s">
        <v>887</v>
      </c>
      <c r="D430" s="8">
        <v>23.0</v>
      </c>
      <c r="E430" s="8">
        <v>26.0</v>
      </c>
      <c r="F430" s="8">
        <v>3.0</v>
      </c>
      <c r="G430" s="8">
        <v>23.0</v>
      </c>
      <c r="H430" s="8">
        <v>12.9</v>
      </c>
      <c r="I430" s="11">
        <v>3.8</v>
      </c>
      <c r="J430" s="10">
        <v>1.1</v>
      </c>
      <c r="K430" s="10">
        <v>4.0</v>
      </c>
      <c r="L430" s="8">
        <v>26.7</v>
      </c>
      <c r="M430" s="10">
        <v>0.3</v>
      </c>
      <c r="N430" s="10">
        <v>1.7</v>
      </c>
      <c r="O430" s="8">
        <v>18.6</v>
      </c>
      <c r="P430" s="8">
        <v>1.4</v>
      </c>
      <c r="Q430" s="8">
        <v>1.5</v>
      </c>
      <c r="R430" s="8">
        <v>90.0</v>
      </c>
      <c r="S430" s="10">
        <v>0.4</v>
      </c>
      <c r="T430" s="10">
        <v>1.1</v>
      </c>
      <c r="U430" s="10">
        <v>1.5</v>
      </c>
      <c r="V430" s="10">
        <v>0.7</v>
      </c>
      <c r="W430" s="10">
        <v>0.7</v>
      </c>
      <c r="X430" s="10">
        <v>0.6</v>
      </c>
      <c r="Y430" s="10">
        <v>0.1</v>
      </c>
      <c r="Z430" s="10">
        <v>1.8</v>
      </c>
      <c r="AA430" s="8">
        <v>7.7</v>
      </c>
      <c r="AB430" s="8">
        <v>0.0</v>
      </c>
      <c r="AC430" s="8">
        <v>0.0</v>
      </c>
      <c r="AD430" s="8">
        <v>-4.3</v>
      </c>
      <c r="AE430" s="14">
        <v>2022.0</v>
      </c>
      <c r="AF430" s="8"/>
    </row>
    <row r="431">
      <c r="A431" s="8">
        <v>117.0</v>
      </c>
      <c r="B431" s="9" t="s">
        <v>888</v>
      </c>
      <c r="C431" s="10" t="s">
        <v>889</v>
      </c>
      <c r="D431" s="8">
        <v>21.0</v>
      </c>
      <c r="E431" s="8">
        <v>17.0</v>
      </c>
      <c r="F431" s="8">
        <v>12.0</v>
      </c>
      <c r="G431" s="8">
        <v>5.0</v>
      </c>
      <c r="H431" s="8">
        <v>13.1</v>
      </c>
      <c r="I431" s="11">
        <v>3.8</v>
      </c>
      <c r="J431" s="10">
        <v>1.5</v>
      </c>
      <c r="K431" s="10">
        <v>3.2</v>
      </c>
      <c r="L431" s="8">
        <v>46.3</v>
      </c>
      <c r="M431" s="10">
        <v>0.8</v>
      </c>
      <c r="N431" s="10">
        <v>2.2</v>
      </c>
      <c r="O431" s="8">
        <v>36.8</v>
      </c>
      <c r="P431" s="8">
        <v>0.1</v>
      </c>
      <c r="Q431" s="8">
        <v>0.2</v>
      </c>
      <c r="R431" s="8">
        <v>33.3</v>
      </c>
      <c r="S431" s="10">
        <v>0.6</v>
      </c>
      <c r="T431" s="10">
        <v>1.6</v>
      </c>
      <c r="U431" s="10">
        <v>2.3</v>
      </c>
      <c r="V431" s="10">
        <v>0.9</v>
      </c>
      <c r="W431" s="10">
        <v>0.5</v>
      </c>
      <c r="X431" s="10">
        <v>0.4</v>
      </c>
      <c r="Y431" s="8">
        <v>0.0</v>
      </c>
      <c r="Z431" s="10">
        <v>2.1</v>
      </c>
      <c r="AA431" s="8">
        <v>8.6</v>
      </c>
      <c r="AB431" s="8">
        <v>0.0</v>
      </c>
      <c r="AC431" s="8">
        <v>0.0</v>
      </c>
      <c r="AD431" s="8">
        <v>-2.8</v>
      </c>
      <c r="AE431" s="14">
        <v>2022.0</v>
      </c>
      <c r="AF431" s="8"/>
    </row>
    <row r="432">
      <c r="A432" s="8">
        <v>118.0</v>
      </c>
      <c r="B432" s="9" t="s">
        <v>890</v>
      </c>
      <c r="C432" s="10" t="s">
        <v>891</v>
      </c>
      <c r="D432" s="8">
        <v>34.0</v>
      </c>
      <c r="E432" s="8">
        <v>27.0</v>
      </c>
      <c r="F432" s="8">
        <v>17.0</v>
      </c>
      <c r="G432" s="8">
        <v>10.0</v>
      </c>
      <c r="H432" s="8">
        <v>12.2</v>
      </c>
      <c r="I432" s="11">
        <v>3.8</v>
      </c>
      <c r="J432" s="10">
        <v>1.7</v>
      </c>
      <c r="K432" s="10">
        <v>4.1</v>
      </c>
      <c r="L432" s="8">
        <v>40.9</v>
      </c>
      <c r="M432" s="10">
        <v>0.2</v>
      </c>
      <c r="N432" s="10">
        <v>0.9</v>
      </c>
      <c r="O432" s="8">
        <v>20.8</v>
      </c>
      <c r="P432" s="8">
        <v>0.3</v>
      </c>
      <c r="Q432" s="8">
        <v>0.4</v>
      </c>
      <c r="R432" s="8">
        <v>66.7</v>
      </c>
      <c r="S432" s="10">
        <v>1.0</v>
      </c>
      <c r="T432" s="10">
        <v>2.3</v>
      </c>
      <c r="U432" s="10">
        <v>3.3</v>
      </c>
      <c r="V432" s="10">
        <v>0.9</v>
      </c>
      <c r="W432" s="10">
        <v>0.9</v>
      </c>
      <c r="X432" s="10">
        <v>0.1</v>
      </c>
      <c r="Y432" s="10">
        <v>0.1</v>
      </c>
      <c r="Z432" s="10">
        <v>1.1</v>
      </c>
      <c r="AA432" s="8">
        <v>8.7</v>
      </c>
      <c r="AB432" s="8">
        <v>1.0</v>
      </c>
      <c r="AC432" s="8">
        <v>0.0</v>
      </c>
      <c r="AD432" s="8">
        <v>-1.7</v>
      </c>
      <c r="AE432" s="14">
        <v>2022.0</v>
      </c>
      <c r="AF432" s="8"/>
    </row>
    <row r="433">
      <c r="A433" s="8">
        <v>119.0</v>
      </c>
      <c r="B433" s="9" t="s">
        <v>892</v>
      </c>
      <c r="C433" s="10" t="s">
        <v>893</v>
      </c>
      <c r="D433" s="8">
        <v>26.0</v>
      </c>
      <c r="E433" s="8">
        <v>33.0</v>
      </c>
      <c r="F433" s="8">
        <v>13.0</v>
      </c>
      <c r="G433" s="8">
        <v>20.0</v>
      </c>
      <c r="H433" s="8">
        <v>9.6</v>
      </c>
      <c r="I433" s="11">
        <v>3.8</v>
      </c>
      <c r="J433" s="10">
        <v>1.5</v>
      </c>
      <c r="K433" s="10">
        <v>2.8</v>
      </c>
      <c r="L433" s="8">
        <v>54.9</v>
      </c>
      <c r="M433" s="10">
        <v>0.4</v>
      </c>
      <c r="N433" s="10">
        <v>0.8</v>
      </c>
      <c r="O433" s="8">
        <v>46.2</v>
      </c>
      <c r="P433" s="8">
        <v>0.4</v>
      </c>
      <c r="Q433" s="8">
        <v>0.5</v>
      </c>
      <c r="R433" s="8">
        <v>76.5</v>
      </c>
      <c r="S433" s="10">
        <v>0.5</v>
      </c>
      <c r="T433" s="10">
        <v>1.4</v>
      </c>
      <c r="U433" s="10">
        <v>1.9</v>
      </c>
      <c r="V433" s="10">
        <v>0.5</v>
      </c>
      <c r="W433" s="10">
        <v>0.7</v>
      </c>
      <c r="X433" s="10">
        <v>0.2</v>
      </c>
      <c r="Y433" s="10">
        <v>0.2</v>
      </c>
      <c r="Z433" s="10">
        <v>1.9</v>
      </c>
      <c r="AA433" s="8">
        <v>7.3</v>
      </c>
      <c r="AB433" s="8">
        <v>1.0</v>
      </c>
      <c r="AC433" s="8">
        <v>0.0</v>
      </c>
      <c r="AD433" s="8">
        <v>-1.1</v>
      </c>
      <c r="AE433" s="14">
        <v>2022.0</v>
      </c>
      <c r="AF433" s="8"/>
    </row>
    <row r="434">
      <c r="A434" s="8">
        <v>120.0</v>
      </c>
      <c r="B434" s="9" t="s">
        <v>894</v>
      </c>
      <c r="C434" s="10" t="s">
        <v>895</v>
      </c>
      <c r="D434" s="8">
        <v>36.0</v>
      </c>
      <c r="E434" s="8">
        <v>36.0</v>
      </c>
      <c r="F434" s="8">
        <v>22.0</v>
      </c>
      <c r="G434" s="8">
        <v>14.0</v>
      </c>
      <c r="H434" s="8">
        <v>16.9</v>
      </c>
      <c r="I434" s="11">
        <v>3.7</v>
      </c>
      <c r="J434" s="10">
        <v>1.3</v>
      </c>
      <c r="K434" s="10">
        <v>3.4</v>
      </c>
      <c r="L434" s="8">
        <v>37.7</v>
      </c>
      <c r="M434" s="10">
        <v>0.6</v>
      </c>
      <c r="N434" s="10">
        <v>2.1</v>
      </c>
      <c r="O434" s="8">
        <v>31.1</v>
      </c>
      <c r="P434" s="8">
        <v>0.5</v>
      </c>
      <c r="Q434" s="8">
        <v>0.6</v>
      </c>
      <c r="R434" s="8">
        <v>82.6</v>
      </c>
      <c r="S434" s="10">
        <v>0.2</v>
      </c>
      <c r="T434" s="10">
        <v>0.8</v>
      </c>
      <c r="U434" s="10">
        <v>1.0</v>
      </c>
      <c r="V434" s="10">
        <v>2.4</v>
      </c>
      <c r="W434" s="10">
        <v>1.5</v>
      </c>
      <c r="X434" s="10">
        <v>0.6</v>
      </c>
      <c r="Y434" s="10">
        <v>0.2</v>
      </c>
      <c r="Z434" s="10">
        <v>1.6</v>
      </c>
      <c r="AA434" s="8">
        <v>9.4</v>
      </c>
      <c r="AB434" s="8">
        <v>0.0</v>
      </c>
      <c r="AC434" s="8">
        <v>0.0</v>
      </c>
      <c r="AD434" s="8">
        <v>-1.4</v>
      </c>
      <c r="AE434" s="14">
        <v>2022.0</v>
      </c>
      <c r="AF434" s="8"/>
    </row>
    <row r="435">
      <c r="A435" s="8">
        <v>121.0</v>
      </c>
      <c r="B435" s="9" t="s">
        <v>896</v>
      </c>
      <c r="C435" s="10" t="s">
        <v>897</v>
      </c>
      <c r="D435" s="8">
        <v>28.0</v>
      </c>
      <c r="E435" s="8">
        <v>8.0</v>
      </c>
      <c r="F435" s="8">
        <v>1.0</v>
      </c>
      <c r="G435" s="8">
        <v>7.0</v>
      </c>
      <c r="H435" s="8">
        <v>9.4</v>
      </c>
      <c r="I435" s="11">
        <v>3.5</v>
      </c>
      <c r="J435" s="10">
        <v>0.9</v>
      </c>
      <c r="K435" s="10">
        <v>1.4</v>
      </c>
      <c r="L435" s="8">
        <v>63.6</v>
      </c>
      <c r="M435" s="8">
        <v>0.0</v>
      </c>
      <c r="N435" s="8">
        <v>0.0</v>
      </c>
      <c r="O435" s="8">
        <v>0.0</v>
      </c>
      <c r="P435" s="8">
        <v>1.8</v>
      </c>
      <c r="Q435" s="8">
        <v>1.9</v>
      </c>
      <c r="R435" s="8">
        <v>93.3</v>
      </c>
      <c r="S435" s="10">
        <v>0.8</v>
      </c>
      <c r="T435" s="10">
        <v>1.3</v>
      </c>
      <c r="U435" s="10">
        <v>2.0</v>
      </c>
      <c r="V435" s="10">
        <v>0.3</v>
      </c>
      <c r="W435" s="10">
        <v>0.6</v>
      </c>
      <c r="X435" s="10">
        <v>0.3</v>
      </c>
      <c r="Y435" s="10">
        <v>0.4</v>
      </c>
      <c r="Z435" s="10">
        <v>2.3</v>
      </c>
      <c r="AA435" s="8">
        <v>7.0</v>
      </c>
      <c r="AB435" s="8">
        <v>0.0</v>
      </c>
      <c r="AC435" s="8">
        <v>0.0</v>
      </c>
      <c r="AD435" s="8">
        <v>-6.0</v>
      </c>
      <c r="AE435" s="14">
        <v>2022.0</v>
      </c>
      <c r="AF435" s="8"/>
    </row>
    <row r="436">
      <c r="A436" s="8">
        <v>122.0</v>
      </c>
      <c r="B436" s="9" t="s">
        <v>898</v>
      </c>
      <c r="C436" s="10" t="s">
        <v>899</v>
      </c>
      <c r="D436" s="8">
        <v>29.0</v>
      </c>
      <c r="E436" s="8">
        <v>23.0</v>
      </c>
      <c r="F436" s="8">
        <v>10.0</v>
      </c>
      <c r="G436" s="8">
        <v>13.0</v>
      </c>
      <c r="H436" s="8">
        <v>13.2</v>
      </c>
      <c r="I436" s="11">
        <v>3.4</v>
      </c>
      <c r="J436" s="10">
        <v>1.3</v>
      </c>
      <c r="K436" s="10">
        <v>2.7</v>
      </c>
      <c r="L436" s="8">
        <v>47.6</v>
      </c>
      <c r="M436" s="10">
        <v>0.2</v>
      </c>
      <c r="N436" s="10">
        <v>0.8</v>
      </c>
      <c r="O436" s="8">
        <v>21.1</v>
      </c>
      <c r="P436" s="8">
        <v>0.7</v>
      </c>
      <c r="Q436" s="8">
        <v>0.8</v>
      </c>
      <c r="R436" s="8">
        <v>78.9</v>
      </c>
      <c r="S436" s="10">
        <v>0.6</v>
      </c>
      <c r="T436" s="10">
        <v>1.7</v>
      </c>
      <c r="U436" s="10">
        <v>2.2</v>
      </c>
      <c r="V436" s="10">
        <v>0.9</v>
      </c>
      <c r="W436" s="10">
        <v>1.0</v>
      </c>
      <c r="X436" s="10">
        <v>0.5</v>
      </c>
      <c r="Y436" s="8">
        <v>0.0</v>
      </c>
      <c r="Z436" s="10">
        <v>1.7</v>
      </c>
      <c r="AA436" s="8">
        <v>7.8</v>
      </c>
      <c r="AB436" s="8">
        <v>0.0</v>
      </c>
      <c r="AC436" s="8">
        <v>0.0</v>
      </c>
      <c r="AD436" s="8">
        <v>0.7</v>
      </c>
      <c r="AE436" s="14">
        <v>2022.0</v>
      </c>
      <c r="AF436" s="8"/>
    </row>
    <row r="437">
      <c r="A437" s="8">
        <v>123.0</v>
      </c>
      <c r="B437" s="9" t="s">
        <v>900</v>
      </c>
      <c r="C437" s="10" t="s">
        <v>901</v>
      </c>
      <c r="D437" s="8">
        <v>24.0</v>
      </c>
      <c r="E437" s="8">
        <v>12.0</v>
      </c>
      <c r="F437" s="8">
        <v>7.0</v>
      </c>
      <c r="G437" s="8">
        <v>5.0</v>
      </c>
      <c r="H437" s="8">
        <v>9.6</v>
      </c>
      <c r="I437" s="11">
        <v>3.3</v>
      </c>
      <c r="J437" s="10">
        <v>1.2</v>
      </c>
      <c r="K437" s="10">
        <v>3.2</v>
      </c>
      <c r="L437" s="8">
        <v>36.8</v>
      </c>
      <c r="M437" s="10">
        <v>0.6</v>
      </c>
      <c r="N437" s="10">
        <v>1.6</v>
      </c>
      <c r="O437" s="8">
        <v>36.8</v>
      </c>
      <c r="P437" s="8">
        <v>0.3</v>
      </c>
      <c r="Q437" s="8">
        <v>0.5</v>
      </c>
      <c r="R437" s="8">
        <v>66.7</v>
      </c>
      <c r="S437" s="10">
        <v>0.3</v>
      </c>
      <c r="T437" s="10">
        <v>0.5</v>
      </c>
      <c r="U437" s="10">
        <v>0.8</v>
      </c>
      <c r="V437" s="10">
        <v>0.4</v>
      </c>
      <c r="W437" s="10">
        <v>1.0</v>
      </c>
      <c r="X437" s="10">
        <v>0.3</v>
      </c>
      <c r="Y437" s="8">
        <v>0.0</v>
      </c>
      <c r="Z437" s="10">
        <v>0.7</v>
      </c>
      <c r="AA437" s="8">
        <v>5.5</v>
      </c>
      <c r="AB437" s="8">
        <v>0.0</v>
      </c>
      <c r="AC437" s="8">
        <v>0.0</v>
      </c>
      <c r="AD437" s="8">
        <v>2.4</v>
      </c>
      <c r="AE437" s="14">
        <v>2022.0</v>
      </c>
      <c r="AF437" s="8"/>
    </row>
    <row r="438">
      <c r="A438" s="8">
        <v>124.0</v>
      </c>
      <c r="B438" s="9" t="s">
        <v>902</v>
      </c>
      <c r="C438" s="10" t="s">
        <v>903</v>
      </c>
      <c r="D438" s="8">
        <v>33.0</v>
      </c>
      <c r="E438" s="8">
        <v>11.0</v>
      </c>
      <c r="F438" s="8">
        <v>9.0</v>
      </c>
      <c r="G438" s="8">
        <v>2.0</v>
      </c>
      <c r="H438" s="8">
        <v>9.2</v>
      </c>
      <c r="I438" s="11">
        <v>3.2</v>
      </c>
      <c r="J438" s="10">
        <v>1.1</v>
      </c>
      <c r="K438" s="10">
        <v>2.4</v>
      </c>
      <c r="L438" s="8">
        <v>46.2</v>
      </c>
      <c r="M438" s="10">
        <v>0.4</v>
      </c>
      <c r="N438" s="10">
        <v>0.9</v>
      </c>
      <c r="O438" s="8">
        <v>40.0</v>
      </c>
      <c r="P438" s="8">
        <v>0.6</v>
      </c>
      <c r="Q438" s="8">
        <v>0.6</v>
      </c>
      <c r="R438" s="8">
        <v>100.0</v>
      </c>
      <c r="S438" s="10">
        <v>0.3</v>
      </c>
      <c r="T438" s="10">
        <v>0.5</v>
      </c>
      <c r="U438" s="10">
        <v>0.8</v>
      </c>
      <c r="V438" s="10">
        <v>1.1</v>
      </c>
      <c r="W438" s="10">
        <v>1.0</v>
      </c>
      <c r="X438" s="10">
        <v>0.3</v>
      </c>
      <c r="Y438" s="10">
        <v>0.2</v>
      </c>
      <c r="Z438" s="10">
        <v>1.3</v>
      </c>
      <c r="AA438" s="8">
        <v>6.4</v>
      </c>
      <c r="AB438" s="8">
        <v>0.0</v>
      </c>
      <c r="AC438" s="8">
        <v>0.0</v>
      </c>
      <c r="AD438" s="8">
        <v>0.4</v>
      </c>
      <c r="AE438" s="14">
        <v>2022.0</v>
      </c>
      <c r="AF438" s="8"/>
    </row>
    <row r="439">
      <c r="A439" s="8">
        <v>125.0</v>
      </c>
      <c r="B439" s="9" t="s">
        <v>904</v>
      </c>
      <c r="C439" s="10" t="s">
        <v>905</v>
      </c>
      <c r="D439" s="8">
        <v>30.0</v>
      </c>
      <c r="E439" s="8">
        <v>13.0</v>
      </c>
      <c r="F439" s="8">
        <v>4.0</v>
      </c>
      <c r="G439" s="8">
        <v>9.0</v>
      </c>
      <c r="H439" s="8">
        <v>9.5</v>
      </c>
      <c r="I439" s="11">
        <v>3.0</v>
      </c>
      <c r="J439" s="10">
        <v>1.1</v>
      </c>
      <c r="K439" s="10">
        <v>2.8</v>
      </c>
      <c r="L439" s="8">
        <v>37.8</v>
      </c>
      <c r="M439" s="10">
        <v>0.5</v>
      </c>
      <c r="N439" s="10">
        <v>1.3</v>
      </c>
      <c r="O439" s="8">
        <v>41.2</v>
      </c>
      <c r="P439" s="8">
        <v>0.3</v>
      </c>
      <c r="Q439" s="8">
        <v>0.5</v>
      </c>
      <c r="R439" s="8">
        <v>66.7</v>
      </c>
      <c r="S439" s="10">
        <v>0.1</v>
      </c>
      <c r="T439" s="10">
        <v>0.8</v>
      </c>
      <c r="U439" s="10">
        <v>0.9</v>
      </c>
      <c r="V439" s="10">
        <v>1.1</v>
      </c>
      <c r="W439" s="10">
        <v>0.8</v>
      </c>
      <c r="X439" s="10">
        <v>0.3</v>
      </c>
      <c r="Y439" s="8">
        <v>0.0</v>
      </c>
      <c r="Z439" s="10">
        <v>0.5</v>
      </c>
      <c r="AA439" s="8">
        <v>6.2</v>
      </c>
      <c r="AB439" s="8">
        <v>0.0</v>
      </c>
      <c r="AC439" s="8">
        <v>0.0</v>
      </c>
      <c r="AD439" s="8">
        <v>-1.3</v>
      </c>
      <c r="AE439" s="14">
        <v>2022.0</v>
      </c>
      <c r="AF439" s="8"/>
    </row>
    <row r="440">
      <c r="A440" s="8">
        <v>125.0</v>
      </c>
      <c r="B440" s="9" t="s">
        <v>906</v>
      </c>
      <c r="C440" s="10" t="s">
        <v>907</v>
      </c>
      <c r="D440" s="8">
        <v>28.0</v>
      </c>
      <c r="E440" s="8">
        <v>1.0</v>
      </c>
      <c r="F440" s="8">
        <v>0.0</v>
      </c>
      <c r="G440" s="8">
        <v>1.0</v>
      </c>
      <c r="H440" s="8">
        <v>10.2</v>
      </c>
      <c r="I440" s="11">
        <v>3.0</v>
      </c>
      <c r="J440" s="10">
        <v>1.0</v>
      </c>
      <c r="K440" s="10">
        <v>3.0</v>
      </c>
      <c r="L440" s="8">
        <v>33.3</v>
      </c>
      <c r="M440" s="10">
        <v>1.0</v>
      </c>
      <c r="N440" s="10">
        <v>3.0</v>
      </c>
      <c r="O440" s="8">
        <v>33.3</v>
      </c>
      <c r="P440" s="8">
        <v>0.0</v>
      </c>
      <c r="Q440" s="8">
        <v>0.0</v>
      </c>
      <c r="R440" s="8">
        <v>0.0</v>
      </c>
      <c r="S440" s="8">
        <v>0.0</v>
      </c>
      <c r="T440" s="10">
        <v>3.0</v>
      </c>
      <c r="U440" s="10">
        <v>3.0</v>
      </c>
      <c r="V440" s="10">
        <v>1.0</v>
      </c>
      <c r="W440" s="10">
        <v>1.0</v>
      </c>
      <c r="X440" s="8">
        <v>0.0</v>
      </c>
      <c r="Y440" s="8">
        <v>0.0</v>
      </c>
      <c r="Z440" s="10">
        <v>1.0</v>
      </c>
      <c r="AA440" s="8">
        <v>8.0</v>
      </c>
      <c r="AB440" s="8">
        <v>0.0</v>
      </c>
      <c r="AC440" s="8">
        <v>0.0</v>
      </c>
      <c r="AD440" s="8">
        <v>-3.0</v>
      </c>
      <c r="AE440" s="14">
        <v>2022.0</v>
      </c>
      <c r="AF440" s="8"/>
    </row>
    <row r="441">
      <c r="A441" s="8">
        <v>127.0</v>
      </c>
      <c r="B441" s="9" t="s">
        <v>908</v>
      </c>
      <c r="C441" s="10" t="s">
        <v>909</v>
      </c>
      <c r="D441" s="8">
        <v>26.0</v>
      </c>
      <c r="E441" s="8">
        <v>25.0</v>
      </c>
      <c r="F441" s="8">
        <v>19.0</v>
      </c>
      <c r="G441" s="8">
        <v>6.0</v>
      </c>
      <c r="H441" s="8">
        <v>16.1</v>
      </c>
      <c r="I441" s="11">
        <v>3.0</v>
      </c>
      <c r="J441" s="10">
        <v>1.0</v>
      </c>
      <c r="K441" s="10">
        <v>2.4</v>
      </c>
      <c r="L441" s="8">
        <v>41.7</v>
      </c>
      <c r="M441" s="10">
        <v>0.4</v>
      </c>
      <c r="N441" s="10">
        <v>1.2</v>
      </c>
      <c r="O441" s="8">
        <v>29.0</v>
      </c>
      <c r="P441" s="8">
        <v>0.6</v>
      </c>
      <c r="Q441" s="8">
        <v>0.7</v>
      </c>
      <c r="R441" s="8">
        <v>83.3</v>
      </c>
      <c r="S441" s="10">
        <v>0.4</v>
      </c>
      <c r="T441" s="10">
        <v>1.2</v>
      </c>
      <c r="U441" s="10">
        <v>1.6</v>
      </c>
      <c r="V441" s="10">
        <v>3.4</v>
      </c>
      <c r="W441" s="10">
        <v>1.3</v>
      </c>
      <c r="X441" s="10">
        <v>0.6</v>
      </c>
      <c r="Y441" s="10">
        <v>0.1</v>
      </c>
      <c r="Z441" s="10">
        <v>0.9</v>
      </c>
      <c r="AA441" s="8">
        <v>9.6</v>
      </c>
      <c r="AB441" s="8">
        <v>0.0</v>
      </c>
      <c r="AC441" s="8">
        <v>0.0</v>
      </c>
      <c r="AD441" s="8">
        <v>0.0</v>
      </c>
      <c r="AE441" s="14">
        <v>2022.0</v>
      </c>
      <c r="AF441" s="8"/>
    </row>
    <row r="442">
      <c r="A442" s="8">
        <v>128.0</v>
      </c>
      <c r="B442" s="9" t="s">
        <v>910</v>
      </c>
      <c r="C442" s="10" t="s">
        <v>911</v>
      </c>
      <c r="D442" s="8">
        <v>24.0</v>
      </c>
      <c r="E442" s="8">
        <v>20.0</v>
      </c>
      <c r="F442" s="8">
        <v>9.0</v>
      </c>
      <c r="G442" s="8">
        <v>11.0</v>
      </c>
      <c r="H442" s="8">
        <v>10.2</v>
      </c>
      <c r="I442" s="11">
        <v>2.8</v>
      </c>
      <c r="J442" s="10">
        <v>1.0</v>
      </c>
      <c r="K442" s="10">
        <v>2.7</v>
      </c>
      <c r="L442" s="8">
        <v>37.7</v>
      </c>
      <c r="M442" s="10">
        <v>0.3</v>
      </c>
      <c r="N442" s="10">
        <v>1.0</v>
      </c>
      <c r="O442" s="8">
        <v>25.0</v>
      </c>
      <c r="P442" s="8">
        <v>0.6</v>
      </c>
      <c r="Q442" s="8">
        <v>0.8</v>
      </c>
      <c r="R442" s="8">
        <v>73.3</v>
      </c>
      <c r="S442" s="10">
        <v>0.1</v>
      </c>
      <c r="T442" s="10">
        <v>1.0</v>
      </c>
      <c r="U442" s="10">
        <v>1.0</v>
      </c>
      <c r="V442" s="10">
        <v>1.2</v>
      </c>
      <c r="W442" s="10">
        <v>0.8</v>
      </c>
      <c r="X442" s="10">
        <v>0.4</v>
      </c>
      <c r="Y442" s="10">
        <v>0.4</v>
      </c>
      <c r="Z442" s="10">
        <v>0.9</v>
      </c>
      <c r="AA442" s="8">
        <v>6.7</v>
      </c>
      <c r="AB442" s="8">
        <v>0.0</v>
      </c>
      <c r="AC442" s="8">
        <v>0.0</v>
      </c>
      <c r="AD442" s="8">
        <v>-0.1</v>
      </c>
      <c r="AE442" s="14">
        <v>2022.0</v>
      </c>
      <c r="AF442" s="8"/>
    </row>
    <row r="443">
      <c r="A443" s="8">
        <v>129.0</v>
      </c>
      <c r="B443" s="9" t="s">
        <v>912</v>
      </c>
      <c r="C443" s="10" t="s">
        <v>913</v>
      </c>
      <c r="D443" s="8">
        <v>21.0</v>
      </c>
      <c r="E443" s="8">
        <v>33.0</v>
      </c>
      <c r="F443" s="8">
        <v>17.0</v>
      </c>
      <c r="G443" s="8">
        <v>16.0</v>
      </c>
      <c r="H443" s="8">
        <v>12.6</v>
      </c>
      <c r="I443" s="11">
        <v>2.8</v>
      </c>
      <c r="J443" s="10">
        <v>1.0</v>
      </c>
      <c r="K443" s="10">
        <v>2.6</v>
      </c>
      <c r="L443" s="8">
        <v>39.5</v>
      </c>
      <c r="M443" s="10">
        <v>0.1</v>
      </c>
      <c r="N443" s="10">
        <v>0.6</v>
      </c>
      <c r="O443" s="8">
        <v>19.0</v>
      </c>
      <c r="P443" s="8">
        <v>0.6</v>
      </c>
      <c r="Q443" s="8">
        <v>0.9</v>
      </c>
      <c r="R443" s="8">
        <v>61.3</v>
      </c>
      <c r="S443" s="10">
        <v>0.7</v>
      </c>
      <c r="T443" s="10">
        <v>1.8</v>
      </c>
      <c r="U443" s="10">
        <v>2.5</v>
      </c>
      <c r="V443" s="10">
        <v>0.9</v>
      </c>
      <c r="W443" s="10">
        <v>0.6</v>
      </c>
      <c r="X443" s="10">
        <v>0.4</v>
      </c>
      <c r="Y443" s="10">
        <v>0.9</v>
      </c>
      <c r="Z443" s="10">
        <v>0.8</v>
      </c>
      <c r="AA443" s="8">
        <v>8.8</v>
      </c>
      <c r="AB443" s="8">
        <v>0.0</v>
      </c>
      <c r="AC443" s="8">
        <v>0.0</v>
      </c>
      <c r="AD443" s="8">
        <v>-0.3</v>
      </c>
      <c r="AE443" s="14">
        <v>2022.0</v>
      </c>
      <c r="AF443" s="8"/>
    </row>
    <row r="444">
      <c r="A444" s="8">
        <v>130.0</v>
      </c>
      <c r="B444" s="9" t="s">
        <v>914</v>
      </c>
      <c r="C444" s="10" t="s">
        <v>915</v>
      </c>
      <c r="D444" s="8">
        <v>25.0</v>
      </c>
      <c r="E444" s="8">
        <v>11.0</v>
      </c>
      <c r="F444" s="8">
        <v>4.0</v>
      </c>
      <c r="G444" s="8">
        <v>7.0</v>
      </c>
      <c r="H444" s="8">
        <v>11.0</v>
      </c>
      <c r="I444" s="11">
        <v>2.6</v>
      </c>
      <c r="J444" s="10">
        <v>1.0</v>
      </c>
      <c r="K444" s="10">
        <v>2.4</v>
      </c>
      <c r="L444" s="8">
        <v>42.3</v>
      </c>
      <c r="M444" s="10">
        <v>0.3</v>
      </c>
      <c r="N444" s="10">
        <v>1.0</v>
      </c>
      <c r="O444" s="8">
        <v>27.3</v>
      </c>
      <c r="P444" s="8">
        <v>0.4</v>
      </c>
      <c r="Q444" s="8">
        <v>0.7</v>
      </c>
      <c r="R444" s="8">
        <v>50.0</v>
      </c>
      <c r="S444" s="10">
        <v>0.2</v>
      </c>
      <c r="T444" s="10">
        <v>1.5</v>
      </c>
      <c r="U444" s="10">
        <v>1.6</v>
      </c>
      <c r="V444" s="10">
        <v>0.4</v>
      </c>
      <c r="W444" s="10">
        <v>0.8</v>
      </c>
      <c r="X444" s="10">
        <v>0.5</v>
      </c>
      <c r="Y444" s="10">
        <v>0.2</v>
      </c>
      <c r="Z444" s="10">
        <v>0.7</v>
      </c>
      <c r="AA444" s="8">
        <v>6.2</v>
      </c>
      <c r="AB444" s="8">
        <v>0.0</v>
      </c>
      <c r="AC444" s="8">
        <v>0.0</v>
      </c>
      <c r="AD444" s="8">
        <v>-5.5</v>
      </c>
      <c r="AE444" s="14">
        <v>2022.0</v>
      </c>
      <c r="AF444" s="8"/>
    </row>
    <row r="445">
      <c r="A445" s="8">
        <v>130.0</v>
      </c>
      <c r="B445" s="9" t="s">
        <v>916</v>
      </c>
      <c r="C445" s="10" t="s">
        <v>917</v>
      </c>
      <c r="D445" s="8">
        <v>24.0</v>
      </c>
      <c r="E445" s="8">
        <v>11.0</v>
      </c>
      <c r="F445" s="8">
        <v>2.0</v>
      </c>
      <c r="G445" s="8">
        <v>9.0</v>
      </c>
      <c r="H445" s="8">
        <v>10.2</v>
      </c>
      <c r="I445" s="11">
        <v>2.6</v>
      </c>
      <c r="J445" s="10">
        <v>1.0</v>
      </c>
      <c r="K445" s="10">
        <v>3.2</v>
      </c>
      <c r="L445" s="8">
        <v>31.4</v>
      </c>
      <c r="M445" s="10">
        <v>0.5</v>
      </c>
      <c r="N445" s="10">
        <v>1.6</v>
      </c>
      <c r="O445" s="8">
        <v>27.8</v>
      </c>
      <c r="P445" s="8">
        <v>0.2</v>
      </c>
      <c r="Q445" s="8">
        <v>0.2</v>
      </c>
      <c r="R445" s="8">
        <v>100.0</v>
      </c>
      <c r="S445" s="10">
        <v>0.5</v>
      </c>
      <c r="T445" s="10">
        <v>0.4</v>
      </c>
      <c r="U445" s="10">
        <v>0.8</v>
      </c>
      <c r="V445" s="10">
        <v>0.5</v>
      </c>
      <c r="W445" s="10">
        <v>0.4</v>
      </c>
      <c r="X445" s="10">
        <v>0.4</v>
      </c>
      <c r="Y445" s="8">
        <v>0.0</v>
      </c>
      <c r="Z445" s="10">
        <v>1.0</v>
      </c>
      <c r="AA445" s="8">
        <v>5.2</v>
      </c>
      <c r="AB445" s="8">
        <v>0.0</v>
      </c>
      <c r="AC445" s="8">
        <v>0.0</v>
      </c>
      <c r="AD445" s="8">
        <v>-5.5</v>
      </c>
      <c r="AE445" s="14">
        <v>2022.0</v>
      </c>
      <c r="AF445" s="8"/>
    </row>
    <row r="446">
      <c r="A446" s="8">
        <v>132.0</v>
      </c>
      <c r="B446" s="9" t="s">
        <v>918</v>
      </c>
      <c r="C446" s="10" t="s">
        <v>919</v>
      </c>
      <c r="D446" s="8">
        <v>22.0</v>
      </c>
      <c r="E446" s="8">
        <v>36.0</v>
      </c>
      <c r="F446" s="8">
        <v>18.0</v>
      </c>
      <c r="G446" s="8">
        <v>18.0</v>
      </c>
      <c r="H446" s="8">
        <v>15.2</v>
      </c>
      <c r="I446" s="11">
        <v>2.6</v>
      </c>
      <c r="J446" s="10">
        <v>0.7</v>
      </c>
      <c r="K446" s="10">
        <v>2.1</v>
      </c>
      <c r="L446" s="8">
        <v>32.9</v>
      </c>
      <c r="M446" s="10">
        <v>0.3</v>
      </c>
      <c r="N446" s="10">
        <v>1.2</v>
      </c>
      <c r="O446" s="8">
        <v>27.9</v>
      </c>
      <c r="P446" s="8">
        <v>0.9</v>
      </c>
      <c r="Q446" s="8">
        <v>0.9</v>
      </c>
      <c r="R446" s="8">
        <v>100.0</v>
      </c>
      <c r="S446" s="10">
        <v>0.5</v>
      </c>
      <c r="T446" s="10">
        <v>1.0</v>
      </c>
      <c r="U446" s="10">
        <v>1.5</v>
      </c>
      <c r="V446" s="10">
        <v>1.9</v>
      </c>
      <c r="W446" s="10">
        <v>1.0</v>
      </c>
      <c r="X446" s="10">
        <v>0.9</v>
      </c>
      <c r="Y446" s="10">
        <v>0.3</v>
      </c>
      <c r="Z446" s="10">
        <v>1.4</v>
      </c>
      <c r="AA446" s="8">
        <v>8.8</v>
      </c>
      <c r="AB446" s="8">
        <v>0.0</v>
      </c>
      <c r="AC446" s="8">
        <v>0.0</v>
      </c>
      <c r="AD446" s="8">
        <v>1.1</v>
      </c>
      <c r="AE446" s="14">
        <v>2022.0</v>
      </c>
      <c r="AF446" s="8"/>
    </row>
    <row r="447">
      <c r="A447" s="8">
        <v>133.0</v>
      </c>
      <c r="B447" s="9" t="s">
        <v>920</v>
      </c>
      <c r="C447" s="10" t="s">
        <v>921</v>
      </c>
      <c r="D447" s="8">
        <v>36.0</v>
      </c>
      <c r="E447" s="8">
        <v>29.0</v>
      </c>
      <c r="F447" s="8">
        <v>11.0</v>
      </c>
      <c r="G447" s="8">
        <v>18.0</v>
      </c>
      <c r="H447" s="8">
        <v>13.8</v>
      </c>
      <c r="I447" s="11">
        <v>2.5</v>
      </c>
      <c r="J447" s="10">
        <v>1.1</v>
      </c>
      <c r="K447" s="10">
        <v>2.8</v>
      </c>
      <c r="L447" s="8">
        <v>40.0</v>
      </c>
      <c r="M447" s="8">
        <v>0.0</v>
      </c>
      <c r="N447" s="8">
        <v>0.0</v>
      </c>
      <c r="O447" s="8">
        <v>0.0</v>
      </c>
      <c r="P447" s="8">
        <v>0.3</v>
      </c>
      <c r="Q447" s="8">
        <v>0.4</v>
      </c>
      <c r="R447" s="8">
        <v>69.2</v>
      </c>
      <c r="S447" s="10">
        <v>1.0</v>
      </c>
      <c r="T447" s="10">
        <v>2.2</v>
      </c>
      <c r="U447" s="10">
        <v>3.2</v>
      </c>
      <c r="V447" s="10">
        <v>0.9</v>
      </c>
      <c r="W447" s="10">
        <v>1.2</v>
      </c>
      <c r="X447" s="10">
        <v>0.3</v>
      </c>
      <c r="Y447" s="10">
        <v>0.3</v>
      </c>
      <c r="Z447" s="10">
        <v>1.7</v>
      </c>
      <c r="AA447" s="8">
        <v>7.8</v>
      </c>
      <c r="AB447" s="8">
        <v>0.0</v>
      </c>
      <c r="AC447" s="8">
        <v>0.0</v>
      </c>
      <c r="AD447" s="8">
        <v>0.2</v>
      </c>
      <c r="AE447" s="14">
        <v>2022.0</v>
      </c>
      <c r="AF447" s="8"/>
    </row>
    <row r="448">
      <c r="A448" s="8">
        <v>134.0</v>
      </c>
      <c r="B448" s="9" t="s">
        <v>922</v>
      </c>
      <c r="C448" s="10" t="s">
        <v>923</v>
      </c>
      <c r="D448" s="8">
        <v>25.0</v>
      </c>
      <c r="E448" s="8">
        <v>24.0</v>
      </c>
      <c r="F448" s="8">
        <v>17.0</v>
      </c>
      <c r="G448" s="8">
        <v>7.0</v>
      </c>
      <c r="H448" s="8">
        <v>9.7</v>
      </c>
      <c r="I448" s="11">
        <v>2.3</v>
      </c>
      <c r="J448" s="10">
        <v>1.0</v>
      </c>
      <c r="K448" s="10">
        <v>2.0</v>
      </c>
      <c r="L448" s="8">
        <v>51.0</v>
      </c>
      <c r="M448" s="8">
        <v>0.0</v>
      </c>
      <c r="N448" s="8">
        <v>0.0</v>
      </c>
      <c r="O448" s="8">
        <v>0.0</v>
      </c>
      <c r="P448" s="8">
        <v>0.3</v>
      </c>
      <c r="Q448" s="8">
        <v>0.3</v>
      </c>
      <c r="R448" s="8">
        <v>75.0</v>
      </c>
      <c r="S448" s="10">
        <v>0.3</v>
      </c>
      <c r="T448" s="10">
        <v>1.4</v>
      </c>
      <c r="U448" s="10">
        <v>1.7</v>
      </c>
      <c r="V448" s="10">
        <v>0.5</v>
      </c>
      <c r="W448" s="10">
        <v>0.5</v>
      </c>
      <c r="X448" s="10">
        <v>0.3</v>
      </c>
      <c r="Y448" s="10">
        <v>0.1</v>
      </c>
      <c r="Z448" s="10">
        <v>1.2</v>
      </c>
      <c r="AA448" s="8">
        <v>5.5</v>
      </c>
      <c r="AB448" s="8">
        <v>0.0</v>
      </c>
      <c r="AC448" s="8">
        <v>0.0</v>
      </c>
      <c r="AD448" s="8">
        <v>-0.8</v>
      </c>
      <c r="AE448" s="14">
        <v>2022.0</v>
      </c>
      <c r="AF448" s="8"/>
    </row>
    <row r="449">
      <c r="A449" s="8">
        <v>135.0</v>
      </c>
      <c r="B449" s="9" t="s">
        <v>924</v>
      </c>
      <c r="C449" s="10" t="s">
        <v>925</v>
      </c>
      <c r="D449" s="8">
        <v>24.0</v>
      </c>
      <c r="E449" s="8">
        <v>14.0</v>
      </c>
      <c r="F449" s="8">
        <v>5.0</v>
      </c>
      <c r="G449" s="8">
        <v>9.0</v>
      </c>
      <c r="H449" s="8">
        <v>11.1</v>
      </c>
      <c r="I449" s="11">
        <v>2.3</v>
      </c>
      <c r="J449" s="10">
        <v>0.8</v>
      </c>
      <c r="K449" s="10">
        <v>2.6</v>
      </c>
      <c r="L449" s="8">
        <v>30.6</v>
      </c>
      <c r="M449" s="10">
        <v>0.2</v>
      </c>
      <c r="N449" s="10">
        <v>0.8</v>
      </c>
      <c r="O449" s="8">
        <v>27.3</v>
      </c>
      <c r="P449" s="8">
        <v>0.5</v>
      </c>
      <c r="Q449" s="8">
        <v>0.7</v>
      </c>
      <c r="R449" s="8">
        <v>70.0</v>
      </c>
      <c r="S449" s="10">
        <v>0.4</v>
      </c>
      <c r="T449" s="10">
        <v>1.4</v>
      </c>
      <c r="U449" s="10">
        <v>1.7</v>
      </c>
      <c r="V449" s="10">
        <v>1.4</v>
      </c>
      <c r="W449" s="10">
        <v>0.9</v>
      </c>
      <c r="X449" s="10">
        <v>0.1</v>
      </c>
      <c r="Y449" s="10">
        <v>0.4</v>
      </c>
      <c r="Z449" s="10">
        <v>1.8</v>
      </c>
      <c r="AA449" s="8">
        <v>6.5</v>
      </c>
      <c r="AB449" s="8">
        <v>0.0</v>
      </c>
      <c r="AC449" s="8">
        <v>0.0</v>
      </c>
      <c r="AD449" s="8">
        <v>-1.1</v>
      </c>
      <c r="AE449" s="14">
        <v>2022.0</v>
      </c>
      <c r="AF449" s="8"/>
    </row>
    <row r="450">
      <c r="A450" s="8">
        <v>136.0</v>
      </c>
      <c r="B450" s="9" t="s">
        <v>926</v>
      </c>
      <c r="C450" s="10" t="s">
        <v>927</v>
      </c>
      <c r="D450" s="8">
        <v>30.0</v>
      </c>
      <c r="E450" s="8">
        <v>31.0</v>
      </c>
      <c r="F450" s="8">
        <v>22.0</v>
      </c>
      <c r="G450" s="8">
        <v>9.0</v>
      </c>
      <c r="H450" s="8">
        <v>15.3</v>
      </c>
      <c r="I450" s="11">
        <v>2.3</v>
      </c>
      <c r="J450" s="10">
        <v>0.8</v>
      </c>
      <c r="K450" s="10">
        <v>2.0</v>
      </c>
      <c r="L450" s="8">
        <v>42.6</v>
      </c>
      <c r="M450" s="10">
        <v>0.2</v>
      </c>
      <c r="N450" s="10">
        <v>0.8</v>
      </c>
      <c r="O450" s="8">
        <v>20.8</v>
      </c>
      <c r="P450" s="8">
        <v>0.4</v>
      </c>
      <c r="Q450" s="8">
        <v>0.5</v>
      </c>
      <c r="R450" s="8">
        <v>81.3</v>
      </c>
      <c r="S450" s="10">
        <v>0.9</v>
      </c>
      <c r="T450" s="10">
        <v>3.5</v>
      </c>
      <c r="U450" s="10">
        <v>4.4</v>
      </c>
      <c r="V450" s="10">
        <v>0.6</v>
      </c>
      <c r="W450" s="10">
        <v>0.6</v>
      </c>
      <c r="X450" s="10">
        <v>0.5</v>
      </c>
      <c r="Y450" s="10">
        <v>0.8</v>
      </c>
      <c r="Z450" s="10">
        <v>1.3</v>
      </c>
      <c r="AA450" s="8">
        <v>9.9</v>
      </c>
      <c r="AB450" s="8">
        <v>0.0</v>
      </c>
      <c r="AC450" s="8">
        <v>0.0</v>
      </c>
      <c r="AD450" s="8">
        <v>1.4</v>
      </c>
      <c r="AE450" s="14">
        <v>2022.0</v>
      </c>
      <c r="AF450" s="8"/>
    </row>
    <row r="451">
      <c r="A451" s="8">
        <v>137.0</v>
      </c>
      <c r="B451" s="9" t="s">
        <v>928</v>
      </c>
      <c r="C451" s="10" t="s">
        <v>929</v>
      </c>
      <c r="D451" s="8">
        <v>24.0</v>
      </c>
      <c r="E451" s="8">
        <v>10.0</v>
      </c>
      <c r="F451" s="8">
        <v>0.0</v>
      </c>
      <c r="G451" s="8">
        <v>10.0</v>
      </c>
      <c r="H451" s="8">
        <v>5.8</v>
      </c>
      <c r="I451" s="11">
        <v>2.2</v>
      </c>
      <c r="J451" s="10">
        <v>0.7</v>
      </c>
      <c r="K451" s="10">
        <v>1.2</v>
      </c>
      <c r="L451" s="8">
        <v>58.3</v>
      </c>
      <c r="M451" s="10">
        <v>0.1</v>
      </c>
      <c r="N451" s="10">
        <v>0.4</v>
      </c>
      <c r="O451" s="8">
        <v>25.0</v>
      </c>
      <c r="P451" s="8">
        <v>0.7</v>
      </c>
      <c r="Q451" s="8">
        <v>1.4</v>
      </c>
      <c r="R451" s="8">
        <v>50.0</v>
      </c>
      <c r="S451" s="10">
        <v>0.1</v>
      </c>
      <c r="T451" s="10">
        <v>0.7</v>
      </c>
      <c r="U451" s="10">
        <v>0.8</v>
      </c>
      <c r="V451" s="10">
        <v>0.2</v>
      </c>
      <c r="W451" s="10">
        <v>0.9</v>
      </c>
      <c r="X451" s="10">
        <v>0.2</v>
      </c>
      <c r="Y451" s="8">
        <v>0.0</v>
      </c>
      <c r="Z451" s="10">
        <v>0.2</v>
      </c>
      <c r="AA451" s="8">
        <v>3.7</v>
      </c>
      <c r="AB451" s="8">
        <v>0.0</v>
      </c>
      <c r="AC451" s="8">
        <v>0.0</v>
      </c>
      <c r="AD451" s="8">
        <v>-0.4</v>
      </c>
      <c r="AE451" s="14">
        <v>2022.0</v>
      </c>
      <c r="AF451" s="8"/>
    </row>
    <row r="452">
      <c r="A452" s="8">
        <v>138.0</v>
      </c>
      <c r="B452" s="9" t="s">
        <v>930</v>
      </c>
      <c r="C452" s="10" t="s">
        <v>931</v>
      </c>
      <c r="D452" s="8">
        <v>30.0</v>
      </c>
      <c r="E452" s="8">
        <v>27.0</v>
      </c>
      <c r="F452" s="8">
        <v>13.0</v>
      </c>
      <c r="G452" s="8">
        <v>14.0</v>
      </c>
      <c r="H452" s="8">
        <v>8.8</v>
      </c>
      <c r="I452" s="11">
        <v>2.2</v>
      </c>
      <c r="J452" s="10">
        <v>0.9</v>
      </c>
      <c r="K452" s="10">
        <v>2.1</v>
      </c>
      <c r="L452" s="8">
        <v>43.9</v>
      </c>
      <c r="M452" s="10">
        <v>0.1</v>
      </c>
      <c r="N452" s="10">
        <v>0.5</v>
      </c>
      <c r="O452" s="8">
        <v>21.4</v>
      </c>
      <c r="P452" s="8">
        <v>0.2</v>
      </c>
      <c r="Q452" s="8">
        <v>0.3</v>
      </c>
      <c r="R452" s="8">
        <v>66.7</v>
      </c>
      <c r="S452" s="10">
        <v>0.6</v>
      </c>
      <c r="T452" s="10">
        <v>1.4</v>
      </c>
      <c r="U452" s="10">
        <v>2.0</v>
      </c>
      <c r="V452" s="10">
        <v>0.4</v>
      </c>
      <c r="W452" s="10">
        <v>1.0</v>
      </c>
      <c r="X452" s="10">
        <v>0.3</v>
      </c>
      <c r="Y452" s="10">
        <v>0.2</v>
      </c>
      <c r="Z452" s="10">
        <v>2.1</v>
      </c>
      <c r="AA452" s="8">
        <v>5.6</v>
      </c>
      <c r="AB452" s="8">
        <v>0.0</v>
      </c>
      <c r="AC452" s="8">
        <v>0.0</v>
      </c>
      <c r="AD452" s="8">
        <v>-1.0</v>
      </c>
      <c r="AE452" s="14">
        <v>2022.0</v>
      </c>
      <c r="AF452" s="8"/>
    </row>
    <row r="453">
      <c r="A453" s="8">
        <v>139.0</v>
      </c>
      <c r="B453" s="9" t="s">
        <v>932</v>
      </c>
      <c r="C453" s="10" t="s">
        <v>933</v>
      </c>
      <c r="D453" s="8">
        <v>26.0</v>
      </c>
      <c r="E453" s="8">
        <v>21.0</v>
      </c>
      <c r="F453" s="8">
        <v>10.0</v>
      </c>
      <c r="G453" s="8">
        <v>11.0</v>
      </c>
      <c r="H453" s="8">
        <v>8.3</v>
      </c>
      <c r="I453" s="11">
        <v>2.1</v>
      </c>
      <c r="J453" s="10">
        <v>1.0</v>
      </c>
      <c r="K453" s="10">
        <v>2.1</v>
      </c>
      <c r="L453" s="8">
        <v>45.5</v>
      </c>
      <c r="M453" s="8">
        <v>0.0</v>
      </c>
      <c r="N453" s="8">
        <v>0.0</v>
      </c>
      <c r="O453" s="8">
        <v>0.0</v>
      </c>
      <c r="P453" s="8">
        <v>0.2</v>
      </c>
      <c r="Q453" s="8">
        <v>0.6</v>
      </c>
      <c r="R453" s="8">
        <v>38.5</v>
      </c>
      <c r="S453" s="10">
        <v>1.0</v>
      </c>
      <c r="T453" s="10">
        <v>1.9</v>
      </c>
      <c r="U453" s="10">
        <v>2.8</v>
      </c>
      <c r="V453" s="10">
        <v>0.4</v>
      </c>
      <c r="W453" s="10">
        <v>0.7</v>
      </c>
      <c r="X453" s="10">
        <v>0.1</v>
      </c>
      <c r="Y453" s="10">
        <v>0.6</v>
      </c>
      <c r="Z453" s="10">
        <v>1.3</v>
      </c>
      <c r="AA453" s="8">
        <v>6.7</v>
      </c>
      <c r="AB453" s="8">
        <v>0.0</v>
      </c>
      <c r="AC453" s="8">
        <v>0.0</v>
      </c>
      <c r="AD453" s="8">
        <v>-0.5</v>
      </c>
      <c r="AE453" s="14">
        <v>2022.0</v>
      </c>
      <c r="AF453" s="8"/>
    </row>
    <row r="454">
      <c r="A454" s="8">
        <v>140.0</v>
      </c>
      <c r="B454" s="9" t="s">
        <v>934</v>
      </c>
      <c r="C454" s="10" t="s">
        <v>935</v>
      </c>
      <c r="D454" s="8">
        <v>23.0</v>
      </c>
      <c r="E454" s="8">
        <v>28.0</v>
      </c>
      <c r="F454" s="8">
        <v>19.0</v>
      </c>
      <c r="G454" s="8">
        <v>9.0</v>
      </c>
      <c r="H454" s="8">
        <v>8.9</v>
      </c>
      <c r="I454" s="11">
        <v>2.1</v>
      </c>
      <c r="J454" s="10">
        <v>0.6</v>
      </c>
      <c r="K454" s="10">
        <v>1.9</v>
      </c>
      <c r="L454" s="8">
        <v>34.0</v>
      </c>
      <c r="M454" s="10">
        <v>0.4</v>
      </c>
      <c r="N454" s="10">
        <v>1.0</v>
      </c>
      <c r="O454" s="8">
        <v>41.4</v>
      </c>
      <c r="P454" s="8">
        <v>0.4</v>
      </c>
      <c r="Q454" s="8">
        <v>0.6</v>
      </c>
      <c r="R454" s="8">
        <v>58.8</v>
      </c>
      <c r="S454" s="10">
        <v>0.1</v>
      </c>
      <c r="T454" s="10">
        <v>0.8</v>
      </c>
      <c r="U454" s="10">
        <v>0.8</v>
      </c>
      <c r="V454" s="10">
        <v>0.8</v>
      </c>
      <c r="W454" s="10">
        <v>0.4</v>
      </c>
      <c r="X454" s="10">
        <v>0.2</v>
      </c>
      <c r="Y454" s="8">
        <v>0.0</v>
      </c>
      <c r="Z454" s="10">
        <v>0.9</v>
      </c>
      <c r="AA454" s="8">
        <v>4.6</v>
      </c>
      <c r="AB454" s="8">
        <v>0.0</v>
      </c>
      <c r="AC454" s="8">
        <v>0.0</v>
      </c>
      <c r="AD454" s="8">
        <v>0.4</v>
      </c>
      <c r="AE454" s="14">
        <v>2022.0</v>
      </c>
      <c r="AF454" s="8"/>
    </row>
    <row r="455">
      <c r="A455" s="8">
        <v>141.0</v>
      </c>
      <c r="B455" s="9" t="s">
        <v>936</v>
      </c>
      <c r="C455" s="10" t="s">
        <v>937</v>
      </c>
      <c r="D455" s="8">
        <v>25.0</v>
      </c>
      <c r="E455" s="8">
        <v>26.0</v>
      </c>
      <c r="F455" s="8">
        <v>21.0</v>
      </c>
      <c r="G455" s="8">
        <v>5.0</v>
      </c>
      <c r="H455" s="8">
        <v>7.9</v>
      </c>
      <c r="I455" s="11">
        <v>2.0</v>
      </c>
      <c r="J455" s="10">
        <v>0.7</v>
      </c>
      <c r="K455" s="10">
        <v>2.3</v>
      </c>
      <c r="L455" s="8">
        <v>31.1</v>
      </c>
      <c r="M455" s="10">
        <v>0.2</v>
      </c>
      <c r="N455" s="10">
        <v>0.8</v>
      </c>
      <c r="O455" s="8">
        <v>22.7</v>
      </c>
      <c r="P455" s="8">
        <v>0.4</v>
      </c>
      <c r="Q455" s="8">
        <v>0.5</v>
      </c>
      <c r="R455" s="8">
        <v>76.9</v>
      </c>
      <c r="S455" s="10">
        <v>0.2</v>
      </c>
      <c r="T455" s="10">
        <v>1.1</v>
      </c>
      <c r="U455" s="10">
        <v>1.3</v>
      </c>
      <c r="V455" s="10">
        <v>0.5</v>
      </c>
      <c r="W455" s="10">
        <v>0.7</v>
      </c>
      <c r="X455" s="10">
        <v>0.3</v>
      </c>
      <c r="Y455" s="10">
        <v>0.1</v>
      </c>
      <c r="Z455" s="10">
        <v>0.8</v>
      </c>
      <c r="AA455" s="8">
        <v>4.8</v>
      </c>
      <c r="AB455" s="8">
        <v>0.0</v>
      </c>
      <c r="AC455" s="8">
        <v>0.0</v>
      </c>
      <c r="AD455" s="8">
        <v>-1.6</v>
      </c>
      <c r="AE455" s="14">
        <v>2022.0</v>
      </c>
      <c r="AF455" s="8"/>
    </row>
    <row r="456">
      <c r="A456" s="8">
        <v>142.0</v>
      </c>
      <c r="B456" s="9" t="s">
        <v>938</v>
      </c>
      <c r="C456" s="10" t="s">
        <v>939</v>
      </c>
      <c r="D456" s="8">
        <v>24.0</v>
      </c>
      <c r="E456" s="8">
        <v>4.0</v>
      </c>
      <c r="F456" s="8">
        <v>2.0</v>
      </c>
      <c r="G456" s="8">
        <v>2.0</v>
      </c>
      <c r="H456" s="8">
        <v>11.1</v>
      </c>
      <c r="I456" s="11">
        <v>2.0</v>
      </c>
      <c r="J456" s="10">
        <v>0.8</v>
      </c>
      <c r="K456" s="10">
        <v>1.5</v>
      </c>
      <c r="L456" s="8">
        <v>50.0</v>
      </c>
      <c r="M456" s="10">
        <v>0.5</v>
      </c>
      <c r="N456" s="10">
        <v>0.8</v>
      </c>
      <c r="O456" s="8">
        <v>66.7</v>
      </c>
      <c r="P456" s="8">
        <v>0.0</v>
      </c>
      <c r="Q456" s="8">
        <v>0.0</v>
      </c>
      <c r="R456" s="8">
        <v>0.0</v>
      </c>
      <c r="S456" s="10">
        <v>0.8</v>
      </c>
      <c r="T456" s="10">
        <v>1.0</v>
      </c>
      <c r="U456" s="10">
        <v>1.8</v>
      </c>
      <c r="V456" s="10">
        <v>0.8</v>
      </c>
      <c r="W456" s="10">
        <v>0.3</v>
      </c>
      <c r="X456" s="10">
        <v>0.8</v>
      </c>
      <c r="Y456" s="10">
        <v>0.3</v>
      </c>
      <c r="Z456" s="10">
        <v>1.5</v>
      </c>
      <c r="AA456" s="8">
        <v>7.0</v>
      </c>
      <c r="AB456" s="8">
        <v>0.0</v>
      </c>
      <c r="AC456" s="8">
        <v>0.0</v>
      </c>
      <c r="AD456" s="8">
        <v>2.5</v>
      </c>
      <c r="AE456" s="14">
        <v>2022.0</v>
      </c>
      <c r="AF456" s="8"/>
    </row>
    <row r="457">
      <c r="A457" s="8">
        <v>142.0</v>
      </c>
      <c r="B457" s="9" t="s">
        <v>940</v>
      </c>
      <c r="C457" s="10" t="s">
        <v>941</v>
      </c>
      <c r="D457" s="8">
        <v>23.0</v>
      </c>
      <c r="E457" s="8">
        <v>17.0</v>
      </c>
      <c r="F457" s="8">
        <v>8.0</v>
      </c>
      <c r="G457" s="8">
        <v>9.0</v>
      </c>
      <c r="H457" s="8">
        <v>4.6</v>
      </c>
      <c r="I457" s="11">
        <v>2.0</v>
      </c>
      <c r="J457" s="10">
        <v>0.7</v>
      </c>
      <c r="K457" s="10">
        <v>1.6</v>
      </c>
      <c r="L457" s="8">
        <v>44.4</v>
      </c>
      <c r="M457" s="8">
        <v>0.0</v>
      </c>
      <c r="N457" s="10">
        <v>0.1</v>
      </c>
      <c r="O457" s="8">
        <v>0.0</v>
      </c>
      <c r="P457" s="8">
        <v>0.6</v>
      </c>
      <c r="Q457" s="8">
        <v>0.8</v>
      </c>
      <c r="R457" s="8">
        <v>71.4</v>
      </c>
      <c r="S457" s="10">
        <v>0.2</v>
      </c>
      <c r="T457" s="10">
        <v>0.4</v>
      </c>
      <c r="U457" s="10">
        <v>0.6</v>
      </c>
      <c r="V457" s="10">
        <v>0.1</v>
      </c>
      <c r="W457" s="10">
        <v>0.6</v>
      </c>
      <c r="X457" s="10">
        <v>0.1</v>
      </c>
      <c r="Y457" s="8">
        <v>0.0</v>
      </c>
      <c r="Z457" s="10">
        <v>1.1</v>
      </c>
      <c r="AA457" s="8">
        <v>2.8</v>
      </c>
      <c r="AB457" s="8">
        <v>0.0</v>
      </c>
      <c r="AC457" s="8">
        <v>0.0</v>
      </c>
      <c r="AD457" s="8">
        <v>-3.1</v>
      </c>
      <c r="AE457" s="14">
        <v>2022.0</v>
      </c>
      <c r="AF457" s="8"/>
    </row>
    <row r="458">
      <c r="A458" s="8">
        <v>142.0</v>
      </c>
      <c r="B458" s="9" t="s">
        <v>942</v>
      </c>
      <c r="C458" s="10" t="s">
        <v>943</v>
      </c>
      <c r="D458" s="8">
        <v>27.0</v>
      </c>
      <c r="E458" s="8">
        <v>5.0</v>
      </c>
      <c r="F458" s="8">
        <v>3.0</v>
      </c>
      <c r="G458" s="8">
        <v>2.0</v>
      </c>
      <c r="H458" s="8">
        <v>10.7</v>
      </c>
      <c r="I458" s="11">
        <v>2.0</v>
      </c>
      <c r="J458" s="10">
        <v>0.8</v>
      </c>
      <c r="K458" s="10">
        <v>1.6</v>
      </c>
      <c r="L458" s="8">
        <v>50.0</v>
      </c>
      <c r="M458" s="8">
        <v>0.0</v>
      </c>
      <c r="N458" s="8">
        <v>0.0</v>
      </c>
      <c r="O458" s="8">
        <v>0.0</v>
      </c>
      <c r="P458" s="8">
        <v>0.4</v>
      </c>
      <c r="Q458" s="8">
        <v>0.6</v>
      </c>
      <c r="R458" s="8">
        <v>66.7</v>
      </c>
      <c r="S458" s="10">
        <v>0.4</v>
      </c>
      <c r="T458" s="10">
        <v>1.4</v>
      </c>
      <c r="U458" s="10">
        <v>1.8</v>
      </c>
      <c r="V458" s="10">
        <v>0.2</v>
      </c>
      <c r="W458" s="10">
        <v>1.4</v>
      </c>
      <c r="X458" s="8">
        <v>0.0</v>
      </c>
      <c r="Y458" s="8">
        <v>0.0</v>
      </c>
      <c r="Z458" s="10">
        <v>1.4</v>
      </c>
      <c r="AA458" s="8">
        <v>4.0</v>
      </c>
      <c r="AB458" s="8">
        <v>0.0</v>
      </c>
      <c r="AC458" s="8">
        <v>0.0</v>
      </c>
      <c r="AD458" s="8">
        <v>-8.8</v>
      </c>
      <c r="AE458" s="14">
        <v>2022.0</v>
      </c>
      <c r="AF458" s="8"/>
    </row>
    <row r="459">
      <c r="A459" s="8">
        <v>145.0</v>
      </c>
      <c r="B459" s="9" t="s">
        <v>944</v>
      </c>
      <c r="C459" s="10" t="s">
        <v>945</v>
      </c>
      <c r="D459" s="8">
        <v>30.0</v>
      </c>
      <c r="E459" s="8">
        <v>36.0</v>
      </c>
      <c r="F459" s="8">
        <v>22.0</v>
      </c>
      <c r="G459" s="8">
        <v>14.0</v>
      </c>
      <c r="H459" s="8">
        <v>12.9</v>
      </c>
      <c r="I459" s="11">
        <v>1.8</v>
      </c>
      <c r="J459" s="10">
        <v>0.7</v>
      </c>
      <c r="K459" s="10">
        <v>2.3</v>
      </c>
      <c r="L459" s="8">
        <v>31.0</v>
      </c>
      <c r="M459" s="10">
        <v>0.2</v>
      </c>
      <c r="N459" s="10">
        <v>0.9</v>
      </c>
      <c r="O459" s="8">
        <v>20.6</v>
      </c>
      <c r="P459" s="8">
        <v>0.2</v>
      </c>
      <c r="Q459" s="8">
        <v>0.3</v>
      </c>
      <c r="R459" s="8">
        <v>66.7</v>
      </c>
      <c r="S459" s="10">
        <v>0.2</v>
      </c>
      <c r="T459" s="10">
        <v>0.9</v>
      </c>
      <c r="U459" s="10">
        <v>1.1</v>
      </c>
      <c r="V459" s="10">
        <v>2.6</v>
      </c>
      <c r="W459" s="10">
        <v>1.1</v>
      </c>
      <c r="X459" s="10">
        <v>0.4</v>
      </c>
      <c r="Y459" s="10">
        <v>0.1</v>
      </c>
      <c r="Z459" s="10">
        <v>0.7</v>
      </c>
      <c r="AA459" s="8">
        <v>6.7</v>
      </c>
      <c r="AB459" s="8">
        <v>0.0</v>
      </c>
      <c r="AC459" s="8">
        <v>0.0</v>
      </c>
      <c r="AD459" s="8">
        <v>0.1</v>
      </c>
      <c r="AE459" s="14">
        <v>2022.0</v>
      </c>
      <c r="AF459" s="8"/>
    </row>
    <row r="460">
      <c r="A460" s="8">
        <v>146.0</v>
      </c>
      <c r="B460" s="9" t="s">
        <v>946</v>
      </c>
      <c r="C460" s="10" t="s">
        <v>947</v>
      </c>
      <c r="D460" s="8">
        <v>24.0</v>
      </c>
      <c r="E460" s="8">
        <v>5.0</v>
      </c>
      <c r="F460" s="8">
        <v>4.0</v>
      </c>
      <c r="G460" s="8">
        <v>1.0</v>
      </c>
      <c r="H460" s="8">
        <v>5.3</v>
      </c>
      <c r="I460" s="11">
        <v>1.8</v>
      </c>
      <c r="J460" s="10">
        <v>0.6</v>
      </c>
      <c r="K460" s="10">
        <v>1.6</v>
      </c>
      <c r="L460" s="8">
        <v>37.5</v>
      </c>
      <c r="M460" s="10">
        <v>0.2</v>
      </c>
      <c r="N460" s="10">
        <v>0.4</v>
      </c>
      <c r="O460" s="8">
        <v>50.0</v>
      </c>
      <c r="P460" s="8">
        <v>0.4</v>
      </c>
      <c r="Q460" s="8">
        <v>0.4</v>
      </c>
      <c r="R460" s="8">
        <v>100.0</v>
      </c>
      <c r="S460" s="10">
        <v>0.2</v>
      </c>
      <c r="T460" s="10">
        <v>0.2</v>
      </c>
      <c r="U460" s="10">
        <v>0.4</v>
      </c>
      <c r="V460" s="10">
        <v>0.4</v>
      </c>
      <c r="W460" s="8">
        <v>0.0</v>
      </c>
      <c r="X460" s="10">
        <v>0.2</v>
      </c>
      <c r="Y460" s="8">
        <v>0.0</v>
      </c>
      <c r="Z460" s="10">
        <v>1.0</v>
      </c>
      <c r="AA460" s="8">
        <v>3.2</v>
      </c>
      <c r="AB460" s="8">
        <v>0.0</v>
      </c>
      <c r="AC460" s="8">
        <v>0.0</v>
      </c>
      <c r="AD460" s="8">
        <v>-0.4</v>
      </c>
      <c r="AE460" s="14">
        <v>2022.0</v>
      </c>
      <c r="AF460" s="8"/>
    </row>
    <row r="461">
      <c r="A461" s="8">
        <v>147.0</v>
      </c>
      <c r="B461" s="9" t="s">
        <v>948</v>
      </c>
      <c r="C461" s="10" t="s">
        <v>949</v>
      </c>
      <c r="D461" s="8">
        <v>24.0</v>
      </c>
      <c r="E461" s="8">
        <v>16.0</v>
      </c>
      <c r="F461" s="8">
        <v>13.0</v>
      </c>
      <c r="G461" s="8">
        <v>3.0</v>
      </c>
      <c r="H461" s="8">
        <v>5.1</v>
      </c>
      <c r="I461" s="11">
        <v>1.8</v>
      </c>
      <c r="J461" s="10">
        <v>0.5</v>
      </c>
      <c r="K461" s="10">
        <v>1.1</v>
      </c>
      <c r="L461" s="8">
        <v>44.4</v>
      </c>
      <c r="M461" s="8">
        <v>0.0</v>
      </c>
      <c r="N461" s="8">
        <v>0.0</v>
      </c>
      <c r="O461" s="8">
        <v>0.0</v>
      </c>
      <c r="P461" s="8">
        <v>0.8</v>
      </c>
      <c r="Q461" s="8">
        <v>0.8</v>
      </c>
      <c r="R461" s="8">
        <v>100.0</v>
      </c>
      <c r="S461" s="10">
        <v>0.3</v>
      </c>
      <c r="T461" s="10">
        <v>1.2</v>
      </c>
      <c r="U461" s="10">
        <v>1.5</v>
      </c>
      <c r="V461" s="10">
        <v>0.1</v>
      </c>
      <c r="W461" s="10">
        <v>0.8</v>
      </c>
      <c r="X461" s="10">
        <v>0.1</v>
      </c>
      <c r="Y461" s="10">
        <v>0.1</v>
      </c>
      <c r="Z461" s="10">
        <v>0.6</v>
      </c>
      <c r="AA461" s="8">
        <v>3.9</v>
      </c>
      <c r="AB461" s="8">
        <v>0.0</v>
      </c>
      <c r="AC461" s="8">
        <v>0.0</v>
      </c>
      <c r="AD461" s="8">
        <v>-1.3</v>
      </c>
      <c r="AE461" s="14">
        <v>2022.0</v>
      </c>
      <c r="AF461" s="8"/>
    </row>
    <row r="462">
      <c r="A462" s="8">
        <v>148.0</v>
      </c>
      <c r="B462" s="9" t="s">
        <v>950</v>
      </c>
      <c r="C462" s="10" t="s">
        <v>951</v>
      </c>
      <c r="D462" s="8">
        <v>23.0</v>
      </c>
      <c r="E462" s="8">
        <v>3.0</v>
      </c>
      <c r="F462" s="8">
        <v>2.0</v>
      </c>
      <c r="G462" s="8">
        <v>1.0</v>
      </c>
      <c r="H462" s="8">
        <v>14.5</v>
      </c>
      <c r="I462" s="11">
        <v>1.7</v>
      </c>
      <c r="J462" s="10">
        <v>0.3</v>
      </c>
      <c r="K462" s="10">
        <v>3.0</v>
      </c>
      <c r="L462" s="8">
        <v>11.1</v>
      </c>
      <c r="M462" s="10">
        <v>0.3</v>
      </c>
      <c r="N462" s="10">
        <v>2.0</v>
      </c>
      <c r="O462" s="8">
        <v>16.7</v>
      </c>
      <c r="P462" s="8">
        <v>0.7</v>
      </c>
      <c r="Q462" s="8">
        <v>0.7</v>
      </c>
      <c r="R462" s="8">
        <v>100.0</v>
      </c>
      <c r="S462" s="10">
        <v>0.3</v>
      </c>
      <c r="T462" s="10">
        <v>0.7</v>
      </c>
      <c r="U462" s="10">
        <v>1.0</v>
      </c>
      <c r="V462" s="10">
        <v>0.3</v>
      </c>
      <c r="W462" s="10">
        <v>0.3</v>
      </c>
      <c r="X462" s="10">
        <v>0.7</v>
      </c>
      <c r="Y462" s="8">
        <v>0.0</v>
      </c>
      <c r="Z462" s="10">
        <v>1.3</v>
      </c>
      <c r="AA462" s="8">
        <v>4.7</v>
      </c>
      <c r="AB462" s="8">
        <v>0.0</v>
      </c>
      <c r="AC462" s="8">
        <v>0.0</v>
      </c>
      <c r="AD462" s="8">
        <v>-1.7</v>
      </c>
      <c r="AE462" s="14">
        <v>2022.0</v>
      </c>
      <c r="AF462" s="8"/>
    </row>
    <row r="463">
      <c r="A463" s="8">
        <v>149.0</v>
      </c>
      <c r="B463" s="9" t="s">
        <v>952</v>
      </c>
      <c r="C463" s="10" t="s">
        <v>953</v>
      </c>
      <c r="D463" s="8">
        <v>25.0</v>
      </c>
      <c r="E463" s="8">
        <v>32.0</v>
      </c>
      <c r="F463" s="8">
        <v>11.0</v>
      </c>
      <c r="G463" s="8">
        <v>21.0</v>
      </c>
      <c r="H463" s="8">
        <v>8.8</v>
      </c>
      <c r="I463" s="11">
        <v>1.6</v>
      </c>
      <c r="J463" s="10">
        <v>0.6</v>
      </c>
      <c r="K463" s="10">
        <v>2.4</v>
      </c>
      <c r="L463" s="8">
        <v>25.0</v>
      </c>
      <c r="M463" s="10">
        <v>0.3</v>
      </c>
      <c r="N463" s="10">
        <v>1.6</v>
      </c>
      <c r="O463" s="8">
        <v>20.0</v>
      </c>
      <c r="P463" s="8">
        <v>0.1</v>
      </c>
      <c r="Q463" s="8">
        <v>0.1</v>
      </c>
      <c r="R463" s="8">
        <v>100.0</v>
      </c>
      <c r="S463" s="10">
        <v>0.4</v>
      </c>
      <c r="T463" s="10">
        <v>1.1</v>
      </c>
      <c r="U463" s="10">
        <v>1.5</v>
      </c>
      <c r="V463" s="10">
        <v>0.2</v>
      </c>
      <c r="W463" s="10">
        <v>0.5</v>
      </c>
      <c r="X463" s="10">
        <v>0.2</v>
      </c>
      <c r="Y463" s="10">
        <v>0.1</v>
      </c>
      <c r="Z463" s="10">
        <v>0.9</v>
      </c>
      <c r="AA463" s="8">
        <v>4.2</v>
      </c>
      <c r="AB463" s="8">
        <v>0.0</v>
      </c>
      <c r="AC463" s="8">
        <v>0.0</v>
      </c>
      <c r="AD463" s="8">
        <v>-4.2</v>
      </c>
      <c r="AE463" s="14">
        <v>2022.0</v>
      </c>
      <c r="AF463" s="8"/>
    </row>
    <row r="464">
      <c r="A464" s="8">
        <v>150.0</v>
      </c>
      <c r="B464" s="9" t="s">
        <v>954</v>
      </c>
      <c r="C464" s="10" t="s">
        <v>955</v>
      </c>
      <c r="D464" s="8">
        <v>33.0</v>
      </c>
      <c r="E464" s="8">
        <v>18.0</v>
      </c>
      <c r="F464" s="8">
        <v>15.0</v>
      </c>
      <c r="G464" s="8">
        <v>3.0</v>
      </c>
      <c r="H464" s="8">
        <v>6.8</v>
      </c>
      <c r="I464" s="11">
        <v>1.6</v>
      </c>
      <c r="J464" s="10">
        <v>0.6</v>
      </c>
      <c r="K464" s="10">
        <v>1.8</v>
      </c>
      <c r="L464" s="8">
        <v>31.3</v>
      </c>
      <c r="M464" s="10">
        <v>0.2</v>
      </c>
      <c r="N464" s="10">
        <v>0.6</v>
      </c>
      <c r="O464" s="8">
        <v>27.3</v>
      </c>
      <c r="P464" s="8">
        <v>0.3</v>
      </c>
      <c r="Q464" s="8">
        <v>0.3</v>
      </c>
      <c r="R464" s="8">
        <v>100.0</v>
      </c>
      <c r="S464" s="10">
        <v>0.2</v>
      </c>
      <c r="T464" s="10">
        <v>0.3</v>
      </c>
      <c r="U464" s="10">
        <v>0.4</v>
      </c>
      <c r="V464" s="10">
        <v>1.0</v>
      </c>
      <c r="W464" s="10">
        <v>0.4</v>
      </c>
      <c r="X464" s="10">
        <v>0.1</v>
      </c>
      <c r="Y464" s="8">
        <v>0.0</v>
      </c>
      <c r="Z464" s="10">
        <v>0.8</v>
      </c>
      <c r="AA464" s="8">
        <v>3.4</v>
      </c>
      <c r="AB464" s="8">
        <v>0.0</v>
      </c>
      <c r="AC464" s="8">
        <v>0.0</v>
      </c>
      <c r="AD464" s="8">
        <v>-3.7</v>
      </c>
      <c r="AE464" s="14">
        <v>2022.0</v>
      </c>
      <c r="AF464" s="8"/>
    </row>
    <row r="465">
      <c r="A465" s="8">
        <v>151.0</v>
      </c>
      <c r="B465" s="9" t="s">
        <v>956</v>
      </c>
      <c r="C465" s="10" t="s">
        <v>957</v>
      </c>
      <c r="D465" s="8">
        <v>24.0</v>
      </c>
      <c r="E465" s="8">
        <v>23.0</v>
      </c>
      <c r="F465" s="8">
        <v>18.0</v>
      </c>
      <c r="G465" s="8">
        <v>5.0</v>
      </c>
      <c r="H465" s="8">
        <v>7.6</v>
      </c>
      <c r="I465" s="11">
        <v>1.5</v>
      </c>
      <c r="J465" s="10">
        <v>0.4</v>
      </c>
      <c r="K465" s="10">
        <v>1.8</v>
      </c>
      <c r="L465" s="8">
        <v>23.8</v>
      </c>
      <c r="M465" s="10">
        <v>0.4</v>
      </c>
      <c r="N465" s="10">
        <v>1.4</v>
      </c>
      <c r="O465" s="8">
        <v>27.3</v>
      </c>
      <c r="P465" s="8">
        <v>0.3</v>
      </c>
      <c r="Q465" s="8">
        <v>0.3</v>
      </c>
      <c r="R465" s="8">
        <v>75.0</v>
      </c>
      <c r="S465" s="10">
        <v>0.3</v>
      </c>
      <c r="T465" s="10">
        <v>0.3</v>
      </c>
      <c r="U465" s="10">
        <v>0.6</v>
      </c>
      <c r="V465" s="10">
        <v>0.3</v>
      </c>
      <c r="W465" s="10">
        <v>0.3</v>
      </c>
      <c r="X465" s="10">
        <v>0.2</v>
      </c>
      <c r="Y465" s="8">
        <v>0.0</v>
      </c>
      <c r="Z465" s="10">
        <v>1.1</v>
      </c>
      <c r="AA465" s="8">
        <v>3.3</v>
      </c>
      <c r="AB465" s="8">
        <v>0.0</v>
      </c>
      <c r="AC465" s="8">
        <v>0.0</v>
      </c>
      <c r="AD465" s="8">
        <v>-1.7</v>
      </c>
      <c r="AE465" s="14">
        <v>2022.0</v>
      </c>
      <c r="AF465" s="8"/>
    </row>
    <row r="466">
      <c r="A466" s="8">
        <v>152.0</v>
      </c>
      <c r="B466" s="9" t="s">
        <v>958</v>
      </c>
      <c r="C466" s="10" t="s">
        <v>959</v>
      </c>
      <c r="D466" s="8">
        <v>26.0</v>
      </c>
      <c r="E466" s="8">
        <v>10.0</v>
      </c>
      <c r="F466" s="8">
        <v>2.0</v>
      </c>
      <c r="G466" s="8">
        <v>8.0</v>
      </c>
      <c r="H466" s="8">
        <v>6.5</v>
      </c>
      <c r="I466" s="11">
        <v>1.5</v>
      </c>
      <c r="J466" s="10">
        <v>0.5</v>
      </c>
      <c r="K466" s="10">
        <v>1.0</v>
      </c>
      <c r="L466" s="8">
        <v>50.0</v>
      </c>
      <c r="M466" s="8">
        <v>0.0</v>
      </c>
      <c r="N466" s="8">
        <v>0.0</v>
      </c>
      <c r="O466" s="8">
        <v>0.0</v>
      </c>
      <c r="P466" s="8">
        <v>0.5</v>
      </c>
      <c r="Q466" s="8">
        <v>1.0</v>
      </c>
      <c r="R466" s="8">
        <v>50.0</v>
      </c>
      <c r="S466" s="10">
        <v>0.5</v>
      </c>
      <c r="T466" s="10">
        <v>0.8</v>
      </c>
      <c r="U466" s="10">
        <v>1.3</v>
      </c>
      <c r="V466" s="10">
        <v>0.2</v>
      </c>
      <c r="W466" s="10">
        <v>0.6</v>
      </c>
      <c r="X466" s="10">
        <v>0.1</v>
      </c>
      <c r="Y466" s="10">
        <v>0.2</v>
      </c>
      <c r="Z466" s="10">
        <v>1.2</v>
      </c>
      <c r="AA466" s="8">
        <v>3.6</v>
      </c>
      <c r="AB466" s="8">
        <v>0.0</v>
      </c>
      <c r="AC466" s="8">
        <v>0.0</v>
      </c>
      <c r="AD466" s="8">
        <v>-3.4</v>
      </c>
      <c r="AE466" s="14">
        <v>2022.0</v>
      </c>
      <c r="AF466" s="8"/>
    </row>
    <row r="467">
      <c r="A467" s="8">
        <v>153.0</v>
      </c>
      <c r="B467" s="9" t="s">
        <v>960</v>
      </c>
      <c r="C467" s="10" t="s">
        <v>961</v>
      </c>
      <c r="D467" s="8">
        <v>25.0</v>
      </c>
      <c r="E467" s="8">
        <v>3.0</v>
      </c>
      <c r="F467" s="8">
        <v>1.0</v>
      </c>
      <c r="G467" s="8">
        <v>2.0</v>
      </c>
      <c r="H467" s="8">
        <v>11.3</v>
      </c>
      <c r="I467" s="11">
        <v>1.3</v>
      </c>
      <c r="J467" s="10">
        <v>0.7</v>
      </c>
      <c r="K467" s="10">
        <v>2.7</v>
      </c>
      <c r="L467" s="8">
        <v>25.0</v>
      </c>
      <c r="M467" s="8">
        <v>0.0</v>
      </c>
      <c r="N467" s="10">
        <v>1.3</v>
      </c>
      <c r="O467" s="8">
        <v>0.0</v>
      </c>
      <c r="P467" s="8">
        <v>0.0</v>
      </c>
      <c r="Q467" s="8">
        <v>0.0</v>
      </c>
      <c r="R467" s="8">
        <v>0.0</v>
      </c>
      <c r="S467" s="8">
        <v>0.0</v>
      </c>
      <c r="T467" s="10">
        <v>1.7</v>
      </c>
      <c r="U467" s="10">
        <v>1.7</v>
      </c>
      <c r="V467" s="10">
        <v>2.0</v>
      </c>
      <c r="W467" s="10">
        <v>1.3</v>
      </c>
      <c r="X467" s="10">
        <v>1.3</v>
      </c>
      <c r="Y467" s="8">
        <v>0.0</v>
      </c>
      <c r="Z467" s="10">
        <v>2.0</v>
      </c>
      <c r="AA467" s="8">
        <v>7.7</v>
      </c>
      <c r="AB467" s="8">
        <v>0.0</v>
      </c>
      <c r="AC467" s="8">
        <v>0.0</v>
      </c>
      <c r="AD467" s="8">
        <v>-4.0</v>
      </c>
      <c r="AE467" s="14">
        <v>2022.0</v>
      </c>
      <c r="AF467" s="8"/>
    </row>
    <row r="468">
      <c r="A468" s="8">
        <v>154.0</v>
      </c>
      <c r="B468" s="9" t="s">
        <v>962</v>
      </c>
      <c r="C468" s="10" t="s">
        <v>963</v>
      </c>
      <c r="D468" s="8">
        <v>23.0</v>
      </c>
      <c r="E468" s="8">
        <v>21.0</v>
      </c>
      <c r="F468" s="8">
        <v>18.0</v>
      </c>
      <c r="G468" s="8">
        <v>3.0</v>
      </c>
      <c r="H468" s="8">
        <v>5.8</v>
      </c>
      <c r="I468" s="11">
        <v>1.3</v>
      </c>
      <c r="J468" s="10">
        <v>0.5</v>
      </c>
      <c r="K468" s="10">
        <v>1.6</v>
      </c>
      <c r="L468" s="8">
        <v>30.3</v>
      </c>
      <c r="M468" s="10">
        <v>0.1</v>
      </c>
      <c r="N468" s="10">
        <v>1.0</v>
      </c>
      <c r="O468" s="8">
        <v>13.6</v>
      </c>
      <c r="P468" s="8">
        <v>0.2</v>
      </c>
      <c r="Q468" s="8">
        <v>0.2</v>
      </c>
      <c r="R468" s="8">
        <v>100.0</v>
      </c>
      <c r="S468" s="10">
        <v>0.2</v>
      </c>
      <c r="T468" s="10">
        <v>0.7</v>
      </c>
      <c r="U468" s="10">
        <v>0.9</v>
      </c>
      <c r="V468" s="10">
        <v>0.3</v>
      </c>
      <c r="W468" s="10">
        <v>0.2</v>
      </c>
      <c r="X468" s="10">
        <v>0.1</v>
      </c>
      <c r="Y468" s="10">
        <v>0.1</v>
      </c>
      <c r="Z468" s="10">
        <v>0.5</v>
      </c>
      <c r="AA468" s="8">
        <v>3.1</v>
      </c>
      <c r="AB468" s="8">
        <v>0.0</v>
      </c>
      <c r="AC468" s="8">
        <v>0.0</v>
      </c>
      <c r="AD468" s="8">
        <v>-2.9</v>
      </c>
      <c r="AE468" s="14">
        <v>2022.0</v>
      </c>
      <c r="AF468" s="8"/>
    </row>
    <row r="469">
      <c r="A469" s="8">
        <v>155.0</v>
      </c>
      <c r="B469" s="9" t="s">
        <v>964</v>
      </c>
      <c r="C469" s="10" t="s">
        <v>965</v>
      </c>
      <c r="D469" s="8">
        <v>24.0</v>
      </c>
      <c r="E469" s="8">
        <v>4.0</v>
      </c>
      <c r="F469" s="8">
        <v>3.0</v>
      </c>
      <c r="G469" s="8">
        <v>1.0</v>
      </c>
      <c r="H469" s="8">
        <v>7.3</v>
      </c>
      <c r="I469" s="11">
        <v>1.3</v>
      </c>
      <c r="J469" s="10">
        <v>0.5</v>
      </c>
      <c r="K469" s="10">
        <v>2.0</v>
      </c>
      <c r="L469" s="8">
        <v>25.0</v>
      </c>
      <c r="M469" s="10">
        <v>0.3</v>
      </c>
      <c r="N469" s="10">
        <v>1.0</v>
      </c>
      <c r="O469" s="8">
        <v>25.0</v>
      </c>
      <c r="P469" s="8">
        <v>0.0</v>
      </c>
      <c r="Q469" s="8">
        <v>0.0</v>
      </c>
      <c r="R469" s="8">
        <v>0.0</v>
      </c>
      <c r="S469" s="8">
        <v>0.0</v>
      </c>
      <c r="T469" s="10">
        <v>0.5</v>
      </c>
      <c r="U469" s="10">
        <v>0.5</v>
      </c>
      <c r="V469" s="10">
        <v>1.3</v>
      </c>
      <c r="W469" s="10">
        <v>0.5</v>
      </c>
      <c r="X469" s="8">
        <v>0.0</v>
      </c>
      <c r="Y469" s="8">
        <v>0.0</v>
      </c>
      <c r="Z469" s="10">
        <v>0.3</v>
      </c>
      <c r="AA469" s="8">
        <v>3.3</v>
      </c>
      <c r="AB469" s="8">
        <v>0.0</v>
      </c>
      <c r="AC469" s="8">
        <v>0.0</v>
      </c>
      <c r="AD469" s="8">
        <v>3.3</v>
      </c>
      <c r="AE469" s="14">
        <v>2022.0</v>
      </c>
      <c r="AF469" s="8"/>
    </row>
    <row r="470">
      <c r="A470" s="8">
        <v>155.0</v>
      </c>
      <c r="B470" s="9" t="s">
        <v>966</v>
      </c>
      <c r="C470" s="10" t="s">
        <v>967</v>
      </c>
      <c r="D470" s="8">
        <v>24.0</v>
      </c>
      <c r="E470" s="8">
        <v>8.0</v>
      </c>
      <c r="F470" s="8">
        <v>0.0</v>
      </c>
      <c r="G470" s="8">
        <v>8.0</v>
      </c>
      <c r="H470" s="8">
        <v>5.4</v>
      </c>
      <c r="I470" s="11">
        <v>1.3</v>
      </c>
      <c r="J470" s="10">
        <v>0.6</v>
      </c>
      <c r="K470" s="10">
        <v>1.6</v>
      </c>
      <c r="L470" s="8">
        <v>38.5</v>
      </c>
      <c r="M470" s="8">
        <v>0.0</v>
      </c>
      <c r="N470" s="10">
        <v>0.3</v>
      </c>
      <c r="O470" s="8">
        <v>0.0</v>
      </c>
      <c r="P470" s="8">
        <v>0.0</v>
      </c>
      <c r="Q470" s="8">
        <v>0.0</v>
      </c>
      <c r="R470" s="8">
        <v>0.0</v>
      </c>
      <c r="S470" s="10">
        <v>0.4</v>
      </c>
      <c r="T470" s="10">
        <v>0.6</v>
      </c>
      <c r="U470" s="10">
        <v>1.0</v>
      </c>
      <c r="V470" s="10">
        <v>0.1</v>
      </c>
      <c r="W470" s="10">
        <v>0.4</v>
      </c>
      <c r="X470" s="10">
        <v>0.3</v>
      </c>
      <c r="Y470" s="8">
        <v>0.0</v>
      </c>
      <c r="Z470" s="10">
        <v>0.4</v>
      </c>
      <c r="AA470" s="8">
        <v>2.9</v>
      </c>
      <c r="AB470" s="8">
        <v>0.0</v>
      </c>
      <c r="AC470" s="8">
        <v>0.0</v>
      </c>
      <c r="AD470" s="8">
        <v>-0.6</v>
      </c>
      <c r="AE470" s="14">
        <v>2022.0</v>
      </c>
      <c r="AF470" s="8"/>
    </row>
    <row r="471">
      <c r="A471" s="8">
        <v>157.0</v>
      </c>
      <c r="B471" s="9" t="s">
        <v>968</v>
      </c>
      <c r="C471" s="10" t="s">
        <v>969</v>
      </c>
      <c r="D471" s="8">
        <v>23.0</v>
      </c>
      <c r="E471" s="8">
        <v>20.0</v>
      </c>
      <c r="F471" s="8">
        <v>11.0</v>
      </c>
      <c r="G471" s="8">
        <v>9.0</v>
      </c>
      <c r="H471" s="8">
        <v>4.7</v>
      </c>
      <c r="I471" s="11">
        <v>1.1</v>
      </c>
      <c r="J471" s="10">
        <v>0.4</v>
      </c>
      <c r="K471" s="10">
        <v>1.7</v>
      </c>
      <c r="L471" s="8">
        <v>21.2</v>
      </c>
      <c r="M471" s="10">
        <v>0.1</v>
      </c>
      <c r="N471" s="10">
        <v>0.2</v>
      </c>
      <c r="O471" s="8">
        <v>25.0</v>
      </c>
      <c r="P471" s="8">
        <v>0.3</v>
      </c>
      <c r="Q471" s="8">
        <v>0.5</v>
      </c>
      <c r="R471" s="8">
        <v>66.7</v>
      </c>
      <c r="S471" s="10">
        <v>0.3</v>
      </c>
      <c r="T471" s="10">
        <v>0.3</v>
      </c>
      <c r="U471" s="10">
        <v>0.6</v>
      </c>
      <c r="V471" s="10">
        <v>0.1</v>
      </c>
      <c r="W471" s="10">
        <v>0.3</v>
      </c>
      <c r="X471" s="10">
        <v>0.2</v>
      </c>
      <c r="Y471" s="10">
        <v>0.1</v>
      </c>
      <c r="Z471" s="10">
        <v>0.5</v>
      </c>
      <c r="AA471" s="8">
        <v>2.3</v>
      </c>
      <c r="AB471" s="8">
        <v>0.0</v>
      </c>
      <c r="AC471" s="8">
        <v>0.0</v>
      </c>
      <c r="AD471" s="8">
        <v>-2.6</v>
      </c>
      <c r="AE471" s="14">
        <v>2022.0</v>
      </c>
      <c r="AF471" s="8"/>
    </row>
    <row r="472">
      <c r="A472" s="8">
        <v>158.0</v>
      </c>
      <c r="B472" s="9" t="s">
        <v>970</v>
      </c>
      <c r="C472" s="10" t="s">
        <v>971</v>
      </c>
      <c r="D472" s="8">
        <v>24.0</v>
      </c>
      <c r="E472" s="8">
        <v>4.0</v>
      </c>
      <c r="F472" s="8">
        <v>2.0</v>
      </c>
      <c r="G472" s="8">
        <v>2.0</v>
      </c>
      <c r="H472" s="8">
        <v>7.9</v>
      </c>
      <c r="I472" s="11">
        <v>0.8</v>
      </c>
      <c r="J472" s="10">
        <v>0.3</v>
      </c>
      <c r="K472" s="10">
        <v>2.3</v>
      </c>
      <c r="L472" s="8">
        <v>11.1</v>
      </c>
      <c r="M472" s="10">
        <v>0.3</v>
      </c>
      <c r="N472" s="10">
        <v>1.5</v>
      </c>
      <c r="O472" s="8">
        <v>16.7</v>
      </c>
      <c r="P472" s="8">
        <v>0.0</v>
      </c>
      <c r="Q472" s="8">
        <v>0.0</v>
      </c>
      <c r="R472" s="8">
        <v>0.0</v>
      </c>
      <c r="S472" s="10">
        <v>0.3</v>
      </c>
      <c r="T472" s="10">
        <v>0.3</v>
      </c>
      <c r="U472" s="10">
        <v>0.5</v>
      </c>
      <c r="V472" s="10">
        <v>0.5</v>
      </c>
      <c r="W472" s="10">
        <v>0.5</v>
      </c>
      <c r="X472" s="8">
        <v>0.0</v>
      </c>
      <c r="Y472" s="8">
        <v>0.0</v>
      </c>
      <c r="Z472" s="10">
        <v>0.3</v>
      </c>
      <c r="AA472" s="8">
        <v>2.0</v>
      </c>
      <c r="AB472" s="8">
        <v>0.0</v>
      </c>
      <c r="AC472" s="8">
        <v>0.0</v>
      </c>
      <c r="AD472" s="8">
        <v>-2.3</v>
      </c>
      <c r="AE472" s="14">
        <v>2022.0</v>
      </c>
      <c r="AF472" s="8"/>
    </row>
    <row r="473">
      <c r="A473" s="8">
        <v>158.0</v>
      </c>
      <c r="B473" s="9" t="s">
        <v>972</v>
      </c>
      <c r="C473" s="10" t="s">
        <v>973</v>
      </c>
      <c r="D473" s="8">
        <v>26.0</v>
      </c>
      <c r="E473" s="8">
        <v>8.0</v>
      </c>
      <c r="F473" s="8">
        <v>6.0</v>
      </c>
      <c r="G473" s="8">
        <v>2.0</v>
      </c>
      <c r="H473" s="8">
        <v>5.8</v>
      </c>
      <c r="I473" s="11">
        <v>0.8</v>
      </c>
      <c r="J473" s="10">
        <v>0.3</v>
      </c>
      <c r="K473" s="10">
        <v>1.0</v>
      </c>
      <c r="L473" s="8">
        <v>25.0</v>
      </c>
      <c r="M473" s="8">
        <v>0.0</v>
      </c>
      <c r="N473" s="10">
        <v>0.4</v>
      </c>
      <c r="O473" s="8">
        <v>0.0</v>
      </c>
      <c r="P473" s="8">
        <v>0.3</v>
      </c>
      <c r="Q473" s="8">
        <v>0.6</v>
      </c>
      <c r="R473" s="8">
        <v>40.0</v>
      </c>
      <c r="S473" s="8">
        <v>0.0</v>
      </c>
      <c r="T473" s="10">
        <v>0.3</v>
      </c>
      <c r="U473" s="10">
        <v>0.3</v>
      </c>
      <c r="V473" s="10">
        <v>0.1</v>
      </c>
      <c r="W473" s="10">
        <v>0.4</v>
      </c>
      <c r="X473" s="10">
        <v>0.3</v>
      </c>
      <c r="Y473" s="8">
        <v>0.0</v>
      </c>
      <c r="Z473" s="10">
        <v>0.6</v>
      </c>
      <c r="AA473" s="8">
        <v>1.6</v>
      </c>
      <c r="AB473" s="8">
        <v>0.0</v>
      </c>
      <c r="AC473" s="8">
        <v>0.0</v>
      </c>
      <c r="AD473" s="8">
        <v>-4.4</v>
      </c>
      <c r="AE473" s="14">
        <v>2022.0</v>
      </c>
      <c r="AF473" s="8"/>
    </row>
    <row r="474">
      <c r="A474" s="8">
        <v>160.0</v>
      </c>
      <c r="B474" s="9" t="s">
        <v>974</v>
      </c>
      <c r="C474" s="10" t="s">
        <v>975</v>
      </c>
      <c r="D474" s="8">
        <v>24.0</v>
      </c>
      <c r="E474" s="8">
        <v>11.0</v>
      </c>
      <c r="F474" s="8">
        <v>6.0</v>
      </c>
      <c r="G474" s="8">
        <v>5.0</v>
      </c>
      <c r="H474" s="8">
        <v>8.0</v>
      </c>
      <c r="I474" s="11">
        <v>0.7</v>
      </c>
      <c r="J474" s="10">
        <v>0.4</v>
      </c>
      <c r="K474" s="10">
        <v>1.1</v>
      </c>
      <c r="L474" s="8">
        <v>33.3</v>
      </c>
      <c r="M474" s="8">
        <v>0.0</v>
      </c>
      <c r="N474" s="8">
        <v>0.0</v>
      </c>
      <c r="O474" s="8">
        <v>0.0</v>
      </c>
      <c r="P474" s="8">
        <v>0.0</v>
      </c>
      <c r="Q474" s="8">
        <v>0.0</v>
      </c>
      <c r="R474" s="8">
        <v>0.0</v>
      </c>
      <c r="S474" s="10">
        <v>0.8</v>
      </c>
      <c r="T474" s="10">
        <v>1.3</v>
      </c>
      <c r="U474" s="10">
        <v>2.1</v>
      </c>
      <c r="V474" s="10">
        <v>0.4</v>
      </c>
      <c r="W474" s="10">
        <v>0.5</v>
      </c>
      <c r="X474" s="8">
        <v>0.0</v>
      </c>
      <c r="Y474" s="10">
        <v>0.2</v>
      </c>
      <c r="Z474" s="10">
        <v>1.1</v>
      </c>
      <c r="AA474" s="8">
        <v>3.5</v>
      </c>
      <c r="AB474" s="8">
        <v>0.0</v>
      </c>
      <c r="AC474" s="8">
        <v>0.0</v>
      </c>
      <c r="AD474" s="8">
        <v>-4.4</v>
      </c>
      <c r="AE474" s="14">
        <v>2022.0</v>
      </c>
      <c r="AF474" s="8"/>
    </row>
    <row r="475">
      <c r="A475" s="8">
        <v>161.0</v>
      </c>
      <c r="B475" s="9" t="s">
        <v>976</v>
      </c>
      <c r="C475" s="10" t="s">
        <v>977</v>
      </c>
      <c r="D475" s="8">
        <v>22.0</v>
      </c>
      <c r="E475" s="8">
        <v>3.0</v>
      </c>
      <c r="F475" s="8">
        <v>0.0</v>
      </c>
      <c r="G475" s="8">
        <v>3.0</v>
      </c>
      <c r="H475" s="8">
        <v>3.3</v>
      </c>
      <c r="I475" s="11">
        <v>0.7</v>
      </c>
      <c r="J475" s="10">
        <v>0.3</v>
      </c>
      <c r="K475" s="10">
        <v>0.7</v>
      </c>
      <c r="L475" s="8">
        <v>50.0</v>
      </c>
      <c r="M475" s="8">
        <v>0.0</v>
      </c>
      <c r="N475" s="10">
        <v>0.3</v>
      </c>
      <c r="O475" s="8">
        <v>0.0</v>
      </c>
      <c r="P475" s="8">
        <v>0.0</v>
      </c>
      <c r="Q475" s="8">
        <v>0.0</v>
      </c>
      <c r="R475" s="8">
        <v>0.0</v>
      </c>
      <c r="S475" s="10">
        <v>0.7</v>
      </c>
      <c r="T475" s="10">
        <v>1.0</v>
      </c>
      <c r="U475" s="10">
        <v>1.7</v>
      </c>
      <c r="V475" s="8">
        <v>0.0</v>
      </c>
      <c r="W475" s="10">
        <v>0.3</v>
      </c>
      <c r="X475" s="8">
        <v>0.0</v>
      </c>
      <c r="Y475" s="8">
        <v>0.0</v>
      </c>
      <c r="Z475" s="10">
        <v>0.3</v>
      </c>
      <c r="AA475" s="8">
        <v>2.3</v>
      </c>
      <c r="AB475" s="8">
        <v>0.0</v>
      </c>
      <c r="AC475" s="8">
        <v>0.0</v>
      </c>
      <c r="AD475" s="8">
        <v>-0.7</v>
      </c>
      <c r="AE475" s="14">
        <v>2022.0</v>
      </c>
      <c r="AF475" s="8"/>
    </row>
    <row r="476">
      <c r="A476" s="8">
        <v>162.0</v>
      </c>
      <c r="B476" s="9" t="s">
        <v>978</v>
      </c>
      <c r="C476" s="10" t="s">
        <v>979</v>
      </c>
      <c r="D476" s="8">
        <v>24.0</v>
      </c>
      <c r="E476" s="8">
        <v>24.0</v>
      </c>
      <c r="F476" s="8">
        <v>9.0</v>
      </c>
      <c r="G476" s="8">
        <v>15.0</v>
      </c>
      <c r="H476" s="8">
        <v>4.9</v>
      </c>
      <c r="I476" s="11">
        <v>0.4</v>
      </c>
      <c r="J476" s="10">
        <v>0.2</v>
      </c>
      <c r="K476" s="10">
        <v>0.8</v>
      </c>
      <c r="L476" s="8">
        <v>21.1</v>
      </c>
      <c r="M476" s="8">
        <v>0.0</v>
      </c>
      <c r="N476" s="10">
        <v>0.6</v>
      </c>
      <c r="O476" s="8">
        <v>6.7</v>
      </c>
      <c r="P476" s="8">
        <v>0.0</v>
      </c>
      <c r="Q476" s="8">
        <v>0.0</v>
      </c>
      <c r="R476" s="8">
        <v>100.0</v>
      </c>
      <c r="S476" s="10">
        <v>0.1</v>
      </c>
      <c r="T476" s="10">
        <v>0.1</v>
      </c>
      <c r="U476" s="10">
        <v>0.2</v>
      </c>
      <c r="V476" s="10">
        <v>0.3</v>
      </c>
      <c r="W476" s="10">
        <v>0.2</v>
      </c>
      <c r="X476" s="10">
        <v>0.3</v>
      </c>
      <c r="Y476" s="10">
        <v>0.1</v>
      </c>
      <c r="Z476" s="10">
        <v>0.5</v>
      </c>
      <c r="AA476" s="8">
        <v>1.6</v>
      </c>
      <c r="AB476" s="8">
        <v>0.0</v>
      </c>
      <c r="AC476" s="8">
        <v>0.0</v>
      </c>
      <c r="AD476" s="8">
        <v>-1.0</v>
      </c>
      <c r="AE476" s="14">
        <v>2022.0</v>
      </c>
      <c r="AF476" s="8"/>
    </row>
    <row r="477">
      <c r="A477" s="8">
        <v>163.0</v>
      </c>
      <c r="B477" s="9" t="s">
        <v>980</v>
      </c>
      <c r="C477" s="10" t="s">
        <v>981</v>
      </c>
      <c r="D477" s="8">
        <v>25.0</v>
      </c>
      <c r="E477" s="8">
        <v>3.0</v>
      </c>
      <c r="F477" s="8">
        <v>1.0</v>
      </c>
      <c r="G477" s="8">
        <v>2.0</v>
      </c>
      <c r="H477" s="8">
        <v>3.0</v>
      </c>
      <c r="I477" s="11">
        <v>0.0</v>
      </c>
      <c r="J477" s="8">
        <v>0.0</v>
      </c>
      <c r="K477" s="10">
        <v>0.3</v>
      </c>
      <c r="L477" s="8">
        <v>0.0</v>
      </c>
      <c r="M477" s="8">
        <v>0.0</v>
      </c>
      <c r="N477" s="8">
        <v>0.0</v>
      </c>
      <c r="O477" s="8">
        <v>0.0</v>
      </c>
      <c r="P477" s="8">
        <v>0.0</v>
      </c>
      <c r="Q477" s="8">
        <v>0.0</v>
      </c>
      <c r="R477" s="8">
        <v>0.0</v>
      </c>
      <c r="S477" s="8">
        <v>0.0</v>
      </c>
      <c r="T477" s="8">
        <v>0.0</v>
      </c>
      <c r="U477" s="8">
        <v>0.0</v>
      </c>
      <c r="V477" s="8">
        <v>0.0</v>
      </c>
      <c r="W477" s="8">
        <v>0.0</v>
      </c>
      <c r="X477" s="8">
        <v>0.0</v>
      </c>
      <c r="Y477" s="10">
        <v>0.3</v>
      </c>
      <c r="Z477" s="10">
        <v>0.7</v>
      </c>
      <c r="AA477" s="8">
        <v>0.7</v>
      </c>
      <c r="AB477" s="8">
        <v>0.0</v>
      </c>
      <c r="AC477" s="8">
        <v>0.0</v>
      </c>
      <c r="AD477" s="8">
        <v>2.0</v>
      </c>
      <c r="AE477" s="14">
        <v>2022.0</v>
      </c>
      <c r="AF477" s="8"/>
    </row>
    <row r="478">
      <c r="A478" s="8">
        <v>163.0</v>
      </c>
      <c r="B478" s="9" t="s">
        <v>982</v>
      </c>
      <c r="C478" s="10" t="s">
        <v>983</v>
      </c>
      <c r="D478" s="8">
        <v>25.0</v>
      </c>
      <c r="E478" s="8">
        <v>1.0</v>
      </c>
      <c r="F478" s="8">
        <v>0.0</v>
      </c>
      <c r="G478" s="8">
        <v>1.0</v>
      </c>
      <c r="H478" s="8">
        <v>2.0</v>
      </c>
      <c r="I478" s="11">
        <v>0.0</v>
      </c>
      <c r="J478" s="8">
        <v>0.0</v>
      </c>
      <c r="K478" s="8">
        <v>0.0</v>
      </c>
      <c r="L478" s="8">
        <v>0.0</v>
      </c>
      <c r="M478" s="8">
        <v>0.0</v>
      </c>
      <c r="N478" s="8">
        <v>0.0</v>
      </c>
      <c r="O478" s="8">
        <v>0.0</v>
      </c>
      <c r="P478" s="8">
        <v>0.0</v>
      </c>
      <c r="Q478" s="8">
        <v>0.0</v>
      </c>
      <c r="R478" s="8">
        <v>0.0</v>
      </c>
      <c r="S478" s="8">
        <v>0.0</v>
      </c>
      <c r="T478" s="8">
        <v>0.0</v>
      </c>
      <c r="U478" s="8">
        <v>0.0</v>
      </c>
      <c r="V478" s="8">
        <v>0.0</v>
      </c>
      <c r="W478" s="8">
        <v>0.0</v>
      </c>
      <c r="X478" s="8">
        <v>0.0</v>
      </c>
      <c r="Y478" s="8">
        <v>0.0</v>
      </c>
      <c r="Z478" s="10">
        <v>1.0</v>
      </c>
      <c r="AA478" s="8">
        <v>0.0</v>
      </c>
      <c r="AB478" s="8">
        <v>0.0</v>
      </c>
      <c r="AC478" s="8">
        <v>0.0</v>
      </c>
      <c r="AD478" s="8">
        <v>0.0</v>
      </c>
      <c r="AE478" s="14">
        <v>2022.0</v>
      </c>
      <c r="AF478" s="8"/>
    </row>
    <row r="479">
      <c r="A479" s="8">
        <v>163.0</v>
      </c>
      <c r="B479" s="9" t="s">
        <v>984</v>
      </c>
      <c r="C479" s="10" t="s">
        <v>985</v>
      </c>
      <c r="D479" s="8">
        <v>24.0</v>
      </c>
      <c r="E479" s="8">
        <v>1.0</v>
      </c>
      <c r="F479" s="8">
        <v>0.0</v>
      </c>
      <c r="G479" s="8">
        <v>1.0</v>
      </c>
      <c r="H479" s="8">
        <v>2.3</v>
      </c>
      <c r="I479" s="11">
        <v>0.0</v>
      </c>
      <c r="J479" s="8">
        <v>0.0</v>
      </c>
      <c r="K479" s="8">
        <v>0.0</v>
      </c>
      <c r="L479" s="8">
        <v>0.0</v>
      </c>
      <c r="M479" s="8">
        <v>0.0</v>
      </c>
      <c r="N479" s="8">
        <v>0.0</v>
      </c>
      <c r="O479" s="8">
        <v>0.0</v>
      </c>
      <c r="P479" s="8">
        <v>0.0</v>
      </c>
      <c r="Q479" s="8">
        <v>0.0</v>
      </c>
      <c r="R479" s="8">
        <v>0.0</v>
      </c>
      <c r="S479" s="8">
        <v>0.0</v>
      </c>
      <c r="T479" s="8">
        <v>0.0</v>
      </c>
      <c r="U479" s="8">
        <v>0.0</v>
      </c>
      <c r="V479" s="10">
        <v>1.0</v>
      </c>
      <c r="W479" s="8">
        <v>0.0</v>
      </c>
      <c r="X479" s="8">
        <v>0.0</v>
      </c>
      <c r="Y479" s="8">
        <v>0.0</v>
      </c>
      <c r="Z479" s="8">
        <v>0.0</v>
      </c>
      <c r="AA479" s="8">
        <v>1.0</v>
      </c>
      <c r="AB479" s="8">
        <v>0.0</v>
      </c>
      <c r="AC479" s="8">
        <v>0.0</v>
      </c>
      <c r="AD479" s="8">
        <v>-4.0</v>
      </c>
      <c r="AE479" s="14">
        <v>2022.0</v>
      </c>
      <c r="AF479" s="8"/>
    </row>
    <row r="480">
      <c r="A480" s="8">
        <v>163.0</v>
      </c>
      <c r="B480" s="9" t="s">
        <v>986</v>
      </c>
      <c r="C480" s="10" t="s">
        <v>987</v>
      </c>
      <c r="D480" s="8">
        <v>32.0</v>
      </c>
      <c r="E480" s="8">
        <v>2.0</v>
      </c>
      <c r="F480" s="8">
        <v>1.0</v>
      </c>
      <c r="G480" s="8">
        <v>1.0</v>
      </c>
      <c r="H480" s="8">
        <v>2.7</v>
      </c>
      <c r="I480" s="11">
        <v>0.0</v>
      </c>
      <c r="J480" s="8">
        <v>0.0</v>
      </c>
      <c r="K480" s="10">
        <v>0.5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10">
        <v>1.0</v>
      </c>
      <c r="W480" s="8">
        <v>0.0</v>
      </c>
      <c r="X480" s="10">
        <v>0.5</v>
      </c>
      <c r="Y480" s="8">
        <v>0.0</v>
      </c>
      <c r="Z480" s="10">
        <v>1.0</v>
      </c>
      <c r="AA480" s="8">
        <v>2.0</v>
      </c>
      <c r="AB480" s="8">
        <v>0.0</v>
      </c>
      <c r="AC480" s="8">
        <v>0.0</v>
      </c>
      <c r="AD480" s="8">
        <v>3.5</v>
      </c>
      <c r="AE480" s="14">
        <v>2022.0</v>
      </c>
      <c r="AF480" s="8"/>
    </row>
    <row r="481">
      <c r="A481" s="8">
        <v>1.0</v>
      </c>
      <c r="B481" s="9" t="s">
        <v>988</v>
      </c>
      <c r="C481" s="10" t="s">
        <v>989</v>
      </c>
      <c r="D481" s="8">
        <v>33.0</v>
      </c>
      <c r="E481" s="8">
        <v>27.0</v>
      </c>
      <c r="F481" s="8">
        <v>9.0</v>
      </c>
      <c r="G481" s="8">
        <v>18.0</v>
      </c>
      <c r="H481" s="8">
        <v>33.3</v>
      </c>
      <c r="I481" s="11">
        <v>23.4</v>
      </c>
      <c r="J481" s="10">
        <v>8.8</v>
      </c>
      <c r="K481" s="10">
        <v>19.6</v>
      </c>
      <c r="L481" s="8">
        <v>44.9</v>
      </c>
      <c r="M481" s="10">
        <v>1.9</v>
      </c>
      <c r="N481" s="10">
        <v>5.1</v>
      </c>
      <c r="O481" s="8">
        <v>36.5</v>
      </c>
      <c r="P481" s="8">
        <v>3.9</v>
      </c>
      <c r="Q481" s="8">
        <v>4.7</v>
      </c>
      <c r="R481" s="8">
        <v>82.0</v>
      </c>
      <c r="S481" s="10">
        <v>2.7</v>
      </c>
      <c r="T481" s="10">
        <v>6.9</v>
      </c>
      <c r="U481" s="10">
        <v>9.6</v>
      </c>
      <c r="V481" s="10">
        <v>2.1</v>
      </c>
      <c r="W481" s="10">
        <v>2.2</v>
      </c>
      <c r="X481" s="10">
        <v>0.9</v>
      </c>
      <c r="Y481" s="10">
        <v>0.9</v>
      </c>
      <c r="Z481" s="10">
        <v>2.3</v>
      </c>
      <c r="AA481" s="8">
        <v>40.4</v>
      </c>
      <c r="AB481" s="8">
        <v>12.0</v>
      </c>
      <c r="AC481" s="8">
        <v>0.0</v>
      </c>
      <c r="AD481" s="8">
        <v>-2.2</v>
      </c>
      <c r="AE481" s="14">
        <v>2021.0</v>
      </c>
      <c r="AF481" s="8"/>
    </row>
    <row r="482">
      <c r="A482" s="8">
        <v>2.0</v>
      </c>
      <c r="B482" s="9" t="s">
        <v>990</v>
      </c>
      <c r="C482" s="10" t="s">
        <v>991</v>
      </c>
      <c r="D482" s="8">
        <v>31.0</v>
      </c>
      <c r="E482" s="8">
        <v>30.0</v>
      </c>
      <c r="F482" s="8">
        <v>17.0</v>
      </c>
      <c r="G482" s="8">
        <v>13.0</v>
      </c>
      <c r="H482" s="8">
        <v>32.8</v>
      </c>
      <c r="I482" s="11">
        <v>20.5</v>
      </c>
      <c r="J482" s="10">
        <v>8.3</v>
      </c>
      <c r="K482" s="10">
        <v>14.4</v>
      </c>
      <c r="L482" s="8">
        <v>57.5</v>
      </c>
      <c r="M482" s="10">
        <v>0.1</v>
      </c>
      <c r="N482" s="10">
        <v>0.3</v>
      </c>
      <c r="O482" s="8">
        <v>44.4</v>
      </c>
      <c r="P482" s="8">
        <v>3.8</v>
      </c>
      <c r="Q482" s="8">
        <v>4.5</v>
      </c>
      <c r="R482" s="8">
        <v>84.6</v>
      </c>
      <c r="S482" s="10">
        <v>2.4</v>
      </c>
      <c r="T482" s="10">
        <v>7.1</v>
      </c>
      <c r="U482" s="10">
        <v>9.5</v>
      </c>
      <c r="V482" s="10">
        <v>2.7</v>
      </c>
      <c r="W482" s="10">
        <v>2.2</v>
      </c>
      <c r="X482" s="10">
        <v>0.4</v>
      </c>
      <c r="Y482" s="10">
        <v>1.9</v>
      </c>
      <c r="Z482" s="10">
        <v>2.4</v>
      </c>
      <c r="AA482" s="8">
        <v>37.4</v>
      </c>
      <c r="AB482" s="8">
        <v>16.0</v>
      </c>
      <c r="AC482" s="8">
        <v>0.0</v>
      </c>
      <c r="AD482" s="8">
        <v>3.3</v>
      </c>
      <c r="AE482" s="14">
        <v>2021.0</v>
      </c>
      <c r="AF482" s="8"/>
    </row>
    <row r="483">
      <c r="A483" s="8">
        <v>3.0</v>
      </c>
      <c r="B483" s="9" t="s">
        <v>992</v>
      </c>
      <c r="C483" s="10" t="s">
        <v>993</v>
      </c>
      <c r="D483" s="8">
        <v>27.0</v>
      </c>
      <c r="E483" s="8">
        <v>28.0</v>
      </c>
      <c r="F483" s="8">
        <v>20.0</v>
      </c>
      <c r="G483" s="8">
        <v>8.0</v>
      </c>
      <c r="H483" s="8">
        <v>33.3</v>
      </c>
      <c r="I483" s="11">
        <v>20.3</v>
      </c>
      <c r="J483" s="10">
        <v>6.9</v>
      </c>
      <c r="K483" s="10">
        <v>15.8</v>
      </c>
      <c r="L483" s="8">
        <v>43.9</v>
      </c>
      <c r="M483" s="10">
        <v>1.7</v>
      </c>
      <c r="N483" s="10">
        <v>5.1</v>
      </c>
      <c r="O483" s="8">
        <v>33.3</v>
      </c>
      <c r="P483" s="8">
        <v>4.8</v>
      </c>
      <c r="Q483" s="8">
        <v>5.6</v>
      </c>
      <c r="R483" s="8">
        <v>84.7</v>
      </c>
      <c r="S483" s="10">
        <v>1.2</v>
      </c>
      <c r="T483" s="10">
        <v>8.3</v>
      </c>
      <c r="U483" s="10">
        <v>9.5</v>
      </c>
      <c r="V483" s="10">
        <v>2.7</v>
      </c>
      <c r="W483" s="10">
        <v>1.7</v>
      </c>
      <c r="X483" s="10">
        <v>1.2</v>
      </c>
      <c r="Y483" s="10">
        <v>1.8</v>
      </c>
      <c r="Z483" s="10">
        <v>1.8</v>
      </c>
      <c r="AA483" s="8">
        <v>40.1</v>
      </c>
      <c r="AB483" s="8">
        <v>13.0</v>
      </c>
      <c r="AC483" s="8">
        <v>0.0</v>
      </c>
      <c r="AD483" s="8">
        <v>7.5</v>
      </c>
      <c r="AE483" s="14">
        <v>2021.0</v>
      </c>
      <c r="AF483" s="8"/>
    </row>
    <row r="484">
      <c r="A484" s="8">
        <v>4.0</v>
      </c>
      <c r="B484" s="9" t="s">
        <v>994</v>
      </c>
      <c r="C484" s="10" t="s">
        <v>995</v>
      </c>
      <c r="D484" s="8">
        <v>28.0</v>
      </c>
      <c r="E484" s="8">
        <v>27.0</v>
      </c>
      <c r="F484" s="8">
        <v>24.0</v>
      </c>
      <c r="G484" s="8">
        <v>3.0</v>
      </c>
      <c r="H484" s="8">
        <v>31.7</v>
      </c>
      <c r="I484" s="11">
        <v>19.4</v>
      </c>
      <c r="J484" s="10">
        <v>7.1</v>
      </c>
      <c r="K484" s="10">
        <v>13.8</v>
      </c>
      <c r="L484" s="8">
        <v>51.5</v>
      </c>
      <c r="M484" s="10">
        <v>1.6</v>
      </c>
      <c r="N484" s="10">
        <v>4.3</v>
      </c>
      <c r="O484" s="8">
        <v>36.2</v>
      </c>
      <c r="P484" s="8">
        <v>3.6</v>
      </c>
      <c r="Q484" s="8">
        <v>4.5</v>
      </c>
      <c r="R484" s="8">
        <v>80.2</v>
      </c>
      <c r="S484" s="10">
        <v>2.5</v>
      </c>
      <c r="T484" s="10">
        <v>8.7</v>
      </c>
      <c r="U484" s="10">
        <v>11.2</v>
      </c>
      <c r="V484" s="10">
        <v>2.8</v>
      </c>
      <c r="W484" s="10">
        <v>2.9</v>
      </c>
      <c r="X484" s="10">
        <v>1.3</v>
      </c>
      <c r="Y484" s="10">
        <v>1.3</v>
      </c>
      <c r="Z484" s="10">
        <v>3.1</v>
      </c>
      <c r="AA484" s="8">
        <v>40.0</v>
      </c>
      <c r="AB484" s="8">
        <v>18.0</v>
      </c>
      <c r="AC484" s="8">
        <v>0.0</v>
      </c>
      <c r="AD484" s="8">
        <v>12.4</v>
      </c>
      <c r="AE484" s="14">
        <v>2021.0</v>
      </c>
      <c r="AF484" s="8"/>
    </row>
    <row r="485">
      <c r="A485" s="8">
        <v>5.0</v>
      </c>
      <c r="B485" s="9" t="s">
        <v>996</v>
      </c>
      <c r="C485" s="10" t="s">
        <v>997</v>
      </c>
      <c r="D485" s="8">
        <v>25.0</v>
      </c>
      <c r="E485" s="8">
        <v>32.0</v>
      </c>
      <c r="F485" s="8">
        <v>14.0</v>
      </c>
      <c r="G485" s="8">
        <v>18.0</v>
      </c>
      <c r="H485" s="8">
        <v>31.4</v>
      </c>
      <c r="I485" s="11">
        <v>18.7</v>
      </c>
      <c r="J485" s="10">
        <v>6.2</v>
      </c>
      <c r="K485" s="10">
        <v>16.3</v>
      </c>
      <c r="L485" s="8">
        <v>38.3</v>
      </c>
      <c r="M485" s="10">
        <v>2.5</v>
      </c>
      <c r="N485" s="10">
        <v>6.7</v>
      </c>
      <c r="O485" s="8">
        <v>37.6</v>
      </c>
      <c r="P485" s="8">
        <v>3.8</v>
      </c>
      <c r="Q485" s="8">
        <v>4.4</v>
      </c>
      <c r="R485" s="8">
        <v>86.4</v>
      </c>
      <c r="S485" s="10">
        <v>0.7</v>
      </c>
      <c r="T485" s="10">
        <v>2.5</v>
      </c>
      <c r="U485" s="10">
        <v>3.2</v>
      </c>
      <c r="V485" s="10">
        <v>3.3</v>
      </c>
      <c r="W485" s="10">
        <v>2.1</v>
      </c>
      <c r="X485" s="10">
        <v>1.2</v>
      </c>
      <c r="Y485" s="8">
        <v>0.0</v>
      </c>
      <c r="Z485" s="10">
        <v>2.3</v>
      </c>
      <c r="AA485" s="8">
        <v>30.0</v>
      </c>
      <c r="AB485" s="8">
        <v>0.0</v>
      </c>
      <c r="AC485" s="8">
        <v>0.0</v>
      </c>
      <c r="AD485" s="8">
        <v>-1.5</v>
      </c>
      <c r="AE485" s="14">
        <v>2021.0</v>
      </c>
      <c r="AF485" s="8"/>
    </row>
    <row r="486">
      <c r="A486" s="8">
        <v>6.0</v>
      </c>
      <c r="B486" s="9" t="s">
        <v>998</v>
      </c>
      <c r="C486" s="10" t="s">
        <v>999</v>
      </c>
      <c r="D486" s="8">
        <v>25.0</v>
      </c>
      <c r="E486" s="8">
        <v>32.0</v>
      </c>
      <c r="F486" s="8">
        <v>24.0</v>
      </c>
      <c r="G486" s="8">
        <v>8.0</v>
      </c>
      <c r="H486" s="8">
        <v>31.9</v>
      </c>
      <c r="I486" s="11">
        <v>18.3</v>
      </c>
      <c r="J486" s="10">
        <v>6.5</v>
      </c>
      <c r="K486" s="10">
        <v>14.6</v>
      </c>
      <c r="L486" s="8">
        <v>44.4</v>
      </c>
      <c r="M486" s="8">
        <v>0.0</v>
      </c>
      <c r="N486" s="8">
        <v>0.0</v>
      </c>
      <c r="O486" s="8">
        <v>100.0</v>
      </c>
      <c r="P486" s="8">
        <v>5.3</v>
      </c>
      <c r="Q486" s="8">
        <v>6.0</v>
      </c>
      <c r="R486" s="8">
        <v>87.6</v>
      </c>
      <c r="S486" s="10">
        <v>2.0</v>
      </c>
      <c r="T486" s="10">
        <v>7.3</v>
      </c>
      <c r="U486" s="10">
        <v>9.3</v>
      </c>
      <c r="V486" s="10">
        <v>3.1</v>
      </c>
      <c r="W486" s="10">
        <v>1.4</v>
      </c>
      <c r="X486" s="10">
        <v>0.9</v>
      </c>
      <c r="Y486" s="10">
        <v>1.3</v>
      </c>
      <c r="Z486" s="10">
        <v>1.5</v>
      </c>
      <c r="AA486" s="8">
        <v>34.9</v>
      </c>
      <c r="AB486" s="8">
        <v>17.0</v>
      </c>
      <c r="AC486" s="8">
        <v>0.0</v>
      </c>
      <c r="AD486" s="8">
        <v>5.8</v>
      </c>
      <c r="AE486" s="14">
        <v>2021.0</v>
      </c>
      <c r="AF486" s="8"/>
    </row>
    <row r="487">
      <c r="A487" s="8">
        <v>7.0</v>
      </c>
      <c r="B487" s="9" t="s">
        <v>1000</v>
      </c>
      <c r="C487" s="10" t="s">
        <v>1001</v>
      </c>
      <c r="D487" s="8">
        <v>28.0</v>
      </c>
      <c r="E487" s="8">
        <v>31.0</v>
      </c>
      <c r="F487" s="8">
        <v>20.0</v>
      </c>
      <c r="G487" s="8">
        <v>11.0</v>
      </c>
      <c r="H487" s="8">
        <v>31.0</v>
      </c>
      <c r="I487" s="11">
        <v>17.9</v>
      </c>
      <c r="J487" s="10">
        <v>6.2</v>
      </c>
      <c r="K487" s="10">
        <v>14.8</v>
      </c>
      <c r="L487" s="8">
        <v>42.0</v>
      </c>
      <c r="M487" s="10">
        <v>2.1</v>
      </c>
      <c r="N487" s="10">
        <v>5.6</v>
      </c>
      <c r="O487" s="8">
        <v>37.6</v>
      </c>
      <c r="P487" s="8">
        <v>3.4</v>
      </c>
      <c r="Q487" s="8">
        <v>3.8</v>
      </c>
      <c r="R487" s="8">
        <v>88.9</v>
      </c>
      <c r="S487" s="10">
        <v>0.8</v>
      </c>
      <c r="T487" s="10">
        <v>3.3</v>
      </c>
      <c r="U487" s="10">
        <v>4.0</v>
      </c>
      <c r="V487" s="10">
        <v>3.8</v>
      </c>
      <c r="W487" s="10">
        <v>2.3</v>
      </c>
      <c r="X487" s="10">
        <v>1.5</v>
      </c>
      <c r="Y487" s="10">
        <v>0.2</v>
      </c>
      <c r="Z487" s="10">
        <v>2.1</v>
      </c>
      <c r="AA487" s="8">
        <v>31.1</v>
      </c>
      <c r="AB487" s="8">
        <v>0.0</v>
      </c>
      <c r="AC487" s="8">
        <v>0.0</v>
      </c>
      <c r="AD487" s="8">
        <v>5.1</v>
      </c>
      <c r="AE487" s="14">
        <v>2021.0</v>
      </c>
      <c r="AF487" s="8"/>
    </row>
    <row r="488">
      <c r="A488" s="8">
        <v>8.0</v>
      </c>
      <c r="B488" s="9" t="s">
        <v>1002</v>
      </c>
      <c r="C488" s="10" t="s">
        <v>1003</v>
      </c>
      <c r="D488" s="8">
        <v>26.0</v>
      </c>
      <c r="E488" s="8">
        <v>32.0</v>
      </c>
      <c r="F488" s="8">
        <v>6.0</v>
      </c>
      <c r="G488" s="8">
        <v>26.0</v>
      </c>
      <c r="H488" s="8">
        <v>33.1</v>
      </c>
      <c r="I488" s="11">
        <v>17.8</v>
      </c>
      <c r="J488" s="10">
        <v>6.6</v>
      </c>
      <c r="K488" s="10">
        <v>15.4</v>
      </c>
      <c r="L488" s="8">
        <v>43.1</v>
      </c>
      <c r="M488" s="10">
        <v>2.2</v>
      </c>
      <c r="N488" s="10">
        <v>6.5</v>
      </c>
      <c r="O488" s="8">
        <v>33.5</v>
      </c>
      <c r="P488" s="8">
        <v>2.3</v>
      </c>
      <c r="Q488" s="8">
        <v>2.7</v>
      </c>
      <c r="R488" s="8">
        <v>88.2</v>
      </c>
      <c r="S488" s="10">
        <v>0.7</v>
      </c>
      <c r="T488" s="10">
        <v>2.0</v>
      </c>
      <c r="U488" s="10">
        <v>2.6</v>
      </c>
      <c r="V488" s="10">
        <v>2.5</v>
      </c>
      <c r="W488" s="10">
        <v>2.0</v>
      </c>
      <c r="X488" s="10">
        <v>1.1</v>
      </c>
      <c r="Y488" s="10">
        <v>0.2</v>
      </c>
      <c r="Z488" s="10">
        <v>2.3</v>
      </c>
      <c r="AA488" s="8">
        <v>27.7</v>
      </c>
      <c r="AB488" s="8">
        <v>0.0</v>
      </c>
      <c r="AC488" s="8">
        <v>0.0</v>
      </c>
      <c r="AD488" s="8">
        <v>-6.1</v>
      </c>
      <c r="AE488" s="14">
        <v>2021.0</v>
      </c>
      <c r="AF488" s="8"/>
    </row>
    <row r="489">
      <c r="A489" s="8">
        <v>9.0</v>
      </c>
      <c r="B489" s="9" t="s">
        <v>1004</v>
      </c>
      <c r="C489" s="10" t="s">
        <v>1005</v>
      </c>
      <c r="D489" s="8">
        <v>31.0</v>
      </c>
      <c r="E489" s="8">
        <v>32.0</v>
      </c>
      <c r="F489" s="8">
        <v>19.0</v>
      </c>
      <c r="G489" s="8">
        <v>13.0</v>
      </c>
      <c r="H489" s="8">
        <v>32.5</v>
      </c>
      <c r="I489" s="11">
        <v>17.7</v>
      </c>
      <c r="J489" s="10">
        <v>5.5</v>
      </c>
      <c r="K489" s="10">
        <v>12.3</v>
      </c>
      <c r="L489" s="8">
        <v>45.2</v>
      </c>
      <c r="M489" s="10">
        <v>1.6</v>
      </c>
      <c r="N489" s="10">
        <v>4.2</v>
      </c>
      <c r="O489" s="8">
        <v>37.0</v>
      </c>
      <c r="P489" s="8">
        <v>5.1</v>
      </c>
      <c r="Q489" s="8">
        <v>6.2</v>
      </c>
      <c r="R489" s="8">
        <v>81.8</v>
      </c>
      <c r="S489" s="10">
        <v>0.5</v>
      </c>
      <c r="T489" s="10">
        <v>2.6</v>
      </c>
      <c r="U489" s="10">
        <v>3.2</v>
      </c>
      <c r="V489" s="10">
        <v>5.3</v>
      </c>
      <c r="W489" s="10">
        <v>2.6</v>
      </c>
      <c r="X489" s="10">
        <v>1.1</v>
      </c>
      <c r="Y489" s="10">
        <v>0.8</v>
      </c>
      <c r="Z489" s="10">
        <v>2.2</v>
      </c>
      <c r="AA489" s="8">
        <v>31.3</v>
      </c>
      <c r="AB489" s="8">
        <v>3.0</v>
      </c>
      <c r="AC489" s="8">
        <v>0.0</v>
      </c>
      <c r="AD489" s="8">
        <v>5.0</v>
      </c>
      <c r="AE489" s="14">
        <v>2021.0</v>
      </c>
      <c r="AF489" s="8"/>
    </row>
    <row r="490">
      <c r="A490" s="8">
        <v>10.0</v>
      </c>
      <c r="B490" s="9" t="s">
        <v>1006</v>
      </c>
      <c r="C490" s="10" t="s">
        <v>1007</v>
      </c>
      <c r="D490" s="8">
        <v>28.0</v>
      </c>
      <c r="E490" s="8">
        <v>32.0</v>
      </c>
      <c r="F490" s="8">
        <v>12.0</v>
      </c>
      <c r="G490" s="8">
        <v>20.0</v>
      </c>
      <c r="H490" s="8">
        <v>33.7</v>
      </c>
      <c r="I490" s="11">
        <v>16.8</v>
      </c>
      <c r="J490" s="10">
        <v>6.3</v>
      </c>
      <c r="K490" s="10">
        <v>14.1</v>
      </c>
      <c r="L490" s="8">
        <v>45.1</v>
      </c>
      <c r="M490" s="10">
        <v>1.1</v>
      </c>
      <c r="N490" s="10">
        <v>3.4</v>
      </c>
      <c r="O490" s="8">
        <v>31.2</v>
      </c>
      <c r="P490" s="8">
        <v>3.0</v>
      </c>
      <c r="Q490" s="8">
        <v>3.8</v>
      </c>
      <c r="R490" s="8">
        <v>78.7</v>
      </c>
      <c r="S490" s="10">
        <v>0.8</v>
      </c>
      <c r="T490" s="10">
        <v>3.3</v>
      </c>
      <c r="U490" s="10">
        <v>4.1</v>
      </c>
      <c r="V490" s="10">
        <v>5.2</v>
      </c>
      <c r="W490" s="10">
        <v>3.7</v>
      </c>
      <c r="X490" s="10">
        <v>0.7</v>
      </c>
      <c r="Y490" s="10">
        <v>0.1</v>
      </c>
      <c r="Z490" s="10">
        <v>2.2</v>
      </c>
      <c r="AA490" s="8">
        <v>28.7</v>
      </c>
      <c r="AB490" s="8">
        <v>3.0</v>
      </c>
      <c r="AC490" s="8">
        <v>0.0</v>
      </c>
      <c r="AD490" s="8">
        <v>-5.6</v>
      </c>
      <c r="AE490" s="14">
        <v>2021.0</v>
      </c>
      <c r="AF490" s="8"/>
    </row>
    <row r="491">
      <c r="A491" s="8">
        <v>11.0</v>
      </c>
      <c r="B491" s="9" t="s">
        <v>1008</v>
      </c>
      <c r="C491" s="10" t="s">
        <v>1009</v>
      </c>
      <c r="D491" s="8">
        <v>28.0</v>
      </c>
      <c r="E491" s="8">
        <v>32.0</v>
      </c>
      <c r="F491" s="8">
        <v>8.0</v>
      </c>
      <c r="G491" s="8">
        <v>24.0</v>
      </c>
      <c r="H491" s="8">
        <v>34.4</v>
      </c>
      <c r="I491" s="11">
        <v>16.5</v>
      </c>
      <c r="J491" s="10">
        <v>7.1</v>
      </c>
      <c r="K491" s="10">
        <v>17.1</v>
      </c>
      <c r="L491" s="8">
        <v>41.8</v>
      </c>
      <c r="M491" s="10">
        <v>1.2</v>
      </c>
      <c r="N491" s="10">
        <v>3.2</v>
      </c>
      <c r="O491" s="8">
        <v>38.2</v>
      </c>
      <c r="P491" s="8">
        <v>1.1</v>
      </c>
      <c r="Q491" s="8">
        <v>1.7</v>
      </c>
      <c r="R491" s="8">
        <v>64.2</v>
      </c>
      <c r="S491" s="10">
        <v>1.4</v>
      </c>
      <c r="T491" s="10">
        <v>5.4</v>
      </c>
      <c r="U491" s="10">
        <v>6.8</v>
      </c>
      <c r="V491" s="10">
        <v>4.0</v>
      </c>
      <c r="W491" s="10">
        <v>1.8</v>
      </c>
      <c r="X491" s="10">
        <v>1.1</v>
      </c>
      <c r="Y491" s="10">
        <v>0.5</v>
      </c>
      <c r="Z491" s="10">
        <v>1.7</v>
      </c>
      <c r="AA491" s="8">
        <v>31.8</v>
      </c>
      <c r="AB491" s="8">
        <v>7.0</v>
      </c>
      <c r="AC491" s="8">
        <v>0.0</v>
      </c>
      <c r="AD491" s="8">
        <v>-3.4</v>
      </c>
      <c r="AE491" s="14">
        <v>2021.0</v>
      </c>
      <c r="AF491" s="8"/>
    </row>
    <row r="492">
      <c r="A492" s="8">
        <v>12.0</v>
      </c>
      <c r="B492" s="9" t="s">
        <v>1010</v>
      </c>
      <c r="C492" s="10" t="s">
        <v>1011</v>
      </c>
      <c r="D492" s="8">
        <v>25.0</v>
      </c>
      <c r="E492" s="8">
        <v>30.0</v>
      </c>
      <c r="F492" s="8">
        <v>10.0</v>
      </c>
      <c r="G492" s="8">
        <v>20.0</v>
      </c>
      <c r="H492" s="8">
        <v>30.6</v>
      </c>
      <c r="I492" s="11">
        <v>16.2</v>
      </c>
      <c r="J492" s="10">
        <v>5.4</v>
      </c>
      <c r="K492" s="10">
        <v>13.2</v>
      </c>
      <c r="L492" s="8">
        <v>40.7</v>
      </c>
      <c r="M492" s="10">
        <v>2.2</v>
      </c>
      <c r="N492" s="10">
        <v>6.1</v>
      </c>
      <c r="O492" s="8">
        <v>35.9</v>
      </c>
      <c r="P492" s="8">
        <v>3.3</v>
      </c>
      <c r="Q492" s="8">
        <v>3.9</v>
      </c>
      <c r="R492" s="8">
        <v>83.1</v>
      </c>
      <c r="S492" s="10">
        <v>1.1</v>
      </c>
      <c r="T492" s="10">
        <v>1.6</v>
      </c>
      <c r="U492" s="10">
        <v>2.8</v>
      </c>
      <c r="V492" s="10">
        <v>2.6</v>
      </c>
      <c r="W492" s="10">
        <v>2.0</v>
      </c>
      <c r="X492" s="10">
        <v>1.6</v>
      </c>
      <c r="Y492" s="10">
        <v>0.5</v>
      </c>
      <c r="Z492" s="10">
        <v>3.2</v>
      </c>
      <c r="AA492" s="8">
        <v>28.1</v>
      </c>
      <c r="AB492" s="8">
        <v>0.0</v>
      </c>
      <c r="AC492" s="8">
        <v>0.0</v>
      </c>
      <c r="AD492" s="8">
        <v>-1.5</v>
      </c>
      <c r="AE492" s="14">
        <v>2021.0</v>
      </c>
      <c r="AF492" s="8"/>
    </row>
    <row r="493">
      <c r="A493" s="8">
        <v>13.0</v>
      </c>
      <c r="B493" s="9" t="s">
        <v>1012</v>
      </c>
      <c r="C493" s="10" t="s">
        <v>1013</v>
      </c>
      <c r="D493" s="8">
        <v>25.0</v>
      </c>
      <c r="E493" s="8">
        <v>29.0</v>
      </c>
      <c r="F493" s="8">
        <v>22.0</v>
      </c>
      <c r="G493" s="8">
        <v>7.0</v>
      </c>
      <c r="H493" s="8">
        <v>34.6</v>
      </c>
      <c r="I493" s="11">
        <v>16.2</v>
      </c>
      <c r="J493" s="10">
        <v>6.0</v>
      </c>
      <c r="K493" s="10">
        <v>13.7</v>
      </c>
      <c r="L493" s="8">
        <v>44.1</v>
      </c>
      <c r="M493" s="10">
        <v>0.7</v>
      </c>
      <c r="N493" s="10">
        <v>2.9</v>
      </c>
      <c r="O493" s="8">
        <v>25.3</v>
      </c>
      <c r="P493" s="8">
        <v>3.4</v>
      </c>
      <c r="Q493" s="8">
        <v>3.9</v>
      </c>
      <c r="R493" s="8">
        <v>86.0</v>
      </c>
      <c r="S493" s="10">
        <v>1.7</v>
      </c>
      <c r="T493" s="10">
        <v>4.9</v>
      </c>
      <c r="U493" s="10">
        <v>6.6</v>
      </c>
      <c r="V493" s="10">
        <v>3.2</v>
      </c>
      <c r="W493" s="10">
        <v>2.3</v>
      </c>
      <c r="X493" s="10">
        <v>1.3</v>
      </c>
      <c r="Y493" s="10">
        <v>1.3</v>
      </c>
      <c r="Z493" s="10">
        <v>2.8</v>
      </c>
      <c r="AA493" s="8">
        <v>31.9</v>
      </c>
      <c r="AB493" s="8">
        <v>5.0</v>
      </c>
      <c r="AC493" s="8">
        <v>0.0</v>
      </c>
      <c r="AD493" s="8">
        <v>5.3</v>
      </c>
      <c r="AE493" s="14">
        <v>2021.0</v>
      </c>
      <c r="AF493" s="8"/>
    </row>
    <row r="494">
      <c r="A494" s="8">
        <v>14.0</v>
      </c>
      <c r="B494" s="9" t="s">
        <v>1014</v>
      </c>
      <c r="C494" s="10" t="s">
        <v>1015</v>
      </c>
      <c r="D494" s="8">
        <v>30.0</v>
      </c>
      <c r="E494" s="8">
        <v>13.0</v>
      </c>
      <c r="F494" s="8">
        <v>4.0</v>
      </c>
      <c r="G494" s="8">
        <v>9.0</v>
      </c>
      <c r="H494" s="8">
        <v>27.5</v>
      </c>
      <c r="I494" s="11">
        <v>16.2</v>
      </c>
      <c r="J494" s="10">
        <v>6.7</v>
      </c>
      <c r="K494" s="10">
        <v>13.5</v>
      </c>
      <c r="L494" s="8">
        <v>49.4</v>
      </c>
      <c r="M494" s="10">
        <v>0.9</v>
      </c>
      <c r="N494" s="10">
        <v>2.8</v>
      </c>
      <c r="O494" s="8">
        <v>33.3</v>
      </c>
      <c r="P494" s="8">
        <v>1.8</v>
      </c>
      <c r="Q494" s="8">
        <v>2.4</v>
      </c>
      <c r="R494" s="8">
        <v>77.4</v>
      </c>
      <c r="S494" s="10">
        <v>2.2</v>
      </c>
      <c r="T494" s="10">
        <v>5.1</v>
      </c>
      <c r="U494" s="10">
        <v>7.2</v>
      </c>
      <c r="V494" s="10">
        <v>1.7</v>
      </c>
      <c r="W494" s="10">
        <v>3.8</v>
      </c>
      <c r="X494" s="10">
        <v>1.3</v>
      </c>
      <c r="Y494" s="10">
        <v>0.5</v>
      </c>
      <c r="Z494" s="10">
        <v>2.9</v>
      </c>
      <c r="AA494" s="8">
        <v>29.7</v>
      </c>
      <c r="AB494" s="8">
        <v>4.0</v>
      </c>
      <c r="AC494" s="8">
        <v>0.0</v>
      </c>
      <c r="AD494" s="8">
        <v>-5.3</v>
      </c>
      <c r="AE494" s="14">
        <v>2021.0</v>
      </c>
      <c r="AF494" s="8"/>
    </row>
    <row r="495">
      <c r="A495" s="8">
        <v>15.0</v>
      </c>
      <c r="B495" s="9" t="s">
        <v>1016</v>
      </c>
      <c r="C495" s="10" t="s">
        <v>1017</v>
      </c>
      <c r="D495" s="8">
        <v>36.0</v>
      </c>
      <c r="E495" s="8">
        <v>31.0</v>
      </c>
      <c r="F495" s="8">
        <v>21.0</v>
      </c>
      <c r="G495" s="8">
        <v>10.0</v>
      </c>
      <c r="H495" s="8">
        <v>30.1</v>
      </c>
      <c r="I495" s="11">
        <v>16.0</v>
      </c>
      <c r="J495" s="10">
        <v>6.7</v>
      </c>
      <c r="K495" s="10">
        <v>10.5</v>
      </c>
      <c r="L495" s="8">
        <v>64.0</v>
      </c>
      <c r="M495" s="8">
        <v>0.0</v>
      </c>
      <c r="N495" s="8">
        <v>0.0</v>
      </c>
      <c r="O495" s="8">
        <v>0.0</v>
      </c>
      <c r="P495" s="8">
        <v>2.6</v>
      </c>
      <c r="Q495" s="8">
        <v>3.4</v>
      </c>
      <c r="R495" s="8">
        <v>75.5</v>
      </c>
      <c r="S495" s="10">
        <v>2.1</v>
      </c>
      <c r="T495" s="10">
        <v>8.0</v>
      </c>
      <c r="U495" s="10">
        <v>10.1</v>
      </c>
      <c r="V495" s="10">
        <v>1.4</v>
      </c>
      <c r="W495" s="10">
        <v>2.3</v>
      </c>
      <c r="X495" s="10">
        <v>1.8</v>
      </c>
      <c r="Y495" s="10">
        <v>1.8</v>
      </c>
      <c r="Z495" s="10">
        <v>2.5</v>
      </c>
      <c r="AA495" s="8">
        <v>34.7</v>
      </c>
      <c r="AB495" s="8">
        <v>13.0</v>
      </c>
      <c r="AC495" s="8">
        <v>0.0</v>
      </c>
      <c r="AD495" s="8">
        <v>3.1</v>
      </c>
      <c r="AE495" s="14">
        <v>2021.0</v>
      </c>
      <c r="AF495" s="8"/>
    </row>
    <row r="496">
      <c r="A496" s="8">
        <v>16.0</v>
      </c>
      <c r="B496" s="9" t="s">
        <v>1018</v>
      </c>
      <c r="C496" s="10" t="s">
        <v>1019</v>
      </c>
      <c r="D496" s="8">
        <v>34.0</v>
      </c>
      <c r="E496" s="8">
        <v>32.0</v>
      </c>
      <c r="F496" s="8">
        <v>26.0</v>
      </c>
      <c r="G496" s="8">
        <v>6.0</v>
      </c>
      <c r="H496" s="8">
        <v>31.9</v>
      </c>
      <c r="I496" s="11">
        <v>15.2</v>
      </c>
      <c r="J496" s="10">
        <v>5.0</v>
      </c>
      <c r="K496" s="10">
        <v>12.6</v>
      </c>
      <c r="L496" s="8">
        <v>39.5</v>
      </c>
      <c r="M496" s="10">
        <v>1.4</v>
      </c>
      <c r="N496" s="10">
        <v>4.3</v>
      </c>
      <c r="O496" s="8">
        <v>31.7</v>
      </c>
      <c r="P496" s="8">
        <v>3.9</v>
      </c>
      <c r="Q496" s="8">
        <v>4.3</v>
      </c>
      <c r="R496" s="8">
        <v>89.2</v>
      </c>
      <c r="S496" s="10">
        <v>0.7</v>
      </c>
      <c r="T496" s="10">
        <v>5.8</v>
      </c>
      <c r="U496" s="10">
        <v>6.4</v>
      </c>
      <c r="V496" s="10">
        <v>3.4</v>
      </c>
      <c r="W496" s="10">
        <v>2.2</v>
      </c>
      <c r="X496" s="10">
        <v>1.3</v>
      </c>
      <c r="Y496" s="10">
        <v>0.7</v>
      </c>
      <c r="Z496" s="10">
        <v>1.6</v>
      </c>
      <c r="AA496" s="8">
        <v>30.3</v>
      </c>
      <c r="AB496" s="8">
        <v>4.0</v>
      </c>
      <c r="AC496" s="8">
        <v>0.0</v>
      </c>
      <c r="AD496" s="8">
        <v>8.7</v>
      </c>
      <c r="AE496" s="14">
        <v>2021.0</v>
      </c>
      <c r="AF496" s="8"/>
    </row>
    <row r="497">
      <c r="A497" s="8">
        <v>16.0</v>
      </c>
      <c r="B497" s="9" t="s">
        <v>1020</v>
      </c>
      <c r="C497" s="10" t="s">
        <v>1021</v>
      </c>
      <c r="D497" s="8">
        <v>40.0</v>
      </c>
      <c r="E497" s="8">
        <v>16.0</v>
      </c>
      <c r="F497" s="8">
        <v>12.0</v>
      </c>
      <c r="G497" s="8">
        <v>4.0</v>
      </c>
      <c r="H497" s="8">
        <v>28.4</v>
      </c>
      <c r="I497" s="11">
        <v>15.2</v>
      </c>
      <c r="J497" s="10">
        <v>4.4</v>
      </c>
      <c r="K497" s="10">
        <v>12.0</v>
      </c>
      <c r="L497" s="8">
        <v>36.5</v>
      </c>
      <c r="M497" s="10">
        <v>2.6</v>
      </c>
      <c r="N497" s="10">
        <v>7.6</v>
      </c>
      <c r="O497" s="8">
        <v>33.9</v>
      </c>
      <c r="P497" s="8">
        <v>3.9</v>
      </c>
      <c r="Q497" s="8">
        <v>4.5</v>
      </c>
      <c r="R497" s="8">
        <v>86.1</v>
      </c>
      <c r="S497" s="10">
        <v>0.2</v>
      </c>
      <c r="T497" s="10">
        <v>4.3</v>
      </c>
      <c r="U497" s="10">
        <v>4.4</v>
      </c>
      <c r="V497" s="10">
        <v>4.9</v>
      </c>
      <c r="W497" s="10">
        <v>2.9</v>
      </c>
      <c r="X497" s="10">
        <v>0.2</v>
      </c>
      <c r="Y497" s="10">
        <v>0.6</v>
      </c>
      <c r="Z497" s="10">
        <v>2.4</v>
      </c>
      <c r="AA497" s="8">
        <v>28.6</v>
      </c>
      <c r="AB497" s="8">
        <v>1.0</v>
      </c>
      <c r="AC497" s="8">
        <v>0.0</v>
      </c>
      <c r="AD497" s="8">
        <v>4.0</v>
      </c>
      <c r="AE497" s="14">
        <v>2021.0</v>
      </c>
      <c r="AF497" s="8"/>
    </row>
    <row r="498">
      <c r="A498" s="8">
        <v>18.0</v>
      </c>
      <c r="B498" s="9" t="s">
        <v>1022</v>
      </c>
      <c r="C498" s="10" t="s">
        <v>1023</v>
      </c>
      <c r="D498" s="8">
        <v>27.0</v>
      </c>
      <c r="E498" s="8">
        <v>26.0</v>
      </c>
      <c r="F498" s="8">
        <v>20.0</v>
      </c>
      <c r="G498" s="8">
        <v>6.0</v>
      </c>
      <c r="H498" s="8">
        <v>25.5</v>
      </c>
      <c r="I498" s="11">
        <v>14.8</v>
      </c>
      <c r="J498" s="10">
        <v>4.9</v>
      </c>
      <c r="K498" s="10">
        <v>11.3</v>
      </c>
      <c r="L498" s="8">
        <v>43.7</v>
      </c>
      <c r="M498" s="10">
        <v>1.7</v>
      </c>
      <c r="N498" s="10">
        <v>4.4</v>
      </c>
      <c r="O498" s="8">
        <v>38.6</v>
      </c>
      <c r="P498" s="8">
        <v>3.3</v>
      </c>
      <c r="Q498" s="8">
        <v>3.5</v>
      </c>
      <c r="R498" s="8">
        <v>94.4</v>
      </c>
      <c r="S498" s="10">
        <v>0.4</v>
      </c>
      <c r="T498" s="10">
        <v>2.1</v>
      </c>
      <c r="U498" s="10">
        <v>2.5</v>
      </c>
      <c r="V498" s="10">
        <v>3.6</v>
      </c>
      <c r="W498" s="10">
        <v>1.7</v>
      </c>
      <c r="X498" s="10">
        <v>1.0</v>
      </c>
      <c r="Y498" s="8">
        <v>0.0</v>
      </c>
      <c r="Z498" s="10">
        <v>2.2</v>
      </c>
      <c r="AA498" s="8">
        <v>24.7</v>
      </c>
      <c r="AB498" s="8">
        <v>0.0</v>
      </c>
      <c r="AC498" s="8">
        <v>0.0</v>
      </c>
      <c r="AD498" s="8">
        <v>5.5</v>
      </c>
      <c r="AE498" s="14">
        <v>2021.0</v>
      </c>
      <c r="AF498" s="8"/>
    </row>
    <row r="499">
      <c r="A499" s="8">
        <v>19.0</v>
      </c>
      <c r="B499" s="9" t="s">
        <v>1024</v>
      </c>
      <c r="C499" s="10" t="s">
        <v>1025</v>
      </c>
      <c r="D499" s="8">
        <v>26.0</v>
      </c>
      <c r="E499" s="8">
        <v>32.0</v>
      </c>
      <c r="F499" s="8">
        <v>26.0</v>
      </c>
      <c r="G499" s="8">
        <v>6.0</v>
      </c>
      <c r="H499" s="8">
        <v>30.6</v>
      </c>
      <c r="I499" s="11">
        <v>14.7</v>
      </c>
      <c r="J499" s="10">
        <v>6.1</v>
      </c>
      <c r="K499" s="10">
        <v>10.6</v>
      </c>
      <c r="L499" s="8">
        <v>57.1</v>
      </c>
      <c r="M499" s="8">
        <v>0.0</v>
      </c>
      <c r="N499" s="10">
        <v>0.1</v>
      </c>
      <c r="O499" s="8">
        <v>0.0</v>
      </c>
      <c r="P499" s="8">
        <v>2.6</v>
      </c>
      <c r="Q499" s="8">
        <v>3.2</v>
      </c>
      <c r="R499" s="8">
        <v>79.6</v>
      </c>
      <c r="S499" s="10">
        <v>3.2</v>
      </c>
      <c r="T499" s="10">
        <v>4.2</v>
      </c>
      <c r="U499" s="10">
        <v>7.3</v>
      </c>
      <c r="V499" s="10">
        <v>1.8</v>
      </c>
      <c r="W499" s="10">
        <v>2.2</v>
      </c>
      <c r="X499" s="10">
        <v>1.4</v>
      </c>
      <c r="Y499" s="10">
        <v>0.5</v>
      </c>
      <c r="Z499" s="10">
        <v>3.0</v>
      </c>
      <c r="AA499" s="8">
        <v>27.6</v>
      </c>
      <c r="AB499" s="8">
        <v>4.0</v>
      </c>
      <c r="AC499" s="8">
        <v>0.0</v>
      </c>
      <c r="AD499" s="8">
        <v>9.2</v>
      </c>
      <c r="AE499" s="14">
        <v>2021.0</v>
      </c>
      <c r="AF499" s="8"/>
    </row>
    <row r="500">
      <c r="A500" s="8">
        <v>20.0</v>
      </c>
      <c r="B500" s="9" t="s">
        <v>1026</v>
      </c>
      <c r="C500" s="10" t="s">
        <v>1027</v>
      </c>
      <c r="D500" s="8">
        <v>32.0</v>
      </c>
      <c r="E500" s="8">
        <v>21.0</v>
      </c>
      <c r="F500" s="8">
        <v>7.0</v>
      </c>
      <c r="G500" s="8">
        <v>14.0</v>
      </c>
      <c r="H500" s="8">
        <v>28.3</v>
      </c>
      <c r="I500" s="11">
        <v>14.7</v>
      </c>
      <c r="J500" s="10">
        <v>5.0</v>
      </c>
      <c r="K500" s="10">
        <v>11.4</v>
      </c>
      <c r="L500" s="8">
        <v>43.8</v>
      </c>
      <c r="M500" s="10">
        <v>1.6</v>
      </c>
      <c r="N500" s="10">
        <v>4.0</v>
      </c>
      <c r="O500" s="8">
        <v>40.5</v>
      </c>
      <c r="P500" s="8">
        <v>3.0</v>
      </c>
      <c r="Q500" s="8">
        <v>3.6</v>
      </c>
      <c r="R500" s="8">
        <v>85.3</v>
      </c>
      <c r="S500" s="10">
        <v>0.7</v>
      </c>
      <c r="T500" s="10">
        <v>2.5</v>
      </c>
      <c r="U500" s="10">
        <v>3.2</v>
      </c>
      <c r="V500" s="10">
        <v>3.0</v>
      </c>
      <c r="W500" s="10">
        <v>1.5</v>
      </c>
      <c r="X500" s="10">
        <v>1.6</v>
      </c>
      <c r="Y500" s="10">
        <v>0.2</v>
      </c>
      <c r="Z500" s="10">
        <v>3.1</v>
      </c>
      <c r="AA500" s="8">
        <v>26.0</v>
      </c>
      <c r="AB500" s="8">
        <v>0.0</v>
      </c>
      <c r="AC500" s="8">
        <v>0.0</v>
      </c>
      <c r="AD500" s="8">
        <v>-2.0</v>
      </c>
      <c r="AE500" s="14">
        <v>2021.0</v>
      </c>
      <c r="AF500" s="8"/>
    </row>
    <row r="501">
      <c r="A501" s="8">
        <v>21.0</v>
      </c>
      <c r="B501" s="9" t="s">
        <v>1028</v>
      </c>
      <c r="C501" s="10" t="s">
        <v>1029</v>
      </c>
      <c r="D501" s="8">
        <v>31.0</v>
      </c>
      <c r="E501" s="8">
        <v>18.0</v>
      </c>
      <c r="F501" s="8">
        <v>8.0</v>
      </c>
      <c r="G501" s="8">
        <v>10.0</v>
      </c>
      <c r="H501" s="8">
        <v>31.7</v>
      </c>
      <c r="I501" s="11">
        <v>14.5</v>
      </c>
      <c r="J501" s="10">
        <v>6.1</v>
      </c>
      <c r="K501" s="10">
        <v>11.4</v>
      </c>
      <c r="L501" s="8">
        <v>53.2</v>
      </c>
      <c r="M501" s="10">
        <v>0.6</v>
      </c>
      <c r="N501" s="10">
        <v>1.7</v>
      </c>
      <c r="O501" s="8">
        <v>36.7</v>
      </c>
      <c r="P501" s="8">
        <v>1.8</v>
      </c>
      <c r="Q501" s="8">
        <v>2.2</v>
      </c>
      <c r="R501" s="8">
        <v>80.0</v>
      </c>
      <c r="S501" s="10">
        <v>1.4</v>
      </c>
      <c r="T501" s="10">
        <v>5.1</v>
      </c>
      <c r="U501" s="10">
        <v>6.5</v>
      </c>
      <c r="V501" s="10">
        <v>2.7</v>
      </c>
      <c r="W501" s="10">
        <v>2.2</v>
      </c>
      <c r="X501" s="10">
        <v>1.4</v>
      </c>
      <c r="Y501" s="10">
        <v>0.3</v>
      </c>
      <c r="Z501" s="10">
        <v>1.8</v>
      </c>
      <c r="AA501" s="8">
        <v>27.7</v>
      </c>
      <c r="AB501" s="8">
        <v>3.0</v>
      </c>
      <c r="AC501" s="8">
        <v>0.0</v>
      </c>
      <c r="AD501" s="8">
        <v>-3.4</v>
      </c>
      <c r="AE501" s="14">
        <v>2021.0</v>
      </c>
      <c r="AF501" s="8"/>
    </row>
    <row r="502">
      <c r="A502" s="8">
        <v>22.0</v>
      </c>
      <c r="B502" s="9" t="s">
        <v>1030</v>
      </c>
      <c r="C502" s="10" t="s">
        <v>1031</v>
      </c>
      <c r="D502" s="8">
        <v>27.0</v>
      </c>
      <c r="E502" s="8">
        <v>32.0</v>
      </c>
      <c r="F502" s="8">
        <v>16.0</v>
      </c>
      <c r="G502" s="8">
        <v>16.0</v>
      </c>
      <c r="H502" s="8">
        <v>30.8</v>
      </c>
      <c r="I502" s="11">
        <v>14.4</v>
      </c>
      <c r="J502" s="10">
        <v>5.4</v>
      </c>
      <c r="K502" s="10">
        <v>11.8</v>
      </c>
      <c r="L502" s="8">
        <v>45.9</v>
      </c>
      <c r="M502" s="10">
        <v>0.8</v>
      </c>
      <c r="N502" s="10">
        <v>2.7</v>
      </c>
      <c r="O502" s="8">
        <v>30.6</v>
      </c>
      <c r="P502" s="8">
        <v>2.8</v>
      </c>
      <c r="Q502" s="8">
        <v>3.4</v>
      </c>
      <c r="R502" s="8">
        <v>81.8</v>
      </c>
      <c r="S502" s="10">
        <v>1.2</v>
      </c>
      <c r="T502" s="10">
        <v>3.0</v>
      </c>
      <c r="U502" s="10">
        <v>4.2</v>
      </c>
      <c r="V502" s="10">
        <v>1.8</v>
      </c>
      <c r="W502" s="10">
        <v>1.9</v>
      </c>
      <c r="X502" s="10">
        <v>0.9</v>
      </c>
      <c r="Y502" s="10">
        <v>0.3</v>
      </c>
      <c r="Z502" s="10">
        <v>3.0</v>
      </c>
      <c r="AA502" s="8">
        <v>23.4</v>
      </c>
      <c r="AB502" s="8">
        <v>0.0</v>
      </c>
      <c r="AC502" s="8">
        <v>0.0</v>
      </c>
      <c r="AD502" s="8">
        <v>0.0</v>
      </c>
      <c r="AE502" s="14">
        <v>2021.0</v>
      </c>
      <c r="AF502" s="8"/>
    </row>
    <row r="503">
      <c r="A503" s="8">
        <v>23.0</v>
      </c>
      <c r="B503" s="9" t="s">
        <v>1032</v>
      </c>
      <c r="C503" s="10" t="s">
        <v>1033</v>
      </c>
      <c r="D503" s="8">
        <v>30.0</v>
      </c>
      <c r="E503" s="8">
        <v>25.0</v>
      </c>
      <c r="F503" s="8">
        <v>19.0</v>
      </c>
      <c r="G503" s="8">
        <v>6.0</v>
      </c>
      <c r="H503" s="8">
        <v>23.8</v>
      </c>
      <c r="I503" s="11">
        <v>14.2</v>
      </c>
      <c r="J503" s="10">
        <v>5.6</v>
      </c>
      <c r="K503" s="10">
        <v>10.3</v>
      </c>
      <c r="L503" s="8">
        <v>54.3</v>
      </c>
      <c r="M503" s="10">
        <v>0.2</v>
      </c>
      <c r="N503" s="10">
        <v>0.6</v>
      </c>
      <c r="O503" s="8">
        <v>35.7</v>
      </c>
      <c r="P503" s="8">
        <v>2.8</v>
      </c>
      <c r="Q503" s="8">
        <v>4.0</v>
      </c>
      <c r="R503" s="8">
        <v>71.0</v>
      </c>
      <c r="S503" s="10">
        <v>1.6</v>
      </c>
      <c r="T503" s="10">
        <v>6.7</v>
      </c>
      <c r="U503" s="10">
        <v>8.2</v>
      </c>
      <c r="V503" s="10">
        <v>1.3</v>
      </c>
      <c r="W503" s="10">
        <v>1.8</v>
      </c>
      <c r="X503" s="10">
        <v>0.9</v>
      </c>
      <c r="Y503" s="10">
        <v>1.6</v>
      </c>
      <c r="Z503" s="10">
        <v>3.0</v>
      </c>
      <c r="AA503" s="8">
        <v>29.0</v>
      </c>
      <c r="AB503" s="8">
        <v>7.0</v>
      </c>
      <c r="AC503" s="8">
        <v>0.0</v>
      </c>
      <c r="AD503" s="8">
        <v>6.4</v>
      </c>
      <c r="AE503" s="14">
        <v>2021.0</v>
      </c>
      <c r="AF503" s="8"/>
    </row>
    <row r="504">
      <c r="A504" s="8">
        <v>24.0</v>
      </c>
      <c r="B504" s="9" t="s">
        <v>1034</v>
      </c>
      <c r="C504" s="10" t="s">
        <v>1035</v>
      </c>
      <c r="D504" s="8">
        <v>23.0</v>
      </c>
      <c r="E504" s="8">
        <v>11.0</v>
      </c>
      <c r="F504" s="8">
        <v>5.0</v>
      </c>
      <c r="G504" s="8">
        <v>6.0</v>
      </c>
      <c r="H504" s="8">
        <v>25.5</v>
      </c>
      <c r="I504" s="11">
        <v>14.2</v>
      </c>
      <c r="J504" s="10">
        <v>5.5</v>
      </c>
      <c r="K504" s="10">
        <v>12.0</v>
      </c>
      <c r="L504" s="8">
        <v>45.5</v>
      </c>
      <c r="M504" s="10">
        <v>0.1</v>
      </c>
      <c r="N504" s="10">
        <v>0.8</v>
      </c>
      <c r="O504" s="8">
        <v>11.1</v>
      </c>
      <c r="P504" s="8">
        <v>3.2</v>
      </c>
      <c r="Q504" s="8">
        <v>3.6</v>
      </c>
      <c r="R504" s="8">
        <v>87.5</v>
      </c>
      <c r="S504" s="10">
        <v>0.5</v>
      </c>
      <c r="T504" s="10">
        <v>0.8</v>
      </c>
      <c r="U504" s="10">
        <v>1.3</v>
      </c>
      <c r="V504" s="10">
        <v>3.3</v>
      </c>
      <c r="W504" s="10">
        <v>2.1</v>
      </c>
      <c r="X504" s="10">
        <v>0.7</v>
      </c>
      <c r="Y504" s="10">
        <v>0.4</v>
      </c>
      <c r="Z504" s="10">
        <v>3.0</v>
      </c>
      <c r="AA504" s="8">
        <v>21.0</v>
      </c>
      <c r="AB504" s="8">
        <v>0.0</v>
      </c>
      <c r="AC504" s="8">
        <v>0.0</v>
      </c>
      <c r="AD504" s="8">
        <v>-0.9</v>
      </c>
      <c r="AE504" s="14">
        <v>2021.0</v>
      </c>
      <c r="AF504" s="8"/>
    </row>
    <row r="505">
      <c r="A505" s="8">
        <v>25.0</v>
      </c>
      <c r="B505" s="9" t="s">
        <v>1036</v>
      </c>
      <c r="C505" s="10" t="s">
        <v>1037</v>
      </c>
      <c r="D505" s="8">
        <v>30.0</v>
      </c>
      <c r="E505" s="8">
        <v>32.0</v>
      </c>
      <c r="F505" s="8">
        <v>22.0</v>
      </c>
      <c r="G505" s="8">
        <v>10.0</v>
      </c>
      <c r="H505" s="8">
        <v>31.6</v>
      </c>
      <c r="I505" s="11">
        <v>13.7</v>
      </c>
      <c r="J505" s="10">
        <v>4.5</v>
      </c>
      <c r="K505" s="10">
        <v>10.3</v>
      </c>
      <c r="L505" s="8">
        <v>43.3</v>
      </c>
      <c r="M505" s="10">
        <v>1.9</v>
      </c>
      <c r="N505" s="10">
        <v>5.0</v>
      </c>
      <c r="O505" s="8">
        <v>37.9</v>
      </c>
      <c r="P505" s="8">
        <v>2.8</v>
      </c>
      <c r="Q505" s="8">
        <v>3.1</v>
      </c>
      <c r="R505" s="8">
        <v>91.0</v>
      </c>
      <c r="S505" s="10">
        <v>0.3</v>
      </c>
      <c r="T505" s="10">
        <v>3.3</v>
      </c>
      <c r="U505" s="10">
        <v>3.6</v>
      </c>
      <c r="V505" s="10">
        <v>2.3</v>
      </c>
      <c r="W505" s="10">
        <v>1.1</v>
      </c>
      <c r="X505" s="10">
        <v>0.8</v>
      </c>
      <c r="Y505" s="10">
        <v>0.2</v>
      </c>
      <c r="Z505" s="10">
        <v>1.8</v>
      </c>
      <c r="AA505" s="8">
        <v>23.4</v>
      </c>
      <c r="AB505" s="8">
        <v>0.0</v>
      </c>
      <c r="AC505" s="8">
        <v>0.0</v>
      </c>
      <c r="AD505" s="8">
        <v>3.8</v>
      </c>
      <c r="AE505" s="14">
        <v>2021.0</v>
      </c>
      <c r="AF505" s="8"/>
    </row>
    <row r="506">
      <c r="A506" s="8">
        <v>26.0</v>
      </c>
      <c r="B506" s="9" t="s">
        <v>1038</v>
      </c>
      <c r="C506" s="10" t="s">
        <v>1039</v>
      </c>
      <c r="D506" s="8">
        <v>32.0</v>
      </c>
      <c r="E506" s="8">
        <v>3.0</v>
      </c>
      <c r="F506" s="8">
        <v>1.0</v>
      </c>
      <c r="G506" s="8">
        <v>2.0</v>
      </c>
      <c r="H506" s="8">
        <v>17.4</v>
      </c>
      <c r="I506" s="11">
        <v>13.7</v>
      </c>
      <c r="J506" s="10">
        <v>4.3</v>
      </c>
      <c r="K506" s="10">
        <v>9.0</v>
      </c>
      <c r="L506" s="8">
        <v>48.1</v>
      </c>
      <c r="M506" s="10">
        <v>1.0</v>
      </c>
      <c r="N506" s="10">
        <v>1.7</v>
      </c>
      <c r="O506" s="8">
        <v>60.0</v>
      </c>
      <c r="P506" s="8">
        <v>4.0</v>
      </c>
      <c r="Q506" s="8">
        <v>4.0</v>
      </c>
      <c r="R506" s="8">
        <v>100.0</v>
      </c>
      <c r="S506" s="10">
        <v>1.0</v>
      </c>
      <c r="T506" s="10">
        <v>3.3</v>
      </c>
      <c r="U506" s="10">
        <v>4.3</v>
      </c>
      <c r="V506" s="10">
        <v>0.7</v>
      </c>
      <c r="W506" s="10">
        <v>0.7</v>
      </c>
      <c r="X506" s="8">
        <v>0.0</v>
      </c>
      <c r="Y506" s="10">
        <v>0.3</v>
      </c>
      <c r="Z506" s="10">
        <v>0.7</v>
      </c>
      <c r="AA506" s="8">
        <v>20.3</v>
      </c>
      <c r="AB506" s="8">
        <v>0.0</v>
      </c>
      <c r="AC506" s="8">
        <v>0.0</v>
      </c>
      <c r="AD506" s="8">
        <v>9.7</v>
      </c>
      <c r="AE506" s="14">
        <v>2021.0</v>
      </c>
      <c r="AF506" s="8"/>
    </row>
    <row r="507">
      <c r="A507" s="8">
        <v>27.0</v>
      </c>
      <c r="B507" s="9" t="s">
        <v>1040</v>
      </c>
      <c r="C507" s="10" t="s">
        <v>1041</v>
      </c>
      <c r="D507" s="8">
        <v>31.0</v>
      </c>
      <c r="E507" s="8">
        <v>32.0</v>
      </c>
      <c r="F507" s="8">
        <v>12.0</v>
      </c>
      <c r="G507" s="8">
        <v>20.0</v>
      </c>
      <c r="H507" s="8">
        <v>30.2</v>
      </c>
      <c r="I507" s="11">
        <v>13.6</v>
      </c>
      <c r="J507" s="10">
        <v>5.0</v>
      </c>
      <c r="K507" s="10">
        <v>12.0</v>
      </c>
      <c r="L507" s="8">
        <v>41.7</v>
      </c>
      <c r="M507" s="10">
        <v>1.0</v>
      </c>
      <c r="N507" s="10">
        <v>2.9</v>
      </c>
      <c r="O507" s="8">
        <v>35.5</v>
      </c>
      <c r="P507" s="8">
        <v>2.5</v>
      </c>
      <c r="Q507" s="8">
        <v>3.1</v>
      </c>
      <c r="R507" s="8">
        <v>82.7</v>
      </c>
      <c r="S507" s="10">
        <v>0.5</v>
      </c>
      <c r="T507" s="10">
        <v>2.6</v>
      </c>
      <c r="U507" s="10">
        <v>3.1</v>
      </c>
      <c r="V507" s="10">
        <v>4.8</v>
      </c>
      <c r="W507" s="10">
        <v>2.7</v>
      </c>
      <c r="X507" s="10">
        <v>1.3</v>
      </c>
      <c r="Y507" s="10">
        <v>0.3</v>
      </c>
      <c r="Z507" s="10">
        <v>2.7</v>
      </c>
      <c r="AA507" s="8">
        <v>25.6</v>
      </c>
      <c r="AB507" s="8">
        <v>2.0</v>
      </c>
      <c r="AC507" s="8">
        <v>0.0</v>
      </c>
      <c r="AD507" s="8">
        <v>-4.6</v>
      </c>
      <c r="AE507" s="14">
        <v>2021.0</v>
      </c>
      <c r="AF507" s="8"/>
    </row>
    <row r="508">
      <c r="A508" s="8">
        <v>28.0</v>
      </c>
      <c r="B508" s="9" t="s">
        <v>1042</v>
      </c>
      <c r="C508" s="10" t="s">
        <v>1043</v>
      </c>
      <c r="D508" s="8">
        <v>28.0</v>
      </c>
      <c r="E508" s="8">
        <v>14.0</v>
      </c>
      <c r="F508" s="8">
        <v>10.0</v>
      </c>
      <c r="G508" s="8">
        <v>4.0</v>
      </c>
      <c r="H508" s="8">
        <v>22.1</v>
      </c>
      <c r="I508" s="11">
        <v>13.4</v>
      </c>
      <c r="J508" s="10">
        <v>4.4</v>
      </c>
      <c r="K508" s="10">
        <v>10.2</v>
      </c>
      <c r="L508" s="8">
        <v>42.7</v>
      </c>
      <c r="M508" s="10">
        <v>0.8</v>
      </c>
      <c r="N508" s="10">
        <v>2.5</v>
      </c>
      <c r="O508" s="8">
        <v>31.4</v>
      </c>
      <c r="P508" s="8">
        <v>3.9</v>
      </c>
      <c r="Q508" s="8">
        <v>4.3</v>
      </c>
      <c r="R508" s="8">
        <v>91.7</v>
      </c>
      <c r="S508" s="10">
        <v>0.9</v>
      </c>
      <c r="T508" s="10">
        <v>2.7</v>
      </c>
      <c r="U508" s="10">
        <v>3.6</v>
      </c>
      <c r="V508" s="10">
        <v>2.1</v>
      </c>
      <c r="W508" s="10">
        <v>2.9</v>
      </c>
      <c r="X508" s="10">
        <v>0.4</v>
      </c>
      <c r="Y508" s="10">
        <v>0.4</v>
      </c>
      <c r="Z508" s="10">
        <v>2.1</v>
      </c>
      <c r="AA508" s="8">
        <v>21.4</v>
      </c>
      <c r="AB508" s="8">
        <v>0.0</v>
      </c>
      <c r="AC508" s="8">
        <v>0.0</v>
      </c>
      <c r="AD508" s="8">
        <v>3.4</v>
      </c>
      <c r="AE508" s="14">
        <v>2021.0</v>
      </c>
      <c r="AF508" s="8"/>
    </row>
    <row r="509">
      <c r="A509" s="8">
        <v>29.0</v>
      </c>
      <c r="B509" s="9" t="s">
        <v>1044</v>
      </c>
      <c r="C509" s="10" t="s">
        <v>1045</v>
      </c>
      <c r="D509" s="8">
        <v>36.0</v>
      </c>
      <c r="E509" s="8">
        <v>23.0</v>
      </c>
      <c r="F509" s="8">
        <v>15.0</v>
      </c>
      <c r="G509" s="8">
        <v>8.0</v>
      </c>
      <c r="H509" s="8">
        <v>26.8</v>
      </c>
      <c r="I509" s="11">
        <v>13.3</v>
      </c>
      <c r="J509" s="10">
        <v>5.0</v>
      </c>
      <c r="K509" s="10">
        <v>11.0</v>
      </c>
      <c r="L509" s="8">
        <v>45.8</v>
      </c>
      <c r="M509" s="10">
        <v>1.0</v>
      </c>
      <c r="N509" s="10">
        <v>3.2</v>
      </c>
      <c r="O509" s="8">
        <v>32.9</v>
      </c>
      <c r="P509" s="8">
        <v>2.2</v>
      </c>
      <c r="Q509" s="8">
        <v>2.7</v>
      </c>
      <c r="R509" s="8">
        <v>79.4</v>
      </c>
      <c r="S509" s="10">
        <v>1.4</v>
      </c>
      <c r="T509" s="10">
        <v>7.0</v>
      </c>
      <c r="U509" s="10">
        <v>8.4</v>
      </c>
      <c r="V509" s="10">
        <v>4.0</v>
      </c>
      <c r="W509" s="10">
        <v>2.4</v>
      </c>
      <c r="X509" s="10">
        <v>0.7</v>
      </c>
      <c r="Y509" s="10">
        <v>1.2</v>
      </c>
      <c r="Z509" s="10">
        <v>1.6</v>
      </c>
      <c r="AA509" s="8">
        <v>30.5</v>
      </c>
      <c r="AB509" s="8">
        <v>8.0</v>
      </c>
      <c r="AC509" s="8">
        <v>0.0</v>
      </c>
      <c r="AD509" s="8">
        <v>2.1</v>
      </c>
      <c r="AE509" s="14">
        <v>2021.0</v>
      </c>
      <c r="AF509" s="8"/>
    </row>
    <row r="510">
      <c r="A510" s="8">
        <v>30.0</v>
      </c>
      <c r="B510" s="9" t="s">
        <v>1046</v>
      </c>
      <c r="C510" s="10" t="s">
        <v>1047</v>
      </c>
      <c r="D510" s="8">
        <v>25.0</v>
      </c>
      <c r="E510" s="8">
        <v>32.0</v>
      </c>
      <c r="F510" s="8">
        <v>14.0</v>
      </c>
      <c r="G510" s="8">
        <v>18.0</v>
      </c>
      <c r="H510" s="8">
        <v>24.2</v>
      </c>
      <c r="I510" s="11">
        <v>13.3</v>
      </c>
      <c r="J510" s="10">
        <v>4.9</v>
      </c>
      <c r="K510" s="10">
        <v>12.2</v>
      </c>
      <c r="L510" s="8">
        <v>40.5</v>
      </c>
      <c r="M510" s="10">
        <v>2.0</v>
      </c>
      <c r="N510" s="10">
        <v>5.8</v>
      </c>
      <c r="O510" s="8">
        <v>34.2</v>
      </c>
      <c r="P510" s="8">
        <v>1.4</v>
      </c>
      <c r="Q510" s="8">
        <v>1.6</v>
      </c>
      <c r="R510" s="8">
        <v>88.2</v>
      </c>
      <c r="S510" s="10">
        <v>0.7</v>
      </c>
      <c r="T510" s="10">
        <v>3.2</v>
      </c>
      <c r="U510" s="10">
        <v>3.9</v>
      </c>
      <c r="V510" s="10">
        <v>2.9</v>
      </c>
      <c r="W510" s="10">
        <v>2.1</v>
      </c>
      <c r="X510" s="10">
        <v>1.0</v>
      </c>
      <c r="Y510" s="10">
        <v>0.3</v>
      </c>
      <c r="Z510" s="10">
        <v>2.5</v>
      </c>
      <c r="AA510" s="8">
        <v>24.6</v>
      </c>
      <c r="AB510" s="8">
        <v>0.0</v>
      </c>
      <c r="AC510" s="8">
        <v>0.0</v>
      </c>
      <c r="AD510" s="8">
        <v>0.2</v>
      </c>
      <c r="AE510" s="14">
        <v>2021.0</v>
      </c>
      <c r="AF510" s="8"/>
    </row>
    <row r="511">
      <c r="A511" s="8">
        <v>31.0</v>
      </c>
      <c r="B511" s="9" t="s">
        <v>1048</v>
      </c>
      <c r="C511" s="10" t="s">
        <v>1049</v>
      </c>
      <c r="D511" s="8">
        <v>36.0</v>
      </c>
      <c r="E511" s="8">
        <v>26.0</v>
      </c>
      <c r="F511" s="8">
        <v>15.0</v>
      </c>
      <c r="G511" s="8">
        <v>11.0</v>
      </c>
      <c r="H511" s="8">
        <v>24.4</v>
      </c>
      <c r="I511" s="11">
        <v>13.2</v>
      </c>
      <c r="J511" s="10">
        <v>4.7</v>
      </c>
      <c r="K511" s="10">
        <v>10.4</v>
      </c>
      <c r="L511" s="8">
        <v>44.8</v>
      </c>
      <c r="M511" s="10">
        <v>2.1</v>
      </c>
      <c r="N511" s="10">
        <v>4.6</v>
      </c>
      <c r="O511" s="8">
        <v>45.4</v>
      </c>
      <c r="P511" s="8">
        <v>1.8</v>
      </c>
      <c r="Q511" s="8">
        <v>1.9</v>
      </c>
      <c r="R511" s="8">
        <v>95.9</v>
      </c>
      <c r="S511" s="10">
        <v>0.7</v>
      </c>
      <c r="T511" s="10">
        <v>2.0</v>
      </c>
      <c r="U511" s="10">
        <v>2.7</v>
      </c>
      <c r="V511" s="10">
        <v>2.3</v>
      </c>
      <c r="W511" s="10">
        <v>1.2</v>
      </c>
      <c r="X511" s="10">
        <v>0.5</v>
      </c>
      <c r="Y511" s="10">
        <v>0.3</v>
      </c>
      <c r="Z511" s="10">
        <v>1.4</v>
      </c>
      <c r="AA511" s="8">
        <v>21.8</v>
      </c>
      <c r="AB511" s="8">
        <v>0.0</v>
      </c>
      <c r="AC511" s="8">
        <v>0.0</v>
      </c>
      <c r="AD511" s="8">
        <v>3.4</v>
      </c>
      <c r="AE511" s="14">
        <v>2021.0</v>
      </c>
      <c r="AF511" s="8"/>
    </row>
    <row r="512">
      <c r="A512" s="8">
        <v>32.0</v>
      </c>
      <c r="B512" s="9" t="s">
        <v>1050</v>
      </c>
      <c r="C512" s="10" t="s">
        <v>1051</v>
      </c>
      <c r="D512" s="8">
        <v>27.0</v>
      </c>
      <c r="E512" s="8">
        <v>18.0</v>
      </c>
      <c r="F512" s="8">
        <v>6.0</v>
      </c>
      <c r="G512" s="8">
        <v>12.0</v>
      </c>
      <c r="H512" s="8">
        <v>25.7</v>
      </c>
      <c r="I512" s="11">
        <v>12.9</v>
      </c>
      <c r="J512" s="10">
        <v>4.9</v>
      </c>
      <c r="K512" s="10">
        <v>11.9</v>
      </c>
      <c r="L512" s="8">
        <v>41.4</v>
      </c>
      <c r="M512" s="10">
        <v>0.7</v>
      </c>
      <c r="N512" s="10">
        <v>2.3</v>
      </c>
      <c r="O512" s="8">
        <v>31.7</v>
      </c>
      <c r="P512" s="8">
        <v>2.3</v>
      </c>
      <c r="Q512" s="8">
        <v>3.1</v>
      </c>
      <c r="R512" s="8">
        <v>73.2</v>
      </c>
      <c r="S512" s="10">
        <v>1.8</v>
      </c>
      <c r="T512" s="10">
        <v>5.2</v>
      </c>
      <c r="U512" s="10">
        <v>7.0</v>
      </c>
      <c r="V512" s="10">
        <v>2.5</v>
      </c>
      <c r="W512" s="10">
        <v>1.8</v>
      </c>
      <c r="X512" s="10">
        <v>1.3</v>
      </c>
      <c r="Y512" s="10">
        <v>0.6</v>
      </c>
      <c r="Z512" s="10">
        <v>2.5</v>
      </c>
      <c r="AA512" s="8">
        <v>27.0</v>
      </c>
      <c r="AB512" s="8">
        <v>3.0</v>
      </c>
      <c r="AC512" s="8">
        <v>0.0</v>
      </c>
      <c r="AD512" s="8">
        <v>-2.9</v>
      </c>
      <c r="AE512" s="14">
        <v>2021.0</v>
      </c>
      <c r="AF512" s="8"/>
    </row>
    <row r="513">
      <c r="A513" s="8">
        <v>33.0</v>
      </c>
      <c r="B513" s="9" t="s">
        <v>1052</v>
      </c>
      <c r="C513" s="10" t="s">
        <v>1053</v>
      </c>
      <c r="D513" s="8">
        <v>24.0</v>
      </c>
      <c r="E513" s="8">
        <v>32.0</v>
      </c>
      <c r="F513" s="8">
        <v>24.0</v>
      </c>
      <c r="G513" s="8">
        <v>8.0</v>
      </c>
      <c r="H513" s="8">
        <v>31.8</v>
      </c>
      <c r="I513" s="11">
        <v>12.2</v>
      </c>
      <c r="J513" s="10">
        <v>4.8</v>
      </c>
      <c r="K513" s="10">
        <v>9.6</v>
      </c>
      <c r="L513" s="8">
        <v>50.5</v>
      </c>
      <c r="M513" s="10">
        <v>0.2</v>
      </c>
      <c r="N513" s="10">
        <v>0.6</v>
      </c>
      <c r="O513" s="8">
        <v>25.0</v>
      </c>
      <c r="P513" s="8">
        <v>2.3</v>
      </c>
      <c r="Q513" s="8">
        <v>2.8</v>
      </c>
      <c r="R513" s="8">
        <v>83.3</v>
      </c>
      <c r="S513" s="10">
        <v>0.7</v>
      </c>
      <c r="T513" s="10">
        <v>3.4</v>
      </c>
      <c r="U513" s="10">
        <v>4.1</v>
      </c>
      <c r="V513" s="10">
        <v>3.2</v>
      </c>
      <c r="W513" s="10">
        <v>1.5</v>
      </c>
      <c r="X513" s="10">
        <v>1.1</v>
      </c>
      <c r="Y513" s="10">
        <v>0.3</v>
      </c>
      <c r="Z513" s="10">
        <v>1.8</v>
      </c>
      <c r="AA513" s="8">
        <v>22.6</v>
      </c>
      <c r="AB513" s="8">
        <v>2.0</v>
      </c>
      <c r="AC513" s="8">
        <v>0.0</v>
      </c>
      <c r="AD513" s="8">
        <v>9.7</v>
      </c>
      <c r="AE513" s="14">
        <v>2021.0</v>
      </c>
      <c r="AF513" s="8"/>
    </row>
    <row r="514">
      <c r="A514" s="8">
        <v>34.0</v>
      </c>
      <c r="B514" s="9" t="s">
        <v>1054</v>
      </c>
      <c r="C514" s="10" t="s">
        <v>1055</v>
      </c>
      <c r="D514" s="8">
        <v>27.0</v>
      </c>
      <c r="E514" s="8">
        <v>28.0</v>
      </c>
      <c r="F514" s="8">
        <v>5.0</v>
      </c>
      <c r="G514" s="8">
        <v>23.0</v>
      </c>
      <c r="H514" s="8">
        <v>27.3</v>
      </c>
      <c r="I514" s="11">
        <v>12.0</v>
      </c>
      <c r="J514" s="10">
        <v>3.8</v>
      </c>
      <c r="K514" s="10">
        <v>9.1</v>
      </c>
      <c r="L514" s="8">
        <v>42.1</v>
      </c>
      <c r="M514" s="10">
        <v>0.4</v>
      </c>
      <c r="N514" s="10">
        <v>1.7</v>
      </c>
      <c r="O514" s="8">
        <v>25.5</v>
      </c>
      <c r="P514" s="8">
        <v>3.9</v>
      </c>
      <c r="Q514" s="8">
        <v>4.5</v>
      </c>
      <c r="R514" s="8">
        <v>88.0</v>
      </c>
      <c r="S514" s="10">
        <v>0.9</v>
      </c>
      <c r="T514" s="10">
        <v>2.0</v>
      </c>
      <c r="U514" s="10">
        <v>2.9</v>
      </c>
      <c r="V514" s="10">
        <v>2.0</v>
      </c>
      <c r="W514" s="10">
        <v>1.9</v>
      </c>
      <c r="X514" s="10">
        <v>0.6</v>
      </c>
      <c r="Y514" s="8">
        <v>0.0</v>
      </c>
      <c r="Z514" s="10">
        <v>1.9</v>
      </c>
      <c r="AA514" s="8">
        <v>18.6</v>
      </c>
      <c r="AB514" s="8">
        <v>0.0</v>
      </c>
      <c r="AC514" s="8">
        <v>0.0</v>
      </c>
      <c r="AD514" s="8">
        <v>-5.0</v>
      </c>
      <c r="AE514" s="14">
        <v>2021.0</v>
      </c>
      <c r="AF514" s="8"/>
    </row>
    <row r="515">
      <c r="A515" s="8">
        <v>35.0</v>
      </c>
      <c r="B515" s="9" t="s">
        <v>1056</v>
      </c>
      <c r="C515" s="10" t="s">
        <v>1057</v>
      </c>
      <c r="D515" s="8">
        <v>24.0</v>
      </c>
      <c r="E515" s="8">
        <v>17.0</v>
      </c>
      <c r="F515" s="8">
        <v>9.0</v>
      </c>
      <c r="G515" s="8">
        <v>8.0</v>
      </c>
      <c r="H515" s="8">
        <v>24.9</v>
      </c>
      <c r="I515" s="11">
        <v>11.9</v>
      </c>
      <c r="J515" s="10">
        <v>4.1</v>
      </c>
      <c r="K515" s="10">
        <v>9.7</v>
      </c>
      <c r="L515" s="8">
        <v>41.8</v>
      </c>
      <c r="M515" s="10">
        <v>1.1</v>
      </c>
      <c r="N515" s="10">
        <v>3.2</v>
      </c>
      <c r="O515" s="8">
        <v>32.7</v>
      </c>
      <c r="P515" s="8">
        <v>2.8</v>
      </c>
      <c r="Q515" s="8">
        <v>3.6</v>
      </c>
      <c r="R515" s="8">
        <v>77.0</v>
      </c>
      <c r="S515" s="10">
        <v>1.6</v>
      </c>
      <c r="T515" s="10">
        <v>4.3</v>
      </c>
      <c r="U515" s="10">
        <v>5.9</v>
      </c>
      <c r="V515" s="10">
        <v>2.8</v>
      </c>
      <c r="W515" s="10">
        <v>2.3</v>
      </c>
      <c r="X515" s="10">
        <v>0.2</v>
      </c>
      <c r="Y515" s="10">
        <v>0.8</v>
      </c>
      <c r="Z515" s="10">
        <v>3.2</v>
      </c>
      <c r="AA515" s="8">
        <v>23.8</v>
      </c>
      <c r="AB515" s="8">
        <v>0.0</v>
      </c>
      <c r="AC515" s="8">
        <v>0.0</v>
      </c>
      <c r="AD515" s="8">
        <v>2.3</v>
      </c>
      <c r="AE515" s="14">
        <v>2021.0</v>
      </c>
      <c r="AF515" s="8"/>
    </row>
    <row r="516">
      <c r="A516" s="8">
        <v>36.0</v>
      </c>
      <c r="B516" s="9" t="s">
        <v>1058</v>
      </c>
      <c r="C516" s="10" t="s">
        <v>1059</v>
      </c>
      <c r="D516" s="8">
        <v>27.0</v>
      </c>
      <c r="E516" s="8">
        <v>25.0</v>
      </c>
      <c r="F516" s="8">
        <v>12.0</v>
      </c>
      <c r="G516" s="8">
        <v>13.0</v>
      </c>
      <c r="H516" s="8">
        <v>27.8</v>
      </c>
      <c r="I516" s="11">
        <v>11.9</v>
      </c>
      <c r="J516" s="10">
        <v>4.2</v>
      </c>
      <c r="K516" s="10">
        <v>9.7</v>
      </c>
      <c r="L516" s="8">
        <v>43.8</v>
      </c>
      <c r="M516" s="10">
        <v>1.2</v>
      </c>
      <c r="N516" s="10">
        <v>3.3</v>
      </c>
      <c r="O516" s="8">
        <v>36.6</v>
      </c>
      <c r="P516" s="8">
        <v>2.2</v>
      </c>
      <c r="Q516" s="8">
        <v>2.6</v>
      </c>
      <c r="R516" s="8">
        <v>86.2</v>
      </c>
      <c r="S516" s="10">
        <v>1.3</v>
      </c>
      <c r="T516" s="10">
        <v>3.9</v>
      </c>
      <c r="U516" s="10">
        <v>5.2</v>
      </c>
      <c r="V516" s="10">
        <v>1.7</v>
      </c>
      <c r="W516" s="10">
        <v>1.4</v>
      </c>
      <c r="X516" s="10">
        <v>1.0</v>
      </c>
      <c r="Y516" s="10">
        <v>0.8</v>
      </c>
      <c r="Z516" s="10">
        <v>2.1</v>
      </c>
      <c r="AA516" s="8">
        <v>23.7</v>
      </c>
      <c r="AB516" s="8">
        <v>3.0</v>
      </c>
      <c r="AC516" s="8">
        <v>0.0</v>
      </c>
      <c r="AD516" s="8">
        <v>0.5</v>
      </c>
      <c r="AE516" s="14">
        <v>2021.0</v>
      </c>
      <c r="AF516" s="8"/>
    </row>
    <row r="517">
      <c r="A517" s="8">
        <v>37.0</v>
      </c>
      <c r="B517" s="9" t="s">
        <v>1060</v>
      </c>
      <c r="C517" s="10" t="s">
        <v>1061</v>
      </c>
      <c r="D517" s="8">
        <v>24.0</v>
      </c>
      <c r="E517" s="8">
        <v>30.0</v>
      </c>
      <c r="F517" s="8">
        <v>11.0</v>
      </c>
      <c r="G517" s="8">
        <v>19.0</v>
      </c>
      <c r="H517" s="8">
        <v>30.0</v>
      </c>
      <c r="I517" s="11">
        <v>11.7</v>
      </c>
      <c r="J517" s="10">
        <v>3.8</v>
      </c>
      <c r="K517" s="10">
        <v>9.9</v>
      </c>
      <c r="L517" s="8">
        <v>37.9</v>
      </c>
      <c r="M517" s="10">
        <v>1.8</v>
      </c>
      <c r="N517" s="10">
        <v>5.5</v>
      </c>
      <c r="O517" s="8">
        <v>32.5</v>
      </c>
      <c r="P517" s="8">
        <v>2.4</v>
      </c>
      <c r="Q517" s="8">
        <v>2.6</v>
      </c>
      <c r="R517" s="8">
        <v>91.1</v>
      </c>
      <c r="S517" s="10">
        <v>0.7</v>
      </c>
      <c r="T517" s="10">
        <v>5.0</v>
      </c>
      <c r="U517" s="10">
        <v>5.7</v>
      </c>
      <c r="V517" s="10">
        <v>6.1</v>
      </c>
      <c r="W517" s="10">
        <v>3.2</v>
      </c>
      <c r="X517" s="10">
        <v>0.6</v>
      </c>
      <c r="Y517" s="10">
        <v>0.5</v>
      </c>
      <c r="Z517" s="10">
        <v>1.8</v>
      </c>
      <c r="AA517" s="8">
        <v>27.6</v>
      </c>
      <c r="AB517" s="8">
        <v>5.0</v>
      </c>
      <c r="AC517" s="8">
        <v>1.0</v>
      </c>
      <c r="AD517" s="8">
        <v>-3.5</v>
      </c>
      <c r="AE517" s="14">
        <v>2021.0</v>
      </c>
      <c r="AF517" s="8"/>
    </row>
    <row r="518">
      <c r="A518" s="8">
        <v>38.0</v>
      </c>
      <c r="B518" s="9" t="s">
        <v>1062</v>
      </c>
      <c r="C518" s="10" t="s">
        <v>1063</v>
      </c>
      <c r="D518" s="8">
        <v>33.0</v>
      </c>
      <c r="E518" s="8">
        <v>30.0</v>
      </c>
      <c r="F518" s="8">
        <v>12.0</v>
      </c>
      <c r="G518" s="8">
        <v>18.0</v>
      </c>
      <c r="H518" s="8">
        <v>28.1</v>
      </c>
      <c r="I518" s="11">
        <v>11.7</v>
      </c>
      <c r="J518" s="10">
        <v>4.1</v>
      </c>
      <c r="K518" s="10">
        <v>8.7</v>
      </c>
      <c r="L518" s="8">
        <v>47.3</v>
      </c>
      <c r="M518" s="10">
        <v>2.5</v>
      </c>
      <c r="N518" s="10">
        <v>6.0</v>
      </c>
      <c r="O518" s="8">
        <v>42.5</v>
      </c>
      <c r="P518" s="8">
        <v>0.9</v>
      </c>
      <c r="Q518" s="8">
        <v>1.1</v>
      </c>
      <c r="R518" s="8">
        <v>81.8</v>
      </c>
      <c r="S518" s="10">
        <v>0.3</v>
      </c>
      <c r="T518" s="10">
        <v>4.7</v>
      </c>
      <c r="U518" s="10">
        <v>5.0</v>
      </c>
      <c r="V518" s="10">
        <v>2.7</v>
      </c>
      <c r="W518" s="10">
        <v>2.1</v>
      </c>
      <c r="X518" s="10">
        <v>1.0</v>
      </c>
      <c r="Y518" s="10">
        <v>0.3</v>
      </c>
      <c r="Z518" s="10">
        <v>1.8</v>
      </c>
      <c r="AA518" s="8">
        <v>24.7</v>
      </c>
      <c r="AB518" s="8">
        <v>0.0</v>
      </c>
      <c r="AC518" s="8">
        <v>0.0</v>
      </c>
      <c r="AD518" s="8">
        <v>-3.1</v>
      </c>
      <c r="AE518" s="14">
        <v>2021.0</v>
      </c>
      <c r="AF518" s="8"/>
    </row>
    <row r="519">
      <c r="A519" s="8">
        <v>39.0</v>
      </c>
      <c r="B519" s="9" t="s">
        <v>1064</v>
      </c>
      <c r="C519" s="10" t="s">
        <v>1065</v>
      </c>
      <c r="D519" s="8">
        <v>28.0</v>
      </c>
      <c r="E519" s="8">
        <v>29.0</v>
      </c>
      <c r="F519" s="8">
        <v>22.0</v>
      </c>
      <c r="G519" s="8">
        <v>7.0</v>
      </c>
      <c r="H519" s="8">
        <v>24.5</v>
      </c>
      <c r="I519" s="11">
        <v>11.6</v>
      </c>
      <c r="J519" s="10">
        <v>4.4</v>
      </c>
      <c r="K519" s="10">
        <v>8.0</v>
      </c>
      <c r="L519" s="8">
        <v>54.5</v>
      </c>
      <c r="M519" s="10">
        <v>0.3</v>
      </c>
      <c r="N519" s="10">
        <v>1.2</v>
      </c>
      <c r="O519" s="8">
        <v>25.0</v>
      </c>
      <c r="P519" s="8">
        <v>2.6</v>
      </c>
      <c r="Q519" s="8">
        <v>3.9</v>
      </c>
      <c r="R519" s="8">
        <v>65.5</v>
      </c>
      <c r="S519" s="10">
        <v>1.1</v>
      </c>
      <c r="T519" s="10">
        <v>5.5</v>
      </c>
      <c r="U519" s="10">
        <v>6.7</v>
      </c>
      <c r="V519" s="10">
        <v>1.7</v>
      </c>
      <c r="W519" s="10">
        <v>1.5</v>
      </c>
      <c r="X519" s="10">
        <v>1.1</v>
      </c>
      <c r="Y519" s="10">
        <v>0.1</v>
      </c>
      <c r="Z519" s="10">
        <v>2.0</v>
      </c>
      <c r="AA519" s="8">
        <v>22.7</v>
      </c>
      <c r="AB519" s="8">
        <v>4.0</v>
      </c>
      <c r="AC519" s="8">
        <v>0.0</v>
      </c>
      <c r="AD519" s="8">
        <v>7.8</v>
      </c>
      <c r="AE519" s="14">
        <v>2021.0</v>
      </c>
      <c r="AF519" s="8"/>
    </row>
    <row r="520">
      <c r="A520" s="8">
        <v>40.0</v>
      </c>
      <c r="B520" s="9" t="s">
        <v>1066</v>
      </c>
      <c r="C520" s="10" t="s">
        <v>1067</v>
      </c>
      <c r="D520" s="8">
        <v>27.0</v>
      </c>
      <c r="E520" s="8">
        <v>32.0</v>
      </c>
      <c r="F520" s="8">
        <v>16.0</v>
      </c>
      <c r="G520" s="8">
        <v>16.0</v>
      </c>
      <c r="H520" s="8">
        <v>26.9</v>
      </c>
      <c r="I520" s="11">
        <v>11.3</v>
      </c>
      <c r="J520" s="10">
        <v>3.8</v>
      </c>
      <c r="K520" s="10">
        <v>9.8</v>
      </c>
      <c r="L520" s="8">
        <v>39.3</v>
      </c>
      <c r="M520" s="10">
        <v>0.8</v>
      </c>
      <c r="N520" s="10">
        <v>2.5</v>
      </c>
      <c r="O520" s="8">
        <v>30.0</v>
      </c>
      <c r="P520" s="8">
        <v>2.8</v>
      </c>
      <c r="Q520" s="8">
        <v>3.5</v>
      </c>
      <c r="R520" s="8">
        <v>82.0</v>
      </c>
      <c r="S520" s="10">
        <v>0.4</v>
      </c>
      <c r="T520" s="10">
        <v>3.1</v>
      </c>
      <c r="U520" s="10">
        <v>3.5</v>
      </c>
      <c r="V520" s="10">
        <v>2.3</v>
      </c>
      <c r="W520" s="10">
        <v>1.9</v>
      </c>
      <c r="X520" s="10">
        <v>1.2</v>
      </c>
      <c r="Y520" s="10">
        <v>0.4</v>
      </c>
      <c r="Z520" s="10">
        <v>3.2</v>
      </c>
      <c r="AA520" s="8">
        <v>21.0</v>
      </c>
      <c r="AB520" s="8">
        <v>0.0</v>
      </c>
      <c r="AC520" s="8">
        <v>0.0</v>
      </c>
      <c r="AD520" s="8">
        <v>-0.2</v>
      </c>
      <c r="AE520" s="14">
        <v>2021.0</v>
      </c>
      <c r="AF520" s="8"/>
    </row>
    <row r="521">
      <c r="A521" s="8">
        <v>40.0</v>
      </c>
      <c r="B521" s="9" t="s">
        <v>1068</v>
      </c>
      <c r="C521" s="10" t="s">
        <v>1069</v>
      </c>
      <c r="D521" s="8">
        <v>25.0</v>
      </c>
      <c r="E521" s="8">
        <v>32.0</v>
      </c>
      <c r="F521" s="8">
        <v>6.0</v>
      </c>
      <c r="G521" s="8">
        <v>26.0</v>
      </c>
      <c r="H521" s="8">
        <v>26.5</v>
      </c>
      <c r="I521" s="11">
        <v>11.3</v>
      </c>
      <c r="J521" s="10">
        <v>4.3</v>
      </c>
      <c r="K521" s="10">
        <v>8.0</v>
      </c>
      <c r="L521" s="8">
        <v>53.7</v>
      </c>
      <c r="M521" s="8">
        <v>0.0</v>
      </c>
      <c r="N521" s="8">
        <v>0.0</v>
      </c>
      <c r="O521" s="8">
        <v>0.0</v>
      </c>
      <c r="P521" s="8">
        <v>2.7</v>
      </c>
      <c r="Q521" s="8">
        <v>4.1</v>
      </c>
      <c r="R521" s="8">
        <v>64.4</v>
      </c>
      <c r="S521" s="10">
        <v>3.4</v>
      </c>
      <c r="T521" s="10">
        <v>6.2</v>
      </c>
      <c r="U521" s="10">
        <v>9.6</v>
      </c>
      <c r="V521" s="10">
        <v>1.1</v>
      </c>
      <c r="W521" s="10">
        <v>1.7</v>
      </c>
      <c r="X521" s="10">
        <v>0.6</v>
      </c>
      <c r="Y521" s="10">
        <v>1.6</v>
      </c>
      <c r="Z521" s="10">
        <v>3.3</v>
      </c>
      <c r="AA521" s="8">
        <v>26.3</v>
      </c>
      <c r="AB521" s="8">
        <v>12.0</v>
      </c>
      <c r="AC521" s="8">
        <v>0.0</v>
      </c>
      <c r="AD521" s="8">
        <v>-3.1</v>
      </c>
      <c r="AE521" s="14">
        <v>2021.0</v>
      </c>
      <c r="AF521" s="8"/>
    </row>
    <row r="522">
      <c r="A522" s="8">
        <v>42.0</v>
      </c>
      <c r="B522" s="9" t="s">
        <v>1070</v>
      </c>
      <c r="C522" s="10" t="s">
        <v>1071</v>
      </c>
      <c r="D522" s="8">
        <v>29.0</v>
      </c>
      <c r="E522" s="8">
        <v>32.0</v>
      </c>
      <c r="F522" s="8">
        <v>24.0</v>
      </c>
      <c r="G522" s="8">
        <v>8.0</v>
      </c>
      <c r="H522" s="8">
        <v>28.9</v>
      </c>
      <c r="I522" s="11">
        <v>11.1</v>
      </c>
      <c r="J522" s="10">
        <v>4.6</v>
      </c>
      <c r="K522" s="10">
        <v>10.2</v>
      </c>
      <c r="L522" s="8">
        <v>45.4</v>
      </c>
      <c r="M522" s="10">
        <v>0.8</v>
      </c>
      <c r="N522" s="10">
        <v>2.2</v>
      </c>
      <c r="O522" s="8">
        <v>38.0</v>
      </c>
      <c r="P522" s="8">
        <v>1.0</v>
      </c>
      <c r="Q522" s="8">
        <v>1.1</v>
      </c>
      <c r="R522" s="8">
        <v>88.9</v>
      </c>
      <c r="S522" s="10">
        <v>0.5</v>
      </c>
      <c r="T522" s="10">
        <v>2.4</v>
      </c>
      <c r="U522" s="10">
        <v>2.9</v>
      </c>
      <c r="V522" s="10">
        <v>5.9</v>
      </c>
      <c r="W522" s="10">
        <v>2.8</v>
      </c>
      <c r="X522" s="10">
        <v>1.2</v>
      </c>
      <c r="Y522" s="10">
        <v>0.3</v>
      </c>
      <c r="Z522" s="10">
        <v>1.3</v>
      </c>
      <c r="AA522" s="8">
        <v>23.6</v>
      </c>
      <c r="AB522" s="8">
        <v>1.0</v>
      </c>
      <c r="AC522" s="8">
        <v>0.0</v>
      </c>
      <c r="AD522" s="8">
        <v>5.7</v>
      </c>
      <c r="AE522" s="14">
        <v>2021.0</v>
      </c>
      <c r="AF522" s="8"/>
    </row>
    <row r="523">
      <c r="A523" s="8">
        <v>43.0</v>
      </c>
      <c r="B523" s="9" t="s">
        <v>1072</v>
      </c>
      <c r="C523" s="10" t="s">
        <v>1073</v>
      </c>
      <c r="D523" s="8">
        <v>28.0</v>
      </c>
      <c r="E523" s="8">
        <v>28.0</v>
      </c>
      <c r="F523" s="8">
        <v>13.0</v>
      </c>
      <c r="G523" s="8">
        <v>15.0</v>
      </c>
      <c r="H523" s="8">
        <v>23.7</v>
      </c>
      <c r="I523" s="11">
        <v>10.9</v>
      </c>
      <c r="J523" s="10">
        <v>4.6</v>
      </c>
      <c r="K523" s="10">
        <v>8.6</v>
      </c>
      <c r="L523" s="8">
        <v>53.8</v>
      </c>
      <c r="M523" s="8">
        <v>0.0</v>
      </c>
      <c r="N523" s="8">
        <v>0.0</v>
      </c>
      <c r="O523" s="8">
        <v>0.0</v>
      </c>
      <c r="P523" s="8">
        <v>1.7</v>
      </c>
      <c r="Q523" s="8">
        <v>2.1</v>
      </c>
      <c r="R523" s="8">
        <v>78.3</v>
      </c>
      <c r="S523" s="10">
        <v>1.6</v>
      </c>
      <c r="T523" s="10">
        <v>4.3</v>
      </c>
      <c r="U523" s="10">
        <v>5.9</v>
      </c>
      <c r="V523" s="10">
        <v>1.1</v>
      </c>
      <c r="W523" s="10">
        <v>1.5</v>
      </c>
      <c r="X523" s="10">
        <v>1.1</v>
      </c>
      <c r="Y523" s="10">
        <v>0.7</v>
      </c>
      <c r="Z523" s="10">
        <v>2.5</v>
      </c>
      <c r="AA523" s="8">
        <v>21.5</v>
      </c>
      <c r="AB523" s="8">
        <v>3.0</v>
      </c>
      <c r="AC523" s="8">
        <v>0.0</v>
      </c>
      <c r="AD523" s="8">
        <v>3.4</v>
      </c>
      <c r="AE523" s="14">
        <v>2021.0</v>
      </c>
      <c r="AF523" s="8"/>
    </row>
    <row r="524">
      <c r="A524" s="8">
        <v>44.0</v>
      </c>
      <c r="B524" s="9" t="s">
        <v>1074</v>
      </c>
      <c r="C524" s="10" t="s">
        <v>1075</v>
      </c>
      <c r="D524" s="8">
        <v>32.0</v>
      </c>
      <c r="E524" s="8">
        <v>30.0</v>
      </c>
      <c r="F524" s="8">
        <v>24.0</v>
      </c>
      <c r="G524" s="8">
        <v>6.0</v>
      </c>
      <c r="H524" s="8">
        <v>29.6</v>
      </c>
      <c r="I524" s="11">
        <v>10.6</v>
      </c>
      <c r="J524" s="10">
        <v>3.8</v>
      </c>
      <c r="K524" s="10">
        <v>9.8</v>
      </c>
      <c r="L524" s="8">
        <v>38.6</v>
      </c>
      <c r="M524" s="10">
        <v>1.4</v>
      </c>
      <c r="N524" s="10">
        <v>3.5</v>
      </c>
      <c r="O524" s="8">
        <v>40.0</v>
      </c>
      <c r="P524" s="8">
        <v>1.6</v>
      </c>
      <c r="Q524" s="8">
        <v>1.9</v>
      </c>
      <c r="R524" s="8">
        <v>87.5</v>
      </c>
      <c r="S524" s="10">
        <v>0.4</v>
      </c>
      <c r="T524" s="10">
        <v>2.0</v>
      </c>
      <c r="U524" s="10">
        <v>2.4</v>
      </c>
      <c r="V524" s="10">
        <v>4.0</v>
      </c>
      <c r="W524" s="10">
        <v>2.2</v>
      </c>
      <c r="X524" s="10">
        <v>1.3</v>
      </c>
      <c r="Y524" s="10">
        <v>0.2</v>
      </c>
      <c r="Z524" s="10">
        <v>1.8</v>
      </c>
      <c r="AA524" s="8">
        <v>21.4</v>
      </c>
      <c r="AB524" s="8">
        <v>0.0</v>
      </c>
      <c r="AC524" s="8">
        <v>0.0</v>
      </c>
      <c r="AD524" s="8">
        <v>9.5</v>
      </c>
      <c r="AE524" s="14">
        <v>2021.0</v>
      </c>
      <c r="AF524" s="8"/>
    </row>
    <row r="525">
      <c r="A525" s="8">
        <v>45.0</v>
      </c>
      <c r="B525" s="9" t="s">
        <v>1076</v>
      </c>
      <c r="C525" s="10" t="s">
        <v>1077</v>
      </c>
      <c r="D525" s="8">
        <v>32.0</v>
      </c>
      <c r="E525" s="8">
        <v>32.0</v>
      </c>
      <c r="F525" s="8">
        <v>24.0</v>
      </c>
      <c r="G525" s="8">
        <v>8.0</v>
      </c>
      <c r="H525" s="8">
        <v>26.0</v>
      </c>
      <c r="I525" s="11">
        <v>10.5</v>
      </c>
      <c r="J525" s="10">
        <v>3.6</v>
      </c>
      <c r="K525" s="10">
        <v>8.0</v>
      </c>
      <c r="L525" s="8">
        <v>44.4</v>
      </c>
      <c r="M525" s="10">
        <v>2.0</v>
      </c>
      <c r="N525" s="10">
        <v>4.7</v>
      </c>
      <c r="O525" s="8">
        <v>41.7</v>
      </c>
      <c r="P525" s="8">
        <v>1.4</v>
      </c>
      <c r="Q525" s="8">
        <v>1.6</v>
      </c>
      <c r="R525" s="8">
        <v>92.0</v>
      </c>
      <c r="S525" s="10">
        <v>0.2</v>
      </c>
      <c r="T525" s="10">
        <v>2.4</v>
      </c>
      <c r="U525" s="10">
        <v>2.6</v>
      </c>
      <c r="V525" s="10">
        <v>1.6</v>
      </c>
      <c r="W525" s="10">
        <v>0.7</v>
      </c>
      <c r="X525" s="10">
        <v>0.8</v>
      </c>
      <c r="Y525" s="10">
        <v>0.4</v>
      </c>
      <c r="Z525" s="10">
        <v>1.5</v>
      </c>
      <c r="AA525" s="8">
        <v>18.9</v>
      </c>
      <c r="AB525" s="8">
        <v>0.0</v>
      </c>
      <c r="AC525" s="8">
        <v>0.0</v>
      </c>
      <c r="AD525" s="8">
        <v>4.7</v>
      </c>
      <c r="AE525" s="14">
        <v>2021.0</v>
      </c>
      <c r="AF525" s="8"/>
    </row>
    <row r="526">
      <c r="A526" s="8">
        <v>46.0</v>
      </c>
      <c r="B526" s="9" t="s">
        <v>1078</v>
      </c>
      <c r="C526" s="10" t="s">
        <v>1079</v>
      </c>
      <c r="D526" s="8">
        <v>33.0</v>
      </c>
      <c r="E526" s="8">
        <v>32.0</v>
      </c>
      <c r="F526" s="8">
        <v>16.0</v>
      </c>
      <c r="G526" s="8">
        <v>16.0</v>
      </c>
      <c r="H526" s="8">
        <v>30.5</v>
      </c>
      <c r="I526" s="11">
        <v>10.5</v>
      </c>
      <c r="J526" s="10">
        <v>4.0</v>
      </c>
      <c r="K526" s="10">
        <v>9.3</v>
      </c>
      <c r="L526" s="8">
        <v>43.3</v>
      </c>
      <c r="M526" s="10">
        <v>1.1</v>
      </c>
      <c r="N526" s="10">
        <v>3.3</v>
      </c>
      <c r="O526" s="8">
        <v>34.6</v>
      </c>
      <c r="P526" s="8">
        <v>1.3</v>
      </c>
      <c r="Q526" s="8">
        <v>1.5</v>
      </c>
      <c r="R526" s="8">
        <v>85.7</v>
      </c>
      <c r="S526" s="10">
        <v>0.5</v>
      </c>
      <c r="T526" s="10">
        <v>2.9</v>
      </c>
      <c r="U526" s="10">
        <v>3.4</v>
      </c>
      <c r="V526" s="10">
        <v>8.6</v>
      </c>
      <c r="W526" s="10">
        <v>3.0</v>
      </c>
      <c r="X526" s="10">
        <v>1.7</v>
      </c>
      <c r="Y526" s="10">
        <v>0.4</v>
      </c>
      <c r="Z526" s="10">
        <v>2.1</v>
      </c>
      <c r="AA526" s="8">
        <v>27.8</v>
      </c>
      <c r="AB526" s="8">
        <v>10.0</v>
      </c>
      <c r="AC526" s="8">
        <v>0.0</v>
      </c>
      <c r="AD526" s="8">
        <v>2.1</v>
      </c>
      <c r="AE526" s="14">
        <v>2021.0</v>
      </c>
      <c r="AF526" s="8"/>
    </row>
    <row r="527">
      <c r="A527" s="8">
        <v>47.0</v>
      </c>
      <c r="B527" s="9" t="s">
        <v>1080</v>
      </c>
      <c r="C527" s="10" t="s">
        <v>1081</v>
      </c>
      <c r="D527" s="8">
        <v>29.0</v>
      </c>
      <c r="E527" s="8">
        <v>13.0</v>
      </c>
      <c r="F527" s="8">
        <v>2.0</v>
      </c>
      <c r="G527" s="8">
        <v>11.0</v>
      </c>
      <c r="H527" s="8">
        <v>20.8</v>
      </c>
      <c r="I527" s="11">
        <v>10.2</v>
      </c>
      <c r="J527" s="10">
        <v>3.8</v>
      </c>
      <c r="K527" s="10">
        <v>8.5</v>
      </c>
      <c r="L527" s="8">
        <v>45.0</v>
      </c>
      <c r="M527" s="10">
        <v>0.8</v>
      </c>
      <c r="N527" s="10">
        <v>2.3</v>
      </c>
      <c r="O527" s="8">
        <v>33.3</v>
      </c>
      <c r="P527" s="8">
        <v>1.7</v>
      </c>
      <c r="Q527" s="8">
        <v>2.2</v>
      </c>
      <c r="R527" s="8">
        <v>78.6</v>
      </c>
      <c r="S527" s="10">
        <v>1.0</v>
      </c>
      <c r="T527" s="10">
        <v>3.5</v>
      </c>
      <c r="U527" s="10">
        <v>4.5</v>
      </c>
      <c r="V527" s="10">
        <v>1.2</v>
      </c>
      <c r="W527" s="10">
        <v>1.2</v>
      </c>
      <c r="X527" s="10">
        <v>1.2</v>
      </c>
      <c r="Y527" s="10">
        <v>0.9</v>
      </c>
      <c r="Z527" s="10">
        <v>2.2</v>
      </c>
      <c r="AA527" s="8">
        <v>20.8</v>
      </c>
      <c r="AB527" s="8">
        <v>0.0</v>
      </c>
      <c r="AC527" s="8">
        <v>0.0</v>
      </c>
      <c r="AD527" s="8">
        <v>-3.9</v>
      </c>
      <c r="AE527" s="14">
        <v>2021.0</v>
      </c>
      <c r="AF527" s="8"/>
    </row>
    <row r="528">
      <c r="A528" s="8">
        <v>48.0</v>
      </c>
      <c r="B528" s="9" t="s">
        <v>1082</v>
      </c>
      <c r="C528" s="10" t="s">
        <v>1083</v>
      </c>
      <c r="D528" s="8">
        <v>41.0</v>
      </c>
      <c r="E528" s="8">
        <v>30.0</v>
      </c>
      <c r="F528" s="8">
        <v>21.0</v>
      </c>
      <c r="G528" s="8">
        <v>9.0</v>
      </c>
      <c r="H528" s="8">
        <v>27.7</v>
      </c>
      <c r="I528" s="11">
        <v>10.0</v>
      </c>
      <c r="J528" s="10">
        <v>3.5</v>
      </c>
      <c r="K528" s="10">
        <v>8.2</v>
      </c>
      <c r="L528" s="8">
        <v>43.1</v>
      </c>
      <c r="M528" s="10">
        <v>2.2</v>
      </c>
      <c r="N528" s="10">
        <v>5.3</v>
      </c>
      <c r="O528" s="8">
        <v>41.9</v>
      </c>
      <c r="P528" s="8">
        <v>0.7</v>
      </c>
      <c r="Q528" s="8">
        <v>0.8</v>
      </c>
      <c r="R528" s="8">
        <v>83.3</v>
      </c>
      <c r="S528" s="10">
        <v>0.3</v>
      </c>
      <c r="T528" s="10">
        <v>2.3</v>
      </c>
      <c r="U528" s="10">
        <v>2.6</v>
      </c>
      <c r="V528" s="10">
        <v>5.3</v>
      </c>
      <c r="W528" s="10">
        <v>1.6</v>
      </c>
      <c r="X528" s="10">
        <v>0.9</v>
      </c>
      <c r="Y528" s="10">
        <v>0.1</v>
      </c>
      <c r="Z528" s="10">
        <v>1.0</v>
      </c>
      <c r="AA528" s="8">
        <v>22.2</v>
      </c>
      <c r="AB528" s="8">
        <v>0.0</v>
      </c>
      <c r="AC528" s="8">
        <v>0.0</v>
      </c>
      <c r="AD528" s="8">
        <v>3.9</v>
      </c>
      <c r="AE528" s="14">
        <v>2021.0</v>
      </c>
      <c r="AF528" s="8"/>
    </row>
    <row r="529">
      <c r="A529" s="8">
        <v>49.0</v>
      </c>
      <c r="B529" s="9" t="s">
        <v>1084</v>
      </c>
      <c r="C529" s="10" t="s">
        <v>1085</v>
      </c>
      <c r="D529" s="8">
        <v>31.0</v>
      </c>
      <c r="E529" s="8">
        <v>22.0</v>
      </c>
      <c r="F529" s="8">
        <v>17.0</v>
      </c>
      <c r="G529" s="8">
        <v>5.0</v>
      </c>
      <c r="H529" s="8">
        <v>24.7</v>
      </c>
      <c r="I529" s="11">
        <v>9.9</v>
      </c>
      <c r="J529" s="10">
        <v>4.2</v>
      </c>
      <c r="K529" s="10">
        <v>8.1</v>
      </c>
      <c r="L529" s="8">
        <v>51.7</v>
      </c>
      <c r="M529" s="10">
        <v>0.2</v>
      </c>
      <c r="N529" s="10">
        <v>0.6</v>
      </c>
      <c r="O529" s="8">
        <v>35.7</v>
      </c>
      <c r="P529" s="8">
        <v>1.3</v>
      </c>
      <c r="Q529" s="8">
        <v>1.7</v>
      </c>
      <c r="R529" s="8">
        <v>78.4</v>
      </c>
      <c r="S529" s="10">
        <v>0.5</v>
      </c>
      <c r="T529" s="10">
        <v>2.4</v>
      </c>
      <c r="U529" s="10">
        <v>3.0</v>
      </c>
      <c r="V529" s="10">
        <v>5.4</v>
      </c>
      <c r="W529" s="10">
        <v>3.0</v>
      </c>
      <c r="X529" s="10">
        <v>0.6</v>
      </c>
      <c r="Y529" s="8">
        <v>0.0</v>
      </c>
      <c r="Z529" s="10">
        <v>2.7</v>
      </c>
      <c r="AA529" s="8">
        <v>19.7</v>
      </c>
      <c r="AB529" s="8">
        <v>0.0</v>
      </c>
      <c r="AC529" s="8">
        <v>0.0</v>
      </c>
      <c r="AD529" s="8">
        <v>5.3</v>
      </c>
      <c r="AE529" s="14">
        <v>2021.0</v>
      </c>
      <c r="AF529" s="8"/>
    </row>
    <row r="530">
      <c r="A530" s="8">
        <v>50.0</v>
      </c>
      <c r="B530" s="9" t="s">
        <v>1086</v>
      </c>
      <c r="C530" s="10" t="s">
        <v>1087</v>
      </c>
      <c r="D530" s="8">
        <v>33.0</v>
      </c>
      <c r="E530" s="8">
        <v>24.0</v>
      </c>
      <c r="F530" s="8">
        <v>5.0</v>
      </c>
      <c r="G530" s="8">
        <v>19.0</v>
      </c>
      <c r="H530" s="8">
        <v>27.4</v>
      </c>
      <c r="I530" s="11">
        <v>9.9</v>
      </c>
      <c r="J530" s="10">
        <v>3.7</v>
      </c>
      <c r="K530" s="10">
        <v>8.8</v>
      </c>
      <c r="L530" s="8">
        <v>41.7</v>
      </c>
      <c r="M530" s="10">
        <v>0.2</v>
      </c>
      <c r="N530" s="10">
        <v>1.0</v>
      </c>
      <c r="O530" s="8">
        <v>20.0</v>
      </c>
      <c r="P530" s="8">
        <v>2.3</v>
      </c>
      <c r="Q530" s="8">
        <v>2.6</v>
      </c>
      <c r="R530" s="8">
        <v>88.9</v>
      </c>
      <c r="S530" s="10">
        <v>0.3</v>
      </c>
      <c r="T530" s="10">
        <v>3.2</v>
      </c>
      <c r="U530" s="10">
        <v>3.5</v>
      </c>
      <c r="V530" s="10">
        <v>3.7</v>
      </c>
      <c r="W530" s="10">
        <v>1.8</v>
      </c>
      <c r="X530" s="10">
        <v>1.5</v>
      </c>
      <c r="Y530" s="10">
        <v>0.1</v>
      </c>
      <c r="Z530" s="10">
        <v>2.1</v>
      </c>
      <c r="AA530" s="8">
        <v>20.6</v>
      </c>
      <c r="AB530" s="8">
        <v>0.0</v>
      </c>
      <c r="AC530" s="8">
        <v>0.0</v>
      </c>
      <c r="AD530" s="8">
        <v>-5.1</v>
      </c>
      <c r="AE530" s="14">
        <v>2021.0</v>
      </c>
      <c r="AF530" s="8"/>
    </row>
    <row r="531">
      <c r="A531" s="8">
        <v>51.0</v>
      </c>
      <c r="B531" s="9" t="s">
        <v>1088</v>
      </c>
      <c r="C531" s="10" t="s">
        <v>1089</v>
      </c>
      <c r="D531" s="8">
        <v>26.0</v>
      </c>
      <c r="E531" s="8">
        <v>32.0</v>
      </c>
      <c r="F531" s="8">
        <v>19.0</v>
      </c>
      <c r="G531" s="8">
        <v>13.0</v>
      </c>
      <c r="H531" s="8">
        <v>26.1</v>
      </c>
      <c r="I531" s="11">
        <v>9.5</v>
      </c>
      <c r="J531" s="10">
        <v>3.1</v>
      </c>
      <c r="K531" s="10">
        <v>8.5</v>
      </c>
      <c r="L531" s="8">
        <v>35.9</v>
      </c>
      <c r="M531" s="10">
        <v>1.8</v>
      </c>
      <c r="N531" s="10">
        <v>5.2</v>
      </c>
      <c r="O531" s="8">
        <v>35.3</v>
      </c>
      <c r="P531" s="8">
        <v>1.5</v>
      </c>
      <c r="Q531" s="8">
        <v>1.9</v>
      </c>
      <c r="R531" s="8">
        <v>79.0</v>
      </c>
      <c r="S531" s="10">
        <v>0.4</v>
      </c>
      <c r="T531" s="10">
        <v>3.1</v>
      </c>
      <c r="U531" s="10">
        <v>3.5</v>
      </c>
      <c r="V531" s="10">
        <v>1.8</v>
      </c>
      <c r="W531" s="10">
        <v>1.5</v>
      </c>
      <c r="X531" s="10">
        <v>0.5</v>
      </c>
      <c r="Y531" s="10">
        <v>0.1</v>
      </c>
      <c r="Z531" s="10">
        <v>2.3</v>
      </c>
      <c r="AA531" s="8">
        <v>17.8</v>
      </c>
      <c r="AB531" s="8">
        <v>0.0</v>
      </c>
      <c r="AC531" s="8">
        <v>0.0</v>
      </c>
      <c r="AD531" s="8">
        <v>0.8</v>
      </c>
      <c r="AE531" s="14">
        <v>2021.0</v>
      </c>
      <c r="AF531" s="8"/>
    </row>
    <row r="532">
      <c r="A532" s="8">
        <v>52.0</v>
      </c>
      <c r="B532" s="9" t="s">
        <v>1090</v>
      </c>
      <c r="C532" s="10" t="s">
        <v>1091</v>
      </c>
      <c r="D532" s="8">
        <v>28.0</v>
      </c>
      <c r="E532" s="8">
        <v>32.0</v>
      </c>
      <c r="F532" s="8">
        <v>12.0</v>
      </c>
      <c r="G532" s="8">
        <v>20.0</v>
      </c>
      <c r="H532" s="8">
        <v>29.4</v>
      </c>
      <c r="I532" s="11">
        <v>9.4</v>
      </c>
      <c r="J532" s="10">
        <v>3.6</v>
      </c>
      <c r="K532" s="10">
        <v>8.9</v>
      </c>
      <c r="L532" s="8">
        <v>40.5</v>
      </c>
      <c r="M532" s="10">
        <v>0.3</v>
      </c>
      <c r="N532" s="10">
        <v>1.3</v>
      </c>
      <c r="O532" s="8">
        <v>26.2</v>
      </c>
      <c r="P532" s="8">
        <v>1.9</v>
      </c>
      <c r="Q532" s="8">
        <v>2.5</v>
      </c>
      <c r="R532" s="8">
        <v>77.2</v>
      </c>
      <c r="S532" s="10">
        <v>1.2</v>
      </c>
      <c r="T532" s="10">
        <v>3.4</v>
      </c>
      <c r="U532" s="10">
        <v>4.6</v>
      </c>
      <c r="V532" s="10">
        <v>2.2</v>
      </c>
      <c r="W532" s="10">
        <v>1.4</v>
      </c>
      <c r="X532" s="10">
        <v>1.8</v>
      </c>
      <c r="Y532" s="10">
        <v>0.5</v>
      </c>
      <c r="Z532" s="10">
        <v>2.5</v>
      </c>
      <c r="AA532" s="8">
        <v>21.1</v>
      </c>
      <c r="AB532" s="8">
        <v>2.0</v>
      </c>
      <c r="AC532" s="8">
        <v>0.0</v>
      </c>
      <c r="AD532" s="8">
        <v>-0.9</v>
      </c>
      <c r="AE532" s="14">
        <v>2021.0</v>
      </c>
      <c r="AF532" s="8"/>
    </row>
    <row r="533">
      <c r="A533" s="8">
        <v>53.0</v>
      </c>
      <c r="B533" s="9" t="s">
        <v>1092</v>
      </c>
      <c r="C533" s="10" t="s">
        <v>1093</v>
      </c>
      <c r="D533" s="8">
        <v>35.0</v>
      </c>
      <c r="E533" s="8">
        <v>19.0</v>
      </c>
      <c r="F533" s="8">
        <v>10.0</v>
      </c>
      <c r="G533" s="8">
        <v>9.0</v>
      </c>
      <c r="H533" s="8">
        <v>27.6</v>
      </c>
      <c r="I533" s="11">
        <v>9.4</v>
      </c>
      <c r="J533" s="10">
        <v>3.5</v>
      </c>
      <c r="K533" s="10">
        <v>8.5</v>
      </c>
      <c r="L533" s="8">
        <v>41.4</v>
      </c>
      <c r="M533" s="10">
        <v>1.5</v>
      </c>
      <c r="N533" s="10">
        <v>4.4</v>
      </c>
      <c r="O533" s="8">
        <v>33.7</v>
      </c>
      <c r="P533" s="8">
        <v>0.8</v>
      </c>
      <c r="Q533" s="8">
        <v>1.0</v>
      </c>
      <c r="R533" s="8">
        <v>84.2</v>
      </c>
      <c r="S533" s="10">
        <v>0.4</v>
      </c>
      <c r="T533" s="10">
        <v>1.0</v>
      </c>
      <c r="U533" s="10">
        <v>1.4</v>
      </c>
      <c r="V533" s="10">
        <v>2.9</v>
      </c>
      <c r="W533" s="10">
        <v>1.7</v>
      </c>
      <c r="X533" s="10">
        <v>0.7</v>
      </c>
      <c r="Y533" s="8">
        <v>0.0</v>
      </c>
      <c r="Z533" s="10">
        <v>1.9</v>
      </c>
      <c r="AA533" s="8">
        <v>16.6</v>
      </c>
      <c r="AB533" s="8">
        <v>0.0</v>
      </c>
      <c r="AC533" s="8">
        <v>0.0</v>
      </c>
      <c r="AD533" s="8">
        <v>-3.3</v>
      </c>
      <c r="AE533" s="14">
        <v>2021.0</v>
      </c>
      <c r="AF533" s="8"/>
    </row>
    <row r="534">
      <c r="A534" s="8">
        <v>54.0</v>
      </c>
      <c r="B534" s="9" t="s">
        <v>1094</v>
      </c>
      <c r="C534" s="10" t="s">
        <v>1095</v>
      </c>
      <c r="D534" s="8">
        <v>28.0</v>
      </c>
      <c r="E534" s="8">
        <v>30.0</v>
      </c>
      <c r="F534" s="8">
        <v>12.0</v>
      </c>
      <c r="G534" s="8">
        <v>18.0</v>
      </c>
      <c r="H534" s="8">
        <v>23.8</v>
      </c>
      <c r="I534" s="11">
        <v>9.2</v>
      </c>
      <c r="J534" s="10">
        <v>3.5</v>
      </c>
      <c r="K534" s="10">
        <v>8.3</v>
      </c>
      <c r="L534" s="8">
        <v>42.7</v>
      </c>
      <c r="M534" s="10">
        <v>1.0</v>
      </c>
      <c r="N534" s="10">
        <v>3.6</v>
      </c>
      <c r="O534" s="8">
        <v>28.0</v>
      </c>
      <c r="P534" s="8">
        <v>1.1</v>
      </c>
      <c r="Q534" s="8">
        <v>1.4</v>
      </c>
      <c r="R534" s="8">
        <v>76.7</v>
      </c>
      <c r="S534" s="10">
        <v>0.8</v>
      </c>
      <c r="T534" s="10">
        <v>4.3</v>
      </c>
      <c r="U534" s="10">
        <v>5.1</v>
      </c>
      <c r="V534" s="10">
        <v>1.0</v>
      </c>
      <c r="W534" s="10">
        <v>1.8</v>
      </c>
      <c r="X534" s="10">
        <v>0.6</v>
      </c>
      <c r="Y534" s="10">
        <v>1.2</v>
      </c>
      <c r="Z534" s="10">
        <v>3.3</v>
      </c>
      <c r="AA534" s="8">
        <v>19.9</v>
      </c>
      <c r="AB534" s="8">
        <v>2.0</v>
      </c>
      <c r="AC534" s="8">
        <v>0.0</v>
      </c>
      <c r="AD534" s="8">
        <v>-1.6</v>
      </c>
      <c r="AE534" s="14">
        <v>2021.0</v>
      </c>
      <c r="AF534" s="8"/>
    </row>
    <row r="535">
      <c r="A535" s="8">
        <v>55.0</v>
      </c>
      <c r="B535" s="9" t="s">
        <v>1096</v>
      </c>
      <c r="C535" s="10" t="s">
        <v>1097</v>
      </c>
      <c r="D535" s="8">
        <v>29.0</v>
      </c>
      <c r="E535" s="8">
        <v>25.0</v>
      </c>
      <c r="F535" s="8">
        <v>8.0</v>
      </c>
      <c r="G535" s="8">
        <v>17.0</v>
      </c>
      <c r="H535" s="8">
        <v>24.2</v>
      </c>
      <c r="I535" s="11">
        <v>9.2</v>
      </c>
      <c r="J535" s="10">
        <v>3.0</v>
      </c>
      <c r="K535" s="10">
        <v>8.6</v>
      </c>
      <c r="L535" s="8">
        <v>34.3</v>
      </c>
      <c r="M535" s="10">
        <v>1.9</v>
      </c>
      <c r="N535" s="10">
        <v>5.0</v>
      </c>
      <c r="O535" s="8">
        <v>38.1</v>
      </c>
      <c r="P535" s="8">
        <v>1.3</v>
      </c>
      <c r="Q535" s="8">
        <v>1.5</v>
      </c>
      <c r="R535" s="8">
        <v>89.2</v>
      </c>
      <c r="S535" s="10">
        <v>0.8</v>
      </c>
      <c r="T535" s="10">
        <v>2.9</v>
      </c>
      <c r="U535" s="10">
        <v>3.7</v>
      </c>
      <c r="V535" s="10">
        <v>1.1</v>
      </c>
      <c r="W535" s="10">
        <v>0.8</v>
      </c>
      <c r="X535" s="10">
        <v>1.6</v>
      </c>
      <c r="Y535" s="10">
        <v>1.2</v>
      </c>
      <c r="Z535" s="10">
        <v>2.2</v>
      </c>
      <c r="AA535" s="8">
        <v>21.6</v>
      </c>
      <c r="AB535" s="8">
        <v>0.0</v>
      </c>
      <c r="AC535" s="8">
        <v>0.0</v>
      </c>
      <c r="AD535" s="8">
        <v>-8.4</v>
      </c>
      <c r="AE535" s="14">
        <v>2021.0</v>
      </c>
      <c r="AF535" s="8"/>
    </row>
    <row r="536">
      <c r="A536" s="8">
        <v>56.0</v>
      </c>
      <c r="B536" s="9" t="s">
        <v>1098</v>
      </c>
      <c r="C536" s="10" t="s">
        <v>1099</v>
      </c>
      <c r="D536" s="8">
        <v>25.0</v>
      </c>
      <c r="E536" s="8">
        <v>31.0</v>
      </c>
      <c r="F536" s="8">
        <v>11.0</v>
      </c>
      <c r="G536" s="8">
        <v>20.0</v>
      </c>
      <c r="H536" s="8">
        <v>22.0</v>
      </c>
      <c r="I536" s="11">
        <v>9.1</v>
      </c>
      <c r="J536" s="10">
        <v>3.1</v>
      </c>
      <c r="K536" s="10">
        <v>8.3</v>
      </c>
      <c r="L536" s="8">
        <v>37.9</v>
      </c>
      <c r="M536" s="10">
        <v>0.8</v>
      </c>
      <c r="N536" s="10">
        <v>2.4</v>
      </c>
      <c r="O536" s="8">
        <v>32.4</v>
      </c>
      <c r="P536" s="8">
        <v>2.0</v>
      </c>
      <c r="Q536" s="8">
        <v>2.7</v>
      </c>
      <c r="R536" s="8">
        <v>75.0</v>
      </c>
      <c r="S536" s="10">
        <v>0.1</v>
      </c>
      <c r="T536" s="10">
        <v>1.6</v>
      </c>
      <c r="U536" s="10">
        <v>1.7</v>
      </c>
      <c r="V536" s="10">
        <v>1.4</v>
      </c>
      <c r="W536" s="10">
        <v>1.8</v>
      </c>
      <c r="X536" s="10">
        <v>0.9</v>
      </c>
      <c r="Y536" s="10">
        <v>0.2</v>
      </c>
      <c r="Z536" s="10">
        <v>2.2</v>
      </c>
      <c r="AA536" s="8">
        <v>15.2</v>
      </c>
      <c r="AB536" s="8">
        <v>0.0</v>
      </c>
      <c r="AC536" s="8">
        <v>0.0</v>
      </c>
      <c r="AD536" s="8">
        <v>-3.2</v>
      </c>
      <c r="AE536" s="14">
        <v>2021.0</v>
      </c>
      <c r="AF536" s="8"/>
    </row>
    <row r="537">
      <c r="A537" s="8">
        <v>57.0</v>
      </c>
      <c r="B537" s="9" t="s">
        <v>1100</v>
      </c>
      <c r="C537" s="10" t="s">
        <v>1101</v>
      </c>
      <c r="D537" s="8">
        <v>28.0</v>
      </c>
      <c r="E537" s="8">
        <v>24.0</v>
      </c>
      <c r="F537" s="8">
        <v>6.0</v>
      </c>
      <c r="G537" s="8">
        <v>18.0</v>
      </c>
      <c r="H537" s="8">
        <v>18.3</v>
      </c>
      <c r="I537" s="11">
        <v>8.8</v>
      </c>
      <c r="J537" s="10">
        <v>3.4</v>
      </c>
      <c r="K537" s="10">
        <v>8.0</v>
      </c>
      <c r="L537" s="8">
        <v>42.9</v>
      </c>
      <c r="M537" s="10">
        <v>1.2</v>
      </c>
      <c r="N537" s="10">
        <v>3.4</v>
      </c>
      <c r="O537" s="8">
        <v>35.8</v>
      </c>
      <c r="P537" s="8">
        <v>0.8</v>
      </c>
      <c r="Q537" s="8">
        <v>1.6</v>
      </c>
      <c r="R537" s="8">
        <v>46.2</v>
      </c>
      <c r="S537" s="10">
        <v>1.3</v>
      </c>
      <c r="T537" s="10">
        <v>2.5</v>
      </c>
      <c r="U537" s="10">
        <v>3.8</v>
      </c>
      <c r="V537" s="10">
        <v>1.5</v>
      </c>
      <c r="W537" s="10">
        <v>1.0</v>
      </c>
      <c r="X537" s="10">
        <v>1.2</v>
      </c>
      <c r="Y537" s="10">
        <v>0.4</v>
      </c>
      <c r="Z537" s="10">
        <v>2.3</v>
      </c>
      <c r="AA537" s="8">
        <v>18.5</v>
      </c>
      <c r="AB537" s="8">
        <v>0.0</v>
      </c>
      <c r="AC537" s="8">
        <v>0.0</v>
      </c>
      <c r="AD537" s="8">
        <v>-2.2</v>
      </c>
      <c r="AE537" s="14">
        <v>2021.0</v>
      </c>
      <c r="AF537" s="8"/>
    </row>
    <row r="538">
      <c r="A538" s="8">
        <v>58.0</v>
      </c>
      <c r="B538" s="9" t="s">
        <v>1102</v>
      </c>
      <c r="C538" s="10" t="s">
        <v>1103</v>
      </c>
      <c r="D538" s="8">
        <v>29.0</v>
      </c>
      <c r="E538" s="8">
        <v>30.0</v>
      </c>
      <c r="F538" s="8">
        <v>8.0</v>
      </c>
      <c r="G538" s="8">
        <v>22.0</v>
      </c>
      <c r="H538" s="8">
        <v>25.1</v>
      </c>
      <c r="I538" s="11">
        <v>8.7</v>
      </c>
      <c r="J538" s="10">
        <v>3.5</v>
      </c>
      <c r="K538" s="10">
        <v>9.5</v>
      </c>
      <c r="L538" s="8">
        <v>37.0</v>
      </c>
      <c r="M538" s="10">
        <v>0.5</v>
      </c>
      <c r="N538" s="10">
        <v>2.3</v>
      </c>
      <c r="O538" s="8">
        <v>23.2</v>
      </c>
      <c r="P538" s="8">
        <v>1.2</v>
      </c>
      <c r="Q538" s="8">
        <v>1.6</v>
      </c>
      <c r="R538" s="8">
        <v>72.9</v>
      </c>
      <c r="S538" s="10">
        <v>0.5</v>
      </c>
      <c r="T538" s="10">
        <v>2.0</v>
      </c>
      <c r="U538" s="10">
        <v>2.5</v>
      </c>
      <c r="V538" s="10">
        <v>3.6</v>
      </c>
      <c r="W538" s="10">
        <v>1.6</v>
      </c>
      <c r="X538" s="10">
        <v>1.2</v>
      </c>
      <c r="Y538" s="10">
        <v>0.1</v>
      </c>
      <c r="Z538" s="10">
        <v>1.5</v>
      </c>
      <c r="AA538" s="8">
        <v>17.9</v>
      </c>
      <c r="AB538" s="8">
        <v>1.0</v>
      </c>
      <c r="AC538" s="8">
        <v>0.0</v>
      </c>
      <c r="AD538" s="8">
        <v>-5.7</v>
      </c>
      <c r="AE538" s="14">
        <v>2021.0</v>
      </c>
      <c r="AF538" s="8"/>
    </row>
    <row r="539">
      <c r="A539" s="8">
        <v>59.0</v>
      </c>
      <c r="B539" s="9" t="s">
        <v>1104</v>
      </c>
      <c r="C539" s="10" t="s">
        <v>1105</v>
      </c>
      <c r="D539" s="8">
        <v>30.0</v>
      </c>
      <c r="E539" s="8">
        <v>27.0</v>
      </c>
      <c r="F539" s="8">
        <v>11.0</v>
      </c>
      <c r="G539" s="8">
        <v>16.0</v>
      </c>
      <c r="H539" s="8">
        <v>31.6</v>
      </c>
      <c r="I539" s="11">
        <v>8.7</v>
      </c>
      <c r="J539" s="10">
        <v>3.0</v>
      </c>
      <c r="K539" s="10">
        <v>7.7</v>
      </c>
      <c r="L539" s="8">
        <v>38.9</v>
      </c>
      <c r="M539" s="10">
        <v>1.0</v>
      </c>
      <c r="N539" s="10">
        <v>3.5</v>
      </c>
      <c r="O539" s="8">
        <v>27.4</v>
      </c>
      <c r="P539" s="8">
        <v>1.7</v>
      </c>
      <c r="Q539" s="8">
        <v>2.0</v>
      </c>
      <c r="R539" s="8">
        <v>83.6</v>
      </c>
      <c r="S539" s="10">
        <v>0.4</v>
      </c>
      <c r="T539" s="10">
        <v>3.2</v>
      </c>
      <c r="U539" s="10">
        <v>3.6</v>
      </c>
      <c r="V539" s="10">
        <v>6.4</v>
      </c>
      <c r="W539" s="10">
        <v>2.2</v>
      </c>
      <c r="X539" s="10">
        <v>1.4</v>
      </c>
      <c r="Y539" s="10">
        <v>0.1</v>
      </c>
      <c r="Z539" s="10">
        <v>2.3</v>
      </c>
      <c r="AA539" s="8">
        <v>22.7</v>
      </c>
      <c r="AB539" s="8">
        <v>2.0</v>
      </c>
      <c r="AC539" s="8">
        <v>0.0</v>
      </c>
      <c r="AD539" s="8">
        <v>-2.3</v>
      </c>
      <c r="AE539" s="14">
        <v>2021.0</v>
      </c>
      <c r="AF539" s="8"/>
    </row>
    <row r="540">
      <c r="A540" s="8">
        <v>60.0</v>
      </c>
      <c r="B540" s="9" t="s">
        <v>1106</v>
      </c>
      <c r="C540" s="10" t="s">
        <v>1107</v>
      </c>
      <c r="D540" s="8">
        <v>22.0</v>
      </c>
      <c r="E540" s="8">
        <v>32.0</v>
      </c>
      <c r="F540" s="8">
        <v>12.0</v>
      </c>
      <c r="G540" s="8">
        <v>20.0</v>
      </c>
      <c r="H540" s="8">
        <v>22.5</v>
      </c>
      <c r="I540" s="11">
        <v>8.6</v>
      </c>
      <c r="J540" s="10">
        <v>2.8</v>
      </c>
      <c r="K540" s="10">
        <v>7.1</v>
      </c>
      <c r="L540" s="8">
        <v>39.9</v>
      </c>
      <c r="M540" s="10">
        <v>1.2</v>
      </c>
      <c r="N540" s="10">
        <v>3.5</v>
      </c>
      <c r="O540" s="8">
        <v>32.7</v>
      </c>
      <c r="P540" s="8">
        <v>1.8</v>
      </c>
      <c r="Q540" s="8">
        <v>2.1</v>
      </c>
      <c r="R540" s="8">
        <v>83.6</v>
      </c>
      <c r="S540" s="10">
        <v>0.7</v>
      </c>
      <c r="T540" s="10">
        <v>2.3</v>
      </c>
      <c r="U540" s="10">
        <v>2.9</v>
      </c>
      <c r="V540" s="10">
        <v>0.6</v>
      </c>
      <c r="W540" s="10">
        <v>1.1</v>
      </c>
      <c r="X540" s="10">
        <v>0.4</v>
      </c>
      <c r="Y540" s="10">
        <v>0.3</v>
      </c>
      <c r="Z540" s="10">
        <v>2.5</v>
      </c>
      <c r="AA540" s="8">
        <v>14.7</v>
      </c>
      <c r="AB540" s="8">
        <v>1.0</v>
      </c>
      <c r="AC540" s="8">
        <v>0.0</v>
      </c>
      <c r="AD540" s="8">
        <v>-3.1</v>
      </c>
      <c r="AE540" s="14">
        <v>2021.0</v>
      </c>
      <c r="AF540" s="8"/>
    </row>
    <row r="541">
      <c r="A541" s="8">
        <v>61.0</v>
      </c>
      <c r="B541" s="9" t="s">
        <v>1108</v>
      </c>
      <c r="C541" s="10" t="s">
        <v>1109</v>
      </c>
      <c r="D541" s="8">
        <v>27.0</v>
      </c>
      <c r="E541" s="8">
        <v>32.0</v>
      </c>
      <c r="F541" s="8">
        <v>12.0</v>
      </c>
      <c r="G541" s="8">
        <v>20.0</v>
      </c>
      <c r="H541" s="8">
        <v>25.2</v>
      </c>
      <c r="I541" s="11">
        <v>8.3</v>
      </c>
      <c r="J541" s="10">
        <v>2.9</v>
      </c>
      <c r="K541" s="10">
        <v>6.9</v>
      </c>
      <c r="L541" s="8">
        <v>42.1</v>
      </c>
      <c r="M541" s="10">
        <v>1.6</v>
      </c>
      <c r="N541" s="10">
        <v>3.8</v>
      </c>
      <c r="O541" s="8">
        <v>41.7</v>
      </c>
      <c r="P541" s="8">
        <v>0.9</v>
      </c>
      <c r="Q541" s="8">
        <v>1.1</v>
      </c>
      <c r="R541" s="8">
        <v>77.8</v>
      </c>
      <c r="S541" s="10">
        <v>0.6</v>
      </c>
      <c r="T541" s="10">
        <v>3.3</v>
      </c>
      <c r="U541" s="10">
        <v>3.8</v>
      </c>
      <c r="V541" s="10">
        <v>0.9</v>
      </c>
      <c r="W541" s="10">
        <v>1.4</v>
      </c>
      <c r="X541" s="10">
        <v>0.8</v>
      </c>
      <c r="Y541" s="10">
        <v>1.2</v>
      </c>
      <c r="Z541" s="10">
        <v>2.7</v>
      </c>
      <c r="AA541" s="8">
        <v>18.4</v>
      </c>
      <c r="AB541" s="8">
        <v>0.0</v>
      </c>
      <c r="AC541" s="8">
        <v>0.0</v>
      </c>
      <c r="AD541" s="8">
        <v>-3.6</v>
      </c>
      <c r="AE541" s="14">
        <v>2021.0</v>
      </c>
      <c r="AF541" s="8"/>
    </row>
    <row r="542">
      <c r="A542" s="8">
        <v>62.0</v>
      </c>
      <c r="B542" s="9" t="s">
        <v>1110</v>
      </c>
      <c r="C542" s="10" t="s">
        <v>1111</v>
      </c>
      <c r="D542" s="8">
        <v>26.0</v>
      </c>
      <c r="E542" s="8">
        <v>31.0</v>
      </c>
      <c r="F542" s="8">
        <v>8.0</v>
      </c>
      <c r="G542" s="8">
        <v>23.0</v>
      </c>
      <c r="H542" s="8">
        <v>23.9</v>
      </c>
      <c r="I542" s="11">
        <v>8.1</v>
      </c>
      <c r="J542" s="10">
        <v>3.2</v>
      </c>
      <c r="K542" s="10">
        <v>6.5</v>
      </c>
      <c r="L542" s="8">
        <v>49.5</v>
      </c>
      <c r="M542" s="8">
        <v>0.0</v>
      </c>
      <c r="N542" s="10">
        <v>0.1</v>
      </c>
      <c r="O542" s="8">
        <v>0.0</v>
      </c>
      <c r="P542" s="8">
        <v>1.7</v>
      </c>
      <c r="Q542" s="8">
        <v>2.5</v>
      </c>
      <c r="R542" s="8">
        <v>67.5</v>
      </c>
      <c r="S542" s="10">
        <v>2.8</v>
      </c>
      <c r="T542" s="10">
        <v>3.6</v>
      </c>
      <c r="U542" s="10">
        <v>6.5</v>
      </c>
      <c r="V542" s="10">
        <v>1.0</v>
      </c>
      <c r="W542" s="10">
        <v>1.4</v>
      </c>
      <c r="X542" s="10">
        <v>1.2</v>
      </c>
      <c r="Y542" s="10">
        <v>1.0</v>
      </c>
      <c r="Z542" s="10">
        <v>2.5</v>
      </c>
      <c r="AA542" s="8">
        <v>20.1</v>
      </c>
      <c r="AB542" s="8">
        <v>4.0</v>
      </c>
      <c r="AC542" s="8">
        <v>0.0</v>
      </c>
      <c r="AD542" s="8">
        <v>-2.8</v>
      </c>
      <c r="AE542" s="14">
        <v>2021.0</v>
      </c>
      <c r="AF542" s="8"/>
    </row>
    <row r="543">
      <c r="A543" s="8">
        <v>63.0</v>
      </c>
      <c r="B543" s="9" t="s">
        <v>1112</v>
      </c>
      <c r="C543" s="10" t="s">
        <v>1113</v>
      </c>
      <c r="D543" s="8">
        <v>25.0</v>
      </c>
      <c r="E543" s="8">
        <v>32.0</v>
      </c>
      <c r="F543" s="8">
        <v>19.0</v>
      </c>
      <c r="G543" s="8">
        <v>13.0</v>
      </c>
      <c r="H543" s="8">
        <v>31.1</v>
      </c>
      <c r="I543" s="11">
        <v>7.8</v>
      </c>
      <c r="J543" s="10">
        <v>3.4</v>
      </c>
      <c r="K543" s="10">
        <v>6.1</v>
      </c>
      <c r="L543" s="8">
        <v>55.4</v>
      </c>
      <c r="M543" s="8">
        <v>0.0</v>
      </c>
      <c r="N543" s="8">
        <v>0.0</v>
      </c>
      <c r="O543" s="8">
        <v>0.0</v>
      </c>
      <c r="P543" s="8">
        <v>1.0</v>
      </c>
      <c r="Q543" s="8">
        <v>1.4</v>
      </c>
      <c r="R543" s="8">
        <v>71.7</v>
      </c>
      <c r="S543" s="10">
        <v>2.4</v>
      </c>
      <c r="T543" s="10">
        <v>7.0</v>
      </c>
      <c r="U543" s="10">
        <v>9.4</v>
      </c>
      <c r="V543" s="10">
        <v>1.8</v>
      </c>
      <c r="W543" s="10">
        <v>1.5</v>
      </c>
      <c r="X543" s="10">
        <v>0.8</v>
      </c>
      <c r="Y543" s="10">
        <v>1.3</v>
      </c>
      <c r="Z543" s="10">
        <v>2.2</v>
      </c>
      <c r="AA543" s="8">
        <v>23.1</v>
      </c>
      <c r="AB543" s="8">
        <v>6.0</v>
      </c>
      <c r="AC543" s="8">
        <v>0.0</v>
      </c>
      <c r="AD543" s="8">
        <v>4.7</v>
      </c>
      <c r="AE543" s="14">
        <v>2021.0</v>
      </c>
      <c r="AF543" s="8"/>
    </row>
    <row r="544">
      <c r="A544" s="8">
        <v>64.0</v>
      </c>
      <c r="B544" s="9" t="s">
        <v>1114</v>
      </c>
      <c r="C544" s="10" t="s">
        <v>1115</v>
      </c>
      <c r="D544" s="8">
        <v>24.0</v>
      </c>
      <c r="E544" s="8">
        <v>31.0</v>
      </c>
      <c r="F544" s="8">
        <v>21.0</v>
      </c>
      <c r="G544" s="8">
        <v>10.0</v>
      </c>
      <c r="H544" s="8">
        <v>20.1</v>
      </c>
      <c r="I544" s="11">
        <v>7.7</v>
      </c>
      <c r="J544" s="10">
        <v>2.8</v>
      </c>
      <c r="K544" s="10">
        <v>7.2</v>
      </c>
      <c r="L544" s="8">
        <v>38.8</v>
      </c>
      <c r="M544" s="10">
        <v>0.9</v>
      </c>
      <c r="N544" s="10">
        <v>2.5</v>
      </c>
      <c r="O544" s="8">
        <v>35.9</v>
      </c>
      <c r="P544" s="8">
        <v>1.2</v>
      </c>
      <c r="Q544" s="8">
        <v>1.4</v>
      </c>
      <c r="R544" s="8">
        <v>85.7</v>
      </c>
      <c r="S544" s="10">
        <v>0.3</v>
      </c>
      <c r="T544" s="10">
        <v>1.7</v>
      </c>
      <c r="U544" s="10">
        <v>2.0</v>
      </c>
      <c r="V544" s="10">
        <v>2.8</v>
      </c>
      <c r="W544" s="10">
        <v>1.4</v>
      </c>
      <c r="X544" s="10">
        <v>0.7</v>
      </c>
      <c r="Y544" s="10">
        <v>0.1</v>
      </c>
      <c r="Z544" s="10">
        <v>1.9</v>
      </c>
      <c r="AA544" s="8">
        <v>14.9</v>
      </c>
      <c r="AB544" s="8">
        <v>0.0</v>
      </c>
      <c r="AC544" s="8">
        <v>0.0</v>
      </c>
      <c r="AD544" s="8">
        <v>-0.5</v>
      </c>
      <c r="AE544" s="14">
        <v>2021.0</v>
      </c>
      <c r="AF544" s="8"/>
    </row>
    <row r="545">
      <c r="A545" s="8">
        <v>65.0</v>
      </c>
      <c r="B545" s="9" t="s">
        <v>1116</v>
      </c>
      <c r="C545" s="10" t="s">
        <v>1117</v>
      </c>
      <c r="D545" s="8">
        <v>29.0</v>
      </c>
      <c r="E545" s="8">
        <v>24.0</v>
      </c>
      <c r="F545" s="8">
        <v>15.0</v>
      </c>
      <c r="G545" s="8">
        <v>9.0</v>
      </c>
      <c r="H545" s="8">
        <v>23.8</v>
      </c>
      <c r="I545" s="11">
        <v>7.7</v>
      </c>
      <c r="J545" s="10">
        <v>2.8</v>
      </c>
      <c r="K545" s="10">
        <v>7.3</v>
      </c>
      <c r="L545" s="8">
        <v>37.7</v>
      </c>
      <c r="M545" s="10">
        <v>1.4</v>
      </c>
      <c r="N545" s="10">
        <v>4.3</v>
      </c>
      <c r="O545" s="8">
        <v>33.3</v>
      </c>
      <c r="P545" s="8">
        <v>0.8</v>
      </c>
      <c r="Q545" s="8">
        <v>1.0</v>
      </c>
      <c r="R545" s="8">
        <v>75.0</v>
      </c>
      <c r="S545" s="10">
        <v>0.6</v>
      </c>
      <c r="T545" s="10">
        <v>3.4</v>
      </c>
      <c r="U545" s="10">
        <v>4.0</v>
      </c>
      <c r="V545" s="10">
        <v>2.3</v>
      </c>
      <c r="W545" s="10">
        <v>1.8</v>
      </c>
      <c r="X545" s="10">
        <v>0.4</v>
      </c>
      <c r="Y545" s="10">
        <v>0.3</v>
      </c>
      <c r="Z545" s="10">
        <v>2.0</v>
      </c>
      <c r="AA545" s="8">
        <v>16.8</v>
      </c>
      <c r="AB545" s="8">
        <v>0.0</v>
      </c>
      <c r="AC545" s="8">
        <v>0.0</v>
      </c>
      <c r="AD545" s="8">
        <v>0.4</v>
      </c>
      <c r="AE545" s="14">
        <v>2021.0</v>
      </c>
      <c r="AF545" s="8"/>
    </row>
    <row r="546">
      <c r="A546" s="8">
        <v>66.0</v>
      </c>
      <c r="B546" s="9" t="s">
        <v>1118</v>
      </c>
      <c r="C546" s="10" t="s">
        <v>1119</v>
      </c>
      <c r="D546" s="8">
        <v>25.0</v>
      </c>
      <c r="E546" s="8">
        <v>32.0</v>
      </c>
      <c r="F546" s="8">
        <v>26.0</v>
      </c>
      <c r="G546" s="8">
        <v>6.0</v>
      </c>
      <c r="H546" s="8">
        <v>20.1</v>
      </c>
      <c r="I546" s="11">
        <v>7.6</v>
      </c>
      <c r="J546" s="10">
        <v>2.4</v>
      </c>
      <c r="K546" s="10">
        <v>6.1</v>
      </c>
      <c r="L546" s="8">
        <v>40.0</v>
      </c>
      <c r="M546" s="10">
        <v>1.6</v>
      </c>
      <c r="N546" s="10">
        <v>4.0</v>
      </c>
      <c r="O546" s="8">
        <v>39.8</v>
      </c>
      <c r="P546" s="8">
        <v>1.1</v>
      </c>
      <c r="Q546" s="8">
        <v>1.6</v>
      </c>
      <c r="R546" s="8">
        <v>70.0</v>
      </c>
      <c r="S546" s="10">
        <v>0.2</v>
      </c>
      <c r="T546" s="10">
        <v>1.6</v>
      </c>
      <c r="U546" s="10">
        <v>1.8</v>
      </c>
      <c r="V546" s="10">
        <v>1.9</v>
      </c>
      <c r="W546" s="10">
        <v>0.9</v>
      </c>
      <c r="X546" s="10">
        <v>0.8</v>
      </c>
      <c r="Y546" s="10">
        <v>0.2</v>
      </c>
      <c r="Z546" s="10">
        <v>1.9</v>
      </c>
      <c r="AA546" s="8">
        <v>14.9</v>
      </c>
      <c r="AB546" s="8">
        <v>0.0</v>
      </c>
      <c r="AC546" s="8">
        <v>0.0</v>
      </c>
      <c r="AD546" s="8">
        <v>2.5</v>
      </c>
      <c r="AE546" s="14">
        <v>2021.0</v>
      </c>
      <c r="AF546" s="8"/>
    </row>
    <row r="547">
      <c r="A547" s="8">
        <v>67.0</v>
      </c>
      <c r="B547" s="9" t="s">
        <v>1120</v>
      </c>
      <c r="C547" s="10" t="s">
        <v>1121</v>
      </c>
      <c r="D547" s="8">
        <v>29.0</v>
      </c>
      <c r="E547" s="8">
        <v>31.0</v>
      </c>
      <c r="F547" s="8">
        <v>14.0</v>
      </c>
      <c r="G547" s="8">
        <v>17.0</v>
      </c>
      <c r="H547" s="8">
        <v>27.6</v>
      </c>
      <c r="I547" s="11">
        <v>7.5</v>
      </c>
      <c r="J547" s="10">
        <v>2.7</v>
      </c>
      <c r="K547" s="10">
        <v>6.4</v>
      </c>
      <c r="L547" s="8">
        <v>42.1</v>
      </c>
      <c r="M547" s="10">
        <v>0.7</v>
      </c>
      <c r="N547" s="10">
        <v>2.0</v>
      </c>
      <c r="O547" s="8">
        <v>34.9</v>
      </c>
      <c r="P547" s="8">
        <v>1.5</v>
      </c>
      <c r="Q547" s="8">
        <v>1.7</v>
      </c>
      <c r="R547" s="8">
        <v>84.9</v>
      </c>
      <c r="S547" s="10">
        <v>2.1</v>
      </c>
      <c r="T547" s="10">
        <v>3.5</v>
      </c>
      <c r="U547" s="10">
        <v>5.6</v>
      </c>
      <c r="V547" s="10">
        <v>1.5</v>
      </c>
      <c r="W547" s="10">
        <v>1.0</v>
      </c>
      <c r="X547" s="10">
        <v>0.8</v>
      </c>
      <c r="Y547" s="10">
        <v>0.2</v>
      </c>
      <c r="Z547" s="10">
        <v>2.0</v>
      </c>
      <c r="AA547" s="8">
        <v>17.4</v>
      </c>
      <c r="AB547" s="8">
        <v>2.0</v>
      </c>
      <c r="AC547" s="8">
        <v>0.0</v>
      </c>
      <c r="AD547" s="8">
        <v>-2.8</v>
      </c>
      <c r="AE547" s="14">
        <v>2021.0</v>
      </c>
      <c r="AF547" s="8"/>
    </row>
    <row r="548">
      <c r="A548" s="8">
        <v>68.0</v>
      </c>
      <c r="B548" s="9" t="s">
        <v>1122</v>
      </c>
      <c r="C548" s="10" t="s">
        <v>1123</v>
      </c>
      <c r="D548" s="8">
        <v>30.0</v>
      </c>
      <c r="E548" s="8">
        <v>24.0</v>
      </c>
      <c r="F548" s="8">
        <v>14.0</v>
      </c>
      <c r="G548" s="8">
        <v>10.0</v>
      </c>
      <c r="H548" s="8">
        <v>20.0</v>
      </c>
      <c r="I548" s="11">
        <v>7.5</v>
      </c>
      <c r="J548" s="10">
        <v>3.0</v>
      </c>
      <c r="K548" s="10">
        <v>6.1</v>
      </c>
      <c r="L548" s="8">
        <v>48.6</v>
      </c>
      <c r="M548" s="10">
        <v>0.8</v>
      </c>
      <c r="N548" s="10">
        <v>2.0</v>
      </c>
      <c r="O548" s="8">
        <v>40.4</v>
      </c>
      <c r="P548" s="8">
        <v>0.8</v>
      </c>
      <c r="Q548" s="8">
        <v>0.8</v>
      </c>
      <c r="R548" s="8">
        <v>94.7</v>
      </c>
      <c r="S548" s="10">
        <v>0.7</v>
      </c>
      <c r="T548" s="10">
        <v>2.9</v>
      </c>
      <c r="U548" s="10">
        <v>3.5</v>
      </c>
      <c r="V548" s="10">
        <v>1.3</v>
      </c>
      <c r="W548" s="10">
        <v>1.3</v>
      </c>
      <c r="X548" s="10">
        <v>0.3</v>
      </c>
      <c r="Y548" s="10">
        <v>0.8</v>
      </c>
      <c r="Z548" s="10">
        <v>2.7</v>
      </c>
      <c r="AA548" s="8">
        <v>15.1</v>
      </c>
      <c r="AB548" s="8">
        <v>0.0</v>
      </c>
      <c r="AC548" s="8">
        <v>0.0</v>
      </c>
      <c r="AD548" s="8">
        <v>2.6</v>
      </c>
      <c r="AE548" s="14">
        <v>2021.0</v>
      </c>
      <c r="AF548" s="8"/>
    </row>
    <row r="549">
      <c r="A549" s="8">
        <v>69.0</v>
      </c>
      <c r="B549" s="9" t="s">
        <v>1124</v>
      </c>
      <c r="C549" s="10" t="s">
        <v>1125</v>
      </c>
      <c r="D549" s="8">
        <v>26.0</v>
      </c>
      <c r="E549" s="8">
        <v>30.0</v>
      </c>
      <c r="F549" s="8">
        <v>14.0</v>
      </c>
      <c r="G549" s="8">
        <v>16.0</v>
      </c>
      <c r="H549" s="8">
        <v>19.6</v>
      </c>
      <c r="I549" s="11">
        <v>7.4</v>
      </c>
      <c r="J549" s="10">
        <v>3.0</v>
      </c>
      <c r="K549" s="10">
        <v>6.0</v>
      </c>
      <c r="L549" s="8">
        <v>50.0</v>
      </c>
      <c r="M549" s="10">
        <v>0.5</v>
      </c>
      <c r="N549" s="10">
        <v>1.5</v>
      </c>
      <c r="O549" s="8">
        <v>33.3</v>
      </c>
      <c r="P549" s="8">
        <v>0.9</v>
      </c>
      <c r="Q549" s="8">
        <v>1.1</v>
      </c>
      <c r="R549" s="8">
        <v>81.3</v>
      </c>
      <c r="S549" s="10">
        <v>1.6</v>
      </c>
      <c r="T549" s="10">
        <v>2.9</v>
      </c>
      <c r="U549" s="10">
        <v>4.6</v>
      </c>
      <c r="V549" s="10">
        <v>0.8</v>
      </c>
      <c r="W549" s="10">
        <v>0.9</v>
      </c>
      <c r="X549" s="10">
        <v>0.8</v>
      </c>
      <c r="Y549" s="10">
        <v>0.7</v>
      </c>
      <c r="Z549" s="10">
        <v>1.8</v>
      </c>
      <c r="AA549" s="8">
        <v>16.2</v>
      </c>
      <c r="AB549" s="8">
        <v>1.0</v>
      </c>
      <c r="AC549" s="8">
        <v>0.0</v>
      </c>
      <c r="AD549" s="8">
        <v>0.4</v>
      </c>
      <c r="AE549" s="14">
        <v>2021.0</v>
      </c>
      <c r="AF549" s="8"/>
    </row>
    <row r="550">
      <c r="A550" s="8">
        <v>70.0</v>
      </c>
      <c r="B550" s="9" t="s">
        <v>1126</v>
      </c>
      <c r="C550" s="10" t="s">
        <v>1127</v>
      </c>
      <c r="D550" s="8">
        <v>26.0</v>
      </c>
      <c r="E550" s="8">
        <v>30.0</v>
      </c>
      <c r="F550" s="8">
        <v>20.0</v>
      </c>
      <c r="G550" s="8">
        <v>10.0</v>
      </c>
      <c r="H550" s="8">
        <v>24.7</v>
      </c>
      <c r="I550" s="11">
        <v>7.3</v>
      </c>
      <c r="J550" s="10">
        <v>3.1</v>
      </c>
      <c r="K550" s="10">
        <v>5.0</v>
      </c>
      <c r="L550" s="8">
        <v>61.7</v>
      </c>
      <c r="M550" s="8">
        <v>0.0</v>
      </c>
      <c r="N550" s="8">
        <v>0.0</v>
      </c>
      <c r="O550" s="8">
        <v>0.0</v>
      </c>
      <c r="P550" s="8">
        <v>1.2</v>
      </c>
      <c r="Q550" s="8">
        <v>1.6</v>
      </c>
      <c r="R550" s="8">
        <v>76.6</v>
      </c>
      <c r="S550" s="10">
        <v>1.7</v>
      </c>
      <c r="T550" s="10">
        <v>4.5</v>
      </c>
      <c r="U550" s="10">
        <v>6.1</v>
      </c>
      <c r="V550" s="10">
        <v>1.6</v>
      </c>
      <c r="W550" s="10">
        <v>1.2</v>
      </c>
      <c r="X550" s="10">
        <v>0.9</v>
      </c>
      <c r="Y550" s="10">
        <v>0.4</v>
      </c>
      <c r="Z550" s="10">
        <v>2.6</v>
      </c>
      <c r="AA550" s="8">
        <v>17.7</v>
      </c>
      <c r="AB550" s="8">
        <v>2.0</v>
      </c>
      <c r="AC550" s="8">
        <v>0.0</v>
      </c>
      <c r="AD550" s="8">
        <v>4.6</v>
      </c>
      <c r="AE550" s="14">
        <v>2021.0</v>
      </c>
      <c r="AF550" s="8"/>
    </row>
    <row r="551">
      <c r="A551" s="8">
        <v>71.0</v>
      </c>
      <c r="B551" s="9" t="s">
        <v>1128</v>
      </c>
      <c r="C551" s="10" t="s">
        <v>1129</v>
      </c>
      <c r="D551" s="8">
        <v>30.0</v>
      </c>
      <c r="E551" s="8">
        <v>7.0</v>
      </c>
      <c r="F551" s="8">
        <v>2.0</v>
      </c>
      <c r="G551" s="8">
        <v>5.0</v>
      </c>
      <c r="H551" s="8">
        <v>19.2</v>
      </c>
      <c r="I551" s="11">
        <v>7.0</v>
      </c>
      <c r="J551" s="10">
        <v>2.9</v>
      </c>
      <c r="K551" s="10">
        <v>7.0</v>
      </c>
      <c r="L551" s="8">
        <v>40.8</v>
      </c>
      <c r="M551" s="10">
        <v>0.4</v>
      </c>
      <c r="N551" s="10">
        <v>0.6</v>
      </c>
      <c r="O551" s="8">
        <v>75.0</v>
      </c>
      <c r="P551" s="8">
        <v>0.9</v>
      </c>
      <c r="Q551" s="8">
        <v>1.1</v>
      </c>
      <c r="R551" s="8">
        <v>75.0</v>
      </c>
      <c r="S551" s="10">
        <v>1.6</v>
      </c>
      <c r="T551" s="10">
        <v>2.6</v>
      </c>
      <c r="U551" s="10">
        <v>4.1</v>
      </c>
      <c r="V551" s="10">
        <v>1.1</v>
      </c>
      <c r="W551" s="10">
        <v>0.9</v>
      </c>
      <c r="X551" s="10">
        <v>0.9</v>
      </c>
      <c r="Y551" s="10">
        <v>0.4</v>
      </c>
      <c r="Z551" s="10">
        <v>3.3</v>
      </c>
      <c r="AA551" s="8">
        <v>15.3</v>
      </c>
      <c r="AB551" s="8">
        <v>0.0</v>
      </c>
      <c r="AC551" s="8">
        <v>0.0</v>
      </c>
      <c r="AD551" s="8">
        <v>2.0</v>
      </c>
      <c r="AE551" s="14">
        <v>2021.0</v>
      </c>
      <c r="AF551" s="8"/>
    </row>
    <row r="552">
      <c r="A552" s="8">
        <v>71.0</v>
      </c>
      <c r="B552" s="9" t="s">
        <v>1130</v>
      </c>
      <c r="C552" s="10" t="s">
        <v>1131</v>
      </c>
      <c r="D552" s="8">
        <v>25.0</v>
      </c>
      <c r="E552" s="8">
        <v>27.0</v>
      </c>
      <c r="F552" s="8">
        <v>16.0</v>
      </c>
      <c r="G552" s="8">
        <v>11.0</v>
      </c>
      <c r="H552" s="8">
        <v>21.0</v>
      </c>
      <c r="I552" s="11">
        <v>7.0</v>
      </c>
      <c r="J552" s="10">
        <v>2.7</v>
      </c>
      <c r="K552" s="10">
        <v>5.9</v>
      </c>
      <c r="L552" s="8">
        <v>45.6</v>
      </c>
      <c r="M552" s="10">
        <v>1.0</v>
      </c>
      <c r="N552" s="10">
        <v>2.7</v>
      </c>
      <c r="O552" s="8">
        <v>35.1</v>
      </c>
      <c r="P552" s="8">
        <v>0.7</v>
      </c>
      <c r="Q552" s="8">
        <v>1.0</v>
      </c>
      <c r="R552" s="8">
        <v>73.1</v>
      </c>
      <c r="S552" s="10">
        <v>0.4</v>
      </c>
      <c r="T552" s="10">
        <v>3.1</v>
      </c>
      <c r="U552" s="10">
        <v>3.5</v>
      </c>
      <c r="V552" s="10">
        <v>1.7</v>
      </c>
      <c r="W552" s="10">
        <v>1.1</v>
      </c>
      <c r="X552" s="10">
        <v>0.7</v>
      </c>
      <c r="Y552" s="10">
        <v>0.3</v>
      </c>
      <c r="Z552" s="10">
        <v>1.7</v>
      </c>
      <c r="AA552" s="8">
        <v>15.1</v>
      </c>
      <c r="AB552" s="8">
        <v>0.0</v>
      </c>
      <c r="AC552" s="8">
        <v>0.0</v>
      </c>
      <c r="AD552" s="8">
        <v>2.4</v>
      </c>
      <c r="AE552" s="14">
        <v>2021.0</v>
      </c>
      <c r="AF552" s="8"/>
    </row>
    <row r="553">
      <c r="A553" s="8">
        <v>73.0</v>
      </c>
      <c r="B553" s="9" t="s">
        <v>1132</v>
      </c>
      <c r="C553" s="10" t="s">
        <v>1133</v>
      </c>
      <c r="D553" s="8">
        <v>35.0</v>
      </c>
      <c r="E553" s="8">
        <v>29.0</v>
      </c>
      <c r="F553" s="8">
        <v>24.0</v>
      </c>
      <c r="G553" s="8">
        <v>5.0</v>
      </c>
      <c r="H553" s="8">
        <v>30.2</v>
      </c>
      <c r="I553" s="11">
        <v>7.0</v>
      </c>
      <c r="J553" s="10">
        <v>2.4</v>
      </c>
      <c r="K553" s="10">
        <v>5.8</v>
      </c>
      <c r="L553" s="8">
        <v>42.5</v>
      </c>
      <c r="M553" s="10">
        <v>0.9</v>
      </c>
      <c r="N553" s="10">
        <v>2.4</v>
      </c>
      <c r="O553" s="8">
        <v>38.0</v>
      </c>
      <c r="P553" s="8">
        <v>1.1</v>
      </c>
      <c r="Q553" s="8">
        <v>1.3</v>
      </c>
      <c r="R553" s="8">
        <v>86.8</v>
      </c>
      <c r="S553" s="10">
        <v>0.3</v>
      </c>
      <c r="T553" s="10">
        <v>1.1</v>
      </c>
      <c r="U553" s="10">
        <v>1.4</v>
      </c>
      <c r="V553" s="10">
        <v>3.1</v>
      </c>
      <c r="W553" s="10">
        <v>1.8</v>
      </c>
      <c r="X553" s="10">
        <v>0.9</v>
      </c>
      <c r="Y553" s="10">
        <v>0.1</v>
      </c>
      <c r="Z553" s="10">
        <v>2.0</v>
      </c>
      <c r="AA553" s="8">
        <v>14.4</v>
      </c>
      <c r="AB553" s="8">
        <v>0.0</v>
      </c>
      <c r="AC553" s="8">
        <v>0.0</v>
      </c>
      <c r="AD553" s="8">
        <v>9.0</v>
      </c>
      <c r="AE553" s="14">
        <v>2021.0</v>
      </c>
      <c r="AF553" s="8"/>
    </row>
    <row r="554">
      <c r="A554" s="8">
        <v>74.0</v>
      </c>
      <c r="B554" s="9" t="s">
        <v>1134</v>
      </c>
      <c r="C554" s="10" t="s">
        <v>1135</v>
      </c>
      <c r="D554" s="8">
        <v>27.0</v>
      </c>
      <c r="E554" s="8">
        <v>17.0</v>
      </c>
      <c r="F554" s="8">
        <v>5.0</v>
      </c>
      <c r="G554" s="8">
        <v>12.0</v>
      </c>
      <c r="H554" s="8">
        <v>20.6</v>
      </c>
      <c r="I554" s="11">
        <v>6.9</v>
      </c>
      <c r="J554" s="10">
        <v>2.4</v>
      </c>
      <c r="K554" s="10">
        <v>4.6</v>
      </c>
      <c r="L554" s="8">
        <v>51.3</v>
      </c>
      <c r="M554" s="10">
        <v>0.5</v>
      </c>
      <c r="N554" s="10">
        <v>1.5</v>
      </c>
      <c r="O554" s="8">
        <v>32.0</v>
      </c>
      <c r="P554" s="8">
        <v>1.8</v>
      </c>
      <c r="Q554" s="8">
        <v>2.1</v>
      </c>
      <c r="R554" s="8">
        <v>85.7</v>
      </c>
      <c r="S554" s="10">
        <v>0.2</v>
      </c>
      <c r="T554" s="10">
        <v>1.2</v>
      </c>
      <c r="U554" s="10">
        <v>1.4</v>
      </c>
      <c r="V554" s="10">
        <v>0.9</v>
      </c>
      <c r="W554" s="10">
        <v>1.2</v>
      </c>
      <c r="X554" s="10">
        <v>0.8</v>
      </c>
      <c r="Y554" s="10">
        <v>0.3</v>
      </c>
      <c r="Z554" s="10">
        <v>1.6</v>
      </c>
      <c r="AA554" s="8">
        <v>11.9</v>
      </c>
      <c r="AB554" s="8">
        <v>0.0</v>
      </c>
      <c r="AC554" s="8">
        <v>0.0</v>
      </c>
      <c r="AD554" s="8">
        <v>-1.5</v>
      </c>
      <c r="AE554" s="14">
        <v>2021.0</v>
      </c>
      <c r="AF554" s="8"/>
    </row>
    <row r="555">
      <c r="A555" s="8">
        <v>75.0</v>
      </c>
      <c r="B555" s="9" t="s">
        <v>1136</v>
      </c>
      <c r="C555" s="10" t="s">
        <v>1137</v>
      </c>
      <c r="D555" s="8">
        <v>27.0</v>
      </c>
      <c r="E555" s="8">
        <v>31.0</v>
      </c>
      <c r="F555" s="8">
        <v>5.0</v>
      </c>
      <c r="G555" s="8">
        <v>26.0</v>
      </c>
      <c r="H555" s="8">
        <v>21.3</v>
      </c>
      <c r="I555" s="11">
        <v>6.8</v>
      </c>
      <c r="J555" s="10">
        <v>2.5</v>
      </c>
      <c r="K555" s="10">
        <v>7.5</v>
      </c>
      <c r="L555" s="8">
        <v>33.3</v>
      </c>
      <c r="M555" s="10">
        <v>1.0</v>
      </c>
      <c r="N555" s="10">
        <v>4.1</v>
      </c>
      <c r="O555" s="8">
        <v>25.2</v>
      </c>
      <c r="P555" s="8">
        <v>0.8</v>
      </c>
      <c r="Q555" s="8">
        <v>1.0</v>
      </c>
      <c r="R555" s="8">
        <v>83.3</v>
      </c>
      <c r="S555" s="10">
        <v>0.5</v>
      </c>
      <c r="T555" s="10">
        <v>2.6</v>
      </c>
      <c r="U555" s="10">
        <v>3.1</v>
      </c>
      <c r="V555" s="10">
        <v>1.3</v>
      </c>
      <c r="W555" s="10">
        <v>1.3</v>
      </c>
      <c r="X555" s="10">
        <v>1.1</v>
      </c>
      <c r="Y555" s="10">
        <v>0.1</v>
      </c>
      <c r="Z555" s="10">
        <v>1.8</v>
      </c>
      <c r="AA555" s="8">
        <v>14.7</v>
      </c>
      <c r="AB555" s="8">
        <v>0.0</v>
      </c>
      <c r="AC555" s="8">
        <v>0.0</v>
      </c>
      <c r="AD555" s="8">
        <v>-6.3</v>
      </c>
      <c r="AE555" s="14">
        <v>2021.0</v>
      </c>
      <c r="AF555" s="8"/>
    </row>
    <row r="556">
      <c r="A556" s="8">
        <v>76.0</v>
      </c>
      <c r="B556" s="9" t="s">
        <v>1138</v>
      </c>
      <c r="C556" s="10" t="s">
        <v>1139</v>
      </c>
      <c r="D556" s="8">
        <v>22.0</v>
      </c>
      <c r="E556" s="8">
        <v>30.0</v>
      </c>
      <c r="F556" s="8">
        <v>20.0</v>
      </c>
      <c r="G556" s="8">
        <v>10.0</v>
      </c>
      <c r="H556" s="8">
        <v>15.2</v>
      </c>
      <c r="I556" s="11">
        <v>6.7</v>
      </c>
      <c r="J556" s="10">
        <v>2.7</v>
      </c>
      <c r="K556" s="10">
        <v>5.3</v>
      </c>
      <c r="L556" s="8">
        <v>50.9</v>
      </c>
      <c r="M556" s="10">
        <v>0.2</v>
      </c>
      <c r="N556" s="10">
        <v>0.3</v>
      </c>
      <c r="O556" s="8">
        <v>55.6</v>
      </c>
      <c r="P556" s="8">
        <v>1.1</v>
      </c>
      <c r="Q556" s="8">
        <v>1.3</v>
      </c>
      <c r="R556" s="8">
        <v>84.6</v>
      </c>
      <c r="S556" s="10">
        <v>1.5</v>
      </c>
      <c r="T556" s="10">
        <v>2.3</v>
      </c>
      <c r="U556" s="10">
        <v>3.8</v>
      </c>
      <c r="V556" s="10">
        <v>0.8</v>
      </c>
      <c r="W556" s="10">
        <v>0.9</v>
      </c>
      <c r="X556" s="10">
        <v>0.6</v>
      </c>
      <c r="Y556" s="10">
        <v>0.9</v>
      </c>
      <c r="Z556" s="10">
        <v>2.2</v>
      </c>
      <c r="AA556" s="8">
        <v>14.5</v>
      </c>
      <c r="AB556" s="8">
        <v>1.0</v>
      </c>
      <c r="AC556" s="8">
        <v>0.0</v>
      </c>
      <c r="AD556" s="8">
        <v>0.1</v>
      </c>
      <c r="AE556" s="14">
        <v>2021.0</v>
      </c>
      <c r="AF556" s="8"/>
    </row>
    <row r="557">
      <c r="A557" s="8">
        <v>77.0</v>
      </c>
      <c r="B557" s="9" t="s">
        <v>1140</v>
      </c>
      <c r="C557" s="10" t="s">
        <v>1141</v>
      </c>
      <c r="D557" s="8">
        <v>27.0</v>
      </c>
      <c r="E557" s="8">
        <v>20.0</v>
      </c>
      <c r="F557" s="8">
        <v>7.0</v>
      </c>
      <c r="G557" s="8">
        <v>13.0</v>
      </c>
      <c r="H557" s="8">
        <v>17.1</v>
      </c>
      <c r="I557" s="11">
        <v>6.6</v>
      </c>
      <c r="J557" s="10">
        <v>2.3</v>
      </c>
      <c r="K557" s="10">
        <v>5.8</v>
      </c>
      <c r="L557" s="8">
        <v>39.7</v>
      </c>
      <c r="M557" s="10">
        <v>0.4</v>
      </c>
      <c r="N557" s="10">
        <v>1.7</v>
      </c>
      <c r="O557" s="8">
        <v>23.5</v>
      </c>
      <c r="P557" s="8">
        <v>1.6</v>
      </c>
      <c r="Q557" s="8">
        <v>1.7</v>
      </c>
      <c r="R557" s="8">
        <v>94.1</v>
      </c>
      <c r="S557" s="10">
        <v>1.6</v>
      </c>
      <c r="T557" s="10">
        <v>3.2</v>
      </c>
      <c r="U557" s="10">
        <v>4.8</v>
      </c>
      <c r="V557" s="10">
        <v>0.4</v>
      </c>
      <c r="W557" s="10">
        <v>0.9</v>
      </c>
      <c r="X557" s="10">
        <v>0.4</v>
      </c>
      <c r="Y557" s="10">
        <v>0.8</v>
      </c>
      <c r="Z557" s="10">
        <v>2.2</v>
      </c>
      <c r="AA557" s="8">
        <v>14.5</v>
      </c>
      <c r="AB557" s="8">
        <v>1.0</v>
      </c>
      <c r="AC557" s="8">
        <v>0.0</v>
      </c>
      <c r="AD557" s="8">
        <v>-3.0</v>
      </c>
      <c r="AE557" s="14">
        <v>2021.0</v>
      </c>
      <c r="AF557" s="8"/>
    </row>
    <row r="558">
      <c r="A558" s="8">
        <v>78.0</v>
      </c>
      <c r="B558" s="9" t="s">
        <v>1142</v>
      </c>
      <c r="C558" s="10" t="s">
        <v>1143</v>
      </c>
      <c r="D558" s="8">
        <v>33.0</v>
      </c>
      <c r="E558" s="8">
        <v>27.0</v>
      </c>
      <c r="F558" s="8">
        <v>3.0</v>
      </c>
      <c r="G558" s="8">
        <v>24.0</v>
      </c>
      <c r="H558" s="8">
        <v>20.0</v>
      </c>
      <c r="I558" s="11">
        <v>6.4</v>
      </c>
      <c r="J558" s="10">
        <v>2.8</v>
      </c>
      <c r="K558" s="10">
        <v>7.0</v>
      </c>
      <c r="L558" s="8">
        <v>40.4</v>
      </c>
      <c r="M558" s="10">
        <v>0.1</v>
      </c>
      <c r="N558" s="10">
        <v>0.7</v>
      </c>
      <c r="O558" s="8">
        <v>20.0</v>
      </c>
      <c r="P558" s="8">
        <v>0.7</v>
      </c>
      <c r="Q558" s="8">
        <v>0.7</v>
      </c>
      <c r="R558" s="8">
        <v>90.0</v>
      </c>
      <c r="S558" s="10">
        <v>1.7</v>
      </c>
      <c r="T558" s="10">
        <v>2.2</v>
      </c>
      <c r="U558" s="10">
        <v>3.9</v>
      </c>
      <c r="V558" s="10">
        <v>1.5</v>
      </c>
      <c r="W558" s="10">
        <v>1.4</v>
      </c>
      <c r="X558" s="8">
        <v>0.0</v>
      </c>
      <c r="Y558" s="10">
        <v>0.1</v>
      </c>
      <c r="Z558" s="10">
        <v>1.8</v>
      </c>
      <c r="AA558" s="8">
        <v>12.3</v>
      </c>
      <c r="AB558" s="8">
        <v>0.0</v>
      </c>
      <c r="AC558" s="8">
        <v>0.0</v>
      </c>
      <c r="AD558" s="8">
        <v>-7.1</v>
      </c>
      <c r="AE558" s="14">
        <v>2021.0</v>
      </c>
      <c r="AF558" s="8"/>
    </row>
    <row r="559">
      <c r="A559" s="8">
        <v>79.0</v>
      </c>
      <c r="B559" s="9" t="s">
        <v>1144</v>
      </c>
      <c r="C559" s="10" t="s">
        <v>1145</v>
      </c>
      <c r="D559" s="8">
        <v>37.0</v>
      </c>
      <c r="E559" s="8">
        <v>26.0</v>
      </c>
      <c r="F559" s="8">
        <v>14.0</v>
      </c>
      <c r="G559" s="8">
        <v>12.0</v>
      </c>
      <c r="H559" s="8">
        <v>17.8</v>
      </c>
      <c r="I559" s="11">
        <v>6.4</v>
      </c>
      <c r="J559" s="10">
        <v>2.8</v>
      </c>
      <c r="K559" s="10">
        <v>6.5</v>
      </c>
      <c r="L559" s="8">
        <v>43.5</v>
      </c>
      <c r="M559" s="8">
        <v>0.0</v>
      </c>
      <c r="N559" s="10">
        <v>0.3</v>
      </c>
      <c r="O559" s="8">
        <v>14.3</v>
      </c>
      <c r="P559" s="8">
        <v>0.7</v>
      </c>
      <c r="Q559" s="8">
        <v>0.8</v>
      </c>
      <c r="R559" s="8">
        <v>81.8</v>
      </c>
      <c r="S559" s="10">
        <v>0.6</v>
      </c>
      <c r="T559" s="10">
        <v>2.4</v>
      </c>
      <c r="U559" s="10">
        <v>3.0</v>
      </c>
      <c r="V559" s="10">
        <v>0.7</v>
      </c>
      <c r="W559" s="10">
        <v>0.8</v>
      </c>
      <c r="X559" s="10">
        <v>0.5</v>
      </c>
      <c r="Y559" s="10">
        <v>0.2</v>
      </c>
      <c r="Z559" s="10">
        <v>1.1</v>
      </c>
      <c r="AA559" s="8">
        <v>11.4</v>
      </c>
      <c r="AB559" s="8">
        <v>0.0</v>
      </c>
      <c r="AC559" s="8">
        <v>0.0</v>
      </c>
      <c r="AD559" s="8">
        <v>-3.0</v>
      </c>
      <c r="AE559" s="14">
        <v>2021.0</v>
      </c>
      <c r="AF559" s="8"/>
    </row>
    <row r="560">
      <c r="A560" s="8">
        <v>80.0</v>
      </c>
      <c r="B560" s="9" t="s">
        <v>1146</v>
      </c>
      <c r="C560" s="10" t="s">
        <v>1147</v>
      </c>
      <c r="D560" s="8">
        <v>30.0</v>
      </c>
      <c r="E560" s="8">
        <v>31.0</v>
      </c>
      <c r="F560" s="8">
        <v>12.0</v>
      </c>
      <c r="G560" s="8">
        <v>19.0</v>
      </c>
      <c r="H560" s="8">
        <v>18.0</v>
      </c>
      <c r="I560" s="11">
        <v>6.4</v>
      </c>
      <c r="J560" s="10">
        <v>2.3</v>
      </c>
      <c r="K560" s="10">
        <v>6.5</v>
      </c>
      <c r="L560" s="8">
        <v>35.1</v>
      </c>
      <c r="M560" s="10">
        <v>1.1</v>
      </c>
      <c r="N560" s="10">
        <v>3.7</v>
      </c>
      <c r="O560" s="8">
        <v>30.2</v>
      </c>
      <c r="P560" s="8">
        <v>0.7</v>
      </c>
      <c r="Q560" s="8">
        <v>0.9</v>
      </c>
      <c r="R560" s="8">
        <v>81.5</v>
      </c>
      <c r="S560" s="10">
        <v>0.7</v>
      </c>
      <c r="T560" s="10">
        <v>3.7</v>
      </c>
      <c r="U560" s="10">
        <v>4.4</v>
      </c>
      <c r="V560" s="10">
        <v>1.4</v>
      </c>
      <c r="W560" s="10">
        <v>1.2</v>
      </c>
      <c r="X560" s="10">
        <v>0.8</v>
      </c>
      <c r="Y560" s="10">
        <v>0.7</v>
      </c>
      <c r="Z560" s="10">
        <v>2.2</v>
      </c>
      <c r="AA560" s="8">
        <v>16.2</v>
      </c>
      <c r="AB560" s="8">
        <v>1.0</v>
      </c>
      <c r="AC560" s="8">
        <v>0.0</v>
      </c>
      <c r="AD560" s="8">
        <v>-2.7</v>
      </c>
      <c r="AE560" s="14">
        <v>2021.0</v>
      </c>
      <c r="AF560" s="8"/>
    </row>
    <row r="561">
      <c r="A561" s="8">
        <v>81.0</v>
      </c>
      <c r="B561" s="9" t="s">
        <v>1148</v>
      </c>
      <c r="C561" s="10" t="s">
        <v>1149</v>
      </c>
      <c r="D561" s="8">
        <v>37.0</v>
      </c>
      <c r="E561" s="8">
        <v>31.0</v>
      </c>
      <c r="F561" s="8">
        <v>11.0</v>
      </c>
      <c r="G561" s="8">
        <v>20.0</v>
      </c>
      <c r="H561" s="8">
        <v>23.4</v>
      </c>
      <c r="I561" s="11">
        <v>6.4</v>
      </c>
      <c r="J561" s="10">
        <v>2.1</v>
      </c>
      <c r="K561" s="10">
        <v>5.7</v>
      </c>
      <c r="L561" s="8">
        <v>36.0</v>
      </c>
      <c r="M561" s="10">
        <v>1.6</v>
      </c>
      <c r="N561" s="10">
        <v>4.5</v>
      </c>
      <c r="O561" s="8">
        <v>35.7</v>
      </c>
      <c r="P561" s="8">
        <v>0.6</v>
      </c>
      <c r="Q561" s="8">
        <v>0.7</v>
      </c>
      <c r="R561" s="8">
        <v>82.6</v>
      </c>
      <c r="S561" s="10">
        <v>0.4</v>
      </c>
      <c r="T561" s="10">
        <v>1.6</v>
      </c>
      <c r="U561" s="10">
        <v>2.0</v>
      </c>
      <c r="V561" s="10">
        <v>2.5</v>
      </c>
      <c r="W561" s="10">
        <v>1.1</v>
      </c>
      <c r="X561" s="10">
        <v>0.5</v>
      </c>
      <c r="Y561" s="10">
        <v>0.1</v>
      </c>
      <c r="Z561" s="10">
        <v>1.5</v>
      </c>
      <c r="AA561" s="8">
        <v>13.5</v>
      </c>
      <c r="AB561" s="8">
        <v>0.0</v>
      </c>
      <c r="AC561" s="8">
        <v>0.0</v>
      </c>
      <c r="AD561" s="8">
        <v>-1.3</v>
      </c>
      <c r="AE561" s="14">
        <v>2021.0</v>
      </c>
      <c r="AF561" s="8"/>
    </row>
    <row r="562">
      <c r="A562" s="8">
        <v>82.0</v>
      </c>
      <c r="B562" s="9" t="s">
        <v>1150</v>
      </c>
      <c r="C562" s="10" t="s">
        <v>1151</v>
      </c>
      <c r="D562" s="8">
        <v>23.0</v>
      </c>
      <c r="E562" s="8">
        <v>30.0</v>
      </c>
      <c r="F562" s="8">
        <v>7.0</v>
      </c>
      <c r="G562" s="8">
        <v>23.0</v>
      </c>
      <c r="H562" s="8">
        <v>16.4</v>
      </c>
      <c r="I562" s="11">
        <v>6.3</v>
      </c>
      <c r="J562" s="10">
        <v>1.9</v>
      </c>
      <c r="K562" s="10">
        <v>5.8</v>
      </c>
      <c r="L562" s="8">
        <v>32.2</v>
      </c>
      <c r="M562" s="10">
        <v>1.1</v>
      </c>
      <c r="N562" s="10">
        <v>3.5</v>
      </c>
      <c r="O562" s="8">
        <v>30.8</v>
      </c>
      <c r="P562" s="8">
        <v>1.5</v>
      </c>
      <c r="Q562" s="8">
        <v>1.7</v>
      </c>
      <c r="R562" s="8">
        <v>88.2</v>
      </c>
      <c r="S562" s="10">
        <v>0.3</v>
      </c>
      <c r="T562" s="10">
        <v>1.3</v>
      </c>
      <c r="U562" s="10">
        <v>1.6</v>
      </c>
      <c r="V562" s="10">
        <v>2.0</v>
      </c>
      <c r="W562" s="10">
        <v>1.2</v>
      </c>
      <c r="X562" s="10">
        <v>0.8</v>
      </c>
      <c r="Y562" s="10">
        <v>0.2</v>
      </c>
      <c r="Z562" s="10">
        <v>1.8</v>
      </c>
      <c r="AA562" s="8">
        <v>13.0</v>
      </c>
      <c r="AB562" s="8">
        <v>0.0</v>
      </c>
      <c r="AC562" s="8">
        <v>0.0</v>
      </c>
      <c r="AD562" s="8">
        <v>-2.1</v>
      </c>
      <c r="AE562" s="14">
        <v>2021.0</v>
      </c>
      <c r="AF562" s="8"/>
    </row>
    <row r="563">
      <c r="A563" s="8">
        <v>83.0</v>
      </c>
      <c r="B563" s="9" t="s">
        <v>1152</v>
      </c>
      <c r="C563" s="10" t="s">
        <v>1153</v>
      </c>
      <c r="D563" s="8">
        <v>25.0</v>
      </c>
      <c r="E563" s="8">
        <v>27.0</v>
      </c>
      <c r="F563" s="8">
        <v>11.0</v>
      </c>
      <c r="G563" s="8">
        <v>16.0</v>
      </c>
      <c r="H563" s="8">
        <v>16.6</v>
      </c>
      <c r="I563" s="11">
        <v>5.9</v>
      </c>
      <c r="J563" s="10">
        <v>2.0</v>
      </c>
      <c r="K563" s="10">
        <v>5.5</v>
      </c>
      <c r="L563" s="8">
        <v>35.6</v>
      </c>
      <c r="M563" s="10">
        <v>0.7</v>
      </c>
      <c r="N563" s="10">
        <v>1.7</v>
      </c>
      <c r="O563" s="8">
        <v>38.3</v>
      </c>
      <c r="P563" s="8">
        <v>1.3</v>
      </c>
      <c r="Q563" s="8">
        <v>1.7</v>
      </c>
      <c r="R563" s="8">
        <v>76.1</v>
      </c>
      <c r="S563" s="10">
        <v>0.4</v>
      </c>
      <c r="T563" s="10">
        <v>2.0</v>
      </c>
      <c r="U563" s="10">
        <v>2.4</v>
      </c>
      <c r="V563" s="10">
        <v>1.1</v>
      </c>
      <c r="W563" s="10">
        <v>1.6</v>
      </c>
      <c r="X563" s="10">
        <v>0.5</v>
      </c>
      <c r="Y563" s="10">
        <v>0.4</v>
      </c>
      <c r="Z563" s="10">
        <v>2.4</v>
      </c>
      <c r="AA563" s="8">
        <v>11.9</v>
      </c>
      <c r="AB563" s="8">
        <v>0.0</v>
      </c>
      <c r="AC563" s="8">
        <v>0.0</v>
      </c>
      <c r="AD563" s="8">
        <v>-4.1</v>
      </c>
      <c r="AE563" s="14">
        <v>2021.0</v>
      </c>
      <c r="AF563" s="8"/>
    </row>
    <row r="564">
      <c r="A564" s="8">
        <v>84.0</v>
      </c>
      <c r="B564" s="9" t="s">
        <v>1154</v>
      </c>
      <c r="C564" s="10" t="s">
        <v>1155</v>
      </c>
      <c r="D564" s="8">
        <v>29.0</v>
      </c>
      <c r="E564" s="8">
        <v>15.0</v>
      </c>
      <c r="F564" s="8">
        <v>6.0</v>
      </c>
      <c r="G564" s="8">
        <v>9.0</v>
      </c>
      <c r="H564" s="8">
        <v>14.0</v>
      </c>
      <c r="I564" s="11">
        <v>5.9</v>
      </c>
      <c r="J564" s="10">
        <v>2.3</v>
      </c>
      <c r="K564" s="10">
        <v>4.3</v>
      </c>
      <c r="L564" s="8">
        <v>53.1</v>
      </c>
      <c r="M564" s="10">
        <v>0.1</v>
      </c>
      <c r="N564" s="10">
        <v>0.6</v>
      </c>
      <c r="O564" s="8">
        <v>22.2</v>
      </c>
      <c r="P564" s="8">
        <v>1.2</v>
      </c>
      <c r="Q564" s="8">
        <v>1.7</v>
      </c>
      <c r="R564" s="8">
        <v>69.2</v>
      </c>
      <c r="S564" s="10">
        <v>0.9</v>
      </c>
      <c r="T564" s="10">
        <v>2.7</v>
      </c>
      <c r="U564" s="10">
        <v>3.5</v>
      </c>
      <c r="V564" s="10">
        <v>0.3</v>
      </c>
      <c r="W564" s="10">
        <v>1.4</v>
      </c>
      <c r="X564" s="10">
        <v>0.3</v>
      </c>
      <c r="Y564" s="10">
        <v>0.3</v>
      </c>
      <c r="Z564" s="10">
        <v>3.1</v>
      </c>
      <c r="AA564" s="8">
        <v>10.9</v>
      </c>
      <c r="AB564" s="8">
        <v>0.0</v>
      </c>
      <c r="AC564" s="8">
        <v>0.0</v>
      </c>
      <c r="AD564" s="8">
        <v>-2.3</v>
      </c>
      <c r="AE564" s="14">
        <v>2021.0</v>
      </c>
      <c r="AF564" s="8"/>
    </row>
    <row r="565">
      <c r="A565" s="8">
        <v>85.0</v>
      </c>
      <c r="B565" s="9" t="s">
        <v>1156</v>
      </c>
      <c r="C565" s="10" t="s">
        <v>1157</v>
      </c>
      <c r="D565" s="8">
        <v>34.0</v>
      </c>
      <c r="E565" s="8">
        <v>26.0</v>
      </c>
      <c r="F565" s="8">
        <v>5.0</v>
      </c>
      <c r="G565" s="8">
        <v>21.0</v>
      </c>
      <c r="H565" s="8">
        <v>20.9</v>
      </c>
      <c r="I565" s="11">
        <v>5.8</v>
      </c>
      <c r="J565" s="10">
        <v>2.6</v>
      </c>
      <c r="K565" s="10">
        <v>7.0</v>
      </c>
      <c r="L565" s="8">
        <v>37.0</v>
      </c>
      <c r="M565" s="10">
        <v>0.2</v>
      </c>
      <c r="N565" s="10">
        <v>0.6</v>
      </c>
      <c r="O565" s="8">
        <v>31.3</v>
      </c>
      <c r="P565" s="8">
        <v>0.5</v>
      </c>
      <c r="Q565" s="8">
        <v>0.7</v>
      </c>
      <c r="R565" s="8">
        <v>68.4</v>
      </c>
      <c r="S565" s="10">
        <v>1.4</v>
      </c>
      <c r="T565" s="10">
        <v>4.8</v>
      </c>
      <c r="U565" s="10">
        <v>6.3</v>
      </c>
      <c r="V565" s="10">
        <v>2.0</v>
      </c>
      <c r="W565" s="10">
        <v>1.8</v>
      </c>
      <c r="X565" s="10">
        <v>0.6</v>
      </c>
      <c r="Y565" s="10">
        <v>1.5</v>
      </c>
      <c r="Z565" s="10">
        <v>2.0</v>
      </c>
      <c r="AA565" s="8">
        <v>18.6</v>
      </c>
      <c r="AB565" s="8">
        <v>3.0</v>
      </c>
      <c r="AC565" s="8">
        <v>0.0</v>
      </c>
      <c r="AD565" s="8">
        <v>-7.3</v>
      </c>
      <c r="AE565" s="14">
        <v>2021.0</v>
      </c>
      <c r="AF565" s="8"/>
    </row>
    <row r="566">
      <c r="A566" s="8">
        <v>86.0</v>
      </c>
      <c r="B566" s="9" t="s">
        <v>1158</v>
      </c>
      <c r="C566" s="10" t="s">
        <v>1159</v>
      </c>
      <c r="D566" s="8">
        <v>29.0</v>
      </c>
      <c r="E566" s="8">
        <v>32.0</v>
      </c>
      <c r="F566" s="8">
        <v>8.0</v>
      </c>
      <c r="G566" s="8">
        <v>24.0</v>
      </c>
      <c r="H566" s="8">
        <v>23.8</v>
      </c>
      <c r="I566" s="11">
        <v>5.8</v>
      </c>
      <c r="J566" s="10">
        <v>2.5</v>
      </c>
      <c r="K566" s="10">
        <v>4.8</v>
      </c>
      <c r="L566" s="8">
        <v>51.6</v>
      </c>
      <c r="M566" s="8">
        <v>0.0</v>
      </c>
      <c r="N566" s="8">
        <v>0.0</v>
      </c>
      <c r="O566" s="8">
        <v>0.0</v>
      </c>
      <c r="P566" s="8">
        <v>0.8</v>
      </c>
      <c r="Q566" s="8">
        <v>1.7</v>
      </c>
      <c r="R566" s="8">
        <v>50.9</v>
      </c>
      <c r="S566" s="10">
        <v>2.0</v>
      </c>
      <c r="T566" s="10">
        <v>2.9</v>
      </c>
      <c r="U566" s="10">
        <v>4.9</v>
      </c>
      <c r="V566" s="10">
        <v>1.2</v>
      </c>
      <c r="W566" s="10">
        <v>0.8</v>
      </c>
      <c r="X566" s="10">
        <v>1.1</v>
      </c>
      <c r="Y566" s="10">
        <v>1.3</v>
      </c>
      <c r="Z566" s="10">
        <v>1.9</v>
      </c>
      <c r="AA566" s="8">
        <v>16.9</v>
      </c>
      <c r="AB566" s="8">
        <v>1.0</v>
      </c>
      <c r="AC566" s="8">
        <v>0.0</v>
      </c>
      <c r="AD566" s="8">
        <v>-3.7</v>
      </c>
      <c r="AE566" s="14">
        <v>2021.0</v>
      </c>
      <c r="AF566" s="8"/>
    </row>
    <row r="567">
      <c r="A567" s="8">
        <v>87.0</v>
      </c>
      <c r="B567" s="9" t="s">
        <v>1160</v>
      </c>
      <c r="C567" s="10" t="s">
        <v>1161</v>
      </c>
      <c r="D567" s="8">
        <v>26.0</v>
      </c>
      <c r="E567" s="8">
        <v>29.0</v>
      </c>
      <c r="F567" s="8">
        <v>19.0</v>
      </c>
      <c r="G567" s="8">
        <v>10.0</v>
      </c>
      <c r="H567" s="8">
        <v>18.7</v>
      </c>
      <c r="I567" s="11">
        <v>5.8</v>
      </c>
      <c r="J567" s="10">
        <v>1.9</v>
      </c>
      <c r="K567" s="10">
        <v>5.0</v>
      </c>
      <c r="L567" s="8">
        <v>38.9</v>
      </c>
      <c r="M567" s="10">
        <v>0.1</v>
      </c>
      <c r="N567" s="10">
        <v>0.5</v>
      </c>
      <c r="O567" s="8">
        <v>21.4</v>
      </c>
      <c r="P567" s="8">
        <v>1.8</v>
      </c>
      <c r="Q567" s="8">
        <v>2.2</v>
      </c>
      <c r="R567" s="8">
        <v>84.1</v>
      </c>
      <c r="S567" s="10">
        <v>0.6</v>
      </c>
      <c r="T567" s="10">
        <v>1.8</v>
      </c>
      <c r="U567" s="10">
        <v>2.3</v>
      </c>
      <c r="V567" s="10">
        <v>3.0</v>
      </c>
      <c r="W567" s="10">
        <v>1.1</v>
      </c>
      <c r="X567" s="10">
        <v>0.7</v>
      </c>
      <c r="Y567" s="10">
        <v>0.1</v>
      </c>
      <c r="Z567" s="10">
        <v>1.0</v>
      </c>
      <c r="AA567" s="8">
        <v>13.0</v>
      </c>
      <c r="AB567" s="8">
        <v>0.0</v>
      </c>
      <c r="AC567" s="8">
        <v>0.0</v>
      </c>
      <c r="AD567" s="8">
        <v>0.6</v>
      </c>
      <c r="AE567" s="14">
        <v>2021.0</v>
      </c>
      <c r="AF567" s="8"/>
    </row>
    <row r="568">
      <c r="A568" s="8">
        <v>88.0</v>
      </c>
      <c r="B568" s="9" t="s">
        <v>1162</v>
      </c>
      <c r="C568" s="10" t="s">
        <v>1163</v>
      </c>
      <c r="D568" s="8">
        <v>24.0</v>
      </c>
      <c r="E568" s="8">
        <v>30.0</v>
      </c>
      <c r="F568" s="8">
        <v>14.0</v>
      </c>
      <c r="G568" s="8">
        <v>16.0</v>
      </c>
      <c r="H568" s="8">
        <v>16.8</v>
      </c>
      <c r="I568" s="11">
        <v>5.8</v>
      </c>
      <c r="J568" s="10">
        <v>2.4</v>
      </c>
      <c r="K568" s="10">
        <v>4.6</v>
      </c>
      <c r="L568" s="8">
        <v>52.9</v>
      </c>
      <c r="M568" s="8">
        <v>0.0</v>
      </c>
      <c r="N568" s="10">
        <v>0.1</v>
      </c>
      <c r="O568" s="8">
        <v>0.0</v>
      </c>
      <c r="P568" s="8">
        <v>0.9</v>
      </c>
      <c r="Q568" s="8">
        <v>1.1</v>
      </c>
      <c r="R568" s="8">
        <v>79.4</v>
      </c>
      <c r="S568" s="10">
        <v>1.4</v>
      </c>
      <c r="T568" s="10">
        <v>3.0</v>
      </c>
      <c r="U568" s="10">
        <v>4.4</v>
      </c>
      <c r="V568" s="10">
        <v>0.8</v>
      </c>
      <c r="W568" s="10">
        <v>0.6</v>
      </c>
      <c r="X568" s="10">
        <v>0.7</v>
      </c>
      <c r="Y568" s="10">
        <v>0.7</v>
      </c>
      <c r="Z568" s="10">
        <v>2.0</v>
      </c>
      <c r="AA568" s="8">
        <v>13.6</v>
      </c>
      <c r="AB568" s="8">
        <v>3.0</v>
      </c>
      <c r="AC568" s="8">
        <v>0.0</v>
      </c>
      <c r="AD568" s="8">
        <v>1.5</v>
      </c>
      <c r="AE568" s="14">
        <v>2021.0</v>
      </c>
      <c r="AF568" s="8"/>
    </row>
    <row r="569">
      <c r="A569" s="8">
        <v>89.0</v>
      </c>
      <c r="B569" s="9" t="s">
        <v>1164</v>
      </c>
      <c r="C569" s="10" t="s">
        <v>1165</v>
      </c>
      <c r="D569" s="8">
        <v>34.0</v>
      </c>
      <c r="E569" s="8">
        <v>29.0</v>
      </c>
      <c r="F569" s="8">
        <v>19.0</v>
      </c>
      <c r="G569" s="8">
        <v>10.0</v>
      </c>
      <c r="H569" s="8">
        <v>14.3</v>
      </c>
      <c r="I569" s="11">
        <v>5.8</v>
      </c>
      <c r="J569" s="10">
        <v>2.0</v>
      </c>
      <c r="K569" s="10">
        <v>4.6</v>
      </c>
      <c r="L569" s="8">
        <v>43.9</v>
      </c>
      <c r="M569" s="10">
        <v>0.9</v>
      </c>
      <c r="N569" s="10">
        <v>1.7</v>
      </c>
      <c r="O569" s="8">
        <v>50.0</v>
      </c>
      <c r="P569" s="8">
        <v>0.9</v>
      </c>
      <c r="Q569" s="8">
        <v>1.0</v>
      </c>
      <c r="R569" s="8">
        <v>89.7</v>
      </c>
      <c r="S569" s="10">
        <v>0.3</v>
      </c>
      <c r="T569" s="10">
        <v>1.3</v>
      </c>
      <c r="U569" s="10">
        <v>1.6</v>
      </c>
      <c r="V569" s="10">
        <v>1.7</v>
      </c>
      <c r="W569" s="10">
        <v>0.9</v>
      </c>
      <c r="X569" s="10">
        <v>0.7</v>
      </c>
      <c r="Y569" s="10">
        <v>0.2</v>
      </c>
      <c r="Z569" s="10">
        <v>1.1</v>
      </c>
      <c r="AA569" s="8">
        <v>11.8</v>
      </c>
      <c r="AB569" s="8">
        <v>0.0</v>
      </c>
      <c r="AC569" s="8">
        <v>0.0</v>
      </c>
      <c r="AD569" s="8">
        <v>1.6</v>
      </c>
      <c r="AE569" s="14">
        <v>2021.0</v>
      </c>
      <c r="AF569" s="8"/>
    </row>
    <row r="570">
      <c r="A570" s="8">
        <v>90.0</v>
      </c>
      <c r="B570" s="9" t="s">
        <v>1166</v>
      </c>
      <c r="C570" s="10" t="s">
        <v>1167</v>
      </c>
      <c r="D570" s="8">
        <v>28.0</v>
      </c>
      <c r="E570" s="8">
        <v>30.0</v>
      </c>
      <c r="F570" s="8">
        <v>20.0</v>
      </c>
      <c r="G570" s="8">
        <v>10.0</v>
      </c>
      <c r="H570" s="8">
        <v>17.9</v>
      </c>
      <c r="I570" s="11">
        <v>5.7</v>
      </c>
      <c r="J570" s="10">
        <v>2.3</v>
      </c>
      <c r="K570" s="10">
        <v>4.8</v>
      </c>
      <c r="L570" s="8">
        <v>48.3</v>
      </c>
      <c r="M570" s="10">
        <v>0.9</v>
      </c>
      <c r="N570" s="10">
        <v>2.2</v>
      </c>
      <c r="O570" s="8">
        <v>41.5</v>
      </c>
      <c r="P570" s="8">
        <v>0.2</v>
      </c>
      <c r="Q570" s="8">
        <v>0.3</v>
      </c>
      <c r="R570" s="8">
        <v>75.0</v>
      </c>
      <c r="S570" s="10">
        <v>0.4</v>
      </c>
      <c r="T570" s="10">
        <v>2.5</v>
      </c>
      <c r="U570" s="10">
        <v>2.9</v>
      </c>
      <c r="V570" s="10">
        <v>1.6</v>
      </c>
      <c r="W570" s="10">
        <v>1.6</v>
      </c>
      <c r="X570" s="10">
        <v>0.5</v>
      </c>
      <c r="Y570" s="10">
        <v>0.4</v>
      </c>
      <c r="Z570" s="10">
        <v>1.9</v>
      </c>
      <c r="AA570" s="8">
        <v>12.8</v>
      </c>
      <c r="AB570" s="8">
        <v>0.0</v>
      </c>
      <c r="AC570" s="8">
        <v>0.0</v>
      </c>
      <c r="AD570" s="8">
        <v>3.3</v>
      </c>
      <c r="AE570" s="14">
        <v>2021.0</v>
      </c>
      <c r="AF570" s="8"/>
    </row>
    <row r="571">
      <c r="A571" s="8">
        <v>91.0</v>
      </c>
      <c r="B571" s="9" t="s">
        <v>1168</v>
      </c>
      <c r="C571" s="10" t="s">
        <v>1169</v>
      </c>
      <c r="D571" s="8">
        <v>24.0</v>
      </c>
      <c r="E571" s="8">
        <v>30.0</v>
      </c>
      <c r="F571" s="8">
        <v>12.0</v>
      </c>
      <c r="G571" s="8">
        <v>18.0</v>
      </c>
      <c r="H571" s="8">
        <v>18.9</v>
      </c>
      <c r="I571" s="11">
        <v>5.7</v>
      </c>
      <c r="J571" s="10">
        <v>2.4</v>
      </c>
      <c r="K571" s="10">
        <v>5.1</v>
      </c>
      <c r="L571" s="8">
        <v>46.7</v>
      </c>
      <c r="M571" s="10">
        <v>0.8</v>
      </c>
      <c r="N571" s="10">
        <v>2.0</v>
      </c>
      <c r="O571" s="8">
        <v>39.3</v>
      </c>
      <c r="P571" s="8">
        <v>0.1</v>
      </c>
      <c r="Q571" s="8">
        <v>0.2</v>
      </c>
      <c r="R571" s="8">
        <v>80.0</v>
      </c>
      <c r="S571" s="10">
        <v>0.7</v>
      </c>
      <c r="T571" s="10">
        <v>3.4</v>
      </c>
      <c r="U571" s="10">
        <v>4.0</v>
      </c>
      <c r="V571" s="10">
        <v>1.4</v>
      </c>
      <c r="W571" s="10">
        <v>1.3</v>
      </c>
      <c r="X571" s="10">
        <v>0.3</v>
      </c>
      <c r="Y571" s="10">
        <v>0.5</v>
      </c>
      <c r="Z571" s="10">
        <v>1.6</v>
      </c>
      <c r="AA571" s="8">
        <v>13.5</v>
      </c>
      <c r="AB571" s="8">
        <v>0.0</v>
      </c>
      <c r="AC571" s="8">
        <v>0.0</v>
      </c>
      <c r="AD571" s="8">
        <v>-1.7</v>
      </c>
      <c r="AE571" s="14">
        <v>2021.0</v>
      </c>
      <c r="AF571" s="8"/>
    </row>
    <row r="572">
      <c r="A572" s="8">
        <v>92.0</v>
      </c>
      <c r="B572" s="9" t="s">
        <v>1170</v>
      </c>
      <c r="C572" s="10" t="s">
        <v>1171</v>
      </c>
      <c r="D572" s="8">
        <v>25.0</v>
      </c>
      <c r="E572" s="8">
        <v>30.0</v>
      </c>
      <c r="F572" s="8">
        <v>19.0</v>
      </c>
      <c r="G572" s="8">
        <v>11.0</v>
      </c>
      <c r="H572" s="8">
        <v>17.5</v>
      </c>
      <c r="I572" s="11">
        <v>5.6</v>
      </c>
      <c r="J572" s="10">
        <v>2.0</v>
      </c>
      <c r="K572" s="10">
        <v>4.5</v>
      </c>
      <c r="L572" s="8">
        <v>43.7</v>
      </c>
      <c r="M572" s="10">
        <v>1.1</v>
      </c>
      <c r="N572" s="10">
        <v>2.6</v>
      </c>
      <c r="O572" s="8">
        <v>41.0</v>
      </c>
      <c r="P572" s="8">
        <v>0.6</v>
      </c>
      <c r="Q572" s="8">
        <v>0.9</v>
      </c>
      <c r="R572" s="8">
        <v>70.4</v>
      </c>
      <c r="S572" s="10">
        <v>0.3</v>
      </c>
      <c r="T572" s="10">
        <v>1.7</v>
      </c>
      <c r="U572" s="10">
        <v>2.0</v>
      </c>
      <c r="V572" s="10">
        <v>1.1</v>
      </c>
      <c r="W572" s="10">
        <v>0.5</v>
      </c>
      <c r="X572" s="10">
        <v>0.5</v>
      </c>
      <c r="Y572" s="10">
        <v>0.2</v>
      </c>
      <c r="Z572" s="10">
        <v>1.9</v>
      </c>
      <c r="AA572" s="8">
        <v>11.2</v>
      </c>
      <c r="AB572" s="8">
        <v>0.0</v>
      </c>
      <c r="AC572" s="8">
        <v>0.0</v>
      </c>
      <c r="AD572" s="8">
        <v>1.1</v>
      </c>
      <c r="AE572" s="14">
        <v>2021.0</v>
      </c>
      <c r="AF572" s="8"/>
    </row>
    <row r="573">
      <c r="A573" s="8">
        <v>93.0</v>
      </c>
      <c r="B573" s="9" t="s">
        <v>1172</v>
      </c>
      <c r="C573" s="10" t="s">
        <v>1173</v>
      </c>
      <c r="D573" s="8">
        <v>30.0</v>
      </c>
      <c r="E573" s="8">
        <v>2.0</v>
      </c>
      <c r="F573" s="8">
        <v>2.0</v>
      </c>
      <c r="G573" s="8">
        <v>0.0</v>
      </c>
      <c r="H573" s="8">
        <v>17.4</v>
      </c>
      <c r="I573" s="11">
        <v>5.5</v>
      </c>
      <c r="J573" s="10">
        <v>2.0</v>
      </c>
      <c r="K573" s="10">
        <v>7.5</v>
      </c>
      <c r="L573" s="8">
        <v>26.7</v>
      </c>
      <c r="M573" s="8">
        <v>0.0</v>
      </c>
      <c r="N573" s="8">
        <v>0.0</v>
      </c>
      <c r="O573" s="8">
        <v>0.0</v>
      </c>
      <c r="P573" s="8">
        <v>1.5</v>
      </c>
      <c r="Q573" s="8">
        <v>2.0</v>
      </c>
      <c r="R573" s="8">
        <v>75.0</v>
      </c>
      <c r="S573" s="10">
        <v>0.5</v>
      </c>
      <c r="T573" s="10">
        <v>4.5</v>
      </c>
      <c r="U573" s="10">
        <v>5.0</v>
      </c>
      <c r="V573" s="10">
        <v>2.0</v>
      </c>
      <c r="W573" s="10">
        <v>1.5</v>
      </c>
      <c r="X573" s="10">
        <v>0.5</v>
      </c>
      <c r="Y573" s="8">
        <v>0.0</v>
      </c>
      <c r="Z573" s="10">
        <v>2.0</v>
      </c>
      <c r="AA573" s="8">
        <v>13.5</v>
      </c>
      <c r="AB573" s="8">
        <v>0.0</v>
      </c>
      <c r="AC573" s="8">
        <v>0.0</v>
      </c>
      <c r="AD573" s="8">
        <v>9.0</v>
      </c>
      <c r="AE573" s="14">
        <v>2021.0</v>
      </c>
      <c r="AF573" s="8"/>
    </row>
    <row r="574">
      <c r="A574" s="8">
        <v>93.0</v>
      </c>
      <c r="B574" s="9" t="s">
        <v>1174</v>
      </c>
      <c r="C574" s="10" t="s">
        <v>1175</v>
      </c>
      <c r="D574" s="8">
        <v>33.0</v>
      </c>
      <c r="E574" s="8">
        <v>20.0</v>
      </c>
      <c r="F574" s="8">
        <v>7.0</v>
      </c>
      <c r="G574" s="8">
        <v>13.0</v>
      </c>
      <c r="H574" s="8">
        <v>14.7</v>
      </c>
      <c r="I574" s="11">
        <v>5.5</v>
      </c>
      <c r="J574" s="10">
        <v>2.3</v>
      </c>
      <c r="K574" s="10">
        <v>5.1</v>
      </c>
      <c r="L574" s="8">
        <v>44.6</v>
      </c>
      <c r="M574" s="10">
        <v>0.4</v>
      </c>
      <c r="N574" s="10">
        <v>1.2</v>
      </c>
      <c r="O574" s="8">
        <v>29.2</v>
      </c>
      <c r="P574" s="8">
        <v>0.7</v>
      </c>
      <c r="Q574" s="8">
        <v>0.9</v>
      </c>
      <c r="R574" s="8">
        <v>72.2</v>
      </c>
      <c r="S574" s="10">
        <v>1.3</v>
      </c>
      <c r="T574" s="10">
        <v>2.5</v>
      </c>
      <c r="U574" s="10">
        <v>3.7</v>
      </c>
      <c r="V574" s="10">
        <v>0.9</v>
      </c>
      <c r="W574" s="10">
        <v>1.6</v>
      </c>
      <c r="X574" s="10">
        <v>0.3</v>
      </c>
      <c r="Y574" s="10">
        <v>0.2</v>
      </c>
      <c r="Z574" s="10">
        <v>2.1</v>
      </c>
      <c r="AA574" s="8">
        <v>11.3</v>
      </c>
      <c r="AB574" s="8">
        <v>0.0</v>
      </c>
      <c r="AC574" s="8">
        <v>0.0</v>
      </c>
      <c r="AD574" s="8">
        <v>-3.0</v>
      </c>
      <c r="AE574" s="14">
        <v>2021.0</v>
      </c>
      <c r="AF574" s="8"/>
    </row>
    <row r="575">
      <c r="A575" s="8">
        <v>95.0</v>
      </c>
      <c r="B575" s="9" t="s">
        <v>1176</v>
      </c>
      <c r="C575" s="10" t="s">
        <v>1177</v>
      </c>
      <c r="D575" s="8">
        <v>28.0</v>
      </c>
      <c r="E575" s="8">
        <v>29.0</v>
      </c>
      <c r="F575" s="8">
        <v>14.0</v>
      </c>
      <c r="G575" s="8">
        <v>15.0</v>
      </c>
      <c r="H575" s="8">
        <v>17.2</v>
      </c>
      <c r="I575" s="11">
        <v>5.4</v>
      </c>
      <c r="J575" s="10">
        <v>2.3</v>
      </c>
      <c r="K575" s="10">
        <v>5.1</v>
      </c>
      <c r="L575" s="8">
        <v>44.9</v>
      </c>
      <c r="M575" s="10">
        <v>0.8</v>
      </c>
      <c r="N575" s="10">
        <v>1.7</v>
      </c>
      <c r="O575" s="8">
        <v>46.0</v>
      </c>
      <c r="P575" s="8">
        <v>0.1</v>
      </c>
      <c r="Q575" s="8">
        <v>0.2</v>
      </c>
      <c r="R575" s="8">
        <v>60.0</v>
      </c>
      <c r="S575" s="10">
        <v>0.4</v>
      </c>
      <c r="T575" s="10">
        <v>1.6</v>
      </c>
      <c r="U575" s="10">
        <v>2.0</v>
      </c>
      <c r="V575" s="10">
        <v>2.5</v>
      </c>
      <c r="W575" s="10">
        <v>1.4</v>
      </c>
      <c r="X575" s="10">
        <v>0.8</v>
      </c>
      <c r="Y575" s="10">
        <v>0.2</v>
      </c>
      <c r="Z575" s="10">
        <v>1.4</v>
      </c>
      <c r="AA575" s="8">
        <v>12.7</v>
      </c>
      <c r="AB575" s="8">
        <v>0.0</v>
      </c>
      <c r="AC575" s="8">
        <v>0.0</v>
      </c>
      <c r="AD575" s="8">
        <v>-0.3</v>
      </c>
      <c r="AE575" s="14">
        <v>2021.0</v>
      </c>
      <c r="AF575" s="8"/>
    </row>
    <row r="576">
      <c r="A576" s="8">
        <v>96.0</v>
      </c>
      <c r="B576" s="9" t="s">
        <v>1178</v>
      </c>
      <c r="C576" s="10" t="s">
        <v>1179</v>
      </c>
      <c r="D576" s="8">
        <v>27.0</v>
      </c>
      <c r="E576" s="8">
        <v>32.0</v>
      </c>
      <c r="F576" s="8">
        <v>6.0</v>
      </c>
      <c r="G576" s="8">
        <v>26.0</v>
      </c>
      <c r="H576" s="8">
        <v>17.8</v>
      </c>
      <c r="I576" s="11">
        <v>5.4</v>
      </c>
      <c r="J576" s="10">
        <v>2.0</v>
      </c>
      <c r="K576" s="10">
        <v>4.8</v>
      </c>
      <c r="L576" s="8">
        <v>42.8</v>
      </c>
      <c r="M576" s="10">
        <v>0.4</v>
      </c>
      <c r="N576" s="10">
        <v>1.5</v>
      </c>
      <c r="O576" s="8">
        <v>29.8</v>
      </c>
      <c r="P576" s="8">
        <v>0.9</v>
      </c>
      <c r="Q576" s="8">
        <v>1.2</v>
      </c>
      <c r="R576" s="8">
        <v>81.1</v>
      </c>
      <c r="S576" s="10">
        <v>0.3</v>
      </c>
      <c r="T576" s="10">
        <v>1.2</v>
      </c>
      <c r="U576" s="10">
        <v>1.5</v>
      </c>
      <c r="V576" s="10">
        <v>3.0</v>
      </c>
      <c r="W576" s="10">
        <v>1.0</v>
      </c>
      <c r="X576" s="10">
        <v>0.5</v>
      </c>
      <c r="Y576" s="10">
        <v>0.1</v>
      </c>
      <c r="Z576" s="10">
        <v>1.1</v>
      </c>
      <c r="AA576" s="8">
        <v>11.6</v>
      </c>
      <c r="AB576" s="8">
        <v>1.0</v>
      </c>
      <c r="AC576" s="8">
        <v>0.0</v>
      </c>
      <c r="AD576" s="8">
        <v>-5.5</v>
      </c>
      <c r="AE576" s="14">
        <v>2021.0</v>
      </c>
      <c r="AF576" s="8"/>
    </row>
    <row r="577">
      <c r="A577" s="8">
        <v>97.0</v>
      </c>
      <c r="B577" s="9" t="s">
        <v>1180</v>
      </c>
      <c r="C577" s="10" t="s">
        <v>1181</v>
      </c>
      <c r="D577" s="8">
        <v>33.0</v>
      </c>
      <c r="E577" s="8">
        <v>32.0</v>
      </c>
      <c r="F577" s="8">
        <v>19.0</v>
      </c>
      <c r="G577" s="8">
        <v>13.0</v>
      </c>
      <c r="H577" s="8">
        <v>17.5</v>
      </c>
      <c r="I577" s="11">
        <v>5.4</v>
      </c>
      <c r="J577" s="10">
        <v>1.9</v>
      </c>
      <c r="K577" s="10">
        <v>4.6</v>
      </c>
      <c r="L577" s="8">
        <v>41.2</v>
      </c>
      <c r="M577" s="10">
        <v>0.8</v>
      </c>
      <c r="N577" s="10">
        <v>2.5</v>
      </c>
      <c r="O577" s="8">
        <v>33.3</v>
      </c>
      <c r="P577" s="8">
        <v>0.7</v>
      </c>
      <c r="Q577" s="8">
        <v>0.8</v>
      </c>
      <c r="R577" s="8">
        <v>92.0</v>
      </c>
      <c r="S577" s="10">
        <v>0.8</v>
      </c>
      <c r="T577" s="10">
        <v>1.6</v>
      </c>
      <c r="U577" s="10">
        <v>2.3</v>
      </c>
      <c r="V577" s="10">
        <v>2.5</v>
      </c>
      <c r="W577" s="10">
        <v>1.0</v>
      </c>
      <c r="X577" s="10">
        <v>0.9</v>
      </c>
      <c r="Y577" s="10">
        <v>0.1</v>
      </c>
      <c r="Z577" s="10">
        <v>1.0</v>
      </c>
      <c r="AA577" s="8">
        <v>13.0</v>
      </c>
      <c r="AB577" s="8">
        <v>0.0</v>
      </c>
      <c r="AC577" s="8">
        <v>0.0</v>
      </c>
      <c r="AD577" s="8">
        <v>-0.5</v>
      </c>
      <c r="AE577" s="14">
        <v>2021.0</v>
      </c>
      <c r="AF577" s="8"/>
    </row>
    <row r="578">
      <c r="A578" s="8">
        <v>98.0</v>
      </c>
      <c r="B578" s="9" t="s">
        <v>1182</v>
      </c>
      <c r="C578" s="10" t="s">
        <v>1183</v>
      </c>
      <c r="D578" s="8">
        <v>28.0</v>
      </c>
      <c r="E578" s="8">
        <v>27.0</v>
      </c>
      <c r="F578" s="8">
        <v>17.0</v>
      </c>
      <c r="G578" s="8">
        <v>10.0</v>
      </c>
      <c r="H578" s="8">
        <v>12.6</v>
      </c>
      <c r="I578" s="11">
        <v>5.0</v>
      </c>
      <c r="J578" s="10">
        <v>1.9</v>
      </c>
      <c r="K578" s="10">
        <v>4.8</v>
      </c>
      <c r="L578" s="8">
        <v>39.5</v>
      </c>
      <c r="M578" s="10">
        <v>1.0</v>
      </c>
      <c r="N578" s="10">
        <v>2.8</v>
      </c>
      <c r="O578" s="8">
        <v>37.3</v>
      </c>
      <c r="P578" s="8">
        <v>0.2</v>
      </c>
      <c r="Q578" s="8">
        <v>0.3</v>
      </c>
      <c r="R578" s="8">
        <v>62.5</v>
      </c>
      <c r="S578" s="10">
        <v>0.1</v>
      </c>
      <c r="T578" s="10">
        <v>1.1</v>
      </c>
      <c r="U578" s="10">
        <v>1.2</v>
      </c>
      <c r="V578" s="10">
        <v>1.6</v>
      </c>
      <c r="W578" s="10">
        <v>0.9</v>
      </c>
      <c r="X578" s="10">
        <v>0.3</v>
      </c>
      <c r="Y578" s="10">
        <v>0.1</v>
      </c>
      <c r="Z578" s="10">
        <v>1.7</v>
      </c>
      <c r="AA578" s="8">
        <v>9.8</v>
      </c>
      <c r="AB578" s="8">
        <v>0.0</v>
      </c>
      <c r="AC578" s="8">
        <v>0.0</v>
      </c>
      <c r="AD578" s="8">
        <v>2.3</v>
      </c>
      <c r="AE578" s="14">
        <v>2021.0</v>
      </c>
      <c r="AF578" s="8"/>
    </row>
    <row r="579">
      <c r="A579" s="8">
        <v>99.0</v>
      </c>
      <c r="B579" s="9" t="s">
        <v>1184</v>
      </c>
      <c r="C579" s="10" t="s">
        <v>1185</v>
      </c>
      <c r="D579" s="8">
        <v>31.0</v>
      </c>
      <c r="E579" s="8">
        <v>28.0</v>
      </c>
      <c r="F579" s="8">
        <v>7.0</v>
      </c>
      <c r="G579" s="8">
        <v>21.0</v>
      </c>
      <c r="H579" s="8">
        <v>15.4</v>
      </c>
      <c r="I579" s="11">
        <v>4.9</v>
      </c>
      <c r="J579" s="10">
        <v>1.8</v>
      </c>
      <c r="K579" s="10">
        <v>4.5</v>
      </c>
      <c r="L579" s="8">
        <v>39.7</v>
      </c>
      <c r="M579" s="10">
        <v>0.6</v>
      </c>
      <c r="N579" s="10">
        <v>2.4</v>
      </c>
      <c r="O579" s="8">
        <v>24.2</v>
      </c>
      <c r="P579" s="8">
        <v>0.8</v>
      </c>
      <c r="Q579" s="8">
        <v>0.8</v>
      </c>
      <c r="R579" s="8">
        <v>91.3</v>
      </c>
      <c r="S579" s="10">
        <v>0.5</v>
      </c>
      <c r="T579" s="10">
        <v>2.6</v>
      </c>
      <c r="U579" s="10">
        <v>3.1</v>
      </c>
      <c r="V579" s="10">
        <v>0.6</v>
      </c>
      <c r="W579" s="10">
        <v>1.1</v>
      </c>
      <c r="X579" s="10">
        <v>0.4</v>
      </c>
      <c r="Y579" s="10">
        <v>0.5</v>
      </c>
      <c r="Z579" s="10">
        <v>2.2</v>
      </c>
      <c r="AA579" s="8">
        <v>11.0</v>
      </c>
      <c r="AB579" s="8">
        <v>0.0</v>
      </c>
      <c r="AC579" s="8">
        <v>0.0</v>
      </c>
      <c r="AD579" s="8">
        <v>-2.1</v>
      </c>
      <c r="AE579" s="14">
        <v>2021.0</v>
      </c>
      <c r="AF579" s="8"/>
    </row>
    <row r="580">
      <c r="A580" s="8">
        <v>100.0</v>
      </c>
      <c r="B580" s="9" t="s">
        <v>1186</v>
      </c>
      <c r="C580" s="10" t="s">
        <v>1187</v>
      </c>
      <c r="D580" s="8">
        <v>27.0</v>
      </c>
      <c r="E580" s="8">
        <v>7.0</v>
      </c>
      <c r="F580" s="8">
        <v>2.0</v>
      </c>
      <c r="G580" s="8">
        <v>5.0</v>
      </c>
      <c r="H580" s="8">
        <v>15.2</v>
      </c>
      <c r="I580" s="11">
        <v>4.9</v>
      </c>
      <c r="J580" s="10">
        <v>2.0</v>
      </c>
      <c r="K580" s="10">
        <v>4.1</v>
      </c>
      <c r="L580" s="8">
        <v>48.3</v>
      </c>
      <c r="M580" s="8">
        <v>0.0</v>
      </c>
      <c r="N580" s="8">
        <v>0.0</v>
      </c>
      <c r="O580" s="8">
        <v>0.0</v>
      </c>
      <c r="P580" s="8">
        <v>0.9</v>
      </c>
      <c r="Q580" s="8">
        <v>1.0</v>
      </c>
      <c r="R580" s="8">
        <v>85.7</v>
      </c>
      <c r="S580" s="10">
        <v>1.0</v>
      </c>
      <c r="T580" s="10">
        <v>1.6</v>
      </c>
      <c r="U580" s="10">
        <v>2.6</v>
      </c>
      <c r="V580" s="10">
        <v>0.3</v>
      </c>
      <c r="W580" s="10">
        <v>1.6</v>
      </c>
      <c r="X580" s="10">
        <v>0.4</v>
      </c>
      <c r="Y580" s="10">
        <v>0.4</v>
      </c>
      <c r="Z580" s="10">
        <v>2.6</v>
      </c>
      <c r="AA580" s="8">
        <v>9.4</v>
      </c>
      <c r="AB580" s="8">
        <v>0.0</v>
      </c>
      <c r="AC580" s="8">
        <v>0.0</v>
      </c>
      <c r="AD580" s="8">
        <v>-8.1</v>
      </c>
      <c r="AE580" s="14">
        <v>2021.0</v>
      </c>
      <c r="AF580" s="8"/>
    </row>
    <row r="581">
      <c r="A581" s="8">
        <v>101.0</v>
      </c>
      <c r="B581" s="9" t="s">
        <v>1188</v>
      </c>
      <c r="C581" s="10" t="s">
        <v>1189</v>
      </c>
      <c r="D581" s="8">
        <v>25.0</v>
      </c>
      <c r="E581" s="8">
        <v>32.0</v>
      </c>
      <c r="F581" s="8">
        <v>22.0</v>
      </c>
      <c r="G581" s="8">
        <v>10.0</v>
      </c>
      <c r="H581" s="8">
        <v>19.3</v>
      </c>
      <c r="I581" s="11">
        <v>4.8</v>
      </c>
      <c r="J581" s="10">
        <v>1.7</v>
      </c>
      <c r="K581" s="10">
        <v>4.3</v>
      </c>
      <c r="L581" s="8">
        <v>40.1</v>
      </c>
      <c r="M581" s="10">
        <v>0.8</v>
      </c>
      <c r="N581" s="10">
        <v>2.3</v>
      </c>
      <c r="O581" s="8">
        <v>36.5</v>
      </c>
      <c r="P581" s="8">
        <v>0.5</v>
      </c>
      <c r="Q581" s="8">
        <v>0.6</v>
      </c>
      <c r="R581" s="8">
        <v>80.0</v>
      </c>
      <c r="S581" s="10">
        <v>0.7</v>
      </c>
      <c r="T581" s="10">
        <v>1.6</v>
      </c>
      <c r="U581" s="10">
        <v>2.3</v>
      </c>
      <c r="V581" s="10">
        <v>1.5</v>
      </c>
      <c r="W581" s="10">
        <v>0.8</v>
      </c>
      <c r="X581" s="10">
        <v>0.8</v>
      </c>
      <c r="Y581" s="10">
        <v>0.2</v>
      </c>
      <c r="Z581" s="10">
        <v>1.5</v>
      </c>
      <c r="AA581" s="8">
        <v>11.3</v>
      </c>
      <c r="AB581" s="8">
        <v>0.0</v>
      </c>
      <c r="AC581" s="8">
        <v>0.0</v>
      </c>
      <c r="AD581" s="8">
        <v>0.4</v>
      </c>
      <c r="AE581" s="14">
        <v>2021.0</v>
      </c>
      <c r="AF581" s="8"/>
    </row>
    <row r="582">
      <c r="A582" s="8">
        <v>102.0</v>
      </c>
      <c r="B582" s="9" t="s">
        <v>1190</v>
      </c>
      <c r="C582" s="10" t="s">
        <v>1191</v>
      </c>
      <c r="D582" s="8">
        <v>35.0</v>
      </c>
      <c r="E582" s="8">
        <v>28.0</v>
      </c>
      <c r="F582" s="8">
        <v>17.0</v>
      </c>
      <c r="G582" s="8">
        <v>11.0</v>
      </c>
      <c r="H582" s="8">
        <v>15.8</v>
      </c>
      <c r="I582" s="11">
        <v>4.6</v>
      </c>
      <c r="J582" s="10">
        <v>2.1</v>
      </c>
      <c r="K582" s="10">
        <v>4.8</v>
      </c>
      <c r="L582" s="8">
        <v>44.4</v>
      </c>
      <c r="M582" s="8">
        <v>0.0</v>
      </c>
      <c r="N582" s="8">
        <v>0.0</v>
      </c>
      <c r="O582" s="8">
        <v>0.0</v>
      </c>
      <c r="P582" s="8">
        <v>0.4</v>
      </c>
      <c r="Q582" s="8">
        <v>0.7</v>
      </c>
      <c r="R582" s="8">
        <v>60.0</v>
      </c>
      <c r="S582" s="10">
        <v>0.8</v>
      </c>
      <c r="T582" s="10">
        <v>1.9</v>
      </c>
      <c r="U582" s="10">
        <v>2.7</v>
      </c>
      <c r="V582" s="10">
        <v>1.3</v>
      </c>
      <c r="W582" s="10">
        <v>1.3</v>
      </c>
      <c r="X582" s="10">
        <v>0.2</v>
      </c>
      <c r="Y582" s="10">
        <v>0.2</v>
      </c>
      <c r="Z582" s="10">
        <v>1.6</v>
      </c>
      <c r="AA582" s="8">
        <v>9.5</v>
      </c>
      <c r="AB582" s="8">
        <v>0.0</v>
      </c>
      <c r="AC582" s="8">
        <v>0.0</v>
      </c>
      <c r="AD582" s="8">
        <v>-2.4</v>
      </c>
      <c r="AE582" s="14">
        <v>2021.0</v>
      </c>
      <c r="AF582" s="8"/>
    </row>
    <row r="583">
      <c r="A583" s="8">
        <v>103.0</v>
      </c>
      <c r="B583" s="9" t="s">
        <v>1192</v>
      </c>
      <c r="C583" s="10" t="s">
        <v>1193</v>
      </c>
      <c r="D583" s="8">
        <v>23.0</v>
      </c>
      <c r="E583" s="8">
        <v>29.0</v>
      </c>
      <c r="F583" s="8">
        <v>17.0</v>
      </c>
      <c r="G583" s="8">
        <v>12.0</v>
      </c>
      <c r="H583" s="8">
        <v>14.7</v>
      </c>
      <c r="I583" s="11">
        <v>4.5</v>
      </c>
      <c r="J583" s="10">
        <v>1.6</v>
      </c>
      <c r="K583" s="10">
        <v>5.1</v>
      </c>
      <c r="L583" s="8">
        <v>31.1</v>
      </c>
      <c r="M583" s="10">
        <v>0.7</v>
      </c>
      <c r="N583" s="10">
        <v>2.6</v>
      </c>
      <c r="O583" s="8">
        <v>26.7</v>
      </c>
      <c r="P583" s="8">
        <v>0.7</v>
      </c>
      <c r="Q583" s="8">
        <v>1.0</v>
      </c>
      <c r="R583" s="8">
        <v>63.3</v>
      </c>
      <c r="S583" s="10">
        <v>0.2</v>
      </c>
      <c r="T583" s="10">
        <v>1.1</v>
      </c>
      <c r="U583" s="10">
        <v>1.3</v>
      </c>
      <c r="V583" s="10">
        <v>0.9</v>
      </c>
      <c r="W583" s="10">
        <v>0.8</v>
      </c>
      <c r="X583" s="10">
        <v>0.2</v>
      </c>
      <c r="Y583" s="10">
        <v>0.3</v>
      </c>
      <c r="Z583" s="10">
        <v>1.8</v>
      </c>
      <c r="AA583" s="8">
        <v>8.3</v>
      </c>
      <c r="AB583" s="8">
        <v>0.0</v>
      </c>
      <c r="AC583" s="8">
        <v>0.0</v>
      </c>
      <c r="AD583" s="8">
        <v>0.0</v>
      </c>
      <c r="AE583" s="14">
        <v>2021.0</v>
      </c>
      <c r="AF583" s="8"/>
    </row>
    <row r="584">
      <c r="A584" s="8">
        <v>104.0</v>
      </c>
      <c r="B584" s="9" t="s">
        <v>1194</v>
      </c>
      <c r="C584" s="10" t="s">
        <v>1195</v>
      </c>
      <c r="D584" s="8">
        <v>27.0</v>
      </c>
      <c r="E584" s="8">
        <v>27.0</v>
      </c>
      <c r="F584" s="8">
        <v>10.0</v>
      </c>
      <c r="G584" s="8">
        <v>17.0</v>
      </c>
      <c r="H584" s="8">
        <v>21.4</v>
      </c>
      <c r="I584" s="11">
        <v>4.4</v>
      </c>
      <c r="J584" s="10">
        <v>1.5</v>
      </c>
      <c r="K584" s="10">
        <v>4.7</v>
      </c>
      <c r="L584" s="8">
        <v>32.3</v>
      </c>
      <c r="M584" s="10">
        <v>0.9</v>
      </c>
      <c r="N584" s="10">
        <v>2.9</v>
      </c>
      <c r="O584" s="8">
        <v>29.1</v>
      </c>
      <c r="P584" s="8">
        <v>0.5</v>
      </c>
      <c r="Q584" s="8">
        <v>0.7</v>
      </c>
      <c r="R584" s="8">
        <v>77.8</v>
      </c>
      <c r="S584" s="10">
        <v>0.2</v>
      </c>
      <c r="T584" s="10">
        <v>1.1</v>
      </c>
      <c r="U584" s="10">
        <v>1.3</v>
      </c>
      <c r="V584" s="10">
        <v>1.6</v>
      </c>
      <c r="W584" s="10">
        <v>1.0</v>
      </c>
      <c r="X584" s="10">
        <v>0.4</v>
      </c>
      <c r="Y584" s="8">
        <v>0.0</v>
      </c>
      <c r="Z584" s="10">
        <v>0.7</v>
      </c>
      <c r="AA584" s="8">
        <v>8.9</v>
      </c>
      <c r="AB584" s="8">
        <v>0.0</v>
      </c>
      <c r="AC584" s="8">
        <v>0.0</v>
      </c>
      <c r="AD584" s="8">
        <v>-3.7</v>
      </c>
      <c r="AE584" s="14">
        <v>2021.0</v>
      </c>
      <c r="AF584" s="8"/>
    </row>
    <row r="585">
      <c r="A585" s="8">
        <v>105.0</v>
      </c>
      <c r="B585" s="9" t="s">
        <v>1196</v>
      </c>
      <c r="C585" s="10" t="s">
        <v>1197</v>
      </c>
      <c r="D585" s="8">
        <v>24.0</v>
      </c>
      <c r="E585" s="8">
        <v>32.0</v>
      </c>
      <c r="F585" s="8">
        <v>14.0</v>
      </c>
      <c r="G585" s="8">
        <v>18.0</v>
      </c>
      <c r="H585" s="8">
        <v>16.3</v>
      </c>
      <c r="I585" s="11">
        <v>4.4</v>
      </c>
      <c r="J585" s="10">
        <v>1.5</v>
      </c>
      <c r="K585" s="10">
        <v>4.5</v>
      </c>
      <c r="L585" s="8">
        <v>33.6</v>
      </c>
      <c r="M585" s="10">
        <v>0.6</v>
      </c>
      <c r="N585" s="10">
        <v>1.8</v>
      </c>
      <c r="O585" s="8">
        <v>33.9</v>
      </c>
      <c r="P585" s="8">
        <v>0.8</v>
      </c>
      <c r="Q585" s="8">
        <v>0.9</v>
      </c>
      <c r="R585" s="8">
        <v>83.3</v>
      </c>
      <c r="S585" s="10">
        <v>0.3</v>
      </c>
      <c r="T585" s="10">
        <v>1.3</v>
      </c>
      <c r="U585" s="10">
        <v>1.6</v>
      </c>
      <c r="V585" s="10">
        <v>2.7</v>
      </c>
      <c r="W585" s="10">
        <v>1.0</v>
      </c>
      <c r="X585" s="10">
        <v>0.4</v>
      </c>
      <c r="Y585" s="10">
        <v>0.3</v>
      </c>
      <c r="Z585" s="10">
        <v>1.3</v>
      </c>
      <c r="AA585" s="8">
        <v>10.7</v>
      </c>
      <c r="AB585" s="8">
        <v>0.0</v>
      </c>
      <c r="AC585" s="8">
        <v>0.0</v>
      </c>
      <c r="AD585" s="8">
        <v>-0.7</v>
      </c>
      <c r="AE585" s="14">
        <v>2021.0</v>
      </c>
      <c r="AF585" s="8"/>
    </row>
    <row r="586">
      <c r="A586" s="8">
        <v>106.0</v>
      </c>
      <c r="B586" s="9" t="s">
        <v>1198</v>
      </c>
      <c r="C586" s="10" t="s">
        <v>1199</v>
      </c>
      <c r="D586" s="8">
        <v>28.0</v>
      </c>
      <c r="E586" s="8">
        <v>19.0</v>
      </c>
      <c r="F586" s="8">
        <v>6.0</v>
      </c>
      <c r="G586" s="8">
        <v>13.0</v>
      </c>
      <c r="H586" s="8">
        <v>16.7</v>
      </c>
      <c r="I586" s="11">
        <v>4.4</v>
      </c>
      <c r="J586" s="10">
        <v>1.6</v>
      </c>
      <c r="K586" s="10">
        <v>5.1</v>
      </c>
      <c r="L586" s="8">
        <v>32.3</v>
      </c>
      <c r="M586" s="10">
        <v>0.4</v>
      </c>
      <c r="N586" s="10">
        <v>1.7</v>
      </c>
      <c r="O586" s="8">
        <v>24.2</v>
      </c>
      <c r="P586" s="8">
        <v>0.7</v>
      </c>
      <c r="Q586" s="8">
        <v>1.2</v>
      </c>
      <c r="R586" s="8">
        <v>56.5</v>
      </c>
      <c r="S586" s="10">
        <v>1.1</v>
      </c>
      <c r="T586" s="10">
        <v>1.5</v>
      </c>
      <c r="U586" s="10">
        <v>2.6</v>
      </c>
      <c r="V586" s="10">
        <v>1.1</v>
      </c>
      <c r="W586" s="10">
        <v>1.1</v>
      </c>
      <c r="X586" s="10">
        <v>0.8</v>
      </c>
      <c r="Y586" s="10">
        <v>0.3</v>
      </c>
      <c r="Z586" s="10">
        <v>1.1</v>
      </c>
      <c r="AA586" s="8">
        <v>10.7</v>
      </c>
      <c r="AB586" s="8">
        <v>0.0</v>
      </c>
      <c r="AC586" s="8">
        <v>0.0</v>
      </c>
      <c r="AD586" s="8">
        <v>-4.0</v>
      </c>
      <c r="AE586" s="14">
        <v>2021.0</v>
      </c>
      <c r="AF586" s="8"/>
    </row>
    <row r="587">
      <c r="A587" s="8">
        <v>107.0</v>
      </c>
      <c r="B587" s="9" t="s">
        <v>1200</v>
      </c>
      <c r="C587" s="10" t="s">
        <v>1201</v>
      </c>
      <c r="D587" s="8">
        <v>35.0</v>
      </c>
      <c r="E587" s="8">
        <v>28.0</v>
      </c>
      <c r="F587" s="8">
        <v>12.0</v>
      </c>
      <c r="G587" s="8">
        <v>16.0</v>
      </c>
      <c r="H587" s="8">
        <v>15.8</v>
      </c>
      <c r="I587" s="11">
        <v>4.3</v>
      </c>
      <c r="J587" s="10">
        <v>1.5</v>
      </c>
      <c r="K587" s="10">
        <v>4.1</v>
      </c>
      <c r="L587" s="8">
        <v>37.7</v>
      </c>
      <c r="M587" s="10">
        <v>0.4</v>
      </c>
      <c r="N587" s="10">
        <v>1.5</v>
      </c>
      <c r="O587" s="8">
        <v>24.4</v>
      </c>
      <c r="P587" s="8">
        <v>0.9</v>
      </c>
      <c r="Q587" s="8">
        <v>1.1</v>
      </c>
      <c r="R587" s="8">
        <v>80.6</v>
      </c>
      <c r="S587" s="10">
        <v>0.6</v>
      </c>
      <c r="T587" s="10">
        <v>1.8</v>
      </c>
      <c r="U587" s="10">
        <v>2.4</v>
      </c>
      <c r="V587" s="10">
        <v>1.6</v>
      </c>
      <c r="W587" s="10">
        <v>0.8</v>
      </c>
      <c r="X587" s="10">
        <v>0.4</v>
      </c>
      <c r="Y587" s="10">
        <v>0.2</v>
      </c>
      <c r="Z587" s="10">
        <v>1.7</v>
      </c>
      <c r="AA587" s="8">
        <v>9.8</v>
      </c>
      <c r="AB587" s="8">
        <v>0.0</v>
      </c>
      <c r="AC587" s="8">
        <v>0.0</v>
      </c>
      <c r="AD587" s="8">
        <v>-1.9</v>
      </c>
      <c r="AE587" s="14">
        <v>2021.0</v>
      </c>
      <c r="AF587" s="8"/>
    </row>
    <row r="588">
      <c r="A588" s="8">
        <v>108.0</v>
      </c>
      <c r="B588" s="9" t="s">
        <v>1202</v>
      </c>
      <c r="C588" s="10" t="s">
        <v>1203</v>
      </c>
      <c r="D588" s="8">
        <v>24.0</v>
      </c>
      <c r="E588" s="8">
        <v>30.0</v>
      </c>
      <c r="F588" s="8">
        <v>25.0</v>
      </c>
      <c r="G588" s="8">
        <v>5.0</v>
      </c>
      <c r="H588" s="8">
        <v>16.3</v>
      </c>
      <c r="I588" s="11">
        <v>4.3</v>
      </c>
      <c r="J588" s="10">
        <v>1.6</v>
      </c>
      <c r="K588" s="10">
        <v>4.4</v>
      </c>
      <c r="L588" s="8">
        <v>36.8</v>
      </c>
      <c r="M588" s="10">
        <v>0.3</v>
      </c>
      <c r="N588" s="10">
        <v>1.1</v>
      </c>
      <c r="O588" s="8">
        <v>30.3</v>
      </c>
      <c r="P588" s="8">
        <v>0.7</v>
      </c>
      <c r="Q588" s="8">
        <v>0.8</v>
      </c>
      <c r="R588" s="8">
        <v>87.5</v>
      </c>
      <c r="S588" s="10">
        <v>1.1</v>
      </c>
      <c r="T588" s="10">
        <v>1.7</v>
      </c>
      <c r="U588" s="10">
        <v>2.8</v>
      </c>
      <c r="V588" s="10">
        <v>1.1</v>
      </c>
      <c r="W588" s="10">
        <v>0.9</v>
      </c>
      <c r="X588" s="10">
        <v>0.5</v>
      </c>
      <c r="Y588" s="10">
        <v>0.4</v>
      </c>
      <c r="Z588" s="10">
        <v>2.0</v>
      </c>
      <c r="AA588" s="8">
        <v>10.2</v>
      </c>
      <c r="AB588" s="8">
        <v>1.0</v>
      </c>
      <c r="AC588" s="8">
        <v>0.0</v>
      </c>
      <c r="AD588" s="8">
        <v>2.7</v>
      </c>
      <c r="AE588" s="14">
        <v>2021.0</v>
      </c>
      <c r="AF588" s="8"/>
    </row>
    <row r="589">
      <c r="A589" s="8">
        <v>109.0</v>
      </c>
      <c r="B589" s="9" t="s">
        <v>1204</v>
      </c>
      <c r="C589" s="10" t="s">
        <v>1205</v>
      </c>
      <c r="D589" s="8">
        <v>26.0</v>
      </c>
      <c r="E589" s="8">
        <v>23.0</v>
      </c>
      <c r="F589" s="8">
        <v>8.0</v>
      </c>
      <c r="G589" s="8">
        <v>15.0</v>
      </c>
      <c r="H589" s="8">
        <v>15.5</v>
      </c>
      <c r="I589" s="11">
        <v>4.1</v>
      </c>
      <c r="J589" s="10">
        <v>1.6</v>
      </c>
      <c r="K589" s="10">
        <v>3.2</v>
      </c>
      <c r="L589" s="8">
        <v>50.0</v>
      </c>
      <c r="M589" s="8">
        <v>0.0</v>
      </c>
      <c r="N589" s="8">
        <v>0.0</v>
      </c>
      <c r="O589" s="8">
        <v>0.0</v>
      </c>
      <c r="P589" s="8">
        <v>0.9</v>
      </c>
      <c r="Q589" s="8">
        <v>1.4</v>
      </c>
      <c r="R589" s="8">
        <v>62.5</v>
      </c>
      <c r="S589" s="10">
        <v>1.4</v>
      </c>
      <c r="T589" s="10">
        <v>2.9</v>
      </c>
      <c r="U589" s="10">
        <v>4.3</v>
      </c>
      <c r="V589" s="10">
        <v>0.6</v>
      </c>
      <c r="W589" s="10">
        <v>0.9</v>
      </c>
      <c r="X589" s="10">
        <v>0.3</v>
      </c>
      <c r="Y589" s="10">
        <v>0.4</v>
      </c>
      <c r="Z589" s="10">
        <v>2.0</v>
      </c>
      <c r="AA589" s="8">
        <v>10.3</v>
      </c>
      <c r="AB589" s="8">
        <v>0.0</v>
      </c>
      <c r="AC589" s="8">
        <v>0.0</v>
      </c>
      <c r="AD589" s="8">
        <v>-1.3</v>
      </c>
      <c r="AE589" s="14">
        <v>2021.0</v>
      </c>
      <c r="AF589" s="8"/>
    </row>
    <row r="590">
      <c r="A590" s="8">
        <v>110.0</v>
      </c>
      <c r="B590" s="9" t="s">
        <v>1206</v>
      </c>
      <c r="C590" s="10" t="s">
        <v>1207</v>
      </c>
      <c r="D590" s="8">
        <v>25.0</v>
      </c>
      <c r="E590" s="8">
        <v>11.0</v>
      </c>
      <c r="F590" s="8">
        <v>5.0</v>
      </c>
      <c r="G590" s="8">
        <v>6.0</v>
      </c>
      <c r="H590" s="8">
        <v>9.9</v>
      </c>
      <c r="I590" s="11">
        <v>4.0</v>
      </c>
      <c r="J590" s="10">
        <v>1.7</v>
      </c>
      <c r="K590" s="10">
        <v>2.9</v>
      </c>
      <c r="L590" s="8">
        <v>59.4</v>
      </c>
      <c r="M590" s="8">
        <v>0.0</v>
      </c>
      <c r="N590" s="10">
        <v>0.2</v>
      </c>
      <c r="O590" s="8">
        <v>0.0</v>
      </c>
      <c r="P590" s="8">
        <v>0.5</v>
      </c>
      <c r="Q590" s="8">
        <v>0.8</v>
      </c>
      <c r="R590" s="8">
        <v>66.7</v>
      </c>
      <c r="S590" s="10">
        <v>1.0</v>
      </c>
      <c r="T590" s="10">
        <v>2.6</v>
      </c>
      <c r="U590" s="10">
        <v>3.6</v>
      </c>
      <c r="V590" s="8">
        <v>0.0</v>
      </c>
      <c r="W590" s="10">
        <v>0.8</v>
      </c>
      <c r="X590" s="10">
        <v>0.2</v>
      </c>
      <c r="Y590" s="10">
        <v>0.1</v>
      </c>
      <c r="Z590" s="10">
        <v>0.9</v>
      </c>
      <c r="AA590" s="8">
        <v>8.2</v>
      </c>
      <c r="AB590" s="8">
        <v>0.0</v>
      </c>
      <c r="AC590" s="8">
        <v>0.0</v>
      </c>
      <c r="AD590" s="8">
        <v>-5.5</v>
      </c>
      <c r="AE590" s="14">
        <v>2021.0</v>
      </c>
      <c r="AF590" s="8"/>
    </row>
    <row r="591">
      <c r="A591" s="8">
        <v>111.0</v>
      </c>
      <c r="B591" s="9" t="s">
        <v>1208</v>
      </c>
      <c r="C591" s="10" t="s">
        <v>1209</v>
      </c>
      <c r="D591" s="8">
        <v>29.0</v>
      </c>
      <c r="E591" s="8">
        <v>6.0</v>
      </c>
      <c r="F591" s="8">
        <v>3.0</v>
      </c>
      <c r="G591" s="8">
        <v>3.0</v>
      </c>
      <c r="H591" s="8">
        <v>8.5</v>
      </c>
      <c r="I591" s="11">
        <v>3.7</v>
      </c>
      <c r="J591" s="10">
        <v>1.5</v>
      </c>
      <c r="K591" s="10">
        <v>2.7</v>
      </c>
      <c r="L591" s="8">
        <v>56.3</v>
      </c>
      <c r="M591" s="10">
        <v>0.7</v>
      </c>
      <c r="N591" s="10">
        <v>1.2</v>
      </c>
      <c r="O591" s="8">
        <v>57.1</v>
      </c>
      <c r="P591" s="8">
        <v>0.0</v>
      </c>
      <c r="Q591" s="8">
        <v>0.0</v>
      </c>
      <c r="R591" s="8">
        <v>0.0</v>
      </c>
      <c r="S591" s="10">
        <v>0.3</v>
      </c>
      <c r="T591" s="10">
        <v>0.3</v>
      </c>
      <c r="U591" s="10">
        <v>0.7</v>
      </c>
      <c r="V591" s="10">
        <v>0.8</v>
      </c>
      <c r="W591" s="10">
        <v>0.8</v>
      </c>
      <c r="X591" s="10">
        <v>0.2</v>
      </c>
      <c r="Y591" s="8">
        <v>0.0</v>
      </c>
      <c r="Z591" s="10">
        <v>0.2</v>
      </c>
      <c r="AA591" s="8">
        <v>6.2</v>
      </c>
      <c r="AB591" s="8">
        <v>0.0</v>
      </c>
      <c r="AC591" s="8">
        <v>0.0</v>
      </c>
      <c r="AD591" s="8">
        <v>-3.8</v>
      </c>
      <c r="AE591" s="14">
        <v>2021.0</v>
      </c>
      <c r="AF591" s="8"/>
    </row>
    <row r="592">
      <c r="A592" s="8">
        <v>111.0</v>
      </c>
      <c r="B592" s="9" t="s">
        <v>1210</v>
      </c>
      <c r="C592" s="10" t="s">
        <v>1211</v>
      </c>
      <c r="D592" s="8">
        <v>29.0</v>
      </c>
      <c r="E592" s="8">
        <v>21.0</v>
      </c>
      <c r="F592" s="8">
        <v>14.0</v>
      </c>
      <c r="G592" s="8">
        <v>7.0</v>
      </c>
      <c r="H592" s="8">
        <v>12.0</v>
      </c>
      <c r="I592" s="11">
        <v>3.7</v>
      </c>
      <c r="J592" s="10">
        <v>1.2</v>
      </c>
      <c r="K592" s="10">
        <v>2.9</v>
      </c>
      <c r="L592" s="8">
        <v>42.6</v>
      </c>
      <c r="M592" s="8">
        <v>0.0</v>
      </c>
      <c r="N592" s="8">
        <v>0.0</v>
      </c>
      <c r="O592" s="8">
        <v>0.0</v>
      </c>
      <c r="P592" s="8">
        <v>1.2</v>
      </c>
      <c r="Q592" s="8">
        <v>1.3</v>
      </c>
      <c r="R592" s="8">
        <v>89.3</v>
      </c>
      <c r="S592" s="10">
        <v>0.6</v>
      </c>
      <c r="T592" s="10">
        <v>1.6</v>
      </c>
      <c r="U592" s="10">
        <v>2.1</v>
      </c>
      <c r="V592" s="10">
        <v>1.2</v>
      </c>
      <c r="W592" s="10">
        <v>0.6</v>
      </c>
      <c r="X592" s="10">
        <v>0.6</v>
      </c>
      <c r="Y592" s="10">
        <v>0.2</v>
      </c>
      <c r="Z592" s="10">
        <v>1.6</v>
      </c>
      <c r="AA592" s="8">
        <v>8.6</v>
      </c>
      <c r="AB592" s="8">
        <v>0.0</v>
      </c>
      <c r="AC592" s="8">
        <v>0.0</v>
      </c>
      <c r="AD592" s="8">
        <v>1.0</v>
      </c>
      <c r="AE592" s="14">
        <v>2021.0</v>
      </c>
      <c r="AF592" s="8"/>
    </row>
    <row r="593">
      <c r="A593" s="8">
        <v>113.0</v>
      </c>
      <c r="B593" s="9" t="s">
        <v>1212</v>
      </c>
      <c r="C593" s="10" t="s">
        <v>1213</v>
      </c>
      <c r="D593" s="8">
        <v>27.0</v>
      </c>
      <c r="E593" s="8">
        <v>14.0</v>
      </c>
      <c r="F593" s="8">
        <v>4.0</v>
      </c>
      <c r="G593" s="8">
        <v>10.0</v>
      </c>
      <c r="H593" s="8">
        <v>14.7</v>
      </c>
      <c r="I593" s="11">
        <v>3.6</v>
      </c>
      <c r="J593" s="10">
        <v>1.1</v>
      </c>
      <c r="K593" s="10">
        <v>3.1</v>
      </c>
      <c r="L593" s="8">
        <v>36.4</v>
      </c>
      <c r="M593" s="10">
        <v>0.9</v>
      </c>
      <c r="N593" s="10">
        <v>2.2</v>
      </c>
      <c r="O593" s="8">
        <v>38.7</v>
      </c>
      <c r="P593" s="8">
        <v>0.5</v>
      </c>
      <c r="Q593" s="8">
        <v>0.6</v>
      </c>
      <c r="R593" s="8">
        <v>77.8</v>
      </c>
      <c r="S593" s="10">
        <v>0.2</v>
      </c>
      <c r="T593" s="10">
        <v>1.6</v>
      </c>
      <c r="U593" s="10">
        <v>1.9</v>
      </c>
      <c r="V593" s="10">
        <v>0.8</v>
      </c>
      <c r="W593" s="10">
        <v>0.6</v>
      </c>
      <c r="X593" s="10">
        <v>0.5</v>
      </c>
      <c r="Y593" s="8">
        <v>0.0</v>
      </c>
      <c r="Z593" s="10">
        <v>1.5</v>
      </c>
      <c r="AA593" s="8">
        <v>8.1</v>
      </c>
      <c r="AB593" s="8">
        <v>0.0</v>
      </c>
      <c r="AC593" s="8">
        <v>0.0</v>
      </c>
      <c r="AD593" s="8">
        <v>-0.1</v>
      </c>
      <c r="AE593" s="14">
        <v>2021.0</v>
      </c>
      <c r="AF593" s="8"/>
    </row>
    <row r="594">
      <c r="A594" s="8">
        <v>114.0</v>
      </c>
      <c r="B594" s="9" t="s">
        <v>1214</v>
      </c>
      <c r="C594" s="10" t="s">
        <v>1215</v>
      </c>
      <c r="D594" s="8">
        <v>22.0</v>
      </c>
      <c r="E594" s="8">
        <v>28.0</v>
      </c>
      <c r="F594" s="8">
        <v>11.0</v>
      </c>
      <c r="G594" s="8">
        <v>17.0</v>
      </c>
      <c r="H594" s="8">
        <v>12.3</v>
      </c>
      <c r="I594" s="11">
        <v>3.4</v>
      </c>
      <c r="J594" s="10">
        <v>1.4</v>
      </c>
      <c r="K594" s="10">
        <v>3.1</v>
      </c>
      <c r="L594" s="8">
        <v>46.5</v>
      </c>
      <c r="M594" s="8">
        <v>0.0</v>
      </c>
      <c r="N594" s="8">
        <v>0.0</v>
      </c>
      <c r="O594" s="8">
        <v>0.0</v>
      </c>
      <c r="P594" s="8">
        <v>0.6</v>
      </c>
      <c r="Q594" s="8">
        <v>0.8</v>
      </c>
      <c r="R594" s="8">
        <v>69.6</v>
      </c>
      <c r="S594" s="10">
        <v>1.1</v>
      </c>
      <c r="T594" s="10">
        <v>2.5</v>
      </c>
      <c r="U594" s="10">
        <v>3.6</v>
      </c>
      <c r="V594" s="10">
        <v>0.2</v>
      </c>
      <c r="W594" s="10">
        <v>0.5</v>
      </c>
      <c r="X594" s="10">
        <v>0.1</v>
      </c>
      <c r="Y594" s="10">
        <v>0.2</v>
      </c>
      <c r="Z594" s="10">
        <v>1.8</v>
      </c>
      <c r="AA594" s="8">
        <v>7.9</v>
      </c>
      <c r="AB594" s="8">
        <v>1.0</v>
      </c>
      <c r="AC594" s="8">
        <v>0.0</v>
      </c>
      <c r="AD594" s="8">
        <v>-3.5</v>
      </c>
      <c r="AE594" s="14">
        <v>2021.0</v>
      </c>
      <c r="AF594" s="8"/>
    </row>
    <row r="595">
      <c r="A595" s="8">
        <v>115.0</v>
      </c>
      <c r="B595" s="9" t="s">
        <v>1216</v>
      </c>
      <c r="C595" s="10" t="s">
        <v>1217</v>
      </c>
      <c r="D595" s="8">
        <v>25.0</v>
      </c>
      <c r="E595" s="8">
        <v>10.0</v>
      </c>
      <c r="F595" s="8">
        <v>2.0</v>
      </c>
      <c r="G595" s="8">
        <v>8.0</v>
      </c>
      <c r="H595" s="8">
        <v>13.6</v>
      </c>
      <c r="I595" s="11">
        <v>3.4</v>
      </c>
      <c r="J595" s="10">
        <v>1.2</v>
      </c>
      <c r="K595" s="10">
        <v>2.9</v>
      </c>
      <c r="L595" s="8">
        <v>41.4</v>
      </c>
      <c r="M595" s="8">
        <v>0.0</v>
      </c>
      <c r="N595" s="8">
        <v>0.0</v>
      </c>
      <c r="O595" s="8">
        <v>0.0</v>
      </c>
      <c r="P595" s="8">
        <v>1.0</v>
      </c>
      <c r="Q595" s="8">
        <v>1.8</v>
      </c>
      <c r="R595" s="8">
        <v>55.6</v>
      </c>
      <c r="S595" s="10">
        <v>1.1</v>
      </c>
      <c r="T595" s="10">
        <v>2.2</v>
      </c>
      <c r="U595" s="10">
        <v>3.3</v>
      </c>
      <c r="V595" s="10">
        <v>0.5</v>
      </c>
      <c r="W595" s="10">
        <v>1.2</v>
      </c>
      <c r="X595" s="10">
        <v>0.5</v>
      </c>
      <c r="Y595" s="10">
        <v>0.1</v>
      </c>
      <c r="Z595" s="10">
        <v>2.8</v>
      </c>
      <c r="AA595" s="8">
        <v>8.4</v>
      </c>
      <c r="AB595" s="8">
        <v>0.0</v>
      </c>
      <c r="AC595" s="8">
        <v>0.0</v>
      </c>
      <c r="AD595" s="8">
        <v>-2.1</v>
      </c>
      <c r="AE595" s="14">
        <v>2021.0</v>
      </c>
      <c r="AF595" s="8"/>
    </row>
    <row r="596">
      <c r="A596" s="8">
        <v>116.0</v>
      </c>
      <c r="B596" s="9" t="s">
        <v>1218</v>
      </c>
      <c r="C596" s="10" t="s">
        <v>1219</v>
      </c>
      <c r="D596" s="8">
        <v>23.0</v>
      </c>
      <c r="E596" s="8">
        <v>29.0</v>
      </c>
      <c r="F596" s="8">
        <v>14.0</v>
      </c>
      <c r="G596" s="8">
        <v>15.0</v>
      </c>
      <c r="H596" s="8">
        <v>7.6</v>
      </c>
      <c r="I596" s="11">
        <v>3.3</v>
      </c>
      <c r="J596" s="10">
        <v>0.9</v>
      </c>
      <c r="K596" s="10">
        <v>2.7</v>
      </c>
      <c r="L596" s="8">
        <v>34.2</v>
      </c>
      <c r="M596" s="10">
        <v>0.6</v>
      </c>
      <c r="N596" s="10">
        <v>1.6</v>
      </c>
      <c r="O596" s="8">
        <v>40.0</v>
      </c>
      <c r="P596" s="8">
        <v>0.8</v>
      </c>
      <c r="Q596" s="8">
        <v>0.9</v>
      </c>
      <c r="R596" s="8">
        <v>88.5</v>
      </c>
      <c r="S596" s="8">
        <v>0.0</v>
      </c>
      <c r="T596" s="10">
        <v>0.3</v>
      </c>
      <c r="U596" s="10">
        <v>0.4</v>
      </c>
      <c r="V596" s="10">
        <v>1.0</v>
      </c>
      <c r="W596" s="10">
        <v>0.6</v>
      </c>
      <c r="X596" s="10">
        <v>0.2</v>
      </c>
      <c r="Y596" s="8">
        <v>0.0</v>
      </c>
      <c r="Z596" s="10">
        <v>0.7</v>
      </c>
      <c r="AA596" s="8">
        <v>5.7</v>
      </c>
      <c r="AB596" s="8">
        <v>0.0</v>
      </c>
      <c r="AC596" s="8">
        <v>0.0</v>
      </c>
      <c r="AD596" s="8">
        <v>0.0</v>
      </c>
      <c r="AE596" s="14">
        <v>2021.0</v>
      </c>
      <c r="AF596" s="8"/>
    </row>
    <row r="597">
      <c r="A597" s="8">
        <v>117.0</v>
      </c>
      <c r="B597" s="9" t="s">
        <v>1220</v>
      </c>
      <c r="C597" s="10" t="s">
        <v>1221</v>
      </c>
      <c r="D597" s="8">
        <v>24.0</v>
      </c>
      <c r="E597" s="8">
        <v>25.0</v>
      </c>
      <c r="F597" s="8">
        <v>8.0</v>
      </c>
      <c r="G597" s="8">
        <v>17.0</v>
      </c>
      <c r="H597" s="8">
        <v>11.6</v>
      </c>
      <c r="I597" s="11">
        <v>3.2</v>
      </c>
      <c r="J597" s="10">
        <v>1.0</v>
      </c>
      <c r="K597" s="10">
        <v>3.8</v>
      </c>
      <c r="L597" s="8">
        <v>27.4</v>
      </c>
      <c r="M597" s="10">
        <v>0.2</v>
      </c>
      <c r="N597" s="10">
        <v>1.1</v>
      </c>
      <c r="O597" s="8">
        <v>22.2</v>
      </c>
      <c r="P597" s="8">
        <v>0.8</v>
      </c>
      <c r="Q597" s="8">
        <v>1.0</v>
      </c>
      <c r="R597" s="8">
        <v>80.8</v>
      </c>
      <c r="S597" s="10">
        <v>0.2</v>
      </c>
      <c r="T597" s="10">
        <v>1.1</v>
      </c>
      <c r="U597" s="10">
        <v>1.3</v>
      </c>
      <c r="V597" s="10">
        <v>0.6</v>
      </c>
      <c r="W597" s="10">
        <v>0.5</v>
      </c>
      <c r="X597" s="10">
        <v>0.3</v>
      </c>
      <c r="Y597" s="10">
        <v>0.2</v>
      </c>
      <c r="Z597" s="10">
        <v>1.0</v>
      </c>
      <c r="AA597" s="8">
        <v>6.3</v>
      </c>
      <c r="AB597" s="8">
        <v>0.0</v>
      </c>
      <c r="AC597" s="8">
        <v>0.0</v>
      </c>
      <c r="AD597" s="8">
        <v>-0.3</v>
      </c>
      <c r="AE597" s="14">
        <v>2021.0</v>
      </c>
      <c r="AF597" s="8"/>
    </row>
    <row r="598">
      <c r="A598" s="8">
        <v>118.0</v>
      </c>
      <c r="B598" s="9" t="s">
        <v>1222</v>
      </c>
      <c r="C598" s="10" t="s">
        <v>1223</v>
      </c>
      <c r="D598" s="8">
        <v>24.0</v>
      </c>
      <c r="E598" s="8">
        <v>18.0</v>
      </c>
      <c r="F598" s="8">
        <v>4.0</v>
      </c>
      <c r="G598" s="8">
        <v>14.0</v>
      </c>
      <c r="H598" s="8">
        <v>11.5</v>
      </c>
      <c r="I598" s="11">
        <v>3.1</v>
      </c>
      <c r="J598" s="10">
        <v>1.2</v>
      </c>
      <c r="K598" s="10">
        <v>2.5</v>
      </c>
      <c r="L598" s="8">
        <v>46.7</v>
      </c>
      <c r="M598" s="10">
        <v>0.3</v>
      </c>
      <c r="N598" s="10">
        <v>0.9</v>
      </c>
      <c r="O598" s="8">
        <v>29.4</v>
      </c>
      <c r="P598" s="8">
        <v>0.5</v>
      </c>
      <c r="Q598" s="8">
        <v>0.7</v>
      </c>
      <c r="R598" s="8">
        <v>75.0</v>
      </c>
      <c r="S598" s="10">
        <v>0.6</v>
      </c>
      <c r="T598" s="10">
        <v>0.6</v>
      </c>
      <c r="U598" s="10">
        <v>1.2</v>
      </c>
      <c r="V598" s="10">
        <v>0.4</v>
      </c>
      <c r="W598" s="10">
        <v>0.6</v>
      </c>
      <c r="X598" s="10">
        <v>0.3</v>
      </c>
      <c r="Y598" s="10">
        <v>0.3</v>
      </c>
      <c r="Z598" s="10">
        <v>1.4</v>
      </c>
      <c r="AA598" s="8">
        <v>6.1</v>
      </c>
      <c r="AB598" s="8">
        <v>0.0</v>
      </c>
      <c r="AC598" s="8">
        <v>0.0</v>
      </c>
      <c r="AD598" s="8">
        <v>-3.8</v>
      </c>
      <c r="AE598" s="14">
        <v>2021.0</v>
      </c>
      <c r="AF598" s="8"/>
    </row>
    <row r="599">
      <c r="A599" s="8">
        <v>119.0</v>
      </c>
      <c r="B599" s="9" t="s">
        <v>1224</v>
      </c>
      <c r="C599" s="10" t="s">
        <v>1225</v>
      </c>
      <c r="D599" s="8">
        <v>25.0</v>
      </c>
      <c r="E599" s="8">
        <v>23.0</v>
      </c>
      <c r="F599" s="8">
        <v>15.0</v>
      </c>
      <c r="G599" s="8">
        <v>8.0</v>
      </c>
      <c r="H599" s="8">
        <v>7.7</v>
      </c>
      <c r="I599" s="11">
        <v>2.9</v>
      </c>
      <c r="J599" s="10">
        <v>1.1</v>
      </c>
      <c r="K599" s="10">
        <v>2.4</v>
      </c>
      <c r="L599" s="8">
        <v>44.6</v>
      </c>
      <c r="M599" s="10">
        <v>0.3</v>
      </c>
      <c r="N599" s="10">
        <v>0.8</v>
      </c>
      <c r="O599" s="8">
        <v>33.3</v>
      </c>
      <c r="P599" s="8">
        <v>0.4</v>
      </c>
      <c r="Q599" s="8">
        <v>0.7</v>
      </c>
      <c r="R599" s="8">
        <v>62.5</v>
      </c>
      <c r="S599" s="10">
        <v>0.3</v>
      </c>
      <c r="T599" s="10">
        <v>0.5</v>
      </c>
      <c r="U599" s="10">
        <v>0.8</v>
      </c>
      <c r="V599" s="10">
        <v>0.3</v>
      </c>
      <c r="W599" s="10">
        <v>0.5</v>
      </c>
      <c r="X599" s="10">
        <v>0.3</v>
      </c>
      <c r="Y599" s="10">
        <v>0.1</v>
      </c>
      <c r="Z599" s="10">
        <v>0.6</v>
      </c>
      <c r="AA599" s="8">
        <v>5.1</v>
      </c>
      <c r="AB599" s="8">
        <v>0.0</v>
      </c>
      <c r="AC599" s="8">
        <v>0.0</v>
      </c>
      <c r="AD599" s="8">
        <v>-2.2</v>
      </c>
      <c r="AE599" s="14">
        <v>2021.0</v>
      </c>
      <c r="AF599" s="8"/>
    </row>
    <row r="600">
      <c r="A600" s="8">
        <v>120.0</v>
      </c>
      <c r="B600" s="9" t="s">
        <v>1226</v>
      </c>
      <c r="C600" s="10" t="s">
        <v>1227</v>
      </c>
      <c r="D600" s="8">
        <v>24.0</v>
      </c>
      <c r="E600" s="8">
        <v>24.0</v>
      </c>
      <c r="F600" s="8">
        <v>20.0</v>
      </c>
      <c r="G600" s="8">
        <v>4.0</v>
      </c>
      <c r="H600" s="8">
        <v>9.2</v>
      </c>
      <c r="I600" s="11">
        <v>2.8</v>
      </c>
      <c r="J600" s="10">
        <v>1.1</v>
      </c>
      <c r="K600" s="10">
        <v>3.4</v>
      </c>
      <c r="L600" s="8">
        <v>32.9</v>
      </c>
      <c r="M600" s="10">
        <v>0.1</v>
      </c>
      <c r="N600" s="10">
        <v>0.9</v>
      </c>
      <c r="O600" s="8">
        <v>14.3</v>
      </c>
      <c r="P600" s="8">
        <v>0.5</v>
      </c>
      <c r="Q600" s="8">
        <v>0.6</v>
      </c>
      <c r="R600" s="8">
        <v>73.3</v>
      </c>
      <c r="S600" s="10">
        <v>0.6</v>
      </c>
      <c r="T600" s="10">
        <v>1.3</v>
      </c>
      <c r="U600" s="10">
        <v>2.0</v>
      </c>
      <c r="V600" s="10">
        <v>0.5</v>
      </c>
      <c r="W600" s="10">
        <v>0.9</v>
      </c>
      <c r="X600" s="10">
        <v>0.5</v>
      </c>
      <c r="Y600" s="10">
        <v>0.1</v>
      </c>
      <c r="Z600" s="10">
        <v>1.5</v>
      </c>
      <c r="AA600" s="8">
        <v>6.8</v>
      </c>
      <c r="AB600" s="8">
        <v>0.0</v>
      </c>
      <c r="AC600" s="8">
        <v>0.0</v>
      </c>
      <c r="AD600" s="8">
        <v>0.5</v>
      </c>
      <c r="AE600" s="14">
        <v>2021.0</v>
      </c>
      <c r="AF600" s="8"/>
    </row>
    <row r="601">
      <c r="A601" s="8">
        <v>121.0</v>
      </c>
      <c r="B601" s="9" t="s">
        <v>1228</v>
      </c>
      <c r="C601" s="10" t="s">
        <v>1229</v>
      </c>
      <c r="D601" s="8">
        <v>26.0</v>
      </c>
      <c r="E601" s="8">
        <v>9.0</v>
      </c>
      <c r="F601" s="8">
        <v>3.0</v>
      </c>
      <c r="G601" s="8">
        <v>6.0</v>
      </c>
      <c r="H601" s="8">
        <v>9.6</v>
      </c>
      <c r="I601" s="11">
        <v>2.8</v>
      </c>
      <c r="J601" s="10">
        <v>0.9</v>
      </c>
      <c r="K601" s="10">
        <v>2.7</v>
      </c>
      <c r="L601" s="8">
        <v>33.3</v>
      </c>
      <c r="M601" s="10">
        <v>0.2</v>
      </c>
      <c r="N601" s="10">
        <v>0.8</v>
      </c>
      <c r="O601" s="8">
        <v>28.6</v>
      </c>
      <c r="P601" s="8">
        <v>0.8</v>
      </c>
      <c r="Q601" s="8">
        <v>0.9</v>
      </c>
      <c r="R601" s="8">
        <v>87.5</v>
      </c>
      <c r="S601" s="10">
        <v>0.2</v>
      </c>
      <c r="T601" s="10">
        <v>2.0</v>
      </c>
      <c r="U601" s="10">
        <v>2.2</v>
      </c>
      <c r="V601" s="10">
        <v>0.2</v>
      </c>
      <c r="W601" s="10">
        <v>0.4</v>
      </c>
      <c r="X601" s="10">
        <v>0.4</v>
      </c>
      <c r="Y601" s="8">
        <v>0.0</v>
      </c>
      <c r="Z601" s="10">
        <v>1.2</v>
      </c>
      <c r="AA601" s="8">
        <v>6.3</v>
      </c>
      <c r="AB601" s="8">
        <v>0.0</v>
      </c>
      <c r="AC601" s="8">
        <v>0.0</v>
      </c>
      <c r="AD601" s="8">
        <v>-3.0</v>
      </c>
      <c r="AE601" s="14">
        <v>2021.0</v>
      </c>
      <c r="AF601" s="8"/>
    </row>
    <row r="602">
      <c r="A602" s="8">
        <v>122.0</v>
      </c>
      <c r="B602" s="9" t="s">
        <v>1230</v>
      </c>
      <c r="C602" s="10" t="s">
        <v>1231</v>
      </c>
      <c r="D602" s="8">
        <v>24.0</v>
      </c>
      <c r="E602" s="8">
        <v>26.0</v>
      </c>
      <c r="F602" s="8">
        <v>6.0</v>
      </c>
      <c r="G602" s="8">
        <v>20.0</v>
      </c>
      <c r="H602" s="8">
        <v>11.7</v>
      </c>
      <c r="I602" s="11">
        <v>2.6</v>
      </c>
      <c r="J602" s="10">
        <v>1.0</v>
      </c>
      <c r="K602" s="10">
        <v>2.5</v>
      </c>
      <c r="L602" s="8">
        <v>38.5</v>
      </c>
      <c r="M602" s="10">
        <v>0.1</v>
      </c>
      <c r="N602" s="10">
        <v>0.3</v>
      </c>
      <c r="O602" s="8">
        <v>25.0</v>
      </c>
      <c r="P602" s="8">
        <v>0.6</v>
      </c>
      <c r="Q602" s="8">
        <v>0.8</v>
      </c>
      <c r="R602" s="8">
        <v>80.0</v>
      </c>
      <c r="S602" s="10">
        <v>0.6</v>
      </c>
      <c r="T602" s="10">
        <v>2.3</v>
      </c>
      <c r="U602" s="10">
        <v>3.0</v>
      </c>
      <c r="V602" s="10">
        <v>0.5</v>
      </c>
      <c r="W602" s="10">
        <v>0.6</v>
      </c>
      <c r="X602" s="10">
        <v>0.5</v>
      </c>
      <c r="Y602" s="10">
        <v>0.6</v>
      </c>
      <c r="Z602" s="10">
        <v>1.1</v>
      </c>
      <c r="AA602" s="8">
        <v>8.4</v>
      </c>
      <c r="AB602" s="8">
        <v>0.0</v>
      </c>
      <c r="AC602" s="8">
        <v>0.0</v>
      </c>
      <c r="AD602" s="8">
        <v>-3.0</v>
      </c>
      <c r="AE602" s="14">
        <v>2021.0</v>
      </c>
      <c r="AF602" s="8"/>
    </row>
    <row r="603">
      <c r="A603" s="8">
        <v>123.0</v>
      </c>
      <c r="B603" s="9" t="s">
        <v>1232</v>
      </c>
      <c r="C603" s="10" t="s">
        <v>1233</v>
      </c>
      <c r="D603" s="8">
        <v>24.0</v>
      </c>
      <c r="E603" s="8">
        <v>31.0</v>
      </c>
      <c r="F603" s="8">
        <v>14.0</v>
      </c>
      <c r="G603" s="8">
        <v>17.0</v>
      </c>
      <c r="H603" s="8">
        <v>13.1</v>
      </c>
      <c r="I603" s="11">
        <v>2.6</v>
      </c>
      <c r="J603" s="10">
        <v>1.0</v>
      </c>
      <c r="K603" s="10">
        <v>2.1</v>
      </c>
      <c r="L603" s="8">
        <v>50.0</v>
      </c>
      <c r="M603" s="8">
        <v>0.0</v>
      </c>
      <c r="N603" s="10">
        <v>0.1</v>
      </c>
      <c r="O603" s="8">
        <v>0.0</v>
      </c>
      <c r="P603" s="8">
        <v>0.5</v>
      </c>
      <c r="Q603" s="8">
        <v>0.6</v>
      </c>
      <c r="R603" s="8">
        <v>85.0</v>
      </c>
      <c r="S603" s="10">
        <v>1.4</v>
      </c>
      <c r="T603" s="10">
        <v>1.9</v>
      </c>
      <c r="U603" s="10">
        <v>3.3</v>
      </c>
      <c r="V603" s="10">
        <v>0.5</v>
      </c>
      <c r="W603" s="10">
        <v>0.6</v>
      </c>
      <c r="X603" s="10">
        <v>0.6</v>
      </c>
      <c r="Y603" s="10">
        <v>0.6</v>
      </c>
      <c r="Z603" s="10">
        <v>1.4</v>
      </c>
      <c r="AA603" s="8">
        <v>8.9</v>
      </c>
      <c r="AB603" s="8">
        <v>0.0</v>
      </c>
      <c r="AC603" s="8">
        <v>0.0</v>
      </c>
      <c r="AD603" s="8">
        <v>1.5</v>
      </c>
      <c r="AE603" s="14">
        <v>2021.0</v>
      </c>
      <c r="AF603" s="8"/>
    </row>
    <row r="604">
      <c r="A604" s="8">
        <v>124.0</v>
      </c>
      <c r="B604" s="9" t="s">
        <v>1234</v>
      </c>
      <c r="C604" s="10" t="s">
        <v>1235</v>
      </c>
      <c r="D604" s="8">
        <v>24.0</v>
      </c>
      <c r="E604" s="8">
        <v>5.0</v>
      </c>
      <c r="F604" s="8">
        <v>5.0</v>
      </c>
      <c r="G604" s="8">
        <v>0.0</v>
      </c>
      <c r="H604" s="8">
        <v>5.6</v>
      </c>
      <c r="I604" s="11">
        <v>2.6</v>
      </c>
      <c r="J604" s="10">
        <v>1.0</v>
      </c>
      <c r="K604" s="10">
        <v>2.0</v>
      </c>
      <c r="L604" s="8">
        <v>50.0</v>
      </c>
      <c r="M604" s="10">
        <v>0.6</v>
      </c>
      <c r="N604" s="10">
        <v>0.8</v>
      </c>
      <c r="O604" s="8">
        <v>75.0</v>
      </c>
      <c r="P604" s="8">
        <v>0.0</v>
      </c>
      <c r="Q604" s="8">
        <v>0.0</v>
      </c>
      <c r="R604" s="8">
        <v>0.0</v>
      </c>
      <c r="S604" s="8">
        <v>0.0</v>
      </c>
      <c r="T604" s="10">
        <v>0.8</v>
      </c>
      <c r="U604" s="10">
        <v>0.8</v>
      </c>
      <c r="V604" s="10">
        <v>0.6</v>
      </c>
      <c r="W604" s="10">
        <v>0.4</v>
      </c>
      <c r="X604" s="8">
        <v>0.0</v>
      </c>
      <c r="Y604" s="10">
        <v>0.2</v>
      </c>
      <c r="Z604" s="10">
        <v>0.6</v>
      </c>
      <c r="AA604" s="8">
        <v>5.0</v>
      </c>
      <c r="AB604" s="8">
        <v>0.0</v>
      </c>
      <c r="AC604" s="8">
        <v>0.0</v>
      </c>
      <c r="AD604" s="8">
        <v>-0.6</v>
      </c>
      <c r="AE604" s="14">
        <v>2021.0</v>
      </c>
      <c r="AF604" s="8"/>
    </row>
    <row r="605">
      <c r="A605" s="8">
        <v>125.0</v>
      </c>
      <c r="B605" s="9" t="s">
        <v>1236</v>
      </c>
      <c r="C605" s="10" t="s">
        <v>1237</v>
      </c>
      <c r="D605" s="8">
        <v>31.0</v>
      </c>
      <c r="E605" s="8">
        <v>24.0</v>
      </c>
      <c r="F605" s="8">
        <v>5.0</v>
      </c>
      <c r="G605" s="8">
        <v>19.0</v>
      </c>
      <c r="H605" s="8">
        <v>9.8</v>
      </c>
      <c r="I605" s="11">
        <v>2.5</v>
      </c>
      <c r="J605" s="10">
        <v>0.9</v>
      </c>
      <c r="K605" s="10">
        <v>3.5</v>
      </c>
      <c r="L605" s="8">
        <v>25.9</v>
      </c>
      <c r="M605" s="10">
        <v>0.6</v>
      </c>
      <c r="N605" s="10">
        <v>2.8</v>
      </c>
      <c r="O605" s="8">
        <v>21.2</v>
      </c>
      <c r="P605" s="8">
        <v>0.1</v>
      </c>
      <c r="Q605" s="8">
        <v>0.2</v>
      </c>
      <c r="R605" s="8">
        <v>40.0</v>
      </c>
      <c r="S605" s="10">
        <v>0.1</v>
      </c>
      <c r="T605" s="10">
        <v>0.8</v>
      </c>
      <c r="U605" s="10">
        <v>0.9</v>
      </c>
      <c r="V605" s="10">
        <v>0.3</v>
      </c>
      <c r="W605" s="10">
        <v>0.1</v>
      </c>
      <c r="X605" s="10">
        <v>0.4</v>
      </c>
      <c r="Y605" s="10">
        <v>0.2</v>
      </c>
      <c r="Z605" s="10">
        <v>1.1</v>
      </c>
      <c r="AA605" s="8">
        <v>5.5</v>
      </c>
      <c r="AB605" s="8">
        <v>0.0</v>
      </c>
      <c r="AC605" s="8">
        <v>0.0</v>
      </c>
      <c r="AD605" s="8">
        <v>-3.3</v>
      </c>
      <c r="AE605" s="14">
        <v>2021.0</v>
      </c>
      <c r="AF605" s="8"/>
    </row>
    <row r="606">
      <c r="A606" s="8">
        <v>125.0</v>
      </c>
      <c r="B606" s="9" t="s">
        <v>1238</v>
      </c>
      <c r="C606" s="10" t="s">
        <v>1239</v>
      </c>
      <c r="D606" s="8">
        <v>25.0</v>
      </c>
      <c r="E606" s="8">
        <v>6.0</v>
      </c>
      <c r="F606" s="8">
        <v>2.0</v>
      </c>
      <c r="G606" s="8">
        <v>4.0</v>
      </c>
      <c r="H606" s="8">
        <v>14.0</v>
      </c>
      <c r="I606" s="11">
        <v>2.5</v>
      </c>
      <c r="J606" s="10">
        <v>0.7</v>
      </c>
      <c r="K606" s="10">
        <v>3.2</v>
      </c>
      <c r="L606" s="8">
        <v>21.1</v>
      </c>
      <c r="M606" s="10">
        <v>0.2</v>
      </c>
      <c r="N606" s="10">
        <v>1.7</v>
      </c>
      <c r="O606" s="8">
        <v>10.0</v>
      </c>
      <c r="P606" s="8">
        <v>1.0</v>
      </c>
      <c r="Q606" s="8">
        <v>1.3</v>
      </c>
      <c r="R606" s="8">
        <v>75.0</v>
      </c>
      <c r="S606" s="10">
        <v>1.3</v>
      </c>
      <c r="T606" s="10">
        <v>2.3</v>
      </c>
      <c r="U606" s="10">
        <v>3.7</v>
      </c>
      <c r="V606" s="10">
        <v>0.5</v>
      </c>
      <c r="W606" s="10">
        <v>1.3</v>
      </c>
      <c r="X606" s="10">
        <v>0.5</v>
      </c>
      <c r="Y606" s="10">
        <v>0.3</v>
      </c>
      <c r="Z606" s="10">
        <v>2.2</v>
      </c>
      <c r="AA606" s="8">
        <v>8.5</v>
      </c>
      <c r="AB606" s="8">
        <v>0.0</v>
      </c>
      <c r="AC606" s="8">
        <v>0.0</v>
      </c>
      <c r="AD606" s="8">
        <v>-4.2</v>
      </c>
      <c r="AE606" s="14">
        <v>2021.0</v>
      </c>
      <c r="AF606" s="8"/>
    </row>
    <row r="607">
      <c r="A607" s="8">
        <v>127.0</v>
      </c>
      <c r="B607" s="9" t="s">
        <v>1240</v>
      </c>
      <c r="C607" s="10" t="s">
        <v>1241</v>
      </c>
      <c r="D607" s="8">
        <v>20.0</v>
      </c>
      <c r="E607" s="8">
        <v>16.0</v>
      </c>
      <c r="F607" s="8">
        <v>6.0</v>
      </c>
      <c r="G607" s="8">
        <v>10.0</v>
      </c>
      <c r="H607" s="8">
        <v>8.9</v>
      </c>
      <c r="I607" s="11">
        <v>2.4</v>
      </c>
      <c r="J607" s="10">
        <v>0.8</v>
      </c>
      <c r="K607" s="10">
        <v>2.4</v>
      </c>
      <c r="L607" s="8">
        <v>30.8</v>
      </c>
      <c r="M607" s="10">
        <v>0.2</v>
      </c>
      <c r="N607" s="10">
        <v>1.1</v>
      </c>
      <c r="O607" s="8">
        <v>16.7</v>
      </c>
      <c r="P607" s="8">
        <v>0.7</v>
      </c>
      <c r="Q607" s="8">
        <v>0.9</v>
      </c>
      <c r="R607" s="8">
        <v>78.6</v>
      </c>
      <c r="S607" s="10">
        <v>0.6</v>
      </c>
      <c r="T607" s="10">
        <v>1.9</v>
      </c>
      <c r="U607" s="10">
        <v>2.4</v>
      </c>
      <c r="V607" s="10">
        <v>0.6</v>
      </c>
      <c r="W607" s="10">
        <v>1.0</v>
      </c>
      <c r="X607" s="10">
        <v>0.3</v>
      </c>
      <c r="Y607" s="10">
        <v>0.8</v>
      </c>
      <c r="Z607" s="10">
        <v>0.6</v>
      </c>
      <c r="AA607" s="8">
        <v>7.7</v>
      </c>
      <c r="AB607" s="8">
        <v>0.0</v>
      </c>
      <c r="AC607" s="8">
        <v>0.0</v>
      </c>
      <c r="AD607" s="8">
        <v>-1.5</v>
      </c>
      <c r="AE607" s="14">
        <v>2021.0</v>
      </c>
      <c r="AF607" s="8"/>
    </row>
    <row r="608">
      <c r="A608" s="8">
        <v>128.0</v>
      </c>
      <c r="B608" s="9" t="s">
        <v>1242</v>
      </c>
      <c r="C608" s="10" t="s">
        <v>1243</v>
      </c>
      <c r="D608" s="8">
        <v>28.0</v>
      </c>
      <c r="E608" s="8">
        <v>9.0</v>
      </c>
      <c r="F608" s="8">
        <v>2.0</v>
      </c>
      <c r="G608" s="8">
        <v>7.0</v>
      </c>
      <c r="H608" s="8">
        <v>15.7</v>
      </c>
      <c r="I608" s="11">
        <v>2.3</v>
      </c>
      <c r="J608" s="10">
        <v>0.9</v>
      </c>
      <c r="K608" s="10">
        <v>3.0</v>
      </c>
      <c r="L608" s="8">
        <v>29.6</v>
      </c>
      <c r="M608" s="10">
        <v>0.6</v>
      </c>
      <c r="N608" s="10">
        <v>1.8</v>
      </c>
      <c r="O608" s="8">
        <v>31.3</v>
      </c>
      <c r="P608" s="8">
        <v>0.0</v>
      </c>
      <c r="Q608" s="8">
        <v>0.0</v>
      </c>
      <c r="R608" s="8">
        <v>0.0</v>
      </c>
      <c r="S608" s="10">
        <v>0.3</v>
      </c>
      <c r="T608" s="10">
        <v>1.2</v>
      </c>
      <c r="U608" s="10">
        <v>1.6</v>
      </c>
      <c r="V608" s="10">
        <v>1.2</v>
      </c>
      <c r="W608" s="10">
        <v>0.6</v>
      </c>
      <c r="X608" s="10">
        <v>0.6</v>
      </c>
      <c r="Y608" s="10">
        <v>0.1</v>
      </c>
      <c r="Z608" s="10">
        <v>2.2</v>
      </c>
      <c r="AA608" s="8">
        <v>7.0</v>
      </c>
      <c r="AB608" s="8">
        <v>0.0</v>
      </c>
      <c r="AC608" s="8">
        <v>0.0</v>
      </c>
      <c r="AD608" s="8">
        <v>-0.7</v>
      </c>
      <c r="AE608" s="14">
        <v>2021.0</v>
      </c>
      <c r="AF608" s="8"/>
    </row>
    <row r="609">
      <c r="A609" s="8">
        <v>129.0</v>
      </c>
      <c r="B609" s="9" t="s">
        <v>1244</v>
      </c>
      <c r="C609" s="10" t="s">
        <v>1245</v>
      </c>
      <c r="D609" s="8">
        <v>23.0</v>
      </c>
      <c r="E609" s="8">
        <v>31.0</v>
      </c>
      <c r="F609" s="8">
        <v>11.0</v>
      </c>
      <c r="G609" s="8">
        <v>20.0</v>
      </c>
      <c r="H609" s="8">
        <v>11.2</v>
      </c>
      <c r="I609" s="11">
        <v>2.3</v>
      </c>
      <c r="J609" s="10">
        <v>0.9</v>
      </c>
      <c r="K609" s="10">
        <v>2.1</v>
      </c>
      <c r="L609" s="8">
        <v>42.2</v>
      </c>
      <c r="M609" s="10">
        <v>0.3</v>
      </c>
      <c r="N609" s="10">
        <v>0.7</v>
      </c>
      <c r="O609" s="8">
        <v>45.5</v>
      </c>
      <c r="P609" s="8">
        <v>0.2</v>
      </c>
      <c r="Q609" s="8">
        <v>0.3</v>
      </c>
      <c r="R609" s="8">
        <v>60.0</v>
      </c>
      <c r="S609" s="10">
        <v>0.3</v>
      </c>
      <c r="T609" s="10">
        <v>0.8</v>
      </c>
      <c r="U609" s="10">
        <v>1.1</v>
      </c>
      <c r="V609" s="10">
        <v>0.8</v>
      </c>
      <c r="W609" s="10">
        <v>0.5</v>
      </c>
      <c r="X609" s="10">
        <v>0.5</v>
      </c>
      <c r="Y609" s="10">
        <v>0.2</v>
      </c>
      <c r="Z609" s="10">
        <v>0.8</v>
      </c>
      <c r="AA609" s="8">
        <v>6.0</v>
      </c>
      <c r="AB609" s="8">
        <v>0.0</v>
      </c>
      <c r="AC609" s="8">
        <v>0.0</v>
      </c>
      <c r="AD609" s="8">
        <v>-2.3</v>
      </c>
      <c r="AE609" s="14">
        <v>2021.0</v>
      </c>
      <c r="AF609" s="8"/>
    </row>
    <row r="610">
      <c r="A610" s="8">
        <v>130.0</v>
      </c>
      <c r="B610" s="9" t="s">
        <v>1246</v>
      </c>
      <c r="C610" s="10" t="s">
        <v>1247</v>
      </c>
      <c r="D610" s="8">
        <v>23.0</v>
      </c>
      <c r="E610" s="8">
        <v>6.0</v>
      </c>
      <c r="F610" s="8">
        <v>3.0</v>
      </c>
      <c r="G610" s="8">
        <v>3.0</v>
      </c>
      <c r="H610" s="8">
        <v>6.7</v>
      </c>
      <c r="I610" s="11">
        <v>2.2</v>
      </c>
      <c r="J610" s="10">
        <v>0.8</v>
      </c>
      <c r="K610" s="10">
        <v>3.0</v>
      </c>
      <c r="L610" s="8">
        <v>27.8</v>
      </c>
      <c r="M610" s="10">
        <v>0.3</v>
      </c>
      <c r="N610" s="10">
        <v>1.5</v>
      </c>
      <c r="O610" s="8">
        <v>22.2</v>
      </c>
      <c r="P610" s="8">
        <v>0.2</v>
      </c>
      <c r="Q610" s="8">
        <v>0.3</v>
      </c>
      <c r="R610" s="8">
        <v>50.0</v>
      </c>
      <c r="S610" s="8">
        <v>0.0</v>
      </c>
      <c r="T610" s="10">
        <v>1.0</v>
      </c>
      <c r="U610" s="10">
        <v>1.0</v>
      </c>
      <c r="V610" s="10">
        <v>0.3</v>
      </c>
      <c r="W610" s="10">
        <v>0.3</v>
      </c>
      <c r="X610" s="10">
        <v>0.5</v>
      </c>
      <c r="Y610" s="8">
        <v>0.0</v>
      </c>
      <c r="Z610" s="10">
        <v>1.2</v>
      </c>
      <c r="AA610" s="8">
        <v>4.8</v>
      </c>
      <c r="AB610" s="8">
        <v>0.0</v>
      </c>
      <c r="AC610" s="8">
        <v>0.0</v>
      </c>
      <c r="AD610" s="8">
        <v>2.3</v>
      </c>
      <c r="AE610" s="14">
        <v>2021.0</v>
      </c>
      <c r="AF610" s="8"/>
    </row>
    <row r="611">
      <c r="A611" s="8">
        <v>131.0</v>
      </c>
      <c r="B611" s="9" t="s">
        <v>1248</v>
      </c>
      <c r="C611" s="10" t="s">
        <v>1249</v>
      </c>
      <c r="D611" s="8">
        <v>25.0</v>
      </c>
      <c r="E611" s="8">
        <v>22.0</v>
      </c>
      <c r="F611" s="8">
        <v>15.0</v>
      </c>
      <c r="G611" s="8">
        <v>7.0</v>
      </c>
      <c r="H611" s="8">
        <v>10.5</v>
      </c>
      <c r="I611" s="11">
        <v>2.0</v>
      </c>
      <c r="J611" s="10">
        <v>0.7</v>
      </c>
      <c r="K611" s="10">
        <v>2.0</v>
      </c>
      <c r="L611" s="8">
        <v>36.4</v>
      </c>
      <c r="M611" s="8">
        <v>0.0</v>
      </c>
      <c r="N611" s="10">
        <v>0.5</v>
      </c>
      <c r="O611" s="8">
        <v>8.3</v>
      </c>
      <c r="P611" s="8">
        <v>0.5</v>
      </c>
      <c r="Q611" s="8">
        <v>0.7</v>
      </c>
      <c r="R611" s="8">
        <v>75.0</v>
      </c>
      <c r="S611" s="10">
        <v>1.1</v>
      </c>
      <c r="T611" s="10">
        <v>2.1</v>
      </c>
      <c r="U611" s="10">
        <v>3.2</v>
      </c>
      <c r="V611" s="10">
        <v>1.7</v>
      </c>
      <c r="W611" s="10">
        <v>0.8</v>
      </c>
      <c r="X611" s="10">
        <v>0.1</v>
      </c>
      <c r="Y611" s="10">
        <v>0.2</v>
      </c>
      <c r="Z611" s="10">
        <v>0.9</v>
      </c>
      <c r="AA611" s="8">
        <v>7.7</v>
      </c>
      <c r="AB611" s="8">
        <v>0.0</v>
      </c>
      <c r="AC611" s="8">
        <v>0.0</v>
      </c>
      <c r="AD611" s="8">
        <v>-0.4</v>
      </c>
      <c r="AE611" s="14">
        <v>2021.0</v>
      </c>
      <c r="AF611" s="8"/>
    </row>
    <row r="612">
      <c r="A612" s="8">
        <v>132.0</v>
      </c>
      <c r="B612" s="9" t="s">
        <v>1250</v>
      </c>
      <c r="C612" s="10" t="s">
        <v>1251</v>
      </c>
      <c r="D612" s="8">
        <v>29.0</v>
      </c>
      <c r="E612" s="8">
        <v>2.0</v>
      </c>
      <c r="F612" s="8">
        <v>2.0</v>
      </c>
      <c r="G612" s="8">
        <v>0.0</v>
      </c>
      <c r="H612" s="8">
        <v>11.2</v>
      </c>
      <c r="I612" s="11">
        <v>2.0</v>
      </c>
      <c r="J612" s="10">
        <v>0.5</v>
      </c>
      <c r="K612" s="10">
        <v>2.0</v>
      </c>
      <c r="L612" s="8">
        <v>25.0</v>
      </c>
      <c r="M612" s="10">
        <v>0.5</v>
      </c>
      <c r="N612" s="10">
        <v>1.0</v>
      </c>
      <c r="O612" s="8">
        <v>50.0</v>
      </c>
      <c r="P612" s="8">
        <v>0.5</v>
      </c>
      <c r="Q612" s="8">
        <v>1.0</v>
      </c>
      <c r="R612" s="8">
        <v>50.0</v>
      </c>
      <c r="S612" s="8">
        <v>0.0</v>
      </c>
      <c r="T612" s="10">
        <v>1.0</v>
      </c>
      <c r="U612" s="10">
        <v>1.0</v>
      </c>
      <c r="V612" s="10">
        <v>2.0</v>
      </c>
      <c r="W612" s="10">
        <v>2.0</v>
      </c>
      <c r="X612" s="10">
        <v>1.0</v>
      </c>
      <c r="Y612" s="8">
        <v>0.0</v>
      </c>
      <c r="Z612" s="10">
        <v>1.0</v>
      </c>
      <c r="AA612" s="8">
        <v>7.5</v>
      </c>
      <c r="AB612" s="8">
        <v>0.0</v>
      </c>
      <c r="AC612" s="8">
        <v>0.0</v>
      </c>
      <c r="AD612" s="8">
        <v>-3.0</v>
      </c>
      <c r="AE612" s="14">
        <v>2021.0</v>
      </c>
      <c r="AF612" s="8"/>
    </row>
    <row r="613">
      <c r="A613" s="8">
        <v>132.0</v>
      </c>
      <c r="B613" s="9" t="s">
        <v>1252</v>
      </c>
      <c r="C613" s="10" t="s">
        <v>1253</v>
      </c>
      <c r="D613" s="8">
        <v>25.0</v>
      </c>
      <c r="E613" s="8">
        <v>1.0</v>
      </c>
      <c r="F613" s="8">
        <v>1.0</v>
      </c>
      <c r="G613" s="8">
        <v>0.0</v>
      </c>
      <c r="H613" s="8">
        <v>4.7</v>
      </c>
      <c r="I613" s="11">
        <v>2.0</v>
      </c>
      <c r="J613" s="10">
        <v>1.0</v>
      </c>
      <c r="K613" s="10">
        <v>3.0</v>
      </c>
      <c r="L613" s="8">
        <v>33.3</v>
      </c>
      <c r="M613" s="8">
        <v>0.0</v>
      </c>
      <c r="N613" s="8">
        <v>0.0</v>
      </c>
      <c r="O613" s="8">
        <v>0.0</v>
      </c>
      <c r="P613" s="8">
        <v>0.0</v>
      </c>
      <c r="Q613" s="8">
        <v>0.0</v>
      </c>
      <c r="R613" s="8">
        <v>0.0</v>
      </c>
      <c r="S613" s="8">
        <v>0.0</v>
      </c>
      <c r="T613" s="10">
        <v>1.0</v>
      </c>
      <c r="U613" s="10">
        <v>1.0</v>
      </c>
      <c r="V613" s="8">
        <v>0.0</v>
      </c>
      <c r="W613" s="8">
        <v>0.0</v>
      </c>
      <c r="X613" s="8">
        <v>0.0</v>
      </c>
      <c r="Y613" s="8">
        <v>0.0</v>
      </c>
      <c r="Z613" s="8">
        <v>0.0</v>
      </c>
      <c r="AA613" s="8">
        <v>3.0</v>
      </c>
      <c r="AB613" s="8">
        <v>0.0</v>
      </c>
      <c r="AC613" s="8">
        <v>0.0</v>
      </c>
      <c r="AD613" s="8">
        <v>-4.0</v>
      </c>
      <c r="AE613" s="14">
        <v>2021.0</v>
      </c>
      <c r="AF613" s="8"/>
    </row>
    <row r="614">
      <c r="A614" s="8">
        <v>132.0</v>
      </c>
      <c r="B614" s="9" t="s">
        <v>1254</v>
      </c>
      <c r="C614" s="10" t="s">
        <v>1255</v>
      </c>
      <c r="D614" s="8">
        <v>20.0</v>
      </c>
      <c r="E614" s="8">
        <v>4.0</v>
      </c>
      <c r="F614" s="8">
        <v>0.0</v>
      </c>
      <c r="G614" s="8">
        <v>4.0</v>
      </c>
      <c r="H614" s="8">
        <v>7.9</v>
      </c>
      <c r="I614" s="11">
        <v>2.0</v>
      </c>
      <c r="J614" s="10">
        <v>0.3</v>
      </c>
      <c r="K614" s="10">
        <v>2.0</v>
      </c>
      <c r="L614" s="8">
        <v>12.5</v>
      </c>
      <c r="M614" s="8">
        <v>0.0</v>
      </c>
      <c r="N614" s="10">
        <v>0.8</v>
      </c>
      <c r="O614" s="8">
        <v>0.0</v>
      </c>
      <c r="P614" s="8">
        <v>1.5</v>
      </c>
      <c r="Q614" s="8">
        <v>1.5</v>
      </c>
      <c r="R614" s="8">
        <v>100.0</v>
      </c>
      <c r="S614" s="10">
        <v>0.3</v>
      </c>
      <c r="T614" s="10">
        <v>0.5</v>
      </c>
      <c r="U614" s="10">
        <v>0.8</v>
      </c>
      <c r="V614" s="10">
        <v>0.8</v>
      </c>
      <c r="W614" s="10">
        <v>2.5</v>
      </c>
      <c r="X614" s="8">
        <v>0.0</v>
      </c>
      <c r="Y614" s="8">
        <v>0.0</v>
      </c>
      <c r="Z614" s="10">
        <v>1.5</v>
      </c>
      <c r="AA614" s="8">
        <v>3.5</v>
      </c>
      <c r="AB614" s="8">
        <v>0.0</v>
      </c>
      <c r="AC614" s="8">
        <v>0.0</v>
      </c>
      <c r="AD614" s="8">
        <v>-1.5</v>
      </c>
      <c r="AE614" s="14">
        <v>2021.0</v>
      </c>
      <c r="AF614" s="8"/>
    </row>
    <row r="615">
      <c r="A615" s="8">
        <v>132.0</v>
      </c>
      <c r="B615" s="9" t="s">
        <v>1256</v>
      </c>
      <c r="C615" s="10" t="s">
        <v>1257</v>
      </c>
      <c r="D615" s="8">
        <v>23.0</v>
      </c>
      <c r="E615" s="8">
        <v>6.0</v>
      </c>
      <c r="F615" s="8">
        <v>4.0</v>
      </c>
      <c r="G615" s="8">
        <v>2.0</v>
      </c>
      <c r="H615" s="8">
        <v>5.2</v>
      </c>
      <c r="I615" s="11">
        <v>2.0</v>
      </c>
      <c r="J615" s="10">
        <v>0.5</v>
      </c>
      <c r="K615" s="10">
        <v>1.3</v>
      </c>
      <c r="L615" s="8">
        <v>37.5</v>
      </c>
      <c r="M615" s="10">
        <v>0.3</v>
      </c>
      <c r="N615" s="10">
        <v>0.8</v>
      </c>
      <c r="O615" s="8">
        <v>40.0</v>
      </c>
      <c r="P615" s="8">
        <v>0.7</v>
      </c>
      <c r="Q615" s="8">
        <v>0.7</v>
      </c>
      <c r="R615" s="8">
        <v>100.0</v>
      </c>
      <c r="S615" s="10">
        <v>0.5</v>
      </c>
      <c r="T615" s="8">
        <v>0.0</v>
      </c>
      <c r="U615" s="10">
        <v>0.5</v>
      </c>
      <c r="V615" s="10">
        <v>0.3</v>
      </c>
      <c r="W615" s="10">
        <v>0.8</v>
      </c>
      <c r="X615" s="8">
        <v>0.0</v>
      </c>
      <c r="Y615" s="10">
        <v>0.2</v>
      </c>
      <c r="Z615" s="10">
        <v>1.2</v>
      </c>
      <c r="AA615" s="8">
        <v>3.5</v>
      </c>
      <c r="AB615" s="8">
        <v>0.0</v>
      </c>
      <c r="AC615" s="8">
        <v>0.0</v>
      </c>
      <c r="AD615" s="8">
        <v>-1.2</v>
      </c>
      <c r="AE615" s="14">
        <v>2021.0</v>
      </c>
      <c r="AF615" s="8"/>
    </row>
    <row r="616">
      <c r="A616" s="8">
        <v>136.0</v>
      </c>
      <c r="B616" s="9" t="s">
        <v>1258</v>
      </c>
      <c r="C616" s="10" t="s">
        <v>1259</v>
      </c>
      <c r="D616" s="8">
        <v>23.0</v>
      </c>
      <c r="E616" s="8">
        <v>25.0</v>
      </c>
      <c r="F616" s="8">
        <v>18.0</v>
      </c>
      <c r="G616" s="8">
        <v>7.0</v>
      </c>
      <c r="H616" s="8">
        <v>8.9</v>
      </c>
      <c r="I616" s="11">
        <v>2.0</v>
      </c>
      <c r="J616" s="10">
        <v>0.7</v>
      </c>
      <c r="K616" s="10">
        <v>2.1</v>
      </c>
      <c r="L616" s="8">
        <v>32.7</v>
      </c>
      <c r="M616" s="8">
        <v>0.0</v>
      </c>
      <c r="N616" s="10">
        <v>0.2</v>
      </c>
      <c r="O616" s="8">
        <v>0.0</v>
      </c>
      <c r="P616" s="8">
        <v>0.6</v>
      </c>
      <c r="Q616" s="8">
        <v>0.7</v>
      </c>
      <c r="R616" s="8">
        <v>83.3</v>
      </c>
      <c r="S616" s="10">
        <v>0.6</v>
      </c>
      <c r="T616" s="10">
        <v>1.2</v>
      </c>
      <c r="U616" s="10">
        <v>1.8</v>
      </c>
      <c r="V616" s="10">
        <v>0.8</v>
      </c>
      <c r="W616" s="10">
        <v>0.8</v>
      </c>
      <c r="X616" s="10">
        <v>0.1</v>
      </c>
      <c r="Y616" s="10">
        <v>0.6</v>
      </c>
      <c r="Z616" s="10">
        <v>1.1</v>
      </c>
      <c r="AA616" s="8">
        <v>6.2</v>
      </c>
      <c r="AB616" s="8">
        <v>0.0</v>
      </c>
      <c r="AC616" s="8">
        <v>0.0</v>
      </c>
      <c r="AD616" s="8">
        <v>0.1</v>
      </c>
      <c r="AE616" s="14">
        <v>2021.0</v>
      </c>
      <c r="AF616" s="8"/>
    </row>
    <row r="617">
      <c r="A617" s="8">
        <v>137.0</v>
      </c>
      <c r="B617" s="9" t="s">
        <v>1260</v>
      </c>
      <c r="C617" s="10" t="s">
        <v>1261</v>
      </c>
      <c r="D617" s="8">
        <v>24.0</v>
      </c>
      <c r="E617" s="8">
        <v>19.0</v>
      </c>
      <c r="F617" s="8">
        <v>3.0</v>
      </c>
      <c r="G617" s="8">
        <v>16.0</v>
      </c>
      <c r="H617" s="8">
        <v>9.1</v>
      </c>
      <c r="I617" s="11">
        <v>1.9</v>
      </c>
      <c r="J617" s="10">
        <v>0.7</v>
      </c>
      <c r="K617" s="10">
        <v>2.4</v>
      </c>
      <c r="L617" s="8">
        <v>28.3</v>
      </c>
      <c r="M617" s="10">
        <v>0.4</v>
      </c>
      <c r="N617" s="10">
        <v>1.5</v>
      </c>
      <c r="O617" s="8">
        <v>28.6</v>
      </c>
      <c r="P617" s="8">
        <v>0.1</v>
      </c>
      <c r="Q617" s="8">
        <v>0.2</v>
      </c>
      <c r="R617" s="8">
        <v>50.0</v>
      </c>
      <c r="S617" s="10">
        <v>0.2</v>
      </c>
      <c r="T617" s="10">
        <v>0.8</v>
      </c>
      <c r="U617" s="10">
        <v>1.0</v>
      </c>
      <c r="V617" s="10">
        <v>0.9</v>
      </c>
      <c r="W617" s="10">
        <v>0.9</v>
      </c>
      <c r="X617" s="10">
        <v>0.4</v>
      </c>
      <c r="Y617" s="8">
        <v>0.0</v>
      </c>
      <c r="Z617" s="10">
        <v>0.7</v>
      </c>
      <c r="AA617" s="8">
        <v>5.0</v>
      </c>
      <c r="AB617" s="8">
        <v>0.0</v>
      </c>
      <c r="AC617" s="8">
        <v>0.0</v>
      </c>
      <c r="AD617" s="8">
        <v>-3.7</v>
      </c>
      <c r="AE617" s="14">
        <v>2021.0</v>
      </c>
      <c r="AF617" s="8"/>
    </row>
    <row r="618">
      <c r="A618" s="8">
        <v>138.0</v>
      </c>
      <c r="B618" s="9" t="s">
        <v>1262</v>
      </c>
      <c r="C618" s="10" t="s">
        <v>1263</v>
      </c>
      <c r="D618" s="8">
        <v>25.0</v>
      </c>
      <c r="E618" s="8">
        <v>32.0</v>
      </c>
      <c r="F618" s="8">
        <v>26.0</v>
      </c>
      <c r="G618" s="8">
        <v>6.0</v>
      </c>
      <c r="H618" s="8">
        <v>8.6</v>
      </c>
      <c r="I618" s="11">
        <v>1.8</v>
      </c>
      <c r="J618" s="10">
        <v>0.8</v>
      </c>
      <c r="K618" s="10">
        <v>1.7</v>
      </c>
      <c r="L618" s="8">
        <v>49.1</v>
      </c>
      <c r="M618" s="8">
        <v>0.0</v>
      </c>
      <c r="N618" s="8">
        <v>0.0</v>
      </c>
      <c r="O618" s="8">
        <v>0.0</v>
      </c>
      <c r="P618" s="8">
        <v>0.2</v>
      </c>
      <c r="Q618" s="8">
        <v>0.4</v>
      </c>
      <c r="R618" s="8">
        <v>41.7</v>
      </c>
      <c r="S618" s="10">
        <v>0.9</v>
      </c>
      <c r="T618" s="10">
        <v>1.5</v>
      </c>
      <c r="U618" s="10">
        <v>2.4</v>
      </c>
      <c r="V618" s="10">
        <v>0.2</v>
      </c>
      <c r="W618" s="10">
        <v>0.6</v>
      </c>
      <c r="X618" s="10">
        <v>0.4</v>
      </c>
      <c r="Y618" s="10">
        <v>0.3</v>
      </c>
      <c r="Z618" s="10">
        <v>1.4</v>
      </c>
      <c r="AA618" s="8">
        <v>5.7</v>
      </c>
      <c r="AB618" s="8">
        <v>0.0</v>
      </c>
      <c r="AC618" s="8">
        <v>0.0</v>
      </c>
      <c r="AD618" s="8">
        <v>-0.7</v>
      </c>
      <c r="AE618" s="14">
        <v>2021.0</v>
      </c>
      <c r="AF618" s="8"/>
    </row>
    <row r="619">
      <c r="A619" s="8">
        <v>139.0</v>
      </c>
      <c r="B619" s="9" t="s">
        <v>1264</v>
      </c>
      <c r="C619" s="10" t="s">
        <v>1265</v>
      </c>
      <c r="D619" s="8">
        <v>27.0</v>
      </c>
      <c r="E619" s="8">
        <v>17.0</v>
      </c>
      <c r="F619" s="8">
        <v>10.0</v>
      </c>
      <c r="G619" s="8">
        <v>7.0</v>
      </c>
      <c r="H619" s="8">
        <v>9.5</v>
      </c>
      <c r="I619" s="11">
        <v>1.6</v>
      </c>
      <c r="J619" s="10">
        <v>0.6</v>
      </c>
      <c r="K619" s="10">
        <v>2.2</v>
      </c>
      <c r="L619" s="8">
        <v>26.3</v>
      </c>
      <c r="M619" s="10">
        <v>0.5</v>
      </c>
      <c r="N619" s="10">
        <v>1.9</v>
      </c>
      <c r="O619" s="8">
        <v>24.2</v>
      </c>
      <c r="P619" s="8">
        <v>0.0</v>
      </c>
      <c r="Q619" s="8">
        <v>0.0</v>
      </c>
      <c r="R619" s="8">
        <v>0.0</v>
      </c>
      <c r="S619" s="8">
        <v>0.0</v>
      </c>
      <c r="T619" s="10">
        <v>0.7</v>
      </c>
      <c r="U619" s="10">
        <v>0.7</v>
      </c>
      <c r="V619" s="10">
        <v>1.1</v>
      </c>
      <c r="W619" s="10">
        <v>0.5</v>
      </c>
      <c r="X619" s="10">
        <v>0.4</v>
      </c>
      <c r="Y619" s="8">
        <v>0.0</v>
      </c>
      <c r="Z619" s="10">
        <v>0.6</v>
      </c>
      <c r="AA619" s="8">
        <v>4.8</v>
      </c>
      <c r="AB619" s="8">
        <v>0.0</v>
      </c>
      <c r="AC619" s="8">
        <v>0.0</v>
      </c>
      <c r="AD619" s="8">
        <v>-0.1</v>
      </c>
      <c r="AE619" s="14">
        <v>2021.0</v>
      </c>
      <c r="AF619" s="8"/>
    </row>
    <row r="620">
      <c r="A620" s="8">
        <v>140.0</v>
      </c>
      <c r="B620" s="9" t="s">
        <v>1266</v>
      </c>
      <c r="C620" s="10" t="s">
        <v>1267</v>
      </c>
      <c r="D620" s="8">
        <v>29.0</v>
      </c>
      <c r="E620" s="8">
        <v>24.0</v>
      </c>
      <c r="F620" s="8">
        <v>14.0</v>
      </c>
      <c r="G620" s="8">
        <v>10.0</v>
      </c>
      <c r="H620" s="8">
        <v>18.5</v>
      </c>
      <c r="I620" s="11">
        <v>1.5</v>
      </c>
      <c r="J620" s="10">
        <v>0.7</v>
      </c>
      <c r="K620" s="10">
        <v>1.2</v>
      </c>
      <c r="L620" s="8">
        <v>57.1</v>
      </c>
      <c r="M620" s="8">
        <v>0.0</v>
      </c>
      <c r="N620" s="10">
        <v>0.1</v>
      </c>
      <c r="O620" s="8">
        <v>50.0</v>
      </c>
      <c r="P620" s="8">
        <v>0.2</v>
      </c>
      <c r="Q620" s="8">
        <v>0.3</v>
      </c>
      <c r="R620" s="8">
        <v>66.7</v>
      </c>
      <c r="S620" s="10">
        <v>1.5</v>
      </c>
      <c r="T620" s="10">
        <v>4.0</v>
      </c>
      <c r="U620" s="10">
        <v>5.4</v>
      </c>
      <c r="V620" s="10">
        <v>0.8</v>
      </c>
      <c r="W620" s="10">
        <v>0.5</v>
      </c>
      <c r="X620" s="10">
        <v>0.4</v>
      </c>
      <c r="Y620" s="10">
        <v>0.7</v>
      </c>
      <c r="Z620" s="10">
        <v>1.4</v>
      </c>
      <c r="AA620" s="8">
        <v>10.0</v>
      </c>
      <c r="AB620" s="8">
        <v>0.0</v>
      </c>
      <c r="AC620" s="8">
        <v>0.0</v>
      </c>
      <c r="AD620" s="8">
        <v>1.2</v>
      </c>
      <c r="AE620" s="14">
        <v>2021.0</v>
      </c>
      <c r="AF620" s="8"/>
    </row>
    <row r="621">
      <c r="A621" s="8">
        <v>141.0</v>
      </c>
      <c r="B621" s="9" t="s">
        <v>1268</v>
      </c>
      <c r="C621" s="10" t="s">
        <v>1269</v>
      </c>
      <c r="D621" s="8">
        <v>24.0</v>
      </c>
      <c r="E621" s="8">
        <v>4.0</v>
      </c>
      <c r="F621" s="8">
        <v>3.0</v>
      </c>
      <c r="G621" s="8">
        <v>1.0</v>
      </c>
      <c r="H621" s="8">
        <v>4.5</v>
      </c>
      <c r="I621" s="11">
        <v>1.5</v>
      </c>
      <c r="J621" s="10">
        <v>0.5</v>
      </c>
      <c r="K621" s="10">
        <v>0.8</v>
      </c>
      <c r="L621" s="8">
        <v>66.7</v>
      </c>
      <c r="M621" s="8">
        <v>0.0</v>
      </c>
      <c r="N621" s="8">
        <v>0.0</v>
      </c>
      <c r="O621" s="8">
        <v>0.0</v>
      </c>
      <c r="P621" s="8">
        <v>0.5</v>
      </c>
      <c r="Q621" s="8">
        <v>0.5</v>
      </c>
      <c r="R621" s="8">
        <v>100.0</v>
      </c>
      <c r="S621" s="10">
        <v>0.3</v>
      </c>
      <c r="T621" s="10">
        <v>0.8</v>
      </c>
      <c r="U621" s="10">
        <v>1.0</v>
      </c>
      <c r="V621" s="8">
        <v>0.0</v>
      </c>
      <c r="W621" s="10">
        <v>0.5</v>
      </c>
      <c r="X621" s="8">
        <v>0.0</v>
      </c>
      <c r="Y621" s="8">
        <v>0.0</v>
      </c>
      <c r="Z621" s="10">
        <v>0.5</v>
      </c>
      <c r="AA621" s="8">
        <v>2.5</v>
      </c>
      <c r="AB621" s="8">
        <v>0.0</v>
      </c>
      <c r="AC621" s="8">
        <v>0.0</v>
      </c>
      <c r="AD621" s="8">
        <v>-1.3</v>
      </c>
      <c r="AE621" s="14">
        <v>2021.0</v>
      </c>
      <c r="AF621" s="8"/>
    </row>
    <row r="622">
      <c r="A622" s="8">
        <v>142.0</v>
      </c>
      <c r="B622" s="9" t="s">
        <v>1270</v>
      </c>
      <c r="C622" s="10" t="s">
        <v>1271</v>
      </c>
      <c r="D622" s="8">
        <v>23.0</v>
      </c>
      <c r="E622" s="8">
        <v>18.0</v>
      </c>
      <c r="F622" s="8">
        <v>16.0</v>
      </c>
      <c r="G622" s="8">
        <v>2.0</v>
      </c>
      <c r="H622" s="8">
        <v>5.5</v>
      </c>
      <c r="I622" s="11">
        <v>1.4</v>
      </c>
      <c r="J622" s="10">
        <v>0.7</v>
      </c>
      <c r="K622" s="10">
        <v>1.6</v>
      </c>
      <c r="L622" s="8">
        <v>41.4</v>
      </c>
      <c r="M622" s="8">
        <v>0.0</v>
      </c>
      <c r="N622" s="10">
        <v>0.1</v>
      </c>
      <c r="O622" s="8">
        <v>0.0</v>
      </c>
      <c r="P622" s="8">
        <v>0.1</v>
      </c>
      <c r="Q622" s="8">
        <v>0.1</v>
      </c>
      <c r="R622" s="8">
        <v>50.0</v>
      </c>
      <c r="S622" s="10">
        <v>0.7</v>
      </c>
      <c r="T622" s="10">
        <v>0.6</v>
      </c>
      <c r="U622" s="10">
        <v>1.2</v>
      </c>
      <c r="V622" s="10">
        <v>0.2</v>
      </c>
      <c r="W622" s="10">
        <v>0.2</v>
      </c>
      <c r="X622" s="10">
        <v>0.1</v>
      </c>
      <c r="Y622" s="10">
        <v>0.1</v>
      </c>
      <c r="Z622" s="10">
        <v>0.5</v>
      </c>
      <c r="AA622" s="8">
        <v>3.1</v>
      </c>
      <c r="AB622" s="8">
        <v>0.0</v>
      </c>
      <c r="AC622" s="8">
        <v>0.0</v>
      </c>
      <c r="AD622" s="8">
        <v>-1.8</v>
      </c>
      <c r="AE622" s="14">
        <v>2021.0</v>
      </c>
      <c r="AF622" s="8"/>
    </row>
    <row r="623">
      <c r="A623" s="8">
        <v>143.0</v>
      </c>
      <c r="B623" s="9" t="s">
        <v>1272</v>
      </c>
      <c r="C623" s="10" t="s">
        <v>1273</v>
      </c>
      <c r="D623" s="8">
        <v>25.0</v>
      </c>
      <c r="E623" s="8">
        <v>18.0</v>
      </c>
      <c r="F623" s="8">
        <v>13.0</v>
      </c>
      <c r="G623" s="8">
        <v>5.0</v>
      </c>
      <c r="H623" s="8">
        <v>6.5</v>
      </c>
      <c r="I623" s="11">
        <v>1.2</v>
      </c>
      <c r="J623" s="10">
        <v>0.4</v>
      </c>
      <c r="K623" s="10">
        <v>1.9</v>
      </c>
      <c r="L623" s="8">
        <v>23.5</v>
      </c>
      <c r="M623" s="10">
        <v>0.2</v>
      </c>
      <c r="N623" s="10">
        <v>1.2</v>
      </c>
      <c r="O623" s="8">
        <v>19.0</v>
      </c>
      <c r="P623" s="8">
        <v>0.1</v>
      </c>
      <c r="Q623" s="8">
        <v>0.2</v>
      </c>
      <c r="R623" s="8">
        <v>25.0</v>
      </c>
      <c r="S623" s="10">
        <v>0.3</v>
      </c>
      <c r="T623" s="10">
        <v>1.1</v>
      </c>
      <c r="U623" s="10">
        <v>1.3</v>
      </c>
      <c r="V623" s="10">
        <v>0.6</v>
      </c>
      <c r="W623" s="10">
        <v>0.3</v>
      </c>
      <c r="X623" s="10">
        <v>0.4</v>
      </c>
      <c r="Y623" s="10">
        <v>0.3</v>
      </c>
      <c r="Z623" s="10">
        <v>0.6</v>
      </c>
      <c r="AA623" s="8">
        <v>4.7</v>
      </c>
      <c r="AB623" s="8">
        <v>0.0</v>
      </c>
      <c r="AC623" s="8">
        <v>0.0</v>
      </c>
      <c r="AD623" s="8">
        <v>-0.3</v>
      </c>
      <c r="AE623" s="14">
        <v>2021.0</v>
      </c>
      <c r="AF623" s="8"/>
    </row>
    <row r="624">
      <c r="A624" s="8">
        <v>144.0</v>
      </c>
      <c r="B624" s="9" t="s">
        <v>1274</v>
      </c>
      <c r="C624" s="10" t="s">
        <v>1275</v>
      </c>
      <c r="D624" s="8">
        <v>23.0</v>
      </c>
      <c r="E624" s="8">
        <v>14.0</v>
      </c>
      <c r="F624" s="8">
        <v>4.0</v>
      </c>
      <c r="G624" s="8">
        <v>10.0</v>
      </c>
      <c r="H624" s="8">
        <v>8.5</v>
      </c>
      <c r="I624" s="11">
        <v>1.1</v>
      </c>
      <c r="J624" s="10">
        <v>0.4</v>
      </c>
      <c r="K624" s="10">
        <v>1.9</v>
      </c>
      <c r="L624" s="8">
        <v>23.1</v>
      </c>
      <c r="M624" s="10">
        <v>0.1</v>
      </c>
      <c r="N624" s="10">
        <v>0.5</v>
      </c>
      <c r="O624" s="8">
        <v>14.3</v>
      </c>
      <c r="P624" s="8">
        <v>0.1</v>
      </c>
      <c r="Q624" s="8">
        <v>0.3</v>
      </c>
      <c r="R624" s="8">
        <v>50.0</v>
      </c>
      <c r="S624" s="10">
        <v>0.4</v>
      </c>
      <c r="T624" s="10">
        <v>0.5</v>
      </c>
      <c r="U624" s="10">
        <v>0.9</v>
      </c>
      <c r="V624" s="10">
        <v>0.6</v>
      </c>
      <c r="W624" s="10">
        <v>0.6</v>
      </c>
      <c r="X624" s="10">
        <v>0.2</v>
      </c>
      <c r="Y624" s="10">
        <v>0.1</v>
      </c>
      <c r="Z624" s="10">
        <v>1.2</v>
      </c>
      <c r="AA624" s="8">
        <v>3.3</v>
      </c>
      <c r="AB624" s="8">
        <v>0.0</v>
      </c>
      <c r="AC624" s="8">
        <v>0.0</v>
      </c>
      <c r="AD624" s="8">
        <v>-4.3</v>
      </c>
      <c r="AE624" s="14">
        <v>2021.0</v>
      </c>
      <c r="AF624" s="8"/>
    </row>
    <row r="625">
      <c r="A625" s="8">
        <v>145.0</v>
      </c>
      <c r="B625" s="9" t="s">
        <v>1276</v>
      </c>
      <c r="C625" s="10" t="s">
        <v>1277</v>
      </c>
      <c r="D625" s="8">
        <v>24.0</v>
      </c>
      <c r="E625" s="8">
        <v>21.0</v>
      </c>
      <c r="F625" s="8">
        <v>16.0</v>
      </c>
      <c r="G625" s="8">
        <v>5.0</v>
      </c>
      <c r="H625" s="8">
        <v>6.4</v>
      </c>
      <c r="I625" s="11">
        <v>1.0</v>
      </c>
      <c r="J625" s="10">
        <v>0.3</v>
      </c>
      <c r="K625" s="10">
        <v>1.0</v>
      </c>
      <c r="L625" s="8">
        <v>31.8</v>
      </c>
      <c r="M625" s="10">
        <v>0.2</v>
      </c>
      <c r="N625" s="10">
        <v>0.7</v>
      </c>
      <c r="O625" s="8">
        <v>33.3</v>
      </c>
      <c r="P625" s="8">
        <v>0.1</v>
      </c>
      <c r="Q625" s="8">
        <v>0.2</v>
      </c>
      <c r="R625" s="8">
        <v>60.0</v>
      </c>
      <c r="S625" s="10">
        <v>0.1</v>
      </c>
      <c r="T625" s="10">
        <v>0.8</v>
      </c>
      <c r="U625" s="10">
        <v>0.9</v>
      </c>
      <c r="V625" s="10">
        <v>0.6</v>
      </c>
      <c r="W625" s="10">
        <v>0.3</v>
      </c>
      <c r="X625" s="10">
        <v>0.1</v>
      </c>
      <c r="Y625" s="8">
        <v>0.0</v>
      </c>
      <c r="Z625" s="10">
        <v>0.9</v>
      </c>
      <c r="AA625" s="8">
        <v>3.1</v>
      </c>
      <c r="AB625" s="8">
        <v>0.0</v>
      </c>
      <c r="AC625" s="8">
        <v>0.0</v>
      </c>
      <c r="AD625" s="8">
        <v>2.2</v>
      </c>
      <c r="AE625" s="14">
        <v>2021.0</v>
      </c>
      <c r="AF625" s="8"/>
    </row>
    <row r="626">
      <c r="A626" s="8">
        <v>146.0</v>
      </c>
      <c r="B626" s="9" t="s">
        <v>1278</v>
      </c>
      <c r="C626" s="10" t="s">
        <v>1279</v>
      </c>
      <c r="D626" s="8">
        <v>28.0</v>
      </c>
      <c r="E626" s="8">
        <v>14.0</v>
      </c>
      <c r="F626" s="8">
        <v>6.0</v>
      </c>
      <c r="G626" s="8">
        <v>8.0</v>
      </c>
      <c r="H626" s="8">
        <v>4.6</v>
      </c>
      <c r="I626" s="11">
        <v>0.9</v>
      </c>
      <c r="J626" s="10">
        <v>0.4</v>
      </c>
      <c r="K626" s="10">
        <v>0.8</v>
      </c>
      <c r="L626" s="8">
        <v>45.5</v>
      </c>
      <c r="M626" s="8">
        <v>0.0</v>
      </c>
      <c r="N626" s="8">
        <v>0.0</v>
      </c>
      <c r="O626" s="8">
        <v>0.0</v>
      </c>
      <c r="P626" s="8">
        <v>0.2</v>
      </c>
      <c r="Q626" s="8">
        <v>0.4</v>
      </c>
      <c r="R626" s="8">
        <v>60.0</v>
      </c>
      <c r="S626" s="10">
        <v>0.5</v>
      </c>
      <c r="T626" s="10">
        <v>0.9</v>
      </c>
      <c r="U626" s="10">
        <v>1.4</v>
      </c>
      <c r="V626" s="10">
        <v>0.4</v>
      </c>
      <c r="W626" s="10">
        <v>0.2</v>
      </c>
      <c r="X626" s="10">
        <v>0.2</v>
      </c>
      <c r="Y626" s="10">
        <v>0.2</v>
      </c>
      <c r="Z626" s="10">
        <v>0.4</v>
      </c>
      <c r="AA626" s="8">
        <v>3.6</v>
      </c>
      <c r="AB626" s="8">
        <v>0.0</v>
      </c>
      <c r="AC626" s="8">
        <v>0.0</v>
      </c>
      <c r="AD626" s="8">
        <v>-0.6</v>
      </c>
      <c r="AE626" s="14">
        <v>2021.0</v>
      </c>
      <c r="AF626" s="8"/>
    </row>
    <row r="627">
      <c r="A627" s="8">
        <v>147.0</v>
      </c>
      <c r="B627" s="9" t="s">
        <v>1280</v>
      </c>
      <c r="C627" s="10" t="s">
        <v>1281</v>
      </c>
      <c r="D627" s="8">
        <v>25.0</v>
      </c>
      <c r="E627" s="8">
        <v>14.0</v>
      </c>
      <c r="F627" s="8">
        <v>8.0</v>
      </c>
      <c r="G627" s="8">
        <v>6.0</v>
      </c>
      <c r="H627" s="8">
        <v>4.6</v>
      </c>
      <c r="I627" s="11">
        <v>0.6</v>
      </c>
      <c r="J627" s="10">
        <v>0.2</v>
      </c>
      <c r="K627" s="10">
        <v>1.2</v>
      </c>
      <c r="L627" s="8">
        <v>17.6</v>
      </c>
      <c r="M627" s="10">
        <v>0.1</v>
      </c>
      <c r="N627" s="10">
        <v>0.7</v>
      </c>
      <c r="O627" s="8">
        <v>20.0</v>
      </c>
      <c r="P627" s="8">
        <v>0.0</v>
      </c>
      <c r="Q627" s="8">
        <v>0.0</v>
      </c>
      <c r="R627" s="8">
        <v>0.0</v>
      </c>
      <c r="S627" s="10">
        <v>0.1</v>
      </c>
      <c r="T627" s="10">
        <v>0.1</v>
      </c>
      <c r="U627" s="10">
        <v>0.2</v>
      </c>
      <c r="V627" s="10">
        <v>0.1</v>
      </c>
      <c r="W627" s="10">
        <v>0.1</v>
      </c>
      <c r="X627" s="8">
        <v>0.0</v>
      </c>
      <c r="Y627" s="10">
        <v>0.1</v>
      </c>
      <c r="Z627" s="10">
        <v>0.5</v>
      </c>
      <c r="AA627" s="8">
        <v>1.1</v>
      </c>
      <c r="AB627" s="8">
        <v>0.0</v>
      </c>
      <c r="AC627" s="8">
        <v>0.0</v>
      </c>
      <c r="AD627" s="8">
        <v>0.1</v>
      </c>
      <c r="AE627" s="14">
        <v>2021.0</v>
      </c>
      <c r="AF627" s="8"/>
    </row>
    <row r="628">
      <c r="A628" s="8">
        <v>148.0</v>
      </c>
      <c r="B628" s="9" t="s">
        <v>1282</v>
      </c>
      <c r="C628" s="10" t="s">
        <v>1283</v>
      </c>
      <c r="D628" s="8">
        <v>23.0</v>
      </c>
      <c r="E628" s="8">
        <v>10.0</v>
      </c>
      <c r="F628" s="8">
        <v>7.0</v>
      </c>
      <c r="G628" s="8">
        <v>3.0</v>
      </c>
      <c r="H628" s="8">
        <v>3.5</v>
      </c>
      <c r="I628" s="11">
        <v>0.4</v>
      </c>
      <c r="J628" s="10">
        <v>0.1</v>
      </c>
      <c r="K628" s="10">
        <v>0.7</v>
      </c>
      <c r="L628" s="8">
        <v>14.3</v>
      </c>
      <c r="M628" s="10">
        <v>0.1</v>
      </c>
      <c r="N628" s="10">
        <v>0.6</v>
      </c>
      <c r="O628" s="8">
        <v>16.7</v>
      </c>
      <c r="P628" s="8">
        <v>0.1</v>
      </c>
      <c r="Q628" s="8">
        <v>0.1</v>
      </c>
      <c r="R628" s="8">
        <v>100.0</v>
      </c>
      <c r="S628" s="8">
        <v>0.0</v>
      </c>
      <c r="T628" s="10">
        <v>0.4</v>
      </c>
      <c r="U628" s="10">
        <v>0.4</v>
      </c>
      <c r="V628" s="10">
        <v>0.2</v>
      </c>
      <c r="W628" s="10">
        <v>0.3</v>
      </c>
      <c r="X628" s="10">
        <v>0.1</v>
      </c>
      <c r="Y628" s="8">
        <v>0.0</v>
      </c>
      <c r="Z628" s="10">
        <v>0.3</v>
      </c>
      <c r="AA628" s="8">
        <v>1.3</v>
      </c>
      <c r="AB628" s="8">
        <v>0.0</v>
      </c>
      <c r="AC628" s="8">
        <v>0.0</v>
      </c>
      <c r="AD628" s="8">
        <v>-3.3</v>
      </c>
      <c r="AE628" s="14">
        <v>2021.0</v>
      </c>
      <c r="AF628" s="8"/>
    </row>
    <row r="629">
      <c r="A629" s="8">
        <v>149.0</v>
      </c>
      <c r="B629" s="9" t="s">
        <v>1284</v>
      </c>
      <c r="C629" s="10" t="s">
        <v>1285</v>
      </c>
      <c r="D629" s="8">
        <v>23.0</v>
      </c>
      <c r="E629" s="8">
        <v>1.0</v>
      </c>
      <c r="F629" s="8">
        <v>1.0</v>
      </c>
      <c r="G629" s="8">
        <v>0.0</v>
      </c>
      <c r="H629" s="8">
        <v>3.2</v>
      </c>
      <c r="I629" s="11">
        <v>0.0</v>
      </c>
      <c r="J629" s="8">
        <v>0.0</v>
      </c>
      <c r="K629" s="8">
        <v>0.0</v>
      </c>
      <c r="L629" s="8">
        <v>0.0</v>
      </c>
      <c r="M629" s="8">
        <v>0.0</v>
      </c>
      <c r="N629" s="8">
        <v>0.0</v>
      </c>
      <c r="O629" s="8">
        <v>0.0</v>
      </c>
      <c r="P629" s="8">
        <v>0.0</v>
      </c>
      <c r="Q629" s="8">
        <v>0.0</v>
      </c>
      <c r="R629" s="8">
        <v>0.0</v>
      </c>
      <c r="S629" s="8">
        <v>0.0</v>
      </c>
      <c r="T629" s="8">
        <v>0.0</v>
      </c>
      <c r="U629" s="8">
        <v>0.0</v>
      </c>
      <c r="V629" s="10">
        <v>1.0</v>
      </c>
      <c r="W629" s="8">
        <v>0.0</v>
      </c>
      <c r="X629" s="8">
        <v>0.0</v>
      </c>
      <c r="Y629" s="8">
        <v>0.0</v>
      </c>
      <c r="Z629" s="10">
        <v>1.0</v>
      </c>
      <c r="AA629" s="8">
        <v>1.0</v>
      </c>
      <c r="AB629" s="8">
        <v>0.0</v>
      </c>
      <c r="AC629" s="8">
        <v>0.0</v>
      </c>
      <c r="AD629" s="8">
        <v>-8.0</v>
      </c>
      <c r="AE629" s="14">
        <v>2021.0</v>
      </c>
      <c r="AF629" s="8"/>
    </row>
    <row r="630">
      <c r="A630" s="8">
        <v>149.0</v>
      </c>
      <c r="B630" s="9" t="s">
        <v>1286</v>
      </c>
      <c r="C630" s="10" t="s">
        <v>1287</v>
      </c>
      <c r="D630" s="8">
        <v>35.0</v>
      </c>
      <c r="E630" s="8">
        <v>1.0</v>
      </c>
      <c r="F630" s="8">
        <v>1.0</v>
      </c>
      <c r="G630" s="8">
        <v>0.0</v>
      </c>
      <c r="H630" s="8">
        <v>0.1</v>
      </c>
      <c r="I630" s="11">
        <v>0.0</v>
      </c>
      <c r="J630" s="8">
        <v>0.0</v>
      </c>
      <c r="K630" s="10">
        <v>1.0</v>
      </c>
      <c r="L630" s="8">
        <v>0.0</v>
      </c>
      <c r="M630" s="8">
        <v>0.0</v>
      </c>
      <c r="N630" s="8">
        <v>0.0</v>
      </c>
      <c r="O630" s="8">
        <v>0.0</v>
      </c>
      <c r="P630" s="8">
        <v>0.0</v>
      </c>
      <c r="Q630" s="8">
        <v>0.0</v>
      </c>
      <c r="R630" s="8">
        <v>0.0</v>
      </c>
      <c r="S630" s="8">
        <v>0.0</v>
      </c>
      <c r="T630" s="8">
        <v>0.0</v>
      </c>
      <c r="U630" s="8">
        <v>0.0</v>
      </c>
      <c r="V630" s="8">
        <v>0.0</v>
      </c>
      <c r="W630" s="8">
        <v>0.0</v>
      </c>
      <c r="X630" s="8">
        <v>0.0</v>
      </c>
      <c r="Y630" s="8">
        <v>0.0</v>
      </c>
      <c r="Z630" s="8">
        <v>0.0</v>
      </c>
      <c r="AA630" s="8">
        <v>0.0</v>
      </c>
      <c r="AB630" s="8">
        <v>0.0</v>
      </c>
      <c r="AC630" s="8">
        <v>0.0</v>
      </c>
      <c r="AD630" s="8">
        <v>0.0</v>
      </c>
      <c r="AE630" s="14">
        <v>2021.0</v>
      </c>
      <c r="AF630" s="8"/>
    </row>
    <row r="631">
      <c r="A631" s="8">
        <v>149.0</v>
      </c>
      <c r="B631" s="9" t="s">
        <v>1288</v>
      </c>
      <c r="C631" s="10" t="s">
        <v>1289</v>
      </c>
      <c r="D631" s="8">
        <v>25.0</v>
      </c>
      <c r="E631" s="8">
        <v>3.0</v>
      </c>
      <c r="F631" s="8">
        <v>2.0</v>
      </c>
      <c r="G631" s="8">
        <v>1.0</v>
      </c>
      <c r="H631" s="8">
        <v>2.1</v>
      </c>
      <c r="I631" s="11">
        <v>0.0</v>
      </c>
      <c r="J631" s="8">
        <v>0.0</v>
      </c>
      <c r="K631" s="10">
        <v>0.3</v>
      </c>
      <c r="L631" s="8">
        <v>0.0</v>
      </c>
      <c r="M631" s="8">
        <v>0.0</v>
      </c>
      <c r="N631" s="10">
        <v>0.3</v>
      </c>
      <c r="O631" s="8">
        <v>0.0</v>
      </c>
      <c r="P631" s="8">
        <v>0.0</v>
      </c>
      <c r="Q631" s="8">
        <v>0.0</v>
      </c>
      <c r="R631" s="8">
        <v>0.0</v>
      </c>
      <c r="S631" s="8">
        <v>0.0</v>
      </c>
      <c r="T631" s="10">
        <v>0.7</v>
      </c>
      <c r="U631" s="10">
        <v>0.7</v>
      </c>
      <c r="V631" s="8">
        <v>0.0</v>
      </c>
      <c r="W631" s="10">
        <v>0.3</v>
      </c>
      <c r="X631" s="8">
        <v>0.0</v>
      </c>
      <c r="Y631" s="8">
        <v>0.0</v>
      </c>
      <c r="Z631" s="8">
        <v>0.0</v>
      </c>
      <c r="AA631" s="8">
        <v>0.7</v>
      </c>
      <c r="AB631" s="8">
        <v>0.0</v>
      </c>
      <c r="AC631" s="8">
        <v>0.0</v>
      </c>
      <c r="AD631" s="8">
        <v>-2.0</v>
      </c>
      <c r="AE631" s="14">
        <v>2021.0</v>
      </c>
      <c r="AF631" s="8"/>
    </row>
    <row r="632">
      <c r="A632" s="8">
        <v>149.0</v>
      </c>
      <c r="B632" s="9" t="s">
        <v>1290</v>
      </c>
      <c r="C632" s="10" t="s">
        <v>1291</v>
      </c>
      <c r="D632" s="8">
        <v>24.0</v>
      </c>
      <c r="E632" s="8">
        <v>2.0</v>
      </c>
      <c r="F632" s="8">
        <v>0.0</v>
      </c>
      <c r="G632" s="8">
        <v>2.0</v>
      </c>
      <c r="H632" s="8">
        <v>10.0</v>
      </c>
      <c r="I632" s="11">
        <v>0.0</v>
      </c>
      <c r="J632" s="8">
        <v>0.0</v>
      </c>
      <c r="K632" s="10">
        <v>2.5</v>
      </c>
      <c r="L632" s="8">
        <v>0.0</v>
      </c>
      <c r="M632" s="8">
        <v>0.0</v>
      </c>
      <c r="N632" s="10">
        <v>2.0</v>
      </c>
      <c r="O632" s="8">
        <v>0.0</v>
      </c>
      <c r="P632" s="8">
        <v>0.0</v>
      </c>
      <c r="Q632" s="8">
        <v>1.0</v>
      </c>
      <c r="R632" s="8">
        <v>0.0</v>
      </c>
      <c r="S632" s="8">
        <v>0.0</v>
      </c>
      <c r="T632" s="10">
        <v>1.0</v>
      </c>
      <c r="U632" s="10">
        <v>1.0</v>
      </c>
      <c r="V632" s="10">
        <v>1.0</v>
      </c>
      <c r="W632" s="10">
        <v>0.5</v>
      </c>
      <c r="X632" s="10">
        <v>1.0</v>
      </c>
      <c r="Y632" s="10">
        <v>0.5</v>
      </c>
      <c r="Z632" s="10">
        <v>0.5</v>
      </c>
      <c r="AA632" s="8">
        <v>5.0</v>
      </c>
      <c r="AB632" s="8">
        <v>0.0</v>
      </c>
      <c r="AC632" s="8">
        <v>0.0</v>
      </c>
      <c r="AD632" s="8">
        <v>-10.5</v>
      </c>
      <c r="AE632" s="14">
        <v>2021.0</v>
      </c>
      <c r="AF632" s="8"/>
    </row>
    <row r="633">
      <c r="A633" s="8">
        <v>149.0</v>
      </c>
      <c r="B633" s="9" t="s">
        <v>1292</v>
      </c>
      <c r="C633" s="10" t="s">
        <v>1293</v>
      </c>
      <c r="D633" s="8">
        <v>27.0</v>
      </c>
      <c r="E633" s="8">
        <v>2.0</v>
      </c>
      <c r="F633" s="8">
        <v>0.0</v>
      </c>
      <c r="G633" s="8">
        <v>2.0</v>
      </c>
      <c r="H633" s="8">
        <v>3.9</v>
      </c>
      <c r="I633" s="11">
        <v>0.0</v>
      </c>
      <c r="J633" s="8">
        <v>0.0</v>
      </c>
      <c r="K633" s="10">
        <v>1.0</v>
      </c>
      <c r="L633" s="8">
        <v>0.0</v>
      </c>
      <c r="M633" s="8">
        <v>0.0</v>
      </c>
      <c r="N633" s="8">
        <v>0.0</v>
      </c>
      <c r="O633" s="8">
        <v>0.0</v>
      </c>
      <c r="P633" s="8">
        <v>0.0</v>
      </c>
      <c r="Q633" s="8">
        <v>0.0</v>
      </c>
      <c r="R633" s="8">
        <v>0.0</v>
      </c>
      <c r="S633" s="10">
        <v>0.5</v>
      </c>
      <c r="T633" s="10">
        <v>1.5</v>
      </c>
      <c r="U633" s="10">
        <v>2.0</v>
      </c>
      <c r="V633" s="8">
        <v>0.0</v>
      </c>
      <c r="W633" s="8">
        <v>0.0</v>
      </c>
      <c r="X633" s="10">
        <v>0.5</v>
      </c>
      <c r="Y633" s="8">
        <v>0.0</v>
      </c>
      <c r="Z633" s="8">
        <v>0.0</v>
      </c>
      <c r="AA633" s="8">
        <v>3.0</v>
      </c>
      <c r="AB633" s="8">
        <v>0.0</v>
      </c>
      <c r="AC633" s="8">
        <v>0.0</v>
      </c>
      <c r="AD633" s="8">
        <v>0.5</v>
      </c>
      <c r="AE633" s="14">
        <v>2021.0</v>
      </c>
      <c r="AF633" s="8"/>
    </row>
    <row r="634">
      <c r="A634" s="8">
        <v>149.0</v>
      </c>
      <c r="B634" s="9" t="s">
        <v>1294</v>
      </c>
      <c r="C634" s="10" t="s">
        <v>1295</v>
      </c>
      <c r="D634" s="8">
        <v>27.0</v>
      </c>
      <c r="E634" s="8">
        <v>1.0</v>
      </c>
      <c r="F634" s="8">
        <v>0.0</v>
      </c>
      <c r="G634" s="8">
        <v>1.0</v>
      </c>
      <c r="H634" s="8">
        <v>5.3</v>
      </c>
      <c r="I634" s="11">
        <v>0.0</v>
      </c>
      <c r="J634" s="8">
        <v>0.0</v>
      </c>
      <c r="K634" s="8">
        <v>0.0</v>
      </c>
      <c r="L634" s="8">
        <v>0.0</v>
      </c>
      <c r="M634" s="8">
        <v>0.0</v>
      </c>
      <c r="N634" s="8">
        <v>0.0</v>
      </c>
      <c r="O634" s="8">
        <v>0.0</v>
      </c>
      <c r="P634" s="8">
        <v>0.0</v>
      </c>
      <c r="Q634" s="8">
        <v>0.0</v>
      </c>
      <c r="R634" s="8">
        <v>0.0</v>
      </c>
      <c r="S634" s="8">
        <v>0.0</v>
      </c>
      <c r="T634" s="10">
        <v>1.0</v>
      </c>
      <c r="U634" s="10">
        <v>1.0</v>
      </c>
      <c r="V634" s="8">
        <v>0.0</v>
      </c>
      <c r="W634" s="8">
        <v>0.0</v>
      </c>
      <c r="X634" s="8">
        <v>0.0</v>
      </c>
      <c r="Y634" s="8">
        <v>0.0</v>
      </c>
      <c r="Z634" s="10">
        <v>2.0</v>
      </c>
      <c r="AA634" s="8">
        <v>1.0</v>
      </c>
      <c r="AB634" s="8">
        <v>0.0</v>
      </c>
      <c r="AC634" s="8">
        <v>0.0</v>
      </c>
      <c r="AD634" s="8">
        <v>7.0</v>
      </c>
      <c r="AE634" s="14">
        <v>2021.0</v>
      </c>
      <c r="AF634" s="8"/>
    </row>
    <row r="635">
      <c r="A635" s="15">
        <v>149.0</v>
      </c>
      <c r="B635" s="9" t="s">
        <v>1296</v>
      </c>
      <c r="C635" s="10" t="s">
        <v>1297</v>
      </c>
      <c r="D635" s="15">
        <v>23.0</v>
      </c>
      <c r="E635" s="15">
        <v>1.0</v>
      </c>
      <c r="F635" s="15">
        <v>0.0</v>
      </c>
      <c r="G635" s="15">
        <v>1.0</v>
      </c>
      <c r="H635" s="15">
        <v>1.2</v>
      </c>
      <c r="I635" s="16">
        <v>0.0</v>
      </c>
      <c r="J635" s="15">
        <v>0.0</v>
      </c>
      <c r="K635" s="15">
        <v>0.0</v>
      </c>
      <c r="L635" s="15">
        <v>0.0</v>
      </c>
      <c r="M635" s="15">
        <v>0.0</v>
      </c>
      <c r="N635" s="15">
        <v>0.0</v>
      </c>
      <c r="O635" s="15">
        <v>0.0</v>
      </c>
      <c r="P635" s="15">
        <v>0.0</v>
      </c>
      <c r="Q635" s="15">
        <v>0.0</v>
      </c>
      <c r="R635" s="15">
        <v>0.0</v>
      </c>
      <c r="S635" s="15">
        <v>0.0</v>
      </c>
      <c r="T635" s="15">
        <v>0.0</v>
      </c>
      <c r="U635" s="15">
        <v>0.0</v>
      </c>
      <c r="V635" s="15">
        <v>0.0</v>
      </c>
      <c r="W635" s="15">
        <v>0.0</v>
      </c>
      <c r="X635" s="15">
        <v>0.0</v>
      </c>
      <c r="Y635" s="15">
        <v>0.0</v>
      </c>
      <c r="Z635" s="15">
        <v>0.0</v>
      </c>
      <c r="AA635" s="15">
        <v>0.0</v>
      </c>
      <c r="AB635" s="15">
        <v>0.0</v>
      </c>
      <c r="AC635" s="15">
        <v>0.0</v>
      </c>
      <c r="AD635" s="15">
        <v>0.0</v>
      </c>
      <c r="AE635" s="14">
        <v>2021.0</v>
      </c>
      <c r="AF635" s="15"/>
    </row>
    <row r="636">
      <c r="A636" s="8">
        <v>1.0</v>
      </c>
      <c r="B636" s="9" t="s">
        <v>1298</v>
      </c>
      <c r="C636" s="10" t="s">
        <v>1299</v>
      </c>
      <c r="D636" s="8">
        <v>24.0</v>
      </c>
      <c r="E636" s="8">
        <v>22.0</v>
      </c>
      <c r="F636" s="8">
        <v>8.0</v>
      </c>
      <c r="G636" s="8">
        <v>14.0</v>
      </c>
      <c r="H636" s="8">
        <v>34.0</v>
      </c>
      <c r="I636" s="11">
        <v>22.8</v>
      </c>
      <c r="J636" s="10">
        <v>7.9</v>
      </c>
      <c r="K636" s="10">
        <v>19.1</v>
      </c>
      <c r="L636" s="8">
        <v>41.2</v>
      </c>
      <c r="M636" s="10">
        <v>2.2</v>
      </c>
      <c r="N636" s="10">
        <v>6.5</v>
      </c>
      <c r="O636" s="8">
        <v>33.6</v>
      </c>
      <c r="P636" s="8">
        <v>4.9</v>
      </c>
      <c r="Q636" s="8">
        <v>5.7</v>
      </c>
      <c r="R636" s="8">
        <v>85.6</v>
      </c>
      <c r="S636" s="10">
        <v>0.5</v>
      </c>
      <c r="T636" s="10">
        <v>2.3</v>
      </c>
      <c r="U636" s="10">
        <v>2.8</v>
      </c>
      <c r="V636" s="10">
        <v>3.4</v>
      </c>
      <c r="W636" s="10">
        <v>2.0</v>
      </c>
      <c r="X636" s="10">
        <v>1.5</v>
      </c>
      <c r="Y636" s="8">
        <v>0.0</v>
      </c>
      <c r="Z636" s="10">
        <v>2.4</v>
      </c>
      <c r="AA636" s="8">
        <v>34.2</v>
      </c>
      <c r="AB636" s="8">
        <v>0.0</v>
      </c>
      <c r="AC636" s="8">
        <v>0.0</v>
      </c>
      <c r="AD636" s="8">
        <v>-1.2</v>
      </c>
      <c r="AE636" s="14">
        <v>2020.0</v>
      </c>
      <c r="AF636" s="8"/>
    </row>
    <row r="637">
      <c r="A637" s="8">
        <v>2.0</v>
      </c>
      <c r="B637" s="9" t="s">
        <v>1300</v>
      </c>
      <c r="C637" s="10" t="s">
        <v>1301</v>
      </c>
      <c r="D637" s="8">
        <v>24.0</v>
      </c>
      <c r="E637" s="8">
        <v>22.0</v>
      </c>
      <c r="F637" s="8">
        <v>18.0</v>
      </c>
      <c r="G637" s="8">
        <v>4.0</v>
      </c>
      <c r="H637" s="8">
        <v>31.7</v>
      </c>
      <c r="I637" s="11">
        <v>20.5</v>
      </c>
      <c r="J637" s="10">
        <v>7.5</v>
      </c>
      <c r="K637" s="10">
        <v>15.7</v>
      </c>
      <c r="L637" s="8">
        <v>48.0</v>
      </c>
      <c r="M637" s="8">
        <v>0.0</v>
      </c>
      <c r="N637" s="8">
        <v>0.0</v>
      </c>
      <c r="O637" s="8">
        <v>0.0</v>
      </c>
      <c r="P637" s="8">
        <v>5.4</v>
      </c>
      <c r="Q637" s="8">
        <v>6.9</v>
      </c>
      <c r="R637" s="8">
        <v>78.1</v>
      </c>
      <c r="S637" s="10">
        <v>1.5</v>
      </c>
      <c r="T637" s="10">
        <v>7.0</v>
      </c>
      <c r="U637" s="10">
        <v>8.5</v>
      </c>
      <c r="V637" s="10">
        <v>2.0</v>
      </c>
      <c r="W637" s="10">
        <v>1.6</v>
      </c>
      <c r="X637" s="10">
        <v>1.2</v>
      </c>
      <c r="Y637" s="10">
        <v>2.0</v>
      </c>
      <c r="Z637" s="10">
        <v>2.2</v>
      </c>
      <c r="AA637" s="8">
        <v>37.5</v>
      </c>
      <c r="AB637" s="8">
        <v>7.0</v>
      </c>
      <c r="AC637" s="8">
        <v>0.0</v>
      </c>
      <c r="AD637" s="8">
        <v>8.1</v>
      </c>
      <c r="AE637" s="14">
        <v>2020.0</v>
      </c>
      <c r="AF637" s="8"/>
    </row>
    <row r="638">
      <c r="A638" s="8">
        <v>3.0</v>
      </c>
      <c r="B638" s="9" t="s">
        <v>1302</v>
      </c>
      <c r="C638" s="10" t="s">
        <v>1303</v>
      </c>
      <c r="D638" s="8">
        <v>33.0</v>
      </c>
      <c r="E638" s="8">
        <v>22.0</v>
      </c>
      <c r="F638" s="8">
        <v>10.0</v>
      </c>
      <c r="G638" s="8">
        <v>12.0</v>
      </c>
      <c r="H638" s="8">
        <v>33.3</v>
      </c>
      <c r="I638" s="11">
        <v>19.7</v>
      </c>
      <c r="J638" s="10">
        <v>6.7</v>
      </c>
      <c r="K638" s="10">
        <v>16.0</v>
      </c>
      <c r="L638" s="8">
        <v>42.2</v>
      </c>
      <c r="M638" s="10">
        <v>1.2</v>
      </c>
      <c r="N638" s="10">
        <v>4.9</v>
      </c>
      <c r="O638" s="8">
        <v>25.2</v>
      </c>
      <c r="P638" s="8">
        <v>5.0</v>
      </c>
      <c r="Q638" s="8">
        <v>5.6</v>
      </c>
      <c r="R638" s="8">
        <v>89.5</v>
      </c>
      <c r="S638" s="10">
        <v>1.5</v>
      </c>
      <c r="T638" s="10">
        <v>6.3</v>
      </c>
      <c r="U638" s="10">
        <v>7.8</v>
      </c>
      <c r="V638" s="10">
        <v>3.0</v>
      </c>
      <c r="W638" s="10">
        <v>2.4</v>
      </c>
      <c r="X638" s="10">
        <v>1.7</v>
      </c>
      <c r="Y638" s="10">
        <v>0.5</v>
      </c>
      <c r="Z638" s="10">
        <v>2.1</v>
      </c>
      <c r="AA638" s="8">
        <v>36.2</v>
      </c>
      <c r="AB638" s="8">
        <v>5.0</v>
      </c>
      <c r="AC638" s="8">
        <v>0.0</v>
      </c>
      <c r="AD638" s="8">
        <v>2.8</v>
      </c>
      <c r="AE638" s="14">
        <v>2020.0</v>
      </c>
      <c r="AF638" s="8"/>
    </row>
    <row r="639">
      <c r="A639" s="8">
        <v>4.0</v>
      </c>
      <c r="B639" s="9" t="s">
        <v>1304</v>
      </c>
      <c r="C639" s="10" t="s">
        <v>1305</v>
      </c>
      <c r="D639" s="8">
        <v>26.0</v>
      </c>
      <c r="E639" s="8">
        <v>20.0</v>
      </c>
      <c r="F639" s="8">
        <v>17.0</v>
      </c>
      <c r="G639" s="8">
        <v>3.0</v>
      </c>
      <c r="H639" s="8">
        <v>30.4</v>
      </c>
      <c r="I639" s="11">
        <v>19.7</v>
      </c>
      <c r="J639" s="10">
        <v>6.7</v>
      </c>
      <c r="K639" s="10">
        <v>14.8</v>
      </c>
      <c r="L639" s="8">
        <v>45.1</v>
      </c>
      <c r="M639" s="10">
        <v>1.8</v>
      </c>
      <c r="N639" s="10">
        <v>4.8</v>
      </c>
      <c r="O639" s="8">
        <v>36.8</v>
      </c>
      <c r="P639" s="8">
        <v>4.7</v>
      </c>
      <c r="Q639" s="8">
        <v>5.2</v>
      </c>
      <c r="R639" s="8">
        <v>89.4</v>
      </c>
      <c r="S639" s="10">
        <v>1.0</v>
      </c>
      <c r="T639" s="10">
        <v>7.3</v>
      </c>
      <c r="U639" s="10">
        <v>8.3</v>
      </c>
      <c r="V639" s="10">
        <v>3.6</v>
      </c>
      <c r="W639" s="10">
        <v>2.5</v>
      </c>
      <c r="X639" s="10">
        <v>1.7</v>
      </c>
      <c r="Y639" s="10">
        <v>1.3</v>
      </c>
      <c r="Z639" s="10">
        <v>2.3</v>
      </c>
      <c r="AA639" s="8">
        <v>39.2</v>
      </c>
      <c r="AB639" s="8">
        <v>5.0</v>
      </c>
      <c r="AC639" s="8">
        <v>0.0</v>
      </c>
      <c r="AD639" s="8">
        <v>10.1</v>
      </c>
      <c r="AE639" s="14">
        <v>2020.0</v>
      </c>
      <c r="AF639" s="8"/>
    </row>
    <row r="640">
      <c r="A640" s="8">
        <v>5.0</v>
      </c>
      <c r="B640" s="9" t="s">
        <v>1306</v>
      </c>
      <c r="C640" s="10" t="s">
        <v>1307</v>
      </c>
      <c r="D640" s="8">
        <v>39.0</v>
      </c>
      <c r="E640" s="8">
        <v>19.0</v>
      </c>
      <c r="F640" s="8">
        <v>11.0</v>
      </c>
      <c r="G640" s="8">
        <v>8.0</v>
      </c>
      <c r="H640" s="8">
        <v>28.1</v>
      </c>
      <c r="I640" s="11">
        <v>18.7</v>
      </c>
      <c r="J640" s="10">
        <v>5.1</v>
      </c>
      <c r="K640" s="10">
        <v>12.4</v>
      </c>
      <c r="L640" s="8">
        <v>40.9</v>
      </c>
      <c r="M640" s="10">
        <v>3.2</v>
      </c>
      <c r="N640" s="10">
        <v>8.8</v>
      </c>
      <c r="O640" s="8">
        <v>36.5</v>
      </c>
      <c r="P640" s="8">
        <v>5.4</v>
      </c>
      <c r="Q640" s="8">
        <v>5.9</v>
      </c>
      <c r="R640" s="8">
        <v>91.2</v>
      </c>
      <c r="S640" s="10">
        <v>0.1</v>
      </c>
      <c r="T640" s="10">
        <v>4.1</v>
      </c>
      <c r="U640" s="10">
        <v>4.2</v>
      </c>
      <c r="V640" s="10">
        <v>4.5</v>
      </c>
      <c r="W640" s="10">
        <v>2.3</v>
      </c>
      <c r="X640" s="10">
        <v>1.0</v>
      </c>
      <c r="Y640" s="10">
        <v>0.4</v>
      </c>
      <c r="Z640" s="10">
        <v>2.7</v>
      </c>
      <c r="AA640" s="8">
        <v>33.5</v>
      </c>
      <c r="AB640" s="8">
        <v>2.0</v>
      </c>
      <c r="AC640" s="8">
        <v>0.0</v>
      </c>
      <c r="AD640" s="8">
        <v>0.7</v>
      </c>
      <c r="AE640" s="14">
        <v>2020.0</v>
      </c>
      <c r="AF640" s="8"/>
    </row>
    <row r="641">
      <c r="A641" s="8">
        <v>6.0</v>
      </c>
      <c r="B641" s="9" t="s">
        <v>1308</v>
      </c>
      <c r="C641" s="10" t="s">
        <v>1309</v>
      </c>
      <c r="D641" s="8">
        <v>23.0</v>
      </c>
      <c r="E641" s="8">
        <v>3.0</v>
      </c>
      <c r="F641" s="8">
        <v>0.0</v>
      </c>
      <c r="G641" s="8">
        <v>3.0</v>
      </c>
      <c r="H641" s="8">
        <v>26.6</v>
      </c>
      <c r="I641" s="11">
        <v>18.3</v>
      </c>
      <c r="J641" s="10">
        <v>6.3</v>
      </c>
      <c r="K641" s="10">
        <v>14.0</v>
      </c>
      <c r="L641" s="8">
        <v>45.2</v>
      </c>
      <c r="M641" s="10">
        <v>2.3</v>
      </c>
      <c r="N641" s="10">
        <v>6.7</v>
      </c>
      <c r="O641" s="8">
        <v>35.0</v>
      </c>
      <c r="P641" s="8">
        <v>3.3</v>
      </c>
      <c r="Q641" s="8">
        <v>3.3</v>
      </c>
      <c r="R641" s="8">
        <v>100.0</v>
      </c>
      <c r="S641" s="10">
        <v>0.7</v>
      </c>
      <c r="T641" s="10">
        <v>4.0</v>
      </c>
      <c r="U641" s="10">
        <v>4.7</v>
      </c>
      <c r="V641" s="10">
        <v>4.0</v>
      </c>
      <c r="W641" s="10">
        <v>4.3</v>
      </c>
      <c r="X641" s="10">
        <v>0.7</v>
      </c>
      <c r="Y641" s="8">
        <v>0.0</v>
      </c>
      <c r="Z641" s="10">
        <v>1.3</v>
      </c>
      <c r="AA641" s="8">
        <v>30.7</v>
      </c>
      <c r="AB641" s="8">
        <v>0.0</v>
      </c>
      <c r="AC641" s="8">
        <v>0.0</v>
      </c>
      <c r="AD641" s="8">
        <v>-8.7</v>
      </c>
      <c r="AE641" s="14">
        <v>2020.0</v>
      </c>
      <c r="AF641" s="8"/>
    </row>
    <row r="642">
      <c r="A642" s="8">
        <v>7.0</v>
      </c>
      <c r="B642" s="9" t="s">
        <v>1310</v>
      </c>
      <c r="C642" s="10" t="s">
        <v>1311</v>
      </c>
      <c r="D642" s="8">
        <v>25.0</v>
      </c>
      <c r="E642" s="8">
        <v>22.0</v>
      </c>
      <c r="F642" s="8">
        <v>6.0</v>
      </c>
      <c r="G642" s="8">
        <v>16.0</v>
      </c>
      <c r="H642" s="8">
        <v>32.1</v>
      </c>
      <c r="I642" s="11">
        <v>17.9</v>
      </c>
      <c r="J642" s="10">
        <v>6.3</v>
      </c>
      <c r="K642" s="10">
        <v>14.0</v>
      </c>
      <c r="L642" s="8">
        <v>44.8</v>
      </c>
      <c r="M642" s="10">
        <v>2.5</v>
      </c>
      <c r="N642" s="10">
        <v>6.5</v>
      </c>
      <c r="O642" s="8">
        <v>38.9</v>
      </c>
      <c r="P642" s="8">
        <v>2.8</v>
      </c>
      <c r="Q642" s="8">
        <v>3.3</v>
      </c>
      <c r="R642" s="8">
        <v>84.9</v>
      </c>
      <c r="S642" s="10">
        <v>0.3</v>
      </c>
      <c r="T642" s="10">
        <v>1.9</v>
      </c>
      <c r="U642" s="10">
        <v>2.2</v>
      </c>
      <c r="V642" s="10">
        <v>2.8</v>
      </c>
      <c r="W642" s="10">
        <v>2.5</v>
      </c>
      <c r="X642" s="10">
        <v>0.6</v>
      </c>
      <c r="Y642" s="10">
        <v>0.1</v>
      </c>
      <c r="Z642" s="10">
        <v>2.8</v>
      </c>
      <c r="AA642" s="8">
        <v>26.9</v>
      </c>
      <c r="AB642" s="8">
        <v>0.0</v>
      </c>
      <c r="AC642" s="8">
        <v>0.0</v>
      </c>
      <c r="AD642" s="8">
        <v>-6.4</v>
      </c>
      <c r="AE642" s="14">
        <v>2020.0</v>
      </c>
      <c r="AF642" s="8"/>
    </row>
    <row r="643">
      <c r="A643" s="8">
        <v>8.0</v>
      </c>
      <c r="B643" s="9" t="s">
        <v>1312</v>
      </c>
      <c r="C643" s="10" t="s">
        <v>1313</v>
      </c>
      <c r="D643" s="8">
        <v>30.0</v>
      </c>
      <c r="E643" s="8">
        <v>22.0</v>
      </c>
      <c r="F643" s="8">
        <v>13.0</v>
      </c>
      <c r="G643" s="8">
        <v>9.0</v>
      </c>
      <c r="H643" s="8">
        <v>30.7</v>
      </c>
      <c r="I643" s="11">
        <v>17.7</v>
      </c>
      <c r="J643" s="10">
        <v>5.8</v>
      </c>
      <c r="K643" s="10">
        <v>12.2</v>
      </c>
      <c r="L643" s="8">
        <v>47.4</v>
      </c>
      <c r="M643" s="10">
        <v>2.1</v>
      </c>
      <c r="N643" s="10">
        <v>5.3</v>
      </c>
      <c r="O643" s="8">
        <v>39.7</v>
      </c>
      <c r="P643" s="8">
        <v>4.1</v>
      </c>
      <c r="Q643" s="8">
        <v>4.5</v>
      </c>
      <c r="R643" s="8">
        <v>90.0</v>
      </c>
      <c r="S643" s="10">
        <v>0.5</v>
      </c>
      <c r="T643" s="10">
        <v>2.8</v>
      </c>
      <c r="U643" s="10">
        <v>3.3</v>
      </c>
      <c r="V643" s="10">
        <v>4.2</v>
      </c>
      <c r="W643" s="10">
        <v>3.2</v>
      </c>
      <c r="X643" s="10">
        <v>0.9</v>
      </c>
      <c r="Y643" s="10">
        <v>0.5</v>
      </c>
      <c r="Z643" s="10">
        <v>2.3</v>
      </c>
      <c r="AA643" s="8">
        <v>30.2</v>
      </c>
      <c r="AB643" s="8">
        <v>0.0</v>
      </c>
      <c r="AC643" s="8">
        <v>0.0</v>
      </c>
      <c r="AD643" s="8">
        <v>-1.9</v>
      </c>
      <c r="AE643" s="14">
        <v>2020.0</v>
      </c>
      <c r="AF643" s="8"/>
    </row>
    <row r="644">
      <c r="A644" s="8">
        <v>9.0</v>
      </c>
      <c r="B644" s="9" t="s">
        <v>1314</v>
      </c>
      <c r="C644" s="10" t="s">
        <v>1315</v>
      </c>
      <c r="D644" s="8">
        <v>30.0</v>
      </c>
      <c r="E644" s="8">
        <v>12.0</v>
      </c>
      <c r="F644" s="8">
        <v>6.0</v>
      </c>
      <c r="G644" s="8">
        <v>6.0</v>
      </c>
      <c r="H644" s="8">
        <v>31.8</v>
      </c>
      <c r="I644" s="11">
        <v>17.7</v>
      </c>
      <c r="J644" s="10">
        <v>7.3</v>
      </c>
      <c r="K644" s="10">
        <v>14.6</v>
      </c>
      <c r="L644" s="8">
        <v>49.7</v>
      </c>
      <c r="M644" s="8">
        <v>0.0</v>
      </c>
      <c r="N644" s="10">
        <v>0.1</v>
      </c>
      <c r="O644" s="8">
        <v>0.0</v>
      </c>
      <c r="P644" s="8">
        <v>3.2</v>
      </c>
      <c r="Q644" s="8">
        <v>3.9</v>
      </c>
      <c r="R644" s="8">
        <v>80.9</v>
      </c>
      <c r="S644" s="10">
        <v>1.5</v>
      </c>
      <c r="T644" s="10">
        <v>6.0</v>
      </c>
      <c r="U644" s="10">
        <v>7.5</v>
      </c>
      <c r="V644" s="10">
        <v>3.0</v>
      </c>
      <c r="W644" s="10">
        <v>2.5</v>
      </c>
      <c r="X644" s="10">
        <v>0.3</v>
      </c>
      <c r="Y644" s="10">
        <v>1.8</v>
      </c>
      <c r="Z644" s="10">
        <v>2.5</v>
      </c>
      <c r="AA644" s="8">
        <v>32.5</v>
      </c>
      <c r="AB644" s="8">
        <v>1.0</v>
      </c>
      <c r="AC644" s="8">
        <v>0.0</v>
      </c>
      <c r="AD644" s="8">
        <v>2.3</v>
      </c>
      <c r="AE644" s="14">
        <v>2020.0</v>
      </c>
      <c r="AF644" s="8"/>
    </row>
    <row r="645">
      <c r="A645" s="8">
        <v>10.0</v>
      </c>
      <c r="B645" s="9" t="s">
        <v>1316</v>
      </c>
      <c r="C645" s="10" t="s">
        <v>1317</v>
      </c>
      <c r="D645" s="8">
        <v>22.0</v>
      </c>
      <c r="E645" s="8">
        <v>16.0</v>
      </c>
      <c r="F645" s="8">
        <v>6.0</v>
      </c>
      <c r="G645" s="8">
        <v>10.0</v>
      </c>
      <c r="H645" s="8">
        <v>25.4</v>
      </c>
      <c r="I645" s="11">
        <v>17.4</v>
      </c>
      <c r="J645" s="10">
        <v>6.6</v>
      </c>
      <c r="K645" s="10">
        <v>14.0</v>
      </c>
      <c r="L645" s="8">
        <v>47.3</v>
      </c>
      <c r="M645" s="10">
        <v>0.8</v>
      </c>
      <c r="N645" s="10">
        <v>2.0</v>
      </c>
      <c r="O645" s="8">
        <v>37.5</v>
      </c>
      <c r="P645" s="8">
        <v>3.4</v>
      </c>
      <c r="Q645" s="8">
        <v>4.2</v>
      </c>
      <c r="R645" s="8">
        <v>82.1</v>
      </c>
      <c r="S645" s="10">
        <v>0.5</v>
      </c>
      <c r="T645" s="10">
        <v>1.8</v>
      </c>
      <c r="U645" s="10">
        <v>2.3</v>
      </c>
      <c r="V645" s="10">
        <v>3.4</v>
      </c>
      <c r="W645" s="10">
        <v>2.7</v>
      </c>
      <c r="X645" s="10">
        <v>0.9</v>
      </c>
      <c r="Y645" s="10">
        <v>0.3</v>
      </c>
      <c r="Z645" s="10">
        <v>3.6</v>
      </c>
      <c r="AA645" s="8">
        <v>26.3</v>
      </c>
      <c r="AB645" s="8">
        <v>0.0</v>
      </c>
      <c r="AC645" s="8">
        <v>0.0</v>
      </c>
      <c r="AD645" s="8">
        <v>-5.3</v>
      </c>
      <c r="AE645" s="14">
        <v>2020.0</v>
      </c>
      <c r="AF645" s="8"/>
    </row>
    <row r="646">
      <c r="A646" s="8">
        <v>11.0</v>
      </c>
      <c r="B646" s="9" t="s">
        <v>1318</v>
      </c>
      <c r="C646" s="10" t="s">
        <v>1319</v>
      </c>
      <c r="D646" s="8">
        <v>27.0</v>
      </c>
      <c r="E646" s="8">
        <v>22.0</v>
      </c>
      <c r="F646" s="8">
        <v>7.0</v>
      </c>
      <c r="G646" s="8">
        <v>15.0</v>
      </c>
      <c r="H646" s="8">
        <v>33.3</v>
      </c>
      <c r="I646" s="11">
        <v>17.2</v>
      </c>
      <c r="J646" s="10">
        <v>6.5</v>
      </c>
      <c r="K646" s="10">
        <v>13.5</v>
      </c>
      <c r="L646" s="8">
        <v>48.1</v>
      </c>
      <c r="M646" s="10">
        <v>1.4</v>
      </c>
      <c r="N646" s="10">
        <v>3.4</v>
      </c>
      <c r="O646" s="8">
        <v>40.5</v>
      </c>
      <c r="P646" s="8">
        <v>2.8</v>
      </c>
      <c r="Q646" s="8">
        <v>3.4</v>
      </c>
      <c r="R646" s="8">
        <v>82.7</v>
      </c>
      <c r="S646" s="10">
        <v>1.1</v>
      </c>
      <c r="T646" s="10">
        <v>3.8</v>
      </c>
      <c r="U646" s="10">
        <v>4.9</v>
      </c>
      <c r="V646" s="10">
        <v>4.0</v>
      </c>
      <c r="W646" s="10">
        <v>3.0</v>
      </c>
      <c r="X646" s="10">
        <v>1.6</v>
      </c>
      <c r="Y646" s="10">
        <v>0.1</v>
      </c>
      <c r="Z646" s="10">
        <v>2.5</v>
      </c>
      <c r="AA646" s="8">
        <v>30.7</v>
      </c>
      <c r="AB646" s="8">
        <v>4.0</v>
      </c>
      <c r="AC646" s="8">
        <v>0.0</v>
      </c>
      <c r="AD646" s="8">
        <v>-4.1</v>
      </c>
      <c r="AE646" s="14">
        <v>2020.0</v>
      </c>
      <c r="AF646" s="8"/>
    </row>
    <row r="647">
      <c r="A647" s="8">
        <v>12.0</v>
      </c>
      <c r="B647" s="9" t="s">
        <v>1320</v>
      </c>
      <c r="C647" s="10" t="s">
        <v>1321</v>
      </c>
      <c r="D647" s="8">
        <v>26.0</v>
      </c>
      <c r="E647" s="8">
        <v>22.0</v>
      </c>
      <c r="F647" s="8">
        <v>9.0</v>
      </c>
      <c r="G647" s="8">
        <v>13.0</v>
      </c>
      <c r="H647" s="8">
        <v>29.9</v>
      </c>
      <c r="I647" s="11">
        <v>17.0</v>
      </c>
      <c r="J647" s="10">
        <v>6.8</v>
      </c>
      <c r="K647" s="10">
        <v>13.4</v>
      </c>
      <c r="L647" s="8">
        <v>51.0</v>
      </c>
      <c r="M647" s="10">
        <v>1.2</v>
      </c>
      <c r="N647" s="10">
        <v>2.8</v>
      </c>
      <c r="O647" s="8">
        <v>42.6</v>
      </c>
      <c r="P647" s="8">
        <v>2.2</v>
      </c>
      <c r="Q647" s="8">
        <v>2.6</v>
      </c>
      <c r="R647" s="8">
        <v>82.8</v>
      </c>
      <c r="S647" s="10">
        <v>1.6</v>
      </c>
      <c r="T647" s="10">
        <v>7.3</v>
      </c>
      <c r="U647" s="10">
        <v>8.9</v>
      </c>
      <c r="V647" s="10">
        <v>2.6</v>
      </c>
      <c r="W647" s="10">
        <v>2.2</v>
      </c>
      <c r="X647" s="10">
        <v>1.5</v>
      </c>
      <c r="Y647" s="10">
        <v>0.2</v>
      </c>
      <c r="Z647" s="10">
        <v>2.9</v>
      </c>
      <c r="AA647" s="8">
        <v>33.0</v>
      </c>
      <c r="AB647" s="8">
        <v>10.0</v>
      </c>
      <c r="AC647" s="8">
        <v>0.0</v>
      </c>
      <c r="AD647" s="8">
        <v>2.2</v>
      </c>
      <c r="AE647" s="14">
        <v>2020.0</v>
      </c>
      <c r="AF647" s="8"/>
    </row>
    <row r="648">
      <c r="A648" s="8">
        <v>13.0</v>
      </c>
      <c r="B648" s="9" t="s">
        <v>1322</v>
      </c>
      <c r="C648" s="10" t="s">
        <v>1323</v>
      </c>
      <c r="D648" s="8">
        <v>27.0</v>
      </c>
      <c r="E648" s="8">
        <v>6.0</v>
      </c>
      <c r="F648" s="8">
        <v>3.0</v>
      </c>
      <c r="G648" s="8">
        <v>3.0</v>
      </c>
      <c r="H648" s="8">
        <v>29.8</v>
      </c>
      <c r="I648" s="11">
        <v>16.3</v>
      </c>
      <c r="J648" s="10">
        <v>5.3</v>
      </c>
      <c r="K648" s="10">
        <v>11.5</v>
      </c>
      <c r="L648" s="8">
        <v>46.4</v>
      </c>
      <c r="M648" s="10">
        <v>1.5</v>
      </c>
      <c r="N648" s="10">
        <v>4.3</v>
      </c>
      <c r="O648" s="8">
        <v>34.6</v>
      </c>
      <c r="P648" s="8">
        <v>4.2</v>
      </c>
      <c r="Q648" s="8">
        <v>5.0</v>
      </c>
      <c r="R648" s="8">
        <v>83.3</v>
      </c>
      <c r="S648" s="10">
        <v>0.3</v>
      </c>
      <c r="T648" s="10">
        <v>4.5</v>
      </c>
      <c r="U648" s="10">
        <v>4.8</v>
      </c>
      <c r="V648" s="10">
        <v>2.5</v>
      </c>
      <c r="W648" s="10">
        <v>1.8</v>
      </c>
      <c r="X648" s="10">
        <v>1.5</v>
      </c>
      <c r="Y648" s="8">
        <v>0.0</v>
      </c>
      <c r="Z648" s="10">
        <v>2.7</v>
      </c>
      <c r="AA648" s="8">
        <v>28.2</v>
      </c>
      <c r="AB648" s="8">
        <v>0.0</v>
      </c>
      <c r="AC648" s="8">
        <v>0.0</v>
      </c>
      <c r="AD648" s="8">
        <v>7.2</v>
      </c>
      <c r="AE648" s="14">
        <v>2020.0</v>
      </c>
      <c r="AF648" s="8"/>
    </row>
    <row r="649">
      <c r="A649" s="8">
        <v>14.0</v>
      </c>
      <c r="B649" s="9" t="s">
        <v>1324</v>
      </c>
      <c r="C649" s="10" t="s">
        <v>1325</v>
      </c>
      <c r="D649" s="8">
        <v>23.0</v>
      </c>
      <c r="E649" s="8">
        <v>21.0</v>
      </c>
      <c r="F649" s="8">
        <v>13.0</v>
      </c>
      <c r="G649" s="8">
        <v>8.0</v>
      </c>
      <c r="H649" s="8">
        <v>30.0</v>
      </c>
      <c r="I649" s="11">
        <v>16.2</v>
      </c>
      <c r="J649" s="10">
        <v>5.9</v>
      </c>
      <c r="K649" s="10">
        <v>12.5</v>
      </c>
      <c r="L649" s="8">
        <v>47.1</v>
      </c>
      <c r="M649" s="10">
        <v>1.6</v>
      </c>
      <c r="N649" s="10">
        <v>4.9</v>
      </c>
      <c r="O649" s="8">
        <v>33.3</v>
      </c>
      <c r="P649" s="8">
        <v>2.8</v>
      </c>
      <c r="Q649" s="8">
        <v>3.0</v>
      </c>
      <c r="R649" s="8">
        <v>92.2</v>
      </c>
      <c r="S649" s="10">
        <v>0.2</v>
      </c>
      <c r="T649" s="10">
        <v>1.7</v>
      </c>
      <c r="U649" s="10">
        <v>2.0</v>
      </c>
      <c r="V649" s="10">
        <v>3.6</v>
      </c>
      <c r="W649" s="10">
        <v>2.5</v>
      </c>
      <c r="X649" s="10">
        <v>0.9</v>
      </c>
      <c r="Y649" s="8">
        <v>0.0</v>
      </c>
      <c r="Z649" s="10">
        <v>1.5</v>
      </c>
      <c r="AA649" s="8">
        <v>25.2</v>
      </c>
      <c r="AB649" s="8">
        <v>0.0</v>
      </c>
      <c r="AC649" s="8">
        <v>0.0</v>
      </c>
      <c r="AD649" s="8">
        <v>3.0</v>
      </c>
      <c r="AE649" s="14">
        <v>2020.0</v>
      </c>
      <c r="AF649" s="8"/>
    </row>
    <row r="650">
      <c r="A650" s="8">
        <v>15.0</v>
      </c>
      <c r="B650" s="9" t="s">
        <v>1326</v>
      </c>
      <c r="C650" s="10" t="s">
        <v>1327</v>
      </c>
      <c r="D650" s="8">
        <v>24.0</v>
      </c>
      <c r="E650" s="8">
        <v>22.0</v>
      </c>
      <c r="F650" s="8">
        <v>14.0</v>
      </c>
      <c r="G650" s="8">
        <v>8.0</v>
      </c>
      <c r="H650" s="8">
        <v>34.2</v>
      </c>
      <c r="I650" s="11">
        <v>16.1</v>
      </c>
      <c r="J650" s="10">
        <v>6.2</v>
      </c>
      <c r="K650" s="10">
        <v>11.8</v>
      </c>
      <c r="L650" s="8">
        <v>52.3</v>
      </c>
      <c r="M650" s="10">
        <v>0.9</v>
      </c>
      <c r="N650" s="10">
        <v>2.2</v>
      </c>
      <c r="O650" s="8">
        <v>40.8</v>
      </c>
      <c r="P650" s="8">
        <v>2.9</v>
      </c>
      <c r="Q650" s="8">
        <v>3.5</v>
      </c>
      <c r="R650" s="8">
        <v>82.9</v>
      </c>
      <c r="S650" s="10">
        <v>2.8</v>
      </c>
      <c r="T650" s="10">
        <v>6.3</v>
      </c>
      <c r="U650" s="10">
        <v>9.0</v>
      </c>
      <c r="V650" s="10">
        <v>3.3</v>
      </c>
      <c r="W650" s="10">
        <v>2.7</v>
      </c>
      <c r="X650" s="10">
        <v>1.8</v>
      </c>
      <c r="Y650" s="10">
        <v>1.3</v>
      </c>
      <c r="Z650" s="10">
        <v>2.7</v>
      </c>
      <c r="AA650" s="8">
        <v>35.6</v>
      </c>
      <c r="AB650" s="8">
        <v>7.0</v>
      </c>
      <c r="AC650" s="8">
        <v>0.0</v>
      </c>
      <c r="AD650" s="8">
        <v>4.9</v>
      </c>
      <c r="AE650" s="14">
        <v>2020.0</v>
      </c>
      <c r="AF650" s="8"/>
    </row>
    <row r="651">
      <c r="A651" s="8">
        <v>16.0</v>
      </c>
      <c r="B651" s="9" t="s">
        <v>1328</v>
      </c>
      <c r="C651" s="10" t="s">
        <v>1329</v>
      </c>
      <c r="D651" s="8">
        <v>29.0</v>
      </c>
      <c r="E651" s="8">
        <v>21.0</v>
      </c>
      <c r="F651" s="8">
        <v>10.0</v>
      </c>
      <c r="G651" s="8">
        <v>11.0</v>
      </c>
      <c r="H651" s="8">
        <v>32.8</v>
      </c>
      <c r="I651" s="11">
        <v>15.5</v>
      </c>
      <c r="J651" s="10">
        <v>5.8</v>
      </c>
      <c r="K651" s="10">
        <v>11.6</v>
      </c>
      <c r="L651" s="8">
        <v>50.0</v>
      </c>
      <c r="M651" s="8">
        <v>0.0</v>
      </c>
      <c r="N651" s="8">
        <v>0.0</v>
      </c>
      <c r="O651" s="8">
        <v>0.0</v>
      </c>
      <c r="P651" s="8">
        <v>3.9</v>
      </c>
      <c r="Q651" s="8">
        <v>5.6</v>
      </c>
      <c r="R651" s="8">
        <v>68.6</v>
      </c>
      <c r="S651" s="10">
        <v>1.9</v>
      </c>
      <c r="T651" s="10">
        <v>7.2</v>
      </c>
      <c r="U651" s="10">
        <v>9.0</v>
      </c>
      <c r="V651" s="10">
        <v>4.8</v>
      </c>
      <c r="W651" s="10">
        <v>2.5</v>
      </c>
      <c r="X651" s="10">
        <v>2.0</v>
      </c>
      <c r="Y651" s="10">
        <v>0.3</v>
      </c>
      <c r="Z651" s="10">
        <v>2.8</v>
      </c>
      <c r="AA651" s="8">
        <v>33.9</v>
      </c>
      <c r="AB651" s="8">
        <v>7.0</v>
      </c>
      <c r="AC651" s="8">
        <v>0.0</v>
      </c>
      <c r="AD651" s="8">
        <v>2.7</v>
      </c>
      <c r="AE651" s="14">
        <v>2020.0</v>
      </c>
      <c r="AF651" s="8"/>
    </row>
    <row r="652">
      <c r="A652" s="8">
        <v>17.0</v>
      </c>
      <c r="B652" s="9" t="s">
        <v>1330</v>
      </c>
      <c r="C652" s="10" t="s">
        <v>1331</v>
      </c>
      <c r="D652" s="8">
        <v>27.0</v>
      </c>
      <c r="E652" s="8">
        <v>22.0</v>
      </c>
      <c r="F652" s="8">
        <v>18.0</v>
      </c>
      <c r="G652" s="8">
        <v>4.0</v>
      </c>
      <c r="H652" s="8">
        <v>27.8</v>
      </c>
      <c r="I652" s="11">
        <v>15.5</v>
      </c>
      <c r="J652" s="10">
        <v>5.1</v>
      </c>
      <c r="K652" s="10">
        <v>11.5</v>
      </c>
      <c r="L652" s="8">
        <v>44.3</v>
      </c>
      <c r="M652" s="10">
        <v>1.8</v>
      </c>
      <c r="N652" s="10">
        <v>4.5</v>
      </c>
      <c r="O652" s="8">
        <v>39.0</v>
      </c>
      <c r="P652" s="8">
        <v>3.5</v>
      </c>
      <c r="Q652" s="8">
        <v>4.0</v>
      </c>
      <c r="R652" s="8">
        <v>87.5</v>
      </c>
      <c r="S652" s="10">
        <v>0.6</v>
      </c>
      <c r="T652" s="10">
        <v>1.7</v>
      </c>
      <c r="U652" s="10">
        <v>2.4</v>
      </c>
      <c r="V652" s="10">
        <v>3.2</v>
      </c>
      <c r="W652" s="10">
        <v>1.9</v>
      </c>
      <c r="X652" s="10">
        <v>1.5</v>
      </c>
      <c r="Y652" s="10">
        <v>0.3</v>
      </c>
      <c r="Z652" s="10">
        <v>1.5</v>
      </c>
      <c r="AA652" s="8">
        <v>26.2</v>
      </c>
      <c r="AB652" s="8">
        <v>0.0</v>
      </c>
      <c r="AC652" s="8">
        <v>0.0</v>
      </c>
      <c r="AD652" s="8">
        <v>8.3</v>
      </c>
      <c r="AE652" s="14">
        <v>2020.0</v>
      </c>
      <c r="AF652" s="8"/>
    </row>
    <row r="653">
      <c r="A653" s="8">
        <v>18.0</v>
      </c>
      <c r="B653" s="9" t="s">
        <v>1332</v>
      </c>
      <c r="C653" s="10" t="s">
        <v>1333</v>
      </c>
      <c r="D653" s="8">
        <v>35.0</v>
      </c>
      <c r="E653" s="8">
        <v>22.0</v>
      </c>
      <c r="F653" s="8">
        <v>12.0</v>
      </c>
      <c r="G653" s="8">
        <v>10.0</v>
      </c>
      <c r="H653" s="8">
        <v>28.7</v>
      </c>
      <c r="I653" s="11">
        <v>15.4</v>
      </c>
      <c r="J653" s="10">
        <v>5.9</v>
      </c>
      <c r="K653" s="10">
        <v>13.1</v>
      </c>
      <c r="L653" s="8">
        <v>44.8</v>
      </c>
      <c r="M653" s="10">
        <v>2.1</v>
      </c>
      <c r="N653" s="10">
        <v>6.0</v>
      </c>
      <c r="O653" s="8">
        <v>34.6</v>
      </c>
      <c r="P653" s="8">
        <v>1.5</v>
      </c>
      <c r="Q653" s="8">
        <v>1.7</v>
      </c>
      <c r="R653" s="8">
        <v>91.9</v>
      </c>
      <c r="S653" s="10">
        <v>0.3</v>
      </c>
      <c r="T653" s="10">
        <v>2.6</v>
      </c>
      <c r="U653" s="10">
        <v>2.9</v>
      </c>
      <c r="V653" s="10">
        <v>2.3</v>
      </c>
      <c r="W653" s="10">
        <v>1.3</v>
      </c>
      <c r="X653" s="10">
        <v>0.6</v>
      </c>
      <c r="Y653" s="10">
        <v>0.3</v>
      </c>
      <c r="Z653" s="10">
        <v>1.4</v>
      </c>
      <c r="AA653" s="8">
        <v>24.5</v>
      </c>
      <c r="AB653" s="8">
        <v>0.0</v>
      </c>
      <c r="AC653" s="8">
        <v>0.0</v>
      </c>
      <c r="AD653" s="8">
        <v>1.7</v>
      </c>
      <c r="AE653" s="14">
        <v>2020.0</v>
      </c>
      <c r="AF653" s="8"/>
    </row>
    <row r="654">
      <c r="A654" s="8">
        <v>19.0</v>
      </c>
      <c r="B654" s="9" t="s">
        <v>1334</v>
      </c>
      <c r="C654" s="10" t="s">
        <v>1335</v>
      </c>
      <c r="D654" s="8">
        <v>24.0</v>
      </c>
      <c r="E654" s="8">
        <v>22.0</v>
      </c>
      <c r="F654" s="8">
        <v>9.0</v>
      </c>
      <c r="G654" s="8">
        <v>13.0</v>
      </c>
      <c r="H654" s="8">
        <v>31.0</v>
      </c>
      <c r="I654" s="11">
        <v>14.8</v>
      </c>
      <c r="J654" s="10">
        <v>5.0</v>
      </c>
      <c r="K654" s="10">
        <v>11.4</v>
      </c>
      <c r="L654" s="8">
        <v>43.8</v>
      </c>
      <c r="M654" s="10">
        <v>2.0</v>
      </c>
      <c r="N654" s="10">
        <v>4.9</v>
      </c>
      <c r="O654" s="8">
        <v>41.1</v>
      </c>
      <c r="P654" s="8">
        <v>2.8</v>
      </c>
      <c r="Q654" s="8">
        <v>3.2</v>
      </c>
      <c r="R654" s="8">
        <v>88.6</v>
      </c>
      <c r="S654" s="10">
        <v>0.8</v>
      </c>
      <c r="T654" s="10">
        <v>2.1</v>
      </c>
      <c r="U654" s="10">
        <v>2.9</v>
      </c>
      <c r="V654" s="10">
        <v>2.4</v>
      </c>
      <c r="W654" s="10">
        <v>1.9</v>
      </c>
      <c r="X654" s="10">
        <v>1.8</v>
      </c>
      <c r="Y654" s="10">
        <v>0.3</v>
      </c>
      <c r="Z654" s="10">
        <v>2.6</v>
      </c>
      <c r="AA654" s="8">
        <v>26.2</v>
      </c>
      <c r="AB654" s="8">
        <v>0.0</v>
      </c>
      <c r="AC654" s="8">
        <v>0.0</v>
      </c>
      <c r="AD654" s="8">
        <v>1.6</v>
      </c>
      <c r="AE654" s="14">
        <v>2020.0</v>
      </c>
      <c r="AF654" s="8"/>
    </row>
    <row r="655">
      <c r="A655" s="8">
        <v>19.0</v>
      </c>
      <c r="B655" s="9" t="s">
        <v>1336</v>
      </c>
      <c r="C655" s="10" t="s">
        <v>1337</v>
      </c>
      <c r="D655" s="8">
        <v>26.0</v>
      </c>
      <c r="E655" s="8">
        <v>22.0</v>
      </c>
      <c r="F655" s="8">
        <v>12.0</v>
      </c>
      <c r="G655" s="8">
        <v>10.0</v>
      </c>
      <c r="H655" s="8">
        <v>31.3</v>
      </c>
      <c r="I655" s="11">
        <v>14.8</v>
      </c>
      <c r="J655" s="10">
        <v>6.0</v>
      </c>
      <c r="K655" s="10">
        <v>12.1</v>
      </c>
      <c r="L655" s="8">
        <v>49.6</v>
      </c>
      <c r="M655" s="10">
        <v>1.0</v>
      </c>
      <c r="N655" s="10">
        <v>2.8</v>
      </c>
      <c r="O655" s="8">
        <v>34.4</v>
      </c>
      <c r="P655" s="8">
        <v>1.9</v>
      </c>
      <c r="Q655" s="8">
        <v>2.5</v>
      </c>
      <c r="R655" s="8">
        <v>73.2</v>
      </c>
      <c r="S655" s="10">
        <v>1.0</v>
      </c>
      <c r="T655" s="10">
        <v>4.5</v>
      </c>
      <c r="U655" s="10">
        <v>5.5</v>
      </c>
      <c r="V655" s="10">
        <v>2.1</v>
      </c>
      <c r="W655" s="10">
        <v>2.5</v>
      </c>
      <c r="X655" s="10">
        <v>1.0</v>
      </c>
      <c r="Y655" s="10">
        <v>0.2</v>
      </c>
      <c r="Z655" s="10">
        <v>2.4</v>
      </c>
      <c r="AA655" s="8">
        <v>25.7</v>
      </c>
      <c r="AB655" s="8">
        <v>0.0</v>
      </c>
      <c r="AC655" s="8">
        <v>0.0</v>
      </c>
      <c r="AD655" s="8">
        <v>3.1</v>
      </c>
      <c r="AE655" s="14">
        <v>2020.0</v>
      </c>
      <c r="AF655" s="8"/>
    </row>
    <row r="656">
      <c r="A656" s="8">
        <v>21.0</v>
      </c>
      <c r="B656" s="9" t="s">
        <v>1338</v>
      </c>
      <c r="C656" s="10" t="s">
        <v>1339</v>
      </c>
      <c r="D656" s="8">
        <v>35.0</v>
      </c>
      <c r="E656" s="8">
        <v>22.0</v>
      </c>
      <c r="F656" s="8">
        <v>15.0</v>
      </c>
      <c r="G656" s="8">
        <v>7.0</v>
      </c>
      <c r="H656" s="8">
        <v>30.0</v>
      </c>
      <c r="I656" s="11">
        <v>14.7</v>
      </c>
      <c r="J656" s="10">
        <v>5.6</v>
      </c>
      <c r="K656" s="10">
        <v>11.0</v>
      </c>
      <c r="L656" s="8">
        <v>51.0</v>
      </c>
      <c r="M656" s="10">
        <v>0.9</v>
      </c>
      <c r="N656" s="10">
        <v>2.2</v>
      </c>
      <c r="O656" s="8">
        <v>39.6</v>
      </c>
      <c r="P656" s="8">
        <v>2.6</v>
      </c>
      <c r="Q656" s="8">
        <v>3.5</v>
      </c>
      <c r="R656" s="8">
        <v>73.1</v>
      </c>
      <c r="S656" s="10">
        <v>1.7</v>
      </c>
      <c r="T656" s="10">
        <v>8.0</v>
      </c>
      <c r="U656" s="10">
        <v>9.7</v>
      </c>
      <c r="V656" s="10">
        <v>4.6</v>
      </c>
      <c r="W656" s="10">
        <v>2.9</v>
      </c>
      <c r="X656" s="10">
        <v>1.2</v>
      </c>
      <c r="Y656" s="10">
        <v>1.2</v>
      </c>
      <c r="Z656" s="10">
        <v>2.3</v>
      </c>
      <c r="AA656" s="8">
        <v>34.7</v>
      </c>
      <c r="AB656" s="8">
        <v>10.0</v>
      </c>
      <c r="AC656" s="8">
        <v>0.0</v>
      </c>
      <c r="AD656" s="8">
        <v>4.7</v>
      </c>
      <c r="AE656" s="14">
        <v>2020.0</v>
      </c>
      <c r="AF656" s="8"/>
    </row>
    <row r="657">
      <c r="A657" s="8">
        <v>22.0</v>
      </c>
      <c r="B657" s="9" t="s">
        <v>1340</v>
      </c>
      <c r="C657" s="10" t="s">
        <v>1341</v>
      </c>
      <c r="D657" s="8">
        <v>28.0</v>
      </c>
      <c r="E657" s="8">
        <v>13.0</v>
      </c>
      <c r="F657" s="8">
        <v>7.0</v>
      </c>
      <c r="G657" s="8">
        <v>6.0</v>
      </c>
      <c r="H657" s="8">
        <v>24.8</v>
      </c>
      <c r="I657" s="11">
        <v>14.6</v>
      </c>
      <c r="J657" s="10">
        <v>5.1</v>
      </c>
      <c r="K657" s="10">
        <v>12.1</v>
      </c>
      <c r="L657" s="8">
        <v>42.0</v>
      </c>
      <c r="M657" s="10">
        <v>1.9</v>
      </c>
      <c r="N657" s="10">
        <v>5.0</v>
      </c>
      <c r="O657" s="8">
        <v>38.5</v>
      </c>
      <c r="P657" s="8">
        <v>2.5</v>
      </c>
      <c r="Q657" s="8">
        <v>3.2</v>
      </c>
      <c r="R657" s="8">
        <v>80.5</v>
      </c>
      <c r="S657" s="10">
        <v>0.4</v>
      </c>
      <c r="T657" s="10">
        <v>2.5</v>
      </c>
      <c r="U657" s="10">
        <v>2.9</v>
      </c>
      <c r="V657" s="10">
        <v>4.5</v>
      </c>
      <c r="W657" s="10">
        <v>2.1</v>
      </c>
      <c r="X657" s="10">
        <v>1.2</v>
      </c>
      <c r="Y657" s="8">
        <v>0.0</v>
      </c>
      <c r="Z657" s="10">
        <v>2.5</v>
      </c>
      <c r="AA657" s="8">
        <v>26.2</v>
      </c>
      <c r="AB657" s="8">
        <v>0.0</v>
      </c>
      <c r="AC657" s="8">
        <v>0.0</v>
      </c>
      <c r="AD657" s="8">
        <v>0.2</v>
      </c>
      <c r="AE657" s="14">
        <v>2020.0</v>
      </c>
      <c r="AF657" s="8"/>
    </row>
    <row r="658">
      <c r="A658" s="8">
        <v>23.0</v>
      </c>
      <c r="B658" s="9" t="s">
        <v>1342</v>
      </c>
      <c r="C658" s="10" t="s">
        <v>1343</v>
      </c>
      <c r="D658" s="8">
        <v>27.0</v>
      </c>
      <c r="E658" s="8">
        <v>20.0</v>
      </c>
      <c r="F658" s="8">
        <v>6.0</v>
      </c>
      <c r="G658" s="8">
        <v>14.0</v>
      </c>
      <c r="H658" s="8">
        <v>30.5</v>
      </c>
      <c r="I658" s="11">
        <v>14.6</v>
      </c>
      <c r="J658" s="10">
        <v>6.7</v>
      </c>
      <c r="K658" s="10">
        <v>15.4</v>
      </c>
      <c r="L658" s="8">
        <v>43.6</v>
      </c>
      <c r="M658" s="10">
        <v>0.4</v>
      </c>
      <c r="N658" s="10">
        <v>1.7</v>
      </c>
      <c r="O658" s="8">
        <v>23.5</v>
      </c>
      <c r="P658" s="8">
        <v>0.8</v>
      </c>
      <c r="Q658" s="8">
        <v>1.2</v>
      </c>
      <c r="R658" s="8">
        <v>69.6</v>
      </c>
      <c r="S658" s="10">
        <v>1.9</v>
      </c>
      <c r="T658" s="10">
        <v>5.3</v>
      </c>
      <c r="U658" s="10">
        <v>7.2</v>
      </c>
      <c r="V658" s="10">
        <v>3.2</v>
      </c>
      <c r="W658" s="10">
        <v>2.7</v>
      </c>
      <c r="X658" s="10">
        <v>0.7</v>
      </c>
      <c r="Y658" s="10">
        <v>0.1</v>
      </c>
      <c r="Z658" s="10">
        <v>2.0</v>
      </c>
      <c r="AA658" s="8">
        <v>26.8</v>
      </c>
      <c r="AB658" s="8">
        <v>4.0</v>
      </c>
      <c r="AC658" s="8">
        <v>0.0</v>
      </c>
      <c r="AD658" s="8">
        <v>-5.4</v>
      </c>
      <c r="AE658" s="14">
        <v>2020.0</v>
      </c>
      <c r="AF658" s="8"/>
    </row>
    <row r="659">
      <c r="A659" s="8">
        <v>24.0</v>
      </c>
      <c r="B659" s="9" t="s">
        <v>1344</v>
      </c>
      <c r="C659" s="10" t="s">
        <v>1345</v>
      </c>
      <c r="D659" s="8">
        <v>35.0</v>
      </c>
      <c r="E659" s="8">
        <v>7.0</v>
      </c>
      <c r="F659" s="8">
        <v>5.0</v>
      </c>
      <c r="G659" s="8">
        <v>2.0</v>
      </c>
      <c r="H659" s="8">
        <v>24.1</v>
      </c>
      <c r="I659" s="11">
        <v>14.6</v>
      </c>
      <c r="J659" s="10">
        <v>5.6</v>
      </c>
      <c r="K659" s="10">
        <v>9.1</v>
      </c>
      <c r="L659" s="8">
        <v>60.9</v>
      </c>
      <c r="M659" s="8">
        <v>0.0</v>
      </c>
      <c r="N659" s="8">
        <v>0.0</v>
      </c>
      <c r="O659" s="8">
        <v>0.0</v>
      </c>
      <c r="P659" s="8">
        <v>3.4</v>
      </c>
      <c r="Q659" s="8">
        <v>4.1</v>
      </c>
      <c r="R659" s="8">
        <v>82.8</v>
      </c>
      <c r="S659" s="10">
        <v>3.0</v>
      </c>
      <c r="T659" s="10">
        <v>6.7</v>
      </c>
      <c r="U659" s="10">
        <v>9.7</v>
      </c>
      <c r="V659" s="10">
        <v>0.9</v>
      </c>
      <c r="W659" s="10">
        <v>1.1</v>
      </c>
      <c r="X659" s="10">
        <v>0.9</v>
      </c>
      <c r="Y659" s="10">
        <v>1.1</v>
      </c>
      <c r="Z659" s="10">
        <v>2.6</v>
      </c>
      <c r="AA659" s="8">
        <v>29.1</v>
      </c>
      <c r="AB659" s="8">
        <v>4.0</v>
      </c>
      <c r="AC659" s="8">
        <v>0.0</v>
      </c>
      <c r="AD659" s="8">
        <v>5.3</v>
      </c>
      <c r="AE659" s="14">
        <v>2020.0</v>
      </c>
      <c r="AF659" s="8"/>
    </row>
    <row r="660">
      <c r="A660" s="8">
        <v>25.0</v>
      </c>
      <c r="B660" s="9" t="s">
        <v>1346</v>
      </c>
      <c r="C660" s="10" t="s">
        <v>1347</v>
      </c>
      <c r="D660" s="8">
        <v>34.0</v>
      </c>
      <c r="E660" s="8">
        <v>22.0</v>
      </c>
      <c r="F660" s="8">
        <v>18.0</v>
      </c>
      <c r="G660" s="8">
        <v>4.0</v>
      </c>
      <c r="H660" s="8">
        <v>20.0</v>
      </c>
      <c r="I660" s="11">
        <v>14.4</v>
      </c>
      <c r="J660" s="10">
        <v>5.3</v>
      </c>
      <c r="K660" s="10">
        <v>10.3</v>
      </c>
      <c r="L660" s="8">
        <v>51.8</v>
      </c>
      <c r="M660" s="10">
        <v>0.7</v>
      </c>
      <c r="N660" s="10">
        <v>1.5</v>
      </c>
      <c r="O660" s="8">
        <v>47.1</v>
      </c>
      <c r="P660" s="8">
        <v>3.0</v>
      </c>
      <c r="Q660" s="8">
        <v>3.5</v>
      </c>
      <c r="R660" s="8">
        <v>88.2</v>
      </c>
      <c r="S660" s="10">
        <v>1.7</v>
      </c>
      <c r="T660" s="10">
        <v>3.4</v>
      </c>
      <c r="U660" s="10">
        <v>5.1</v>
      </c>
      <c r="V660" s="10">
        <v>2.5</v>
      </c>
      <c r="W660" s="10">
        <v>1.7</v>
      </c>
      <c r="X660" s="10">
        <v>1.3</v>
      </c>
      <c r="Y660" s="10">
        <v>0.3</v>
      </c>
      <c r="Z660" s="10">
        <v>2.2</v>
      </c>
      <c r="AA660" s="8">
        <v>25.9</v>
      </c>
      <c r="AB660" s="8">
        <v>1.0</v>
      </c>
      <c r="AC660" s="8">
        <v>0.0</v>
      </c>
      <c r="AD660" s="8">
        <v>6.7</v>
      </c>
      <c r="AE660" s="14">
        <v>2020.0</v>
      </c>
      <c r="AF660" s="8"/>
    </row>
    <row r="661">
      <c r="A661" s="8">
        <v>26.0</v>
      </c>
      <c r="B661" s="9" t="s">
        <v>1348</v>
      </c>
      <c r="C661" s="10" t="s">
        <v>1349</v>
      </c>
      <c r="D661" s="8">
        <v>28.0</v>
      </c>
      <c r="E661" s="8">
        <v>22.0</v>
      </c>
      <c r="F661" s="8">
        <v>15.0</v>
      </c>
      <c r="G661" s="8">
        <v>7.0</v>
      </c>
      <c r="H661" s="8">
        <v>30.6</v>
      </c>
      <c r="I661" s="11">
        <v>14.0</v>
      </c>
      <c r="J661" s="10">
        <v>5.5</v>
      </c>
      <c r="K661" s="10">
        <v>12.5</v>
      </c>
      <c r="L661" s="8">
        <v>44.2</v>
      </c>
      <c r="M661" s="10">
        <v>0.8</v>
      </c>
      <c r="N661" s="10">
        <v>2.7</v>
      </c>
      <c r="O661" s="8">
        <v>30.5</v>
      </c>
      <c r="P661" s="8">
        <v>2.1</v>
      </c>
      <c r="Q661" s="8">
        <v>2.2</v>
      </c>
      <c r="R661" s="8">
        <v>93.9</v>
      </c>
      <c r="S661" s="10">
        <v>0.7</v>
      </c>
      <c r="T661" s="10">
        <v>3.0</v>
      </c>
      <c r="U661" s="10">
        <v>3.7</v>
      </c>
      <c r="V661" s="10">
        <v>5.3</v>
      </c>
      <c r="W661" s="10">
        <v>2.7</v>
      </c>
      <c r="X661" s="10">
        <v>1.5</v>
      </c>
      <c r="Y661" s="10">
        <v>0.1</v>
      </c>
      <c r="Z661" s="10">
        <v>1.7</v>
      </c>
      <c r="AA661" s="8">
        <v>27.0</v>
      </c>
      <c r="AB661" s="8">
        <v>0.0</v>
      </c>
      <c r="AC661" s="8">
        <v>0.0</v>
      </c>
      <c r="AD661" s="8">
        <v>4.5</v>
      </c>
      <c r="AE661" s="14">
        <v>2020.0</v>
      </c>
      <c r="AF661" s="8"/>
    </row>
    <row r="662">
      <c r="A662" s="8">
        <v>27.0</v>
      </c>
      <c r="B662" s="9" t="s">
        <v>1350</v>
      </c>
      <c r="C662" s="10" t="s">
        <v>1351</v>
      </c>
      <c r="D662" s="8">
        <v>23.0</v>
      </c>
      <c r="E662" s="8">
        <v>16.0</v>
      </c>
      <c r="F662" s="8">
        <v>5.0</v>
      </c>
      <c r="G662" s="8">
        <v>11.0</v>
      </c>
      <c r="H662" s="8">
        <v>28.2</v>
      </c>
      <c r="I662" s="11">
        <v>13.9</v>
      </c>
      <c r="J662" s="10">
        <v>4.2</v>
      </c>
      <c r="K662" s="10">
        <v>11.4</v>
      </c>
      <c r="L662" s="8">
        <v>36.8</v>
      </c>
      <c r="M662" s="10">
        <v>0.8</v>
      </c>
      <c r="N662" s="10">
        <v>4.1</v>
      </c>
      <c r="O662" s="8">
        <v>19.7</v>
      </c>
      <c r="P662" s="8">
        <v>4.7</v>
      </c>
      <c r="Q662" s="8">
        <v>5.4</v>
      </c>
      <c r="R662" s="8">
        <v>87.2</v>
      </c>
      <c r="S662" s="10">
        <v>2.6</v>
      </c>
      <c r="T662" s="10">
        <v>5.2</v>
      </c>
      <c r="U662" s="10">
        <v>7.8</v>
      </c>
      <c r="V662" s="10">
        <v>2.5</v>
      </c>
      <c r="W662" s="10">
        <v>2.2</v>
      </c>
      <c r="X662" s="10">
        <v>0.8</v>
      </c>
      <c r="Y662" s="10">
        <v>0.9</v>
      </c>
      <c r="Z662" s="10">
        <v>3.1</v>
      </c>
      <c r="AA662" s="8">
        <v>28.3</v>
      </c>
      <c r="AB662" s="8">
        <v>5.0</v>
      </c>
      <c r="AC662" s="8">
        <v>0.0</v>
      </c>
      <c r="AD662" s="8">
        <v>-3.6</v>
      </c>
      <c r="AE662" s="14">
        <v>2020.0</v>
      </c>
      <c r="AF662" s="8"/>
    </row>
    <row r="663">
      <c r="A663" s="8">
        <v>28.0</v>
      </c>
      <c r="B663" s="9" t="s">
        <v>1352</v>
      </c>
      <c r="C663" s="10" t="s">
        <v>1353</v>
      </c>
      <c r="D663" s="8">
        <v>32.0</v>
      </c>
      <c r="E663" s="8">
        <v>22.0</v>
      </c>
      <c r="F663" s="8">
        <v>12.0</v>
      </c>
      <c r="G663" s="8">
        <v>10.0</v>
      </c>
      <c r="H663" s="8">
        <v>31.5</v>
      </c>
      <c r="I663" s="11">
        <v>13.6</v>
      </c>
      <c r="J663" s="10">
        <v>4.9</v>
      </c>
      <c r="K663" s="10">
        <v>9.9</v>
      </c>
      <c r="L663" s="8">
        <v>49.1</v>
      </c>
      <c r="M663" s="10">
        <v>1.4</v>
      </c>
      <c r="N663" s="10">
        <v>3.5</v>
      </c>
      <c r="O663" s="8">
        <v>39.5</v>
      </c>
      <c r="P663" s="8">
        <v>2.5</v>
      </c>
      <c r="Q663" s="8">
        <v>2.9</v>
      </c>
      <c r="R663" s="8">
        <v>88.9</v>
      </c>
      <c r="S663" s="10">
        <v>0.5</v>
      </c>
      <c r="T663" s="10">
        <v>3.0</v>
      </c>
      <c r="U663" s="10">
        <v>3.5</v>
      </c>
      <c r="V663" s="10">
        <v>10.0</v>
      </c>
      <c r="W663" s="10">
        <v>2.5</v>
      </c>
      <c r="X663" s="10">
        <v>1.2</v>
      </c>
      <c r="Y663" s="10">
        <v>0.4</v>
      </c>
      <c r="Z663" s="10">
        <v>2.1</v>
      </c>
      <c r="AA663" s="8">
        <v>31.6</v>
      </c>
      <c r="AB663" s="8">
        <v>9.0</v>
      </c>
      <c r="AC663" s="8">
        <v>0.0</v>
      </c>
      <c r="AD663" s="8">
        <v>6.3</v>
      </c>
      <c r="AE663" s="14">
        <v>2020.0</v>
      </c>
      <c r="AF663" s="8"/>
    </row>
    <row r="664">
      <c r="A664" s="8">
        <v>29.0</v>
      </c>
      <c r="B664" s="9" t="s">
        <v>1354</v>
      </c>
      <c r="C664" s="10" t="s">
        <v>1355</v>
      </c>
      <c r="D664" s="8">
        <v>28.0</v>
      </c>
      <c r="E664" s="8">
        <v>20.0</v>
      </c>
      <c r="F664" s="8">
        <v>10.0</v>
      </c>
      <c r="G664" s="8">
        <v>10.0</v>
      </c>
      <c r="H664" s="8">
        <v>24.9</v>
      </c>
      <c r="I664" s="11">
        <v>13.4</v>
      </c>
      <c r="J664" s="10">
        <v>4.9</v>
      </c>
      <c r="K664" s="10">
        <v>8.8</v>
      </c>
      <c r="L664" s="8">
        <v>55.4</v>
      </c>
      <c r="M664" s="10">
        <v>0.8</v>
      </c>
      <c r="N664" s="10">
        <v>1.6</v>
      </c>
      <c r="O664" s="8">
        <v>46.9</v>
      </c>
      <c r="P664" s="8">
        <v>3.0</v>
      </c>
      <c r="Q664" s="8">
        <v>3.5</v>
      </c>
      <c r="R664" s="8">
        <v>85.5</v>
      </c>
      <c r="S664" s="10">
        <v>2.4</v>
      </c>
      <c r="T664" s="10">
        <v>4.1</v>
      </c>
      <c r="U664" s="10">
        <v>6.4</v>
      </c>
      <c r="V664" s="10">
        <v>1.5</v>
      </c>
      <c r="W664" s="10">
        <v>2.8</v>
      </c>
      <c r="X664" s="10">
        <v>1.3</v>
      </c>
      <c r="Y664" s="10">
        <v>0.9</v>
      </c>
      <c r="Z664" s="10">
        <v>3.2</v>
      </c>
      <c r="AA664" s="8">
        <v>26.5</v>
      </c>
      <c r="AB664" s="8">
        <v>3.0</v>
      </c>
      <c r="AC664" s="8">
        <v>0.0</v>
      </c>
      <c r="AD664" s="8">
        <v>2.2</v>
      </c>
      <c r="AE664" s="14">
        <v>2020.0</v>
      </c>
      <c r="AF664" s="8"/>
    </row>
    <row r="665">
      <c r="A665" s="8">
        <v>30.0</v>
      </c>
      <c r="B665" s="9" t="s">
        <v>1356</v>
      </c>
      <c r="C665" s="10" t="s">
        <v>1357</v>
      </c>
      <c r="D665" s="8">
        <v>30.0</v>
      </c>
      <c r="E665" s="8">
        <v>18.0</v>
      </c>
      <c r="F665" s="8">
        <v>14.0</v>
      </c>
      <c r="G665" s="8">
        <v>4.0</v>
      </c>
      <c r="H665" s="8">
        <v>26.2</v>
      </c>
      <c r="I665" s="11">
        <v>13.3</v>
      </c>
      <c r="J665" s="10">
        <v>5.3</v>
      </c>
      <c r="K665" s="10">
        <v>9.3</v>
      </c>
      <c r="L665" s="8">
        <v>56.9</v>
      </c>
      <c r="M665" s="10">
        <v>0.5</v>
      </c>
      <c r="N665" s="10">
        <v>1.0</v>
      </c>
      <c r="O665" s="8">
        <v>50.0</v>
      </c>
      <c r="P665" s="8">
        <v>2.3</v>
      </c>
      <c r="Q665" s="8">
        <v>2.7</v>
      </c>
      <c r="R665" s="8">
        <v>83.7</v>
      </c>
      <c r="S665" s="10">
        <v>1.2</v>
      </c>
      <c r="T665" s="10">
        <v>3.7</v>
      </c>
      <c r="U665" s="10">
        <v>4.8</v>
      </c>
      <c r="V665" s="10">
        <v>1.7</v>
      </c>
      <c r="W665" s="10">
        <v>1.6</v>
      </c>
      <c r="X665" s="10">
        <v>1.1</v>
      </c>
      <c r="Y665" s="10">
        <v>0.2</v>
      </c>
      <c r="Z665" s="10">
        <v>2.3</v>
      </c>
      <c r="AA665" s="8">
        <v>22.8</v>
      </c>
      <c r="AB665" s="8">
        <v>0.0</v>
      </c>
      <c r="AC665" s="8">
        <v>0.0</v>
      </c>
      <c r="AD665" s="8">
        <v>3.7</v>
      </c>
      <c r="AE665" s="14">
        <v>2020.0</v>
      </c>
      <c r="AF665" s="8"/>
    </row>
    <row r="666">
      <c r="A666" s="8">
        <v>31.0</v>
      </c>
      <c r="B666" s="9" t="s">
        <v>1358</v>
      </c>
      <c r="C666" s="10" t="s">
        <v>1359</v>
      </c>
      <c r="D666" s="8">
        <v>26.0</v>
      </c>
      <c r="E666" s="8">
        <v>20.0</v>
      </c>
      <c r="F666" s="8">
        <v>7.0</v>
      </c>
      <c r="G666" s="8">
        <v>13.0</v>
      </c>
      <c r="H666" s="8">
        <v>26.2</v>
      </c>
      <c r="I666" s="11">
        <v>13.1</v>
      </c>
      <c r="J666" s="10">
        <v>4.6</v>
      </c>
      <c r="K666" s="10">
        <v>9.8</v>
      </c>
      <c r="L666" s="8">
        <v>46.4</v>
      </c>
      <c r="M666" s="10">
        <v>1.3</v>
      </c>
      <c r="N666" s="10">
        <v>3.6</v>
      </c>
      <c r="O666" s="8">
        <v>35.2</v>
      </c>
      <c r="P666" s="8">
        <v>2.7</v>
      </c>
      <c r="Q666" s="8">
        <v>3.3</v>
      </c>
      <c r="R666" s="8">
        <v>83.1</v>
      </c>
      <c r="S666" s="10">
        <v>1.4</v>
      </c>
      <c r="T666" s="10">
        <v>2.9</v>
      </c>
      <c r="U666" s="10">
        <v>4.2</v>
      </c>
      <c r="V666" s="10">
        <v>1.3</v>
      </c>
      <c r="W666" s="10">
        <v>1.1</v>
      </c>
      <c r="X666" s="10">
        <v>1.1</v>
      </c>
      <c r="Y666" s="10">
        <v>0.3</v>
      </c>
      <c r="Z666" s="10">
        <v>1.9</v>
      </c>
      <c r="AA666" s="8">
        <v>22.6</v>
      </c>
      <c r="AB666" s="8">
        <v>0.0</v>
      </c>
      <c r="AC666" s="8">
        <v>0.0</v>
      </c>
      <c r="AD666" s="8">
        <v>0.7</v>
      </c>
      <c r="AE666" s="14">
        <v>2020.0</v>
      </c>
      <c r="AF666" s="8"/>
    </row>
    <row r="667">
      <c r="A667" s="8">
        <v>32.0</v>
      </c>
      <c r="B667" s="9" t="s">
        <v>1360</v>
      </c>
      <c r="C667" s="10" t="s">
        <v>1361</v>
      </c>
      <c r="D667" s="8">
        <v>27.0</v>
      </c>
      <c r="E667" s="8">
        <v>22.0</v>
      </c>
      <c r="F667" s="8">
        <v>18.0</v>
      </c>
      <c r="G667" s="8">
        <v>4.0</v>
      </c>
      <c r="H667" s="8">
        <v>28.3</v>
      </c>
      <c r="I667" s="11">
        <v>13.0</v>
      </c>
      <c r="J667" s="10">
        <v>5.0</v>
      </c>
      <c r="K667" s="10">
        <v>9.3</v>
      </c>
      <c r="L667" s="8">
        <v>53.9</v>
      </c>
      <c r="M667" s="10">
        <v>0.8</v>
      </c>
      <c r="N667" s="10">
        <v>1.7</v>
      </c>
      <c r="O667" s="8">
        <v>47.4</v>
      </c>
      <c r="P667" s="8">
        <v>2.2</v>
      </c>
      <c r="Q667" s="8">
        <v>3.0</v>
      </c>
      <c r="R667" s="8">
        <v>71.6</v>
      </c>
      <c r="S667" s="10">
        <v>1.3</v>
      </c>
      <c r="T667" s="10">
        <v>5.9</v>
      </c>
      <c r="U667" s="10">
        <v>7.1</v>
      </c>
      <c r="V667" s="10">
        <v>2.7</v>
      </c>
      <c r="W667" s="10">
        <v>2.0</v>
      </c>
      <c r="X667" s="10">
        <v>1.7</v>
      </c>
      <c r="Y667" s="10">
        <v>0.2</v>
      </c>
      <c r="Z667" s="10">
        <v>2.3</v>
      </c>
      <c r="AA667" s="8">
        <v>27.4</v>
      </c>
      <c r="AB667" s="8">
        <v>4.0</v>
      </c>
      <c r="AC667" s="8">
        <v>0.0</v>
      </c>
      <c r="AD667" s="8">
        <v>5.9</v>
      </c>
      <c r="AE667" s="14">
        <v>2020.0</v>
      </c>
      <c r="AF667" s="8"/>
    </row>
    <row r="668">
      <c r="A668" s="8">
        <v>32.0</v>
      </c>
      <c r="B668" s="9" t="s">
        <v>1362</v>
      </c>
      <c r="C668" s="10" t="s">
        <v>1363</v>
      </c>
      <c r="D668" s="8">
        <v>28.0</v>
      </c>
      <c r="E668" s="8">
        <v>20.0</v>
      </c>
      <c r="F668" s="8">
        <v>9.0</v>
      </c>
      <c r="G668" s="8">
        <v>11.0</v>
      </c>
      <c r="H668" s="8">
        <v>31.7</v>
      </c>
      <c r="I668" s="11">
        <v>13.0</v>
      </c>
      <c r="J668" s="10">
        <v>5.5</v>
      </c>
      <c r="K668" s="10">
        <v>12.0</v>
      </c>
      <c r="L668" s="8">
        <v>45.4</v>
      </c>
      <c r="M668" s="10">
        <v>0.7</v>
      </c>
      <c r="N668" s="10">
        <v>2.3</v>
      </c>
      <c r="O668" s="8">
        <v>28.9</v>
      </c>
      <c r="P668" s="8">
        <v>1.5</v>
      </c>
      <c r="Q668" s="8">
        <v>1.8</v>
      </c>
      <c r="R668" s="8">
        <v>82.9</v>
      </c>
      <c r="S668" s="10">
        <v>1.7</v>
      </c>
      <c r="T668" s="10">
        <v>3.7</v>
      </c>
      <c r="U668" s="10">
        <v>5.3</v>
      </c>
      <c r="V668" s="10">
        <v>4.5</v>
      </c>
      <c r="W668" s="10">
        <v>2.0</v>
      </c>
      <c r="X668" s="10">
        <v>1.2</v>
      </c>
      <c r="Y668" s="10">
        <v>0.8</v>
      </c>
      <c r="Z668" s="10">
        <v>1.8</v>
      </c>
      <c r="AA668" s="8">
        <v>27.5</v>
      </c>
      <c r="AB668" s="8">
        <v>3.0</v>
      </c>
      <c r="AC668" s="8">
        <v>0.0</v>
      </c>
      <c r="AD668" s="8">
        <v>-0.5</v>
      </c>
      <c r="AE668" s="14">
        <v>2020.0</v>
      </c>
      <c r="AF668" s="8"/>
    </row>
    <row r="669">
      <c r="A669" s="8">
        <v>34.0</v>
      </c>
      <c r="B669" s="9" t="s">
        <v>1364</v>
      </c>
      <c r="C669" s="10" t="s">
        <v>1365</v>
      </c>
      <c r="D669" s="8">
        <v>28.0</v>
      </c>
      <c r="E669" s="8">
        <v>22.0</v>
      </c>
      <c r="F669" s="8">
        <v>14.0</v>
      </c>
      <c r="G669" s="8">
        <v>8.0</v>
      </c>
      <c r="H669" s="8">
        <v>26.6</v>
      </c>
      <c r="I669" s="11">
        <v>12.9</v>
      </c>
      <c r="J669" s="10">
        <v>4.6</v>
      </c>
      <c r="K669" s="10">
        <v>10.0</v>
      </c>
      <c r="L669" s="8">
        <v>46.4</v>
      </c>
      <c r="M669" s="10">
        <v>1.8</v>
      </c>
      <c r="N669" s="10">
        <v>4.1</v>
      </c>
      <c r="O669" s="8">
        <v>43.3</v>
      </c>
      <c r="P669" s="8">
        <v>1.8</v>
      </c>
      <c r="Q669" s="8">
        <v>2.5</v>
      </c>
      <c r="R669" s="8">
        <v>72.7</v>
      </c>
      <c r="S669" s="10">
        <v>1.7</v>
      </c>
      <c r="T669" s="10">
        <v>4.4</v>
      </c>
      <c r="U669" s="10">
        <v>6.1</v>
      </c>
      <c r="V669" s="10">
        <v>2.6</v>
      </c>
      <c r="W669" s="10">
        <v>1.8</v>
      </c>
      <c r="X669" s="10">
        <v>1.1</v>
      </c>
      <c r="Y669" s="10">
        <v>0.2</v>
      </c>
      <c r="Z669" s="10">
        <v>2.5</v>
      </c>
      <c r="AA669" s="8">
        <v>26.1</v>
      </c>
      <c r="AB669" s="8">
        <v>1.0</v>
      </c>
      <c r="AC669" s="8">
        <v>0.0</v>
      </c>
      <c r="AD669" s="8">
        <v>2.2</v>
      </c>
      <c r="AE669" s="14">
        <v>2020.0</v>
      </c>
      <c r="AF669" s="8"/>
    </row>
    <row r="670">
      <c r="A670" s="8">
        <v>35.0</v>
      </c>
      <c r="B670" s="9" t="s">
        <v>1366</v>
      </c>
      <c r="C670" s="10" t="s">
        <v>1367</v>
      </c>
      <c r="D670" s="8">
        <v>26.0</v>
      </c>
      <c r="E670" s="8">
        <v>19.0</v>
      </c>
      <c r="F670" s="8">
        <v>5.0</v>
      </c>
      <c r="G670" s="8">
        <v>14.0</v>
      </c>
      <c r="H670" s="8">
        <v>26.4</v>
      </c>
      <c r="I670" s="11">
        <v>12.7</v>
      </c>
      <c r="J670" s="10">
        <v>3.9</v>
      </c>
      <c r="K670" s="10">
        <v>11.3</v>
      </c>
      <c r="L670" s="8">
        <v>34.6</v>
      </c>
      <c r="M670" s="10">
        <v>0.9</v>
      </c>
      <c r="N670" s="10">
        <v>3.8</v>
      </c>
      <c r="O670" s="8">
        <v>23.3</v>
      </c>
      <c r="P670" s="8">
        <v>4.1</v>
      </c>
      <c r="Q670" s="8">
        <v>4.3</v>
      </c>
      <c r="R670" s="8">
        <v>95.1</v>
      </c>
      <c r="S670" s="10">
        <v>0.8</v>
      </c>
      <c r="T670" s="10">
        <v>2.6</v>
      </c>
      <c r="U670" s="10">
        <v>3.4</v>
      </c>
      <c r="V670" s="10">
        <v>2.6</v>
      </c>
      <c r="W670" s="10">
        <v>2.4</v>
      </c>
      <c r="X670" s="10">
        <v>0.6</v>
      </c>
      <c r="Y670" s="10">
        <v>0.1</v>
      </c>
      <c r="Z670" s="10">
        <v>2.6</v>
      </c>
      <c r="AA670" s="8">
        <v>21.1</v>
      </c>
      <c r="AB670" s="8">
        <v>0.0</v>
      </c>
      <c r="AC670" s="8">
        <v>0.0</v>
      </c>
      <c r="AD670" s="8">
        <v>-3.7</v>
      </c>
      <c r="AE670" s="14">
        <v>2020.0</v>
      </c>
      <c r="AF670" s="8"/>
    </row>
    <row r="671">
      <c r="A671" s="8">
        <v>36.0</v>
      </c>
      <c r="B671" s="9" t="s">
        <v>1368</v>
      </c>
      <c r="C671" s="10" t="s">
        <v>1369</v>
      </c>
      <c r="D671" s="8">
        <v>36.0</v>
      </c>
      <c r="E671" s="8">
        <v>22.0</v>
      </c>
      <c r="F671" s="8">
        <v>6.0</v>
      </c>
      <c r="G671" s="8">
        <v>16.0</v>
      </c>
      <c r="H671" s="8">
        <v>30.2</v>
      </c>
      <c r="I671" s="11">
        <v>12.5</v>
      </c>
      <c r="J671" s="10">
        <v>5.3</v>
      </c>
      <c r="K671" s="10">
        <v>11.4</v>
      </c>
      <c r="L671" s="8">
        <v>46.2</v>
      </c>
      <c r="M671" s="10">
        <v>0.1</v>
      </c>
      <c r="N671" s="10">
        <v>0.8</v>
      </c>
      <c r="O671" s="8">
        <v>16.7</v>
      </c>
      <c r="P671" s="8">
        <v>1.9</v>
      </c>
      <c r="Q671" s="8">
        <v>2.2</v>
      </c>
      <c r="R671" s="8">
        <v>85.4</v>
      </c>
      <c r="S671" s="10">
        <v>1.2</v>
      </c>
      <c r="T671" s="10">
        <v>4.5</v>
      </c>
      <c r="U671" s="10">
        <v>5.7</v>
      </c>
      <c r="V671" s="10">
        <v>2.5</v>
      </c>
      <c r="W671" s="10">
        <v>1.3</v>
      </c>
      <c r="X671" s="10">
        <v>0.7</v>
      </c>
      <c r="Y671" s="10">
        <v>0.4</v>
      </c>
      <c r="Z671" s="10">
        <v>1.2</v>
      </c>
      <c r="AA671" s="8">
        <v>23.1</v>
      </c>
      <c r="AB671" s="8">
        <v>0.0</v>
      </c>
      <c r="AC671" s="8">
        <v>0.0</v>
      </c>
      <c r="AD671" s="8">
        <v>-7.3</v>
      </c>
      <c r="AE671" s="14">
        <v>2020.0</v>
      </c>
      <c r="AF671" s="8"/>
    </row>
    <row r="672">
      <c r="A672" s="8">
        <v>37.0</v>
      </c>
      <c r="B672" s="9" t="s">
        <v>1370</v>
      </c>
      <c r="C672" s="10" t="s">
        <v>1371</v>
      </c>
      <c r="D672" s="8">
        <v>29.0</v>
      </c>
      <c r="E672" s="8">
        <v>22.0</v>
      </c>
      <c r="F672" s="8">
        <v>18.0</v>
      </c>
      <c r="G672" s="8">
        <v>4.0</v>
      </c>
      <c r="H672" s="8">
        <v>26.6</v>
      </c>
      <c r="I672" s="11">
        <v>12.5</v>
      </c>
      <c r="J672" s="10">
        <v>4.1</v>
      </c>
      <c r="K672" s="10">
        <v>9.6</v>
      </c>
      <c r="L672" s="8">
        <v>42.5</v>
      </c>
      <c r="M672" s="10">
        <v>1.1</v>
      </c>
      <c r="N672" s="10">
        <v>3.3</v>
      </c>
      <c r="O672" s="8">
        <v>34.2</v>
      </c>
      <c r="P672" s="8">
        <v>3.2</v>
      </c>
      <c r="Q672" s="8">
        <v>3.5</v>
      </c>
      <c r="R672" s="8">
        <v>89.7</v>
      </c>
      <c r="S672" s="10">
        <v>0.4</v>
      </c>
      <c r="T672" s="10">
        <v>1.9</v>
      </c>
      <c r="U672" s="10">
        <v>2.3</v>
      </c>
      <c r="V672" s="10">
        <v>2.4</v>
      </c>
      <c r="W672" s="10">
        <v>1.4</v>
      </c>
      <c r="X672" s="10">
        <v>1.2</v>
      </c>
      <c r="Y672" s="10">
        <v>0.1</v>
      </c>
      <c r="Z672" s="10">
        <v>1.4</v>
      </c>
      <c r="AA672" s="8">
        <v>20.9</v>
      </c>
      <c r="AB672" s="8">
        <v>0.0</v>
      </c>
      <c r="AC672" s="8">
        <v>0.0</v>
      </c>
      <c r="AD672" s="8">
        <v>4.6</v>
      </c>
      <c r="AE672" s="14">
        <v>2020.0</v>
      </c>
      <c r="AF672" s="8"/>
    </row>
    <row r="673">
      <c r="A673" s="8">
        <v>38.0</v>
      </c>
      <c r="B673" s="9" t="s">
        <v>1372</v>
      </c>
      <c r="C673" s="10" t="s">
        <v>1373</v>
      </c>
      <c r="D673" s="8">
        <v>25.0</v>
      </c>
      <c r="E673" s="8">
        <v>21.0</v>
      </c>
      <c r="F673" s="8">
        <v>2.0</v>
      </c>
      <c r="G673" s="8">
        <v>19.0</v>
      </c>
      <c r="H673" s="8">
        <v>27.5</v>
      </c>
      <c r="I673" s="11">
        <v>12.2</v>
      </c>
      <c r="J673" s="10">
        <v>3.2</v>
      </c>
      <c r="K673" s="10">
        <v>11.9</v>
      </c>
      <c r="L673" s="8">
        <v>27.3</v>
      </c>
      <c r="M673" s="10">
        <v>1.5</v>
      </c>
      <c r="N673" s="10">
        <v>6.2</v>
      </c>
      <c r="O673" s="8">
        <v>23.8</v>
      </c>
      <c r="P673" s="8">
        <v>4.2</v>
      </c>
      <c r="Q673" s="8">
        <v>4.9</v>
      </c>
      <c r="R673" s="8">
        <v>86.4</v>
      </c>
      <c r="S673" s="10">
        <v>0.5</v>
      </c>
      <c r="T673" s="10">
        <v>2.3</v>
      </c>
      <c r="U673" s="10">
        <v>2.9</v>
      </c>
      <c r="V673" s="10">
        <v>2.3</v>
      </c>
      <c r="W673" s="10">
        <v>2.2</v>
      </c>
      <c r="X673" s="10">
        <v>0.5</v>
      </c>
      <c r="Y673" s="10">
        <v>0.2</v>
      </c>
      <c r="Z673" s="10">
        <v>1.8</v>
      </c>
      <c r="AA673" s="8">
        <v>20.2</v>
      </c>
      <c r="AB673" s="8">
        <v>0.0</v>
      </c>
      <c r="AC673" s="8">
        <v>0.0</v>
      </c>
      <c r="AD673" s="8">
        <v>-8.6</v>
      </c>
      <c r="AE673" s="14">
        <v>2020.0</v>
      </c>
      <c r="AF673" s="8"/>
    </row>
    <row r="674">
      <c r="A674" s="8">
        <v>39.0</v>
      </c>
      <c r="B674" s="9" t="s">
        <v>1374</v>
      </c>
      <c r="C674" s="10" t="s">
        <v>1375</v>
      </c>
      <c r="D674" s="8">
        <v>25.0</v>
      </c>
      <c r="E674" s="8">
        <v>13.0</v>
      </c>
      <c r="F674" s="8">
        <v>9.0</v>
      </c>
      <c r="G674" s="8">
        <v>4.0</v>
      </c>
      <c r="H674" s="8">
        <v>27.3</v>
      </c>
      <c r="I674" s="11">
        <v>11.5</v>
      </c>
      <c r="J674" s="10">
        <v>4.5</v>
      </c>
      <c r="K674" s="10">
        <v>9.1</v>
      </c>
      <c r="L674" s="8">
        <v>50.0</v>
      </c>
      <c r="M674" s="10">
        <v>1.2</v>
      </c>
      <c r="N674" s="10">
        <v>3.0</v>
      </c>
      <c r="O674" s="8">
        <v>38.5</v>
      </c>
      <c r="P674" s="8">
        <v>1.3</v>
      </c>
      <c r="Q674" s="8">
        <v>1.5</v>
      </c>
      <c r="R674" s="8">
        <v>85.0</v>
      </c>
      <c r="S674" s="10">
        <v>1.4</v>
      </c>
      <c r="T674" s="10">
        <v>4.5</v>
      </c>
      <c r="U674" s="10">
        <v>5.9</v>
      </c>
      <c r="V674" s="10">
        <v>1.5</v>
      </c>
      <c r="W674" s="10">
        <v>1.5</v>
      </c>
      <c r="X674" s="10">
        <v>0.9</v>
      </c>
      <c r="Y674" s="10">
        <v>1.8</v>
      </c>
      <c r="Z674" s="10">
        <v>3.0</v>
      </c>
      <c r="AA674" s="8">
        <v>25.7</v>
      </c>
      <c r="AB674" s="8">
        <v>2.0</v>
      </c>
      <c r="AC674" s="8">
        <v>0.0</v>
      </c>
      <c r="AD674" s="8">
        <v>2.6</v>
      </c>
      <c r="AE674" s="14">
        <v>2020.0</v>
      </c>
      <c r="AF674" s="8"/>
    </row>
    <row r="675">
      <c r="A675" s="8">
        <v>40.0</v>
      </c>
      <c r="B675" s="9" t="s">
        <v>1376</v>
      </c>
      <c r="C675" s="10" t="s">
        <v>1377</v>
      </c>
      <c r="D675" s="8">
        <v>30.0</v>
      </c>
      <c r="E675" s="8">
        <v>19.0</v>
      </c>
      <c r="F675" s="8">
        <v>2.0</v>
      </c>
      <c r="G675" s="8">
        <v>17.0</v>
      </c>
      <c r="H675" s="8">
        <v>26.1</v>
      </c>
      <c r="I675" s="11">
        <v>11.5</v>
      </c>
      <c r="J675" s="10">
        <v>3.9</v>
      </c>
      <c r="K675" s="10">
        <v>8.4</v>
      </c>
      <c r="L675" s="8">
        <v>46.5</v>
      </c>
      <c r="M675" s="10">
        <v>0.8</v>
      </c>
      <c r="N675" s="10">
        <v>2.3</v>
      </c>
      <c r="O675" s="8">
        <v>34.1</v>
      </c>
      <c r="P675" s="8">
        <v>2.9</v>
      </c>
      <c r="Q675" s="8">
        <v>3.3</v>
      </c>
      <c r="R675" s="8">
        <v>87.3</v>
      </c>
      <c r="S675" s="10">
        <v>0.3</v>
      </c>
      <c r="T675" s="10">
        <v>2.2</v>
      </c>
      <c r="U675" s="10">
        <v>2.5</v>
      </c>
      <c r="V675" s="10">
        <v>3.9</v>
      </c>
      <c r="W675" s="10">
        <v>3.4</v>
      </c>
      <c r="X675" s="10">
        <v>0.9</v>
      </c>
      <c r="Y675" s="8">
        <v>0.0</v>
      </c>
      <c r="Z675" s="10">
        <v>2.9</v>
      </c>
      <c r="AA675" s="8">
        <v>20.6</v>
      </c>
      <c r="AB675" s="8">
        <v>0.0</v>
      </c>
      <c r="AC675" s="8">
        <v>0.0</v>
      </c>
      <c r="AD675" s="8">
        <v>-7.2</v>
      </c>
      <c r="AE675" s="14">
        <v>2020.0</v>
      </c>
      <c r="AF675" s="8"/>
    </row>
    <row r="676">
      <c r="A676" s="8">
        <v>41.0</v>
      </c>
      <c r="B676" s="9" t="s">
        <v>1378</v>
      </c>
      <c r="C676" s="10" t="s">
        <v>1379</v>
      </c>
      <c r="D676" s="8">
        <v>25.0</v>
      </c>
      <c r="E676" s="8">
        <v>21.0</v>
      </c>
      <c r="F676" s="8">
        <v>9.0</v>
      </c>
      <c r="G676" s="8">
        <v>12.0</v>
      </c>
      <c r="H676" s="8">
        <v>26.1</v>
      </c>
      <c r="I676" s="11">
        <v>11.2</v>
      </c>
      <c r="J676" s="10">
        <v>4.7</v>
      </c>
      <c r="K676" s="10">
        <v>7.7</v>
      </c>
      <c r="L676" s="8">
        <v>60.5</v>
      </c>
      <c r="M676" s="8">
        <v>0.0</v>
      </c>
      <c r="N676" s="8">
        <v>0.0</v>
      </c>
      <c r="O676" s="8">
        <v>100.0</v>
      </c>
      <c r="P676" s="8">
        <v>1.8</v>
      </c>
      <c r="Q676" s="8">
        <v>2.6</v>
      </c>
      <c r="R676" s="8">
        <v>69.1</v>
      </c>
      <c r="S676" s="10">
        <v>2.8</v>
      </c>
      <c r="T676" s="10">
        <v>2.8</v>
      </c>
      <c r="U676" s="10">
        <v>5.6</v>
      </c>
      <c r="V676" s="10">
        <v>1.0</v>
      </c>
      <c r="W676" s="10">
        <v>1.6</v>
      </c>
      <c r="X676" s="10">
        <v>1.7</v>
      </c>
      <c r="Y676" s="10">
        <v>0.7</v>
      </c>
      <c r="Z676" s="10">
        <v>3.1</v>
      </c>
      <c r="AA676" s="8">
        <v>22.5</v>
      </c>
      <c r="AB676" s="8">
        <v>2.0</v>
      </c>
      <c r="AC676" s="8">
        <v>0.0</v>
      </c>
      <c r="AD676" s="8">
        <v>3.0</v>
      </c>
      <c r="AE676" s="14">
        <v>2020.0</v>
      </c>
      <c r="AF676" s="8"/>
    </row>
    <row r="677">
      <c r="A677" s="8">
        <v>42.0</v>
      </c>
      <c r="B677" s="9" t="s">
        <v>1380</v>
      </c>
      <c r="C677" s="10" t="s">
        <v>1381</v>
      </c>
      <c r="D677" s="8">
        <v>23.0</v>
      </c>
      <c r="E677" s="8">
        <v>22.0</v>
      </c>
      <c r="F677" s="8">
        <v>18.0</v>
      </c>
      <c r="G677" s="8">
        <v>4.0</v>
      </c>
      <c r="H677" s="8">
        <v>25.8</v>
      </c>
      <c r="I677" s="11">
        <v>11.0</v>
      </c>
      <c r="J677" s="10">
        <v>4.2</v>
      </c>
      <c r="K677" s="10">
        <v>8.6</v>
      </c>
      <c r="L677" s="8">
        <v>49.2</v>
      </c>
      <c r="M677" s="10">
        <v>0.1</v>
      </c>
      <c r="N677" s="10">
        <v>0.6</v>
      </c>
      <c r="O677" s="8">
        <v>23.1</v>
      </c>
      <c r="P677" s="8">
        <v>2.4</v>
      </c>
      <c r="Q677" s="8">
        <v>2.8</v>
      </c>
      <c r="R677" s="8">
        <v>85.2</v>
      </c>
      <c r="S677" s="10">
        <v>0.8</v>
      </c>
      <c r="T677" s="10">
        <v>3.5</v>
      </c>
      <c r="U677" s="10">
        <v>4.3</v>
      </c>
      <c r="V677" s="10">
        <v>3.0</v>
      </c>
      <c r="W677" s="10">
        <v>1.6</v>
      </c>
      <c r="X677" s="10">
        <v>0.7</v>
      </c>
      <c r="Y677" s="10">
        <v>0.1</v>
      </c>
      <c r="Z677" s="10">
        <v>1.8</v>
      </c>
      <c r="AA677" s="8">
        <v>20.0</v>
      </c>
      <c r="AB677" s="8">
        <v>0.0</v>
      </c>
      <c r="AC677" s="8">
        <v>0.0</v>
      </c>
      <c r="AD677" s="8">
        <v>5.6</v>
      </c>
      <c r="AE677" s="14">
        <v>2020.0</v>
      </c>
      <c r="AF677" s="8"/>
    </row>
    <row r="678">
      <c r="A678" s="8">
        <v>43.0</v>
      </c>
      <c r="B678" s="9" t="s">
        <v>1382</v>
      </c>
      <c r="C678" s="10" t="s">
        <v>1383</v>
      </c>
      <c r="D678" s="8">
        <v>24.0</v>
      </c>
      <c r="E678" s="8">
        <v>22.0</v>
      </c>
      <c r="F678" s="8">
        <v>6.0</v>
      </c>
      <c r="G678" s="8">
        <v>16.0</v>
      </c>
      <c r="H678" s="8">
        <v>20.9</v>
      </c>
      <c r="I678" s="11">
        <v>10.9</v>
      </c>
      <c r="J678" s="10">
        <v>4.1</v>
      </c>
      <c r="K678" s="10">
        <v>7.6</v>
      </c>
      <c r="L678" s="8">
        <v>53.6</v>
      </c>
      <c r="M678" s="8">
        <v>0.0</v>
      </c>
      <c r="N678" s="10">
        <v>0.1</v>
      </c>
      <c r="O678" s="8">
        <v>0.0</v>
      </c>
      <c r="P678" s="8">
        <v>2.7</v>
      </c>
      <c r="Q678" s="8">
        <v>3.6</v>
      </c>
      <c r="R678" s="8">
        <v>75.0</v>
      </c>
      <c r="S678" s="10">
        <v>3.1</v>
      </c>
      <c r="T678" s="10">
        <v>4.2</v>
      </c>
      <c r="U678" s="10">
        <v>7.3</v>
      </c>
      <c r="V678" s="10">
        <v>0.6</v>
      </c>
      <c r="W678" s="10">
        <v>2.0</v>
      </c>
      <c r="X678" s="10">
        <v>0.3</v>
      </c>
      <c r="Y678" s="10">
        <v>1.0</v>
      </c>
      <c r="Z678" s="10">
        <v>2.6</v>
      </c>
      <c r="AA678" s="8">
        <v>21.5</v>
      </c>
      <c r="AB678" s="8">
        <v>5.0</v>
      </c>
      <c r="AC678" s="8">
        <v>0.0</v>
      </c>
      <c r="AD678" s="8">
        <v>-3.2</v>
      </c>
      <c r="AE678" s="14">
        <v>2020.0</v>
      </c>
      <c r="AF678" s="8"/>
    </row>
    <row r="679">
      <c r="A679" s="8">
        <v>44.0</v>
      </c>
      <c r="B679" s="9" t="s">
        <v>1384</v>
      </c>
      <c r="C679" s="10" t="s">
        <v>1385</v>
      </c>
      <c r="D679" s="8">
        <v>24.0</v>
      </c>
      <c r="E679" s="8">
        <v>20.0</v>
      </c>
      <c r="F679" s="8">
        <v>2.0</v>
      </c>
      <c r="G679" s="8">
        <v>18.0</v>
      </c>
      <c r="H679" s="8">
        <v>21.4</v>
      </c>
      <c r="I679" s="11">
        <v>10.8</v>
      </c>
      <c r="J679" s="10">
        <v>3.5</v>
      </c>
      <c r="K679" s="10">
        <v>8.6</v>
      </c>
      <c r="L679" s="8">
        <v>40.4</v>
      </c>
      <c r="M679" s="10">
        <v>0.8</v>
      </c>
      <c r="N679" s="10">
        <v>2.3</v>
      </c>
      <c r="O679" s="8">
        <v>33.3</v>
      </c>
      <c r="P679" s="8">
        <v>3.2</v>
      </c>
      <c r="Q679" s="8">
        <v>4.0</v>
      </c>
      <c r="R679" s="8">
        <v>78.8</v>
      </c>
      <c r="S679" s="10">
        <v>0.9</v>
      </c>
      <c r="T679" s="10">
        <v>3.2</v>
      </c>
      <c r="U679" s="10">
        <v>4.1</v>
      </c>
      <c r="V679" s="10">
        <v>2.3</v>
      </c>
      <c r="W679" s="10">
        <v>2.9</v>
      </c>
      <c r="X679" s="10">
        <v>1.4</v>
      </c>
      <c r="Y679" s="10">
        <v>0.5</v>
      </c>
      <c r="Z679" s="10">
        <v>3.0</v>
      </c>
      <c r="AA679" s="8">
        <v>21.6</v>
      </c>
      <c r="AB679" s="8">
        <v>0.0</v>
      </c>
      <c r="AC679" s="8">
        <v>0.0</v>
      </c>
      <c r="AD679" s="8">
        <v>-7.4</v>
      </c>
      <c r="AE679" s="14">
        <v>2020.0</v>
      </c>
      <c r="AF679" s="8"/>
    </row>
    <row r="680">
      <c r="A680" s="8">
        <v>45.0</v>
      </c>
      <c r="B680" s="9" t="s">
        <v>1386</v>
      </c>
      <c r="C680" s="10" t="s">
        <v>1387</v>
      </c>
      <c r="D680" s="8">
        <v>24.0</v>
      </c>
      <c r="E680" s="8">
        <v>18.0</v>
      </c>
      <c r="F680" s="8">
        <v>6.0</v>
      </c>
      <c r="G680" s="8">
        <v>12.0</v>
      </c>
      <c r="H680" s="8">
        <v>22.4</v>
      </c>
      <c r="I680" s="11">
        <v>10.6</v>
      </c>
      <c r="J680" s="10">
        <v>3.8</v>
      </c>
      <c r="K680" s="10">
        <v>8.8</v>
      </c>
      <c r="L680" s="8">
        <v>43.0</v>
      </c>
      <c r="M680" s="10">
        <v>2.1</v>
      </c>
      <c r="N680" s="10">
        <v>5.1</v>
      </c>
      <c r="O680" s="8">
        <v>41.8</v>
      </c>
      <c r="P680" s="8">
        <v>0.9</v>
      </c>
      <c r="Q680" s="8">
        <v>1.3</v>
      </c>
      <c r="R680" s="8">
        <v>66.7</v>
      </c>
      <c r="S680" s="10">
        <v>0.6</v>
      </c>
      <c r="T680" s="10">
        <v>2.7</v>
      </c>
      <c r="U680" s="10">
        <v>3.3</v>
      </c>
      <c r="V680" s="10">
        <v>2.4</v>
      </c>
      <c r="W680" s="10">
        <v>1.7</v>
      </c>
      <c r="X680" s="10">
        <v>1.4</v>
      </c>
      <c r="Y680" s="10">
        <v>0.1</v>
      </c>
      <c r="Z680" s="10">
        <v>2.1</v>
      </c>
      <c r="AA680" s="8">
        <v>21.3</v>
      </c>
      <c r="AB680" s="8">
        <v>0.0</v>
      </c>
      <c r="AC680" s="8">
        <v>0.0</v>
      </c>
      <c r="AD680" s="8">
        <v>-1.2</v>
      </c>
      <c r="AE680" s="14">
        <v>2020.0</v>
      </c>
      <c r="AF680" s="8"/>
    </row>
    <row r="681">
      <c r="A681" s="8">
        <v>46.0</v>
      </c>
      <c r="B681" s="9" t="s">
        <v>1388</v>
      </c>
      <c r="C681" s="10" t="s">
        <v>1389</v>
      </c>
      <c r="D681" s="8">
        <v>31.0</v>
      </c>
      <c r="E681" s="8">
        <v>21.0</v>
      </c>
      <c r="F681" s="8">
        <v>14.0</v>
      </c>
      <c r="G681" s="8">
        <v>7.0</v>
      </c>
      <c r="H681" s="8">
        <v>21.1</v>
      </c>
      <c r="I681" s="11">
        <v>10.5</v>
      </c>
      <c r="J681" s="10">
        <v>3.9</v>
      </c>
      <c r="K681" s="10">
        <v>8.9</v>
      </c>
      <c r="L681" s="8">
        <v>43.5</v>
      </c>
      <c r="M681" s="10">
        <v>2.0</v>
      </c>
      <c r="N681" s="10">
        <v>4.9</v>
      </c>
      <c r="O681" s="8">
        <v>42.2</v>
      </c>
      <c r="P681" s="8">
        <v>0.8</v>
      </c>
      <c r="Q681" s="8">
        <v>0.9</v>
      </c>
      <c r="R681" s="8">
        <v>88.9</v>
      </c>
      <c r="S681" s="10">
        <v>0.1</v>
      </c>
      <c r="T681" s="10">
        <v>1.7</v>
      </c>
      <c r="U681" s="10">
        <v>1.8</v>
      </c>
      <c r="V681" s="10">
        <v>1.5</v>
      </c>
      <c r="W681" s="10">
        <v>0.9</v>
      </c>
      <c r="X681" s="10">
        <v>1.1</v>
      </c>
      <c r="Y681" s="10">
        <v>0.3</v>
      </c>
      <c r="Z681" s="10">
        <v>2.0</v>
      </c>
      <c r="AA681" s="8">
        <v>18.8</v>
      </c>
      <c r="AB681" s="8">
        <v>0.0</v>
      </c>
      <c r="AC681" s="8">
        <v>0.0</v>
      </c>
      <c r="AD681" s="8">
        <v>-0.1</v>
      </c>
      <c r="AE681" s="14">
        <v>2020.0</v>
      </c>
      <c r="AF681" s="8"/>
    </row>
    <row r="682">
      <c r="A682" s="8">
        <v>47.0</v>
      </c>
      <c r="B682" s="9" t="s">
        <v>1390</v>
      </c>
      <c r="C682" s="10" t="s">
        <v>1391</v>
      </c>
      <c r="D682" s="8">
        <v>31.0</v>
      </c>
      <c r="E682" s="8">
        <v>19.0</v>
      </c>
      <c r="F682" s="8">
        <v>9.0</v>
      </c>
      <c r="G682" s="8">
        <v>10.0</v>
      </c>
      <c r="H682" s="8">
        <v>25.5</v>
      </c>
      <c r="I682" s="11">
        <v>10.2</v>
      </c>
      <c r="J682" s="10">
        <v>4.0</v>
      </c>
      <c r="K682" s="10">
        <v>9.9</v>
      </c>
      <c r="L682" s="8">
        <v>40.4</v>
      </c>
      <c r="M682" s="10">
        <v>1.1</v>
      </c>
      <c r="N682" s="10">
        <v>3.3</v>
      </c>
      <c r="O682" s="8">
        <v>33.3</v>
      </c>
      <c r="P682" s="8">
        <v>1.1</v>
      </c>
      <c r="Q682" s="8">
        <v>1.2</v>
      </c>
      <c r="R682" s="8">
        <v>91.3</v>
      </c>
      <c r="S682" s="10">
        <v>0.2</v>
      </c>
      <c r="T682" s="10">
        <v>1.5</v>
      </c>
      <c r="U682" s="10">
        <v>1.7</v>
      </c>
      <c r="V682" s="10">
        <v>4.0</v>
      </c>
      <c r="W682" s="10">
        <v>2.4</v>
      </c>
      <c r="X682" s="10">
        <v>1.3</v>
      </c>
      <c r="Y682" s="10">
        <v>0.3</v>
      </c>
      <c r="Z682" s="10">
        <v>1.6</v>
      </c>
      <c r="AA682" s="8">
        <v>20.1</v>
      </c>
      <c r="AB682" s="8">
        <v>0.0</v>
      </c>
      <c r="AC682" s="8">
        <v>0.0</v>
      </c>
      <c r="AD682" s="8">
        <v>3.7</v>
      </c>
      <c r="AE682" s="14">
        <v>2020.0</v>
      </c>
      <c r="AF682" s="8"/>
    </row>
    <row r="683">
      <c r="A683" s="8">
        <v>48.0</v>
      </c>
      <c r="B683" s="9" t="s">
        <v>1392</v>
      </c>
      <c r="C683" s="10" t="s">
        <v>1393</v>
      </c>
      <c r="D683" s="8">
        <v>28.0</v>
      </c>
      <c r="E683" s="8">
        <v>22.0</v>
      </c>
      <c r="F683" s="8">
        <v>7.0</v>
      </c>
      <c r="G683" s="8">
        <v>15.0</v>
      </c>
      <c r="H683" s="8">
        <v>29.2</v>
      </c>
      <c r="I683" s="11">
        <v>10.1</v>
      </c>
      <c r="J683" s="10">
        <v>4.0</v>
      </c>
      <c r="K683" s="10">
        <v>8.1</v>
      </c>
      <c r="L683" s="8">
        <v>48.9</v>
      </c>
      <c r="M683" s="8">
        <v>0.0</v>
      </c>
      <c r="N683" s="8">
        <v>0.0</v>
      </c>
      <c r="O683" s="8">
        <v>0.0</v>
      </c>
      <c r="P683" s="8">
        <v>2.2</v>
      </c>
      <c r="Q683" s="8">
        <v>3.0</v>
      </c>
      <c r="R683" s="8">
        <v>74.2</v>
      </c>
      <c r="S683" s="10">
        <v>2.2</v>
      </c>
      <c r="T683" s="10">
        <v>3.5</v>
      </c>
      <c r="U683" s="10">
        <v>5.7</v>
      </c>
      <c r="V683" s="10">
        <v>1.4</v>
      </c>
      <c r="W683" s="10">
        <v>1.1</v>
      </c>
      <c r="X683" s="10">
        <v>0.8</v>
      </c>
      <c r="Y683" s="10">
        <v>1.4</v>
      </c>
      <c r="Z683" s="10">
        <v>2.6</v>
      </c>
      <c r="AA683" s="8">
        <v>21.5</v>
      </c>
      <c r="AB683" s="8">
        <v>3.0</v>
      </c>
      <c r="AC683" s="8">
        <v>0.0</v>
      </c>
      <c r="AD683" s="8">
        <v>-4.3</v>
      </c>
      <c r="AE683" s="14">
        <v>2020.0</v>
      </c>
      <c r="AF683" s="8"/>
    </row>
    <row r="684">
      <c r="A684" s="8">
        <v>49.0</v>
      </c>
      <c r="B684" s="9" t="s">
        <v>1394</v>
      </c>
      <c r="C684" s="10" t="s">
        <v>1395</v>
      </c>
      <c r="D684" s="8">
        <v>27.0</v>
      </c>
      <c r="E684" s="8">
        <v>21.0</v>
      </c>
      <c r="F684" s="8">
        <v>14.0</v>
      </c>
      <c r="G684" s="8">
        <v>7.0</v>
      </c>
      <c r="H684" s="8">
        <v>24.4</v>
      </c>
      <c r="I684" s="11">
        <v>10.1</v>
      </c>
      <c r="J684" s="10">
        <v>3.5</v>
      </c>
      <c r="K684" s="10">
        <v>7.1</v>
      </c>
      <c r="L684" s="8">
        <v>48.7</v>
      </c>
      <c r="M684" s="10">
        <v>0.8</v>
      </c>
      <c r="N684" s="10">
        <v>2.3</v>
      </c>
      <c r="O684" s="8">
        <v>32.7</v>
      </c>
      <c r="P684" s="8">
        <v>2.4</v>
      </c>
      <c r="Q684" s="8">
        <v>3.0</v>
      </c>
      <c r="R684" s="8">
        <v>80.6</v>
      </c>
      <c r="S684" s="10">
        <v>0.8</v>
      </c>
      <c r="T684" s="10">
        <v>1.8</v>
      </c>
      <c r="U684" s="10">
        <v>2.6</v>
      </c>
      <c r="V684" s="10">
        <v>2.1</v>
      </c>
      <c r="W684" s="10">
        <v>1.7</v>
      </c>
      <c r="X684" s="10">
        <v>1.5</v>
      </c>
      <c r="Y684" s="10">
        <v>0.3</v>
      </c>
      <c r="Z684" s="10">
        <v>3.0</v>
      </c>
      <c r="AA684" s="8">
        <v>19.1</v>
      </c>
      <c r="AB684" s="8">
        <v>0.0</v>
      </c>
      <c r="AC684" s="8">
        <v>0.0</v>
      </c>
      <c r="AD684" s="8">
        <v>4.1</v>
      </c>
      <c r="AE684" s="14">
        <v>2020.0</v>
      </c>
      <c r="AF684" s="8"/>
    </row>
    <row r="685">
      <c r="A685" s="8">
        <v>50.0</v>
      </c>
      <c r="B685" s="9" t="s">
        <v>1396</v>
      </c>
      <c r="C685" s="10" t="s">
        <v>1397</v>
      </c>
      <c r="D685" s="8">
        <v>33.0</v>
      </c>
      <c r="E685" s="8">
        <v>22.0</v>
      </c>
      <c r="F685" s="8">
        <v>18.0</v>
      </c>
      <c r="G685" s="8">
        <v>4.0</v>
      </c>
      <c r="H685" s="8">
        <v>28.8</v>
      </c>
      <c r="I685" s="11">
        <v>10.0</v>
      </c>
      <c r="J685" s="10">
        <v>3.7</v>
      </c>
      <c r="K685" s="10">
        <v>6.7</v>
      </c>
      <c r="L685" s="8">
        <v>55.8</v>
      </c>
      <c r="M685" s="10">
        <v>1.6</v>
      </c>
      <c r="N685" s="10">
        <v>3.0</v>
      </c>
      <c r="O685" s="8">
        <v>52.2</v>
      </c>
      <c r="P685" s="8">
        <v>0.9</v>
      </c>
      <c r="Q685" s="8">
        <v>1.1</v>
      </c>
      <c r="R685" s="8">
        <v>80.0</v>
      </c>
      <c r="S685" s="10">
        <v>0.9</v>
      </c>
      <c r="T685" s="10">
        <v>3.4</v>
      </c>
      <c r="U685" s="10">
        <v>4.2</v>
      </c>
      <c r="V685" s="10">
        <v>2.7</v>
      </c>
      <c r="W685" s="10">
        <v>0.9</v>
      </c>
      <c r="X685" s="10">
        <v>1.5</v>
      </c>
      <c r="Y685" s="10">
        <v>0.5</v>
      </c>
      <c r="Z685" s="10">
        <v>1.7</v>
      </c>
      <c r="AA685" s="8">
        <v>22.5</v>
      </c>
      <c r="AB685" s="8">
        <v>0.0</v>
      </c>
      <c r="AC685" s="8">
        <v>0.0</v>
      </c>
      <c r="AD685" s="8">
        <v>11.9</v>
      </c>
      <c r="AE685" s="14">
        <v>2020.0</v>
      </c>
      <c r="AF685" s="8"/>
    </row>
    <row r="686">
      <c r="A686" s="8">
        <v>51.0</v>
      </c>
      <c r="B686" s="9" t="s">
        <v>1398</v>
      </c>
      <c r="C686" s="10" t="s">
        <v>1399</v>
      </c>
      <c r="D686" s="8">
        <v>40.0</v>
      </c>
      <c r="E686" s="8">
        <v>11.0</v>
      </c>
      <c r="F686" s="8">
        <v>10.0</v>
      </c>
      <c r="G686" s="8">
        <v>1.0</v>
      </c>
      <c r="H686" s="8">
        <v>23.4</v>
      </c>
      <c r="I686" s="11">
        <v>9.8</v>
      </c>
      <c r="J686" s="10">
        <v>3.7</v>
      </c>
      <c r="K686" s="10">
        <v>7.5</v>
      </c>
      <c r="L686" s="8">
        <v>49.4</v>
      </c>
      <c r="M686" s="10">
        <v>2.1</v>
      </c>
      <c r="N686" s="10">
        <v>4.5</v>
      </c>
      <c r="O686" s="8">
        <v>46.9</v>
      </c>
      <c r="P686" s="8">
        <v>0.3</v>
      </c>
      <c r="Q686" s="8">
        <v>0.4</v>
      </c>
      <c r="R686" s="8">
        <v>75.0</v>
      </c>
      <c r="S686" s="10">
        <v>0.1</v>
      </c>
      <c r="T686" s="10">
        <v>1.6</v>
      </c>
      <c r="U686" s="10">
        <v>1.7</v>
      </c>
      <c r="V686" s="10">
        <v>5.2</v>
      </c>
      <c r="W686" s="10">
        <v>1.6</v>
      </c>
      <c r="X686" s="10">
        <v>0.6</v>
      </c>
      <c r="Y686" s="10">
        <v>0.2</v>
      </c>
      <c r="Z686" s="10">
        <v>0.8</v>
      </c>
      <c r="AA686" s="8">
        <v>20.5</v>
      </c>
      <c r="AB686" s="8">
        <v>0.0</v>
      </c>
      <c r="AC686" s="8">
        <v>0.0</v>
      </c>
      <c r="AD686" s="8">
        <v>11.7</v>
      </c>
      <c r="AE686" s="14">
        <v>2020.0</v>
      </c>
      <c r="AF686" s="8"/>
    </row>
    <row r="687">
      <c r="A687" s="8">
        <v>52.0</v>
      </c>
      <c r="B687" s="9" t="s">
        <v>1400</v>
      </c>
      <c r="C687" s="10" t="s">
        <v>1401</v>
      </c>
      <c r="D687" s="8">
        <v>36.0</v>
      </c>
      <c r="E687" s="8">
        <v>22.0</v>
      </c>
      <c r="F687" s="8">
        <v>9.0</v>
      </c>
      <c r="G687" s="8">
        <v>13.0</v>
      </c>
      <c r="H687" s="8">
        <v>30.6</v>
      </c>
      <c r="I687" s="11">
        <v>9.5</v>
      </c>
      <c r="J687" s="10">
        <v>3.3</v>
      </c>
      <c r="K687" s="10">
        <v>8.1</v>
      </c>
      <c r="L687" s="8">
        <v>40.8</v>
      </c>
      <c r="M687" s="10">
        <v>1.3</v>
      </c>
      <c r="N687" s="10">
        <v>4.3</v>
      </c>
      <c r="O687" s="8">
        <v>30.5</v>
      </c>
      <c r="P687" s="8">
        <v>1.5</v>
      </c>
      <c r="Q687" s="8">
        <v>1.8</v>
      </c>
      <c r="R687" s="8">
        <v>87.2</v>
      </c>
      <c r="S687" s="10">
        <v>0.5</v>
      </c>
      <c r="T687" s="10">
        <v>2.3</v>
      </c>
      <c r="U687" s="10">
        <v>2.8</v>
      </c>
      <c r="V687" s="10">
        <v>5.4</v>
      </c>
      <c r="W687" s="10">
        <v>1.7</v>
      </c>
      <c r="X687" s="10">
        <v>0.8</v>
      </c>
      <c r="Y687" s="8">
        <v>0.0</v>
      </c>
      <c r="Z687" s="10">
        <v>2.1</v>
      </c>
      <c r="AA687" s="8">
        <v>20.7</v>
      </c>
      <c r="AB687" s="8">
        <v>1.0</v>
      </c>
      <c r="AC687" s="8">
        <v>0.0</v>
      </c>
      <c r="AD687" s="8">
        <v>-0.5</v>
      </c>
      <c r="AE687" s="14">
        <v>2020.0</v>
      </c>
      <c r="AF687" s="8"/>
    </row>
    <row r="688">
      <c r="A688" s="8">
        <v>52.0</v>
      </c>
      <c r="B688" s="9" t="s">
        <v>1402</v>
      </c>
      <c r="C688" s="10" t="s">
        <v>1403</v>
      </c>
      <c r="D688" s="8">
        <v>29.0</v>
      </c>
      <c r="E688" s="8">
        <v>22.0</v>
      </c>
      <c r="F688" s="8">
        <v>18.0</v>
      </c>
      <c r="G688" s="8">
        <v>4.0</v>
      </c>
      <c r="H688" s="8">
        <v>21.0</v>
      </c>
      <c r="I688" s="11">
        <v>9.5</v>
      </c>
      <c r="J688" s="10">
        <v>4.0</v>
      </c>
      <c r="K688" s="10">
        <v>7.5</v>
      </c>
      <c r="L688" s="8">
        <v>53.0</v>
      </c>
      <c r="M688" s="10">
        <v>0.3</v>
      </c>
      <c r="N688" s="10">
        <v>0.9</v>
      </c>
      <c r="O688" s="8">
        <v>35.0</v>
      </c>
      <c r="P688" s="8">
        <v>1.3</v>
      </c>
      <c r="Q688" s="8">
        <v>1.6</v>
      </c>
      <c r="R688" s="8">
        <v>77.8</v>
      </c>
      <c r="S688" s="10">
        <v>2.4</v>
      </c>
      <c r="T688" s="10">
        <v>4.7</v>
      </c>
      <c r="U688" s="10">
        <v>7.1</v>
      </c>
      <c r="V688" s="10">
        <v>1.0</v>
      </c>
      <c r="W688" s="10">
        <v>2.1</v>
      </c>
      <c r="X688" s="10">
        <v>1.7</v>
      </c>
      <c r="Y688" s="10">
        <v>0.6</v>
      </c>
      <c r="Z688" s="10">
        <v>3.0</v>
      </c>
      <c r="AA688" s="8">
        <v>22.6</v>
      </c>
      <c r="AB688" s="8">
        <v>3.0</v>
      </c>
      <c r="AC688" s="8">
        <v>0.0</v>
      </c>
      <c r="AD688" s="8">
        <v>7.4</v>
      </c>
      <c r="AE688" s="14">
        <v>2020.0</v>
      </c>
      <c r="AF688" s="8"/>
    </row>
    <row r="689">
      <c r="A689" s="8">
        <v>54.0</v>
      </c>
      <c r="B689" s="9" t="s">
        <v>1404</v>
      </c>
      <c r="C689" s="10" t="s">
        <v>1405</v>
      </c>
      <c r="D689" s="8">
        <v>28.0</v>
      </c>
      <c r="E689" s="8">
        <v>13.0</v>
      </c>
      <c r="F689" s="8">
        <v>7.0</v>
      </c>
      <c r="G689" s="8">
        <v>6.0</v>
      </c>
      <c r="H689" s="8">
        <v>18.5</v>
      </c>
      <c r="I689" s="11">
        <v>9.4</v>
      </c>
      <c r="J689" s="10">
        <v>3.2</v>
      </c>
      <c r="K689" s="10">
        <v>8.0</v>
      </c>
      <c r="L689" s="8">
        <v>40.4</v>
      </c>
      <c r="M689" s="10">
        <v>0.6</v>
      </c>
      <c r="N689" s="10">
        <v>1.8</v>
      </c>
      <c r="O689" s="8">
        <v>33.3</v>
      </c>
      <c r="P689" s="8">
        <v>2.3</v>
      </c>
      <c r="Q689" s="8">
        <v>2.5</v>
      </c>
      <c r="R689" s="8">
        <v>90.9</v>
      </c>
      <c r="S689" s="10">
        <v>0.6</v>
      </c>
      <c r="T689" s="10">
        <v>1.4</v>
      </c>
      <c r="U689" s="10">
        <v>2.0</v>
      </c>
      <c r="V689" s="10">
        <v>3.5</v>
      </c>
      <c r="W689" s="10">
        <v>1.9</v>
      </c>
      <c r="X689" s="10">
        <v>0.5</v>
      </c>
      <c r="Y689" s="10">
        <v>0.1</v>
      </c>
      <c r="Z689" s="10">
        <v>1.7</v>
      </c>
      <c r="AA689" s="8">
        <v>16.7</v>
      </c>
      <c r="AB689" s="8">
        <v>0.0</v>
      </c>
      <c r="AC689" s="8">
        <v>0.0</v>
      </c>
      <c r="AD689" s="8">
        <v>0.8</v>
      </c>
      <c r="AE689" s="14">
        <v>2020.0</v>
      </c>
      <c r="AF689" s="8"/>
    </row>
    <row r="690">
      <c r="A690" s="8">
        <v>55.0</v>
      </c>
      <c r="B690" s="9" t="s">
        <v>1406</v>
      </c>
      <c r="C690" s="10" t="s">
        <v>1407</v>
      </c>
      <c r="D690" s="8">
        <v>27.0</v>
      </c>
      <c r="E690" s="8">
        <v>21.0</v>
      </c>
      <c r="F690" s="8">
        <v>2.0</v>
      </c>
      <c r="G690" s="8">
        <v>19.0</v>
      </c>
      <c r="H690" s="8">
        <v>25.3</v>
      </c>
      <c r="I690" s="11">
        <v>9.0</v>
      </c>
      <c r="J690" s="10">
        <v>3.1</v>
      </c>
      <c r="K690" s="10">
        <v>8.8</v>
      </c>
      <c r="L690" s="8">
        <v>35.3</v>
      </c>
      <c r="M690" s="10">
        <v>1.6</v>
      </c>
      <c r="N690" s="10">
        <v>4.8</v>
      </c>
      <c r="O690" s="8">
        <v>34.0</v>
      </c>
      <c r="P690" s="8">
        <v>1.2</v>
      </c>
      <c r="Q690" s="8">
        <v>1.7</v>
      </c>
      <c r="R690" s="8">
        <v>69.4</v>
      </c>
      <c r="S690" s="10">
        <v>0.7</v>
      </c>
      <c r="T690" s="10">
        <v>7.8</v>
      </c>
      <c r="U690" s="10">
        <v>8.5</v>
      </c>
      <c r="V690" s="10">
        <v>1.9</v>
      </c>
      <c r="W690" s="10">
        <v>2.6</v>
      </c>
      <c r="X690" s="10">
        <v>0.9</v>
      </c>
      <c r="Y690" s="10">
        <v>1.2</v>
      </c>
      <c r="Z690" s="10">
        <v>3.1</v>
      </c>
      <c r="AA690" s="8">
        <v>25.3</v>
      </c>
      <c r="AB690" s="8">
        <v>3.0</v>
      </c>
      <c r="AC690" s="8">
        <v>0.0</v>
      </c>
      <c r="AD690" s="8">
        <v>-6.7</v>
      </c>
      <c r="AE690" s="14">
        <v>2020.0</v>
      </c>
      <c r="AF690" s="8"/>
    </row>
    <row r="691">
      <c r="A691" s="8">
        <v>56.0</v>
      </c>
      <c r="B691" s="9" t="s">
        <v>1408</v>
      </c>
      <c r="C691" s="10" t="s">
        <v>1409</v>
      </c>
      <c r="D691" s="8">
        <v>24.0</v>
      </c>
      <c r="E691" s="8">
        <v>22.0</v>
      </c>
      <c r="F691" s="8">
        <v>6.0</v>
      </c>
      <c r="G691" s="8">
        <v>16.0</v>
      </c>
      <c r="H691" s="8">
        <v>32.6</v>
      </c>
      <c r="I691" s="11">
        <v>8.5</v>
      </c>
      <c r="J691" s="10">
        <v>2.8</v>
      </c>
      <c r="K691" s="10">
        <v>6.0</v>
      </c>
      <c r="L691" s="8">
        <v>45.9</v>
      </c>
      <c r="M691" s="10">
        <v>2.0</v>
      </c>
      <c r="N691" s="10">
        <v>4.2</v>
      </c>
      <c r="O691" s="8">
        <v>47.8</v>
      </c>
      <c r="P691" s="8">
        <v>1.0</v>
      </c>
      <c r="Q691" s="8">
        <v>1.4</v>
      </c>
      <c r="R691" s="8">
        <v>73.3</v>
      </c>
      <c r="S691" s="10">
        <v>0.4</v>
      </c>
      <c r="T691" s="10">
        <v>4.2</v>
      </c>
      <c r="U691" s="10">
        <v>4.5</v>
      </c>
      <c r="V691" s="10">
        <v>5.8</v>
      </c>
      <c r="W691" s="10">
        <v>2.6</v>
      </c>
      <c r="X691" s="10">
        <v>1.1</v>
      </c>
      <c r="Y691" s="10">
        <v>0.4</v>
      </c>
      <c r="Z691" s="10">
        <v>2.6</v>
      </c>
      <c r="AA691" s="8">
        <v>24.0</v>
      </c>
      <c r="AB691" s="8">
        <v>0.0</v>
      </c>
      <c r="AC691" s="8">
        <v>0.0</v>
      </c>
      <c r="AD691" s="8">
        <v>-8.0</v>
      </c>
      <c r="AE691" s="14">
        <v>2020.0</v>
      </c>
      <c r="AF691" s="8"/>
    </row>
    <row r="692">
      <c r="A692" s="8">
        <v>57.0</v>
      </c>
      <c r="B692" s="9" t="s">
        <v>1410</v>
      </c>
      <c r="C692" s="10" t="s">
        <v>1411</v>
      </c>
      <c r="D692" s="8">
        <v>30.0</v>
      </c>
      <c r="E692" s="8">
        <v>17.0</v>
      </c>
      <c r="F692" s="8">
        <v>5.0</v>
      </c>
      <c r="G692" s="8">
        <v>12.0</v>
      </c>
      <c r="H692" s="8">
        <v>19.3</v>
      </c>
      <c r="I692" s="11">
        <v>8.5</v>
      </c>
      <c r="J692" s="10">
        <v>3.1</v>
      </c>
      <c r="K692" s="10">
        <v>7.6</v>
      </c>
      <c r="L692" s="8">
        <v>40.8</v>
      </c>
      <c r="M692" s="10">
        <v>1.0</v>
      </c>
      <c r="N692" s="10">
        <v>3.4</v>
      </c>
      <c r="O692" s="8">
        <v>29.8</v>
      </c>
      <c r="P692" s="8">
        <v>1.3</v>
      </c>
      <c r="Q692" s="8">
        <v>1.5</v>
      </c>
      <c r="R692" s="8">
        <v>84.6</v>
      </c>
      <c r="S692" s="10">
        <v>0.7</v>
      </c>
      <c r="T692" s="10">
        <v>2.8</v>
      </c>
      <c r="U692" s="10">
        <v>3.5</v>
      </c>
      <c r="V692" s="10">
        <v>1.0</v>
      </c>
      <c r="W692" s="10">
        <v>1.2</v>
      </c>
      <c r="X692" s="10">
        <v>0.8</v>
      </c>
      <c r="Y692" s="10">
        <v>0.4</v>
      </c>
      <c r="Z692" s="10">
        <v>2.6</v>
      </c>
      <c r="AA692" s="8">
        <v>16.4</v>
      </c>
      <c r="AB692" s="8">
        <v>1.0</v>
      </c>
      <c r="AC692" s="8">
        <v>0.0</v>
      </c>
      <c r="AD692" s="8">
        <v>-5.3</v>
      </c>
      <c r="AE692" s="14">
        <v>2020.0</v>
      </c>
      <c r="AF692" s="8"/>
    </row>
    <row r="693">
      <c r="A693" s="8">
        <v>58.0</v>
      </c>
      <c r="B693" s="9" t="s">
        <v>1412</v>
      </c>
      <c r="C693" s="10" t="s">
        <v>1413</v>
      </c>
      <c r="D693" s="8">
        <v>25.0</v>
      </c>
      <c r="E693" s="8">
        <v>22.0</v>
      </c>
      <c r="F693" s="8">
        <v>7.0</v>
      </c>
      <c r="G693" s="8">
        <v>15.0</v>
      </c>
      <c r="H693" s="8">
        <v>27.1</v>
      </c>
      <c r="I693" s="11">
        <v>8.5</v>
      </c>
      <c r="J693" s="10">
        <v>3.1</v>
      </c>
      <c r="K693" s="10">
        <v>7.7</v>
      </c>
      <c r="L693" s="8">
        <v>40.0</v>
      </c>
      <c r="M693" s="8">
        <v>0.0</v>
      </c>
      <c r="N693" s="8">
        <v>0.0</v>
      </c>
      <c r="O693" s="8">
        <v>0.0</v>
      </c>
      <c r="P693" s="8">
        <v>2.3</v>
      </c>
      <c r="Q693" s="8">
        <v>3.0</v>
      </c>
      <c r="R693" s="8">
        <v>76.1</v>
      </c>
      <c r="S693" s="10">
        <v>2.6</v>
      </c>
      <c r="T693" s="10">
        <v>5.9</v>
      </c>
      <c r="U693" s="10">
        <v>8.5</v>
      </c>
      <c r="V693" s="10">
        <v>1.2</v>
      </c>
      <c r="W693" s="10">
        <v>1.9</v>
      </c>
      <c r="X693" s="10">
        <v>1.1</v>
      </c>
      <c r="Y693" s="10">
        <v>0.8</v>
      </c>
      <c r="Z693" s="10">
        <v>2.8</v>
      </c>
      <c r="AA693" s="8">
        <v>22.0</v>
      </c>
      <c r="AB693" s="8">
        <v>4.0</v>
      </c>
      <c r="AC693" s="8">
        <v>0.0</v>
      </c>
      <c r="AD693" s="8">
        <v>-3.5</v>
      </c>
      <c r="AE693" s="14">
        <v>2020.0</v>
      </c>
      <c r="AF693" s="8"/>
    </row>
    <row r="694">
      <c r="A694" s="8">
        <v>59.0</v>
      </c>
      <c r="B694" s="9" t="s">
        <v>1414</v>
      </c>
      <c r="C694" s="10" t="s">
        <v>1415</v>
      </c>
      <c r="D694" s="8">
        <v>32.0</v>
      </c>
      <c r="E694" s="8">
        <v>22.0</v>
      </c>
      <c r="F694" s="8">
        <v>18.0</v>
      </c>
      <c r="G694" s="8">
        <v>4.0</v>
      </c>
      <c r="H694" s="8">
        <v>16.5</v>
      </c>
      <c r="I694" s="11">
        <v>8.1</v>
      </c>
      <c r="J694" s="10">
        <v>2.8</v>
      </c>
      <c r="K694" s="10">
        <v>6.4</v>
      </c>
      <c r="L694" s="8">
        <v>44.3</v>
      </c>
      <c r="M694" s="10">
        <v>1.5</v>
      </c>
      <c r="N694" s="10">
        <v>3.8</v>
      </c>
      <c r="O694" s="8">
        <v>38.1</v>
      </c>
      <c r="P694" s="8">
        <v>1.0</v>
      </c>
      <c r="Q694" s="8">
        <v>1.0</v>
      </c>
      <c r="R694" s="8">
        <v>100.0</v>
      </c>
      <c r="S694" s="10">
        <v>0.2</v>
      </c>
      <c r="T694" s="10">
        <v>2.1</v>
      </c>
      <c r="U694" s="10">
        <v>2.3</v>
      </c>
      <c r="V694" s="10">
        <v>2.0</v>
      </c>
      <c r="W694" s="10">
        <v>1.0</v>
      </c>
      <c r="X694" s="10">
        <v>0.7</v>
      </c>
      <c r="Y694" s="10">
        <v>0.1</v>
      </c>
      <c r="Z694" s="10">
        <v>1.4</v>
      </c>
      <c r="AA694" s="8">
        <v>15.5</v>
      </c>
      <c r="AB694" s="8">
        <v>0.0</v>
      </c>
      <c r="AC694" s="8">
        <v>0.0</v>
      </c>
      <c r="AD694" s="8">
        <v>3.9</v>
      </c>
      <c r="AE694" s="14">
        <v>2020.0</v>
      </c>
      <c r="AF694" s="8"/>
    </row>
    <row r="695">
      <c r="A695" s="8">
        <v>60.0</v>
      </c>
      <c r="B695" s="9" t="s">
        <v>1416</v>
      </c>
      <c r="C695" s="10" t="s">
        <v>1417</v>
      </c>
      <c r="D695" s="8">
        <v>25.0</v>
      </c>
      <c r="E695" s="8">
        <v>20.0</v>
      </c>
      <c r="F695" s="8">
        <v>16.0</v>
      </c>
      <c r="G695" s="8">
        <v>4.0</v>
      </c>
      <c r="H695" s="8">
        <v>24.2</v>
      </c>
      <c r="I695" s="11">
        <v>7.9</v>
      </c>
      <c r="J695" s="10">
        <v>2.8</v>
      </c>
      <c r="K695" s="10">
        <v>6.6</v>
      </c>
      <c r="L695" s="8">
        <v>42.4</v>
      </c>
      <c r="M695" s="10">
        <v>0.1</v>
      </c>
      <c r="N695" s="10">
        <v>0.6</v>
      </c>
      <c r="O695" s="8">
        <v>9.1</v>
      </c>
      <c r="P695" s="8">
        <v>2.2</v>
      </c>
      <c r="Q695" s="8">
        <v>2.9</v>
      </c>
      <c r="R695" s="8">
        <v>77.2</v>
      </c>
      <c r="S695" s="10">
        <v>0.5</v>
      </c>
      <c r="T695" s="10">
        <v>1.8</v>
      </c>
      <c r="U695" s="10">
        <v>2.3</v>
      </c>
      <c r="V695" s="10">
        <v>5.5</v>
      </c>
      <c r="W695" s="10">
        <v>2.0</v>
      </c>
      <c r="X695" s="10">
        <v>1.5</v>
      </c>
      <c r="Y695" s="8">
        <v>0.0</v>
      </c>
      <c r="Z695" s="10">
        <v>1.8</v>
      </c>
      <c r="AA695" s="8">
        <v>18.7</v>
      </c>
      <c r="AB695" s="8">
        <v>0.0</v>
      </c>
      <c r="AC695" s="8">
        <v>0.0</v>
      </c>
      <c r="AD695" s="8">
        <v>5.3</v>
      </c>
      <c r="AE695" s="14">
        <v>2020.0</v>
      </c>
      <c r="AF695" s="8"/>
    </row>
    <row r="696">
      <c r="A696" s="8">
        <v>61.0</v>
      </c>
      <c r="B696" s="9" t="s">
        <v>1418</v>
      </c>
      <c r="C696" s="10" t="s">
        <v>1419</v>
      </c>
      <c r="D696" s="8">
        <v>28.0</v>
      </c>
      <c r="E696" s="8">
        <v>18.0</v>
      </c>
      <c r="F696" s="8">
        <v>4.0</v>
      </c>
      <c r="G696" s="8">
        <v>14.0</v>
      </c>
      <c r="H696" s="8">
        <v>20.2</v>
      </c>
      <c r="I696" s="11">
        <v>7.8</v>
      </c>
      <c r="J696" s="10">
        <v>3.2</v>
      </c>
      <c r="K696" s="10">
        <v>6.4</v>
      </c>
      <c r="L696" s="8">
        <v>49.6</v>
      </c>
      <c r="M696" s="8">
        <v>0.0</v>
      </c>
      <c r="N696" s="10">
        <v>0.6</v>
      </c>
      <c r="O696" s="8">
        <v>0.0</v>
      </c>
      <c r="P696" s="8">
        <v>1.4</v>
      </c>
      <c r="Q696" s="8">
        <v>1.8</v>
      </c>
      <c r="R696" s="8">
        <v>81.3</v>
      </c>
      <c r="S696" s="10">
        <v>1.4</v>
      </c>
      <c r="T696" s="10">
        <v>4.1</v>
      </c>
      <c r="U696" s="10">
        <v>5.5</v>
      </c>
      <c r="V696" s="10">
        <v>1.7</v>
      </c>
      <c r="W696" s="10">
        <v>1.8</v>
      </c>
      <c r="X696" s="10">
        <v>0.5</v>
      </c>
      <c r="Y696" s="10">
        <v>0.6</v>
      </c>
      <c r="Z696" s="10">
        <v>2.6</v>
      </c>
      <c r="AA696" s="8">
        <v>17.2</v>
      </c>
      <c r="AB696" s="8">
        <v>0.0</v>
      </c>
      <c r="AC696" s="8">
        <v>0.0</v>
      </c>
      <c r="AD696" s="8">
        <v>-6.2</v>
      </c>
      <c r="AE696" s="14">
        <v>2020.0</v>
      </c>
      <c r="AF696" s="8"/>
    </row>
    <row r="697">
      <c r="A697" s="8">
        <v>62.0</v>
      </c>
      <c r="B697" s="9" t="s">
        <v>1420</v>
      </c>
      <c r="C697" s="10" t="s">
        <v>1421</v>
      </c>
      <c r="D697" s="8">
        <v>24.0</v>
      </c>
      <c r="E697" s="8">
        <v>22.0</v>
      </c>
      <c r="F697" s="8">
        <v>12.0</v>
      </c>
      <c r="G697" s="8">
        <v>10.0</v>
      </c>
      <c r="H697" s="8">
        <v>24.8</v>
      </c>
      <c r="I697" s="11">
        <v>7.7</v>
      </c>
      <c r="J697" s="10">
        <v>3.0</v>
      </c>
      <c r="K697" s="10">
        <v>7.2</v>
      </c>
      <c r="L697" s="8">
        <v>42.4</v>
      </c>
      <c r="M697" s="10">
        <v>0.9</v>
      </c>
      <c r="N697" s="10">
        <v>3.2</v>
      </c>
      <c r="O697" s="8">
        <v>28.6</v>
      </c>
      <c r="P697" s="8">
        <v>0.7</v>
      </c>
      <c r="Q697" s="8">
        <v>1.1</v>
      </c>
      <c r="R697" s="8">
        <v>64.0</v>
      </c>
      <c r="S697" s="10">
        <v>0.9</v>
      </c>
      <c r="T697" s="10">
        <v>3.1</v>
      </c>
      <c r="U697" s="10">
        <v>4.0</v>
      </c>
      <c r="V697" s="10">
        <v>2.0</v>
      </c>
      <c r="W697" s="10">
        <v>1.7</v>
      </c>
      <c r="X697" s="10">
        <v>1.3</v>
      </c>
      <c r="Y697" s="10">
        <v>0.2</v>
      </c>
      <c r="Z697" s="10">
        <v>1.5</v>
      </c>
      <c r="AA697" s="8">
        <v>17.7</v>
      </c>
      <c r="AB697" s="8">
        <v>0.0</v>
      </c>
      <c r="AC697" s="8">
        <v>0.0</v>
      </c>
      <c r="AD697" s="8">
        <v>-0.5</v>
      </c>
      <c r="AE697" s="14">
        <v>2020.0</v>
      </c>
      <c r="AF697" s="8"/>
    </row>
    <row r="698">
      <c r="A698" s="8">
        <v>63.0</v>
      </c>
      <c r="B698" s="9" t="s">
        <v>1422</v>
      </c>
      <c r="C698" s="10" t="s">
        <v>1423</v>
      </c>
      <c r="D698" s="8">
        <v>32.0</v>
      </c>
      <c r="E698" s="8">
        <v>22.0</v>
      </c>
      <c r="F698" s="8">
        <v>18.0</v>
      </c>
      <c r="G698" s="8">
        <v>4.0</v>
      </c>
      <c r="H698" s="8">
        <v>22.4</v>
      </c>
      <c r="I698" s="11">
        <v>7.4</v>
      </c>
      <c r="J698" s="10">
        <v>2.8</v>
      </c>
      <c r="K698" s="10">
        <v>5.5</v>
      </c>
      <c r="L698" s="8">
        <v>51.2</v>
      </c>
      <c r="M698" s="10">
        <v>0.2</v>
      </c>
      <c r="N698" s="10">
        <v>0.6</v>
      </c>
      <c r="O698" s="8">
        <v>38.5</v>
      </c>
      <c r="P698" s="8">
        <v>1.5</v>
      </c>
      <c r="Q698" s="8">
        <v>1.9</v>
      </c>
      <c r="R698" s="8">
        <v>81.0</v>
      </c>
      <c r="S698" s="10">
        <v>0.2</v>
      </c>
      <c r="T698" s="10">
        <v>2.2</v>
      </c>
      <c r="U698" s="10">
        <v>2.4</v>
      </c>
      <c r="V698" s="10">
        <v>3.3</v>
      </c>
      <c r="W698" s="10">
        <v>1.3</v>
      </c>
      <c r="X698" s="10">
        <v>0.9</v>
      </c>
      <c r="Y698" s="10">
        <v>0.1</v>
      </c>
      <c r="Z698" s="10">
        <v>1.7</v>
      </c>
      <c r="AA698" s="8">
        <v>15.2</v>
      </c>
      <c r="AB698" s="8">
        <v>0.0</v>
      </c>
      <c r="AC698" s="8">
        <v>0.0</v>
      </c>
      <c r="AD698" s="8">
        <v>5.8</v>
      </c>
      <c r="AE698" s="14">
        <v>2020.0</v>
      </c>
      <c r="AF698" s="8"/>
    </row>
    <row r="699">
      <c r="A699" s="8">
        <v>64.0</v>
      </c>
      <c r="B699" s="9" t="s">
        <v>1424</v>
      </c>
      <c r="C699" s="10" t="s">
        <v>1425</v>
      </c>
      <c r="D699" s="8">
        <v>28.0</v>
      </c>
      <c r="E699" s="8">
        <v>22.0</v>
      </c>
      <c r="F699" s="8">
        <v>8.0</v>
      </c>
      <c r="G699" s="8">
        <v>14.0</v>
      </c>
      <c r="H699" s="8">
        <v>25.3</v>
      </c>
      <c r="I699" s="11">
        <v>7.3</v>
      </c>
      <c r="J699" s="10">
        <v>2.5</v>
      </c>
      <c r="K699" s="10">
        <v>5.8</v>
      </c>
      <c r="L699" s="8">
        <v>42.5</v>
      </c>
      <c r="M699" s="10">
        <v>1.1</v>
      </c>
      <c r="N699" s="10">
        <v>3.3</v>
      </c>
      <c r="O699" s="8">
        <v>34.7</v>
      </c>
      <c r="P699" s="8">
        <v>1.3</v>
      </c>
      <c r="Q699" s="8">
        <v>1.5</v>
      </c>
      <c r="R699" s="8">
        <v>87.5</v>
      </c>
      <c r="S699" s="10">
        <v>1.5</v>
      </c>
      <c r="T699" s="10">
        <v>3.7</v>
      </c>
      <c r="U699" s="10">
        <v>5.1</v>
      </c>
      <c r="V699" s="10">
        <v>0.8</v>
      </c>
      <c r="W699" s="10">
        <v>1.1</v>
      </c>
      <c r="X699" s="10">
        <v>0.9</v>
      </c>
      <c r="Y699" s="10">
        <v>0.2</v>
      </c>
      <c r="Z699" s="10">
        <v>3.0</v>
      </c>
      <c r="AA699" s="8">
        <v>16.5</v>
      </c>
      <c r="AB699" s="8">
        <v>2.0</v>
      </c>
      <c r="AC699" s="8">
        <v>0.0</v>
      </c>
      <c r="AD699" s="8">
        <v>-1.6</v>
      </c>
      <c r="AE699" s="14">
        <v>2020.0</v>
      </c>
      <c r="AF699" s="8"/>
    </row>
    <row r="700">
      <c r="A700" s="8">
        <v>65.0</v>
      </c>
      <c r="B700" s="9" t="s">
        <v>1426</v>
      </c>
      <c r="C700" s="10" t="s">
        <v>1427</v>
      </c>
      <c r="D700" s="8">
        <v>26.0</v>
      </c>
      <c r="E700" s="8">
        <v>21.0</v>
      </c>
      <c r="F700" s="8">
        <v>12.0</v>
      </c>
      <c r="G700" s="8">
        <v>9.0</v>
      </c>
      <c r="H700" s="8">
        <v>19.0</v>
      </c>
      <c r="I700" s="11">
        <v>7.3</v>
      </c>
      <c r="J700" s="10">
        <v>2.6</v>
      </c>
      <c r="K700" s="10">
        <v>6.0</v>
      </c>
      <c r="L700" s="8">
        <v>42.9</v>
      </c>
      <c r="M700" s="10">
        <v>1.0</v>
      </c>
      <c r="N700" s="10">
        <v>2.4</v>
      </c>
      <c r="O700" s="8">
        <v>43.1</v>
      </c>
      <c r="P700" s="8">
        <v>1.1</v>
      </c>
      <c r="Q700" s="8">
        <v>1.2</v>
      </c>
      <c r="R700" s="8">
        <v>92.0</v>
      </c>
      <c r="S700" s="10">
        <v>0.3</v>
      </c>
      <c r="T700" s="10">
        <v>1.3</v>
      </c>
      <c r="U700" s="10">
        <v>1.6</v>
      </c>
      <c r="V700" s="10">
        <v>1.5</v>
      </c>
      <c r="W700" s="10">
        <v>1.0</v>
      </c>
      <c r="X700" s="10">
        <v>1.1</v>
      </c>
      <c r="Y700" s="10">
        <v>0.4</v>
      </c>
      <c r="Z700" s="10">
        <v>1.1</v>
      </c>
      <c r="AA700" s="8">
        <v>14.4</v>
      </c>
      <c r="AB700" s="8">
        <v>0.0</v>
      </c>
      <c r="AC700" s="8">
        <v>0.0</v>
      </c>
      <c r="AD700" s="8">
        <v>1.8</v>
      </c>
      <c r="AE700" s="14">
        <v>2020.0</v>
      </c>
      <c r="AF700" s="8"/>
    </row>
    <row r="701">
      <c r="A701" s="8">
        <v>66.0</v>
      </c>
      <c r="B701" s="9" t="s">
        <v>1428</v>
      </c>
      <c r="C701" s="10" t="s">
        <v>1429</v>
      </c>
      <c r="D701" s="8">
        <v>24.0</v>
      </c>
      <c r="E701" s="8">
        <v>22.0</v>
      </c>
      <c r="F701" s="8">
        <v>13.0</v>
      </c>
      <c r="G701" s="8">
        <v>9.0</v>
      </c>
      <c r="H701" s="8">
        <v>27.9</v>
      </c>
      <c r="I701" s="11">
        <v>7.2</v>
      </c>
      <c r="J701" s="10">
        <v>3.0</v>
      </c>
      <c r="K701" s="10">
        <v>5.2</v>
      </c>
      <c r="L701" s="8">
        <v>57.9</v>
      </c>
      <c r="M701" s="8">
        <v>0.0</v>
      </c>
      <c r="N701" s="8">
        <v>0.0</v>
      </c>
      <c r="O701" s="8">
        <v>0.0</v>
      </c>
      <c r="P701" s="8">
        <v>1.2</v>
      </c>
      <c r="Q701" s="8">
        <v>1.9</v>
      </c>
      <c r="R701" s="8">
        <v>64.3</v>
      </c>
      <c r="S701" s="10">
        <v>2.6</v>
      </c>
      <c r="T701" s="10">
        <v>6.4</v>
      </c>
      <c r="U701" s="10">
        <v>9.0</v>
      </c>
      <c r="V701" s="10">
        <v>1.8</v>
      </c>
      <c r="W701" s="10">
        <v>1.4</v>
      </c>
      <c r="X701" s="10">
        <v>1.1</v>
      </c>
      <c r="Y701" s="10">
        <v>2.0</v>
      </c>
      <c r="Z701" s="10">
        <v>3.0</v>
      </c>
      <c r="AA701" s="8">
        <v>24.1</v>
      </c>
      <c r="AB701" s="8">
        <v>4.0</v>
      </c>
      <c r="AC701" s="8">
        <v>0.0</v>
      </c>
      <c r="AD701" s="8">
        <v>1.3</v>
      </c>
      <c r="AE701" s="14">
        <v>2020.0</v>
      </c>
      <c r="AF701" s="8"/>
    </row>
    <row r="702">
      <c r="A702" s="8">
        <v>66.0</v>
      </c>
      <c r="B702" s="9" t="s">
        <v>1430</v>
      </c>
      <c r="C702" s="10" t="s">
        <v>1431</v>
      </c>
      <c r="D702" s="8">
        <v>24.0</v>
      </c>
      <c r="E702" s="8">
        <v>22.0</v>
      </c>
      <c r="F702" s="8">
        <v>6.0</v>
      </c>
      <c r="G702" s="8">
        <v>16.0</v>
      </c>
      <c r="H702" s="8">
        <v>18.3</v>
      </c>
      <c r="I702" s="11">
        <v>7.2</v>
      </c>
      <c r="J702" s="10">
        <v>2.6</v>
      </c>
      <c r="K702" s="10">
        <v>5.8</v>
      </c>
      <c r="L702" s="8">
        <v>44.9</v>
      </c>
      <c r="M702" s="10">
        <v>0.7</v>
      </c>
      <c r="N702" s="10">
        <v>2.2</v>
      </c>
      <c r="O702" s="8">
        <v>31.3</v>
      </c>
      <c r="P702" s="8">
        <v>1.4</v>
      </c>
      <c r="Q702" s="8">
        <v>1.9</v>
      </c>
      <c r="R702" s="8">
        <v>71.4</v>
      </c>
      <c r="S702" s="10">
        <v>0.9</v>
      </c>
      <c r="T702" s="10">
        <v>0.9</v>
      </c>
      <c r="U702" s="10">
        <v>1.8</v>
      </c>
      <c r="V702" s="10">
        <v>1.1</v>
      </c>
      <c r="W702" s="10">
        <v>1.2</v>
      </c>
      <c r="X702" s="10">
        <v>0.6</v>
      </c>
      <c r="Y702" s="10">
        <v>0.4</v>
      </c>
      <c r="Z702" s="10">
        <v>1.1</v>
      </c>
      <c r="AA702" s="8">
        <v>12.8</v>
      </c>
      <c r="AB702" s="8">
        <v>0.0</v>
      </c>
      <c r="AC702" s="8">
        <v>0.0</v>
      </c>
      <c r="AD702" s="8">
        <v>-4.3</v>
      </c>
      <c r="AE702" s="14">
        <v>2020.0</v>
      </c>
      <c r="AF702" s="8"/>
    </row>
    <row r="703">
      <c r="A703" s="8">
        <v>68.0</v>
      </c>
      <c r="B703" s="9" t="s">
        <v>1432</v>
      </c>
      <c r="C703" s="10" t="s">
        <v>1433</v>
      </c>
      <c r="D703" s="8">
        <v>24.0</v>
      </c>
      <c r="E703" s="8">
        <v>20.0</v>
      </c>
      <c r="F703" s="8">
        <v>14.0</v>
      </c>
      <c r="G703" s="8">
        <v>6.0</v>
      </c>
      <c r="H703" s="8">
        <v>17.2</v>
      </c>
      <c r="I703" s="11">
        <v>7.0</v>
      </c>
      <c r="J703" s="10">
        <v>2.6</v>
      </c>
      <c r="K703" s="10">
        <v>5.7</v>
      </c>
      <c r="L703" s="8">
        <v>45.1</v>
      </c>
      <c r="M703" s="10">
        <v>0.6</v>
      </c>
      <c r="N703" s="10">
        <v>1.6</v>
      </c>
      <c r="O703" s="8">
        <v>34.4</v>
      </c>
      <c r="P703" s="8">
        <v>1.3</v>
      </c>
      <c r="Q703" s="8">
        <v>1.7</v>
      </c>
      <c r="R703" s="8">
        <v>76.5</v>
      </c>
      <c r="S703" s="10">
        <v>0.1</v>
      </c>
      <c r="T703" s="10">
        <v>0.9</v>
      </c>
      <c r="U703" s="10">
        <v>1.0</v>
      </c>
      <c r="V703" s="10">
        <v>2.0</v>
      </c>
      <c r="W703" s="10">
        <v>1.5</v>
      </c>
      <c r="X703" s="10">
        <v>0.7</v>
      </c>
      <c r="Y703" s="8">
        <v>0.0</v>
      </c>
      <c r="Z703" s="10">
        <v>2.0</v>
      </c>
      <c r="AA703" s="8">
        <v>11.8</v>
      </c>
      <c r="AB703" s="8">
        <v>0.0</v>
      </c>
      <c r="AC703" s="8">
        <v>0.0</v>
      </c>
      <c r="AD703" s="8">
        <v>1.5</v>
      </c>
      <c r="AE703" s="14">
        <v>2020.0</v>
      </c>
      <c r="AF703" s="8"/>
    </row>
    <row r="704">
      <c r="A704" s="8">
        <v>69.0</v>
      </c>
      <c r="B704" s="9" t="s">
        <v>1434</v>
      </c>
      <c r="C704" s="10" t="s">
        <v>1435</v>
      </c>
      <c r="D704" s="8">
        <v>25.0</v>
      </c>
      <c r="E704" s="8">
        <v>11.0</v>
      </c>
      <c r="F704" s="8">
        <v>1.0</v>
      </c>
      <c r="G704" s="8">
        <v>10.0</v>
      </c>
      <c r="H704" s="8">
        <v>15.0</v>
      </c>
      <c r="I704" s="11">
        <v>6.9</v>
      </c>
      <c r="J704" s="10">
        <v>2.5</v>
      </c>
      <c r="K704" s="10">
        <v>6.6</v>
      </c>
      <c r="L704" s="8">
        <v>38.4</v>
      </c>
      <c r="M704" s="10">
        <v>1.2</v>
      </c>
      <c r="N704" s="10">
        <v>3.0</v>
      </c>
      <c r="O704" s="8">
        <v>39.4</v>
      </c>
      <c r="P704" s="8">
        <v>0.6</v>
      </c>
      <c r="Q704" s="8">
        <v>0.7</v>
      </c>
      <c r="R704" s="8">
        <v>87.5</v>
      </c>
      <c r="S704" s="10">
        <v>0.5</v>
      </c>
      <c r="T704" s="10">
        <v>1.5</v>
      </c>
      <c r="U704" s="10">
        <v>2.0</v>
      </c>
      <c r="V704" s="10">
        <v>1.5</v>
      </c>
      <c r="W704" s="10">
        <v>1.7</v>
      </c>
      <c r="X704" s="10">
        <v>0.6</v>
      </c>
      <c r="Y704" s="10">
        <v>0.3</v>
      </c>
      <c r="Z704" s="10">
        <v>1.1</v>
      </c>
      <c r="AA704" s="8">
        <v>13.4</v>
      </c>
      <c r="AB704" s="8">
        <v>0.0</v>
      </c>
      <c r="AC704" s="8">
        <v>0.0</v>
      </c>
      <c r="AD704" s="8">
        <v>-6.6</v>
      </c>
      <c r="AE704" s="14">
        <v>2020.0</v>
      </c>
      <c r="AF704" s="8"/>
    </row>
    <row r="705">
      <c r="A705" s="8">
        <v>70.0</v>
      </c>
      <c r="B705" s="9" t="s">
        <v>1436</v>
      </c>
      <c r="C705" s="10" t="s">
        <v>1437</v>
      </c>
      <c r="D705" s="8">
        <v>27.0</v>
      </c>
      <c r="E705" s="8">
        <v>20.0</v>
      </c>
      <c r="F705" s="8">
        <v>12.0</v>
      </c>
      <c r="G705" s="8">
        <v>8.0</v>
      </c>
      <c r="H705" s="8">
        <v>16.9</v>
      </c>
      <c r="I705" s="11">
        <v>6.9</v>
      </c>
      <c r="J705" s="10">
        <v>2.4</v>
      </c>
      <c r="K705" s="10">
        <v>5.2</v>
      </c>
      <c r="L705" s="8">
        <v>46.2</v>
      </c>
      <c r="M705" s="10">
        <v>1.3</v>
      </c>
      <c r="N705" s="10">
        <v>2.7</v>
      </c>
      <c r="O705" s="8">
        <v>47.2</v>
      </c>
      <c r="P705" s="8">
        <v>0.8</v>
      </c>
      <c r="Q705" s="8">
        <v>1.0</v>
      </c>
      <c r="R705" s="8">
        <v>80.0</v>
      </c>
      <c r="S705" s="10">
        <v>0.1</v>
      </c>
      <c r="T705" s="10">
        <v>1.2</v>
      </c>
      <c r="U705" s="10">
        <v>1.3</v>
      </c>
      <c r="V705" s="10">
        <v>2.4</v>
      </c>
      <c r="W705" s="10">
        <v>1.0</v>
      </c>
      <c r="X705" s="10">
        <v>0.5</v>
      </c>
      <c r="Y705" s="10">
        <v>0.1</v>
      </c>
      <c r="Z705" s="10">
        <v>2.0</v>
      </c>
      <c r="AA705" s="8">
        <v>12.8</v>
      </c>
      <c r="AB705" s="8">
        <v>1.0</v>
      </c>
      <c r="AC705" s="8">
        <v>0.0</v>
      </c>
      <c r="AD705" s="8">
        <v>2.4</v>
      </c>
      <c r="AE705" s="14">
        <v>2020.0</v>
      </c>
      <c r="AF705" s="8"/>
    </row>
    <row r="706">
      <c r="A706" s="8">
        <v>71.0</v>
      </c>
      <c r="B706" s="9" t="s">
        <v>1438</v>
      </c>
      <c r="C706" s="10" t="s">
        <v>1439</v>
      </c>
      <c r="D706" s="8">
        <v>26.0</v>
      </c>
      <c r="E706" s="8">
        <v>13.0</v>
      </c>
      <c r="F706" s="8">
        <v>9.0</v>
      </c>
      <c r="G706" s="8">
        <v>4.0</v>
      </c>
      <c r="H706" s="8">
        <v>17.2</v>
      </c>
      <c r="I706" s="11">
        <v>6.8</v>
      </c>
      <c r="J706" s="10">
        <v>2.8</v>
      </c>
      <c r="K706" s="10">
        <v>6.4</v>
      </c>
      <c r="L706" s="8">
        <v>43.4</v>
      </c>
      <c r="M706" s="10">
        <v>0.2</v>
      </c>
      <c r="N706" s="10">
        <v>1.4</v>
      </c>
      <c r="O706" s="8">
        <v>16.7</v>
      </c>
      <c r="P706" s="8">
        <v>1.1</v>
      </c>
      <c r="Q706" s="8">
        <v>1.4</v>
      </c>
      <c r="R706" s="8">
        <v>77.8</v>
      </c>
      <c r="S706" s="10">
        <v>0.2</v>
      </c>
      <c r="T706" s="10">
        <v>1.5</v>
      </c>
      <c r="U706" s="10">
        <v>1.8</v>
      </c>
      <c r="V706" s="10">
        <v>1.5</v>
      </c>
      <c r="W706" s="10">
        <v>2.3</v>
      </c>
      <c r="X706" s="10">
        <v>0.9</v>
      </c>
      <c r="Y706" s="10">
        <v>0.1</v>
      </c>
      <c r="Z706" s="10">
        <v>2.1</v>
      </c>
      <c r="AA706" s="8">
        <v>12.4</v>
      </c>
      <c r="AB706" s="8">
        <v>0.0</v>
      </c>
      <c r="AC706" s="8">
        <v>0.0</v>
      </c>
      <c r="AD706" s="8">
        <v>-0.4</v>
      </c>
      <c r="AE706" s="14">
        <v>2020.0</v>
      </c>
      <c r="AF706" s="8"/>
    </row>
    <row r="707">
      <c r="A707" s="8">
        <v>72.0</v>
      </c>
      <c r="B707" s="9" t="s">
        <v>1440</v>
      </c>
      <c r="C707" s="10" t="s">
        <v>1441</v>
      </c>
      <c r="D707" s="8">
        <v>26.0</v>
      </c>
      <c r="E707" s="8">
        <v>19.0</v>
      </c>
      <c r="F707" s="8">
        <v>14.0</v>
      </c>
      <c r="G707" s="8">
        <v>5.0</v>
      </c>
      <c r="H707" s="8">
        <v>19.1</v>
      </c>
      <c r="I707" s="11">
        <v>6.8</v>
      </c>
      <c r="J707" s="10">
        <v>2.5</v>
      </c>
      <c r="K707" s="10">
        <v>4.9</v>
      </c>
      <c r="L707" s="8">
        <v>50.5</v>
      </c>
      <c r="M707" s="10">
        <v>1.3</v>
      </c>
      <c r="N707" s="10">
        <v>2.8</v>
      </c>
      <c r="O707" s="8">
        <v>47.2</v>
      </c>
      <c r="P707" s="8">
        <v>0.6</v>
      </c>
      <c r="Q707" s="8">
        <v>0.6</v>
      </c>
      <c r="R707" s="8">
        <v>91.7</v>
      </c>
      <c r="S707" s="10">
        <v>0.3</v>
      </c>
      <c r="T707" s="10">
        <v>1.5</v>
      </c>
      <c r="U707" s="10">
        <v>1.7</v>
      </c>
      <c r="V707" s="10">
        <v>1.2</v>
      </c>
      <c r="W707" s="10">
        <v>1.2</v>
      </c>
      <c r="X707" s="10">
        <v>0.6</v>
      </c>
      <c r="Y707" s="10">
        <v>0.1</v>
      </c>
      <c r="Z707" s="10">
        <v>0.9</v>
      </c>
      <c r="AA707" s="8">
        <v>12.4</v>
      </c>
      <c r="AB707" s="8">
        <v>0.0</v>
      </c>
      <c r="AC707" s="8">
        <v>0.0</v>
      </c>
      <c r="AD707" s="8">
        <v>2.0</v>
      </c>
      <c r="AE707" s="14">
        <v>2020.0</v>
      </c>
      <c r="AF707" s="8"/>
    </row>
    <row r="708">
      <c r="A708" s="8">
        <v>73.0</v>
      </c>
      <c r="B708" s="9" t="s">
        <v>1442</v>
      </c>
      <c r="C708" s="10" t="s">
        <v>1443</v>
      </c>
      <c r="D708" s="8">
        <v>23.0</v>
      </c>
      <c r="E708" s="8">
        <v>21.0</v>
      </c>
      <c r="F708" s="8">
        <v>7.0</v>
      </c>
      <c r="G708" s="8">
        <v>14.0</v>
      </c>
      <c r="H708" s="8">
        <v>19.6</v>
      </c>
      <c r="I708" s="11">
        <v>6.8</v>
      </c>
      <c r="J708" s="10">
        <v>2.6</v>
      </c>
      <c r="K708" s="10">
        <v>6.0</v>
      </c>
      <c r="L708" s="8">
        <v>43.3</v>
      </c>
      <c r="M708" s="10">
        <v>0.9</v>
      </c>
      <c r="N708" s="10">
        <v>2.7</v>
      </c>
      <c r="O708" s="8">
        <v>33.9</v>
      </c>
      <c r="P708" s="8">
        <v>0.7</v>
      </c>
      <c r="Q708" s="8">
        <v>1.0</v>
      </c>
      <c r="R708" s="8">
        <v>63.6</v>
      </c>
      <c r="S708" s="8">
        <v>0.0</v>
      </c>
      <c r="T708" s="10">
        <v>1.2</v>
      </c>
      <c r="U708" s="10">
        <v>1.2</v>
      </c>
      <c r="V708" s="10">
        <v>2.8</v>
      </c>
      <c r="W708" s="10">
        <v>0.9</v>
      </c>
      <c r="X708" s="10">
        <v>0.9</v>
      </c>
      <c r="Y708" s="10">
        <v>0.1</v>
      </c>
      <c r="Z708" s="10">
        <v>1.7</v>
      </c>
      <c r="AA708" s="8">
        <v>13.7</v>
      </c>
      <c r="AB708" s="8">
        <v>0.0</v>
      </c>
      <c r="AC708" s="8">
        <v>0.0</v>
      </c>
      <c r="AD708" s="8">
        <v>-2.7</v>
      </c>
      <c r="AE708" s="14">
        <v>2020.0</v>
      </c>
      <c r="AF708" s="8"/>
    </row>
    <row r="709">
      <c r="A709" s="8">
        <v>74.0</v>
      </c>
      <c r="B709" s="9" t="s">
        <v>1444</v>
      </c>
      <c r="C709" s="10" t="s">
        <v>1445</v>
      </c>
      <c r="D709" s="8">
        <v>24.0</v>
      </c>
      <c r="E709" s="8">
        <v>22.0</v>
      </c>
      <c r="F709" s="8">
        <v>14.0</v>
      </c>
      <c r="G709" s="8">
        <v>8.0</v>
      </c>
      <c r="H709" s="8">
        <v>25.8</v>
      </c>
      <c r="I709" s="11">
        <v>6.6</v>
      </c>
      <c r="J709" s="10">
        <v>2.4</v>
      </c>
      <c r="K709" s="10">
        <v>4.6</v>
      </c>
      <c r="L709" s="8">
        <v>52.0</v>
      </c>
      <c r="M709" s="10">
        <v>1.0</v>
      </c>
      <c r="N709" s="10">
        <v>2.1</v>
      </c>
      <c r="O709" s="8">
        <v>45.7</v>
      </c>
      <c r="P709" s="8">
        <v>0.8</v>
      </c>
      <c r="Q709" s="8">
        <v>1.3</v>
      </c>
      <c r="R709" s="8">
        <v>64.3</v>
      </c>
      <c r="S709" s="10">
        <v>1.0</v>
      </c>
      <c r="T709" s="10">
        <v>2.5</v>
      </c>
      <c r="U709" s="10">
        <v>3.5</v>
      </c>
      <c r="V709" s="10">
        <v>2.5</v>
      </c>
      <c r="W709" s="10">
        <v>1.2</v>
      </c>
      <c r="X709" s="10">
        <v>0.7</v>
      </c>
      <c r="Y709" s="8">
        <v>0.0</v>
      </c>
      <c r="Z709" s="10">
        <v>1.8</v>
      </c>
      <c r="AA709" s="8">
        <v>14.9</v>
      </c>
      <c r="AB709" s="8">
        <v>0.0</v>
      </c>
      <c r="AC709" s="8">
        <v>0.0</v>
      </c>
      <c r="AD709" s="8">
        <v>2.9</v>
      </c>
      <c r="AE709" s="14">
        <v>2020.0</v>
      </c>
      <c r="AF709" s="8"/>
    </row>
    <row r="710">
      <c r="A710" s="8">
        <v>75.0</v>
      </c>
      <c r="B710" s="9" t="s">
        <v>1446</v>
      </c>
      <c r="C710" s="10" t="s">
        <v>1447</v>
      </c>
      <c r="D710" s="8">
        <v>21.0</v>
      </c>
      <c r="E710" s="8">
        <v>22.0</v>
      </c>
      <c r="F710" s="8">
        <v>18.0</v>
      </c>
      <c r="G710" s="8">
        <v>4.0</v>
      </c>
      <c r="H710" s="8">
        <v>13.3</v>
      </c>
      <c r="I710" s="11">
        <v>6.5</v>
      </c>
      <c r="J710" s="10">
        <v>2.8</v>
      </c>
      <c r="K710" s="10">
        <v>5.0</v>
      </c>
      <c r="L710" s="8">
        <v>56.9</v>
      </c>
      <c r="M710" s="8">
        <v>0.0</v>
      </c>
      <c r="N710" s="10">
        <v>0.1</v>
      </c>
      <c r="O710" s="8">
        <v>33.3</v>
      </c>
      <c r="P710" s="8">
        <v>0.9</v>
      </c>
      <c r="Q710" s="8">
        <v>1.2</v>
      </c>
      <c r="R710" s="8">
        <v>70.4</v>
      </c>
      <c r="S710" s="10">
        <v>1.1</v>
      </c>
      <c r="T710" s="10">
        <v>1.3</v>
      </c>
      <c r="U710" s="10">
        <v>2.5</v>
      </c>
      <c r="V710" s="10">
        <v>0.3</v>
      </c>
      <c r="W710" s="10">
        <v>0.4</v>
      </c>
      <c r="X710" s="10">
        <v>0.5</v>
      </c>
      <c r="Y710" s="10">
        <v>0.7</v>
      </c>
      <c r="Z710" s="10">
        <v>2.0</v>
      </c>
      <c r="AA710" s="8">
        <v>11.9</v>
      </c>
      <c r="AB710" s="8">
        <v>0.0</v>
      </c>
      <c r="AC710" s="8">
        <v>0.0</v>
      </c>
      <c r="AD710" s="8">
        <v>3.0</v>
      </c>
      <c r="AE710" s="14">
        <v>2020.0</v>
      </c>
      <c r="AF710" s="8"/>
    </row>
    <row r="711">
      <c r="A711" s="8">
        <v>76.0</v>
      </c>
      <c r="B711" s="9" t="s">
        <v>1448</v>
      </c>
      <c r="C711" s="10" t="s">
        <v>1449</v>
      </c>
      <c r="D711" s="8">
        <v>26.0</v>
      </c>
      <c r="E711" s="8">
        <v>17.0</v>
      </c>
      <c r="F711" s="8">
        <v>11.0</v>
      </c>
      <c r="G711" s="8">
        <v>6.0</v>
      </c>
      <c r="H711" s="8">
        <v>22.0</v>
      </c>
      <c r="I711" s="11">
        <v>6.4</v>
      </c>
      <c r="J711" s="10">
        <v>2.2</v>
      </c>
      <c r="K711" s="10">
        <v>6.5</v>
      </c>
      <c r="L711" s="8">
        <v>34.2</v>
      </c>
      <c r="M711" s="10">
        <v>0.8</v>
      </c>
      <c r="N711" s="10">
        <v>3.1</v>
      </c>
      <c r="O711" s="8">
        <v>26.9</v>
      </c>
      <c r="P711" s="8">
        <v>1.1</v>
      </c>
      <c r="Q711" s="8">
        <v>1.4</v>
      </c>
      <c r="R711" s="8">
        <v>79.2</v>
      </c>
      <c r="S711" s="10">
        <v>0.2</v>
      </c>
      <c r="T711" s="10">
        <v>1.8</v>
      </c>
      <c r="U711" s="10">
        <v>1.9</v>
      </c>
      <c r="V711" s="10">
        <v>2.4</v>
      </c>
      <c r="W711" s="10">
        <v>1.4</v>
      </c>
      <c r="X711" s="10">
        <v>1.8</v>
      </c>
      <c r="Y711" s="8">
        <v>0.0</v>
      </c>
      <c r="Z711" s="10">
        <v>1.5</v>
      </c>
      <c r="AA711" s="8">
        <v>15.2</v>
      </c>
      <c r="AB711" s="8">
        <v>0.0</v>
      </c>
      <c r="AC711" s="8">
        <v>0.0</v>
      </c>
      <c r="AD711" s="8">
        <v>2.4</v>
      </c>
      <c r="AE711" s="14">
        <v>2020.0</v>
      </c>
      <c r="AF711" s="8"/>
    </row>
    <row r="712">
      <c r="A712" s="8">
        <v>77.0</v>
      </c>
      <c r="B712" s="9" t="s">
        <v>1450</v>
      </c>
      <c r="C712" s="10" t="s">
        <v>1451</v>
      </c>
      <c r="D712" s="8">
        <v>29.0</v>
      </c>
      <c r="E712" s="8">
        <v>15.0</v>
      </c>
      <c r="F712" s="8">
        <v>8.0</v>
      </c>
      <c r="G712" s="8">
        <v>7.0</v>
      </c>
      <c r="H712" s="8">
        <v>18.2</v>
      </c>
      <c r="I712" s="11">
        <v>6.4</v>
      </c>
      <c r="J712" s="10">
        <v>2.3</v>
      </c>
      <c r="K712" s="10">
        <v>4.7</v>
      </c>
      <c r="L712" s="8">
        <v>49.3</v>
      </c>
      <c r="M712" s="10">
        <v>0.8</v>
      </c>
      <c r="N712" s="10">
        <v>2.1</v>
      </c>
      <c r="O712" s="8">
        <v>37.5</v>
      </c>
      <c r="P712" s="8">
        <v>0.9</v>
      </c>
      <c r="Q712" s="8">
        <v>1.3</v>
      </c>
      <c r="R712" s="8">
        <v>73.7</v>
      </c>
      <c r="S712" s="10">
        <v>0.7</v>
      </c>
      <c r="T712" s="10">
        <v>2.7</v>
      </c>
      <c r="U712" s="10">
        <v>3.5</v>
      </c>
      <c r="V712" s="10">
        <v>1.7</v>
      </c>
      <c r="W712" s="10">
        <v>1.0</v>
      </c>
      <c r="X712" s="10">
        <v>0.4</v>
      </c>
      <c r="Y712" s="10">
        <v>0.9</v>
      </c>
      <c r="Z712" s="10">
        <v>3.2</v>
      </c>
      <c r="AA712" s="8">
        <v>14.9</v>
      </c>
      <c r="AB712" s="8">
        <v>0.0</v>
      </c>
      <c r="AC712" s="8">
        <v>0.0</v>
      </c>
      <c r="AD712" s="8">
        <v>1.6</v>
      </c>
      <c r="AE712" s="14">
        <v>2020.0</v>
      </c>
      <c r="AF712" s="8"/>
    </row>
    <row r="713">
      <c r="A713" s="8">
        <v>78.0</v>
      </c>
      <c r="B713" s="9" t="s">
        <v>1452</v>
      </c>
      <c r="C713" s="10" t="s">
        <v>1453</v>
      </c>
      <c r="D713" s="8">
        <v>27.0</v>
      </c>
      <c r="E713" s="8">
        <v>13.0</v>
      </c>
      <c r="F713" s="8">
        <v>5.0</v>
      </c>
      <c r="G713" s="8">
        <v>8.0</v>
      </c>
      <c r="H713" s="8">
        <v>19.9</v>
      </c>
      <c r="I713" s="11">
        <v>6.4</v>
      </c>
      <c r="J713" s="10">
        <v>2.6</v>
      </c>
      <c r="K713" s="10">
        <v>5.8</v>
      </c>
      <c r="L713" s="8">
        <v>44.7</v>
      </c>
      <c r="M713" s="8">
        <v>0.0</v>
      </c>
      <c r="N713" s="10">
        <v>0.2</v>
      </c>
      <c r="O713" s="8">
        <v>0.0</v>
      </c>
      <c r="P713" s="8">
        <v>1.2</v>
      </c>
      <c r="Q713" s="8">
        <v>1.5</v>
      </c>
      <c r="R713" s="8">
        <v>78.9</v>
      </c>
      <c r="S713" s="10">
        <v>1.5</v>
      </c>
      <c r="T713" s="10">
        <v>3.2</v>
      </c>
      <c r="U713" s="10">
        <v>4.6</v>
      </c>
      <c r="V713" s="10">
        <v>1.4</v>
      </c>
      <c r="W713" s="10">
        <v>1.4</v>
      </c>
      <c r="X713" s="10">
        <v>0.7</v>
      </c>
      <c r="Y713" s="10">
        <v>0.4</v>
      </c>
      <c r="Z713" s="10">
        <v>2.5</v>
      </c>
      <c r="AA713" s="8">
        <v>14.5</v>
      </c>
      <c r="AB713" s="8">
        <v>1.0</v>
      </c>
      <c r="AC713" s="8">
        <v>0.0</v>
      </c>
      <c r="AD713" s="8">
        <v>-0.5</v>
      </c>
      <c r="AE713" s="14">
        <v>2020.0</v>
      </c>
      <c r="AF713" s="8"/>
    </row>
    <row r="714">
      <c r="A714" s="8">
        <v>79.0</v>
      </c>
      <c r="B714" s="9" t="s">
        <v>1454</v>
      </c>
      <c r="C714" s="10" t="s">
        <v>1455</v>
      </c>
      <c r="D714" s="8">
        <v>34.0</v>
      </c>
      <c r="E714" s="8">
        <v>22.0</v>
      </c>
      <c r="F714" s="8">
        <v>13.0</v>
      </c>
      <c r="G714" s="8">
        <v>9.0</v>
      </c>
      <c r="H714" s="8">
        <v>18.9</v>
      </c>
      <c r="I714" s="11">
        <v>6.1</v>
      </c>
      <c r="J714" s="10">
        <v>2.8</v>
      </c>
      <c r="K714" s="10">
        <v>5.8</v>
      </c>
      <c r="L714" s="8">
        <v>48.8</v>
      </c>
      <c r="M714" s="8">
        <v>0.0</v>
      </c>
      <c r="N714" s="10">
        <v>0.1</v>
      </c>
      <c r="O714" s="8">
        <v>0.0</v>
      </c>
      <c r="P714" s="8">
        <v>0.5</v>
      </c>
      <c r="Q714" s="8">
        <v>0.9</v>
      </c>
      <c r="R714" s="8">
        <v>57.9</v>
      </c>
      <c r="S714" s="10">
        <v>1.1</v>
      </c>
      <c r="T714" s="10">
        <v>2.5</v>
      </c>
      <c r="U714" s="10">
        <v>3.6</v>
      </c>
      <c r="V714" s="10">
        <v>1.5</v>
      </c>
      <c r="W714" s="10">
        <v>1.5</v>
      </c>
      <c r="X714" s="10">
        <v>0.5</v>
      </c>
      <c r="Y714" s="10">
        <v>0.3</v>
      </c>
      <c r="Z714" s="10">
        <v>1.8</v>
      </c>
      <c r="AA714" s="8">
        <v>13.0</v>
      </c>
      <c r="AB714" s="8">
        <v>0.0</v>
      </c>
      <c r="AC714" s="8">
        <v>0.0</v>
      </c>
      <c r="AD714" s="8">
        <v>-0.2</v>
      </c>
      <c r="AE714" s="14">
        <v>2020.0</v>
      </c>
      <c r="AF714" s="8"/>
    </row>
    <row r="715">
      <c r="A715" s="8">
        <v>79.0</v>
      </c>
      <c r="B715" s="9" t="s">
        <v>1456</v>
      </c>
      <c r="C715" s="10" t="s">
        <v>1457</v>
      </c>
      <c r="D715" s="8">
        <v>30.0</v>
      </c>
      <c r="E715" s="8">
        <v>22.0</v>
      </c>
      <c r="F715" s="8">
        <v>7.0</v>
      </c>
      <c r="G715" s="8">
        <v>15.0</v>
      </c>
      <c r="H715" s="8">
        <v>21.7</v>
      </c>
      <c r="I715" s="11">
        <v>6.1</v>
      </c>
      <c r="J715" s="10">
        <v>2.1</v>
      </c>
      <c r="K715" s="10">
        <v>6.3</v>
      </c>
      <c r="L715" s="8">
        <v>34.1</v>
      </c>
      <c r="M715" s="10">
        <v>1.5</v>
      </c>
      <c r="N715" s="10">
        <v>4.5</v>
      </c>
      <c r="O715" s="8">
        <v>33.3</v>
      </c>
      <c r="P715" s="8">
        <v>0.4</v>
      </c>
      <c r="Q715" s="8">
        <v>0.4</v>
      </c>
      <c r="R715" s="8">
        <v>100.0</v>
      </c>
      <c r="S715" s="10">
        <v>0.2</v>
      </c>
      <c r="T715" s="10">
        <v>1.7</v>
      </c>
      <c r="U715" s="10">
        <v>1.9</v>
      </c>
      <c r="V715" s="10">
        <v>0.6</v>
      </c>
      <c r="W715" s="10">
        <v>0.7</v>
      </c>
      <c r="X715" s="10">
        <v>0.3</v>
      </c>
      <c r="Y715" s="8">
        <v>0.0</v>
      </c>
      <c r="Z715" s="10">
        <v>2.0</v>
      </c>
      <c r="AA715" s="8">
        <v>10.9</v>
      </c>
      <c r="AB715" s="8">
        <v>0.0</v>
      </c>
      <c r="AC715" s="8">
        <v>0.0</v>
      </c>
      <c r="AD715" s="8">
        <v>-3.7</v>
      </c>
      <c r="AE715" s="14">
        <v>2020.0</v>
      </c>
      <c r="AF715" s="8"/>
    </row>
    <row r="716">
      <c r="A716" s="8">
        <v>81.0</v>
      </c>
      <c r="B716" s="9" t="s">
        <v>1458</v>
      </c>
      <c r="C716" s="10" t="s">
        <v>1459</v>
      </c>
      <c r="D716" s="8">
        <v>24.0</v>
      </c>
      <c r="E716" s="8">
        <v>19.0</v>
      </c>
      <c r="F716" s="8">
        <v>12.0</v>
      </c>
      <c r="G716" s="8">
        <v>7.0</v>
      </c>
      <c r="H716" s="8">
        <v>15.6</v>
      </c>
      <c r="I716" s="11">
        <v>6.1</v>
      </c>
      <c r="J716" s="10">
        <v>2.3</v>
      </c>
      <c r="K716" s="10">
        <v>5.4</v>
      </c>
      <c r="L716" s="8">
        <v>42.2</v>
      </c>
      <c r="M716" s="10">
        <v>0.5</v>
      </c>
      <c r="N716" s="10">
        <v>2.3</v>
      </c>
      <c r="O716" s="8">
        <v>23.3</v>
      </c>
      <c r="P716" s="8">
        <v>1.1</v>
      </c>
      <c r="Q716" s="8">
        <v>1.5</v>
      </c>
      <c r="R716" s="8">
        <v>69.0</v>
      </c>
      <c r="S716" s="10">
        <v>1.1</v>
      </c>
      <c r="T716" s="10">
        <v>2.5</v>
      </c>
      <c r="U716" s="10">
        <v>3.6</v>
      </c>
      <c r="V716" s="10">
        <v>1.2</v>
      </c>
      <c r="W716" s="10">
        <v>0.9</v>
      </c>
      <c r="X716" s="10">
        <v>0.3</v>
      </c>
      <c r="Y716" s="10">
        <v>0.8</v>
      </c>
      <c r="Z716" s="10">
        <v>2.5</v>
      </c>
      <c r="AA716" s="8">
        <v>13.6</v>
      </c>
      <c r="AB716" s="8">
        <v>0.0</v>
      </c>
      <c r="AC716" s="8">
        <v>0.0</v>
      </c>
      <c r="AD716" s="8">
        <v>3.9</v>
      </c>
      <c r="AE716" s="14">
        <v>2020.0</v>
      </c>
      <c r="AF716" s="8"/>
    </row>
    <row r="717">
      <c r="A717" s="8">
        <v>82.0</v>
      </c>
      <c r="B717" s="9" t="s">
        <v>1460</v>
      </c>
      <c r="C717" s="10" t="s">
        <v>1461</v>
      </c>
      <c r="D717" s="8">
        <v>24.0</v>
      </c>
      <c r="E717" s="8">
        <v>22.0</v>
      </c>
      <c r="F717" s="8">
        <v>10.0</v>
      </c>
      <c r="G717" s="8">
        <v>12.0</v>
      </c>
      <c r="H717" s="8">
        <v>18.6</v>
      </c>
      <c r="I717" s="11">
        <v>6.1</v>
      </c>
      <c r="J717" s="10">
        <v>2.0</v>
      </c>
      <c r="K717" s="10">
        <v>5.8</v>
      </c>
      <c r="L717" s="8">
        <v>35.4</v>
      </c>
      <c r="M717" s="10">
        <v>1.0</v>
      </c>
      <c r="N717" s="10">
        <v>2.9</v>
      </c>
      <c r="O717" s="8">
        <v>35.9</v>
      </c>
      <c r="P717" s="8">
        <v>1.0</v>
      </c>
      <c r="Q717" s="8">
        <v>1.4</v>
      </c>
      <c r="R717" s="8">
        <v>70.0</v>
      </c>
      <c r="S717" s="10">
        <v>0.4</v>
      </c>
      <c r="T717" s="10">
        <v>1.5</v>
      </c>
      <c r="U717" s="10">
        <v>1.9</v>
      </c>
      <c r="V717" s="10">
        <v>1.9</v>
      </c>
      <c r="W717" s="10">
        <v>1.1</v>
      </c>
      <c r="X717" s="10">
        <v>0.4</v>
      </c>
      <c r="Y717" s="8">
        <v>0.0</v>
      </c>
      <c r="Z717" s="10">
        <v>2.0</v>
      </c>
      <c r="AA717" s="8">
        <v>11.6</v>
      </c>
      <c r="AB717" s="8">
        <v>0.0</v>
      </c>
      <c r="AC717" s="8">
        <v>0.0</v>
      </c>
      <c r="AD717" s="8">
        <v>-3.2</v>
      </c>
      <c r="AE717" s="14">
        <v>2020.0</v>
      </c>
      <c r="AF717" s="8"/>
    </row>
    <row r="718">
      <c r="A718" s="8">
        <v>83.0</v>
      </c>
      <c r="B718" s="9" t="s">
        <v>1462</v>
      </c>
      <c r="C718" s="10" t="s">
        <v>1463</v>
      </c>
      <c r="D718" s="8">
        <v>37.0</v>
      </c>
      <c r="E718" s="8">
        <v>21.0</v>
      </c>
      <c r="F718" s="8">
        <v>15.0</v>
      </c>
      <c r="G718" s="8">
        <v>6.0</v>
      </c>
      <c r="H718" s="8">
        <v>15.8</v>
      </c>
      <c r="I718" s="11">
        <v>5.9</v>
      </c>
      <c r="J718" s="10">
        <v>2.6</v>
      </c>
      <c r="K718" s="10">
        <v>5.2</v>
      </c>
      <c r="L718" s="8">
        <v>49.1</v>
      </c>
      <c r="M718" s="10">
        <v>0.6</v>
      </c>
      <c r="N718" s="10">
        <v>1.0</v>
      </c>
      <c r="O718" s="8">
        <v>54.5</v>
      </c>
      <c r="P718" s="8">
        <v>0.2</v>
      </c>
      <c r="Q718" s="8">
        <v>0.3</v>
      </c>
      <c r="R718" s="8">
        <v>66.7</v>
      </c>
      <c r="S718" s="10">
        <v>0.1</v>
      </c>
      <c r="T718" s="10">
        <v>1.6</v>
      </c>
      <c r="U718" s="10">
        <v>1.8</v>
      </c>
      <c r="V718" s="10">
        <v>1.2</v>
      </c>
      <c r="W718" s="10">
        <v>0.4</v>
      </c>
      <c r="X718" s="10">
        <v>0.6</v>
      </c>
      <c r="Y718" s="10">
        <v>0.1</v>
      </c>
      <c r="Z718" s="10">
        <v>1.0</v>
      </c>
      <c r="AA718" s="8">
        <v>10.8</v>
      </c>
      <c r="AB718" s="8">
        <v>0.0</v>
      </c>
      <c r="AC718" s="8">
        <v>0.0</v>
      </c>
      <c r="AD718" s="8">
        <v>2.8</v>
      </c>
      <c r="AE718" s="14">
        <v>2020.0</v>
      </c>
      <c r="AF718" s="8"/>
    </row>
    <row r="719">
      <c r="A719" s="8">
        <v>84.0</v>
      </c>
      <c r="B719" s="9" t="s">
        <v>1464</v>
      </c>
      <c r="C719" s="10" t="s">
        <v>1465</v>
      </c>
      <c r="D719" s="8">
        <v>27.0</v>
      </c>
      <c r="E719" s="8">
        <v>22.0</v>
      </c>
      <c r="F719" s="8">
        <v>7.0</v>
      </c>
      <c r="G719" s="8">
        <v>15.0</v>
      </c>
      <c r="H719" s="8">
        <v>21.1</v>
      </c>
      <c r="I719" s="11">
        <v>5.9</v>
      </c>
      <c r="J719" s="10">
        <v>2.2</v>
      </c>
      <c r="K719" s="10">
        <v>4.7</v>
      </c>
      <c r="L719" s="8">
        <v>47.1</v>
      </c>
      <c r="M719" s="10">
        <v>1.2</v>
      </c>
      <c r="N719" s="10">
        <v>2.6</v>
      </c>
      <c r="O719" s="8">
        <v>44.8</v>
      </c>
      <c r="P719" s="8">
        <v>0.2</v>
      </c>
      <c r="Q719" s="8">
        <v>0.4</v>
      </c>
      <c r="R719" s="8">
        <v>62.5</v>
      </c>
      <c r="S719" s="10">
        <v>0.4</v>
      </c>
      <c r="T719" s="10">
        <v>1.3</v>
      </c>
      <c r="U719" s="10">
        <v>1.6</v>
      </c>
      <c r="V719" s="10">
        <v>3.4</v>
      </c>
      <c r="W719" s="10">
        <v>1.8</v>
      </c>
      <c r="X719" s="10">
        <v>0.8</v>
      </c>
      <c r="Y719" s="10">
        <v>0.1</v>
      </c>
      <c r="Z719" s="10">
        <v>1.9</v>
      </c>
      <c r="AA719" s="8">
        <v>14.0</v>
      </c>
      <c r="AB719" s="8">
        <v>0.0</v>
      </c>
      <c r="AC719" s="8">
        <v>0.0</v>
      </c>
      <c r="AD719" s="8">
        <v>-3.5</v>
      </c>
      <c r="AE719" s="14">
        <v>2020.0</v>
      </c>
      <c r="AF719" s="8"/>
    </row>
    <row r="720">
      <c r="A720" s="8">
        <v>85.0</v>
      </c>
      <c r="B720" s="9" t="s">
        <v>1466</v>
      </c>
      <c r="C720" s="10" t="s">
        <v>1467</v>
      </c>
      <c r="D720" s="8">
        <v>23.0</v>
      </c>
      <c r="E720" s="8">
        <v>22.0</v>
      </c>
      <c r="F720" s="8">
        <v>2.0</v>
      </c>
      <c r="G720" s="8">
        <v>20.0</v>
      </c>
      <c r="H720" s="8">
        <v>17.4</v>
      </c>
      <c r="I720" s="11">
        <v>5.8</v>
      </c>
      <c r="J720" s="10">
        <v>1.8</v>
      </c>
      <c r="K720" s="10">
        <v>5.0</v>
      </c>
      <c r="L720" s="8">
        <v>35.8</v>
      </c>
      <c r="M720" s="10">
        <v>0.7</v>
      </c>
      <c r="N720" s="10">
        <v>1.7</v>
      </c>
      <c r="O720" s="8">
        <v>40.5</v>
      </c>
      <c r="P720" s="8">
        <v>1.6</v>
      </c>
      <c r="Q720" s="8">
        <v>1.9</v>
      </c>
      <c r="R720" s="8">
        <v>83.3</v>
      </c>
      <c r="S720" s="10">
        <v>0.7</v>
      </c>
      <c r="T720" s="10">
        <v>1.7</v>
      </c>
      <c r="U720" s="10">
        <v>2.4</v>
      </c>
      <c r="V720" s="10">
        <v>0.9</v>
      </c>
      <c r="W720" s="10">
        <v>1.4</v>
      </c>
      <c r="X720" s="10">
        <v>0.7</v>
      </c>
      <c r="Y720" s="10">
        <v>0.3</v>
      </c>
      <c r="Z720" s="10">
        <v>2.3</v>
      </c>
      <c r="AA720" s="8">
        <v>11.7</v>
      </c>
      <c r="AB720" s="8">
        <v>0.0</v>
      </c>
      <c r="AC720" s="8">
        <v>0.0</v>
      </c>
      <c r="AD720" s="8">
        <v>-7.0</v>
      </c>
      <c r="AE720" s="14">
        <v>2020.0</v>
      </c>
      <c r="AF720" s="8"/>
    </row>
    <row r="721">
      <c r="A721" s="8">
        <v>86.0</v>
      </c>
      <c r="B721" s="9" t="s">
        <v>1468</v>
      </c>
      <c r="C721" s="10" t="s">
        <v>1469</v>
      </c>
      <c r="D721" s="8">
        <v>28.0</v>
      </c>
      <c r="E721" s="8">
        <v>22.0</v>
      </c>
      <c r="F721" s="8">
        <v>2.0</v>
      </c>
      <c r="G721" s="8">
        <v>20.0</v>
      </c>
      <c r="H721" s="8">
        <v>27.3</v>
      </c>
      <c r="I721" s="11">
        <v>5.7</v>
      </c>
      <c r="J721" s="10">
        <v>2.3</v>
      </c>
      <c r="K721" s="10">
        <v>6.2</v>
      </c>
      <c r="L721" s="8">
        <v>37.2</v>
      </c>
      <c r="M721" s="10">
        <v>0.9</v>
      </c>
      <c r="N721" s="10">
        <v>3.9</v>
      </c>
      <c r="O721" s="8">
        <v>23.5</v>
      </c>
      <c r="P721" s="8">
        <v>0.2</v>
      </c>
      <c r="Q721" s="8">
        <v>0.3</v>
      </c>
      <c r="R721" s="8">
        <v>57.1</v>
      </c>
      <c r="S721" s="10">
        <v>1.3</v>
      </c>
      <c r="T721" s="10">
        <v>5.4</v>
      </c>
      <c r="U721" s="10">
        <v>6.7</v>
      </c>
      <c r="V721" s="10">
        <v>1.2</v>
      </c>
      <c r="W721" s="10">
        <v>1.3</v>
      </c>
      <c r="X721" s="10">
        <v>0.5</v>
      </c>
      <c r="Y721" s="10">
        <v>1.2</v>
      </c>
      <c r="Z721" s="10">
        <v>2.0</v>
      </c>
      <c r="AA721" s="8">
        <v>17.9</v>
      </c>
      <c r="AB721" s="8">
        <v>0.0</v>
      </c>
      <c r="AC721" s="8">
        <v>0.0</v>
      </c>
      <c r="AD721" s="8">
        <v>-8.4</v>
      </c>
      <c r="AE721" s="14">
        <v>2020.0</v>
      </c>
      <c r="AF721" s="8"/>
    </row>
    <row r="722">
      <c r="A722" s="8">
        <v>87.0</v>
      </c>
      <c r="B722" s="9" t="s">
        <v>1470</v>
      </c>
      <c r="C722" s="10" t="s">
        <v>1471</v>
      </c>
      <c r="D722" s="8">
        <v>23.0</v>
      </c>
      <c r="E722" s="8">
        <v>22.0</v>
      </c>
      <c r="F722" s="8">
        <v>12.0</v>
      </c>
      <c r="G722" s="8">
        <v>10.0</v>
      </c>
      <c r="H722" s="8">
        <v>14.6</v>
      </c>
      <c r="I722" s="11">
        <v>5.7</v>
      </c>
      <c r="J722" s="10">
        <v>2.6</v>
      </c>
      <c r="K722" s="10">
        <v>3.9</v>
      </c>
      <c r="L722" s="8">
        <v>68.2</v>
      </c>
      <c r="M722" s="8">
        <v>0.0</v>
      </c>
      <c r="N722" s="8">
        <v>0.0</v>
      </c>
      <c r="O722" s="8">
        <v>0.0</v>
      </c>
      <c r="P722" s="8">
        <v>0.4</v>
      </c>
      <c r="Q722" s="8">
        <v>0.5</v>
      </c>
      <c r="R722" s="8">
        <v>75.0</v>
      </c>
      <c r="S722" s="10">
        <v>0.8</v>
      </c>
      <c r="T722" s="10">
        <v>3.1</v>
      </c>
      <c r="U722" s="10">
        <v>3.9</v>
      </c>
      <c r="V722" s="10">
        <v>0.3</v>
      </c>
      <c r="W722" s="10">
        <v>0.7</v>
      </c>
      <c r="X722" s="10">
        <v>0.5</v>
      </c>
      <c r="Y722" s="10">
        <v>0.4</v>
      </c>
      <c r="Z722" s="10">
        <v>1.6</v>
      </c>
      <c r="AA722" s="8">
        <v>11.5</v>
      </c>
      <c r="AB722" s="8">
        <v>1.0</v>
      </c>
      <c r="AC722" s="8">
        <v>0.0</v>
      </c>
      <c r="AD722" s="8">
        <v>1.4</v>
      </c>
      <c r="AE722" s="14">
        <v>2020.0</v>
      </c>
      <c r="AF722" s="8"/>
    </row>
    <row r="723">
      <c r="A723" s="8">
        <v>88.0</v>
      </c>
      <c r="B723" s="9" t="s">
        <v>1472</v>
      </c>
      <c r="C723" s="10" t="s">
        <v>1473</v>
      </c>
      <c r="D723" s="8">
        <v>25.0</v>
      </c>
      <c r="E723" s="8">
        <v>19.0</v>
      </c>
      <c r="F723" s="8">
        <v>8.0</v>
      </c>
      <c r="G723" s="8">
        <v>11.0</v>
      </c>
      <c r="H723" s="8">
        <v>21.8</v>
      </c>
      <c r="I723" s="11">
        <v>5.5</v>
      </c>
      <c r="J723" s="10">
        <v>2.0</v>
      </c>
      <c r="K723" s="10">
        <v>5.7</v>
      </c>
      <c r="L723" s="8">
        <v>35.2</v>
      </c>
      <c r="M723" s="10">
        <v>0.9</v>
      </c>
      <c r="N723" s="10">
        <v>2.5</v>
      </c>
      <c r="O723" s="8">
        <v>36.2</v>
      </c>
      <c r="P723" s="8">
        <v>0.6</v>
      </c>
      <c r="Q723" s="8">
        <v>0.7</v>
      </c>
      <c r="R723" s="8">
        <v>92.3</v>
      </c>
      <c r="S723" s="10">
        <v>0.8</v>
      </c>
      <c r="T723" s="10">
        <v>2.2</v>
      </c>
      <c r="U723" s="10">
        <v>3.0</v>
      </c>
      <c r="V723" s="10">
        <v>1.1</v>
      </c>
      <c r="W723" s="10">
        <v>0.9</v>
      </c>
      <c r="X723" s="10">
        <v>0.5</v>
      </c>
      <c r="Y723" s="10">
        <v>0.4</v>
      </c>
      <c r="Z723" s="10">
        <v>1.4</v>
      </c>
      <c r="AA723" s="8">
        <v>12.2</v>
      </c>
      <c r="AB723" s="8">
        <v>0.0</v>
      </c>
      <c r="AC723" s="8">
        <v>0.0</v>
      </c>
      <c r="AD723" s="8">
        <v>-0.8</v>
      </c>
      <c r="AE723" s="14">
        <v>2020.0</v>
      </c>
      <c r="AF723" s="8"/>
    </row>
    <row r="724">
      <c r="A724" s="8">
        <v>89.0</v>
      </c>
      <c r="B724" s="9" t="s">
        <v>1474</v>
      </c>
      <c r="C724" s="10" t="s">
        <v>1475</v>
      </c>
      <c r="D724" s="8">
        <v>23.0</v>
      </c>
      <c r="E724" s="8">
        <v>22.0</v>
      </c>
      <c r="F724" s="8">
        <v>2.0</v>
      </c>
      <c r="G724" s="8">
        <v>20.0</v>
      </c>
      <c r="H724" s="8">
        <v>20.6</v>
      </c>
      <c r="I724" s="11">
        <v>5.5</v>
      </c>
      <c r="J724" s="10">
        <v>2.2</v>
      </c>
      <c r="K724" s="10">
        <v>4.5</v>
      </c>
      <c r="L724" s="8">
        <v>49.0</v>
      </c>
      <c r="M724" s="10">
        <v>0.2</v>
      </c>
      <c r="N724" s="10">
        <v>0.9</v>
      </c>
      <c r="O724" s="8">
        <v>25.0</v>
      </c>
      <c r="P724" s="8">
        <v>0.9</v>
      </c>
      <c r="Q724" s="8">
        <v>1.0</v>
      </c>
      <c r="R724" s="8">
        <v>87.0</v>
      </c>
      <c r="S724" s="10">
        <v>1.5</v>
      </c>
      <c r="T724" s="10">
        <v>0.7</v>
      </c>
      <c r="U724" s="10">
        <v>2.3</v>
      </c>
      <c r="V724" s="10">
        <v>0.7</v>
      </c>
      <c r="W724" s="10">
        <v>0.7</v>
      </c>
      <c r="X724" s="10">
        <v>0.7</v>
      </c>
      <c r="Y724" s="10">
        <v>0.4</v>
      </c>
      <c r="Z724" s="10">
        <v>1.7</v>
      </c>
      <c r="AA724" s="8">
        <v>10.8</v>
      </c>
      <c r="AB724" s="8">
        <v>0.0</v>
      </c>
      <c r="AC724" s="8">
        <v>0.0</v>
      </c>
      <c r="AD724" s="8">
        <v>-5.0</v>
      </c>
      <c r="AE724" s="14">
        <v>2020.0</v>
      </c>
      <c r="AF724" s="8"/>
    </row>
    <row r="725">
      <c r="A725" s="8">
        <v>90.0</v>
      </c>
      <c r="B725" s="9" t="s">
        <v>1476</v>
      </c>
      <c r="C725" s="10" t="s">
        <v>1477</v>
      </c>
      <c r="D725" s="8">
        <v>23.0</v>
      </c>
      <c r="E725" s="8">
        <v>21.0</v>
      </c>
      <c r="F725" s="8">
        <v>10.0</v>
      </c>
      <c r="G725" s="8">
        <v>11.0</v>
      </c>
      <c r="H725" s="8">
        <v>17.9</v>
      </c>
      <c r="I725" s="11">
        <v>5.4</v>
      </c>
      <c r="J725" s="10">
        <v>1.9</v>
      </c>
      <c r="K725" s="10">
        <v>4.6</v>
      </c>
      <c r="L725" s="8">
        <v>41.2</v>
      </c>
      <c r="M725" s="10">
        <v>0.5</v>
      </c>
      <c r="N725" s="10">
        <v>1.4</v>
      </c>
      <c r="O725" s="8">
        <v>36.7</v>
      </c>
      <c r="P725" s="8">
        <v>1.0</v>
      </c>
      <c r="Q725" s="8">
        <v>1.5</v>
      </c>
      <c r="R725" s="8">
        <v>71.0</v>
      </c>
      <c r="S725" s="10">
        <v>1.1</v>
      </c>
      <c r="T725" s="10">
        <v>1.5</v>
      </c>
      <c r="U725" s="10">
        <v>2.6</v>
      </c>
      <c r="V725" s="10">
        <v>0.9</v>
      </c>
      <c r="W725" s="10">
        <v>0.9</v>
      </c>
      <c r="X725" s="10">
        <v>0.8</v>
      </c>
      <c r="Y725" s="10">
        <v>0.3</v>
      </c>
      <c r="Z725" s="10">
        <v>2.1</v>
      </c>
      <c r="AA725" s="8">
        <v>11.6</v>
      </c>
      <c r="AB725" s="8">
        <v>0.0</v>
      </c>
      <c r="AC725" s="8">
        <v>0.0</v>
      </c>
      <c r="AD725" s="8">
        <v>-0.1</v>
      </c>
      <c r="AE725" s="14">
        <v>2020.0</v>
      </c>
      <c r="AF725" s="8"/>
    </row>
    <row r="726">
      <c r="A726" s="8">
        <v>91.0</v>
      </c>
      <c r="B726" s="9" t="s">
        <v>1478</v>
      </c>
      <c r="C726" s="10" t="s">
        <v>1479</v>
      </c>
      <c r="D726" s="8">
        <v>30.0</v>
      </c>
      <c r="E726" s="8">
        <v>17.0</v>
      </c>
      <c r="F726" s="8">
        <v>11.0</v>
      </c>
      <c r="G726" s="8">
        <v>6.0</v>
      </c>
      <c r="H726" s="8">
        <v>12.5</v>
      </c>
      <c r="I726" s="11">
        <v>5.1</v>
      </c>
      <c r="J726" s="10">
        <v>1.6</v>
      </c>
      <c r="K726" s="10">
        <v>4.8</v>
      </c>
      <c r="L726" s="8">
        <v>34.1</v>
      </c>
      <c r="M726" s="10">
        <v>0.4</v>
      </c>
      <c r="N726" s="10">
        <v>1.0</v>
      </c>
      <c r="O726" s="8">
        <v>35.3</v>
      </c>
      <c r="P726" s="8">
        <v>1.5</v>
      </c>
      <c r="Q726" s="8">
        <v>1.6</v>
      </c>
      <c r="R726" s="8">
        <v>89.3</v>
      </c>
      <c r="S726" s="10">
        <v>0.6</v>
      </c>
      <c r="T726" s="10">
        <v>1.4</v>
      </c>
      <c r="U726" s="10">
        <v>1.9</v>
      </c>
      <c r="V726" s="10">
        <v>1.2</v>
      </c>
      <c r="W726" s="10">
        <v>1.2</v>
      </c>
      <c r="X726" s="10">
        <v>0.9</v>
      </c>
      <c r="Y726" s="10">
        <v>0.1</v>
      </c>
      <c r="Z726" s="10">
        <v>1.1</v>
      </c>
      <c r="AA726" s="8">
        <v>10.6</v>
      </c>
      <c r="AB726" s="8">
        <v>0.0</v>
      </c>
      <c r="AC726" s="8">
        <v>0.0</v>
      </c>
      <c r="AD726" s="8">
        <v>-1.6</v>
      </c>
      <c r="AE726" s="14">
        <v>2020.0</v>
      </c>
      <c r="AF726" s="8"/>
    </row>
    <row r="727">
      <c r="A727" s="8">
        <v>92.0</v>
      </c>
      <c r="B727" s="9" t="s">
        <v>1480</v>
      </c>
      <c r="C727" s="10" t="s">
        <v>1481</v>
      </c>
      <c r="D727" s="8">
        <v>22.0</v>
      </c>
      <c r="E727" s="8">
        <v>9.0</v>
      </c>
      <c r="F727" s="8">
        <v>3.0</v>
      </c>
      <c r="G727" s="8">
        <v>6.0</v>
      </c>
      <c r="H727" s="8">
        <v>11.1</v>
      </c>
      <c r="I727" s="11">
        <v>5.1</v>
      </c>
      <c r="J727" s="10">
        <v>1.8</v>
      </c>
      <c r="K727" s="10">
        <v>3.8</v>
      </c>
      <c r="L727" s="8">
        <v>47.1</v>
      </c>
      <c r="M727" s="10">
        <v>1.0</v>
      </c>
      <c r="N727" s="10">
        <v>1.6</v>
      </c>
      <c r="O727" s="8">
        <v>64.3</v>
      </c>
      <c r="P727" s="8">
        <v>0.6</v>
      </c>
      <c r="Q727" s="8">
        <v>0.6</v>
      </c>
      <c r="R727" s="8">
        <v>100.0</v>
      </c>
      <c r="S727" s="10">
        <v>0.4</v>
      </c>
      <c r="T727" s="10">
        <v>0.9</v>
      </c>
      <c r="U727" s="10">
        <v>1.3</v>
      </c>
      <c r="V727" s="10">
        <v>1.3</v>
      </c>
      <c r="W727" s="10">
        <v>0.4</v>
      </c>
      <c r="X727" s="10">
        <v>0.7</v>
      </c>
      <c r="Y727" s="10">
        <v>0.2</v>
      </c>
      <c r="Z727" s="10">
        <v>1.2</v>
      </c>
      <c r="AA727" s="8">
        <v>10.6</v>
      </c>
      <c r="AB727" s="8">
        <v>0.0</v>
      </c>
      <c r="AC727" s="8">
        <v>0.0</v>
      </c>
      <c r="AD727" s="8">
        <v>-0.3</v>
      </c>
      <c r="AE727" s="14">
        <v>2020.0</v>
      </c>
      <c r="AF727" s="8"/>
    </row>
    <row r="728">
      <c r="A728" s="8">
        <v>93.0</v>
      </c>
      <c r="B728" s="9" t="s">
        <v>1482</v>
      </c>
      <c r="C728" s="10" t="s">
        <v>1483</v>
      </c>
      <c r="D728" s="8">
        <v>34.0</v>
      </c>
      <c r="E728" s="8">
        <v>13.0</v>
      </c>
      <c r="F728" s="8">
        <v>8.0</v>
      </c>
      <c r="G728" s="8">
        <v>5.0</v>
      </c>
      <c r="H728" s="8">
        <v>23.3</v>
      </c>
      <c r="I728" s="11">
        <v>5.0</v>
      </c>
      <c r="J728" s="10">
        <v>1.7</v>
      </c>
      <c r="K728" s="10">
        <v>5.8</v>
      </c>
      <c r="L728" s="8">
        <v>29.3</v>
      </c>
      <c r="M728" s="10">
        <v>0.8</v>
      </c>
      <c r="N728" s="10">
        <v>2.3</v>
      </c>
      <c r="O728" s="8">
        <v>36.7</v>
      </c>
      <c r="P728" s="8">
        <v>0.8</v>
      </c>
      <c r="Q728" s="8">
        <v>0.9</v>
      </c>
      <c r="R728" s="8">
        <v>83.3</v>
      </c>
      <c r="S728" s="10">
        <v>0.3</v>
      </c>
      <c r="T728" s="10">
        <v>0.9</v>
      </c>
      <c r="U728" s="10">
        <v>1.2</v>
      </c>
      <c r="V728" s="10">
        <v>3.4</v>
      </c>
      <c r="W728" s="10">
        <v>1.2</v>
      </c>
      <c r="X728" s="10">
        <v>0.6</v>
      </c>
      <c r="Y728" s="10">
        <v>0.2</v>
      </c>
      <c r="Z728" s="10">
        <v>1.9</v>
      </c>
      <c r="AA728" s="8">
        <v>12.0</v>
      </c>
      <c r="AB728" s="8">
        <v>0.0</v>
      </c>
      <c r="AC728" s="8">
        <v>0.0</v>
      </c>
      <c r="AD728" s="8">
        <v>6.2</v>
      </c>
      <c r="AE728" s="14">
        <v>2020.0</v>
      </c>
      <c r="AF728" s="8"/>
    </row>
    <row r="729">
      <c r="A729" s="8">
        <v>93.0</v>
      </c>
      <c r="B729" s="9" t="s">
        <v>1484</v>
      </c>
      <c r="C729" s="10" t="s">
        <v>1485</v>
      </c>
      <c r="D729" s="8">
        <v>24.0</v>
      </c>
      <c r="E729" s="8">
        <v>22.0</v>
      </c>
      <c r="F729" s="8">
        <v>8.0</v>
      </c>
      <c r="G729" s="8">
        <v>14.0</v>
      </c>
      <c r="H729" s="8">
        <v>19.9</v>
      </c>
      <c r="I729" s="11">
        <v>5.0</v>
      </c>
      <c r="J729" s="10">
        <v>1.8</v>
      </c>
      <c r="K729" s="10">
        <v>4.4</v>
      </c>
      <c r="L729" s="8">
        <v>41.7</v>
      </c>
      <c r="M729" s="10">
        <v>0.9</v>
      </c>
      <c r="N729" s="10">
        <v>2.7</v>
      </c>
      <c r="O729" s="8">
        <v>31.7</v>
      </c>
      <c r="P729" s="8">
        <v>0.5</v>
      </c>
      <c r="Q729" s="8">
        <v>0.7</v>
      </c>
      <c r="R729" s="8">
        <v>73.3</v>
      </c>
      <c r="S729" s="10">
        <v>0.4</v>
      </c>
      <c r="T729" s="10">
        <v>2.0</v>
      </c>
      <c r="U729" s="10">
        <v>2.4</v>
      </c>
      <c r="V729" s="10">
        <v>1.4</v>
      </c>
      <c r="W729" s="10">
        <v>0.5</v>
      </c>
      <c r="X729" s="10">
        <v>0.7</v>
      </c>
      <c r="Y729" s="10">
        <v>0.4</v>
      </c>
      <c r="Z729" s="10">
        <v>1.5</v>
      </c>
      <c r="AA729" s="8">
        <v>11.7</v>
      </c>
      <c r="AB729" s="8">
        <v>0.0</v>
      </c>
      <c r="AC729" s="8">
        <v>0.0</v>
      </c>
      <c r="AD729" s="8">
        <v>-1.1</v>
      </c>
      <c r="AE729" s="14">
        <v>2020.0</v>
      </c>
      <c r="AF729" s="8"/>
    </row>
    <row r="730">
      <c r="A730" s="8">
        <v>93.0</v>
      </c>
      <c r="B730" s="9" t="s">
        <v>1486</v>
      </c>
      <c r="C730" s="10" t="s">
        <v>1487</v>
      </c>
      <c r="D730" s="8">
        <v>27.0</v>
      </c>
      <c r="E730" s="8">
        <v>9.0</v>
      </c>
      <c r="F730" s="8">
        <v>3.0</v>
      </c>
      <c r="G730" s="8">
        <v>6.0</v>
      </c>
      <c r="H730" s="8">
        <v>16.7</v>
      </c>
      <c r="I730" s="11">
        <v>5.0</v>
      </c>
      <c r="J730" s="10">
        <v>2.0</v>
      </c>
      <c r="K730" s="10">
        <v>4.8</v>
      </c>
      <c r="L730" s="8">
        <v>41.9</v>
      </c>
      <c r="M730" s="10">
        <v>0.2</v>
      </c>
      <c r="N730" s="10">
        <v>0.7</v>
      </c>
      <c r="O730" s="8">
        <v>33.3</v>
      </c>
      <c r="P730" s="8">
        <v>0.8</v>
      </c>
      <c r="Q730" s="8">
        <v>1.3</v>
      </c>
      <c r="R730" s="8">
        <v>58.3</v>
      </c>
      <c r="S730" s="10">
        <v>0.9</v>
      </c>
      <c r="T730" s="10">
        <v>2.2</v>
      </c>
      <c r="U730" s="10">
        <v>3.1</v>
      </c>
      <c r="V730" s="10">
        <v>2.1</v>
      </c>
      <c r="W730" s="10">
        <v>1.7</v>
      </c>
      <c r="X730" s="10">
        <v>0.8</v>
      </c>
      <c r="Y730" s="10">
        <v>0.2</v>
      </c>
      <c r="Z730" s="10">
        <v>1.9</v>
      </c>
      <c r="AA730" s="8">
        <v>12.4</v>
      </c>
      <c r="AB730" s="8">
        <v>0.0</v>
      </c>
      <c r="AC730" s="8">
        <v>0.0</v>
      </c>
      <c r="AD730" s="8">
        <v>-6.9</v>
      </c>
      <c r="AE730" s="14">
        <v>2020.0</v>
      </c>
      <c r="AF730" s="8"/>
    </row>
    <row r="731">
      <c r="A731" s="8">
        <v>96.0</v>
      </c>
      <c r="B731" s="9" t="s">
        <v>1488</v>
      </c>
      <c r="C731" s="10" t="s">
        <v>1489</v>
      </c>
      <c r="D731" s="8">
        <v>24.0</v>
      </c>
      <c r="E731" s="8">
        <v>21.0</v>
      </c>
      <c r="F731" s="8">
        <v>12.0</v>
      </c>
      <c r="G731" s="8">
        <v>9.0</v>
      </c>
      <c r="H731" s="8">
        <v>18.8</v>
      </c>
      <c r="I731" s="11">
        <v>5.0</v>
      </c>
      <c r="J731" s="10">
        <v>1.7</v>
      </c>
      <c r="K731" s="10">
        <v>4.3</v>
      </c>
      <c r="L731" s="8">
        <v>38.5</v>
      </c>
      <c r="M731" s="10">
        <v>0.6</v>
      </c>
      <c r="N731" s="10">
        <v>2.4</v>
      </c>
      <c r="O731" s="8">
        <v>23.5</v>
      </c>
      <c r="P731" s="8">
        <v>1.0</v>
      </c>
      <c r="Q731" s="8">
        <v>1.2</v>
      </c>
      <c r="R731" s="8">
        <v>88.0</v>
      </c>
      <c r="S731" s="10">
        <v>0.4</v>
      </c>
      <c r="T731" s="10">
        <v>0.6</v>
      </c>
      <c r="U731" s="10">
        <v>1.0</v>
      </c>
      <c r="V731" s="10">
        <v>0.8</v>
      </c>
      <c r="W731" s="10">
        <v>0.7</v>
      </c>
      <c r="X731" s="10">
        <v>0.5</v>
      </c>
      <c r="Y731" s="10">
        <v>0.1</v>
      </c>
      <c r="Z731" s="10">
        <v>2.2</v>
      </c>
      <c r="AA731" s="8">
        <v>8.7</v>
      </c>
      <c r="AB731" s="8">
        <v>0.0</v>
      </c>
      <c r="AC731" s="8">
        <v>0.0</v>
      </c>
      <c r="AD731" s="8">
        <v>3.7</v>
      </c>
      <c r="AE731" s="14">
        <v>2020.0</v>
      </c>
      <c r="AF731" s="8"/>
    </row>
    <row r="732">
      <c r="A732" s="8">
        <v>97.0</v>
      </c>
      <c r="B732" s="9" t="s">
        <v>1490</v>
      </c>
      <c r="C732" s="10" t="s">
        <v>1491</v>
      </c>
      <c r="D732" s="8">
        <v>27.0</v>
      </c>
      <c r="E732" s="8">
        <v>18.0</v>
      </c>
      <c r="F732" s="8">
        <v>8.0</v>
      </c>
      <c r="G732" s="8">
        <v>10.0</v>
      </c>
      <c r="H732" s="8">
        <v>16.2</v>
      </c>
      <c r="I732" s="11">
        <v>4.9</v>
      </c>
      <c r="J732" s="10">
        <v>1.9</v>
      </c>
      <c r="K732" s="10">
        <v>5.4</v>
      </c>
      <c r="L732" s="8">
        <v>35.7</v>
      </c>
      <c r="M732" s="10">
        <v>0.6</v>
      </c>
      <c r="N732" s="10">
        <v>1.7</v>
      </c>
      <c r="O732" s="8">
        <v>33.3</v>
      </c>
      <c r="P732" s="8">
        <v>0.4</v>
      </c>
      <c r="Q732" s="8">
        <v>0.7</v>
      </c>
      <c r="R732" s="8">
        <v>66.7</v>
      </c>
      <c r="S732" s="10">
        <v>0.7</v>
      </c>
      <c r="T732" s="10">
        <v>1.1</v>
      </c>
      <c r="U732" s="10">
        <v>1.8</v>
      </c>
      <c r="V732" s="10">
        <v>1.1</v>
      </c>
      <c r="W732" s="10">
        <v>1.0</v>
      </c>
      <c r="X732" s="10">
        <v>0.7</v>
      </c>
      <c r="Y732" s="10">
        <v>0.3</v>
      </c>
      <c r="Z732" s="10">
        <v>0.9</v>
      </c>
      <c r="AA732" s="8">
        <v>10.4</v>
      </c>
      <c r="AB732" s="8">
        <v>0.0</v>
      </c>
      <c r="AC732" s="8">
        <v>0.0</v>
      </c>
      <c r="AD732" s="8">
        <v>-4.2</v>
      </c>
      <c r="AE732" s="14">
        <v>2020.0</v>
      </c>
      <c r="AF732" s="8"/>
    </row>
    <row r="733">
      <c r="A733" s="8">
        <v>98.0</v>
      </c>
      <c r="B733" s="9" t="s">
        <v>1492</v>
      </c>
      <c r="C733" s="10" t="s">
        <v>1493</v>
      </c>
      <c r="D733" s="8">
        <v>26.0</v>
      </c>
      <c r="E733" s="8">
        <v>6.0</v>
      </c>
      <c r="F733" s="8">
        <v>3.0</v>
      </c>
      <c r="G733" s="8">
        <v>3.0</v>
      </c>
      <c r="H733" s="8">
        <v>14.2</v>
      </c>
      <c r="I733" s="11">
        <v>4.8</v>
      </c>
      <c r="J733" s="10">
        <v>1.7</v>
      </c>
      <c r="K733" s="10">
        <v>4.8</v>
      </c>
      <c r="L733" s="8">
        <v>34.5</v>
      </c>
      <c r="M733" s="10">
        <v>0.3</v>
      </c>
      <c r="N733" s="10">
        <v>1.8</v>
      </c>
      <c r="O733" s="8">
        <v>18.2</v>
      </c>
      <c r="P733" s="8">
        <v>1.2</v>
      </c>
      <c r="Q733" s="8">
        <v>1.3</v>
      </c>
      <c r="R733" s="8">
        <v>87.5</v>
      </c>
      <c r="S733" s="10">
        <v>0.3</v>
      </c>
      <c r="T733" s="10">
        <v>2.0</v>
      </c>
      <c r="U733" s="10">
        <v>2.3</v>
      </c>
      <c r="V733" s="10">
        <v>0.5</v>
      </c>
      <c r="W733" s="10">
        <v>1.0</v>
      </c>
      <c r="X733" s="10">
        <v>0.2</v>
      </c>
      <c r="Y733" s="8">
        <v>0.0</v>
      </c>
      <c r="Z733" s="10">
        <v>2.5</v>
      </c>
      <c r="AA733" s="8">
        <v>8.3</v>
      </c>
      <c r="AB733" s="8">
        <v>0.0</v>
      </c>
      <c r="AC733" s="8">
        <v>0.0</v>
      </c>
      <c r="AD733" s="8">
        <v>0.5</v>
      </c>
      <c r="AE733" s="14">
        <v>2020.0</v>
      </c>
      <c r="AF733" s="8"/>
    </row>
    <row r="734">
      <c r="A734" s="8">
        <v>99.0</v>
      </c>
      <c r="B734" s="9" t="s">
        <v>1494</v>
      </c>
      <c r="C734" s="10" t="s">
        <v>1495</v>
      </c>
      <c r="D734" s="8">
        <v>30.0</v>
      </c>
      <c r="E734" s="8">
        <v>18.0</v>
      </c>
      <c r="F734" s="8">
        <v>5.0</v>
      </c>
      <c r="G734" s="8">
        <v>13.0</v>
      </c>
      <c r="H734" s="8">
        <v>15.1</v>
      </c>
      <c r="I734" s="11">
        <v>4.7</v>
      </c>
      <c r="J734" s="10">
        <v>1.7</v>
      </c>
      <c r="K734" s="10">
        <v>4.6</v>
      </c>
      <c r="L734" s="8">
        <v>37.3</v>
      </c>
      <c r="M734" s="10">
        <v>0.6</v>
      </c>
      <c r="N734" s="10">
        <v>2.3</v>
      </c>
      <c r="O734" s="8">
        <v>26.2</v>
      </c>
      <c r="P734" s="8">
        <v>0.7</v>
      </c>
      <c r="Q734" s="8">
        <v>1.3</v>
      </c>
      <c r="R734" s="8">
        <v>50.0</v>
      </c>
      <c r="S734" s="10">
        <v>0.4</v>
      </c>
      <c r="T734" s="10">
        <v>3.3</v>
      </c>
      <c r="U734" s="10">
        <v>3.7</v>
      </c>
      <c r="V734" s="10">
        <v>0.6</v>
      </c>
      <c r="W734" s="10">
        <v>0.7</v>
      </c>
      <c r="X734" s="10">
        <v>0.8</v>
      </c>
      <c r="Y734" s="10">
        <v>0.4</v>
      </c>
      <c r="Z734" s="10">
        <v>1.5</v>
      </c>
      <c r="AA734" s="8">
        <v>12.1</v>
      </c>
      <c r="AB734" s="8">
        <v>0.0</v>
      </c>
      <c r="AC734" s="8">
        <v>0.0</v>
      </c>
      <c r="AD734" s="8">
        <v>-2.7</v>
      </c>
      <c r="AE734" s="14">
        <v>2020.0</v>
      </c>
      <c r="AF734" s="8"/>
    </row>
    <row r="735">
      <c r="A735" s="8">
        <v>100.0</v>
      </c>
      <c r="B735" s="9" t="s">
        <v>1496</v>
      </c>
      <c r="C735" s="10" t="s">
        <v>1497</v>
      </c>
      <c r="D735" s="8">
        <v>24.0</v>
      </c>
      <c r="E735" s="8">
        <v>17.0</v>
      </c>
      <c r="F735" s="8">
        <v>11.0</v>
      </c>
      <c r="G735" s="8">
        <v>6.0</v>
      </c>
      <c r="H735" s="8">
        <v>11.6</v>
      </c>
      <c r="I735" s="11">
        <v>4.6</v>
      </c>
      <c r="J735" s="10">
        <v>1.9</v>
      </c>
      <c r="K735" s="10">
        <v>3.1</v>
      </c>
      <c r="L735" s="8">
        <v>60.4</v>
      </c>
      <c r="M735" s="8">
        <v>0.0</v>
      </c>
      <c r="N735" s="8">
        <v>0.0</v>
      </c>
      <c r="O735" s="8">
        <v>0.0</v>
      </c>
      <c r="P735" s="8">
        <v>0.8</v>
      </c>
      <c r="Q735" s="8">
        <v>1.5</v>
      </c>
      <c r="R735" s="8">
        <v>53.8</v>
      </c>
      <c r="S735" s="10">
        <v>1.1</v>
      </c>
      <c r="T735" s="10">
        <v>1.6</v>
      </c>
      <c r="U735" s="10">
        <v>2.6</v>
      </c>
      <c r="V735" s="10">
        <v>0.2</v>
      </c>
      <c r="W735" s="10">
        <v>0.9</v>
      </c>
      <c r="X735" s="10">
        <v>0.6</v>
      </c>
      <c r="Y735" s="10">
        <v>0.4</v>
      </c>
      <c r="Z735" s="10">
        <v>1.9</v>
      </c>
      <c r="AA735" s="8">
        <v>9.6</v>
      </c>
      <c r="AB735" s="8">
        <v>0.0</v>
      </c>
      <c r="AC735" s="8">
        <v>0.0</v>
      </c>
      <c r="AD735" s="8">
        <v>1.5</v>
      </c>
      <c r="AE735" s="14">
        <v>2020.0</v>
      </c>
      <c r="AF735" s="8"/>
    </row>
    <row r="736">
      <c r="A736" s="8">
        <v>101.0</v>
      </c>
      <c r="B736" s="9" t="s">
        <v>1498</v>
      </c>
      <c r="C736" s="10" t="s">
        <v>1499</v>
      </c>
      <c r="D736" s="8">
        <v>31.0</v>
      </c>
      <c r="E736" s="8">
        <v>2.0</v>
      </c>
      <c r="F736" s="8">
        <v>1.0</v>
      </c>
      <c r="G736" s="8">
        <v>1.0</v>
      </c>
      <c r="H736" s="8">
        <v>12.5</v>
      </c>
      <c r="I736" s="11">
        <v>4.5</v>
      </c>
      <c r="J736" s="10">
        <v>0.5</v>
      </c>
      <c r="K736" s="10">
        <v>3.5</v>
      </c>
      <c r="L736" s="8">
        <v>14.3</v>
      </c>
      <c r="M736" s="8">
        <v>0.0</v>
      </c>
      <c r="N736" s="10">
        <v>1.5</v>
      </c>
      <c r="O736" s="8">
        <v>0.0</v>
      </c>
      <c r="P736" s="8">
        <v>3.5</v>
      </c>
      <c r="Q736" s="8">
        <v>4.0</v>
      </c>
      <c r="R736" s="8">
        <v>87.5</v>
      </c>
      <c r="S736" s="10">
        <v>0.5</v>
      </c>
      <c r="T736" s="10">
        <v>2.5</v>
      </c>
      <c r="U736" s="10">
        <v>3.0</v>
      </c>
      <c r="V736" s="10">
        <v>0.5</v>
      </c>
      <c r="W736" s="10">
        <v>2.0</v>
      </c>
      <c r="X736" s="10">
        <v>1.5</v>
      </c>
      <c r="Y736" s="10">
        <v>0.5</v>
      </c>
      <c r="Z736" s="10">
        <v>1.0</v>
      </c>
      <c r="AA736" s="8">
        <v>12.0</v>
      </c>
      <c r="AB736" s="8">
        <v>0.0</v>
      </c>
      <c r="AC736" s="8">
        <v>0.0</v>
      </c>
      <c r="AD736" s="8">
        <v>-1.5</v>
      </c>
      <c r="AE736" s="14">
        <v>2020.0</v>
      </c>
      <c r="AF736" s="8"/>
    </row>
    <row r="737">
      <c r="A737" s="8">
        <v>102.0</v>
      </c>
      <c r="B737" s="9" t="s">
        <v>1500</v>
      </c>
      <c r="C737" s="10" t="s">
        <v>1501</v>
      </c>
      <c r="D737" s="8">
        <v>33.0</v>
      </c>
      <c r="E737" s="8">
        <v>15.0</v>
      </c>
      <c r="F737" s="8">
        <v>11.0</v>
      </c>
      <c r="G737" s="8">
        <v>4.0</v>
      </c>
      <c r="H737" s="8">
        <v>12.7</v>
      </c>
      <c r="I737" s="11">
        <v>4.3</v>
      </c>
      <c r="J737" s="10">
        <v>1.5</v>
      </c>
      <c r="K737" s="10">
        <v>3.8</v>
      </c>
      <c r="L737" s="8">
        <v>38.6</v>
      </c>
      <c r="M737" s="10">
        <v>0.6</v>
      </c>
      <c r="N737" s="10">
        <v>1.8</v>
      </c>
      <c r="O737" s="8">
        <v>33.3</v>
      </c>
      <c r="P737" s="8">
        <v>0.7</v>
      </c>
      <c r="Q737" s="8">
        <v>0.9</v>
      </c>
      <c r="R737" s="8">
        <v>84.6</v>
      </c>
      <c r="S737" s="10">
        <v>0.1</v>
      </c>
      <c r="T737" s="10">
        <v>1.1</v>
      </c>
      <c r="U737" s="10">
        <v>1.2</v>
      </c>
      <c r="V737" s="10">
        <v>1.4</v>
      </c>
      <c r="W737" s="10">
        <v>0.8</v>
      </c>
      <c r="X737" s="10">
        <v>0.4</v>
      </c>
      <c r="Y737" s="10">
        <v>0.1</v>
      </c>
      <c r="Z737" s="10">
        <v>1.5</v>
      </c>
      <c r="AA737" s="8">
        <v>8.5</v>
      </c>
      <c r="AB737" s="8">
        <v>0.0</v>
      </c>
      <c r="AC737" s="8">
        <v>0.0</v>
      </c>
      <c r="AD737" s="8">
        <v>0.6</v>
      </c>
      <c r="AE737" s="14">
        <v>2020.0</v>
      </c>
      <c r="AF737" s="8"/>
    </row>
    <row r="738">
      <c r="A738" s="8">
        <v>103.0</v>
      </c>
      <c r="B738" s="9" t="s">
        <v>1502</v>
      </c>
      <c r="C738" s="10" t="s">
        <v>1503</v>
      </c>
      <c r="D738" s="8">
        <v>23.0</v>
      </c>
      <c r="E738" s="8">
        <v>20.0</v>
      </c>
      <c r="F738" s="8">
        <v>2.0</v>
      </c>
      <c r="G738" s="8">
        <v>18.0</v>
      </c>
      <c r="H738" s="8">
        <v>14.5</v>
      </c>
      <c r="I738" s="11">
        <v>4.1</v>
      </c>
      <c r="J738" s="10">
        <v>1.6</v>
      </c>
      <c r="K738" s="10">
        <v>4.0</v>
      </c>
      <c r="L738" s="8">
        <v>40.5</v>
      </c>
      <c r="M738" s="10">
        <v>0.2</v>
      </c>
      <c r="N738" s="10">
        <v>0.9</v>
      </c>
      <c r="O738" s="8">
        <v>17.6</v>
      </c>
      <c r="P738" s="8">
        <v>0.7</v>
      </c>
      <c r="Q738" s="8">
        <v>0.9</v>
      </c>
      <c r="R738" s="8">
        <v>82.4</v>
      </c>
      <c r="S738" s="10">
        <v>0.8</v>
      </c>
      <c r="T738" s="10">
        <v>2.1</v>
      </c>
      <c r="U738" s="10">
        <v>2.8</v>
      </c>
      <c r="V738" s="10">
        <v>0.6</v>
      </c>
      <c r="W738" s="10">
        <v>1.0</v>
      </c>
      <c r="X738" s="10">
        <v>0.4</v>
      </c>
      <c r="Y738" s="10">
        <v>0.5</v>
      </c>
      <c r="Z738" s="10">
        <v>1.3</v>
      </c>
      <c r="AA738" s="8">
        <v>9.3</v>
      </c>
      <c r="AB738" s="8">
        <v>0.0</v>
      </c>
      <c r="AC738" s="8">
        <v>0.0</v>
      </c>
      <c r="AD738" s="8">
        <v>-8.4</v>
      </c>
      <c r="AE738" s="14">
        <v>2020.0</v>
      </c>
      <c r="AF738" s="8"/>
    </row>
    <row r="739">
      <c r="A739" s="8">
        <v>104.0</v>
      </c>
      <c r="B739" s="9" t="s">
        <v>1504</v>
      </c>
      <c r="C739" s="10" t="s">
        <v>1505</v>
      </c>
      <c r="D739" s="8">
        <v>27.0</v>
      </c>
      <c r="E739" s="8">
        <v>6.0</v>
      </c>
      <c r="F739" s="8">
        <v>1.0</v>
      </c>
      <c r="G739" s="8">
        <v>5.0</v>
      </c>
      <c r="H739" s="8">
        <v>8.8</v>
      </c>
      <c r="I739" s="11">
        <v>4.0</v>
      </c>
      <c r="J739" s="10">
        <v>1.3</v>
      </c>
      <c r="K739" s="10">
        <v>3.5</v>
      </c>
      <c r="L739" s="8">
        <v>38.1</v>
      </c>
      <c r="M739" s="10">
        <v>1.2</v>
      </c>
      <c r="N739" s="10">
        <v>3.2</v>
      </c>
      <c r="O739" s="8">
        <v>36.8</v>
      </c>
      <c r="P739" s="8">
        <v>0.2</v>
      </c>
      <c r="Q739" s="8">
        <v>0.3</v>
      </c>
      <c r="R739" s="8">
        <v>50.0</v>
      </c>
      <c r="S739" s="8">
        <v>0.0</v>
      </c>
      <c r="T739" s="8">
        <v>0.0</v>
      </c>
      <c r="U739" s="8">
        <v>0.0</v>
      </c>
      <c r="V739" s="10">
        <v>0.8</v>
      </c>
      <c r="W739" s="10">
        <v>1.0</v>
      </c>
      <c r="X739" s="10">
        <v>0.5</v>
      </c>
      <c r="Y739" s="8">
        <v>0.0</v>
      </c>
      <c r="Z739" s="10">
        <v>0.5</v>
      </c>
      <c r="AA739" s="8">
        <v>7.0</v>
      </c>
      <c r="AB739" s="8">
        <v>0.0</v>
      </c>
      <c r="AC739" s="8">
        <v>0.0</v>
      </c>
      <c r="AD739" s="8">
        <v>-1.5</v>
      </c>
      <c r="AE739" s="14">
        <v>2020.0</v>
      </c>
      <c r="AF739" s="8"/>
    </row>
    <row r="740">
      <c r="A740" s="8">
        <v>104.0</v>
      </c>
      <c r="B740" s="9" t="s">
        <v>1506</v>
      </c>
      <c r="C740" s="10" t="s">
        <v>1507</v>
      </c>
      <c r="D740" s="8">
        <v>27.0</v>
      </c>
      <c r="E740" s="8">
        <v>2.0</v>
      </c>
      <c r="F740" s="8">
        <v>1.0</v>
      </c>
      <c r="G740" s="8">
        <v>1.0</v>
      </c>
      <c r="H740" s="8">
        <v>8.0</v>
      </c>
      <c r="I740" s="11">
        <v>4.0</v>
      </c>
      <c r="J740" s="10">
        <v>1.5</v>
      </c>
      <c r="K740" s="10">
        <v>2.5</v>
      </c>
      <c r="L740" s="8">
        <v>60.0</v>
      </c>
      <c r="M740" s="10">
        <v>1.0</v>
      </c>
      <c r="N740" s="10">
        <v>1.5</v>
      </c>
      <c r="O740" s="8">
        <v>66.7</v>
      </c>
      <c r="P740" s="8">
        <v>0.0</v>
      </c>
      <c r="Q740" s="8">
        <v>0.0</v>
      </c>
      <c r="R740" s="8">
        <v>0.0</v>
      </c>
      <c r="S740" s="10">
        <v>1.0</v>
      </c>
      <c r="T740" s="10">
        <v>0.5</v>
      </c>
      <c r="U740" s="10">
        <v>1.5</v>
      </c>
      <c r="V740" s="8">
        <v>0.0</v>
      </c>
      <c r="W740" s="8">
        <v>0.0</v>
      </c>
      <c r="X740" s="8">
        <v>0.0</v>
      </c>
      <c r="Y740" s="10">
        <v>0.5</v>
      </c>
      <c r="Z740" s="10">
        <v>0.5</v>
      </c>
      <c r="AA740" s="8">
        <v>7.5</v>
      </c>
      <c r="AB740" s="8">
        <v>0.0</v>
      </c>
      <c r="AC740" s="8">
        <v>0.0</v>
      </c>
      <c r="AD740" s="8">
        <v>-5.0</v>
      </c>
      <c r="AE740" s="14">
        <v>2020.0</v>
      </c>
      <c r="AF740" s="8"/>
    </row>
    <row r="741">
      <c r="A741" s="8">
        <v>106.0</v>
      </c>
      <c r="B741" s="9" t="s">
        <v>1508</v>
      </c>
      <c r="C741" s="10" t="s">
        <v>1509</v>
      </c>
      <c r="D741" s="8">
        <v>23.0</v>
      </c>
      <c r="E741" s="8">
        <v>7.0</v>
      </c>
      <c r="F741" s="8">
        <v>1.0</v>
      </c>
      <c r="G741" s="8">
        <v>6.0</v>
      </c>
      <c r="H741" s="8">
        <v>14.2</v>
      </c>
      <c r="I741" s="11">
        <v>3.9</v>
      </c>
      <c r="J741" s="10">
        <v>1.3</v>
      </c>
      <c r="K741" s="10">
        <v>2.9</v>
      </c>
      <c r="L741" s="8">
        <v>45.0</v>
      </c>
      <c r="M741" s="10">
        <v>1.0</v>
      </c>
      <c r="N741" s="10">
        <v>1.7</v>
      </c>
      <c r="O741" s="8">
        <v>58.3</v>
      </c>
      <c r="P741" s="8">
        <v>0.3</v>
      </c>
      <c r="Q741" s="8">
        <v>0.3</v>
      </c>
      <c r="R741" s="8">
        <v>100.0</v>
      </c>
      <c r="S741" s="10">
        <v>0.7</v>
      </c>
      <c r="T741" s="10">
        <v>0.4</v>
      </c>
      <c r="U741" s="10">
        <v>1.1</v>
      </c>
      <c r="V741" s="10">
        <v>2.0</v>
      </c>
      <c r="W741" s="10">
        <v>0.3</v>
      </c>
      <c r="X741" s="10">
        <v>0.1</v>
      </c>
      <c r="Y741" s="10">
        <v>0.1</v>
      </c>
      <c r="Z741" s="10">
        <v>0.4</v>
      </c>
      <c r="AA741" s="8">
        <v>8.6</v>
      </c>
      <c r="AB741" s="8">
        <v>0.0</v>
      </c>
      <c r="AC741" s="8">
        <v>0.0</v>
      </c>
      <c r="AD741" s="8">
        <v>-2.0</v>
      </c>
      <c r="AE741" s="14">
        <v>2020.0</v>
      </c>
      <c r="AF741" s="8"/>
    </row>
    <row r="742">
      <c r="A742" s="8">
        <v>107.0</v>
      </c>
      <c r="B742" s="9" t="s">
        <v>1510</v>
      </c>
      <c r="C742" s="10" t="s">
        <v>1511</v>
      </c>
      <c r="D742" s="8">
        <v>32.0</v>
      </c>
      <c r="E742" s="8">
        <v>17.0</v>
      </c>
      <c r="F742" s="8">
        <v>9.0</v>
      </c>
      <c r="G742" s="8">
        <v>8.0</v>
      </c>
      <c r="H742" s="8">
        <v>15.1</v>
      </c>
      <c r="I742" s="11">
        <v>3.8</v>
      </c>
      <c r="J742" s="10">
        <v>1.1</v>
      </c>
      <c r="K742" s="10">
        <v>3.7</v>
      </c>
      <c r="L742" s="8">
        <v>30.2</v>
      </c>
      <c r="M742" s="10">
        <v>0.2</v>
      </c>
      <c r="N742" s="10">
        <v>2.0</v>
      </c>
      <c r="O742" s="8">
        <v>11.8</v>
      </c>
      <c r="P742" s="8">
        <v>1.3</v>
      </c>
      <c r="Q742" s="8">
        <v>1.3</v>
      </c>
      <c r="R742" s="8">
        <v>100.0</v>
      </c>
      <c r="S742" s="10">
        <v>0.5</v>
      </c>
      <c r="T742" s="10">
        <v>1.5</v>
      </c>
      <c r="U742" s="10">
        <v>2.1</v>
      </c>
      <c r="V742" s="10">
        <v>1.8</v>
      </c>
      <c r="W742" s="10">
        <v>0.9</v>
      </c>
      <c r="X742" s="10">
        <v>1.1</v>
      </c>
      <c r="Y742" s="10">
        <v>0.1</v>
      </c>
      <c r="Z742" s="10">
        <v>1.3</v>
      </c>
      <c r="AA742" s="8">
        <v>10.2</v>
      </c>
      <c r="AB742" s="8">
        <v>0.0</v>
      </c>
      <c r="AC742" s="8">
        <v>0.0</v>
      </c>
      <c r="AD742" s="8">
        <v>-0.6</v>
      </c>
      <c r="AE742" s="14">
        <v>2020.0</v>
      </c>
      <c r="AF742" s="8"/>
    </row>
    <row r="743">
      <c r="A743" s="8">
        <v>108.0</v>
      </c>
      <c r="B743" s="9" t="s">
        <v>1512</v>
      </c>
      <c r="C743" s="10" t="s">
        <v>1513</v>
      </c>
      <c r="D743" s="8">
        <v>22.0</v>
      </c>
      <c r="E743" s="8">
        <v>21.0</v>
      </c>
      <c r="F743" s="8">
        <v>13.0</v>
      </c>
      <c r="G743" s="8">
        <v>8.0</v>
      </c>
      <c r="H743" s="8">
        <v>11.2</v>
      </c>
      <c r="I743" s="11">
        <v>3.8</v>
      </c>
      <c r="J743" s="10">
        <v>1.4</v>
      </c>
      <c r="K743" s="10">
        <v>3.9</v>
      </c>
      <c r="L743" s="8">
        <v>36.6</v>
      </c>
      <c r="M743" s="10">
        <v>0.7</v>
      </c>
      <c r="N743" s="10">
        <v>1.6</v>
      </c>
      <c r="O743" s="8">
        <v>42.4</v>
      </c>
      <c r="P743" s="8">
        <v>0.2</v>
      </c>
      <c r="Q743" s="8">
        <v>0.3</v>
      </c>
      <c r="R743" s="8">
        <v>71.4</v>
      </c>
      <c r="S743" s="10">
        <v>0.7</v>
      </c>
      <c r="T743" s="10">
        <v>1.6</v>
      </c>
      <c r="U743" s="10">
        <v>2.3</v>
      </c>
      <c r="V743" s="10">
        <v>0.3</v>
      </c>
      <c r="W743" s="10">
        <v>0.7</v>
      </c>
      <c r="X743" s="10">
        <v>0.4</v>
      </c>
      <c r="Y743" s="10">
        <v>0.4</v>
      </c>
      <c r="Z743" s="10">
        <v>1.0</v>
      </c>
      <c r="AA743" s="8">
        <v>8.7</v>
      </c>
      <c r="AB743" s="8">
        <v>0.0</v>
      </c>
      <c r="AC743" s="8">
        <v>0.0</v>
      </c>
      <c r="AD743" s="8">
        <v>1.8</v>
      </c>
      <c r="AE743" s="14">
        <v>2020.0</v>
      </c>
      <c r="AF743" s="8"/>
    </row>
    <row r="744">
      <c r="A744" s="8">
        <v>109.0</v>
      </c>
      <c r="B744" s="9" t="s">
        <v>1514</v>
      </c>
      <c r="C744" s="10" t="s">
        <v>1515</v>
      </c>
      <c r="D744" s="8">
        <v>34.0</v>
      </c>
      <c r="E744" s="8">
        <v>21.0</v>
      </c>
      <c r="F744" s="8">
        <v>9.0</v>
      </c>
      <c r="G744" s="8">
        <v>12.0</v>
      </c>
      <c r="H744" s="8">
        <v>13.8</v>
      </c>
      <c r="I744" s="11">
        <v>3.7</v>
      </c>
      <c r="J744" s="10">
        <v>1.4</v>
      </c>
      <c r="K744" s="10">
        <v>4.7</v>
      </c>
      <c r="L744" s="8">
        <v>30.3</v>
      </c>
      <c r="M744" s="10">
        <v>0.6</v>
      </c>
      <c r="N744" s="10">
        <v>2.1</v>
      </c>
      <c r="O744" s="8">
        <v>27.3</v>
      </c>
      <c r="P744" s="8">
        <v>0.3</v>
      </c>
      <c r="Q744" s="8">
        <v>0.5</v>
      </c>
      <c r="R744" s="8">
        <v>60.0</v>
      </c>
      <c r="S744" s="10">
        <v>0.3</v>
      </c>
      <c r="T744" s="10">
        <v>1.3</v>
      </c>
      <c r="U744" s="10">
        <v>1.7</v>
      </c>
      <c r="V744" s="10">
        <v>0.6</v>
      </c>
      <c r="W744" s="10">
        <v>0.8</v>
      </c>
      <c r="X744" s="10">
        <v>0.4</v>
      </c>
      <c r="Y744" s="10">
        <v>0.1</v>
      </c>
      <c r="Z744" s="10">
        <v>1.0</v>
      </c>
      <c r="AA744" s="8">
        <v>7.6</v>
      </c>
      <c r="AB744" s="8">
        <v>0.0</v>
      </c>
      <c r="AC744" s="8">
        <v>0.0</v>
      </c>
      <c r="AD744" s="8">
        <v>-4.3</v>
      </c>
      <c r="AE744" s="14">
        <v>2020.0</v>
      </c>
      <c r="AF744" s="8"/>
    </row>
    <row r="745">
      <c r="A745" s="8">
        <v>110.0</v>
      </c>
      <c r="B745" s="9" t="s">
        <v>1516</v>
      </c>
      <c r="C745" s="10" t="s">
        <v>1517</v>
      </c>
      <c r="D745" s="8">
        <v>23.0</v>
      </c>
      <c r="E745" s="8">
        <v>14.0</v>
      </c>
      <c r="F745" s="8">
        <v>3.0</v>
      </c>
      <c r="G745" s="8">
        <v>11.0</v>
      </c>
      <c r="H745" s="8">
        <v>13.1</v>
      </c>
      <c r="I745" s="11">
        <v>3.6</v>
      </c>
      <c r="J745" s="10">
        <v>1.3</v>
      </c>
      <c r="K745" s="10">
        <v>3.1</v>
      </c>
      <c r="L745" s="8">
        <v>41.9</v>
      </c>
      <c r="M745" s="10">
        <v>0.2</v>
      </c>
      <c r="N745" s="10">
        <v>0.4</v>
      </c>
      <c r="O745" s="8">
        <v>50.0</v>
      </c>
      <c r="P745" s="8">
        <v>0.8</v>
      </c>
      <c r="Q745" s="8">
        <v>1.1</v>
      </c>
      <c r="R745" s="8">
        <v>73.3</v>
      </c>
      <c r="S745" s="10">
        <v>0.7</v>
      </c>
      <c r="T745" s="10">
        <v>2.6</v>
      </c>
      <c r="U745" s="10">
        <v>3.3</v>
      </c>
      <c r="V745" s="10">
        <v>1.4</v>
      </c>
      <c r="W745" s="10">
        <v>0.8</v>
      </c>
      <c r="X745" s="10">
        <v>0.4</v>
      </c>
      <c r="Y745" s="10">
        <v>0.3</v>
      </c>
      <c r="Z745" s="10">
        <v>1.4</v>
      </c>
      <c r="AA745" s="8">
        <v>9.9</v>
      </c>
      <c r="AB745" s="8">
        <v>0.0</v>
      </c>
      <c r="AC745" s="8">
        <v>0.0</v>
      </c>
      <c r="AD745" s="8">
        <v>1.0</v>
      </c>
      <c r="AE745" s="14">
        <v>2020.0</v>
      </c>
      <c r="AF745" s="8"/>
    </row>
    <row r="746">
      <c r="A746" s="8">
        <v>111.0</v>
      </c>
      <c r="B746" s="9" t="s">
        <v>1518</v>
      </c>
      <c r="C746" s="10" t="s">
        <v>1519</v>
      </c>
      <c r="D746" s="8">
        <v>25.0</v>
      </c>
      <c r="E746" s="8">
        <v>22.0</v>
      </c>
      <c r="F746" s="8">
        <v>18.0</v>
      </c>
      <c r="G746" s="8">
        <v>4.0</v>
      </c>
      <c r="H746" s="8">
        <v>13.8</v>
      </c>
      <c r="I746" s="11">
        <v>3.5</v>
      </c>
      <c r="J746" s="10">
        <v>1.5</v>
      </c>
      <c r="K746" s="10">
        <v>3.5</v>
      </c>
      <c r="L746" s="8">
        <v>41.0</v>
      </c>
      <c r="M746" s="8">
        <v>0.0</v>
      </c>
      <c r="N746" s="8">
        <v>0.0</v>
      </c>
      <c r="O746" s="8">
        <v>0.0</v>
      </c>
      <c r="P746" s="8">
        <v>0.6</v>
      </c>
      <c r="Q746" s="8">
        <v>1.1</v>
      </c>
      <c r="R746" s="8">
        <v>56.0</v>
      </c>
      <c r="S746" s="10">
        <v>0.7</v>
      </c>
      <c r="T746" s="10">
        <v>2.5</v>
      </c>
      <c r="U746" s="10">
        <v>3.2</v>
      </c>
      <c r="V746" s="10">
        <v>0.6</v>
      </c>
      <c r="W746" s="10">
        <v>0.7</v>
      </c>
      <c r="X746" s="10">
        <v>0.4</v>
      </c>
      <c r="Y746" s="10">
        <v>0.4</v>
      </c>
      <c r="Z746" s="10">
        <v>1.0</v>
      </c>
      <c r="AA746" s="8">
        <v>8.8</v>
      </c>
      <c r="AB746" s="8">
        <v>0.0</v>
      </c>
      <c r="AC746" s="8">
        <v>0.0</v>
      </c>
      <c r="AD746" s="8">
        <v>3.7</v>
      </c>
      <c r="AE746" s="14">
        <v>2020.0</v>
      </c>
      <c r="AF746" s="8"/>
    </row>
    <row r="747">
      <c r="A747" s="8">
        <v>112.0</v>
      </c>
      <c r="B747" s="9" t="s">
        <v>1520</v>
      </c>
      <c r="C747" s="10" t="s">
        <v>1521</v>
      </c>
      <c r="D747" s="8">
        <v>26.0</v>
      </c>
      <c r="E747" s="8">
        <v>13.0</v>
      </c>
      <c r="F747" s="8">
        <v>4.0</v>
      </c>
      <c r="G747" s="8">
        <v>9.0</v>
      </c>
      <c r="H747" s="8">
        <v>11.6</v>
      </c>
      <c r="I747" s="11">
        <v>3.5</v>
      </c>
      <c r="J747" s="10">
        <v>1.5</v>
      </c>
      <c r="K747" s="10">
        <v>4.4</v>
      </c>
      <c r="L747" s="8">
        <v>35.1</v>
      </c>
      <c r="M747" s="10">
        <v>0.5</v>
      </c>
      <c r="N747" s="10">
        <v>1.9</v>
      </c>
      <c r="O747" s="8">
        <v>24.0</v>
      </c>
      <c r="P747" s="8">
        <v>0.0</v>
      </c>
      <c r="Q747" s="8">
        <v>0.0</v>
      </c>
      <c r="R747" s="8">
        <v>0.0</v>
      </c>
      <c r="S747" s="10">
        <v>1.0</v>
      </c>
      <c r="T747" s="10">
        <v>1.9</v>
      </c>
      <c r="U747" s="10">
        <v>2.9</v>
      </c>
      <c r="V747" s="10">
        <v>0.5</v>
      </c>
      <c r="W747" s="10">
        <v>0.5</v>
      </c>
      <c r="X747" s="10">
        <v>0.2</v>
      </c>
      <c r="Y747" s="10">
        <v>0.5</v>
      </c>
      <c r="Z747" s="10">
        <v>2.2</v>
      </c>
      <c r="AA747" s="8">
        <v>8.8</v>
      </c>
      <c r="AB747" s="8">
        <v>0.0</v>
      </c>
      <c r="AC747" s="8">
        <v>0.0</v>
      </c>
      <c r="AD747" s="8">
        <v>-6.0</v>
      </c>
      <c r="AE747" s="14">
        <v>2020.0</v>
      </c>
      <c r="AF747" s="8"/>
    </row>
    <row r="748">
      <c r="A748" s="8">
        <v>113.0</v>
      </c>
      <c r="B748" s="9" t="s">
        <v>1522</v>
      </c>
      <c r="C748" s="10" t="s">
        <v>1523</v>
      </c>
      <c r="D748" s="8">
        <v>26.0</v>
      </c>
      <c r="E748" s="8">
        <v>10.0</v>
      </c>
      <c r="F748" s="8">
        <v>2.0</v>
      </c>
      <c r="G748" s="8">
        <v>8.0</v>
      </c>
      <c r="H748" s="8">
        <v>9.5</v>
      </c>
      <c r="I748" s="11">
        <v>3.5</v>
      </c>
      <c r="J748" s="10">
        <v>1.3</v>
      </c>
      <c r="K748" s="10">
        <v>2.9</v>
      </c>
      <c r="L748" s="8">
        <v>44.8</v>
      </c>
      <c r="M748" s="8">
        <v>0.0</v>
      </c>
      <c r="N748" s="10">
        <v>0.5</v>
      </c>
      <c r="O748" s="8">
        <v>0.0</v>
      </c>
      <c r="P748" s="8">
        <v>0.9</v>
      </c>
      <c r="Q748" s="8">
        <v>1.1</v>
      </c>
      <c r="R748" s="8">
        <v>81.8</v>
      </c>
      <c r="S748" s="10">
        <v>1.0</v>
      </c>
      <c r="T748" s="10">
        <v>2.3</v>
      </c>
      <c r="U748" s="10">
        <v>3.3</v>
      </c>
      <c r="V748" s="10">
        <v>0.5</v>
      </c>
      <c r="W748" s="10">
        <v>1.1</v>
      </c>
      <c r="X748" s="10">
        <v>0.1</v>
      </c>
      <c r="Y748" s="10">
        <v>0.2</v>
      </c>
      <c r="Z748" s="10">
        <v>1.1</v>
      </c>
      <c r="AA748" s="8">
        <v>7.9</v>
      </c>
      <c r="AB748" s="8">
        <v>0.0</v>
      </c>
      <c r="AC748" s="8">
        <v>0.0</v>
      </c>
      <c r="AD748" s="8">
        <v>-2.4</v>
      </c>
      <c r="AE748" s="14">
        <v>2020.0</v>
      </c>
      <c r="AF748" s="8"/>
    </row>
    <row r="749">
      <c r="A749" s="8">
        <v>114.0</v>
      </c>
      <c r="B749" s="9" t="s">
        <v>1524</v>
      </c>
      <c r="C749" s="10" t="s">
        <v>1525</v>
      </c>
      <c r="D749" s="8">
        <v>31.0</v>
      </c>
      <c r="E749" s="8">
        <v>22.0</v>
      </c>
      <c r="F749" s="8">
        <v>18.0</v>
      </c>
      <c r="G749" s="8">
        <v>4.0</v>
      </c>
      <c r="H749" s="8">
        <v>12.0</v>
      </c>
      <c r="I749" s="11">
        <v>3.4</v>
      </c>
      <c r="J749" s="10">
        <v>1.2</v>
      </c>
      <c r="K749" s="10">
        <v>3.7</v>
      </c>
      <c r="L749" s="8">
        <v>32.1</v>
      </c>
      <c r="M749" s="10">
        <v>0.9</v>
      </c>
      <c r="N749" s="10">
        <v>2.9</v>
      </c>
      <c r="O749" s="8">
        <v>31.3</v>
      </c>
      <c r="P749" s="8">
        <v>0.1</v>
      </c>
      <c r="Q749" s="8">
        <v>0.2</v>
      </c>
      <c r="R749" s="8">
        <v>75.0</v>
      </c>
      <c r="S749" s="10">
        <v>0.1</v>
      </c>
      <c r="T749" s="10">
        <v>1.1</v>
      </c>
      <c r="U749" s="10">
        <v>1.3</v>
      </c>
      <c r="V749" s="10">
        <v>1.4</v>
      </c>
      <c r="W749" s="10">
        <v>0.7</v>
      </c>
      <c r="X749" s="10">
        <v>0.3</v>
      </c>
      <c r="Y749" s="10">
        <v>0.1</v>
      </c>
      <c r="Z749" s="10">
        <v>1.1</v>
      </c>
      <c r="AA749" s="8">
        <v>7.9</v>
      </c>
      <c r="AB749" s="8">
        <v>0.0</v>
      </c>
      <c r="AC749" s="8">
        <v>0.0</v>
      </c>
      <c r="AD749" s="8">
        <v>2.7</v>
      </c>
      <c r="AE749" s="14">
        <v>2020.0</v>
      </c>
      <c r="AF749" s="8"/>
    </row>
    <row r="750">
      <c r="A750" s="8">
        <v>115.0</v>
      </c>
      <c r="B750" s="9" t="s">
        <v>1526</v>
      </c>
      <c r="C750" s="10" t="s">
        <v>1527</v>
      </c>
      <c r="D750" s="8">
        <v>27.0</v>
      </c>
      <c r="E750" s="8">
        <v>16.0</v>
      </c>
      <c r="F750" s="8">
        <v>5.0</v>
      </c>
      <c r="G750" s="8">
        <v>11.0</v>
      </c>
      <c r="H750" s="8">
        <v>10.2</v>
      </c>
      <c r="I750" s="11">
        <v>3.4</v>
      </c>
      <c r="J750" s="10">
        <v>1.2</v>
      </c>
      <c r="K750" s="10">
        <v>4.0</v>
      </c>
      <c r="L750" s="8">
        <v>29.7</v>
      </c>
      <c r="M750" s="10">
        <v>0.8</v>
      </c>
      <c r="N750" s="10">
        <v>2.9</v>
      </c>
      <c r="O750" s="8">
        <v>25.5</v>
      </c>
      <c r="P750" s="8">
        <v>0.3</v>
      </c>
      <c r="Q750" s="8">
        <v>0.4</v>
      </c>
      <c r="R750" s="8">
        <v>57.1</v>
      </c>
      <c r="S750" s="10">
        <v>0.1</v>
      </c>
      <c r="T750" s="10">
        <v>1.3</v>
      </c>
      <c r="U750" s="10">
        <v>1.3</v>
      </c>
      <c r="V750" s="10">
        <v>0.3</v>
      </c>
      <c r="W750" s="10">
        <v>0.4</v>
      </c>
      <c r="X750" s="10">
        <v>0.2</v>
      </c>
      <c r="Y750" s="10">
        <v>0.1</v>
      </c>
      <c r="Z750" s="10">
        <v>1.1</v>
      </c>
      <c r="AA750" s="8">
        <v>6.2</v>
      </c>
      <c r="AB750" s="8">
        <v>0.0</v>
      </c>
      <c r="AC750" s="8">
        <v>0.0</v>
      </c>
      <c r="AD750" s="8">
        <v>-5.1</v>
      </c>
      <c r="AE750" s="14">
        <v>2020.0</v>
      </c>
      <c r="AF750" s="8"/>
    </row>
    <row r="751">
      <c r="A751" s="8">
        <v>116.0</v>
      </c>
      <c r="B751" s="9" t="s">
        <v>1528</v>
      </c>
      <c r="C751" s="10" t="s">
        <v>1529</v>
      </c>
      <c r="D751" s="8">
        <v>26.0</v>
      </c>
      <c r="E751" s="8">
        <v>21.0</v>
      </c>
      <c r="F751" s="8">
        <v>18.0</v>
      </c>
      <c r="G751" s="8">
        <v>3.0</v>
      </c>
      <c r="H751" s="8">
        <v>13.5</v>
      </c>
      <c r="I751" s="11">
        <v>3.3</v>
      </c>
      <c r="J751" s="10">
        <v>1.3</v>
      </c>
      <c r="K751" s="10">
        <v>3.2</v>
      </c>
      <c r="L751" s="8">
        <v>41.8</v>
      </c>
      <c r="M751" s="10">
        <v>0.3</v>
      </c>
      <c r="N751" s="10">
        <v>0.9</v>
      </c>
      <c r="O751" s="8">
        <v>33.3</v>
      </c>
      <c r="P751" s="8">
        <v>0.4</v>
      </c>
      <c r="Q751" s="8">
        <v>0.5</v>
      </c>
      <c r="R751" s="8">
        <v>80.0</v>
      </c>
      <c r="S751" s="10">
        <v>0.3</v>
      </c>
      <c r="T751" s="10">
        <v>0.8</v>
      </c>
      <c r="U751" s="10">
        <v>1.1</v>
      </c>
      <c r="V751" s="10">
        <v>2.4</v>
      </c>
      <c r="W751" s="10">
        <v>0.8</v>
      </c>
      <c r="X751" s="10">
        <v>0.3</v>
      </c>
      <c r="Y751" s="8">
        <v>0.0</v>
      </c>
      <c r="Z751" s="10">
        <v>1.0</v>
      </c>
      <c r="AA751" s="8">
        <v>7.9</v>
      </c>
      <c r="AB751" s="8">
        <v>0.0</v>
      </c>
      <c r="AC751" s="8">
        <v>0.0</v>
      </c>
      <c r="AD751" s="8">
        <v>1.0</v>
      </c>
      <c r="AE751" s="14">
        <v>2020.0</v>
      </c>
      <c r="AF751" s="8"/>
    </row>
    <row r="752">
      <c r="A752" s="8">
        <v>117.0</v>
      </c>
      <c r="B752" s="9" t="s">
        <v>1530</v>
      </c>
      <c r="C752" s="10" t="s">
        <v>1531</v>
      </c>
      <c r="D752" s="8">
        <v>22.0</v>
      </c>
      <c r="E752" s="8">
        <v>18.0</v>
      </c>
      <c r="F752" s="8">
        <v>2.0</v>
      </c>
      <c r="G752" s="8">
        <v>16.0</v>
      </c>
      <c r="H752" s="8">
        <v>11.4</v>
      </c>
      <c r="I752" s="11">
        <v>3.3</v>
      </c>
      <c r="J752" s="10">
        <v>1.4</v>
      </c>
      <c r="K752" s="10">
        <v>4.3</v>
      </c>
      <c r="L752" s="8">
        <v>32.1</v>
      </c>
      <c r="M752" s="10">
        <v>0.3</v>
      </c>
      <c r="N752" s="10">
        <v>2.4</v>
      </c>
      <c r="O752" s="8">
        <v>14.0</v>
      </c>
      <c r="P752" s="8">
        <v>0.2</v>
      </c>
      <c r="Q752" s="8">
        <v>0.3</v>
      </c>
      <c r="R752" s="8">
        <v>60.0</v>
      </c>
      <c r="S752" s="10">
        <v>0.6</v>
      </c>
      <c r="T752" s="10">
        <v>0.9</v>
      </c>
      <c r="U752" s="10">
        <v>1.5</v>
      </c>
      <c r="V752" s="10">
        <v>0.3</v>
      </c>
      <c r="W752" s="10">
        <v>0.4</v>
      </c>
      <c r="X752" s="10">
        <v>0.2</v>
      </c>
      <c r="Y752" s="8">
        <v>0.0</v>
      </c>
      <c r="Z752" s="10">
        <v>0.8</v>
      </c>
      <c r="AA752" s="8">
        <v>5.9</v>
      </c>
      <c r="AB752" s="8">
        <v>0.0</v>
      </c>
      <c r="AC752" s="8">
        <v>0.0</v>
      </c>
      <c r="AD752" s="8">
        <v>-7.1</v>
      </c>
      <c r="AE752" s="14">
        <v>2020.0</v>
      </c>
      <c r="AF752" s="8"/>
    </row>
    <row r="753">
      <c r="A753" s="8">
        <v>118.0</v>
      </c>
      <c r="B753" s="9" t="s">
        <v>1532</v>
      </c>
      <c r="C753" s="10" t="s">
        <v>1533</v>
      </c>
      <c r="D753" s="8">
        <v>24.0</v>
      </c>
      <c r="E753" s="8">
        <v>10.0</v>
      </c>
      <c r="F753" s="8">
        <v>3.0</v>
      </c>
      <c r="G753" s="8">
        <v>7.0</v>
      </c>
      <c r="H753" s="8">
        <v>6.1</v>
      </c>
      <c r="I753" s="11">
        <v>3.0</v>
      </c>
      <c r="J753" s="10">
        <v>1.2</v>
      </c>
      <c r="K753" s="10">
        <v>2.3</v>
      </c>
      <c r="L753" s="8">
        <v>52.2</v>
      </c>
      <c r="M753" s="8">
        <v>0.0</v>
      </c>
      <c r="N753" s="8">
        <v>0.0</v>
      </c>
      <c r="O753" s="8">
        <v>0.0</v>
      </c>
      <c r="P753" s="8">
        <v>0.6</v>
      </c>
      <c r="Q753" s="8">
        <v>1.0</v>
      </c>
      <c r="R753" s="8">
        <v>60.0</v>
      </c>
      <c r="S753" s="10">
        <v>0.3</v>
      </c>
      <c r="T753" s="10">
        <v>0.9</v>
      </c>
      <c r="U753" s="10">
        <v>1.2</v>
      </c>
      <c r="V753" s="8">
        <v>0.0</v>
      </c>
      <c r="W753" s="10">
        <v>0.5</v>
      </c>
      <c r="X753" s="10">
        <v>0.1</v>
      </c>
      <c r="Y753" s="10">
        <v>0.1</v>
      </c>
      <c r="Z753" s="10">
        <v>1.0</v>
      </c>
      <c r="AA753" s="8">
        <v>4.6</v>
      </c>
      <c r="AB753" s="8">
        <v>0.0</v>
      </c>
      <c r="AC753" s="8">
        <v>0.0</v>
      </c>
      <c r="AD753" s="8">
        <v>-1.8</v>
      </c>
      <c r="AE753" s="14">
        <v>2020.0</v>
      </c>
      <c r="AF753" s="8"/>
    </row>
    <row r="754">
      <c r="A754" s="8">
        <v>119.0</v>
      </c>
      <c r="B754" s="9" t="s">
        <v>1534</v>
      </c>
      <c r="C754" s="10" t="s">
        <v>1535</v>
      </c>
      <c r="D754" s="8">
        <v>23.0</v>
      </c>
      <c r="E754" s="8">
        <v>19.0</v>
      </c>
      <c r="F754" s="8">
        <v>1.0</v>
      </c>
      <c r="G754" s="8">
        <v>18.0</v>
      </c>
      <c r="H754" s="8">
        <v>10.0</v>
      </c>
      <c r="I754" s="11">
        <v>2.9</v>
      </c>
      <c r="J754" s="10">
        <v>1.2</v>
      </c>
      <c r="K754" s="10">
        <v>3.8</v>
      </c>
      <c r="L754" s="8">
        <v>30.6</v>
      </c>
      <c r="M754" s="10">
        <v>0.2</v>
      </c>
      <c r="N754" s="10">
        <v>1.5</v>
      </c>
      <c r="O754" s="8">
        <v>10.7</v>
      </c>
      <c r="P754" s="8">
        <v>0.5</v>
      </c>
      <c r="Q754" s="8">
        <v>0.6</v>
      </c>
      <c r="R754" s="8">
        <v>75.0</v>
      </c>
      <c r="S754" s="10">
        <v>0.8</v>
      </c>
      <c r="T754" s="10">
        <v>1.9</v>
      </c>
      <c r="U754" s="10">
        <v>2.7</v>
      </c>
      <c r="V754" s="10">
        <v>0.7</v>
      </c>
      <c r="W754" s="10">
        <v>0.7</v>
      </c>
      <c r="X754" s="10">
        <v>0.1</v>
      </c>
      <c r="Y754" s="10">
        <v>0.1</v>
      </c>
      <c r="Z754" s="10">
        <v>0.7</v>
      </c>
      <c r="AA754" s="8">
        <v>6.9</v>
      </c>
      <c r="AB754" s="8">
        <v>1.0</v>
      </c>
      <c r="AC754" s="8">
        <v>0.0</v>
      </c>
      <c r="AD754" s="8">
        <v>-4.8</v>
      </c>
      <c r="AE754" s="14">
        <v>2020.0</v>
      </c>
      <c r="AF754" s="8"/>
    </row>
    <row r="755">
      <c r="A755" s="8">
        <v>120.0</v>
      </c>
      <c r="B755" s="9" t="s">
        <v>1536</v>
      </c>
      <c r="C755" s="10" t="s">
        <v>1537</v>
      </c>
      <c r="D755" s="8">
        <v>30.0</v>
      </c>
      <c r="E755" s="8">
        <v>17.0</v>
      </c>
      <c r="F755" s="8">
        <v>12.0</v>
      </c>
      <c r="G755" s="8">
        <v>5.0</v>
      </c>
      <c r="H755" s="8">
        <v>14.5</v>
      </c>
      <c r="I755" s="11">
        <v>2.9</v>
      </c>
      <c r="J755" s="10">
        <v>0.7</v>
      </c>
      <c r="K755" s="10">
        <v>2.6</v>
      </c>
      <c r="L755" s="8">
        <v>26.7</v>
      </c>
      <c r="M755" s="10">
        <v>0.4</v>
      </c>
      <c r="N755" s="10">
        <v>0.8</v>
      </c>
      <c r="O755" s="8">
        <v>46.2</v>
      </c>
      <c r="P755" s="8">
        <v>1.1</v>
      </c>
      <c r="Q755" s="8">
        <v>1.5</v>
      </c>
      <c r="R755" s="8">
        <v>73.1</v>
      </c>
      <c r="S755" s="10">
        <v>0.5</v>
      </c>
      <c r="T755" s="10">
        <v>1.6</v>
      </c>
      <c r="U755" s="10">
        <v>2.1</v>
      </c>
      <c r="V755" s="10">
        <v>0.9</v>
      </c>
      <c r="W755" s="10">
        <v>0.5</v>
      </c>
      <c r="X755" s="10">
        <v>0.6</v>
      </c>
      <c r="Y755" s="10">
        <v>0.2</v>
      </c>
      <c r="Z755" s="10">
        <v>1.6</v>
      </c>
      <c r="AA755" s="8">
        <v>7.9</v>
      </c>
      <c r="AB755" s="8">
        <v>0.0</v>
      </c>
      <c r="AC755" s="8">
        <v>0.0</v>
      </c>
      <c r="AD755" s="8">
        <v>0.7</v>
      </c>
      <c r="AE755" s="14">
        <v>2020.0</v>
      </c>
      <c r="AF755" s="8"/>
    </row>
    <row r="756">
      <c r="A756" s="8">
        <v>121.0</v>
      </c>
      <c r="B756" s="9" t="s">
        <v>1538</v>
      </c>
      <c r="C756" s="10" t="s">
        <v>1539</v>
      </c>
      <c r="D756" s="8">
        <v>31.0</v>
      </c>
      <c r="E756" s="8">
        <v>22.0</v>
      </c>
      <c r="F756" s="8">
        <v>18.0</v>
      </c>
      <c r="G756" s="8">
        <v>4.0</v>
      </c>
      <c r="H756" s="8">
        <v>17.4</v>
      </c>
      <c r="I756" s="11">
        <v>2.9</v>
      </c>
      <c r="J756" s="10">
        <v>1.0</v>
      </c>
      <c r="K756" s="10">
        <v>2.3</v>
      </c>
      <c r="L756" s="8">
        <v>46.0</v>
      </c>
      <c r="M756" s="8">
        <v>0.0</v>
      </c>
      <c r="N756" s="8">
        <v>0.0</v>
      </c>
      <c r="O756" s="8">
        <v>0.0</v>
      </c>
      <c r="P756" s="8">
        <v>0.8</v>
      </c>
      <c r="Q756" s="8">
        <v>1.0</v>
      </c>
      <c r="R756" s="8">
        <v>77.3</v>
      </c>
      <c r="S756" s="10">
        <v>1.5</v>
      </c>
      <c r="T756" s="10">
        <v>3.1</v>
      </c>
      <c r="U756" s="10">
        <v>4.6</v>
      </c>
      <c r="V756" s="10">
        <v>0.9</v>
      </c>
      <c r="W756" s="10">
        <v>0.8</v>
      </c>
      <c r="X756" s="10">
        <v>0.2</v>
      </c>
      <c r="Y756" s="10">
        <v>0.1</v>
      </c>
      <c r="Z756" s="10">
        <v>1.0</v>
      </c>
      <c r="AA756" s="8">
        <v>9.0</v>
      </c>
      <c r="AB756" s="8">
        <v>0.0</v>
      </c>
      <c r="AC756" s="8">
        <v>0.0</v>
      </c>
      <c r="AD756" s="8">
        <v>3.9</v>
      </c>
      <c r="AE756" s="14">
        <v>2020.0</v>
      </c>
      <c r="AF756" s="8"/>
    </row>
    <row r="757">
      <c r="A757" s="8">
        <v>122.0</v>
      </c>
      <c r="B757" s="9" t="s">
        <v>1540</v>
      </c>
      <c r="C757" s="10" t="s">
        <v>1541</v>
      </c>
      <c r="D757" s="8">
        <v>22.0</v>
      </c>
      <c r="E757" s="8">
        <v>12.0</v>
      </c>
      <c r="F757" s="8">
        <v>6.0</v>
      </c>
      <c r="G757" s="8">
        <v>6.0</v>
      </c>
      <c r="H757" s="8">
        <v>9.4</v>
      </c>
      <c r="I757" s="11">
        <v>2.8</v>
      </c>
      <c r="J757" s="10">
        <v>1.0</v>
      </c>
      <c r="K757" s="10">
        <v>2.8</v>
      </c>
      <c r="L757" s="8">
        <v>36.4</v>
      </c>
      <c r="M757" s="10">
        <v>0.4</v>
      </c>
      <c r="N757" s="10">
        <v>1.4</v>
      </c>
      <c r="O757" s="8">
        <v>29.4</v>
      </c>
      <c r="P757" s="8">
        <v>0.4</v>
      </c>
      <c r="Q757" s="8">
        <v>0.6</v>
      </c>
      <c r="R757" s="8">
        <v>71.4</v>
      </c>
      <c r="S757" s="8">
        <v>0.0</v>
      </c>
      <c r="T757" s="10">
        <v>0.8</v>
      </c>
      <c r="U757" s="10">
        <v>0.8</v>
      </c>
      <c r="V757" s="10">
        <v>1.0</v>
      </c>
      <c r="W757" s="10">
        <v>0.5</v>
      </c>
      <c r="X757" s="10">
        <v>0.1</v>
      </c>
      <c r="Y757" s="8">
        <v>0.0</v>
      </c>
      <c r="Z757" s="10">
        <v>0.9</v>
      </c>
      <c r="AA757" s="8">
        <v>5.2</v>
      </c>
      <c r="AB757" s="8">
        <v>0.0</v>
      </c>
      <c r="AC757" s="8">
        <v>0.0</v>
      </c>
      <c r="AD757" s="8">
        <v>-1.8</v>
      </c>
      <c r="AE757" s="14">
        <v>2020.0</v>
      </c>
      <c r="AF757" s="8"/>
    </row>
    <row r="758">
      <c r="A758" s="8">
        <v>123.0</v>
      </c>
      <c r="B758" s="9" t="s">
        <v>1542</v>
      </c>
      <c r="C758" s="10" t="s">
        <v>1543</v>
      </c>
      <c r="D758" s="8">
        <v>32.0</v>
      </c>
      <c r="E758" s="8">
        <v>18.0</v>
      </c>
      <c r="F758" s="8">
        <v>7.0</v>
      </c>
      <c r="G758" s="8">
        <v>11.0</v>
      </c>
      <c r="H758" s="8">
        <v>12.4</v>
      </c>
      <c r="I758" s="11">
        <v>2.7</v>
      </c>
      <c r="J758" s="10">
        <v>1.1</v>
      </c>
      <c r="K758" s="10">
        <v>3.1</v>
      </c>
      <c r="L758" s="8">
        <v>33.9</v>
      </c>
      <c r="M758" s="10">
        <v>0.5</v>
      </c>
      <c r="N758" s="10">
        <v>1.9</v>
      </c>
      <c r="O758" s="8">
        <v>25.7</v>
      </c>
      <c r="P758" s="8">
        <v>0.1</v>
      </c>
      <c r="Q758" s="8">
        <v>0.2</v>
      </c>
      <c r="R758" s="8">
        <v>50.0</v>
      </c>
      <c r="S758" s="10">
        <v>0.2</v>
      </c>
      <c r="T758" s="10">
        <v>0.9</v>
      </c>
      <c r="U758" s="10">
        <v>1.1</v>
      </c>
      <c r="V758" s="10">
        <v>0.8</v>
      </c>
      <c r="W758" s="10">
        <v>0.7</v>
      </c>
      <c r="X758" s="10">
        <v>0.3</v>
      </c>
      <c r="Y758" s="10">
        <v>0.1</v>
      </c>
      <c r="Z758" s="10">
        <v>1.0</v>
      </c>
      <c r="AA758" s="8">
        <v>5.9</v>
      </c>
      <c r="AB758" s="8">
        <v>0.0</v>
      </c>
      <c r="AC758" s="8">
        <v>0.0</v>
      </c>
      <c r="AD758" s="8">
        <v>-0.8</v>
      </c>
      <c r="AE758" s="14">
        <v>2020.0</v>
      </c>
      <c r="AF758" s="8"/>
    </row>
    <row r="759">
      <c r="A759" s="8">
        <v>124.0</v>
      </c>
      <c r="B759" s="9" t="s">
        <v>1544</v>
      </c>
      <c r="C759" s="10" t="s">
        <v>1545</v>
      </c>
      <c r="D759" s="8">
        <v>23.0</v>
      </c>
      <c r="E759" s="8">
        <v>22.0</v>
      </c>
      <c r="F759" s="8">
        <v>8.0</v>
      </c>
      <c r="G759" s="8">
        <v>14.0</v>
      </c>
      <c r="H759" s="8">
        <v>14.0</v>
      </c>
      <c r="I759" s="11">
        <v>2.7</v>
      </c>
      <c r="J759" s="10">
        <v>1.1</v>
      </c>
      <c r="K759" s="10">
        <v>3.0</v>
      </c>
      <c r="L759" s="8">
        <v>36.4</v>
      </c>
      <c r="M759" s="8">
        <v>0.0</v>
      </c>
      <c r="N759" s="10">
        <v>0.6</v>
      </c>
      <c r="O759" s="8">
        <v>7.7</v>
      </c>
      <c r="P759" s="8">
        <v>0.5</v>
      </c>
      <c r="Q759" s="8">
        <v>0.5</v>
      </c>
      <c r="R759" s="8">
        <v>83.3</v>
      </c>
      <c r="S759" s="10">
        <v>1.0</v>
      </c>
      <c r="T759" s="10">
        <v>1.8</v>
      </c>
      <c r="U759" s="10">
        <v>2.9</v>
      </c>
      <c r="V759" s="10">
        <v>0.5</v>
      </c>
      <c r="W759" s="10">
        <v>0.5</v>
      </c>
      <c r="X759" s="10">
        <v>0.6</v>
      </c>
      <c r="Y759" s="10">
        <v>0.9</v>
      </c>
      <c r="Z759" s="10">
        <v>1.6</v>
      </c>
      <c r="AA759" s="8">
        <v>9.1</v>
      </c>
      <c r="AB759" s="8">
        <v>0.0</v>
      </c>
      <c r="AC759" s="8">
        <v>0.0</v>
      </c>
      <c r="AD759" s="8">
        <v>-1.2</v>
      </c>
      <c r="AE759" s="14">
        <v>2020.0</v>
      </c>
      <c r="AF759" s="8"/>
    </row>
    <row r="760">
      <c r="A760" s="8">
        <v>125.0</v>
      </c>
      <c r="B760" s="9" t="s">
        <v>1546</v>
      </c>
      <c r="C760" s="10" t="s">
        <v>1547</v>
      </c>
      <c r="D760" s="8">
        <v>34.0</v>
      </c>
      <c r="E760" s="8">
        <v>3.0</v>
      </c>
      <c r="F760" s="8">
        <v>1.0</v>
      </c>
      <c r="G760" s="8">
        <v>2.0</v>
      </c>
      <c r="H760" s="8">
        <v>8.1</v>
      </c>
      <c r="I760" s="11">
        <v>2.7</v>
      </c>
      <c r="J760" s="10">
        <v>1.0</v>
      </c>
      <c r="K760" s="10">
        <v>2.3</v>
      </c>
      <c r="L760" s="8">
        <v>42.9</v>
      </c>
      <c r="M760" s="8">
        <v>0.0</v>
      </c>
      <c r="N760" s="8">
        <v>0.0</v>
      </c>
      <c r="O760" s="8">
        <v>0.0</v>
      </c>
      <c r="P760" s="8">
        <v>0.7</v>
      </c>
      <c r="Q760" s="8">
        <v>1.0</v>
      </c>
      <c r="R760" s="8">
        <v>66.7</v>
      </c>
      <c r="S760" s="10">
        <v>1.7</v>
      </c>
      <c r="T760" s="10">
        <v>1.0</v>
      </c>
      <c r="U760" s="10">
        <v>2.7</v>
      </c>
      <c r="V760" s="10">
        <v>1.0</v>
      </c>
      <c r="W760" s="10">
        <v>0.7</v>
      </c>
      <c r="X760" s="8">
        <v>0.0</v>
      </c>
      <c r="Y760" s="8">
        <v>0.0</v>
      </c>
      <c r="Z760" s="10">
        <v>2.0</v>
      </c>
      <c r="AA760" s="8">
        <v>6.3</v>
      </c>
      <c r="AB760" s="8">
        <v>0.0</v>
      </c>
      <c r="AC760" s="8">
        <v>0.0</v>
      </c>
      <c r="AD760" s="8">
        <v>-0.7</v>
      </c>
      <c r="AE760" s="14">
        <v>2020.0</v>
      </c>
      <c r="AF760" s="8"/>
    </row>
    <row r="761">
      <c r="A761" s="8">
        <v>125.0</v>
      </c>
      <c r="B761" s="9" t="s">
        <v>1548</v>
      </c>
      <c r="C761" s="10" t="s">
        <v>1549</v>
      </c>
      <c r="D761" s="8">
        <v>26.0</v>
      </c>
      <c r="E761" s="8">
        <v>15.0</v>
      </c>
      <c r="F761" s="8">
        <v>7.0</v>
      </c>
      <c r="G761" s="8">
        <v>8.0</v>
      </c>
      <c r="H761" s="8">
        <v>15.3</v>
      </c>
      <c r="I761" s="11">
        <v>2.7</v>
      </c>
      <c r="J761" s="10">
        <v>1.1</v>
      </c>
      <c r="K761" s="10">
        <v>2.5</v>
      </c>
      <c r="L761" s="8">
        <v>42.1</v>
      </c>
      <c r="M761" s="10">
        <v>0.5</v>
      </c>
      <c r="N761" s="10">
        <v>1.4</v>
      </c>
      <c r="O761" s="8">
        <v>33.3</v>
      </c>
      <c r="P761" s="8">
        <v>0.1</v>
      </c>
      <c r="Q761" s="8">
        <v>0.4</v>
      </c>
      <c r="R761" s="8">
        <v>16.7</v>
      </c>
      <c r="S761" s="10">
        <v>0.3</v>
      </c>
      <c r="T761" s="10">
        <v>2.1</v>
      </c>
      <c r="U761" s="10">
        <v>2.5</v>
      </c>
      <c r="V761" s="10">
        <v>0.8</v>
      </c>
      <c r="W761" s="10">
        <v>0.5</v>
      </c>
      <c r="X761" s="10">
        <v>0.3</v>
      </c>
      <c r="Y761" s="10">
        <v>0.3</v>
      </c>
      <c r="Z761" s="10">
        <v>2.0</v>
      </c>
      <c r="AA761" s="8">
        <v>7.7</v>
      </c>
      <c r="AB761" s="8">
        <v>0.0</v>
      </c>
      <c r="AC761" s="8">
        <v>0.0</v>
      </c>
      <c r="AD761" s="8">
        <v>0.2</v>
      </c>
      <c r="AE761" s="14">
        <v>2020.0</v>
      </c>
      <c r="AF761" s="8"/>
    </row>
    <row r="762">
      <c r="A762" s="8">
        <v>127.0</v>
      </c>
      <c r="B762" s="9" t="s">
        <v>1550</v>
      </c>
      <c r="C762" s="10" t="s">
        <v>1551</v>
      </c>
      <c r="D762" s="8">
        <v>25.0</v>
      </c>
      <c r="E762" s="8">
        <v>20.0</v>
      </c>
      <c r="F762" s="8">
        <v>13.0</v>
      </c>
      <c r="G762" s="8">
        <v>7.0</v>
      </c>
      <c r="H762" s="8">
        <v>9.2</v>
      </c>
      <c r="I762" s="11">
        <v>2.6</v>
      </c>
      <c r="J762" s="10">
        <v>0.8</v>
      </c>
      <c r="K762" s="10">
        <v>2.3</v>
      </c>
      <c r="L762" s="8">
        <v>35.6</v>
      </c>
      <c r="M762" s="10">
        <v>0.1</v>
      </c>
      <c r="N762" s="10">
        <v>0.2</v>
      </c>
      <c r="O762" s="8">
        <v>25.0</v>
      </c>
      <c r="P762" s="8">
        <v>0.9</v>
      </c>
      <c r="Q762" s="8">
        <v>1.1</v>
      </c>
      <c r="R762" s="8">
        <v>81.8</v>
      </c>
      <c r="S762" s="10">
        <v>1.2</v>
      </c>
      <c r="T762" s="10">
        <v>1.3</v>
      </c>
      <c r="U762" s="10">
        <v>2.5</v>
      </c>
      <c r="V762" s="10">
        <v>0.2</v>
      </c>
      <c r="W762" s="10">
        <v>0.5</v>
      </c>
      <c r="X762" s="10">
        <v>0.3</v>
      </c>
      <c r="Y762" s="10">
        <v>0.4</v>
      </c>
      <c r="Z762" s="10">
        <v>1.2</v>
      </c>
      <c r="AA762" s="8">
        <v>6.5</v>
      </c>
      <c r="AB762" s="8">
        <v>0.0</v>
      </c>
      <c r="AC762" s="8">
        <v>0.0</v>
      </c>
      <c r="AD762" s="8">
        <v>1.5</v>
      </c>
      <c r="AE762" s="14">
        <v>2020.0</v>
      </c>
      <c r="AF762" s="8"/>
    </row>
    <row r="763">
      <c r="A763" s="8">
        <v>128.0</v>
      </c>
      <c r="B763" s="9" t="s">
        <v>1552</v>
      </c>
      <c r="C763" s="10" t="s">
        <v>1553</v>
      </c>
      <c r="D763" s="8">
        <v>26.0</v>
      </c>
      <c r="E763" s="8">
        <v>20.0</v>
      </c>
      <c r="F763" s="8">
        <v>8.0</v>
      </c>
      <c r="G763" s="8">
        <v>12.0</v>
      </c>
      <c r="H763" s="8">
        <v>9.9</v>
      </c>
      <c r="I763" s="11">
        <v>2.5</v>
      </c>
      <c r="J763" s="10">
        <v>0.9</v>
      </c>
      <c r="K763" s="10">
        <v>1.7</v>
      </c>
      <c r="L763" s="8">
        <v>52.9</v>
      </c>
      <c r="M763" s="8">
        <v>0.0</v>
      </c>
      <c r="N763" s="8">
        <v>0.0</v>
      </c>
      <c r="O763" s="8">
        <v>0.0</v>
      </c>
      <c r="P763" s="8">
        <v>0.7</v>
      </c>
      <c r="Q763" s="8">
        <v>1.3</v>
      </c>
      <c r="R763" s="8">
        <v>53.8</v>
      </c>
      <c r="S763" s="10">
        <v>1.0</v>
      </c>
      <c r="T763" s="10">
        <v>1.8</v>
      </c>
      <c r="U763" s="10">
        <v>2.8</v>
      </c>
      <c r="V763" s="10">
        <v>0.5</v>
      </c>
      <c r="W763" s="10">
        <v>0.6</v>
      </c>
      <c r="X763" s="10">
        <v>0.4</v>
      </c>
      <c r="Y763" s="10">
        <v>0.2</v>
      </c>
      <c r="Z763" s="10">
        <v>1.7</v>
      </c>
      <c r="AA763" s="8">
        <v>6.8</v>
      </c>
      <c r="AB763" s="8">
        <v>0.0</v>
      </c>
      <c r="AC763" s="8">
        <v>0.0</v>
      </c>
      <c r="AD763" s="8">
        <v>-1.2</v>
      </c>
      <c r="AE763" s="14">
        <v>2020.0</v>
      </c>
      <c r="AF763" s="8"/>
    </row>
    <row r="764">
      <c r="A764" s="8">
        <v>129.0</v>
      </c>
      <c r="B764" s="9" t="s">
        <v>1554</v>
      </c>
      <c r="C764" s="10" t="s">
        <v>1555</v>
      </c>
      <c r="D764" s="8">
        <v>29.0</v>
      </c>
      <c r="E764" s="8">
        <v>13.0</v>
      </c>
      <c r="F764" s="8">
        <v>4.0</v>
      </c>
      <c r="G764" s="8">
        <v>9.0</v>
      </c>
      <c r="H764" s="8">
        <v>7.0</v>
      </c>
      <c r="I764" s="11">
        <v>2.5</v>
      </c>
      <c r="J764" s="10">
        <v>0.8</v>
      </c>
      <c r="K764" s="10">
        <v>2.2</v>
      </c>
      <c r="L764" s="8">
        <v>37.9</v>
      </c>
      <c r="M764" s="10">
        <v>0.4</v>
      </c>
      <c r="N764" s="10">
        <v>1.3</v>
      </c>
      <c r="O764" s="8">
        <v>29.4</v>
      </c>
      <c r="P764" s="8">
        <v>0.4</v>
      </c>
      <c r="Q764" s="8">
        <v>0.5</v>
      </c>
      <c r="R764" s="8">
        <v>83.3</v>
      </c>
      <c r="S764" s="10">
        <v>0.2</v>
      </c>
      <c r="T764" s="10">
        <v>0.8</v>
      </c>
      <c r="U764" s="10">
        <v>1.0</v>
      </c>
      <c r="V764" s="10">
        <v>0.1</v>
      </c>
      <c r="W764" s="10">
        <v>0.2</v>
      </c>
      <c r="X764" s="10">
        <v>0.4</v>
      </c>
      <c r="Y764" s="10">
        <v>0.2</v>
      </c>
      <c r="Z764" s="10">
        <v>1.5</v>
      </c>
      <c r="AA764" s="8">
        <v>5.2</v>
      </c>
      <c r="AB764" s="8">
        <v>0.0</v>
      </c>
      <c r="AC764" s="8">
        <v>0.0</v>
      </c>
      <c r="AD764" s="8">
        <v>-3.2</v>
      </c>
      <c r="AE764" s="14">
        <v>2020.0</v>
      </c>
      <c r="AF764" s="8"/>
    </row>
    <row r="765">
      <c r="A765" s="8">
        <v>130.0</v>
      </c>
      <c r="B765" s="9" t="s">
        <v>1556</v>
      </c>
      <c r="C765" s="10" t="s">
        <v>1557</v>
      </c>
      <c r="D765" s="8">
        <v>27.0</v>
      </c>
      <c r="E765" s="8">
        <v>12.0</v>
      </c>
      <c r="F765" s="8">
        <v>8.0</v>
      </c>
      <c r="G765" s="8">
        <v>4.0</v>
      </c>
      <c r="H765" s="8">
        <v>9.9</v>
      </c>
      <c r="I765" s="11">
        <v>2.4</v>
      </c>
      <c r="J765" s="10">
        <v>1.1</v>
      </c>
      <c r="K765" s="10">
        <v>2.2</v>
      </c>
      <c r="L765" s="8">
        <v>50.0</v>
      </c>
      <c r="M765" s="8">
        <v>0.0</v>
      </c>
      <c r="N765" s="10">
        <v>0.3</v>
      </c>
      <c r="O765" s="8">
        <v>0.0</v>
      </c>
      <c r="P765" s="8">
        <v>0.3</v>
      </c>
      <c r="Q765" s="8">
        <v>0.3</v>
      </c>
      <c r="R765" s="8">
        <v>100.0</v>
      </c>
      <c r="S765" s="10">
        <v>0.4</v>
      </c>
      <c r="T765" s="10">
        <v>1.1</v>
      </c>
      <c r="U765" s="10">
        <v>1.5</v>
      </c>
      <c r="V765" s="10">
        <v>0.6</v>
      </c>
      <c r="W765" s="10">
        <v>0.4</v>
      </c>
      <c r="X765" s="10">
        <v>0.3</v>
      </c>
      <c r="Y765" s="10">
        <v>0.3</v>
      </c>
      <c r="Z765" s="10">
        <v>1.9</v>
      </c>
      <c r="AA765" s="8">
        <v>5.7</v>
      </c>
      <c r="AB765" s="8">
        <v>0.0</v>
      </c>
      <c r="AC765" s="8">
        <v>0.0</v>
      </c>
      <c r="AD765" s="8">
        <v>-1.8</v>
      </c>
      <c r="AE765" s="14">
        <v>2020.0</v>
      </c>
      <c r="AF765" s="8"/>
    </row>
    <row r="766">
      <c r="A766" s="8">
        <v>131.0</v>
      </c>
      <c r="B766" s="9" t="s">
        <v>1558</v>
      </c>
      <c r="C766" s="10" t="s">
        <v>1559</v>
      </c>
      <c r="D766" s="8">
        <v>30.0</v>
      </c>
      <c r="E766" s="8">
        <v>16.0</v>
      </c>
      <c r="F766" s="8">
        <v>11.0</v>
      </c>
      <c r="G766" s="8">
        <v>5.0</v>
      </c>
      <c r="H766" s="8">
        <v>5.6</v>
      </c>
      <c r="I766" s="11">
        <v>2.3</v>
      </c>
      <c r="J766" s="10">
        <v>1.0</v>
      </c>
      <c r="K766" s="10">
        <v>1.9</v>
      </c>
      <c r="L766" s="8">
        <v>53.3</v>
      </c>
      <c r="M766" s="8">
        <v>0.0</v>
      </c>
      <c r="N766" s="8">
        <v>0.0</v>
      </c>
      <c r="O766" s="8">
        <v>0.0</v>
      </c>
      <c r="P766" s="8">
        <v>0.3</v>
      </c>
      <c r="Q766" s="8">
        <v>0.5</v>
      </c>
      <c r="R766" s="8">
        <v>62.5</v>
      </c>
      <c r="S766" s="10">
        <v>0.6</v>
      </c>
      <c r="T766" s="10">
        <v>0.4</v>
      </c>
      <c r="U766" s="10">
        <v>0.9</v>
      </c>
      <c r="V766" s="10">
        <v>0.2</v>
      </c>
      <c r="W766" s="10">
        <v>0.4</v>
      </c>
      <c r="X766" s="10">
        <v>0.1</v>
      </c>
      <c r="Y766" s="10">
        <v>0.2</v>
      </c>
      <c r="Z766" s="10">
        <v>0.9</v>
      </c>
      <c r="AA766" s="8">
        <v>4.1</v>
      </c>
      <c r="AB766" s="8">
        <v>0.0</v>
      </c>
      <c r="AC766" s="8">
        <v>0.0</v>
      </c>
      <c r="AD766" s="8">
        <v>-2.1</v>
      </c>
      <c r="AE766" s="14">
        <v>2020.0</v>
      </c>
      <c r="AF766" s="8"/>
    </row>
    <row r="767">
      <c r="A767" s="8">
        <v>132.0</v>
      </c>
      <c r="B767" s="9" t="s">
        <v>1560</v>
      </c>
      <c r="C767" s="10" t="s">
        <v>1561</v>
      </c>
      <c r="D767" s="8">
        <v>24.0</v>
      </c>
      <c r="E767" s="8">
        <v>21.0</v>
      </c>
      <c r="F767" s="8">
        <v>10.0</v>
      </c>
      <c r="G767" s="8">
        <v>11.0</v>
      </c>
      <c r="H767" s="8">
        <v>8.9</v>
      </c>
      <c r="I767" s="11">
        <v>2.3</v>
      </c>
      <c r="J767" s="10">
        <v>1.0</v>
      </c>
      <c r="K767" s="10">
        <v>2.2</v>
      </c>
      <c r="L767" s="8">
        <v>42.6</v>
      </c>
      <c r="M767" s="8">
        <v>0.0</v>
      </c>
      <c r="N767" s="8">
        <v>0.0</v>
      </c>
      <c r="O767" s="8">
        <v>0.0</v>
      </c>
      <c r="P767" s="8">
        <v>0.4</v>
      </c>
      <c r="Q767" s="8">
        <v>0.9</v>
      </c>
      <c r="R767" s="8">
        <v>44.4</v>
      </c>
      <c r="S767" s="10">
        <v>1.5</v>
      </c>
      <c r="T767" s="10">
        <v>1.8</v>
      </c>
      <c r="U767" s="10">
        <v>3.3</v>
      </c>
      <c r="V767" s="10">
        <v>0.1</v>
      </c>
      <c r="W767" s="10">
        <v>0.7</v>
      </c>
      <c r="X767" s="10">
        <v>0.2</v>
      </c>
      <c r="Y767" s="10">
        <v>0.6</v>
      </c>
      <c r="Z767" s="10">
        <v>1.3</v>
      </c>
      <c r="AA767" s="8">
        <v>7.5</v>
      </c>
      <c r="AB767" s="8">
        <v>0.0</v>
      </c>
      <c r="AC767" s="8">
        <v>0.0</v>
      </c>
      <c r="AD767" s="8">
        <v>-0.8</v>
      </c>
      <c r="AE767" s="14">
        <v>2020.0</v>
      </c>
      <c r="AF767" s="8"/>
    </row>
    <row r="768">
      <c r="A768" s="8">
        <v>133.0</v>
      </c>
      <c r="B768" s="9" t="s">
        <v>1562</v>
      </c>
      <c r="C768" s="10" t="s">
        <v>1563</v>
      </c>
      <c r="D768" s="8">
        <v>27.0</v>
      </c>
      <c r="E768" s="8">
        <v>10.0</v>
      </c>
      <c r="F768" s="8">
        <v>9.0</v>
      </c>
      <c r="G768" s="8">
        <v>1.0</v>
      </c>
      <c r="H768" s="8">
        <v>8.8</v>
      </c>
      <c r="I768" s="11">
        <v>1.7</v>
      </c>
      <c r="J768" s="10">
        <v>0.5</v>
      </c>
      <c r="K768" s="10">
        <v>1.6</v>
      </c>
      <c r="L768" s="8">
        <v>31.3</v>
      </c>
      <c r="M768" s="10">
        <v>0.2</v>
      </c>
      <c r="N768" s="10">
        <v>0.9</v>
      </c>
      <c r="O768" s="8">
        <v>22.2</v>
      </c>
      <c r="P768" s="8">
        <v>0.5</v>
      </c>
      <c r="Q768" s="8">
        <v>0.8</v>
      </c>
      <c r="R768" s="8">
        <v>62.5</v>
      </c>
      <c r="S768" s="10">
        <v>0.2</v>
      </c>
      <c r="T768" s="10">
        <v>0.4</v>
      </c>
      <c r="U768" s="10">
        <v>0.6</v>
      </c>
      <c r="V768" s="10">
        <v>0.2</v>
      </c>
      <c r="W768" s="10">
        <v>0.6</v>
      </c>
      <c r="X768" s="10">
        <v>0.5</v>
      </c>
      <c r="Y768" s="8">
        <v>0.0</v>
      </c>
      <c r="Z768" s="10">
        <v>1.2</v>
      </c>
      <c r="AA768" s="8">
        <v>3.7</v>
      </c>
      <c r="AB768" s="8">
        <v>0.0</v>
      </c>
      <c r="AC768" s="8">
        <v>0.0</v>
      </c>
      <c r="AD768" s="8">
        <v>-0.1</v>
      </c>
      <c r="AE768" s="14">
        <v>2020.0</v>
      </c>
      <c r="AF768" s="8"/>
    </row>
    <row r="769">
      <c r="A769" s="8">
        <v>134.0</v>
      </c>
      <c r="B769" s="9" t="s">
        <v>1564</v>
      </c>
      <c r="C769" s="10" t="s">
        <v>1565</v>
      </c>
      <c r="D769" s="8">
        <v>31.0</v>
      </c>
      <c r="E769" s="8">
        <v>17.0</v>
      </c>
      <c r="F769" s="8">
        <v>8.0</v>
      </c>
      <c r="G769" s="8">
        <v>9.0</v>
      </c>
      <c r="H769" s="8">
        <v>6.5</v>
      </c>
      <c r="I769" s="11">
        <v>1.6</v>
      </c>
      <c r="J769" s="10">
        <v>0.5</v>
      </c>
      <c r="K769" s="10">
        <v>1.2</v>
      </c>
      <c r="L769" s="8">
        <v>42.9</v>
      </c>
      <c r="M769" s="10">
        <v>0.2</v>
      </c>
      <c r="N769" s="10">
        <v>0.5</v>
      </c>
      <c r="O769" s="8">
        <v>33.3</v>
      </c>
      <c r="P769" s="8">
        <v>0.4</v>
      </c>
      <c r="Q769" s="8">
        <v>0.5</v>
      </c>
      <c r="R769" s="8">
        <v>87.5</v>
      </c>
      <c r="S769" s="10">
        <v>0.1</v>
      </c>
      <c r="T769" s="10">
        <v>0.4</v>
      </c>
      <c r="U769" s="10">
        <v>0.4</v>
      </c>
      <c r="V769" s="10">
        <v>0.8</v>
      </c>
      <c r="W769" s="10">
        <v>0.8</v>
      </c>
      <c r="X769" s="10">
        <v>0.4</v>
      </c>
      <c r="Y769" s="8">
        <v>0.0</v>
      </c>
      <c r="Z769" s="10">
        <v>0.8</v>
      </c>
      <c r="AA769" s="8">
        <v>3.8</v>
      </c>
      <c r="AB769" s="8">
        <v>0.0</v>
      </c>
      <c r="AC769" s="8">
        <v>0.0</v>
      </c>
      <c r="AD769" s="8">
        <v>-2.2</v>
      </c>
      <c r="AE769" s="14">
        <v>2020.0</v>
      </c>
      <c r="AF769" s="8"/>
    </row>
    <row r="770">
      <c r="A770" s="8">
        <v>135.0</v>
      </c>
      <c r="B770" s="9" t="s">
        <v>1566</v>
      </c>
      <c r="C770" s="10" t="s">
        <v>1567</v>
      </c>
      <c r="D770" s="8">
        <v>27.0</v>
      </c>
      <c r="E770" s="8">
        <v>5.0</v>
      </c>
      <c r="F770" s="8">
        <v>1.0</v>
      </c>
      <c r="G770" s="8">
        <v>4.0</v>
      </c>
      <c r="H770" s="8">
        <v>5.5</v>
      </c>
      <c r="I770" s="11">
        <v>1.6</v>
      </c>
      <c r="J770" s="10">
        <v>0.4</v>
      </c>
      <c r="K770" s="10">
        <v>1.6</v>
      </c>
      <c r="L770" s="8">
        <v>25.0</v>
      </c>
      <c r="M770" s="8">
        <v>0.0</v>
      </c>
      <c r="N770" s="10">
        <v>0.6</v>
      </c>
      <c r="O770" s="8">
        <v>0.0</v>
      </c>
      <c r="P770" s="8">
        <v>0.8</v>
      </c>
      <c r="Q770" s="8">
        <v>1.2</v>
      </c>
      <c r="R770" s="8">
        <v>66.7</v>
      </c>
      <c r="S770" s="8">
        <v>0.0</v>
      </c>
      <c r="T770" s="10">
        <v>0.8</v>
      </c>
      <c r="U770" s="10">
        <v>0.8</v>
      </c>
      <c r="V770" s="8">
        <v>0.0</v>
      </c>
      <c r="W770" s="10">
        <v>0.6</v>
      </c>
      <c r="X770" s="8">
        <v>0.0</v>
      </c>
      <c r="Y770" s="8">
        <v>0.0</v>
      </c>
      <c r="Z770" s="10">
        <v>0.6</v>
      </c>
      <c r="AA770" s="8">
        <v>2.4</v>
      </c>
      <c r="AB770" s="8">
        <v>0.0</v>
      </c>
      <c r="AC770" s="8">
        <v>0.0</v>
      </c>
      <c r="AD770" s="8">
        <v>-1.6</v>
      </c>
      <c r="AE770" s="14">
        <v>2020.0</v>
      </c>
      <c r="AF770" s="8"/>
    </row>
    <row r="771">
      <c r="A771" s="8">
        <v>136.0</v>
      </c>
      <c r="B771" s="9" t="s">
        <v>1568</v>
      </c>
      <c r="C771" s="10" t="s">
        <v>1569</v>
      </c>
      <c r="D771" s="8">
        <v>24.0</v>
      </c>
      <c r="E771" s="8">
        <v>9.0</v>
      </c>
      <c r="F771" s="8">
        <v>4.0</v>
      </c>
      <c r="G771" s="8">
        <v>5.0</v>
      </c>
      <c r="H771" s="8">
        <v>5.3</v>
      </c>
      <c r="I771" s="11">
        <v>1.6</v>
      </c>
      <c r="J771" s="10">
        <v>0.4</v>
      </c>
      <c r="K771" s="10">
        <v>1.6</v>
      </c>
      <c r="L771" s="8">
        <v>28.6</v>
      </c>
      <c r="M771" s="8">
        <v>0.0</v>
      </c>
      <c r="N771" s="10">
        <v>0.1</v>
      </c>
      <c r="O771" s="8">
        <v>0.0</v>
      </c>
      <c r="P771" s="8">
        <v>0.7</v>
      </c>
      <c r="Q771" s="8">
        <v>1.0</v>
      </c>
      <c r="R771" s="8">
        <v>66.7</v>
      </c>
      <c r="S771" s="10">
        <v>0.7</v>
      </c>
      <c r="T771" s="10">
        <v>0.6</v>
      </c>
      <c r="U771" s="10">
        <v>1.2</v>
      </c>
      <c r="V771" s="10">
        <v>0.1</v>
      </c>
      <c r="W771" s="10">
        <v>0.2</v>
      </c>
      <c r="X771" s="8">
        <v>0.0</v>
      </c>
      <c r="Y771" s="10">
        <v>0.1</v>
      </c>
      <c r="Z771" s="10">
        <v>1.0</v>
      </c>
      <c r="AA771" s="8">
        <v>3.1</v>
      </c>
      <c r="AB771" s="8">
        <v>0.0</v>
      </c>
      <c r="AC771" s="8">
        <v>0.0</v>
      </c>
      <c r="AD771" s="8">
        <v>-1.1</v>
      </c>
      <c r="AE771" s="14">
        <v>2020.0</v>
      </c>
      <c r="AF771" s="8"/>
    </row>
    <row r="772">
      <c r="A772" s="8">
        <v>137.0</v>
      </c>
      <c r="B772" s="9" t="s">
        <v>1570</v>
      </c>
      <c r="C772" s="10" t="s">
        <v>1571</v>
      </c>
      <c r="D772" s="8">
        <v>23.0</v>
      </c>
      <c r="E772" s="8">
        <v>18.0</v>
      </c>
      <c r="F772" s="8">
        <v>4.0</v>
      </c>
      <c r="G772" s="8">
        <v>14.0</v>
      </c>
      <c r="H772" s="8">
        <v>8.6</v>
      </c>
      <c r="I772" s="11">
        <v>1.5</v>
      </c>
      <c r="J772" s="10">
        <v>0.6</v>
      </c>
      <c r="K772" s="10">
        <v>2.3</v>
      </c>
      <c r="L772" s="8">
        <v>24.4</v>
      </c>
      <c r="M772" s="10">
        <v>0.3</v>
      </c>
      <c r="N772" s="10">
        <v>1.2</v>
      </c>
      <c r="O772" s="8">
        <v>23.8</v>
      </c>
      <c r="P772" s="8">
        <v>0.1</v>
      </c>
      <c r="Q772" s="8">
        <v>0.2</v>
      </c>
      <c r="R772" s="8">
        <v>50.0</v>
      </c>
      <c r="S772" s="10">
        <v>0.2</v>
      </c>
      <c r="T772" s="10">
        <v>0.7</v>
      </c>
      <c r="U772" s="10">
        <v>0.8</v>
      </c>
      <c r="V772" s="10">
        <v>1.1</v>
      </c>
      <c r="W772" s="10">
        <v>1.0</v>
      </c>
      <c r="X772" s="10">
        <v>0.4</v>
      </c>
      <c r="Y772" s="8">
        <v>0.0</v>
      </c>
      <c r="Z772" s="10">
        <v>1.4</v>
      </c>
      <c r="AA772" s="8">
        <v>4.4</v>
      </c>
      <c r="AB772" s="8">
        <v>0.0</v>
      </c>
      <c r="AC772" s="8">
        <v>0.0</v>
      </c>
      <c r="AD772" s="8">
        <v>-1.8</v>
      </c>
      <c r="AE772" s="14">
        <v>2020.0</v>
      </c>
      <c r="AF772" s="8"/>
    </row>
    <row r="773">
      <c r="A773" s="8">
        <v>138.0</v>
      </c>
      <c r="B773" s="9" t="s">
        <v>1572</v>
      </c>
      <c r="C773" s="10" t="s">
        <v>1573</v>
      </c>
      <c r="D773" s="8">
        <v>28.0</v>
      </c>
      <c r="E773" s="8">
        <v>10.0</v>
      </c>
      <c r="F773" s="8">
        <v>6.0</v>
      </c>
      <c r="G773" s="8">
        <v>4.0</v>
      </c>
      <c r="H773" s="8">
        <v>6.3</v>
      </c>
      <c r="I773" s="11">
        <v>1.4</v>
      </c>
      <c r="J773" s="10">
        <v>0.4</v>
      </c>
      <c r="K773" s="10">
        <v>1.1</v>
      </c>
      <c r="L773" s="8">
        <v>36.4</v>
      </c>
      <c r="M773" s="8">
        <v>0.0</v>
      </c>
      <c r="N773" s="8">
        <v>0.0</v>
      </c>
      <c r="O773" s="8">
        <v>0.0</v>
      </c>
      <c r="P773" s="8">
        <v>0.6</v>
      </c>
      <c r="Q773" s="8">
        <v>0.7</v>
      </c>
      <c r="R773" s="8">
        <v>85.7</v>
      </c>
      <c r="S773" s="10">
        <v>0.6</v>
      </c>
      <c r="T773" s="10">
        <v>2.2</v>
      </c>
      <c r="U773" s="10">
        <v>2.8</v>
      </c>
      <c r="V773" s="10">
        <v>0.3</v>
      </c>
      <c r="W773" s="10">
        <v>1.0</v>
      </c>
      <c r="X773" s="10">
        <v>0.1</v>
      </c>
      <c r="Y773" s="10">
        <v>0.4</v>
      </c>
      <c r="Z773" s="10">
        <v>1.0</v>
      </c>
      <c r="AA773" s="8">
        <v>5.5</v>
      </c>
      <c r="AB773" s="8">
        <v>0.0</v>
      </c>
      <c r="AC773" s="8">
        <v>0.0</v>
      </c>
      <c r="AD773" s="8">
        <v>1.3</v>
      </c>
      <c r="AE773" s="14">
        <v>2020.0</v>
      </c>
      <c r="AF773" s="8"/>
    </row>
    <row r="774">
      <c r="A774" s="8">
        <v>139.0</v>
      </c>
      <c r="B774" s="9" t="s">
        <v>1574</v>
      </c>
      <c r="C774" s="10" t="s">
        <v>1575</v>
      </c>
      <c r="D774" s="8">
        <v>34.0</v>
      </c>
      <c r="E774" s="8">
        <v>13.0</v>
      </c>
      <c r="F774" s="8">
        <v>11.0</v>
      </c>
      <c r="G774" s="8">
        <v>2.0</v>
      </c>
      <c r="H774" s="8">
        <v>8.2</v>
      </c>
      <c r="I774" s="11">
        <v>1.4</v>
      </c>
      <c r="J774" s="10">
        <v>0.5</v>
      </c>
      <c r="K774" s="10">
        <v>1.3</v>
      </c>
      <c r="L774" s="8">
        <v>41.2</v>
      </c>
      <c r="M774" s="10">
        <v>0.1</v>
      </c>
      <c r="N774" s="10">
        <v>0.4</v>
      </c>
      <c r="O774" s="8">
        <v>20.0</v>
      </c>
      <c r="P774" s="8">
        <v>0.2</v>
      </c>
      <c r="Q774" s="8">
        <v>0.5</v>
      </c>
      <c r="R774" s="8">
        <v>50.0</v>
      </c>
      <c r="S774" s="10">
        <v>0.2</v>
      </c>
      <c r="T774" s="10">
        <v>1.9</v>
      </c>
      <c r="U774" s="10">
        <v>2.2</v>
      </c>
      <c r="V774" s="10">
        <v>0.5</v>
      </c>
      <c r="W774" s="10">
        <v>0.8</v>
      </c>
      <c r="X774" s="10">
        <v>0.1</v>
      </c>
      <c r="Y774" s="10">
        <v>0.1</v>
      </c>
      <c r="Z774" s="10">
        <v>0.5</v>
      </c>
      <c r="AA774" s="8">
        <v>4.4</v>
      </c>
      <c r="AB774" s="8">
        <v>0.0</v>
      </c>
      <c r="AC774" s="8">
        <v>0.0</v>
      </c>
      <c r="AD774" s="8">
        <v>-1.1</v>
      </c>
      <c r="AE774" s="14">
        <v>2020.0</v>
      </c>
      <c r="AF774" s="8"/>
    </row>
    <row r="775">
      <c r="A775" s="8">
        <v>140.0</v>
      </c>
      <c r="B775" s="9" t="s">
        <v>1576</v>
      </c>
      <c r="C775" s="10" t="s">
        <v>1577</v>
      </c>
      <c r="D775" s="8">
        <v>23.0</v>
      </c>
      <c r="E775" s="8">
        <v>12.0</v>
      </c>
      <c r="F775" s="8">
        <v>4.0</v>
      </c>
      <c r="G775" s="8">
        <v>8.0</v>
      </c>
      <c r="H775" s="8">
        <v>6.0</v>
      </c>
      <c r="I775" s="11">
        <v>1.3</v>
      </c>
      <c r="J775" s="10">
        <v>0.3</v>
      </c>
      <c r="K775" s="10">
        <v>1.3</v>
      </c>
      <c r="L775" s="8">
        <v>26.7</v>
      </c>
      <c r="M775" s="10">
        <v>0.3</v>
      </c>
      <c r="N775" s="10">
        <v>1.1</v>
      </c>
      <c r="O775" s="8">
        <v>23.1</v>
      </c>
      <c r="P775" s="8">
        <v>0.3</v>
      </c>
      <c r="Q775" s="8">
        <v>0.4</v>
      </c>
      <c r="R775" s="8">
        <v>80.0</v>
      </c>
      <c r="S775" s="8">
        <v>0.0</v>
      </c>
      <c r="T775" s="10">
        <v>0.4</v>
      </c>
      <c r="U775" s="10">
        <v>0.4</v>
      </c>
      <c r="V775" s="10">
        <v>0.3</v>
      </c>
      <c r="W775" s="10">
        <v>0.4</v>
      </c>
      <c r="X775" s="8">
        <v>0.0</v>
      </c>
      <c r="Y775" s="8">
        <v>0.0</v>
      </c>
      <c r="Z775" s="10">
        <v>0.6</v>
      </c>
      <c r="AA775" s="8">
        <v>2.2</v>
      </c>
      <c r="AB775" s="8">
        <v>0.0</v>
      </c>
      <c r="AC775" s="8">
        <v>0.0</v>
      </c>
      <c r="AD775" s="8">
        <v>-2.6</v>
      </c>
      <c r="AE775" s="14">
        <v>2020.0</v>
      </c>
      <c r="AF775" s="8"/>
    </row>
    <row r="776">
      <c r="A776" s="8">
        <v>141.0</v>
      </c>
      <c r="B776" s="9" t="s">
        <v>1578</v>
      </c>
      <c r="C776" s="10" t="s">
        <v>1579</v>
      </c>
      <c r="D776" s="8">
        <v>23.0</v>
      </c>
      <c r="E776" s="8">
        <v>5.0</v>
      </c>
      <c r="F776" s="8">
        <v>1.0</v>
      </c>
      <c r="G776" s="8">
        <v>4.0</v>
      </c>
      <c r="H776" s="8">
        <v>6.5</v>
      </c>
      <c r="I776" s="11">
        <v>0.8</v>
      </c>
      <c r="J776" s="10">
        <v>0.4</v>
      </c>
      <c r="K776" s="10">
        <v>0.6</v>
      </c>
      <c r="L776" s="8">
        <v>66.7</v>
      </c>
      <c r="M776" s="8">
        <v>0.0</v>
      </c>
      <c r="N776" s="8">
        <v>0.0</v>
      </c>
      <c r="O776" s="8">
        <v>0.0</v>
      </c>
      <c r="P776" s="8">
        <v>0.0</v>
      </c>
      <c r="Q776" s="8">
        <v>0.0</v>
      </c>
      <c r="R776" s="8">
        <v>0.0</v>
      </c>
      <c r="S776" s="10">
        <v>0.2</v>
      </c>
      <c r="T776" s="10">
        <v>0.8</v>
      </c>
      <c r="U776" s="10">
        <v>1.0</v>
      </c>
      <c r="V776" s="8">
        <v>0.0</v>
      </c>
      <c r="W776" s="10">
        <v>0.4</v>
      </c>
      <c r="X776" s="10">
        <v>0.6</v>
      </c>
      <c r="Y776" s="10">
        <v>0.8</v>
      </c>
      <c r="Z776" s="10">
        <v>0.8</v>
      </c>
      <c r="AA776" s="8">
        <v>4.6</v>
      </c>
      <c r="AB776" s="8">
        <v>0.0</v>
      </c>
      <c r="AC776" s="8">
        <v>0.0</v>
      </c>
      <c r="AD776" s="8">
        <v>-1.8</v>
      </c>
      <c r="AE776" s="14">
        <v>2020.0</v>
      </c>
      <c r="AF776" s="8"/>
    </row>
    <row r="777">
      <c r="A777" s="8">
        <v>142.0</v>
      </c>
      <c r="B777" s="9" t="s">
        <v>1580</v>
      </c>
      <c r="C777" s="10" t="s">
        <v>1581</v>
      </c>
      <c r="D777" s="8">
        <v>27.0</v>
      </c>
      <c r="E777" s="8">
        <v>13.0</v>
      </c>
      <c r="F777" s="8">
        <v>12.0</v>
      </c>
      <c r="G777" s="8">
        <v>1.0</v>
      </c>
      <c r="H777" s="8">
        <v>2.2</v>
      </c>
      <c r="I777" s="11">
        <v>0.3</v>
      </c>
      <c r="J777" s="10">
        <v>0.2</v>
      </c>
      <c r="K777" s="10">
        <v>0.5</v>
      </c>
      <c r="L777" s="8">
        <v>28.6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8">
        <v>0.0</v>
      </c>
      <c r="S777" s="10">
        <v>0.1</v>
      </c>
      <c r="T777" s="10">
        <v>0.3</v>
      </c>
      <c r="U777" s="10">
        <v>0.4</v>
      </c>
      <c r="V777" s="10">
        <v>0.2</v>
      </c>
      <c r="W777" s="10">
        <v>0.1</v>
      </c>
      <c r="X777" s="8">
        <v>0.0</v>
      </c>
      <c r="Y777" s="8">
        <v>0.0</v>
      </c>
      <c r="Z777" s="10">
        <v>0.2</v>
      </c>
      <c r="AA777" s="8">
        <v>0.8</v>
      </c>
      <c r="AB777" s="8">
        <v>0.0</v>
      </c>
      <c r="AC777" s="8">
        <v>0.0</v>
      </c>
      <c r="AD777" s="8">
        <v>-1.5</v>
      </c>
      <c r="AE777" s="14">
        <v>2020.0</v>
      </c>
      <c r="AF777" s="8"/>
    </row>
    <row r="778">
      <c r="A778" s="8">
        <v>143.0</v>
      </c>
      <c r="B778" s="9" t="s">
        <v>1582</v>
      </c>
      <c r="C778" s="10" t="s">
        <v>1583</v>
      </c>
      <c r="D778" s="8">
        <v>32.0</v>
      </c>
      <c r="E778" s="8">
        <v>1.0</v>
      </c>
      <c r="F778" s="8">
        <v>1.0</v>
      </c>
      <c r="G778" s="8">
        <v>0.0</v>
      </c>
      <c r="H778" s="8">
        <v>0.4</v>
      </c>
      <c r="I778" s="11">
        <v>0.0</v>
      </c>
      <c r="J778" s="8">
        <v>0.0</v>
      </c>
      <c r="K778" s="8">
        <v>0.0</v>
      </c>
      <c r="L778" s="8">
        <v>0.0</v>
      </c>
      <c r="M778" s="8">
        <v>0.0</v>
      </c>
      <c r="N778" s="8">
        <v>0.0</v>
      </c>
      <c r="O778" s="8">
        <v>0.0</v>
      </c>
      <c r="P778" s="8">
        <v>0.0</v>
      </c>
      <c r="Q778" s="8">
        <v>0.0</v>
      </c>
      <c r="R778" s="8">
        <v>0.0</v>
      </c>
      <c r="S778" s="8">
        <v>0.0</v>
      </c>
      <c r="T778" s="8">
        <v>0.0</v>
      </c>
      <c r="U778" s="8">
        <v>0.0</v>
      </c>
      <c r="V778" s="8">
        <v>0.0</v>
      </c>
      <c r="W778" s="8">
        <v>0.0</v>
      </c>
      <c r="X778" s="8">
        <v>0.0</v>
      </c>
      <c r="Y778" s="8">
        <v>0.0</v>
      </c>
      <c r="Z778" s="8">
        <v>0.0</v>
      </c>
      <c r="AA778" s="8">
        <v>0.0</v>
      </c>
      <c r="AB778" s="8">
        <v>0.0</v>
      </c>
      <c r="AC778" s="8">
        <v>0.0</v>
      </c>
      <c r="AD778" s="8">
        <v>0.0</v>
      </c>
      <c r="AE778" s="14">
        <v>2020.0</v>
      </c>
      <c r="AF778" s="8"/>
    </row>
    <row r="779">
      <c r="A779" s="8">
        <v>143.0</v>
      </c>
      <c r="B779" s="9" t="s">
        <v>1584</v>
      </c>
      <c r="C779" s="10" t="s">
        <v>1585</v>
      </c>
      <c r="D779" s="8">
        <v>26.0</v>
      </c>
      <c r="E779" s="8">
        <v>2.0</v>
      </c>
      <c r="F779" s="8">
        <v>1.0</v>
      </c>
      <c r="G779" s="8">
        <v>1.0</v>
      </c>
      <c r="H779" s="8">
        <v>1.2</v>
      </c>
      <c r="I779" s="11">
        <v>0.0</v>
      </c>
      <c r="J779" s="8">
        <v>0.0</v>
      </c>
      <c r="K779" s="8">
        <v>0.0</v>
      </c>
      <c r="L779" s="8">
        <v>0.0</v>
      </c>
      <c r="M779" s="8">
        <v>0.0</v>
      </c>
      <c r="N779" s="8">
        <v>0.0</v>
      </c>
      <c r="O779" s="8">
        <v>0.0</v>
      </c>
      <c r="P779" s="8">
        <v>0.0</v>
      </c>
      <c r="Q779" s="8">
        <v>0.0</v>
      </c>
      <c r="R779" s="8">
        <v>0.0</v>
      </c>
      <c r="S779" s="8">
        <v>0.0</v>
      </c>
      <c r="T779" s="8">
        <v>0.0</v>
      </c>
      <c r="U779" s="8">
        <v>0.0</v>
      </c>
      <c r="V779" s="8">
        <v>0.0</v>
      </c>
      <c r="W779" s="8">
        <v>0.0</v>
      </c>
      <c r="X779" s="8">
        <v>0.0</v>
      </c>
      <c r="Y779" s="8">
        <v>0.0</v>
      </c>
      <c r="Z779" s="8">
        <v>0.0</v>
      </c>
      <c r="AA779" s="8">
        <v>0.0</v>
      </c>
      <c r="AB779" s="8">
        <v>0.0</v>
      </c>
      <c r="AC779" s="8">
        <v>0.0</v>
      </c>
      <c r="AD779" s="8">
        <v>-2.5</v>
      </c>
      <c r="AE779" s="14">
        <v>2020.0</v>
      </c>
      <c r="AF779" s="8"/>
    </row>
    <row r="780">
      <c r="A780" s="8">
        <v>143.0</v>
      </c>
      <c r="B780" s="9" t="s">
        <v>1586</v>
      </c>
      <c r="C780" s="10" t="s">
        <v>1587</v>
      </c>
      <c r="D780" s="8">
        <v>25.0</v>
      </c>
      <c r="E780" s="8">
        <v>7.0</v>
      </c>
      <c r="F780" s="8">
        <v>6.0</v>
      </c>
      <c r="G780" s="8">
        <v>1.0</v>
      </c>
      <c r="H780" s="8">
        <v>2.2</v>
      </c>
      <c r="I780" s="11">
        <v>0.0</v>
      </c>
      <c r="J780" s="8">
        <v>0.0</v>
      </c>
      <c r="K780" s="10">
        <v>0.4</v>
      </c>
      <c r="L780" s="8">
        <v>0.0</v>
      </c>
      <c r="M780" s="8">
        <v>0.0</v>
      </c>
      <c r="N780" s="10">
        <v>0.1</v>
      </c>
      <c r="O780" s="8">
        <v>0.0</v>
      </c>
      <c r="P780" s="8">
        <v>0.0</v>
      </c>
      <c r="Q780" s="8">
        <v>0.0</v>
      </c>
      <c r="R780" s="8">
        <v>0.0</v>
      </c>
      <c r="S780" s="10">
        <v>0.3</v>
      </c>
      <c r="T780" s="10">
        <v>0.3</v>
      </c>
      <c r="U780" s="10">
        <v>0.6</v>
      </c>
      <c r="V780" s="10">
        <v>0.1</v>
      </c>
      <c r="W780" s="10">
        <v>0.4</v>
      </c>
      <c r="X780" s="8">
        <v>0.0</v>
      </c>
      <c r="Y780" s="8">
        <v>0.0</v>
      </c>
      <c r="Z780" s="10">
        <v>0.4</v>
      </c>
      <c r="AA780" s="8">
        <v>0.7</v>
      </c>
      <c r="AB780" s="8">
        <v>0.0</v>
      </c>
      <c r="AC780" s="8">
        <v>0.0</v>
      </c>
      <c r="AD780" s="8">
        <v>-1.0</v>
      </c>
      <c r="AE780" s="14">
        <v>2020.0</v>
      </c>
      <c r="AF780" s="8"/>
    </row>
    <row r="781">
      <c r="A781" s="8">
        <v>1.0</v>
      </c>
      <c r="B781" s="9" t="s">
        <v>1588</v>
      </c>
      <c r="C781" s="10" t="s">
        <v>1589</v>
      </c>
      <c r="D781" s="8">
        <v>29.0</v>
      </c>
      <c r="E781" s="8">
        <v>31.0</v>
      </c>
      <c r="F781" s="8">
        <v>13.0</v>
      </c>
      <c r="G781" s="8">
        <v>18.0</v>
      </c>
      <c r="H781" s="8">
        <v>32.8</v>
      </c>
      <c r="I781" s="11">
        <v>20.7</v>
      </c>
      <c r="J781" s="10">
        <v>8.7</v>
      </c>
      <c r="K781" s="10">
        <v>15.5</v>
      </c>
      <c r="L781" s="8">
        <v>56.4</v>
      </c>
      <c r="M781" s="8">
        <v>0.0</v>
      </c>
      <c r="N781" s="10">
        <v>0.1</v>
      </c>
      <c r="O781" s="8">
        <v>33.3</v>
      </c>
      <c r="P781" s="8">
        <v>3.3</v>
      </c>
      <c r="Q781" s="8">
        <v>4.0</v>
      </c>
      <c r="R781" s="8">
        <v>80.8</v>
      </c>
      <c r="S781" s="10">
        <v>1.6</v>
      </c>
      <c r="T781" s="10">
        <v>5.5</v>
      </c>
      <c r="U781" s="10">
        <v>7.2</v>
      </c>
      <c r="V781" s="10">
        <v>2.4</v>
      </c>
      <c r="W781" s="10">
        <v>2.5</v>
      </c>
      <c r="X781" s="10">
        <v>0.7</v>
      </c>
      <c r="Y781" s="10">
        <v>2.0</v>
      </c>
      <c r="Z781" s="10">
        <v>2.7</v>
      </c>
      <c r="AA781" s="8">
        <v>35.7</v>
      </c>
      <c r="AB781" s="8">
        <v>3.0</v>
      </c>
      <c r="AC781" s="8">
        <v>0.0</v>
      </c>
      <c r="AD781" s="8">
        <v>-1.5</v>
      </c>
      <c r="AE781" s="14">
        <v>2019.0</v>
      </c>
      <c r="AF781" s="8"/>
    </row>
    <row r="782">
      <c r="A782" s="8">
        <v>2.0</v>
      </c>
      <c r="B782" s="9" t="s">
        <v>1590</v>
      </c>
      <c r="C782" s="10" t="s">
        <v>1591</v>
      </c>
      <c r="D782" s="8">
        <v>30.0</v>
      </c>
      <c r="E782" s="8">
        <v>31.0</v>
      </c>
      <c r="F782" s="8">
        <v>26.0</v>
      </c>
      <c r="G782" s="8">
        <v>5.0</v>
      </c>
      <c r="H782" s="8">
        <v>29.1</v>
      </c>
      <c r="I782" s="11">
        <v>19.5</v>
      </c>
      <c r="J782" s="10">
        <v>7.1</v>
      </c>
      <c r="K782" s="10">
        <v>13.8</v>
      </c>
      <c r="L782" s="8">
        <v>51.5</v>
      </c>
      <c r="M782" s="10">
        <v>1.7</v>
      </c>
      <c r="N782" s="10">
        <v>3.9</v>
      </c>
      <c r="O782" s="8">
        <v>43.0</v>
      </c>
      <c r="P782" s="8">
        <v>3.7</v>
      </c>
      <c r="Q782" s="8">
        <v>3.8</v>
      </c>
      <c r="R782" s="8">
        <v>97.4</v>
      </c>
      <c r="S782" s="10">
        <v>1.5</v>
      </c>
      <c r="T782" s="10">
        <v>6.7</v>
      </c>
      <c r="U782" s="10">
        <v>8.3</v>
      </c>
      <c r="V782" s="10">
        <v>2.2</v>
      </c>
      <c r="W782" s="10">
        <v>1.0</v>
      </c>
      <c r="X782" s="10">
        <v>0.6</v>
      </c>
      <c r="Y782" s="10">
        <v>1.3</v>
      </c>
      <c r="Z782" s="10">
        <v>1.0</v>
      </c>
      <c r="AA782" s="8">
        <v>35.4</v>
      </c>
      <c r="AB782" s="8">
        <v>9.0</v>
      </c>
      <c r="AC782" s="8">
        <v>0.0</v>
      </c>
      <c r="AD782" s="8">
        <v>12.0</v>
      </c>
      <c r="AE782" s="14">
        <v>2019.0</v>
      </c>
      <c r="AF782" s="8"/>
    </row>
    <row r="783">
      <c r="A783" s="8">
        <v>3.0</v>
      </c>
      <c r="B783" s="9" t="s">
        <v>1592</v>
      </c>
      <c r="C783" s="10" t="s">
        <v>1593</v>
      </c>
      <c r="D783" s="8">
        <v>23.0</v>
      </c>
      <c r="E783" s="8">
        <v>33.0</v>
      </c>
      <c r="F783" s="8">
        <v>10.0</v>
      </c>
      <c r="G783" s="8">
        <v>23.0</v>
      </c>
      <c r="H783" s="8">
        <v>32.1</v>
      </c>
      <c r="I783" s="11">
        <v>19.1</v>
      </c>
      <c r="J783" s="10">
        <v>6.5</v>
      </c>
      <c r="K783" s="10">
        <v>16.7</v>
      </c>
      <c r="L783" s="8">
        <v>38.8</v>
      </c>
      <c r="M783" s="10">
        <v>1.7</v>
      </c>
      <c r="N783" s="10">
        <v>4.9</v>
      </c>
      <c r="O783" s="8">
        <v>35.2</v>
      </c>
      <c r="P783" s="8">
        <v>4.4</v>
      </c>
      <c r="Q783" s="8">
        <v>5.4</v>
      </c>
      <c r="R783" s="8">
        <v>81.5</v>
      </c>
      <c r="S783" s="10">
        <v>0.6</v>
      </c>
      <c r="T783" s="10">
        <v>1.8</v>
      </c>
      <c r="U783" s="10">
        <v>2.4</v>
      </c>
      <c r="V783" s="10">
        <v>3.2</v>
      </c>
      <c r="W783" s="10">
        <v>2.1</v>
      </c>
      <c r="X783" s="10">
        <v>1.1</v>
      </c>
      <c r="Y783" s="8">
        <v>0.0</v>
      </c>
      <c r="Z783" s="10">
        <v>2.6</v>
      </c>
      <c r="AA783" s="8">
        <v>28.6</v>
      </c>
      <c r="AB783" s="8">
        <v>0.0</v>
      </c>
      <c r="AC783" s="8">
        <v>0.0</v>
      </c>
      <c r="AD783" s="8">
        <v>-5.7</v>
      </c>
      <c r="AE783" s="14">
        <v>2019.0</v>
      </c>
      <c r="AF783" s="8"/>
    </row>
    <row r="784">
      <c r="A784" s="8">
        <v>4.0</v>
      </c>
      <c r="B784" s="9" t="s">
        <v>1594</v>
      </c>
      <c r="C784" s="10" t="s">
        <v>1595</v>
      </c>
      <c r="D784" s="8">
        <v>28.0</v>
      </c>
      <c r="E784" s="8">
        <v>34.0</v>
      </c>
      <c r="F784" s="8">
        <v>18.0</v>
      </c>
      <c r="G784" s="8">
        <v>16.0</v>
      </c>
      <c r="H784" s="8">
        <v>31.3</v>
      </c>
      <c r="I784" s="11">
        <v>18.1</v>
      </c>
      <c r="J784" s="10">
        <v>6.7</v>
      </c>
      <c r="K784" s="10">
        <v>15.2</v>
      </c>
      <c r="L784" s="8">
        <v>43.9</v>
      </c>
      <c r="M784" s="10">
        <v>0.9</v>
      </c>
      <c r="N784" s="10">
        <v>3.1</v>
      </c>
      <c r="O784" s="8">
        <v>30.8</v>
      </c>
      <c r="P784" s="8">
        <v>3.8</v>
      </c>
      <c r="Q784" s="8">
        <v>4.6</v>
      </c>
      <c r="R784" s="8">
        <v>81.0</v>
      </c>
      <c r="S784" s="10">
        <v>2.7</v>
      </c>
      <c r="T784" s="10">
        <v>5.5</v>
      </c>
      <c r="U784" s="10">
        <v>8.2</v>
      </c>
      <c r="V784" s="10">
        <v>2.1</v>
      </c>
      <c r="W784" s="10">
        <v>2.9</v>
      </c>
      <c r="X784" s="10">
        <v>2.2</v>
      </c>
      <c r="Y784" s="10">
        <v>1.7</v>
      </c>
      <c r="Z784" s="10">
        <v>2.9</v>
      </c>
      <c r="AA784" s="8">
        <v>37.2</v>
      </c>
      <c r="AB784" s="8">
        <v>9.0</v>
      </c>
      <c r="AC784" s="8">
        <v>0.0</v>
      </c>
      <c r="AD784" s="8">
        <v>4.3</v>
      </c>
      <c r="AE784" s="14">
        <v>2019.0</v>
      </c>
      <c r="AF784" s="8"/>
    </row>
    <row r="785">
      <c r="A785" s="8">
        <v>5.0</v>
      </c>
      <c r="B785" s="9" t="s">
        <v>1596</v>
      </c>
      <c r="C785" s="10" t="s">
        <v>1597</v>
      </c>
      <c r="D785" s="8">
        <v>32.0</v>
      </c>
      <c r="E785" s="8">
        <v>34.0</v>
      </c>
      <c r="F785" s="8">
        <v>15.0</v>
      </c>
      <c r="G785" s="8">
        <v>19.0</v>
      </c>
      <c r="H785" s="8">
        <v>32.9</v>
      </c>
      <c r="I785" s="11">
        <v>17.2</v>
      </c>
      <c r="J785" s="10">
        <v>5.6</v>
      </c>
      <c r="K785" s="10">
        <v>14.8</v>
      </c>
      <c r="L785" s="8">
        <v>37.7</v>
      </c>
      <c r="M785" s="10">
        <v>1.5</v>
      </c>
      <c r="N785" s="10">
        <v>5.6</v>
      </c>
      <c r="O785" s="8">
        <v>27.2</v>
      </c>
      <c r="P785" s="8">
        <v>4.5</v>
      </c>
      <c r="Q785" s="8">
        <v>4.9</v>
      </c>
      <c r="R785" s="8">
        <v>91.6</v>
      </c>
      <c r="S785" s="10">
        <v>1.0</v>
      </c>
      <c r="T785" s="10">
        <v>6.6</v>
      </c>
      <c r="U785" s="10">
        <v>7.6</v>
      </c>
      <c r="V785" s="10">
        <v>2.7</v>
      </c>
      <c r="W785" s="10">
        <v>1.6</v>
      </c>
      <c r="X785" s="10">
        <v>1.3</v>
      </c>
      <c r="Y785" s="10">
        <v>0.6</v>
      </c>
      <c r="Z785" s="10">
        <v>1.6</v>
      </c>
      <c r="AA785" s="8">
        <v>32.9</v>
      </c>
      <c r="AB785" s="8">
        <v>9.0</v>
      </c>
      <c r="AC785" s="8">
        <v>0.0</v>
      </c>
      <c r="AD785" s="8">
        <v>-1.7</v>
      </c>
      <c r="AE785" s="14">
        <v>2019.0</v>
      </c>
      <c r="AF785" s="8"/>
    </row>
    <row r="786">
      <c r="A786" s="8">
        <v>6.0</v>
      </c>
      <c r="B786" s="9" t="s">
        <v>1598</v>
      </c>
      <c r="C786" s="10" t="s">
        <v>1599</v>
      </c>
      <c r="D786" s="8">
        <v>31.0</v>
      </c>
      <c r="E786" s="8">
        <v>33.0</v>
      </c>
      <c r="F786" s="8">
        <v>10.0</v>
      </c>
      <c r="G786" s="8">
        <v>23.0</v>
      </c>
      <c r="H786" s="8">
        <v>31.1</v>
      </c>
      <c r="I786" s="11">
        <v>16.9</v>
      </c>
      <c r="J786" s="10">
        <v>6.7</v>
      </c>
      <c r="K786" s="10">
        <v>17.2</v>
      </c>
      <c r="L786" s="8">
        <v>38.9</v>
      </c>
      <c r="M786" s="10">
        <v>0.3</v>
      </c>
      <c r="N786" s="10">
        <v>1.8</v>
      </c>
      <c r="O786" s="8">
        <v>18.6</v>
      </c>
      <c r="P786" s="8">
        <v>3.3</v>
      </c>
      <c r="Q786" s="8">
        <v>4.0</v>
      </c>
      <c r="R786" s="8">
        <v>81.2</v>
      </c>
      <c r="S786" s="10">
        <v>2.0</v>
      </c>
      <c r="T786" s="10">
        <v>5.6</v>
      </c>
      <c r="U786" s="10">
        <v>7.5</v>
      </c>
      <c r="V786" s="10">
        <v>2.4</v>
      </c>
      <c r="W786" s="10">
        <v>2.6</v>
      </c>
      <c r="X786" s="10">
        <v>0.7</v>
      </c>
      <c r="Y786" s="10">
        <v>0.9</v>
      </c>
      <c r="Z786" s="10">
        <v>2.8</v>
      </c>
      <c r="AA786" s="8">
        <v>30.3</v>
      </c>
      <c r="AB786" s="8">
        <v>8.0</v>
      </c>
      <c r="AC786" s="8">
        <v>0.0</v>
      </c>
      <c r="AD786" s="8">
        <v>-7.8</v>
      </c>
      <c r="AE786" s="14">
        <v>2019.0</v>
      </c>
      <c r="AF786" s="8"/>
    </row>
    <row r="787">
      <c r="A787" s="8">
        <v>7.0</v>
      </c>
      <c r="B787" s="9" t="s">
        <v>1600</v>
      </c>
      <c r="C787" s="10" t="s">
        <v>1601</v>
      </c>
      <c r="D787" s="8">
        <v>23.0</v>
      </c>
      <c r="E787" s="8">
        <v>26.0</v>
      </c>
      <c r="F787" s="8">
        <v>15.0</v>
      </c>
      <c r="G787" s="8">
        <v>11.0</v>
      </c>
      <c r="H787" s="8">
        <v>28.4</v>
      </c>
      <c r="I787" s="11">
        <v>16.5</v>
      </c>
      <c r="J787" s="10">
        <v>6.1</v>
      </c>
      <c r="K787" s="10">
        <v>12.7</v>
      </c>
      <c r="L787" s="8">
        <v>47.9</v>
      </c>
      <c r="M787" s="8">
        <v>0.0</v>
      </c>
      <c r="N787" s="8">
        <v>0.0</v>
      </c>
      <c r="O787" s="8">
        <v>0.0</v>
      </c>
      <c r="P787" s="8">
        <v>4.4</v>
      </c>
      <c r="Q787" s="8">
        <v>5.5</v>
      </c>
      <c r="R787" s="8">
        <v>79.2</v>
      </c>
      <c r="S787" s="10">
        <v>1.6</v>
      </c>
      <c r="T787" s="10">
        <v>4.8</v>
      </c>
      <c r="U787" s="10">
        <v>6.4</v>
      </c>
      <c r="V787" s="10">
        <v>1.8</v>
      </c>
      <c r="W787" s="10">
        <v>2.2</v>
      </c>
      <c r="X787" s="10">
        <v>0.5</v>
      </c>
      <c r="Y787" s="10">
        <v>1.7</v>
      </c>
      <c r="Z787" s="10">
        <v>2.0</v>
      </c>
      <c r="AA787" s="8">
        <v>29.2</v>
      </c>
      <c r="AB787" s="8">
        <v>3.0</v>
      </c>
      <c r="AC787" s="8">
        <v>0.0</v>
      </c>
      <c r="AD787" s="8">
        <v>1.8</v>
      </c>
      <c r="AE787" s="14">
        <v>2019.0</v>
      </c>
      <c r="AF787" s="8"/>
    </row>
    <row r="788">
      <c r="A788" s="8">
        <v>8.0</v>
      </c>
      <c r="B788" s="9" t="s">
        <v>1602</v>
      </c>
      <c r="C788" s="10" t="s">
        <v>1603</v>
      </c>
      <c r="D788" s="8">
        <v>25.0</v>
      </c>
      <c r="E788" s="8">
        <v>34.0</v>
      </c>
      <c r="F788" s="8">
        <v>20.0</v>
      </c>
      <c r="G788" s="8">
        <v>14.0</v>
      </c>
      <c r="H788" s="8">
        <v>30.2</v>
      </c>
      <c r="I788" s="11">
        <v>16.2</v>
      </c>
      <c r="J788" s="10">
        <v>5.6</v>
      </c>
      <c r="K788" s="10">
        <v>14.1</v>
      </c>
      <c r="L788" s="8">
        <v>39.9</v>
      </c>
      <c r="M788" s="10">
        <v>1.5</v>
      </c>
      <c r="N788" s="10">
        <v>4.6</v>
      </c>
      <c r="O788" s="8">
        <v>31.6</v>
      </c>
      <c r="P788" s="8">
        <v>3.4</v>
      </c>
      <c r="Q788" s="8">
        <v>4.1</v>
      </c>
      <c r="R788" s="8">
        <v>83.6</v>
      </c>
      <c r="S788" s="10">
        <v>0.9</v>
      </c>
      <c r="T788" s="10">
        <v>4.6</v>
      </c>
      <c r="U788" s="10">
        <v>5.5</v>
      </c>
      <c r="V788" s="10">
        <v>2.4</v>
      </c>
      <c r="W788" s="10">
        <v>2.2</v>
      </c>
      <c r="X788" s="10">
        <v>1.3</v>
      </c>
      <c r="Y788" s="10">
        <v>0.4</v>
      </c>
      <c r="Z788" s="10">
        <v>2.7</v>
      </c>
      <c r="AA788" s="8">
        <v>28.9</v>
      </c>
      <c r="AB788" s="8">
        <v>1.0</v>
      </c>
      <c r="AC788" s="8">
        <v>0.0</v>
      </c>
      <c r="AD788" s="8">
        <v>2.5</v>
      </c>
      <c r="AE788" s="14">
        <v>2019.0</v>
      </c>
      <c r="AF788" s="8"/>
    </row>
    <row r="789">
      <c r="A789" s="8">
        <v>9.0</v>
      </c>
      <c r="B789" s="9" t="s">
        <v>1604</v>
      </c>
      <c r="C789" s="10" t="s">
        <v>1605</v>
      </c>
      <c r="D789" s="8">
        <v>29.0</v>
      </c>
      <c r="E789" s="8">
        <v>32.0</v>
      </c>
      <c r="F789" s="8">
        <v>20.0</v>
      </c>
      <c r="G789" s="8">
        <v>12.0</v>
      </c>
      <c r="H789" s="8">
        <v>27.9</v>
      </c>
      <c r="I789" s="11">
        <v>16.1</v>
      </c>
      <c r="J789" s="10">
        <v>6.5</v>
      </c>
      <c r="K789" s="10">
        <v>12.7</v>
      </c>
      <c r="L789" s="8">
        <v>51.0</v>
      </c>
      <c r="M789" s="10">
        <v>0.7</v>
      </c>
      <c r="N789" s="10">
        <v>2.1</v>
      </c>
      <c r="O789" s="8">
        <v>33.8</v>
      </c>
      <c r="P789" s="8">
        <v>2.4</v>
      </c>
      <c r="Q789" s="8">
        <v>2.9</v>
      </c>
      <c r="R789" s="8">
        <v>82.8</v>
      </c>
      <c r="S789" s="10">
        <v>2.3</v>
      </c>
      <c r="T789" s="10">
        <v>6.5</v>
      </c>
      <c r="U789" s="10">
        <v>8.8</v>
      </c>
      <c r="V789" s="10">
        <v>1.8</v>
      </c>
      <c r="W789" s="10">
        <v>1.8</v>
      </c>
      <c r="X789" s="10">
        <v>1.9</v>
      </c>
      <c r="Y789" s="10">
        <v>0.5</v>
      </c>
      <c r="Z789" s="10">
        <v>2.9</v>
      </c>
      <c r="AA789" s="8">
        <v>32.1</v>
      </c>
      <c r="AB789" s="8">
        <v>12.0</v>
      </c>
      <c r="AC789" s="8">
        <v>0.0</v>
      </c>
      <c r="AD789" s="8">
        <v>4.5</v>
      </c>
      <c r="AE789" s="14">
        <v>2019.0</v>
      </c>
      <c r="AF789" s="8"/>
    </row>
    <row r="790">
      <c r="A790" s="8">
        <v>10.0</v>
      </c>
      <c r="B790" s="9" t="s">
        <v>1606</v>
      </c>
      <c r="C790" s="10" t="s">
        <v>1607</v>
      </c>
      <c r="D790" s="8">
        <v>28.0</v>
      </c>
      <c r="E790" s="8">
        <v>32.0</v>
      </c>
      <c r="F790" s="8">
        <v>19.0</v>
      </c>
      <c r="G790" s="8">
        <v>13.0</v>
      </c>
      <c r="H790" s="8">
        <v>25.2</v>
      </c>
      <c r="I790" s="11">
        <v>15.9</v>
      </c>
      <c r="J790" s="10">
        <v>6.1</v>
      </c>
      <c r="K790" s="10">
        <v>12.2</v>
      </c>
      <c r="L790" s="8">
        <v>50.4</v>
      </c>
      <c r="M790" s="10">
        <v>0.1</v>
      </c>
      <c r="N790" s="10">
        <v>0.4</v>
      </c>
      <c r="O790" s="8">
        <v>16.7</v>
      </c>
      <c r="P790" s="8">
        <v>3.6</v>
      </c>
      <c r="Q790" s="8">
        <v>4.8</v>
      </c>
      <c r="R790" s="8">
        <v>74.8</v>
      </c>
      <c r="S790" s="10">
        <v>2.0</v>
      </c>
      <c r="T790" s="10">
        <v>6.2</v>
      </c>
      <c r="U790" s="10">
        <v>8.2</v>
      </c>
      <c r="V790" s="10">
        <v>2.1</v>
      </c>
      <c r="W790" s="10">
        <v>2.3</v>
      </c>
      <c r="X790" s="10">
        <v>0.6</v>
      </c>
      <c r="Y790" s="10">
        <v>1.6</v>
      </c>
      <c r="Z790" s="10">
        <v>2.8</v>
      </c>
      <c r="AA790" s="8">
        <v>30.7</v>
      </c>
      <c r="AB790" s="8">
        <v>11.0</v>
      </c>
      <c r="AC790" s="8">
        <v>0.0</v>
      </c>
      <c r="AD790" s="8">
        <v>3.1</v>
      </c>
      <c r="AE790" s="14">
        <v>2019.0</v>
      </c>
      <c r="AF790" s="8"/>
    </row>
    <row r="791">
      <c r="A791" s="8">
        <v>11.0</v>
      </c>
      <c r="B791" s="9" t="s">
        <v>1608</v>
      </c>
      <c r="C791" s="10" t="s">
        <v>1609</v>
      </c>
      <c r="D791" s="8">
        <v>30.0</v>
      </c>
      <c r="E791" s="8">
        <v>29.0</v>
      </c>
      <c r="F791" s="8">
        <v>7.0</v>
      </c>
      <c r="G791" s="8">
        <v>22.0</v>
      </c>
      <c r="H791" s="8">
        <v>28.2</v>
      </c>
      <c r="I791" s="11">
        <v>14.7</v>
      </c>
      <c r="J791" s="10">
        <v>5.1</v>
      </c>
      <c r="K791" s="10">
        <v>12.9</v>
      </c>
      <c r="L791" s="8">
        <v>39.3</v>
      </c>
      <c r="M791" s="10">
        <v>1.2</v>
      </c>
      <c r="N791" s="10">
        <v>4.0</v>
      </c>
      <c r="O791" s="8">
        <v>30.8</v>
      </c>
      <c r="P791" s="8">
        <v>3.3</v>
      </c>
      <c r="Q791" s="8">
        <v>4.4</v>
      </c>
      <c r="R791" s="8">
        <v>76.4</v>
      </c>
      <c r="S791" s="10">
        <v>0.7</v>
      </c>
      <c r="T791" s="10">
        <v>2.3</v>
      </c>
      <c r="U791" s="10">
        <v>3.0</v>
      </c>
      <c r="V791" s="10">
        <v>2.8</v>
      </c>
      <c r="W791" s="10">
        <v>2.4</v>
      </c>
      <c r="X791" s="10">
        <v>1.0</v>
      </c>
      <c r="Y791" s="10">
        <v>0.3</v>
      </c>
      <c r="Z791" s="10">
        <v>2.4</v>
      </c>
      <c r="AA791" s="8">
        <v>24.3</v>
      </c>
      <c r="AB791" s="8">
        <v>0.0</v>
      </c>
      <c r="AC791" s="8">
        <v>0.0</v>
      </c>
      <c r="AD791" s="8">
        <v>-5.1</v>
      </c>
      <c r="AE791" s="14">
        <v>2019.0</v>
      </c>
      <c r="AF791" s="8"/>
    </row>
    <row r="792">
      <c r="A792" s="8">
        <v>12.0</v>
      </c>
      <c r="B792" s="9" t="s">
        <v>1610</v>
      </c>
      <c r="C792" s="10" t="s">
        <v>1611</v>
      </c>
      <c r="D792" s="8">
        <v>26.0</v>
      </c>
      <c r="E792" s="8">
        <v>34.0</v>
      </c>
      <c r="F792" s="8">
        <v>23.0</v>
      </c>
      <c r="G792" s="8">
        <v>11.0</v>
      </c>
      <c r="H792" s="8">
        <v>28.8</v>
      </c>
      <c r="I792" s="11">
        <v>14.6</v>
      </c>
      <c r="J792" s="10">
        <v>5.1</v>
      </c>
      <c r="K792" s="10">
        <v>11.4</v>
      </c>
      <c r="L792" s="8">
        <v>44.8</v>
      </c>
      <c r="M792" s="10">
        <v>1.3</v>
      </c>
      <c r="N792" s="10">
        <v>4.1</v>
      </c>
      <c r="O792" s="8">
        <v>30.9</v>
      </c>
      <c r="P792" s="8">
        <v>3.2</v>
      </c>
      <c r="Q792" s="8">
        <v>3.9</v>
      </c>
      <c r="R792" s="8">
        <v>81.8</v>
      </c>
      <c r="S792" s="10">
        <v>3.3</v>
      </c>
      <c r="T792" s="10">
        <v>6.4</v>
      </c>
      <c r="U792" s="10">
        <v>9.7</v>
      </c>
      <c r="V792" s="10">
        <v>1.5</v>
      </c>
      <c r="W792" s="10">
        <v>1.9</v>
      </c>
      <c r="X792" s="10">
        <v>1.3</v>
      </c>
      <c r="Y792" s="10">
        <v>2.0</v>
      </c>
      <c r="Z792" s="10">
        <v>2.8</v>
      </c>
      <c r="AA792" s="8">
        <v>33.6</v>
      </c>
      <c r="AB792" s="8">
        <v>15.0</v>
      </c>
      <c r="AC792" s="8">
        <v>0.0</v>
      </c>
      <c r="AD792" s="8">
        <v>6.0</v>
      </c>
      <c r="AE792" s="14">
        <v>2019.0</v>
      </c>
      <c r="AF792" s="8"/>
    </row>
    <row r="793">
      <c r="A793" s="8">
        <v>13.0</v>
      </c>
      <c r="B793" s="9" t="s">
        <v>1612</v>
      </c>
      <c r="C793" s="10" t="s">
        <v>1613</v>
      </c>
      <c r="D793" s="8">
        <v>27.0</v>
      </c>
      <c r="E793" s="8">
        <v>34.0</v>
      </c>
      <c r="F793" s="8">
        <v>22.0</v>
      </c>
      <c r="G793" s="8">
        <v>12.0</v>
      </c>
      <c r="H793" s="8">
        <v>32.6</v>
      </c>
      <c r="I793" s="11">
        <v>14.5</v>
      </c>
      <c r="J793" s="10">
        <v>5.5</v>
      </c>
      <c r="K793" s="10">
        <v>13.3</v>
      </c>
      <c r="L793" s="8">
        <v>41.6</v>
      </c>
      <c r="M793" s="10">
        <v>1.5</v>
      </c>
      <c r="N793" s="10">
        <v>3.9</v>
      </c>
      <c r="O793" s="8">
        <v>38.2</v>
      </c>
      <c r="P793" s="8">
        <v>1.9</v>
      </c>
      <c r="Q793" s="8">
        <v>2.1</v>
      </c>
      <c r="R793" s="8">
        <v>91.7</v>
      </c>
      <c r="S793" s="10">
        <v>0.4</v>
      </c>
      <c r="T793" s="10">
        <v>3.4</v>
      </c>
      <c r="U793" s="10">
        <v>3.8</v>
      </c>
      <c r="V793" s="10">
        <v>5.9</v>
      </c>
      <c r="W793" s="10">
        <v>3.2</v>
      </c>
      <c r="X793" s="10">
        <v>1.0</v>
      </c>
      <c r="Y793" s="10">
        <v>0.1</v>
      </c>
      <c r="Z793" s="10">
        <v>1.4</v>
      </c>
      <c r="AA793" s="8">
        <v>27.8</v>
      </c>
      <c r="AB793" s="8">
        <v>2.0</v>
      </c>
      <c r="AC793" s="8">
        <v>1.0</v>
      </c>
      <c r="AD793" s="8">
        <v>3.6</v>
      </c>
      <c r="AE793" s="14">
        <v>2019.0</v>
      </c>
      <c r="AF793" s="8"/>
    </row>
    <row r="794">
      <c r="A794" s="8">
        <v>13.0</v>
      </c>
      <c r="B794" s="9" t="s">
        <v>1614</v>
      </c>
      <c r="C794" s="10" t="s">
        <v>1615</v>
      </c>
      <c r="D794" s="8">
        <v>27.0</v>
      </c>
      <c r="E794" s="8">
        <v>34.0</v>
      </c>
      <c r="F794" s="8">
        <v>18.0</v>
      </c>
      <c r="G794" s="8">
        <v>16.0</v>
      </c>
      <c r="H794" s="8">
        <v>31.9</v>
      </c>
      <c r="I794" s="11">
        <v>14.5</v>
      </c>
      <c r="J794" s="10">
        <v>5.6</v>
      </c>
      <c r="K794" s="10">
        <v>13.4</v>
      </c>
      <c r="L794" s="8">
        <v>41.5</v>
      </c>
      <c r="M794" s="10">
        <v>0.7</v>
      </c>
      <c r="N794" s="10">
        <v>2.7</v>
      </c>
      <c r="O794" s="8">
        <v>26.9</v>
      </c>
      <c r="P794" s="8">
        <v>2.6</v>
      </c>
      <c r="Q794" s="8">
        <v>3.3</v>
      </c>
      <c r="R794" s="8">
        <v>79.5</v>
      </c>
      <c r="S794" s="10">
        <v>0.7</v>
      </c>
      <c r="T794" s="10">
        <v>2.6</v>
      </c>
      <c r="U794" s="10">
        <v>3.4</v>
      </c>
      <c r="V794" s="10">
        <v>5.4</v>
      </c>
      <c r="W794" s="10">
        <v>3.3</v>
      </c>
      <c r="X794" s="10">
        <v>1.4</v>
      </c>
      <c r="Y794" s="10">
        <v>0.1</v>
      </c>
      <c r="Z794" s="10">
        <v>2.0</v>
      </c>
      <c r="AA794" s="8">
        <v>26.9</v>
      </c>
      <c r="AB794" s="8">
        <v>0.0</v>
      </c>
      <c r="AC794" s="8">
        <v>0.0</v>
      </c>
      <c r="AD794" s="8">
        <v>2.2</v>
      </c>
      <c r="AE794" s="14">
        <v>2019.0</v>
      </c>
      <c r="AF794" s="8"/>
    </row>
    <row r="795">
      <c r="A795" s="8">
        <v>15.0</v>
      </c>
      <c r="B795" s="9" t="s">
        <v>1616</v>
      </c>
      <c r="C795" s="10" t="s">
        <v>1617</v>
      </c>
      <c r="D795" s="8">
        <v>34.0</v>
      </c>
      <c r="E795" s="8">
        <v>34.0</v>
      </c>
      <c r="F795" s="8">
        <v>20.0</v>
      </c>
      <c r="G795" s="8">
        <v>14.0</v>
      </c>
      <c r="H795" s="8">
        <v>28.6</v>
      </c>
      <c r="I795" s="11">
        <v>13.8</v>
      </c>
      <c r="J795" s="10">
        <v>5.0</v>
      </c>
      <c r="K795" s="10">
        <v>10.2</v>
      </c>
      <c r="L795" s="8">
        <v>49.3</v>
      </c>
      <c r="M795" s="10">
        <v>2.4</v>
      </c>
      <c r="N795" s="10">
        <v>5.3</v>
      </c>
      <c r="O795" s="8">
        <v>44.2</v>
      </c>
      <c r="P795" s="8">
        <v>1.4</v>
      </c>
      <c r="Q795" s="8">
        <v>1.6</v>
      </c>
      <c r="R795" s="8">
        <v>87.0</v>
      </c>
      <c r="S795" s="10">
        <v>0.4</v>
      </c>
      <c r="T795" s="10">
        <v>2.6</v>
      </c>
      <c r="U795" s="10">
        <v>3.0</v>
      </c>
      <c r="V795" s="10">
        <v>2.5</v>
      </c>
      <c r="W795" s="10">
        <v>1.4</v>
      </c>
      <c r="X795" s="10">
        <v>0.8</v>
      </c>
      <c r="Y795" s="10">
        <v>0.2</v>
      </c>
      <c r="Z795" s="10">
        <v>1.8</v>
      </c>
      <c r="AA795" s="8">
        <v>23.6</v>
      </c>
      <c r="AB795" s="8">
        <v>0.0</v>
      </c>
      <c r="AC795" s="8">
        <v>0.0</v>
      </c>
      <c r="AD795" s="8">
        <v>2.7</v>
      </c>
      <c r="AE795" s="14">
        <v>2019.0</v>
      </c>
      <c r="AF795" s="8"/>
    </row>
    <row r="796">
      <c r="A796" s="8">
        <v>16.0</v>
      </c>
      <c r="B796" s="9" t="s">
        <v>1618</v>
      </c>
      <c r="C796" s="10" t="s">
        <v>1619</v>
      </c>
      <c r="D796" s="8">
        <v>24.0</v>
      </c>
      <c r="E796" s="8">
        <v>34.0</v>
      </c>
      <c r="F796" s="8">
        <v>10.0</v>
      </c>
      <c r="G796" s="8">
        <v>24.0</v>
      </c>
      <c r="H796" s="8">
        <v>29.4</v>
      </c>
      <c r="I796" s="11">
        <v>13.7</v>
      </c>
      <c r="J796" s="10">
        <v>4.2</v>
      </c>
      <c r="K796" s="10">
        <v>10.6</v>
      </c>
      <c r="L796" s="8">
        <v>39.3</v>
      </c>
      <c r="M796" s="10">
        <v>1.9</v>
      </c>
      <c r="N796" s="10">
        <v>5.4</v>
      </c>
      <c r="O796" s="8">
        <v>35.3</v>
      </c>
      <c r="P796" s="8">
        <v>3.4</v>
      </c>
      <c r="Q796" s="8">
        <v>3.9</v>
      </c>
      <c r="R796" s="8">
        <v>87.2</v>
      </c>
      <c r="S796" s="10">
        <v>0.6</v>
      </c>
      <c r="T796" s="10">
        <v>1.9</v>
      </c>
      <c r="U796" s="10">
        <v>2.5</v>
      </c>
      <c r="V796" s="10">
        <v>2.3</v>
      </c>
      <c r="W796" s="10">
        <v>1.6</v>
      </c>
      <c r="X796" s="10">
        <v>0.7</v>
      </c>
      <c r="Y796" s="10">
        <v>0.1</v>
      </c>
      <c r="Z796" s="10">
        <v>1.8</v>
      </c>
      <c r="AA796" s="8">
        <v>22.1</v>
      </c>
      <c r="AB796" s="8">
        <v>0.0</v>
      </c>
      <c r="AC796" s="8">
        <v>0.0</v>
      </c>
      <c r="AD796" s="8">
        <v>-7.2</v>
      </c>
      <c r="AE796" s="14">
        <v>2019.0</v>
      </c>
      <c r="AF796" s="8"/>
    </row>
    <row r="797">
      <c r="A797" s="8">
        <v>17.0</v>
      </c>
      <c r="B797" s="9" t="s">
        <v>1620</v>
      </c>
      <c r="C797" s="10" t="s">
        <v>1621</v>
      </c>
      <c r="D797" s="8">
        <v>24.0</v>
      </c>
      <c r="E797" s="8">
        <v>34.0</v>
      </c>
      <c r="F797" s="8">
        <v>13.0</v>
      </c>
      <c r="G797" s="8">
        <v>21.0</v>
      </c>
      <c r="H797" s="8">
        <v>25.0</v>
      </c>
      <c r="I797" s="11">
        <v>13.6</v>
      </c>
      <c r="J797" s="10">
        <v>4.9</v>
      </c>
      <c r="K797" s="10">
        <v>12.7</v>
      </c>
      <c r="L797" s="8">
        <v>38.7</v>
      </c>
      <c r="M797" s="10">
        <v>2.3</v>
      </c>
      <c r="N797" s="10">
        <v>6.2</v>
      </c>
      <c r="O797" s="8">
        <v>37.4</v>
      </c>
      <c r="P797" s="8">
        <v>1.5</v>
      </c>
      <c r="Q797" s="8">
        <v>1.8</v>
      </c>
      <c r="R797" s="8">
        <v>83.6</v>
      </c>
      <c r="S797" s="10">
        <v>0.1</v>
      </c>
      <c r="T797" s="10">
        <v>1.5</v>
      </c>
      <c r="U797" s="10">
        <v>1.6</v>
      </c>
      <c r="V797" s="10">
        <v>2.6</v>
      </c>
      <c r="W797" s="10">
        <v>1.7</v>
      </c>
      <c r="X797" s="10">
        <v>0.4</v>
      </c>
      <c r="Y797" s="10">
        <v>0.1</v>
      </c>
      <c r="Z797" s="10">
        <v>1.7</v>
      </c>
      <c r="AA797" s="8">
        <v>21.4</v>
      </c>
      <c r="AB797" s="8">
        <v>0.0</v>
      </c>
      <c r="AC797" s="8">
        <v>0.0</v>
      </c>
      <c r="AD797" s="8">
        <v>-0.3</v>
      </c>
      <c r="AE797" s="14">
        <v>2019.0</v>
      </c>
      <c r="AF797" s="8"/>
    </row>
    <row r="798">
      <c r="A798" s="8">
        <v>17.0</v>
      </c>
      <c r="B798" s="9" t="s">
        <v>1622</v>
      </c>
      <c r="C798" s="10" t="s">
        <v>1623</v>
      </c>
      <c r="D798" s="8">
        <v>34.0</v>
      </c>
      <c r="E798" s="8">
        <v>34.0</v>
      </c>
      <c r="F798" s="8">
        <v>18.0</v>
      </c>
      <c r="G798" s="8">
        <v>16.0</v>
      </c>
      <c r="H798" s="8">
        <v>29.5</v>
      </c>
      <c r="I798" s="11">
        <v>13.6</v>
      </c>
      <c r="J798" s="10">
        <v>5.8</v>
      </c>
      <c r="K798" s="10">
        <v>9.9</v>
      </c>
      <c r="L798" s="8">
        <v>58.8</v>
      </c>
      <c r="M798" s="8">
        <v>0.0</v>
      </c>
      <c r="N798" s="8">
        <v>0.0</v>
      </c>
      <c r="O798" s="8">
        <v>0.0</v>
      </c>
      <c r="P798" s="8">
        <v>2.1</v>
      </c>
      <c r="Q798" s="8">
        <v>2.9</v>
      </c>
      <c r="R798" s="8">
        <v>70.7</v>
      </c>
      <c r="S798" s="10">
        <v>2.7</v>
      </c>
      <c r="T798" s="10">
        <v>6.2</v>
      </c>
      <c r="U798" s="10">
        <v>8.9</v>
      </c>
      <c r="V798" s="10">
        <v>1.5</v>
      </c>
      <c r="W798" s="10">
        <v>2.0</v>
      </c>
      <c r="X798" s="10">
        <v>0.9</v>
      </c>
      <c r="Y798" s="10">
        <v>1.4</v>
      </c>
      <c r="Z798" s="10">
        <v>2.6</v>
      </c>
      <c r="AA798" s="8">
        <v>28.7</v>
      </c>
      <c r="AB798" s="8">
        <v>14.0</v>
      </c>
      <c r="AC798" s="8">
        <v>0.0</v>
      </c>
      <c r="AD798" s="8">
        <v>1.4</v>
      </c>
      <c r="AE798" s="14">
        <v>2019.0</v>
      </c>
      <c r="AF798" s="8"/>
    </row>
    <row r="799">
      <c r="A799" s="8">
        <v>19.0</v>
      </c>
      <c r="B799" s="9" t="s">
        <v>1624</v>
      </c>
      <c r="C799" s="10" t="s">
        <v>1625</v>
      </c>
      <c r="D799" s="8">
        <v>28.0</v>
      </c>
      <c r="E799" s="8">
        <v>34.0</v>
      </c>
      <c r="F799" s="8">
        <v>21.0</v>
      </c>
      <c r="G799" s="8">
        <v>13.0</v>
      </c>
      <c r="H799" s="8">
        <v>29.1</v>
      </c>
      <c r="I799" s="11">
        <v>13.3</v>
      </c>
      <c r="J799" s="10">
        <v>4.5</v>
      </c>
      <c r="K799" s="10">
        <v>10.5</v>
      </c>
      <c r="L799" s="8">
        <v>42.5</v>
      </c>
      <c r="M799" s="10">
        <v>1.8</v>
      </c>
      <c r="N799" s="10">
        <v>4.3</v>
      </c>
      <c r="O799" s="8">
        <v>42.8</v>
      </c>
      <c r="P799" s="8">
        <v>2.6</v>
      </c>
      <c r="Q799" s="8">
        <v>2.8</v>
      </c>
      <c r="R799" s="8">
        <v>90.6</v>
      </c>
      <c r="S799" s="10">
        <v>0.6</v>
      </c>
      <c r="T799" s="10">
        <v>3.5</v>
      </c>
      <c r="U799" s="10">
        <v>4.2</v>
      </c>
      <c r="V799" s="10">
        <v>2.6</v>
      </c>
      <c r="W799" s="10">
        <v>1.7</v>
      </c>
      <c r="X799" s="10">
        <v>1.2</v>
      </c>
      <c r="Y799" s="10">
        <v>0.1</v>
      </c>
      <c r="Z799" s="10">
        <v>1.4</v>
      </c>
      <c r="AA799" s="8">
        <v>24.5</v>
      </c>
      <c r="AB799" s="8">
        <v>0.0</v>
      </c>
      <c r="AC799" s="8">
        <v>0.0</v>
      </c>
      <c r="AD799" s="8">
        <v>2.5</v>
      </c>
      <c r="AE799" s="14">
        <v>2019.0</v>
      </c>
      <c r="AF799" s="8"/>
    </row>
    <row r="800">
      <c r="A800" s="8">
        <v>20.0</v>
      </c>
      <c r="B800" s="9" t="s">
        <v>1626</v>
      </c>
      <c r="C800" s="10" t="s">
        <v>1627</v>
      </c>
      <c r="D800" s="8">
        <v>26.0</v>
      </c>
      <c r="E800" s="8">
        <v>34.0</v>
      </c>
      <c r="F800" s="8">
        <v>23.0</v>
      </c>
      <c r="G800" s="8">
        <v>11.0</v>
      </c>
      <c r="H800" s="8">
        <v>29.1</v>
      </c>
      <c r="I800" s="11">
        <v>13.2</v>
      </c>
      <c r="J800" s="10">
        <v>5.5</v>
      </c>
      <c r="K800" s="10">
        <v>12.6</v>
      </c>
      <c r="L800" s="8">
        <v>43.5</v>
      </c>
      <c r="M800" s="10">
        <v>0.5</v>
      </c>
      <c r="N800" s="10">
        <v>1.0</v>
      </c>
      <c r="O800" s="8">
        <v>45.7</v>
      </c>
      <c r="P800" s="8">
        <v>1.8</v>
      </c>
      <c r="Q800" s="8">
        <v>2.2</v>
      </c>
      <c r="R800" s="8">
        <v>80.0</v>
      </c>
      <c r="S800" s="10">
        <v>1.4</v>
      </c>
      <c r="T800" s="10">
        <v>4.1</v>
      </c>
      <c r="U800" s="10">
        <v>5.6</v>
      </c>
      <c r="V800" s="10">
        <v>3.8</v>
      </c>
      <c r="W800" s="10">
        <v>1.6</v>
      </c>
      <c r="X800" s="10">
        <v>1.4</v>
      </c>
      <c r="Y800" s="10">
        <v>0.4</v>
      </c>
      <c r="Z800" s="10">
        <v>1.4</v>
      </c>
      <c r="AA800" s="8">
        <v>26.5</v>
      </c>
      <c r="AB800" s="8">
        <v>1.0</v>
      </c>
      <c r="AC800" s="8">
        <v>0.0</v>
      </c>
      <c r="AD800" s="8">
        <v>3.1</v>
      </c>
      <c r="AE800" s="14">
        <v>2019.0</v>
      </c>
      <c r="AF800" s="8"/>
    </row>
    <row r="801">
      <c r="A801" s="8">
        <v>21.0</v>
      </c>
      <c r="B801" s="9" t="s">
        <v>1628</v>
      </c>
      <c r="C801" s="10" t="s">
        <v>1629</v>
      </c>
      <c r="D801" s="8">
        <v>27.0</v>
      </c>
      <c r="E801" s="8">
        <v>23.0</v>
      </c>
      <c r="F801" s="8">
        <v>19.0</v>
      </c>
      <c r="G801" s="8">
        <v>4.0</v>
      </c>
      <c r="H801" s="8">
        <v>23.6</v>
      </c>
      <c r="I801" s="11">
        <v>13.1</v>
      </c>
      <c r="J801" s="10">
        <v>5.3</v>
      </c>
      <c r="K801" s="10">
        <v>9.6</v>
      </c>
      <c r="L801" s="8">
        <v>55.2</v>
      </c>
      <c r="M801" s="10">
        <v>0.8</v>
      </c>
      <c r="N801" s="10">
        <v>2.0</v>
      </c>
      <c r="O801" s="8">
        <v>42.2</v>
      </c>
      <c r="P801" s="8">
        <v>1.7</v>
      </c>
      <c r="Q801" s="8">
        <v>1.8</v>
      </c>
      <c r="R801" s="8">
        <v>90.5</v>
      </c>
      <c r="S801" s="10">
        <v>1.2</v>
      </c>
      <c r="T801" s="10">
        <v>3.0</v>
      </c>
      <c r="U801" s="10">
        <v>4.2</v>
      </c>
      <c r="V801" s="10">
        <v>3.2</v>
      </c>
      <c r="W801" s="10">
        <v>1.0</v>
      </c>
      <c r="X801" s="10">
        <v>0.9</v>
      </c>
      <c r="Y801" s="10">
        <v>0.7</v>
      </c>
      <c r="Z801" s="10">
        <v>1.8</v>
      </c>
      <c r="AA801" s="8">
        <v>24.3</v>
      </c>
      <c r="AB801" s="8">
        <v>1.0</v>
      </c>
      <c r="AC801" s="8">
        <v>0.0</v>
      </c>
      <c r="AD801" s="8">
        <v>7.5</v>
      </c>
      <c r="AE801" s="14">
        <v>2019.0</v>
      </c>
      <c r="AF801" s="8"/>
    </row>
    <row r="802">
      <c r="A802" s="8">
        <v>22.0</v>
      </c>
      <c r="B802" s="9" t="s">
        <v>1630</v>
      </c>
      <c r="C802" s="10" t="s">
        <v>1631</v>
      </c>
      <c r="D802" s="8">
        <v>23.0</v>
      </c>
      <c r="E802" s="8">
        <v>34.0</v>
      </c>
      <c r="F802" s="8">
        <v>18.0</v>
      </c>
      <c r="G802" s="8">
        <v>16.0</v>
      </c>
      <c r="H802" s="8">
        <v>33.3</v>
      </c>
      <c r="I802" s="11">
        <v>13.1</v>
      </c>
      <c r="J802" s="10">
        <v>4.9</v>
      </c>
      <c r="K802" s="10">
        <v>10.0</v>
      </c>
      <c r="L802" s="8">
        <v>49.0</v>
      </c>
      <c r="M802" s="10">
        <v>0.9</v>
      </c>
      <c r="N802" s="10">
        <v>2.4</v>
      </c>
      <c r="O802" s="8">
        <v>36.1</v>
      </c>
      <c r="P802" s="8">
        <v>2.4</v>
      </c>
      <c r="Q802" s="8">
        <v>3.0</v>
      </c>
      <c r="R802" s="8">
        <v>79.2</v>
      </c>
      <c r="S802" s="10">
        <v>1.8</v>
      </c>
      <c r="T802" s="10">
        <v>4.8</v>
      </c>
      <c r="U802" s="10">
        <v>6.6</v>
      </c>
      <c r="V802" s="10">
        <v>2.6</v>
      </c>
      <c r="W802" s="10">
        <v>1.9</v>
      </c>
      <c r="X802" s="10">
        <v>1.9</v>
      </c>
      <c r="Y802" s="10">
        <v>0.9</v>
      </c>
      <c r="Z802" s="10">
        <v>2.9</v>
      </c>
      <c r="AA802" s="8">
        <v>28.8</v>
      </c>
      <c r="AB802" s="8">
        <v>5.0</v>
      </c>
      <c r="AC802" s="8">
        <v>0.0</v>
      </c>
      <c r="AD802" s="8">
        <v>3.9</v>
      </c>
      <c r="AE802" s="14">
        <v>2019.0</v>
      </c>
      <c r="AF802" s="8"/>
    </row>
    <row r="803">
      <c r="A803" s="8">
        <v>23.0</v>
      </c>
      <c r="B803" s="9" t="s">
        <v>1632</v>
      </c>
      <c r="C803" s="10" t="s">
        <v>1633</v>
      </c>
      <c r="D803" s="8">
        <v>33.0</v>
      </c>
      <c r="E803" s="8">
        <v>23.0</v>
      </c>
      <c r="F803" s="8">
        <v>16.0</v>
      </c>
      <c r="G803" s="8">
        <v>7.0</v>
      </c>
      <c r="H803" s="8">
        <v>29.5</v>
      </c>
      <c r="I803" s="11">
        <v>13.0</v>
      </c>
      <c r="J803" s="10">
        <v>5.0</v>
      </c>
      <c r="K803" s="10">
        <v>10.2</v>
      </c>
      <c r="L803" s="8">
        <v>49.4</v>
      </c>
      <c r="M803" s="10">
        <v>1.6</v>
      </c>
      <c r="N803" s="10">
        <v>4.3</v>
      </c>
      <c r="O803" s="8">
        <v>36.0</v>
      </c>
      <c r="P803" s="8">
        <v>1.3</v>
      </c>
      <c r="Q803" s="8">
        <v>1.5</v>
      </c>
      <c r="R803" s="8">
        <v>85.7</v>
      </c>
      <c r="S803" s="10">
        <v>0.5</v>
      </c>
      <c r="T803" s="10">
        <v>2.4</v>
      </c>
      <c r="U803" s="10">
        <v>2.9</v>
      </c>
      <c r="V803" s="10">
        <v>6.0</v>
      </c>
      <c r="W803" s="10">
        <v>2.0</v>
      </c>
      <c r="X803" s="10">
        <v>1.2</v>
      </c>
      <c r="Y803" s="10">
        <v>0.1</v>
      </c>
      <c r="Z803" s="10">
        <v>1.3</v>
      </c>
      <c r="AA803" s="8">
        <v>25.9</v>
      </c>
      <c r="AB803" s="8">
        <v>0.0</v>
      </c>
      <c r="AC803" s="8">
        <v>0.0</v>
      </c>
      <c r="AD803" s="8">
        <v>8.6</v>
      </c>
      <c r="AE803" s="14">
        <v>2019.0</v>
      </c>
      <c r="AF803" s="8"/>
    </row>
    <row r="804">
      <c r="A804" s="8">
        <v>24.0</v>
      </c>
      <c r="B804" s="9" t="s">
        <v>1634</v>
      </c>
      <c r="C804" s="10" t="s">
        <v>1635</v>
      </c>
      <c r="D804" s="8">
        <v>35.0</v>
      </c>
      <c r="E804" s="8">
        <v>32.0</v>
      </c>
      <c r="F804" s="8">
        <v>14.0</v>
      </c>
      <c r="G804" s="8">
        <v>18.0</v>
      </c>
      <c r="H804" s="8">
        <v>30.4</v>
      </c>
      <c r="I804" s="11">
        <v>12.8</v>
      </c>
      <c r="J804" s="10">
        <v>4.2</v>
      </c>
      <c r="K804" s="10">
        <v>9.5</v>
      </c>
      <c r="L804" s="8">
        <v>44.1</v>
      </c>
      <c r="M804" s="10">
        <v>2.3</v>
      </c>
      <c r="N804" s="10">
        <v>5.4</v>
      </c>
      <c r="O804" s="8">
        <v>43.0</v>
      </c>
      <c r="P804" s="8">
        <v>2.1</v>
      </c>
      <c r="Q804" s="8">
        <v>2.6</v>
      </c>
      <c r="R804" s="8">
        <v>82.9</v>
      </c>
      <c r="S804" s="10">
        <v>0.5</v>
      </c>
      <c r="T804" s="10">
        <v>2.5</v>
      </c>
      <c r="U804" s="10">
        <v>3.0</v>
      </c>
      <c r="V804" s="10">
        <v>4.0</v>
      </c>
      <c r="W804" s="10">
        <v>1.8</v>
      </c>
      <c r="X804" s="10">
        <v>0.9</v>
      </c>
      <c r="Y804" s="10">
        <v>0.3</v>
      </c>
      <c r="Z804" s="10">
        <v>2.4</v>
      </c>
      <c r="AA804" s="8">
        <v>24.6</v>
      </c>
      <c r="AB804" s="8">
        <v>1.0</v>
      </c>
      <c r="AC804" s="8">
        <v>0.0</v>
      </c>
      <c r="AD804" s="8">
        <v>-1.0</v>
      </c>
      <c r="AE804" s="14">
        <v>2019.0</v>
      </c>
      <c r="AF804" s="8"/>
    </row>
    <row r="805">
      <c r="A805" s="8">
        <v>25.0</v>
      </c>
      <c r="B805" s="9" t="s">
        <v>1636</v>
      </c>
      <c r="C805" s="10" t="s">
        <v>1637</v>
      </c>
      <c r="D805" s="8">
        <v>30.0</v>
      </c>
      <c r="E805" s="8">
        <v>23.0</v>
      </c>
      <c r="F805" s="8">
        <v>15.0</v>
      </c>
      <c r="G805" s="8">
        <v>8.0</v>
      </c>
      <c r="H805" s="8">
        <v>25.8</v>
      </c>
      <c r="I805" s="11">
        <v>12.3</v>
      </c>
      <c r="J805" s="10">
        <v>4.0</v>
      </c>
      <c r="K805" s="10">
        <v>10.5</v>
      </c>
      <c r="L805" s="8">
        <v>38.4</v>
      </c>
      <c r="M805" s="10">
        <v>2.3</v>
      </c>
      <c r="N805" s="10">
        <v>6.0</v>
      </c>
      <c r="O805" s="8">
        <v>39.1</v>
      </c>
      <c r="P805" s="8">
        <v>1.9</v>
      </c>
      <c r="Q805" s="8">
        <v>2.2</v>
      </c>
      <c r="R805" s="8">
        <v>88.0</v>
      </c>
      <c r="S805" s="10">
        <v>0.6</v>
      </c>
      <c r="T805" s="10">
        <v>2.0</v>
      </c>
      <c r="U805" s="10">
        <v>2.6</v>
      </c>
      <c r="V805" s="10">
        <v>1.6</v>
      </c>
      <c r="W805" s="10">
        <v>1.2</v>
      </c>
      <c r="X805" s="10">
        <v>1.1</v>
      </c>
      <c r="Y805" s="10">
        <v>0.2</v>
      </c>
      <c r="Z805" s="10">
        <v>2.5</v>
      </c>
      <c r="AA805" s="8">
        <v>21.5</v>
      </c>
      <c r="AB805" s="8">
        <v>0.0</v>
      </c>
      <c r="AC805" s="8">
        <v>0.0</v>
      </c>
      <c r="AD805" s="8">
        <v>1.7</v>
      </c>
      <c r="AE805" s="14">
        <v>2019.0</v>
      </c>
      <c r="AF805" s="8"/>
    </row>
    <row r="806">
      <c r="A806" s="8">
        <v>26.0</v>
      </c>
      <c r="B806" s="9" t="s">
        <v>1638</v>
      </c>
      <c r="C806" s="10" t="s">
        <v>1639</v>
      </c>
      <c r="D806" s="8">
        <v>26.0</v>
      </c>
      <c r="E806" s="8">
        <v>27.0</v>
      </c>
      <c r="F806" s="8">
        <v>14.0</v>
      </c>
      <c r="G806" s="8">
        <v>13.0</v>
      </c>
      <c r="H806" s="8">
        <v>25.4</v>
      </c>
      <c r="I806" s="11">
        <v>12.3</v>
      </c>
      <c r="J806" s="10">
        <v>4.3</v>
      </c>
      <c r="K806" s="10">
        <v>11.1</v>
      </c>
      <c r="L806" s="8">
        <v>39.1</v>
      </c>
      <c r="M806" s="10">
        <v>1.3</v>
      </c>
      <c r="N806" s="10">
        <v>3.7</v>
      </c>
      <c r="O806" s="8">
        <v>33.7</v>
      </c>
      <c r="P806" s="8">
        <v>2.4</v>
      </c>
      <c r="Q806" s="8">
        <v>2.6</v>
      </c>
      <c r="R806" s="8">
        <v>92.8</v>
      </c>
      <c r="S806" s="10">
        <v>0.4</v>
      </c>
      <c r="T806" s="10">
        <v>2.3</v>
      </c>
      <c r="U806" s="10">
        <v>2.7</v>
      </c>
      <c r="V806" s="10">
        <v>2.0</v>
      </c>
      <c r="W806" s="10">
        <v>1.9</v>
      </c>
      <c r="X806" s="10">
        <v>1.3</v>
      </c>
      <c r="Y806" s="10">
        <v>0.1</v>
      </c>
      <c r="Z806" s="10">
        <v>1.2</v>
      </c>
      <c r="AA806" s="8">
        <v>21.1</v>
      </c>
      <c r="AB806" s="8">
        <v>0.0</v>
      </c>
      <c r="AC806" s="8">
        <v>0.0</v>
      </c>
      <c r="AD806" s="8">
        <v>1.4</v>
      </c>
      <c r="AE806" s="14">
        <v>2019.0</v>
      </c>
      <c r="AF806" s="8"/>
    </row>
    <row r="807">
      <c r="A807" s="8">
        <v>27.0</v>
      </c>
      <c r="B807" s="9" t="s">
        <v>1640</v>
      </c>
      <c r="C807" s="10" t="s">
        <v>1641</v>
      </c>
      <c r="D807" s="8">
        <v>28.0</v>
      </c>
      <c r="E807" s="8">
        <v>34.0</v>
      </c>
      <c r="F807" s="8">
        <v>23.0</v>
      </c>
      <c r="G807" s="8">
        <v>11.0</v>
      </c>
      <c r="H807" s="8">
        <v>30.2</v>
      </c>
      <c r="I807" s="11">
        <v>11.6</v>
      </c>
      <c r="J807" s="10">
        <v>4.9</v>
      </c>
      <c r="K807" s="10">
        <v>9.8</v>
      </c>
      <c r="L807" s="8">
        <v>50.5</v>
      </c>
      <c r="M807" s="8">
        <v>0.0</v>
      </c>
      <c r="N807" s="8">
        <v>0.0</v>
      </c>
      <c r="O807" s="8">
        <v>0.0</v>
      </c>
      <c r="P807" s="8">
        <v>1.8</v>
      </c>
      <c r="Q807" s="8">
        <v>3.6</v>
      </c>
      <c r="R807" s="8">
        <v>49.6</v>
      </c>
      <c r="S807" s="10">
        <v>2.4</v>
      </c>
      <c r="T807" s="10">
        <v>5.3</v>
      </c>
      <c r="U807" s="10">
        <v>7.8</v>
      </c>
      <c r="V807" s="10">
        <v>3.1</v>
      </c>
      <c r="W807" s="10">
        <v>2.0</v>
      </c>
      <c r="X807" s="10">
        <v>1.9</v>
      </c>
      <c r="Y807" s="10">
        <v>0.4</v>
      </c>
      <c r="Z807" s="10">
        <v>2.8</v>
      </c>
      <c r="AA807" s="8">
        <v>27.1</v>
      </c>
      <c r="AB807" s="8">
        <v>6.0</v>
      </c>
      <c r="AC807" s="8">
        <v>0.0</v>
      </c>
      <c r="AD807" s="8">
        <v>4.9</v>
      </c>
      <c r="AE807" s="14">
        <v>2019.0</v>
      </c>
      <c r="AF807" s="8"/>
    </row>
    <row r="808">
      <c r="A808" s="8">
        <v>28.0</v>
      </c>
      <c r="B808" s="9" t="s">
        <v>1642</v>
      </c>
      <c r="C808" s="10" t="s">
        <v>1643</v>
      </c>
      <c r="D808" s="8">
        <v>35.0</v>
      </c>
      <c r="E808" s="8">
        <v>34.0</v>
      </c>
      <c r="F808" s="8">
        <v>13.0</v>
      </c>
      <c r="G808" s="8">
        <v>21.0</v>
      </c>
      <c r="H808" s="8">
        <v>30.7</v>
      </c>
      <c r="I808" s="11">
        <v>11.6</v>
      </c>
      <c r="J808" s="10">
        <v>5.1</v>
      </c>
      <c r="K808" s="10">
        <v>10.9</v>
      </c>
      <c r="L808" s="8">
        <v>47.2</v>
      </c>
      <c r="M808" s="8">
        <v>0.0</v>
      </c>
      <c r="N808" s="10">
        <v>0.1</v>
      </c>
      <c r="O808" s="8">
        <v>0.0</v>
      </c>
      <c r="P808" s="8">
        <v>1.4</v>
      </c>
      <c r="Q808" s="8">
        <v>1.6</v>
      </c>
      <c r="R808" s="8">
        <v>83.9</v>
      </c>
      <c r="S808" s="10">
        <v>0.7</v>
      </c>
      <c r="T808" s="10">
        <v>4.3</v>
      </c>
      <c r="U808" s="10">
        <v>5.0</v>
      </c>
      <c r="V808" s="10">
        <v>2.5</v>
      </c>
      <c r="W808" s="10">
        <v>1.5</v>
      </c>
      <c r="X808" s="10">
        <v>0.4</v>
      </c>
      <c r="Y808" s="10">
        <v>0.6</v>
      </c>
      <c r="Z808" s="10">
        <v>1.0</v>
      </c>
      <c r="AA808" s="8">
        <v>21.2</v>
      </c>
      <c r="AB808" s="8">
        <v>3.0</v>
      </c>
      <c r="AC808" s="8">
        <v>0.0</v>
      </c>
      <c r="AD808" s="8">
        <v>-3.0</v>
      </c>
      <c r="AE808" s="14">
        <v>2019.0</v>
      </c>
      <c r="AF808" s="8"/>
    </row>
    <row r="809">
      <c r="A809" s="8">
        <v>29.0</v>
      </c>
      <c r="B809" s="9" t="s">
        <v>1644</v>
      </c>
      <c r="C809" s="10" t="s">
        <v>1645</v>
      </c>
      <c r="D809" s="8">
        <v>26.0</v>
      </c>
      <c r="E809" s="8">
        <v>30.0</v>
      </c>
      <c r="F809" s="8">
        <v>23.0</v>
      </c>
      <c r="G809" s="8">
        <v>7.0</v>
      </c>
      <c r="H809" s="8">
        <v>19.8</v>
      </c>
      <c r="I809" s="11">
        <v>11.4</v>
      </c>
      <c r="J809" s="10">
        <v>3.6</v>
      </c>
      <c r="K809" s="10">
        <v>8.3</v>
      </c>
      <c r="L809" s="8">
        <v>43.4</v>
      </c>
      <c r="M809" s="10">
        <v>1.4</v>
      </c>
      <c r="N809" s="10">
        <v>3.9</v>
      </c>
      <c r="O809" s="8">
        <v>36.2</v>
      </c>
      <c r="P809" s="8">
        <v>2.8</v>
      </c>
      <c r="Q809" s="8">
        <v>3.3</v>
      </c>
      <c r="R809" s="8">
        <v>86.7</v>
      </c>
      <c r="S809" s="10">
        <v>1.1</v>
      </c>
      <c r="T809" s="10">
        <v>2.1</v>
      </c>
      <c r="U809" s="10">
        <v>3.2</v>
      </c>
      <c r="V809" s="10">
        <v>1.5</v>
      </c>
      <c r="W809" s="10">
        <v>1.5</v>
      </c>
      <c r="X809" s="10">
        <v>0.8</v>
      </c>
      <c r="Y809" s="10">
        <v>0.2</v>
      </c>
      <c r="Z809" s="10">
        <v>1.6</v>
      </c>
      <c r="AA809" s="8">
        <v>19.6</v>
      </c>
      <c r="AB809" s="8">
        <v>0.0</v>
      </c>
      <c r="AC809" s="8">
        <v>0.0</v>
      </c>
      <c r="AD809" s="8">
        <v>6.1</v>
      </c>
      <c r="AE809" s="14">
        <v>2019.0</v>
      </c>
      <c r="AF809" s="8"/>
    </row>
    <row r="810">
      <c r="A810" s="8">
        <v>30.0</v>
      </c>
      <c r="B810" s="9" t="s">
        <v>1646</v>
      </c>
      <c r="C810" s="10" t="s">
        <v>1647</v>
      </c>
      <c r="D810" s="8">
        <v>34.0</v>
      </c>
      <c r="E810" s="8">
        <v>22.0</v>
      </c>
      <c r="F810" s="8">
        <v>14.0</v>
      </c>
      <c r="G810" s="8">
        <v>8.0</v>
      </c>
      <c r="H810" s="8">
        <v>26.0</v>
      </c>
      <c r="I810" s="11">
        <v>11.2</v>
      </c>
      <c r="J810" s="10">
        <v>4.0</v>
      </c>
      <c r="K810" s="10">
        <v>9.6</v>
      </c>
      <c r="L810" s="8">
        <v>42.2</v>
      </c>
      <c r="M810" s="10">
        <v>0.7</v>
      </c>
      <c r="N810" s="10">
        <v>2.7</v>
      </c>
      <c r="O810" s="8">
        <v>26.7</v>
      </c>
      <c r="P810" s="8">
        <v>2.4</v>
      </c>
      <c r="Q810" s="8">
        <v>3.0</v>
      </c>
      <c r="R810" s="8">
        <v>79.1</v>
      </c>
      <c r="S810" s="10">
        <v>1.1</v>
      </c>
      <c r="T810" s="10">
        <v>5.3</v>
      </c>
      <c r="U810" s="10">
        <v>6.4</v>
      </c>
      <c r="V810" s="10">
        <v>3.5</v>
      </c>
      <c r="W810" s="10">
        <v>2.5</v>
      </c>
      <c r="X810" s="10">
        <v>1.0</v>
      </c>
      <c r="Y810" s="10">
        <v>0.8</v>
      </c>
      <c r="Z810" s="10">
        <v>1.8</v>
      </c>
      <c r="AA810" s="8">
        <v>25.4</v>
      </c>
      <c r="AB810" s="8">
        <v>4.0</v>
      </c>
      <c r="AC810" s="8">
        <v>0.0</v>
      </c>
      <c r="AD810" s="8">
        <v>3.1</v>
      </c>
      <c r="AE810" s="14">
        <v>2019.0</v>
      </c>
      <c r="AF810" s="8"/>
    </row>
    <row r="811">
      <c r="A811" s="8">
        <v>31.0</v>
      </c>
      <c r="B811" s="9" t="s">
        <v>1648</v>
      </c>
      <c r="C811" s="10" t="s">
        <v>1649</v>
      </c>
      <c r="D811" s="8">
        <v>31.0</v>
      </c>
      <c r="E811" s="8">
        <v>33.0</v>
      </c>
      <c r="F811" s="8">
        <v>20.0</v>
      </c>
      <c r="G811" s="8">
        <v>13.0</v>
      </c>
      <c r="H811" s="8">
        <v>30.0</v>
      </c>
      <c r="I811" s="11">
        <v>11.2</v>
      </c>
      <c r="J811" s="10">
        <v>4.1</v>
      </c>
      <c r="K811" s="10">
        <v>9.1</v>
      </c>
      <c r="L811" s="8">
        <v>45.2</v>
      </c>
      <c r="M811" s="10">
        <v>0.9</v>
      </c>
      <c r="N811" s="10">
        <v>3.2</v>
      </c>
      <c r="O811" s="8">
        <v>29.0</v>
      </c>
      <c r="P811" s="8">
        <v>2.1</v>
      </c>
      <c r="Q811" s="8">
        <v>2.4</v>
      </c>
      <c r="R811" s="8">
        <v>85.0</v>
      </c>
      <c r="S811" s="10">
        <v>0.6</v>
      </c>
      <c r="T811" s="10">
        <v>3.7</v>
      </c>
      <c r="U811" s="10">
        <v>4.3</v>
      </c>
      <c r="V811" s="10">
        <v>9.1</v>
      </c>
      <c r="W811" s="10">
        <v>2.9</v>
      </c>
      <c r="X811" s="10">
        <v>1.4</v>
      </c>
      <c r="Y811" s="10">
        <v>0.5</v>
      </c>
      <c r="Z811" s="10">
        <v>1.5</v>
      </c>
      <c r="AA811" s="8">
        <v>29.2</v>
      </c>
      <c r="AB811" s="8">
        <v>6.0</v>
      </c>
      <c r="AC811" s="8">
        <v>0.0</v>
      </c>
      <c r="AD811" s="8">
        <v>4.1</v>
      </c>
      <c r="AE811" s="14">
        <v>2019.0</v>
      </c>
      <c r="AF811" s="8"/>
    </row>
    <row r="812">
      <c r="A812" s="8">
        <v>32.0</v>
      </c>
      <c r="B812" s="9" t="s">
        <v>1650</v>
      </c>
      <c r="C812" s="10" t="s">
        <v>1651</v>
      </c>
      <c r="D812" s="8">
        <v>30.0</v>
      </c>
      <c r="E812" s="8">
        <v>34.0</v>
      </c>
      <c r="F812" s="8">
        <v>23.0</v>
      </c>
      <c r="G812" s="8">
        <v>11.0</v>
      </c>
      <c r="H812" s="8">
        <v>29.7</v>
      </c>
      <c r="I812" s="11">
        <v>11.1</v>
      </c>
      <c r="J812" s="10">
        <v>4.1</v>
      </c>
      <c r="K812" s="10">
        <v>10.4</v>
      </c>
      <c r="L812" s="8">
        <v>39.2</v>
      </c>
      <c r="M812" s="10">
        <v>1.3</v>
      </c>
      <c r="N812" s="10">
        <v>3.6</v>
      </c>
      <c r="O812" s="8">
        <v>36.6</v>
      </c>
      <c r="P812" s="8">
        <v>1.6</v>
      </c>
      <c r="Q812" s="8">
        <v>2.1</v>
      </c>
      <c r="R812" s="8">
        <v>80.0</v>
      </c>
      <c r="S812" s="10">
        <v>0.6</v>
      </c>
      <c r="T812" s="10">
        <v>2.3</v>
      </c>
      <c r="U812" s="10">
        <v>2.9</v>
      </c>
      <c r="V812" s="10">
        <v>5.1</v>
      </c>
      <c r="W812" s="10">
        <v>2.7</v>
      </c>
      <c r="X812" s="10">
        <v>1.4</v>
      </c>
      <c r="Y812" s="10">
        <v>0.1</v>
      </c>
      <c r="Z812" s="10">
        <v>1.8</v>
      </c>
      <c r="AA812" s="8">
        <v>23.6</v>
      </c>
      <c r="AB812" s="8">
        <v>1.0</v>
      </c>
      <c r="AC812" s="8">
        <v>0.0</v>
      </c>
      <c r="AD812" s="8">
        <v>4.4</v>
      </c>
      <c r="AE812" s="14">
        <v>2019.0</v>
      </c>
      <c r="AF812" s="8"/>
    </row>
    <row r="813">
      <c r="A813" s="8">
        <v>33.0</v>
      </c>
      <c r="B813" s="9" t="s">
        <v>1652</v>
      </c>
      <c r="C813" s="10" t="s">
        <v>1653</v>
      </c>
      <c r="D813" s="8">
        <v>26.0</v>
      </c>
      <c r="E813" s="8">
        <v>34.0</v>
      </c>
      <c r="F813" s="8">
        <v>21.0</v>
      </c>
      <c r="G813" s="8">
        <v>13.0</v>
      </c>
      <c r="H813" s="8">
        <v>24.8</v>
      </c>
      <c r="I813" s="11">
        <v>11.0</v>
      </c>
      <c r="J813" s="10">
        <v>4.1</v>
      </c>
      <c r="K813" s="10">
        <v>8.5</v>
      </c>
      <c r="L813" s="8">
        <v>48.8</v>
      </c>
      <c r="M813" s="10">
        <v>0.5</v>
      </c>
      <c r="N813" s="10">
        <v>1.6</v>
      </c>
      <c r="O813" s="8">
        <v>32.1</v>
      </c>
      <c r="P813" s="8">
        <v>2.2</v>
      </c>
      <c r="Q813" s="8">
        <v>3.0</v>
      </c>
      <c r="R813" s="8">
        <v>71.8</v>
      </c>
      <c r="S813" s="10">
        <v>2.2</v>
      </c>
      <c r="T813" s="10">
        <v>5.3</v>
      </c>
      <c r="U813" s="10">
        <v>7.6</v>
      </c>
      <c r="V813" s="10">
        <v>1.9</v>
      </c>
      <c r="W813" s="10">
        <v>1.8</v>
      </c>
      <c r="X813" s="10">
        <v>1.0</v>
      </c>
      <c r="Y813" s="10">
        <v>0.4</v>
      </c>
      <c r="Z813" s="10">
        <v>2.1</v>
      </c>
      <c r="AA813" s="8">
        <v>23.6</v>
      </c>
      <c r="AB813" s="8">
        <v>9.0</v>
      </c>
      <c r="AC813" s="8">
        <v>0.0</v>
      </c>
      <c r="AD813" s="8">
        <v>4.1</v>
      </c>
      <c r="AE813" s="14">
        <v>2019.0</v>
      </c>
      <c r="AF813" s="8"/>
    </row>
    <row r="814">
      <c r="A814" s="8">
        <v>34.0</v>
      </c>
      <c r="B814" s="9" t="s">
        <v>1654</v>
      </c>
      <c r="C814" s="10" t="s">
        <v>1655</v>
      </c>
      <c r="D814" s="8">
        <v>25.0</v>
      </c>
      <c r="E814" s="8">
        <v>34.0</v>
      </c>
      <c r="F814" s="8">
        <v>10.0</v>
      </c>
      <c r="G814" s="8">
        <v>24.0</v>
      </c>
      <c r="H814" s="8">
        <v>30.5</v>
      </c>
      <c r="I814" s="11">
        <v>10.6</v>
      </c>
      <c r="J814" s="10">
        <v>3.4</v>
      </c>
      <c r="K814" s="10">
        <v>7.5</v>
      </c>
      <c r="L814" s="8">
        <v>45.7</v>
      </c>
      <c r="M814" s="10">
        <v>1.0</v>
      </c>
      <c r="N814" s="10">
        <v>2.5</v>
      </c>
      <c r="O814" s="8">
        <v>38.4</v>
      </c>
      <c r="P814" s="8">
        <v>2.8</v>
      </c>
      <c r="Q814" s="8">
        <v>3.3</v>
      </c>
      <c r="R814" s="8">
        <v>84.8</v>
      </c>
      <c r="S814" s="10">
        <v>1.3</v>
      </c>
      <c r="T814" s="10">
        <v>2.8</v>
      </c>
      <c r="U814" s="10">
        <v>4.1</v>
      </c>
      <c r="V814" s="10">
        <v>2.3</v>
      </c>
      <c r="W814" s="10">
        <v>1.5</v>
      </c>
      <c r="X814" s="10">
        <v>1.2</v>
      </c>
      <c r="Y814" s="10">
        <v>0.4</v>
      </c>
      <c r="Z814" s="10">
        <v>2.6</v>
      </c>
      <c r="AA814" s="8">
        <v>21.4</v>
      </c>
      <c r="AB814" s="8">
        <v>0.0</v>
      </c>
      <c r="AC814" s="8">
        <v>0.0</v>
      </c>
      <c r="AD814" s="8">
        <v>-3.1</v>
      </c>
      <c r="AE814" s="14">
        <v>2019.0</v>
      </c>
      <c r="AF814" s="8"/>
    </row>
    <row r="815">
      <c r="A815" s="8">
        <v>35.0</v>
      </c>
      <c r="B815" s="9" t="s">
        <v>1656</v>
      </c>
      <c r="C815" s="10" t="s">
        <v>1657</v>
      </c>
      <c r="D815" s="8">
        <v>27.0</v>
      </c>
      <c r="E815" s="8">
        <v>27.0</v>
      </c>
      <c r="F815" s="8">
        <v>7.0</v>
      </c>
      <c r="G815" s="8">
        <v>20.0</v>
      </c>
      <c r="H815" s="8">
        <v>30.4</v>
      </c>
      <c r="I815" s="11">
        <v>10.4</v>
      </c>
      <c r="J815" s="10">
        <v>3.7</v>
      </c>
      <c r="K815" s="10">
        <v>10.7</v>
      </c>
      <c r="L815" s="8">
        <v>34.3</v>
      </c>
      <c r="M815" s="10">
        <v>1.0</v>
      </c>
      <c r="N815" s="10">
        <v>3.8</v>
      </c>
      <c r="O815" s="8">
        <v>27.2</v>
      </c>
      <c r="P815" s="8">
        <v>2.0</v>
      </c>
      <c r="Q815" s="8">
        <v>2.1</v>
      </c>
      <c r="R815" s="8">
        <v>93.1</v>
      </c>
      <c r="S815" s="10">
        <v>1.8</v>
      </c>
      <c r="T815" s="10">
        <v>3.5</v>
      </c>
      <c r="U815" s="10">
        <v>5.3</v>
      </c>
      <c r="V815" s="10">
        <v>1.8</v>
      </c>
      <c r="W815" s="10">
        <v>1.6</v>
      </c>
      <c r="X815" s="10">
        <v>0.9</v>
      </c>
      <c r="Y815" s="10">
        <v>0.3</v>
      </c>
      <c r="Z815" s="10">
        <v>2.2</v>
      </c>
      <c r="AA815" s="8">
        <v>20.9</v>
      </c>
      <c r="AB815" s="8">
        <v>1.0</v>
      </c>
      <c r="AC815" s="8">
        <v>0.0</v>
      </c>
      <c r="AD815" s="8">
        <v>-4.1</v>
      </c>
      <c r="AE815" s="14">
        <v>2019.0</v>
      </c>
      <c r="AF815" s="8"/>
    </row>
    <row r="816">
      <c r="A816" s="8">
        <v>36.0</v>
      </c>
      <c r="B816" s="9" t="s">
        <v>1658</v>
      </c>
      <c r="C816" s="10" t="s">
        <v>1659</v>
      </c>
      <c r="D816" s="8">
        <v>23.0</v>
      </c>
      <c r="E816" s="8">
        <v>33.0</v>
      </c>
      <c r="F816" s="8">
        <v>25.0</v>
      </c>
      <c r="G816" s="8">
        <v>8.0</v>
      </c>
      <c r="H816" s="8">
        <v>24.3</v>
      </c>
      <c r="I816" s="11">
        <v>10.3</v>
      </c>
      <c r="J816" s="10">
        <v>3.7</v>
      </c>
      <c r="K816" s="10">
        <v>9.0</v>
      </c>
      <c r="L816" s="8">
        <v>41.6</v>
      </c>
      <c r="M816" s="10">
        <v>1.5</v>
      </c>
      <c r="N816" s="10">
        <v>4.3</v>
      </c>
      <c r="O816" s="8">
        <v>35.7</v>
      </c>
      <c r="P816" s="8">
        <v>1.3</v>
      </c>
      <c r="Q816" s="8">
        <v>1.6</v>
      </c>
      <c r="R816" s="8">
        <v>81.1</v>
      </c>
      <c r="S816" s="10">
        <v>0.7</v>
      </c>
      <c r="T816" s="10">
        <v>2.1</v>
      </c>
      <c r="U816" s="10">
        <v>2.8</v>
      </c>
      <c r="V816" s="10">
        <v>1.9</v>
      </c>
      <c r="W816" s="10">
        <v>1.0</v>
      </c>
      <c r="X816" s="10">
        <v>1.5</v>
      </c>
      <c r="Y816" s="10">
        <v>0.5</v>
      </c>
      <c r="Z816" s="10">
        <v>2.2</v>
      </c>
      <c r="AA816" s="8">
        <v>20.6</v>
      </c>
      <c r="AB816" s="8">
        <v>0.0</v>
      </c>
      <c r="AC816" s="8">
        <v>0.0</v>
      </c>
      <c r="AD816" s="8">
        <v>10.2</v>
      </c>
      <c r="AE816" s="14">
        <v>2019.0</v>
      </c>
      <c r="AF816" s="8"/>
    </row>
    <row r="817">
      <c r="A817" s="8">
        <v>37.0</v>
      </c>
      <c r="B817" s="9" t="s">
        <v>1660</v>
      </c>
      <c r="C817" s="10" t="s">
        <v>1661</v>
      </c>
      <c r="D817" s="8">
        <v>26.0</v>
      </c>
      <c r="E817" s="8">
        <v>34.0</v>
      </c>
      <c r="F817" s="8">
        <v>8.0</v>
      </c>
      <c r="G817" s="8">
        <v>26.0</v>
      </c>
      <c r="H817" s="8">
        <v>25.9</v>
      </c>
      <c r="I817" s="11">
        <v>10.2</v>
      </c>
      <c r="J817" s="10">
        <v>3.8</v>
      </c>
      <c r="K817" s="10">
        <v>10.3</v>
      </c>
      <c r="L817" s="8">
        <v>36.5</v>
      </c>
      <c r="M817" s="10">
        <v>0.8</v>
      </c>
      <c r="N817" s="10">
        <v>3.2</v>
      </c>
      <c r="O817" s="8">
        <v>25.9</v>
      </c>
      <c r="P817" s="8">
        <v>1.9</v>
      </c>
      <c r="Q817" s="8">
        <v>2.7</v>
      </c>
      <c r="R817" s="8">
        <v>70.3</v>
      </c>
      <c r="S817" s="10">
        <v>0.7</v>
      </c>
      <c r="T817" s="10">
        <v>3.7</v>
      </c>
      <c r="U817" s="10">
        <v>4.4</v>
      </c>
      <c r="V817" s="10">
        <v>2.5</v>
      </c>
      <c r="W817" s="10">
        <v>2.0</v>
      </c>
      <c r="X817" s="10">
        <v>0.6</v>
      </c>
      <c r="Y817" s="10">
        <v>0.5</v>
      </c>
      <c r="Z817" s="10">
        <v>1.7</v>
      </c>
      <c r="AA817" s="8">
        <v>20.1</v>
      </c>
      <c r="AB817" s="8">
        <v>1.0</v>
      </c>
      <c r="AC817" s="8">
        <v>0.0</v>
      </c>
      <c r="AD817" s="8">
        <v>-3.3</v>
      </c>
      <c r="AE817" s="14">
        <v>2019.0</v>
      </c>
      <c r="AF817" s="8"/>
    </row>
    <row r="818">
      <c r="A818" s="8">
        <v>38.0</v>
      </c>
      <c r="B818" s="9" t="s">
        <v>1662</v>
      </c>
      <c r="C818" s="10" t="s">
        <v>1663</v>
      </c>
      <c r="D818" s="8">
        <v>31.0</v>
      </c>
      <c r="E818" s="8">
        <v>34.0</v>
      </c>
      <c r="F818" s="8">
        <v>18.0</v>
      </c>
      <c r="G818" s="8">
        <v>16.0</v>
      </c>
      <c r="H818" s="8">
        <v>27.0</v>
      </c>
      <c r="I818" s="11">
        <v>10.1</v>
      </c>
      <c r="J818" s="10">
        <v>4.1</v>
      </c>
      <c r="K818" s="10">
        <v>9.3</v>
      </c>
      <c r="L818" s="8">
        <v>43.7</v>
      </c>
      <c r="M818" s="10">
        <v>0.3</v>
      </c>
      <c r="N818" s="10">
        <v>1.2</v>
      </c>
      <c r="O818" s="8">
        <v>22.0</v>
      </c>
      <c r="P818" s="8">
        <v>1.7</v>
      </c>
      <c r="Q818" s="8">
        <v>1.9</v>
      </c>
      <c r="R818" s="8">
        <v>87.9</v>
      </c>
      <c r="S818" s="10">
        <v>0.6</v>
      </c>
      <c r="T818" s="10">
        <v>2.8</v>
      </c>
      <c r="U818" s="10">
        <v>3.5</v>
      </c>
      <c r="V818" s="10">
        <v>3.7</v>
      </c>
      <c r="W818" s="10">
        <v>2.1</v>
      </c>
      <c r="X818" s="10">
        <v>1.2</v>
      </c>
      <c r="Y818" s="10">
        <v>0.2</v>
      </c>
      <c r="Z818" s="10">
        <v>1.8</v>
      </c>
      <c r="AA818" s="8">
        <v>20.4</v>
      </c>
      <c r="AB818" s="8">
        <v>2.0</v>
      </c>
      <c r="AC818" s="8">
        <v>0.0</v>
      </c>
      <c r="AD818" s="8">
        <v>3.6</v>
      </c>
      <c r="AE818" s="14">
        <v>2019.0</v>
      </c>
      <c r="AF818" s="8"/>
    </row>
    <row r="819">
      <c r="A819" s="8">
        <v>38.0</v>
      </c>
      <c r="B819" s="9" t="s">
        <v>1664</v>
      </c>
      <c r="C819" s="10" t="s">
        <v>1665</v>
      </c>
      <c r="D819" s="8">
        <v>29.0</v>
      </c>
      <c r="E819" s="8">
        <v>34.0</v>
      </c>
      <c r="F819" s="8">
        <v>13.0</v>
      </c>
      <c r="G819" s="8">
        <v>21.0</v>
      </c>
      <c r="H819" s="8">
        <v>25.0</v>
      </c>
      <c r="I819" s="11">
        <v>10.1</v>
      </c>
      <c r="J819" s="10">
        <v>3.7</v>
      </c>
      <c r="K819" s="10">
        <v>8.7</v>
      </c>
      <c r="L819" s="8">
        <v>42.8</v>
      </c>
      <c r="M819" s="10">
        <v>1.4</v>
      </c>
      <c r="N819" s="10">
        <v>3.7</v>
      </c>
      <c r="O819" s="8">
        <v>38.4</v>
      </c>
      <c r="P819" s="8">
        <v>1.2</v>
      </c>
      <c r="Q819" s="8">
        <v>1.4</v>
      </c>
      <c r="R819" s="8">
        <v>87.2</v>
      </c>
      <c r="S819" s="10">
        <v>0.1</v>
      </c>
      <c r="T819" s="10">
        <v>2.9</v>
      </c>
      <c r="U819" s="10">
        <v>3.0</v>
      </c>
      <c r="V819" s="10">
        <v>5.0</v>
      </c>
      <c r="W819" s="10">
        <v>2.9</v>
      </c>
      <c r="X819" s="10">
        <v>1.2</v>
      </c>
      <c r="Y819" s="10">
        <v>0.1</v>
      </c>
      <c r="Z819" s="10">
        <v>2.2</v>
      </c>
      <c r="AA819" s="8">
        <v>22.2</v>
      </c>
      <c r="AB819" s="8">
        <v>0.0</v>
      </c>
      <c r="AC819" s="8">
        <v>0.0</v>
      </c>
      <c r="AD819" s="8">
        <v>-0.6</v>
      </c>
      <c r="AE819" s="14">
        <v>2019.0</v>
      </c>
      <c r="AF819" s="8"/>
    </row>
    <row r="820">
      <c r="A820" s="8">
        <v>40.0</v>
      </c>
      <c r="B820" s="9" t="s">
        <v>1666</v>
      </c>
      <c r="C820" s="10" t="s">
        <v>1667</v>
      </c>
      <c r="D820" s="8">
        <v>31.0</v>
      </c>
      <c r="E820" s="8">
        <v>23.0</v>
      </c>
      <c r="F820" s="8">
        <v>14.0</v>
      </c>
      <c r="G820" s="8">
        <v>9.0</v>
      </c>
      <c r="H820" s="8">
        <v>26.9</v>
      </c>
      <c r="I820" s="11">
        <v>10.0</v>
      </c>
      <c r="J820" s="10">
        <v>4.5</v>
      </c>
      <c r="K820" s="10">
        <v>9.1</v>
      </c>
      <c r="L820" s="8">
        <v>49.0</v>
      </c>
      <c r="M820" s="10">
        <v>0.3</v>
      </c>
      <c r="N820" s="10">
        <v>1.2</v>
      </c>
      <c r="O820" s="8">
        <v>22.2</v>
      </c>
      <c r="P820" s="8">
        <v>0.8</v>
      </c>
      <c r="Q820" s="8">
        <v>0.9</v>
      </c>
      <c r="R820" s="8">
        <v>90.5</v>
      </c>
      <c r="S820" s="10">
        <v>2.0</v>
      </c>
      <c r="T820" s="10">
        <v>4.9</v>
      </c>
      <c r="U820" s="10">
        <v>6.9</v>
      </c>
      <c r="V820" s="10">
        <v>1.1</v>
      </c>
      <c r="W820" s="10">
        <v>1.4</v>
      </c>
      <c r="X820" s="10">
        <v>0.3</v>
      </c>
      <c r="Y820" s="10">
        <v>0.6</v>
      </c>
      <c r="Z820" s="10">
        <v>1.5</v>
      </c>
      <c r="AA820" s="8">
        <v>20.0</v>
      </c>
      <c r="AB820" s="8">
        <v>3.0</v>
      </c>
      <c r="AC820" s="8">
        <v>0.0</v>
      </c>
      <c r="AD820" s="8">
        <v>0.3</v>
      </c>
      <c r="AE820" s="14">
        <v>2019.0</v>
      </c>
      <c r="AF820" s="8"/>
    </row>
    <row r="821">
      <c r="A821" s="8">
        <v>41.0</v>
      </c>
      <c r="B821" s="9" t="s">
        <v>1668</v>
      </c>
      <c r="C821" s="10" t="s">
        <v>1669</v>
      </c>
      <c r="D821" s="8">
        <v>23.0</v>
      </c>
      <c r="E821" s="8">
        <v>34.0</v>
      </c>
      <c r="F821" s="8">
        <v>13.0</v>
      </c>
      <c r="G821" s="8">
        <v>21.0</v>
      </c>
      <c r="H821" s="8">
        <v>22.1</v>
      </c>
      <c r="I821" s="11">
        <v>10.0</v>
      </c>
      <c r="J821" s="10">
        <v>3.5</v>
      </c>
      <c r="K821" s="10">
        <v>6.8</v>
      </c>
      <c r="L821" s="8">
        <v>51.7</v>
      </c>
      <c r="M821" s="8">
        <v>0.0</v>
      </c>
      <c r="N821" s="8">
        <v>0.0</v>
      </c>
      <c r="O821" s="8">
        <v>0.0</v>
      </c>
      <c r="P821" s="8">
        <v>3.0</v>
      </c>
      <c r="Q821" s="8">
        <v>4.4</v>
      </c>
      <c r="R821" s="8">
        <v>68.7</v>
      </c>
      <c r="S821" s="10">
        <v>3.2</v>
      </c>
      <c r="T821" s="10">
        <v>5.8</v>
      </c>
      <c r="U821" s="10">
        <v>9.0</v>
      </c>
      <c r="V821" s="10">
        <v>0.2</v>
      </c>
      <c r="W821" s="10">
        <v>1.3</v>
      </c>
      <c r="X821" s="10">
        <v>0.6</v>
      </c>
      <c r="Y821" s="10">
        <v>1.3</v>
      </c>
      <c r="Z821" s="10">
        <v>3.2</v>
      </c>
      <c r="AA821" s="8">
        <v>23.0</v>
      </c>
      <c r="AB821" s="8">
        <v>11.0</v>
      </c>
      <c r="AC821" s="8">
        <v>0.0</v>
      </c>
      <c r="AD821" s="8">
        <v>-0.2</v>
      </c>
      <c r="AE821" s="14">
        <v>2019.0</v>
      </c>
      <c r="AF821" s="8"/>
    </row>
    <row r="822">
      <c r="A822" s="8">
        <v>42.0</v>
      </c>
      <c r="B822" s="9" t="s">
        <v>1670</v>
      </c>
      <c r="C822" s="10" t="s">
        <v>1671</v>
      </c>
      <c r="D822" s="8">
        <v>24.0</v>
      </c>
      <c r="E822" s="8">
        <v>30.0</v>
      </c>
      <c r="F822" s="8">
        <v>16.0</v>
      </c>
      <c r="G822" s="8">
        <v>14.0</v>
      </c>
      <c r="H822" s="8">
        <v>28.8</v>
      </c>
      <c r="I822" s="11">
        <v>9.8</v>
      </c>
      <c r="J822" s="10">
        <v>3.7</v>
      </c>
      <c r="K822" s="10">
        <v>9.6</v>
      </c>
      <c r="L822" s="8">
        <v>38.8</v>
      </c>
      <c r="M822" s="10">
        <v>0.3</v>
      </c>
      <c r="N822" s="10">
        <v>1.4</v>
      </c>
      <c r="O822" s="8">
        <v>18.6</v>
      </c>
      <c r="P822" s="8">
        <v>2.1</v>
      </c>
      <c r="Q822" s="8">
        <v>2.7</v>
      </c>
      <c r="R822" s="8">
        <v>76.8</v>
      </c>
      <c r="S822" s="10">
        <v>0.4</v>
      </c>
      <c r="T822" s="10">
        <v>1.9</v>
      </c>
      <c r="U822" s="10">
        <v>2.4</v>
      </c>
      <c r="V822" s="10">
        <v>5.2</v>
      </c>
      <c r="W822" s="10">
        <v>2.6</v>
      </c>
      <c r="X822" s="10">
        <v>2.3</v>
      </c>
      <c r="Y822" s="10">
        <v>0.2</v>
      </c>
      <c r="Z822" s="10">
        <v>1.6</v>
      </c>
      <c r="AA822" s="8">
        <v>22.6</v>
      </c>
      <c r="AB822" s="8">
        <v>2.0</v>
      </c>
      <c r="AC822" s="8">
        <v>0.0</v>
      </c>
      <c r="AD822" s="8">
        <v>2.2</v>
      </c>
      <c r="AE822" s="14">
        <v>2019.0</v>
      </c>
      <c r="AF822" s="8"/>
    </row>
    <row r="823">
      <c r="A823" s="8">
        <v>43.0</v>
      </c>
      <c r="B823" s="9" t="s">
        <v>1672</v>
      </c>
      <c r="C823" s="10" t="s">
        <v>1673</v>
      </c>
      <c r="D823" s="8">
        <v>27.0</v>
      </c>
      <c r="E823" s="8">
        <v>24.0</v>
      </c>
      <c r="F823" s="8">
        <v>4.0</v>
      </c>
      <c r="G823" s="8">
        <v>20.0</v>
      </c>
      <c r="H823" s="8">
        <v>22.7</v>
      </c>
      <c r="I823" s="11">
        <v>9.8</v>
      </c>
      <c r="J823" s="10">
        <v>3.3</v>
      </c>
      <c r="K823" s="10">
        <v>8.8</v>
      </c>
      <c r="L823" s="8">
        <v>37.6</v>
      </c>
      <c r="M823" s="10">
        <v>1.0</v>
      </c>
      <c r="N823" s="10">
        <v>3.0</v>
      </c>
      <c r="O823" s="8">
        <v>32.9</v>
      </c>
      <c r="P823" s="8">
        <v>2.2</v>
      </c>
      <c r="Q823" s="8">
        <v>2.8</v>
      </c>
      <c r="R823" s="8">
        <v>80.3</v>
      </c>
      <c r="S823" s="10">
        <v>0.8</v>
      </c>
      <c r="T823" s="10">
        <v>2.5</v>
      </c>
      <c r="U823" s="10">
        <v>3.2</v>
      </c>
      <c r="V823" s="10">
        <v>3.2</v>
      </c>
      <c r="W823" s="10">
        <v>2.1</v>
      </c>
      <c r="X823" s="10">
        <v>0.8</v>
      </c>
      <c r="Y823" s="8">
        <v>0.0</v>
      </c>
      <c r="Z823" s="10">
        <v>2.3</v>
      </c>
      <c r="AA823" s="8">
        <v>18.8</v>
      </c>
      <c r="AB823" s="8">
        <v>0.0</v>
      </c>
      <c r="AC823" s="8">
        <v>0.0</v>
      </c>
      <c r="AD823" s="8">
        <v>-6.1</v>
      </c>
      <c r="AE823" s="14">
        <v>2019.0</v>
      </c>
      <c r="AF823" s="8"/>
    </row>
    <row r="824">
      <c r="A824" s="8">
        <v>44.0</v>
      </c>
      <c r="B824" s="9" t="s">
        <v>1674</v>
      </c>
      <c r="C824" s="10" t="s">
        <v>1675</v>
      </c>
      <c r="D824" s="8">
        <v>25.0</v>
      </c>
      <c r="E824" s="8">
        <v>33.0</v>
      </c>
      <c r="F824" s="8">
        <v>12.0</v>
      </c>
      <c r="G824" s="8">
        <v>21.0</v>
      </c>
      <c r="H824" s="8">
        <v>25.2</v>
      </c>
      <c r="I824" s="11">
        <v>9.7</v>
      </c>
      <c r="J824" s="10">
        <v>3.3</v>
      </c>
      <c r="K824" s="10">
        <v>8.7</v>
      </c>
      <c r="L824" s="8">
        <v>38.1</v>
      </c>
      <c r="M824" s="10">
        <v>0.6</v>
      </c>
      <c r="N824" s="10">
        <v>2.1</v>
      </c>
      <c r="O824" s="8">
        <v>29.0</v>
      </c>
      <c r="P824" s="8">
        <v>2.5</v>
      </c>
      <c r="Q824" s="8">
        <v>2.8</v>
      </c>
      <c r="R824" s="8">
        <v>89.2</v>
      </c>
      <c r="S824" s="10">
        <v>0.7</v>
      </c>
      <c r="T824" s="10">
        <v>2.2</v>
      </c>
      <c r="U824" s="10">
        <v>2.8</v>
      </c>
      <c r="V824" s="10">
        <v>2.2</v>
      </c>
      <c r="W824" s="10">
        <v>1.7</v>
      </c>
      <c r="X824" s="10">
        <v>0.6</v>
      </c>
      <c r="Y824" s="10">
        <v>0.1</v>
      </c>
      <c r="Z824" s="10">
        <v>2.5</v>
      </c>
      <c r="AA824" s="8">
        <v>16.7</v>
      </c>
      <c r="AB824" s="8">
        <v>0.0</v>
      </c>
      <c r="AC824" s="8">
        <v>0.0</v>
      </c>
      <c r="AD824" s="8">
        <v>-2.8</v>
      </c>
      <c r="AE824" s="14">
        <v>2019.0</v>
      </c>
      <c r="AF824" s="8"/>
    </row>
    <row r="825">
      <c r="A825" s="8">
        <v>45.0</v>
      </c>
      <c r="B825" s="9" t="s">
        <v>1676</v>
      </c>
      <c r="C825" s="10" t="s">
        <v>1677</v>
      </c>
      <c r="D825" s="8">
        <v>23.0</v>
      </c>
      <c r="E825" s="8">
        <v>18.0</v>
      </c>
      <c r="F825" s="8">
        <v>6.0</v>
      </c>
      <c r="G825" s="8">
        <v>12.0</v>
      </c>
      <c r="H825" s="8">
        <v>26.7</v>
      </c>
      <c r="I825" s="11">
        <v>9.7</v>
      </c>
      <c r="J825" s="10">
        <v>3.9</v>
      </c>
      <c r="K825" s="10">
        <v>8.4</v>
      </c>
      <c r="L825" s="8">
        <v>46.7</v>
      </c>
      <c r="M825" s="10">
        <v>0.8</v>
      </c>
      <c r="N825" s="10">
        <v>2.8</v>
      </c>
      <c r="O825" s="8">
        <v>29.4</v>
      </c>
      <c r="P825" s="8">
        <v>1.0</v>
      </c>
      <c r="Q825" s="8">
        <v>1.2</v>
      </c>
      <c r="R825" s="8">
        <v>81.8</v>
      </c>
      <c r="S825" s="10">
        <v>0.3</v>
      </c>
      <c r="T825" s="10">
        <v>1.3</v>
      </c>
      <c r="U825" s="10">
        <v>1.6</v>
      </c>
      <c r="V825" s="10">
        <v>1.7</v>
      </c>
      <c r="W825" s="10">
        <v>1.2</v>
      </c>
      <c r="X825" s="10">
        <v>0.6</v>
      </c>
      <c r="Y825" s="10">
        <v>0.4</v>
      </c>
      <c r="Z825" s="10">
        <v>1.9</v>
      </c>
      <c r="AA825" s="8">
        <v>15.8</v>
      </c>
      <c r="AB825" s="8">
        <v>0.0</v>
      </c>
      <c r="AC825" s="8">
        <v>0.0</v>
      </c>
      <c r="AD825" s="8">
        <v>-4.6</v>
      </c>
      <c r="AE825" s="14">
        <v>2019.0</v>
      </c>
      <c r="AF825" s="8"/>
    </row>
    <row r="826">
      <c r="A826" s="8">
        <v>46.0</v>
      </c>
      <c r="B826" s="9" t="s">
        <v>1678</v>
      </c>
      <c r="C826" s="10" t="s">
        <v>1679</v>
      </c>
      <c r="D826" s="8">
        <v>32.0</v>
      </c>
      <c r="E826" s="8">
        <v>31.0</v>
      </c>
      <c r="F826" s="8">
        <v>17.0</v>
      </c>
      <c r="G826" s="8">
        <v>14.0</v>
      </c>
      <c r="H826" s="8">
        <v>28.4</v>
      </c>
      <c r="I826" s="11">
        <v>9.6</v>
      </c>
      <c r="J826" s="10">
        <v>3.7</v>
      </c>
      <c r="K826" s="10">
        <v>7.6</v>
      </c>
      <c r="L826" s="8">
        <v>48.1</v>
      </c>
      <c r="M826" s="10">
        <v>1.6</v>
      </c>
      <c r="N826" s="10">
        <v>3.4</v>
      </c>
      <c r="O826" s="8">
        <v>48.1</v>
      </c>
      <c r="P826" s="8">
        <v>0.6</v>
      </c>
      <c r="Q826" s="8">
        <v>0.7</v>
      </c>
      <c r="R826" s="8">
        <v>81.8</v>
      </c>
      <c r="S826" s="10">
        <v>1.2</v>
      </c>
      <c r="T826" s="10">
        <v>3.5</v>
      </c>
      <c r="U826" s="10">
        <v>4.7</v>
      </c>
      <c r="V826" s="10">
        <v>2.5</v>
      </c>
      <c r="W826" s="10">
        <v>1.5</v>
      </c>
      <c r="X826" s="10">
        <v>1.1</v>
      </c>
      <c r="Y826" s="10">
        <v>0.5</v>
      </c>
      <c r="Z826" s="10">
        <v>1.9</v>
      </c>
      <c r="AA826" s="8">
        <v>21.7</v>
      </c>
      <c r="AB826" s="8">
        <v>0.0</v>
      </c>
      <c r="AC826" s="8">
        <v>0.0</v>
      </c>
      <c r="AD826" s="8">
        <v>3.9</v>
      </c>
      <c r="AE826" s="14">
        <v>2019.0</v>
      </c>
      <c r="AF826" s="8"/>
    </row>
    <row r="827">
      <c r="A827" s="8">
        <v>47.0</v>
      </c>
      <c r="B827" s="9" t="s">
        <v>1680</v>
      </c>
      <c r="C827" s="10" t="s">
        <v>1681</v>
      </c>
      <c r="D827" s="8">
        <v>28.0</v>
      </c>
      <c r="E827" s="8">
        <v>32.0</v>
      </c>
      <c r="F827" s="8">
        <v>20.0</v>
      </c>
      <c r="G827" s="8">
        <v>12.0</v>
      </c>
      <c r="H827" s="8">
        <v>21.8</v>
      </c>
      <c r="I827" s="11">
        <v>9.6</v>
      </c>
      <c r="J827" s="10">
        <v>3.9</v>
      </c>
      <c r="K827" s="10">
        <v>7.9</v>
      </c>
      <c r="L827" s="8">
        <v>49.4</v>
      </c>
      <c r="M827" s="8">
        <v>0.0</v>
      </c>
      <c r="N827" s="10">
        <v>0.1</v>
      </c>
      <c r="O827" s="8">
        <v>25.0</v>
      </c>
      <c r="P827" s="8">
        <v>1.7</v>
      </c>
      <c r="Q827" s="8">
        <v>2.1</v>
      </c>
      <c r="R827" s="8">
        <v>80.9</v>
      </c>
      <c r="S827" s="10">
        <v>2.5</v>
      </c>
      <c r="T827" s="10">
        <v>3.2</v>
      </c>
      <c r="U827" s="10">
        <v>5.8</v>
      </c>
      <c r="V827" s="10">
        <v>0.8</v>
      </c>
      <c r="W827" s="10">
        <v>1.3</v>
      </c>
      <c r="X827" s="10">
        <v>1.0</v>
      </c>
      <c r="Y827" s="10">
        <v>0.7</v>
      </c>
      <c r="Z827" s="10">
        <v>3.4</v>
      </c>
      <c r="AA827" s="8">
        <v>19.6</v>
      </c>
      <c r="AB827" s="8">
        <v>5.0</v>
      </c>
      <c r="AC827" s="8">
        <v>0.0</v>
      </c>
      <c r="AD827" s="8">
        <v>0.4</v>
      </c>
      <c r="AE827" s="14">
        <v>2019.0</v>
      </c>
      <c r="AF827" s="8"/>
    </row>
    <row r="828">
      <c r="A828" s="8">
        <v>48.0</v>
      </c>
      <c r="B828" s="9" t="s">
        <v>1682</v>
      </c>
      <c r="C828" s="10" t="s">
        <v>1683</v>
      </c>
      <c r="D828" s="8">
        <v>29.0</v>
      </c>
      <c r="E828" s="8">
        <v>31.0</v>
      </c>
      <c r="F828" s="8">
        <v>23.0</v>
      </c>
      <c r="G828" s="8">
        <v>8.0</v>
      </c>
      <c r="H828" s="8">
        <v>15.4</v>
      </c>
      <c r="I828" s="11">
        <v>9.5</v>
      </c>
      <c r="J828" s="10">
        <v>3.6</v>
      </c>
      <c r="K828" s="10">
        <v>7.1</v>
      </c>
      <c r="L828" s="8">
        <v>51.4</v>
      </c>
      <c r="M828" s="10">
        <v>1.1</v>
      </c>
      <c r="N828" s="10">
        <v>2.9</v>
      </c>
      <c r="O828" s="8">
        <v>36.3</v>
      </c>
      <c r="P828" s="8">
        <v>1.2</v>
      </c>
      <c r="Q828" s="8">
        <v>1.3</v>
      </c>
      <c r="R828" s="8">
        <v>92.5</v>
      </c>
      <c r="S828" s="10">
        <v>1.5</v>
      </c>
      <c r="T828" s="10">
        <v>2.7</v>
      </c>
      <c r="U828" s="10">
        <v>4.2</v>
      </c>
      <c r="V828" s="10">
        <v>0.7</v>
      </c>
      <c r="W828" s="10">
        <v>1.1</v>
      </c>
      <c r="X828" s="10">
        <v>0.5</v>
      </c>
      <c r="Y828" s="10">
        <v>0.1</v>
      </c>
      <c r="Z828" s="10">
        <v>2.5</v>
      </c>
      <c r="AA828" s="8">
        <v>16.7</v>
      </c>
      <c r="AB828" s="8">
        <v>0.0</v>
      </c>
      <c r="AC828" s="8">
        <v>0.0</v>
      </c>
      <c r="AD828" s="8">
        <v>1.5</v>
      </c>
      <c r="AE828" s="14">
        <v>2019.0</v>
      </c>
      <c r="AF828" s="8"/>
    </row>
    <row r="829">
      <c r="A829" s="8">
        <v>49.0</v>
      </c>
      <c r="B829" s="9" t="s">
        <v>1684</v>
      </c>
      <c r="C829" s="10" t="s">
        <v>1685</v>
      </c>
      <c r="D829" s="8">
        <v>33.0</v>
      </c>
      <c r="E829" s="8">
        <v>34.0</v>
      </c>
      <c r="F829" s="8">
        <v>8.0</v>
      </c>
      <c r="G829" s="8">
        <v>26.0</v>
      </c>
      <c r="H829" s="8">
        <v>27.9</v>
      </c>
      <c r="I829" s="11">
        <v>9.5</v>
      </c>
      <c r="J829" s="10">
        <v>3.1</v>
      </c>
      <c r="K829" s="10">
        <v>8.5</v>
      </c>
      <c r="L829" s="8">
        <v>37.0</v>
      </c>
      <c r="M829" s="10">
        <v>2.0</v>
      </c>
      <c r="N829" s="10">
        <v>6.2</v>
      </c>
      <c r="O829" s="8">
        <v>32.4</v>
      </c>
      <c r="P829" s="8">
        <v>1.2</v>
      </c>
      <c r="Q829" s="8">
        <v>1.5</v>
      </c>
      <c r="R829" s="8">
        <v>82.4</v>
      </c>
      <c r="S829" s="10">
        <v>0.3</v>
      </c>
      <c r="T829" s="10">
        <v>1.9</v>
      </c>
      <c r="U829" s="10">
        <v>2.2</v>
      </c>
      <c r="V829" s="10">
        <v>2.6</v>
      </c>
      <c r="W829" s="10">
        <v>1.9</v>
      </c>
      <c r="X829" s="10">
        <v>0.9</v>
      </c>
      <c r="Y829" s="10">
        <v>0.2</v>
      </c>
      <c r="Z829" s="10">
        <v>1.5</v>
      </c>
      <c r="AA829" s="8">
        <v>18.5</v>
      </c>
      <c r="AB829" s="8">
        <v>0.0</v>
      </c>
      <c r="AC829" s="8">
        <v>0.0</v>
      </c>
      <c r="AD829" s="8">
        <v>-5.1</v>
      </c>
      <c r="AE829" s="14">
        <v>2019.0</v>
      </c>
      <c r="AF829" s="8"/>
    </row>
    <row r="830">
      <c r="A830" s="8">
        <v>50.0</v>
      </c>
      <c r="B830" s="9" t="s">
        <v>1686</v>
      </c>
      <c r="C830" s="10" t="s">
        <v>1687</v>
      </c>
      <c r="D830" s="8">
        <v>28.0</v>
      </c>
      <c r="E830" s="8">
        <v>34.0</v>
      </c>
      <c r="F830" s="8">
        <v>20.0</v>
      </c>
      <c r="G830" s="8">
        <v>14.0</v>
      </c>
      <c r="H830" s="8">
        <v>25.0</v>
      </c>
      <c r="I830" s="11">
        <v>9.3</v>
      </c>
      <c r="J830" s="10">
        <v>3.6</v>
      </c>
      <c r="K830" s="10">
        <v>6.9</v>
      </c>
      <c r="L830" s="8">
        <v>51.9</v>
      </c>
      <c r="M830" s="10">
        <v>0.9</v>
      </c>
      <c r="N830" s="10">
        <v>2.4</v>
      </c>
      <c r="O830" s="8">
        <v>36.1</v>
      </c>
      <c r="P830" s="8">
        <v>1.3</v>
      </c>
      <c r="Q830" s="8">
        <v>1.4</v>
      </c>
      <c r="R830" s="8">
        <v>89.8</v>
      </c>
      <c r="S830" s="10">
        <v>1.2</v>
      </c>
      <c r="T830" s="10">
        <v>4.4</v>
      </c>
      <c r="U830" s="10">
        <v>5.6</v>
      </c>
      <c r="V830" s="10">
        <v>2.2</v>
      </c>
      <c r="W830" s="10">
        <v>1.9</v>
      </c>
      <c r="X830" s="10">
        <v>0.6</v>
      </c>
      <c r="Y830" s="10">
        <v>1.0</v>
      </c>
      <c r="Z830" s="10">
        <v>3.7</v>
      </c>
      <c r="AA830" s="8">
        <v>21.2</v>
      </c>
      <c r="AB830" s="8">
        <v>1.0</v>
      </c>
      <c r="AC830" s="8">
        <v>0.0</v>
      </c>
      <c r="AD830" s="8">
        <v>2.8</v>
      </c>
      <c r="AE830" s="14">
        <v>2019.0</v>
      </c>
      <c r="AF830" s="8"/>
    </row>
    <row r="831">
      <c r="A831" s="8">
        <v>51.0</v>
      </c>
      <c r="B831" s="9" t="s">
        <v>1688</v>
      </c>
      <c r="C831" s="10" t="s">
        <v>1689</v>
      </c>
      <c r="D831" s="8">
        <v>27.0</v>
      </c>
      <c r="E831" s="8">
        <v>32.0</v>
      </c>
      <c r="F831" s="8">
        <v>7.0</v>
      </c>
      <c r="G831" s="8">
        <v>25.0</v>
      </c>
      <c r="H831" s="8">
        <v>28.4</v>
      </c>
      <c r="I831" s="11">
        <v>9.3</v>
      </c>
      <c r="J831" s="10">
        <v>3.3</v>
      </c>
      <c r="K831" s="10">
        <v>7.3</v>
      </c>
      <c r="L831" s="8">
        <v>45.5</v>
      </c>
      <c r="M831" s="8">
        <v>0.0</v>
      </c>
      <c r="N831" s="8">
        <v>0.0</v>
      </c>
      <c r="O831" s="8">
        <v>0.0</v>
      </c>
      <c r="P831" s="8">
        <v>2.6</v>
      </c>
      <c r="Q831" s="8">
        <v>3.5</v>
      </c>
      <c r="R831" s="8">
        <v>73.2</v>
      </c>
      <c r="S831" s="10">
        <v>3.1</v>
      </c>
      <c r="T831" s="10">
        <v>3.4</v>
      </c>
      <c r="U831" s="10">
        <v>6.5</v>
      </c>
      <c r="V831" s="10">
        <v>1.2</v>
      </c>
      <c r="W831" s="10">
        <v>1.3</v>
      </c>
      <c r="X831" s="10">
        <v>0.8</v>
      </c>
      <c r="Y831" s="10">
        <v>1.7</v>
      </c>
      <c r="Z831" s="10">
        <v>2.2</v>
      </c>
      <c r="AA831" s="8">
        <v>21.7</v>
      </c>
      <c r="AB831" s="8">
        <v>1.0</v>
      </c>
      <c r="AC831" s="8">
        <v>0.0</v>
      </c>
      <c r="AD831" s="8">
        <v>-5.8</v>
      </c>
      <c r="AE831" s="14">
        <v>2019.0</v>
      </c>
      <c r="AF831" s="8"/>
    </row>
    <row r="832">
      <c r="A832" s="8">
        <v>52.0</v>
      </c>
      <c r="B832" s="9" t="s">
        <v>1690</v>
      </c>
      <c r="C832" s="10" t="s">
        <v>1691</v>
      </c>
      <c r="D832" s="8">
        <v>27.0</v>
      </c>
      <c r="E832" s="8">
        <v>26.0</v>
      </c>
      <c r="F832" s="8">
        <v>14.0</v>
      </c>
      <c r="G832" s="8">
        <v>12.0</v>
      </c>
      <c r="H832" s="8">
        <v>25.6</v>
      </c>
      <c r="I832" s="11">
        <v>9.2</v>
      </c>
      <c r="J832" s="10">
        <v>3.4</v>
      </c>
      <c r="K832" s="10">
        <v>7.9</v>
      </c>
      <c r="L832" s="8">
        <v>43.2</v>
      </c>
      <c r="M832" s="10">
        <v>1.6</v>
      </c>
      <c r="N832" s="10">
        <v>4.1</v>
      </c>
      <c r="O832" s="8">
        <v>39.3</v>
      </c>
      <c r="P832" s="8">
        <v>0.7</v>
      </c>
      <c r="Q832" s="8">
        <v>1.0</v>
      </c>
      <c r="R832" s="8">
        <v>73.1</v>
      </c>
      <c r="S832" s="10">
        <v>1.1</v>
      </c>
      <c r="T832" s="10">
        <v>3.4</v>
      </c>
      <c r="U832" s="10">
        <v>4.5</v>
      </c>
      <c r="V832" s="10">
        <v>3.2</v>
      </c>
      <c r="W832" s="10">
        <v>1.7</v>
      </c>
      <c r="X832" s="10">
        <v>0.7</v>
      </c>
      <c r="Y832" s="10">
        <v>0.6</v>
      </c>
      <c r="Z832" s="10">
        <v>2.8</v>
      </c>
      <c r="AA832" s="8">
        <v>21.1</v>
      </c>
      <c r="AB832" s="8">
        <v>1.0</v>
      </c>
      <c r="AC832" s="8">
        <v>0.0</v>
      </c>
      <c r="AD832" s="8">
        <v>3.1</v>
      </c>
      <c r="AE832" s="14">
        <v>2019.0</v>
      </c>
      <c r="AF832" s="8"/>
    </row>
    <row r="833">
      <c r="A833" s="8">
        <v>53.0</v>
      </c>
      <c r="B833" s="9" t="s">
        <v>1692</v>
      </c>
      <c r="C833" s="10" t="s">
        <v>1693</v>
      </c>
      <c r="D833" s="8">
        <v>28.0</v>
      </c>
      <c r="E833" s="8">
        <v>34.0</v>
      </c>
      <c r="F833" s="8">
        <v>26.0</v>
      </c>
      <c r="G833" s="8">
        <v>8.0</v>
      </c>
      <c r="H833" s="8">
        <v>32.2</v>
      </c>
      <c r="I833" s="11">
        <v>9.0</v>
      </c>
      <c r="J833" s="10">
        <v>3.2</v>
      </c>
      <c r="K833" s="10">
        <v>8.2</v>
      </c>
      <c r="L833" s="8">
        <v>39.4</v>
      </c>
      <c r="M833" s="10">
        <v>1.3</v>
      </c>
      <c r="N833" s="10">
        <v>4.1</v>
      </c>
      <c r="O833" s="8">
        <v>32.6</v>
      </c>
      <c r="P833" s="8">
        <v>1.2</v>
      </c>
      <c r="Q833" s="8">
        <v>1.8</v>
      </c>
      <c r="R833" s="8">
        <v>68.3</v>
      </c>
      <c r="S833" s="10">
        <v>0.2</v>
      </c>
      <c r="T833" s="10">
        <v>2.3</v>
      </c>
      <c r="U833" s="10">
        <v>2.5</v>
      </c>
      <c r="V833" s="10">
        <v>5.6</v>
      </c>
      <c r="W833" s="10">
        <v>1.9</v>
      </c>
      <c r="X833" s="10">
        <v>1.0</v>
      </c>
      <c r="Y833" s="10">
        <v>0.2</v>
      </c>
      <c r="Z833" s="10">
        <v>2.0</v>
      </c>
      <c r="AA833" s="8">
        <v>20.9</v>
      </c>
      <c r="AB833" s="8">
        <v>0.0</v>
      </c>
      <c r="AC833" s="8">
        <v>0.0</v>
      </c>
      <c r="AD833" s="8">
        <v>8.1</v>
      </c>
      <c r="AE833" s="14">
        <v>2019.0</v>
      </c>
      <c r="AF833" s="8"/>
    </row>
    <row r="834">
      <c r="A834" s="8">
        <v>53.0</v>
      </c>
      <c r="B834" s="9" t="s">
        <v>1694</v>
      </c>
      <c r="C834" s="10" t="s">
        <v>1695</v>
      </c>
      <c r="D834" s="8">
        <v>29.0</v>
      </c>
      <c r="E834" s="8">
        <v>34.0</v>
      </c>
      <c r="F834" s="8">
        <v>23.0</v>
      </c>
      <c r="G834" s="8">
        <v>11.0</v>
      </c>
      <c r="H834" s="8">
        <v>23.7</v>
      </c>
      <c r="I834" s="11">
        <v>9.0</v>
      </c>
      <c r="J834" s="10">
        <v>3.1</v>
      </c>
      <c r="K834" s="10">
        <v>7.5</v>
      </c>
      <c r="L834" s="8">
        <v>40.8</v>
      </c>
      <c r="M834" s="10">
        <v>2.2</v>
      </c>
      <c r="N834" s="10">
        <v>5.9</v>
      </c>
      <c r="O834" s="8">
        <v>38.2</v>
      </c>
      <c r="P834" s="8">
        <v>0.6</v>
      </c>
      <c r="Q834" s="8">
        <v>0.8</v>
      </c>
      <c r="R834" s="8">
        <v>81.5</v>
      </c>
      <c r="S834" s="10">
        <v>0.3</v>
      </c>
      <c r="T834" s="10">
        <v>1.6</v>
      </c>
      <c r="U834" s="10">
        <v>1.9</v>
      </c>
      <c r="V834" s="10">
        <v>1.1</v>
      </c>
      <c r="W834" s="10">
        <v>0.8</v>
      </c>
      <c r="X834" s="10">
        <v>1.0</v>
      </c>
      <c r="Y834" s="10">
        <v>0.2</v>
      </c>
      <c r="Z834" s="10">
        <v>2.3</v>
      </c>
      <c r="AA834" s="8">
        <v>16.7</v>
      </c>
      <c r="AB834" s="8">
        <v>0.0</v>
      </c>
      <c r="AC834" s="8">
        <v>0.0</v>
      </c>
      <c r="AD834" s="8">
        <v>5.3</v>
      </c>
      <c r="AE834" s="14">
        <v>2019.0</v>
      </c>
      <c r="AF834" s="8"/>
    </row>
    <row r="835">
      <c r="A835" s="8">
        <v>55.0</v>
      </c>
      <c r="B835" s="9" t="s">
        <v>1696</v>
      </c>
      <c r="C835" s="10" t="s">
        <v>1697</v>
      </c>
      <c r="D835" s="8">
        <v>29.0</v>
      </c>
      <c r="E835" s="8">
        <v>29.0</v>
      </c>
      <c r="F835" s="8">
        <v>7.0</v>
      </c>
      <c r="G835" s="8">
        <v>22.0</v>
      </c>
      <c r="H835" s="8">
        <v>21.9</v>
      </c>
      <c r="I835" s="11">
        <v>9.0</v>
      </c>
      <c r="J835" s="10">
        <v>3.4</v>
      </c>
      <c r="K835" s="10">
        <v>11.1</v>
      </c>
      <c r="L835" s="8">
        <v>30.7</v>
      </c>
      <c r="M835" s="10">
        <v>1.1</v>
      </c>
      <c r="N835" s="10">
        <v>4.7</v>
      </c>
      <c r="O835" s="8">
        <v>23.5</v>
      </c>
      <c r="P835" s="8">
        <v>1.0</v>
      </c>
      <c r="Q835" s="8">
        <v>1.2</v>
      </c>
      <c r="R835" s="8">
        <v>85.7</v>
      </c>
      <c r="S835" s="10">
        <v>0.3</v>
      </c>
      <c r="T835" s="10">
        <v>1.5</v>
      </c>
      <c r="U835" s="10">
        <v>1.9</v>
      </c>
      <c r="V835" s="10">
        <v>3.0</v>
      </c>
      <c r="W835" s="10">
        <v>1.5</v>
      </c>
      <c r="X835" s="10">
        <v>0.7</v>
      </c>
      <c r="Y835" s="10">
        <v>0.3</v>
      </c>
      <c r="Z835" s="10">
        <v>1.9</v>
      </c>
      <c r="AA835" s="8">
        <v>17.0</v>
      </c>
      <c r="AB835" s="8">
        <v>0.0</v>
      </c>
      <c r="AC835" s="8">
        <v>0.0</v>
      </c>
      <c r="AD835" s="8">
        <v>-7.7</v>
      </c>
      <c r="AE835" s="14">
        <v>2019.0</v>
      </c>
      <c r="AF835" s="8"/>
    </row>
    <row r="836">
      <c r="A836" s="8">
        <v>56.0</v>
      </c>
      <c r="B836" s="9" t="s">
        <v>1698</v>
      </c>
      <c r="C836" s="10" t="s">
        <v>1699</v>
      </c>
      <c r="D836" s="8">
        <v>27.0</v>
      </c>
      <c r="E836" s="8">
        <v>34.0</v>
      </c>
      <c r="F836" s="8">
        <v>20.0</v>
      </c>
      <c r="G836" s="8">
        <v>14.0</v>
      </c>
      <c r="H836" s="8">
        <v>19.7</v>
      </c>
      <c r="I836" s="11">
        <v>8.8</v>
      </c>
      <c r="J836" s="10">
        <v>3.1</v>
      </c>
      <c r="K836" s="10">
        <v>6.9</v>
      </c>
      <c r="L836" s="8">
        <v>45.9</v>
      </c>
      <c r="M836" s="10">
        <v>0.1</v>
      </c>
      <c r="N836" s="10">
        <v>0.5</v>
      </c>
      <c r="O836" s="8">
        <v>27.8</v>
      </c>
      <c r="P836" s="8">
        <v>2.4</v>
      </c>
      <c r="Q836" s="8">
        <v>2.8</v>
      </c>
      <c r="R836" s="8">
        <v>84.2</v>
      </c>
      <c r="S836" s="10">
        <v>1.8</v>
      </c>
      <c r="T836" s="10">
        <v>4.0</v>
      </c>
      <c r="U836" s="10">
        <v>5.8</v>
      </c>
      <c r="V836" s="10">
        <v>0.9</v>
      </c>
      <c r="W836" s="10">
        <v>1.3</v>
      </c>
      <c r="X836" s="10">
        <v>0.7</v>
      </c>
      <c r="Y836" s="10">
        <v>1.2</v>
      </c>
      <c r="Z836" s="10">
        <v>2.4</v>
      </c>
      <c r="AA836" s="8">
        <v>19.6</v>
      </c>
      <c r="AB836" s="8">
        <v>3.0</v>
      </c>
      <c r="AC836" s="8">
        <v>0.0</v>
      </c>
      <c r="AD836" s="8">
        <v>-1.4</v>
      </c>
      <c r="AE836" s="14">
        <v>2019.0</v>
      </c>
      <c r="AF836" s="8"/>
    </row>
    <row r="837">
      <c r="A837" s="8">
        <v>57.0</v>
      </c>
      <c r="B837" s="9" t="s">
        <v>1700</v>
      </c>
      <c r="C837" s="10" t="s">
        <v>1701</v>
      </c>
      <c r="D837" s="8">
        <v>27.0</v>
      </c>
      <c r="E837" s="8">
        <v>30.0</v>
      </c>
      <c r="F837" s="8">
        <v>12.0</v>
      </c>
      <c r="G837" s="8">
        <v>18.0</v>
      </c>
      <c r="H837" s="8">
        <v>21.1</v>
      </c>
      <c r="I837" s="11">
        <v>8.7</v>
      </c>
      <c r="J837" s="10">
        <v>3.3</v>
      </c>
      <c r="K837" s="10">
        <v>6.8</v>
      </c>
      <c r="L837" s="8">
        <v>48.8</v>
      </c>
      <c r="M837" s="10">
        <v>0.1</v>
      </c>
      <c r="N837" s="10">
        <v>0.4</v>
      </c>
      <c r="O837" s="8">
        <v>25.0</v>
      </c>
      <c r="P837" s="8">
        <v>2.0</v>
      </c>
      <c r="Q837" s="8">
        <v>2.2</v>
      </c>
      <c r="R837" s="8">
        <v>90.9</v>
      </c>
      <c r="S837" s="10">
        <v>1.6</v>
      </c>
      <c r="T837" s="10">
        <v>3.6</v>
      </c>
      <c r="U837" s="10">
        <v>5.2</v>
      </c>
      <c r="V837" s="10">
        <v>1.6</v>
      </c>
      <c r="W837" s="10">
        <v>0.9</v>
      </c>
      <c r="X837" s="10">
        <v>0.6</v>
      </c>
      <c r="Y837" s="10">
        <v>0.7</v>
      </c>
      <c r="Z837" s="10">
        <v>2.6</v>
      </c>
      <c r="AA837" s="8">
        <v>18.1</v>
      </c>
      <c r="AB837" s="8">
        <v>3.0</v>
      </c>
      <c r="AC837" s="8">
        <v>0.0</v>
      </c>
      <c r="AD837" s="8">
        <v>-2.4</v>
      </c>
      <c r="AE837" s="14">
        <v>2019.0</v>
      </c>
      <c r="AF837" s="8"/>
    </row>
    <row r="838">
      <c r="A838" s="8">
        <v>58.0</v>
      </c>
      <c r="B838" s="9" t="s">
        <v>1702</v>
      </c>
      <c r="C838" s="10" t="s">
        <v>1703</v>
      </c>
      <c r="D838" s="8">
        <v>26.0</v>
      </c>
      <c r="E838" s="8">
        <v>31.0</v>
      </c>
      <c r="F838" s="8">
        <v>8.0</v>
      </c>
      <c r="G838" s="8">
        <v>23.0</v>
      </c>
      <c r="H838" s="8">
        <v>25.6</v>
      </c>
      <c r="I838" s="11">
        <v>8.6</v>
      </c>
      <c r="J838" s="10">
        <v>3.5</v>
      </c>
      <c r="K838" s="10">
        <v>7.8</v>
      </c>
      <c r="L838" s="8">
        <v>45.6</v>
      </c>
      <c r="M838" s="8">
        <v>0.0</v>
      </c>
      <c r="N838" s="10">
        <v>0.2</v>
      </c>
      <c r="O838" s="8">
        <v>0.0</v>
      </c>
      <c r="P838" s="8">
        <v>1.5</v>
      </c>
      <c r="Q838" s="8">
        <v>2.2</v>
      </c>
      <c r="R838" s="8">
        <v>71.6</v>
      </c>
      <c r="S838" s="10">
        <v>2.3</v>
      </c>
      <c r="T838" s="10">
        <v>3.5</v>
      </c>
      <c r="U838" s="10">
        <v>5.8</v>
      </c>
      <c r="V838" s="10">
        <v>1.4</v>
      </c>
      <c r="W838" s="10">
        <v>1.5</v>
      </c>
      <c r="X838" s="10">
        <v>1.1</v>
      </c>
      <c r="Y838" s="10">
        <v>0.8</v>
      </c>
      <c r="Z838" s="10">
        <v>2.6</v>
      </c>
      <c r="AA838" s="8">
        <v>19.7</v>
      </c>
      <c r="AB838" s="8">
        <v>3.0</v>
      </c>
      <c r="AC838" s="8">
        <v>0.0</v>
      </c>
      <c r="AD838" s="8">
        <v>-3.5</v>
      </c>
      <c r="AE838" s="14">
        <v>2019.0</v>
      </c>
      <c r="AF838" s="8"/>
    </row>
    <row r="839">
      <c r="A839" s="8">
        <v>59.0</v>
      </c>
      <c r="B839" s="9" t="s">
        <v>1704</v>
      </c>
      <c r="C839" s="10" t="s">
        <v>1705</v>
      </c>
      <c r="D839" s="8">
        <v>26.0</v>
      </c>
      <c r="E839" s="8">
        <v>24.0</v>
      </c>
      <c r="F839" s="8">
        <v>6.0</v>
      </c>
      <c r="G839" s="8">
        <v>18.0</v>
      </c>
      <c r="H839" s="8">
        <v>23.2</v>
      </c>
      <c r="I839" s="11">
        <v>8.6</v>
      </c>
      <c r="J839" s="10">
        <v>3.4</v>
      </c>
      <c r="K839" s="10">
        <v>7.2</v>
      </c>
      <c r="L839" s="8">
        <v>46.8</v>
      </c>
      <c r="M839" s="10">
        <v>0.9</v>
      </c>
      <c r="N839" s="10">
        <v>2.9</v>
      </c>
      <c r="O839" s="8">
        <v>31.9</v>
      </c>
      <c r="P839" s="8">
        <v>1.0</v>
      </c>
      <c r="Q839" s="8">
        <v>1.1</v>
      </c>
      <c r="R839" s="8">
        <v>85.2</v>
      </c>
      <c r="S839" s="10">
        <v>1.1</v>
      </c>
      <c r="T839" s="10">
        <v>5.3</v>
      </c>
      <c r="U839" s="10">
        <v>6.3</v>
      </c>
      <c r="V839" s="10">
        <v>0.9</v>
      </c>
      <c r="W839" s="10">
        <v>1.3</v>
      </c>
      <c r="X839" s="10">
        <v>1.1</v>
      </c>
      <c r="Y839" s="10">
        <v>1.4</v>
      </c>
      <c r="Z839" s="10">
        <v>3.3</v>
      </c>
      <c r="AA839" s="8">
        <v>21.7</v>
      </c>
      <c r="AB839" s="8">
        <v>3.0</v>
      </c>
      <c r="AC839" s="8">
        <v>0.0</v>
      </c>
      <c r="AD839" s="8">
        <v>-5.7</v>
      </c>
      <c r="AE839" s="14">
        <v>2019.0</v>
      </c>
      <c r="AF839" s="8"/>
    </row>
    <row r="840">
      <c r="A840" s="8">
        <v>60.0</v>
      </c>
      <c r="B840" s="9" t="s">
        <v>1706</v>
      </c>
      <c r="C840" s="10" t="s">
        <v>1707</v>
      </c>
      <c r="D840" s="8">
        <v>25.0</v>
      </c>
      <c r="E840" s="8">
        <v>34.0</v>
      </c>
      <c r="F840" s="8">
        <v>21.0</v>
      </c>
      <c r="G840" s="8">
        <v>13.0</v>
      </c>
      <c r="H840" s="8">
        <v>25.5</v>
      </c>
      <c r="I840" s="11">
        <v>8.6</v>
      </c>
      <c r="J840" s="10">
        <v>3.1</v>
      </c>
      <c r="K840" s="10">
        <v>8.6</v>
      </c>
      <c r="L840" s="8">
        <v>36.5</v>
      </c>
      <c r="M840" s="10">
        <v>1.3</v>
      </c>
      <c r="N840" s="10">
        <v>3.7</v>
      </c>
      <c r="O840" s="8">
        <v>35.7</v>
      </c>
      <c r="P840" s="8">
        <v>1.0</v>
      </c>
      <c r="Q840" s="8">
        <v>1.1</v>
      </c>
      <c r="R840" s="8">
        <v>87.2</v>
      </c>
      <c r="S840" s="10">
        <v>0.4</v>
      </c>
      <c r="T840" s="10">
        <v>2.4</v>
      </c>
      <c r="U840" s="10">
        <v>2.8</v>
      </c>
      <c r="V840" s="10">
        <v>3.0</v>
      </c>
      <c r="W840" s="10">
        <v>1.6</v>
      </c>
      <c r="X840" s="10">
        <v>0.8</v>
      </c>
      <c r="Y840" s="10">
        <v>0.1</v>
      </c>
      <c r="Z840" s="10">
        <v>2.2</v>
      </c>
      <c r="AA840" s="8">
        <v>17.6</v>
      </c>
      <c r="AB840" s="8">
        <v>0.0</v>
      </c>
      <c r="AC840" s="8">
        <v>0.0</v>
      </c>
      <c r="AD840" s="8">
        <v>2.6</v>
      </c>
      <c r="AE840" s="14">
        <v>2019.0</v>
      </c>
      <c r="AF840" s="8"/>
    </row>
    <row r="841">
      <c r="A841" s="8">
        <v>61.0</v>
      </c>
      <c r="B841" s="9" t="s">
        <v>1708</v>
      </c>
      <c r="C841" s="10" t="s">
        <v>1709</v>
      </c>
      <c r="D841" s="8">
        <v>21.0</v>
      </c>
      <c r="E841" s="8">
        <v>15.0</v>
      </c>
      <c r="F841" s="8">
        <v>10.0</v>
      </c>
      <c r="G841" s="8">
        <v>5.0</v>
      </c>
      <c r="H841" s="8">
        <v>12.0</v>
      </c>
      <c r="I841" s="11">
        <v>7.8</v>
      </c>
      <c r="J841" s="10">
        <v>3.4</v>
      </c>
      <c r="K841" s="10">
        <v>6.9</v>
      </c>
      <c r="L841" s="8">
        <v>49.0</v>
      </c>
      <c r="M841" s="10">
        <v>0.3</v>
      </c>
      <c r="N841" s="10">
        <v>1.1</v>
      </c>
      <c r="O841" s="8">
        <v>31.3</v>
      </c>
      <c r="P841" s="8">
        <v>0.7</v>
      </c>
      <c r="Q841" s="8">
        <v>0.9</v>
      </c>
      <c r="R841" s="8">
        <v>76.9</v>
      </c>
      <c r="S841" s="10">
        <v>1.2</v>
      </c>
      <c r="T841" s="10">
        <v>2.7</v>
      </c>
      <c r="U841" s="10">
        <v>3.9</v>
      </c>
      <c r="V841" s="10">
        <v>0.7</v>
      </c>
      <c r="W841" s="10">
        <v>1.2</v>
      </c>
      <c r="X841" s="10">
        <v>1.0</v>
      </c>
      <c r="Y841" s="10">
        <v>0.2</v>
      </c>
      <c r="Z841" s="10">
        <v>1.5</v>
      </c>
      <c r="AA841" s="8">
        <v>15.1</v>
      </c>
      <c r="AB841" s="8">
        <v>0.0</v>
      </c>
      <c r="AC841" s="8">
        <v>0.0</v>
      </c>
      <c r="AD841" s="8">
        <v>0.4</v>
      </c>
      <c r="AE841" s="14">
        <v>2019.0</v>
      </c>
      <c r="AF841" s="8"/>
    </row>
    <row r="842">
      <c r="A842" s="8">
        <v>62.0</v>
      </c>
      <c r="B842" s="9" t="s">
        <v>1710</v>
      </c>
      <c r="C842" s="10" t="s">
        <v>1711</v>
      </c>
      <c r="D842" s="8">
        <v>25.0</v>
      </c>
      <c r="E842" s="8">
        <v>33.0</v>
      </c>
      <c r="F842" s="8">
        <v>18.0</v>
      </c>
      <c r="G842" s="8">
        <v>15.0</v>
      </c>
      <c r="H842" s="8">
        <v>18.3</v>
      </c>
      <c r="I842" s="11">
        <v>7.6</v>
      </c>
      <c r="J842" s="10">
        <v>2.5</v>
      </c>
      <c r="K842" s="10">
        <v>6.3</v>
      </c>
      <c r="L842" s="8">
        <v>40.2</v>
      </c>
      <c r="M842" s="10">
        <v>1.6</v>
      </c>
      <c r="N842" s="10">
        <v>4.1</v>
      </c>
      <c r="O842" s="8">
        <v>38.5</v>
      </c>
      <c r="P842" s="8">
        <v>0.9</v>
      </c>
      <c r="Q842" s="8">
        <v>1.2</v>
      </c>
      <c r="R842" s="8">
        <v>78.9</v>
      </c>
      <c r="S842" s="10">
        <v>0.2</v>
      </c>
      <c r="T842" s="10">
        <v>1.2</v>
      </c>
      <c r="U842" s="10">
        <v>1.4</v>
      </c>
      <c r="V842" s="10">
        <v>1.4</v>
      </c>
      <c r="W842" s="10">
        <v>1.2</v>
      </c>
      <c r="X842" s="10">
        <v>0.9</v>
      </c>
      <c r="Y842" s="8">
        <v>0.0</v>
      </c>
      <c r="Z842" s="10">
        <v>1.3</v>
      </c>
      <c r="AA842" s="8">
        <v>13.9</v>
      </c>
      <c r="AB842" s="8">
        <v>0.0</v>
      </c>
      <c r="AC842" s="8">
        <v>0.0</v>
      </c>
      <c r="AD842" s="8">
        <v>1.0</v>
      </c>
      <c r="AE842" s="14">
        <v>2019.0</v>
      </c>
      <c r="AF842" s="8"/>
    </row>
    <row r="843">
      <c r="A843" s="8">
        <v>63.0</v>
      </c>
      <c r="B843" s="9" t="s">
        <v>1712</v>
      </c>
      <c r="C843" s="10" t="s">
        <v>1713</v>
      </c>
      <c r="D843" s="8">
        <v>24.0</v>
      </c>
      <c r="E843" s="8">
        <v>34.0</v>
      </c>
      <c r="F843" s="8">
        <v>18.0</v>
      </c>
      <c r="G843" s="8">
        <v>16.0</v>
      </c>
      <c r="H843" s="8">
        <v>25.6</v>
      </c>
      <c r="I843" s="11">
        <v>7.5</v>
      </c>
      <c r="J843" s="10">
        <v>3.1</v>
      </c>
      <c r="K843" s="10">
        <v>6.0</v>
      </c>
      <c r="L843" s="8">
        <v>51.7</v>
      </c>
      <c r="M843" s="8">
        <v>0.0</v>
      </c>
      <c r="N843" s="8">
        <v>0.0</v>
      </c>
      <c r="O843" s="8">
        <v>0.0</v>
      </c>
      <c r="P843" s="8">
        <v>1.2</v>
      </c>
      <c r="Q843" s="8">
        <v>1.9</v>
      </c>
      <c r="R843" s="8">
        <v>64.6</v>
      </c>
      <c r="S843" s="10">
        <v>2.4</v>
      </c>
      <c r="T843" s="10">
        <v>3.7</v>
      </c>
      <c r="U843" s="10">
        <v>6.1</v>
      </c>
      <c r="V843" s="10">
        <v>1.0</v>
      </c>
      <c r="W843" s="10">
        <v>0.9</v>
      </c>
      <c r="X843" s="10">
        <v>1.1</v>
      </c>
      <c r="Y843" s="10">
        <v>0.5</v>
      </c>
      <c r="Z843" s="10">
        <v>2.5</v>
      </c>
      <c r="AA843" s="8">
        <v>17.8</v>
      </c>
      <c r="AB843" s="8">
        <v>1.0</v>
      </c>
      <c r="AC843" s="8">
        <v>0.0</v>
      </c>
      <c r="AD843" s="8">
        <v>1.4</v>
      </c>
      <c r="AE843" s="14">
        <v>2019.0</v>
      </c>
      <c r="AF843" s="8"/>
    </row>
    <row r="844">
      <c r="A844" s="8">
        <v>64.0</v>
      </c>
      <c r="B844" s="9" t="s">
        <v>1714</v>
      </c>
      <c r="C844" s="10" t="s">
        <v>1715</v>
      </c>
      <c r="D844" s="8">
        <v>32.0</v>
      </c>
      <c r="E844" s="8">
        <v>33.0</v>
      </c>
      <c r="F844" s="8">
        <v>7.0</v>
      </c>
      <c r="G844" s="8">
        <v>26.0</v>
      </c>
      <c r="H844" s="8">
        <v>23.2</v>
      </c>
      <c r="I844" s="11">
        <v>7.5</v>
      </c>
      <c r="J844" s="10">
        <v>3.2</v>
      </c>
      <c r="K844" s="10">
        <v>8.3</v>
      </c>
      <c r="L844" s="8">
        <v>37.8</v>
      </c>
      <c r="M844" s="10">
        <v>0.3</v>
      </c>
      <c r="N844" s="10">
        <v>1.2</v>
      </c>
      <c r="O844" s="8">
        <v>23.7</v>
      </c>
      <c r="P844" s="8">
        <v>0.9</v>
      </c>
      <c r="Q844" s="8">
        <v>1.0</v>
      </c>
      <c r="R844" s="8">
        <v>87.9</v>
      </c>
      <c r="S844" s="10">
        <v>1.3</v>
      </c>
      <c r="T844" s="10">
        <v>6.0</v>
      </c>
      <c r="U844" s="10">
        <v>7.3</v>
      </c>
      <c r="V844" s="10">
        <v>1.7</v>
      </c>
      <c r="W844" s="10">
        <v>1.2</v>
      </c>
      <c r="X844" s="10">
        <v>1.3</v>
      </c>
      <c r="Y844" s="10">
        <v>1.1</v>
      </c>
      <c r="Z844" s="10">
        <v>2.0</v>
      </c>
      <c r="AA844" s="8">
        <v>21.3</v>
      </c>
      <c r="AB844" s="8">
        <v>4.0</v>
      </c>
      <c r="AC844" s="8">
        <v>0.0</v>
      </c>
      <c r="AD844" s="8">
        <v>-4.7</v>
      </c>
      <c r="AE844" s="14">
        <v>2019.0</v>
      </c>
      <c r="AF844" s="8"/>
    </row>
    <row r="845">
      <c r="A845" s="8">
        <v>65.0</v>
      </c>
      <c r="B845" s="9" t="s">
        <v>1716</v>
      </c>
      <c r="C845" s="10" t="s">
        <v>1717</v>
      </c>
      <c r="D845" s="8">
        <v>29.0</v>
      </c>
      <c r="E845" s="8">
        <v>28.0</v>
      </c>
      <c r="F845" s="8">
        <v>7.0</v>
      </c>
      <c r="G845" s="8">
        <v>21.0</v>
      </c>
      <c r="H845" s="8">
        <v>24.1</v>
      </c>
      <c r="I845" s="11">
        <v>7.3</v>
      </c>
      <c r="J845" s="10">
        <v>2.8</v>
      </c>
      <c r="K845" s="10">
        <v>7.6</v>
      </c>
      <c r="L845" s="8">
        <v>36.4</v>
      </c>
      <c r="M845" s="10">
        <v>1.3</v>
      </c>
      <c r="N845" s="10">
        <v>3.7</v>
      </c>
      <c r="O845" s="8">
        <v>34.0</v>
      </c>
      <c r="P845" s="8">
        <v>0.5</v>
      </c>
      <c r="Q845" s="8">
        <v>0.9</v>
      </c>
      <c r="R845" s="8">
        <v>58.3</v>
      </c>
      <c r="S845" s="10">
        <v>1.0</v>
      </c>
      <c r="T845" s="10">
        <v>4.2</v>
      </c>
      <c r="U845" s="10">
        <v>5.1</v>
      </c>
      <c r="V845" s="10">
        <v>1.4</v>
      </c>
      <c r="W845" s="10">
        <v>1.0</v>
      </c>
      <c r="X845" s="10">
        <v>1.4</v>
      </c>
      <c r="Y845" s="10">
        <v>0.6</v>
      </c>
      <c r="Z845" s="10">
        <v>1.6</v>
      </c>
      <c r="AA845" s="8">
        <v>19.2</v>
      </c>
      <c r="AB845" s="8">
        <v>0.0</v>
      </c>
      <c r="AC845" s="8">
        <v>0.0</v>
      </c>
      <c r="AD845" s="8">
        <v>-4.8</v>
      </c>
      <c r="AE845" s="14">
        <v>2019.0</v>
      </c>
      <c r="AF845" s="8"/>
    </row>
    <row r="846">
      <c r="A846" s="8">
        <v>66.0</v>
      </c>
      <c r="B846" s="9" t="s">
        <v>1718</v>
      </c>
      <c r="C846" s="10" t="s">
        <v>1719</v>
      </c>
      <c r="D846" s="8">
        <v>31.0</v>
      </c>
      <c r="E846" s="8">
        <v>33.0</v>
      </c>
      <c r="F846" s="8">
        <v>17.0</v>
      </c>
      <c r="G846" s="8">
        <v>16.0</v>
      </c>
      <c r="H846" s="8">
        <v>20.4</v>
      </c>
      <c r="I846" s="11">
        <v>7.2</v>
      </c>
      <c r="J846" s="10">
        <v>2.5</v>
      </c>
      <c r="K846" s="10">
        <v>6.8</v>
      </c>
      <c r="L846" s="8">
        <v>36.8</v>
      </c>
      <c r="M846" s="10">
        <v>1.9</v>
      </c>
      <c r="N846" s="10">
        <v>5.6</v>
      </c>
      <c r="O846" s="8">
        <v>34.2</v>
      </c>
      <c r="P846" s="8">
        <v>0.3</v>
      </c>
      <c r="Q846" s="8">
        <v>0.3</v>
      </c>
      <c r="R846" s="8">
        <v>100.0</v>
      </c>
      <c r="S846" s="10">
        <v>0.5</v>
      </c>
      <c r="T846" s="10">
        <v>1.2</v>
      </c>
      <c r="U846" s="10">
        <v>1.7</v>
      </c>
      <c r="V846" s="10">
        <v>2.4</v>
      </c>
      <c r="W846" s="10">
        <v>1.6</v>
      </c>
      <c r="X846" s="10">
        <v>1.1</v>
      </c>
      <c r="Y846" s="10">
        <v>0.1</v>
      </c>
      <c r="Z846" s="10">
        <v>1.5</v>
      </c>
      <c r="AA846" s="8">
        <v>15.7</v>
      </c>
      <c r="AB846" s="8">
        <v>0.0</v>
      </c>
      <c r="AC846" s="8">
        <v>0.0</v>
      </c>
      <c r="AD846" s="8">
        <v>-0.7</v>
      </c>
      <c r="AE846" s="14">
        <v>2019.0</v>
      </c>
      <c r="AF846" s="8"/>
    </row>
    <row r="847">
      <c r="A847" s="8">
        <v>67.0</v>
      </c>
      <c r="B847" s="9" t="s">
        <v>1720</v>
      </c>
      <c r="C847" s="10" t="s">
        <v>1721</v>
      </c>
      <c r="D847" s="8">
        <v>27.0</v>
      </c>
      <c r="E847" s="8">
        <v>24.0</v>
      </c>
      <c r="F847" s="8">
        <v>4.0</v>
      </c>
      <c r="G847" s="8">
        <v>20.0</v>
      </c>
      <c r="H847" s="8">
        <v>17.2</v>
      </c>
      <c r="I847" s="11">
        <v>7.2</v>
      </c>
      <c r="J847" s="10">
        <v>2.7</v>
      </c>
      <c r="K847" s="10">
        <v>6.5</v>
      </c>
      <c r="L847" s="8">
        <v>41.7</v>
      </c>
      <c r="M847" s="10">
        <v>1.2</v>
      </c>
      <c r="N847" s="10">
        <v>2.8</v>
      </c>
      <c r="O847" s="8">
        <v>42.6</v>
      </c>
      <c r="P847" s="8">
        <v>0.5</v>
      </c>
      <c r="Q847" s="8">
        <v>0.7</v>
      </c>
      <c r="R847" s="8">
        <v>81.3</v>
      </c>
      <c r="S847" s="10">
        <v>0.5</v>
      </c>
      <c r="T847" s="10">
        <v>2.0</v>
      </c>
      <c r="U847" s="10">
        <v>2.5</v>
      </c>
      <c r="V847" s="10">
        <v>0.7</v>
      </c>
      <c r="W847" s="10">
        <v>0.7</v>
      </c>
      <c r="X847" s="10">
        <v>0.5</v>
      </c>
      <c r="Y847" s="10">
        <v>0.8</v>
      </c>
      <c r="Z847" s="10">
        <v>2.1</v>
      </c>
      <c r="AA847" s="8">
        <v>14.1</v>
      </c>
      <c r="AB847" s="8">
        <v>0.0</v>
      </c>
      <c r="AC847" s="8">
        <v>0.0</v>
      </c>
      <c r="AD847" s="8">
        <v>-0.1</v>
      </c>
      <c r="AE847" s="14">
        <v>2019.0</v>
      </c>
      <c r="AF847" s="8"/>
    </row>
    <row r="848">
      <c r="A848" s="8">
        <v>68.0</v>
      </c>
      <c r="B848" s="9" t="s">
        <v>1722</v>
      </c>
      <c r="C848" s="10" t="s">
        <v>1723</v>
      </c>
      <c r="D848" s="8">
        <v>25.0</v>
      </c>
      <c r="E848" s="8">
        <v>19.0</v>
      </c>
      <c r="F848" s="8">
        <v>3.0</v>
      </c>
      <c r="G848" s="8">
        <v>16.0</v>
      </c>
      <c r="H848" s="8">
        <v>18.2</v>
      </c>
      <c r="I848" s="11">
        <v>7.2</v>
      </c>
      <c r="J848" s="10">
        <v>2.5</v>
      </c>
      <c r="K848" s="10">
        <v>5.8</v>
      </c>
      <c r="L848" s="8">
        <v>43.6</v>
      </c>
      <c r="M848" s="10">
        <v>1.3</v>
      </c>
      <c r="N848" s="10">
        <v>3.5</v>
      </c>
      <c r="O848" s="8">
        <v>37.9</v>
      </c>
      <c r="P848" s="8">
        <v>0.8</v>
      </c>
      <c r="Q848" s="8">
        <v>1.0</v>
      </c>
      <c r="R848" s="8">
        <v>78.9</v>
      </c>
      <c r="S848" s="10">
        <v>0.5</v>
      </c>
      <c r="T848" s="10">
        <v>1.3</v>
      </c>
      <c r="U848" s="10">
        <v>1.8</v>
      </c>
      <c r="V848" s="10">
        <v>2.4</v>
      </c>
      <c r="W848" s="10">
        <v>1.2</v>
      </c>
      <c r="X848" s="10">
        <v>0.4</v>
      </c>
      <c r="Y848" s="10">
        <v>0.2</v>
      </c>
      <c r="Z848" s="10">
        <v>1.6</v>
      </c>
      <c r="AA848" s="8">
        <v>13.8</v>
      </c>
      <c r="AB848" s="8">
        <v>0.0</v>
      </c>
      <c r="AC848" s="8">
        <v>0.0</v>
      </c>
      <c r="AD848" s="8">
        <v>-1.7</v>
      </c>
      <c r="AE848" s="14">
        <v>2019.0</v>
      </c>
      <c r="AF848" s="8"/>
    </row>
    <row r="849">
      <c r="A849" s="8">
        <v>69.0</v>
      </c>
      <c r="B849" s="9" t="s">
        <v>1724</v>
      </c>
      <c r="C849" s="10" t="s">
        <v>1725</v>
      </c>
      <c r="D849" s="8">
        <v>25.0</v>
      </c>
      <c r="E849" s="8">
        <v>21.0</v>
      </c>
      <c r="F849" s="8">
        <v>14.0</v>
      </c>
      <c r="G849" s="8">
        <v>7.0</v>
      </c>
      <c r="H849" s="8">
        <v>17.5</v>
      </c>
      <c r="I849" s="11">
        <v>6.8</v>
      </c>
      <c r="J849" s="10">
        <v>2.8</v>
      </c>
      <c r="K849" s="10">
        <v>5.6</v>
      </c>
      <c r="L849" s="8">
        <v>49.2</v>
      </c>
      <c r="M849" s="10">
        <v>0.7</v>
      </c>
      <c r="N849" s="10">
        <v>1.6</v>
      </c>
      <c r="O849" s="8">
        <v>42.4</v>
      </c>
      <c r="P849" s="8">
        <v>0.6</v>
      </c>
      <c r="Q849" s="8">
        <v>0.9</v>
      </c>
      <c r="R849" s="8">
        <v>72.2</v>
      </c>
      <c r="S849" s="10">
        <v>1.4</v>
      </c>
      <c r="T849" s="10">
        <v>2.8</v>
      </c>
      <c r="U849" s="10">
        <v>4.2</v>
      </c>
      <c r="V849" s="10">
        <v>0.7</v>
      </c>
      <c r="W849" s="10">
        <v>0.7</v>
      </c>
      <c r="X849" s="10">
        <v>0.5</v>
      </c>
      <c r="Y849" s="10">
        <v>0.7</v>
      </c>
      <c r="Z849" s="10">
        <v>1.7</v>
      </c>
      <c r="AA849" s="8">
        <v>14.6</v>
      </c>
      <c r="AB849" s="8">
        <v>2.0</v>
      </c>
      <c r="AC849" s="8">
        <v>0.0</v>
      </c>
      <c r="AD849" s="8">
        <v>1.0</v>
      </c>
      <c r="AE849" s="14">
        <v>2019.0</v>
      </c>
      <c r="AF849" s="8"/>
    </row>
    <row r="850">
      <c r="A850" s="8">
        <v>70.0</v>
      </c>
      <c r="B850" s="9" t="s">
        <v>1726</v>
      </c>
      <c r="C850" s="10" t="s">
        <v>1727</v>
      </c>
      <c r="D850" s="8">
        <v>25.0</v>
      </c>
      <c r="E850" s="8">
        <v>34.0</v>
      </c>
      <c r="F850" s="8">
        <v>20.0</v>
      </c>
      <c r="G850" s="8">
        <v>14.0</v>
      </c>
      <c r="H850" s="8">
        <v>14.8</v>
      </c>
      <c r="I850" s="11">
        <v>6.7</v>
      </c>
      <c r="J850" s="10">
        <v>2.3</v>
      </c>
      <c r="K850" s="10">
        <v>6.0</v>
      </c>
      <c r="L850" s="8">
        <v>38.7</v>
      </c>
      <c r="M850" s="10">
        <v>0.4</v>
      </c>
      <c r="N850" s="10">
        <v>1.4</v>
      </c>
      <c r="O850" s="8">
        <v>30.6</v>
      </c>
      <c r="P850" s="8">
        <v>1.6</v>
      </c>
      <c r="Q850" s="8">
        <v>2.1</v>
      </c>
      <c r="R850" s="8">
        <v>77.1</v>
      </c>
      <c r="S850" s="10">
        <v>0.4</v>
      </c>
      <c r="T850" s="10">
        <v>1.5</v>
      </c>
      <c r="U850" s="10">
        <v>1.9</v>
      </c>
      <c r="V850" s="10">
        <v>0.9</v>
      </c>
      <c r="W850" s="10">
        <v>1.3</v>
      </c>
      <c r="X850" s="10">
        <v>0.4</v>
      </c>
      <c r="Y850" s="10">
        <v>0.1</v>
      </c>
      <c r="Z850" s="10">
        <v>1.5</v>
      </c>
      <c r="AA850" s="8">
        <v>10.9</v>
      </c>
      <c r="AB850" s="8">
        <v>0.0</v>
      </c>
      <c r="AC850" s="8">
        <v>0.0</v>
      </c>
      <c r="AD850" s="8">
        <v>-2.2</v>
      </c>
      <c r="AE850" s="14">
        <v>2019.0</v>
      </c>
      <c r="AF850" s="8"/>
    </row>
    <row r="851">
      <c r="A851" s="8">
        <v>70.0</v>
      </c>
      <c r="B851" s="9" t="s">
        <v>1728</v>
      </c>
      <c r="C851" s="10" t="s">
        <v>1729</v>
      </c>
      <c r="D851" s="8">
        <v>25.0</v>
      </c>
      <c r="E851" s="8">
        <v>34.0</v>
      </c>
      <c r="F851" s="8">
        <v>26.0</v>
      </c>
      <c r="G851" s="8">
        <v>8.0</v>
      </c>
      <c r="H851" s="8">
        <v>17.1</v>
      </c>
      <c r="I851" s="11">
        <v>6.7</v>
      </c>
      <c r="J851" s="10">
        <v>2.2</v>
      </c>
      <c r="K851" s="10">
        <v>5.2</v>
      </c>
      <c r="L851" s="8">
        <v>43.2</v>
      </c>
      <c r="M851" s="10">
        <v>0.6</v>
      </c>
      <c r="N851" s="10">
        <v>2.1</v>
      </c>
      <c r="O851" s="8">
        <v>31.0</v>
      </c>
      <c r="P851" s="8">
        <v>1.6</v>
      </c>
      <c r="Q851" s="8">
        <v>1.7</v>
      </c>
      <c r="R851" s="8">
        <v>93.0</v>
      </c>
      <c r="S851" s="10">
        <v>0.5</v>
      </c>
      <c r="T851" s="10">
        <v>1.1</v>
      </c>
      <c r="U851" s="10">
        <v>1.6</v>
      </c>
      <c r="V851" s="10">
        <v>1.2</v>
      </c>
      <c r="W851" s="10">
        <v>1.0</v>
      </c>
      <c r="X851" s="10">
        <v>0.8</v>
      </c>
      <c r="Y851" s="10">
        <v>0.2</v>
      </c>
      <c r="Z851" s="10">
        <v>1.2</v>
      </c>
      <c r="AA851" s="8">
        <v>12.2</v>
      </c>
      <c r="AB851" s="8">
        <v>0.0</v>
      </c>
      <c r="AC851" s="8">
        <v>0.0</v>
      </c>
      <c r="AD851" s="8">
        <v>3.7</v>
      </c>
      <c r="AE851" s="14">
        <v>2019.0</v>
      </c>
      <c r="AF851" s="8"/>
    </row>
    <row r="852">
      <c r="A852" s="8">
        <v>72.0</v>
      </c>
      <c r="B852" s="9" t="s">
        <v>1730</v>
      </c>
      <c r="C852" s="10" t="s">
        <v>1731</v>
      </c>
      <c r="D852" s="8">
        <v>22.0</v>
      </c>
      <c r="E852" s="8">
        <v>34.0</v>
      </c>
      <c r="F852" s="8">
        <v>21.0</v>
      </c>
      <c r="G852" s="8">
        <v>13.0</v>
      </c>
      <c r="H852" s="8">
        <v>22.5</v>
      </c>
      <c r="I852" s="11">
        <v>6.6</v>
      </c>
      <c r="J852" s="10">
        <v>2.2</v>
      </c>
      <c r="K852" s="10">
        <v>6.9</v>
      </c>
      <c r="L852" s="8">
        <v>32.2</v>
      </c>
      <c r="M852" s="10">
        <v>0.4</v>
      </c>
      <c r="N852" s="10">
        <v>1.3</v>
      </c>
      <c r="O852" s="8">
        <v>31.8</v>
      </c>
      <c r="P852" s="8">
        <v>1.7</v>
      </c>
      <c r="Q852" s="8">
        <v>2.1</v>
      </c>
      <c r="R852" s="8">
        <v>80.8</v>
      </c>
      <c r="S852" s="10">
        <v>0.7</v>
      </c>
      <c r="T852" s="10">
        <v>2.6</v>
      </c>
      <c r="U852" s="10">
        <v>3.3</v>
      </c>
      <c r="V852" s="10">
        <v>4.5</v>
      </c>
      <c r="W852" s="10">
        <v>1.6</v>
      </c>
      <c r="X852" s="10">
        <v>0.8</v>
      </c>
      <c r="Y852" s="10">
        <v>0.4</v>
      </c>
      <c r="Z852" s="10">
        <v>1.4</v>
      </c>
      <c r="AA852" s="8">
        <v>17.0</v>
      </c>
      <c r="AB852" s="8">
        <v>1.0</v>
      </c>
      <c r="AC852" s="8">
        <v>0.0</v>
      </c>
      <c r="AD852" s="8">
        <v>0.6</v>
      </c>
      <c r="AE852" s="14">
        <v>2019.0</v>
      </c>
      <c r="AF852" s="8"/>
    </row>
    <row r="853">
      <c r="A853" s="8">
        <v>73.0</v>
      </c>
      <c r="B853" s="9" t="s">
        <v>1732</v>
      </c>
      <c r="C853" s="10" t="s">
        <v>1733</v>
      </c>
      <c r="D853" s="8">
        <v>33.0</v>
      </c>
      <c r="E853" s="8">
        <v>32.0</v>
      </c>
      <c r="F853" s="8">
        <v>14.0</v>
      </c>
      <c r="G853" s="8">
        <v>18.0</v>
      </c>
      <c r="H853" s="8">
        <v>26.6</v>
      </c>
      <c r="I853" s="11">
        <v>6.5</v>
      </c>
      <c r="J853" s="10">
        <v>2.2</v>
      </c>
      <c r="K853" s="10">
        <v>5.7</v>
      </c>
      <c r="L853" s="8">
        <v>39.0</v>
      </c>
      <c r="M853" s="10">
        <v>1.0</v>
      </c>
      <c r="N853" s="10">
        <v>2.6</v>
      </c>
      <c r="O853" s="8">
        <v>37.8</v>
      </c>
      <c r="P853" s="8">
        <v>1.1</v>
      </c>
      <c r="Q853" s="8">
        <v>1.3</v>
      </c>
      <c r="R853" s="8">
        <v>83.7</v>
      </c>
      <c r="S853" s="10">
        <v>0.2</v>
      </c>
      <c r="T853" s="10">
        <v>1.1</v>
      </c>
      <c r="U853" s="10">
        <v>1.3</v>
      </c>
      <c r="V853" s="10">
        <v>3.3</v>
      </c>
      <c r="W853" s="10">
        <v>1.7</v>
      </c>
      <c r="X853" s="10">
        <v>0.8</v>
      </c>
      <c r="Y853" s="10">
        <v>0.1</v>
      </c>
      <c r="Z853" s="10">
        <v>2.1</v>
      </c>
      <c r="AA853" s="8">
        <v>13.9</v>
      </c>
      <c r="AB853" s="8">
        <v>0.0</v>
      </c>
      <c r="AC853" s="8">
        <v>0.0</v>
      </c>
      <c r="AD853" s="8">
        <v>-0.8</v>
      </c>
      <c r="AE853" s="14">
        <v>2019.0</v>
      </c>
      <c r="AF853" s="8"/>
    </row>
    <row r="854">
      <c r="A854" s="8">
        <v>74.0</v>
      </c>
      <c r="B854" s="9" t="s">
        <v>1734</v>
      </c>
      <c r="C854" s="10" t="s">
        <v>1735</v>
      </c>
      <c r="D854" s="8">
        <v>32.0</v>
      </c>
      <c r="E854" s="8">
        <v>29.0</v>
      </c>
      <c r="F854" s="8">
        <v>11.0</v>
      </c>
      <c r="G854" s="8">
        <v>18.0</v>
      </c>
      <c r="H854" s="8">
        <v>20.5</v>
      </c>
      <c r="I854" s="11">
        <v>6.4</v>
      </c>
      <c r="J854" s="10">
        <v>2.0</v>
      </c>
      <c r="K854" s="10">
        <v>5.9</v>
      </c>
      <c r="L854" s="8">
        <v>34.3</v>
      </c>
      <c r="M854" s="10">
        <v>0.9</v>
      </c>
      <c r="N854" s="10">
        <v>2.7</v>
      </c>
      <c r="O854" s="8">
        <v>32.9</v>
      </c>
      <c r="P854" s="8">
        <v>1.5</v>
      </c>
      <c r="Q854" s="8">
        <v>1.7</v>
      </c>
      <c r="R854" s="8">
        <v>87.8</v>
      </c>
      <c r="S854" s="10">
        <v>0.3</v>
      </c>
      <c r="T854" s="10">
        <v>2.5</v>
      </c>
      <c r="U854" s="10">
        <v>2.8</v>
      </c>
      <c r="V854" s="10">
        <v>2.3</v>
      </c>
      <c r="W854" s="10">
        <v>2.0</v>
      </c>
      <c r="X854" s="10">
        <v>0.6</v>
      </c>
      <c r="Y854" s="10">
        <v>0.1</v>
      </c>
      <c r="Z854" s="10">
        <v>1.3</v>
      </c>
      <c r="AA854" s="8">
        <v>13.8</v>
      </c>
      <c r="AB854" s="8">
        <v>1.0</v>
      </c>
      <c r="AC854" s="8">
        <v>0.0</v>
      </c>
      <c r="AD854" s="8">
        <v>-0.7</v>
      </c>
      <c r="AE854" s="14">
        <v>2019.0</v>
      </c>
      <c r="AF854" s="8"/>
    </row>
    <row r="855">
      <c r="A855" s="8">
        <v>75.0</v>
      </c>
      <c r="B855" s="9" t="s">
        <v>1736</v>
      </c>
      <c r="C855" s="10" t="s">
        <v>1737</v>
      </c>
      <c r="D855" s="8">
        <v>26.0</v>
      </c>
      <c r="E855" s="8">
        <v>34.0</v>
      </c>
      <c r="F855" s="8">
        <v>23.0</v>
      </c>
      <c r="G855" s="8">
        <v>11.0</v>
      </c>
      <c r="H855" s="8">
        <v>15.6</v>
      </c>
      <c r="I855" s="11">
        <v>6.3</v>
      </c>
      <c r="J855" s="10">
        <v>2.3</v>
      </c>
      <c r="K855" s="10">
        <v>5.7</v>
      </c>
      <c r="L855" s="8">
        <v>39.9</v>
      </c>
      <c r="M855" s="10">
        <v>0.6</v>
      </c>
      <c r="N855" s="10">
        <v>1.9</v>
      </c>
      <c r="O855" s="8">
        <v>31.7</v>
      </c>
      <c r="P855" s="8">
        <v>1.1</v>
      </c>
      <c r="Q855" s="8">
        <v>1.7</v>
      </c>
      <c r="R855" s="8">
        <v>67.2</v>
      </c>
      <c r="S855" s="10">
        <v>0.3</v>
      </c>
      <c r="T855" s="10">
        <v>1.1</v>
      </c>
      <c r="U855" s="10">
        <v>1.4</v>
      </c>
      <c r="V855" s="10">
        <v>0.9</v>
      </c>
      <c r="W855" s="10">
        <v>0.9</v>
      </c>
      <c r="X855" s="10">
        <v>0.5</v>
      </c>
      <c r="Y855" s="10">
        <v>0.2</v>
      </c>
      <c r="Z855" s="10">
        <v>1.1</v>
      </c>
      <c r="AA855" s="8">
        <v>10.6</v>
      </c>
      <c r="AB855" s="8">
        <v>0.0</v>
      </c>
      <c r="AC855" s="8">
        <v>0.0</v>
      </c>
      <c r="AD855" s="8">
        <v>-2.3</v>
      </c>
      <c r="AE855" s="14">
        <v>2019.0</v>
      </c>
      <c r="AF855" s="8"/>
    </row>
    <row r="856">
      <c r="A856" s="8">
        <v>76.0</v>
      </c>
      <c r="B856" s="9" t="s">
        <v>1738</v>
      </c>
      <c r="C856" s="10" t="s">
        <v>1739</v>
      </c>
      <c r="D856" s="8">
        <v>29.0</v>
      </c>
      <c r="E856" s="8">
        <v>9.0</v>
      </c>
      <c r="F856" s="8">
        <v>8.0</v>
      </c>
      <c r="G856" s="8">
        <v>1.0</v>
      </c>
      <c r="H856" s="8">
        <v>15.3</v>
      </c>
      <c r="I856" s="11">
        <v>6.2</v>
      </c>
      <c r="J856" s="10">
        <v>2.0</v>
      </c>
      <c r="K856" s="10">
        <v>4.8</v>
      </c>
      <c r="L856" s="8">
        <v>41.9</v>
      </c>
      <c r="M856" s="10">
        <v>0.2</v>
      </c>
      <c r="N856" s="10">
        <v>0.2</v>
      </c>
      <c r="O856" s="8">
        <v>100.0</v>
      </c>
      <c r="P856" s="8">
        <v>2.0</v>
      </c>
      <c r="Q856" s="8">
        <v>2.3</v>
      </c>
      <c r="R856" s="8">
        <v>85.7</v>
      </c>
      <c r="S856" s="10">
        <v>0.8</v>
      </c>
      <c r="T856" s="10">
        <v>1.7</v>
      </c>
      <c r="U856" s="10">
        <v>2.4</v>
      </c>
      <c r="V856" s="10">
        <v>2.1</v>
      </c>
      <c r="W856" s="10">
        <v>0.9</v>
      </c>
      <c r="X856" s="10">
        <v>0.3</v>
      </c>
      <c r="Y856" s="8">
        <v>0.0</v>
      </c>
      <c r="Z856" s="10">
        <v>0.8</v>
      </c>
      <c r="AA856" s="8">
        <v>11.7</v>
      </c>
      <c r="AB856" s="8">
        <v>0.0</v>
      </c>
      <c r="AC856" s="8">
        <v>0.0</v>
      </c>
      <c r="AD856" s="8">
        <v>-0.2</v>
      </c>
      <c r="AE856" s="14">
        <v>2019.0</v>
      </c>
      <c r="AF856" s="8"/>
    </row>
    <row r="857">
      <c r="A857" s="8">
        <v>77.0</v>
      </c>
      <c r="B857" s="9" t="s">
        <v>1740</v>
      </c>
      <c r="C857" s="10" t="s">
        <v>1741</v>
      </c>
      <c r="D857" s="8">
        <v>33.0</v>
      </c>
      <c r="E857" s="8">
        <v>34.0</v>
      </c>
      <c r="F857" s="8">
        <v>26.0</v>
      </c>
      <c r="G857" s="8">
        <v>8.0</v>
      </c>
      <c r="H857" s="8">
        <v>23.6</v>
      </c>
      <c r="I857" s="11">
        <v>6.1</v>
      </c>
      <c r="J857" s="10">
        <v>2.6</v>
      </c>
      <c r="K857" s="10">
        <v>5.1</v>
      </c>
      <c r="L857" s="8">
        <v>50.6</v>
      </c>
      <c r="M857" s="8">
        <v>0.0</v>
      </c>
      <c r="N857" s="8">
        <v>0.0</v>
      </c>
      <c r="O857" s="8">
        <v>0.0</v>
      </c>
      <c r="P857" s="8">
        <v>1.0</v>
      </c>
      <c r="Q857" s="8">
        <v>1.1</v>
      </c>
      <c r="R857" s="8">
        <v>89.2</v>
      </c>
      <c r="S857" s="10">
        <v>1.3</v>
      </c>
      <c r="T857" s="10">
        <v>4.2</v>
      </c>
      <c r="U857" s="10">
        <v>5.5</v>
      </c>
      <c r="V857" s="10">
        <v>1.9</v>
      </c>
      <c r="W857" s="10">
        <v>0.9</v>
      </c>
      <c r="X857" s="10">
        <v>0.9</v>
      </c>
      <c r="Y857" s="10">
        <v>1.4</v>
      </c>
      <c r="Z857" s="10">
        <v>2.1</v>
      </c>
      <c r="AA857" s="8">
        <v>18.0</v>
      </c>
      <c r="AB857" s="8">
        <v>2.0</v>
      </c>
      <c r="AC857" s="8">
        <v>0.0</v>
      </c>
      <c r="AD857" s="8">
        <v>9.2</v>
      </c>
      <c r="AE857" s="14">
        <v>2019.0</v>
      </c>
      <c r="AF857" s="8"/>
    </row>
    <row r="858">
      <c r="A858" s="8">
        <v>78.0</v>
      </c>
      <c r="B858" s="9" t="s">
        <v>1742</v>
      </c>
      <c r="C858" s="10" t="s">
        <v>1743</v>
      </c>
      <c r="D858" s="8">
        <v>29.0</v>
      </c>
      <c r="E858" s="8">
        <v>34.0</v>
      </c>
      <c r="F858" s="8">
        <v>22.0</v>
      </c>
      <c r="G858" s="8">
        <v>12.0</v>
      </c>
      <c r="H858" s="8">
        <v>25.2</v>
      </c>
      <c r="I858" s="11">
        <v>6.0</v>
      </c>
      <c r="J858" s="10">
        <v>2.1</v>
      </c>
      <c r="K858" s="10">
        <v>5.8</v>
      </c>
      <c r="L858" s="8">
        <v>36.7</v>
      </c>
      <c r="M858" s="10">
        <v>0.7</v>
      </c>
      <c r="N858" s="10">
        <v>2.1</v>
      </c>
      <c r="O858" s="8">
        <v>34.2</v>
      </c>
      <c r="P858" s="8">
        <v>1.0</v>
      </c>
      <c r="Q858" s="8">
        <v>1.2</v>
      </c>
      <c r="R858" s="8">
        <v>85.4</v>
      </c>
      <c r="S858" s="10">
        <v>0.6</v>
      </c>
      <c r="T858" s="10">
        <v>1.9</v>
      </c>
      <c r="U858" s="10">
        <v>2.4</v>
      </c>
      <c r="V858" s="10">
        <v>1.7</v>
      </c>
      <c r="W858" s="10">
        <v>0.9</v>
      </c>
      <c r="X858" s="10">
        <v>0.8</v>
      </c>
      <c r="Y858" s="10">
        <v>0.6</v>
      </c>
      <c r="Z858" s="10">
        <v>2.7</v>
      </c>
      <c r="AA858" s="8">
        <v>13.6</v>
      </c>
      <c r="AB858" s="8">
        <v>0.0</v>
      </c>
      <c r="AC858" s="8">
        <v>0.0</v>
      </c>
      <c r="AD858" s="8">
        <v>2.4</v>
      </c>
      <c r="AE858" s="14">
        <v>2019.0</v>
      </c>
      <c r="AF858" s="8"/>
    </row>
    <row r="859">
      <c r="A859" s="8">
        <v>79.0</v>
      </c>
      <c r="B859" s="9" t="s">
        <v>1744</v>
      </c>
      <c r="C859" s="10" t="s">
        <v>1745</v>
      </c>
      <c r="D859" s="8">
        <v>25.0</v>
      </c>
      <c r="E859" s="8">
        <v>33.0</v>
      </c>
      <c r="F859" s="8">
        <v>10.0</v>
      </c>
      <c r="G859" s="8">
        <v>23.0</v>
      </c>
      <c r="H859" s="8">
        <v>19.2</v>
      </c>
      <c r="I859" s="11">
        <v>6.0</v>
      </c>
      <c r="J859" s="10">
        <v>2.3</v>
      </c>
      <c r="K859" s="10">
        <v>7.0</v>
      </c>
      <c r="L859" s="8">
        <v>32.9</v>
      </c>
      <c r="M859" s="10">
        <v>0.5</v>
      </c>
      <c r="N859" s="10">
        <v>1.5</v>
      </c>
      <c r="O859" s="8">
        <v>31.4</v>
      </c>
      <c r="P859" s="8">
        <v>0.9</v>
      </c>
      <c r="Q859" s="8">
        <v>1.0</v>
      </c>
      <c r="R859" s="8">
        <v>87.9</v>
      </c>
      <c r="S859" s="10">
        <v>0.5</v>
      </c>
      <c r="T859" s="10">
        <v>1.7</v>
      </c>
      <c r="U859" s="10">
        <v>2.2</v>
      </c>
      <c r="V859" s="10">
        <v>2.1</v>
      </c>
      <c r="W859" s="10">
        <v>2.2</v>
      </c>
      <c r="X859" s="10">
        <v>0.5</v>
      </c>
      <c r="Y859" s="10">
        <v>0.2</v>
      </c>
      <c r="Z859" s="10">
        <v>2.4</v>
      </c>
      <c r="AA859" s="8">
        <v>12.2</v>
      </c>
      <c r="AB859" s="8">
        <v>0.0</v>
      </c>
      <c r="AC859" s="8">
        <v>0.0</v>
      </c>
      <c r="AD859" s="8">
        <v>-4.4</v>
      </c>
      <c r="AE859" s="14">
        <v>2019.0</v>
      </c>
      <c r="AF859" s="8"/>
    </row>
    <row r="860">
      <c r="A860" s="8">
        <v>80.0</v>
      </c>
      <c r="B860" s="9" t="s">
        <v>1746</v>
      </c>
      <c r="C860" s="10" t="s">
        <v>1747</v>
      </c>
      <c r="D860" s="8">
        <v>33.0</v>
      </c>
      <c r="E860" s="8">
        <v>23.0</v>
      </c>
      <c r="F860" s="8">
        <v>11.0</v>
      </c>
      <c r="G860" s="8">
        <v>12.0</v>
      </c>
      <c r="H860" s="8">
        <v>18.5</v>
      </c>
      <c r="I860" s="11">
        <v>5.8</v>
      </c>
      <c r="J860" s="10">
        <v>2.0</v>
      </c>
      <c r="K860" s="10">
        <v>5.6</v>
      </c>
      <c r="L860" s="8">
        <v>35.2</v>
      </c>
      <c r="M860" s="10">
        <v>0.6</v>
      </c>
      <c r="N860" s="10">
        <v>1.8</v>
      </c>
      <c r="O860" s="8">
        <v>34.1</v>
      </c>
      <c r="P860" s="8">
        <v>1.3</v>
      </c>
      <c r="Q860" s="8">
        <v>1.6</v>
      </c>
      <c r="R860" s="8">
        <v>78.4</v>
      </c>
      <c r="S860" s="10">
        <v>0.5</v>
      </c>
      <c r="T860" s="10">
        <v>1.7</v>
      </c>
      <c r="U860" s="10">
        <v>2.2</v>
      </c>
      <c r="V860" s="10">
        <v>1.5</v>
      </c>
      <c r="W860" s="10">
        <v>0.7</v>
      </c>
      <c r="X860" s="10">
        <v>0.5</v>
      </c>
      <c r="Y860" s="10">
        <v>0.3</v>
      </c>
      <c r="Z860" s="10">
        <v>1.0</v>
      </c>
      <c r="AA860" s="8">
        <v>11.9</v>
      </c>
      <c r="AB860" s="8">
        <v>0.0</v>
      </c>
      <c r="AC860" s="8">
        <v>0.0</v>
      </c>
      <c r="AD860" s="8">
        <v>0.6</v>
      </c>
      <c r="AE860" s="14">
        <v>2019.0</v>
      </c>
      <c r="AF860" s="8"/>
    </row>
    <row r="861">
      <c r="A861" s="8">
        <v>81.0</v>
      </c>
      <c r="B861" s="9" t="s">
        <v>1748</v>
      </c>
      <c r="C861" s="10" t="s">
        <v>1749</v>
      </c>
      <c r="D861" s="8">
        <v>26.0</v>
      </c>
      <c r="E861" s="8">
        <v>34.0</v>
      </c>
      <c r="F861" s="8">
        <v>13.0</v>
      </c>
      <c r="G861" s="8">
        <v>21.0</v>
      </c>
      <c r="H861" s="8">
        <v>25.8</v>
      </c>
      <c r="I861" s="11">
        <v>5.6</v>
      </c>
      <c r="J861" s="10">
        <v>2.3</v>
      </c>
      <c r="K861" s="10">
        <v>6.3</v>
      </c>
      <c r="L861" s="8">
        <v>36.2</v>
      </c>
      <c r="M861" s="10">
        <v>0.6</v>
      </c>
      <c r="N861" s="10">
        <v>1.9</v>
      </c>
      <c r="O861" s="8">
        <v>30.3</v>
      </c>
      <c r="P861" s="8">
        <v>0.5</v>
      </c>
      <c r="Q861" s="8">
        <v>0.9</v>
      </c>
      <c r="R861" s="8">
        <v>58.1</v>
      </c>
      <c r="S861" s="10">
        <v>0.9</v>
      </c>
      <c r="T861" s="10">
        <v>3.3</v>
      </c>
      <c r="U861" s="10">
        <v>4.2</v>
      </c>
      <c r="V861" s="10">
        <v>1.7</v>
      </c>
      <c r="W861" s="10">
        <v>1.4</v>
      </c>
      <c r="X861" s="10">
        <v>1.4</v>
      </c>
      <c r="Y861" s="10">
        <v>0.1</v>
      </c>
      <c r="Z861" s="10">
        <v>1.6</v>
      </c>
      <c r="AA861" s="8">
        <v>15.2</v>
      </c>
      <c r="AB861" s="8">
        <v>0.0</v>
      </c>
      <c r="AC861" s="8">
        <v>0.0</v>
      </c>
      <c r="AD861" s="8">
        <v>-2.6</v>
      </c>
      <c r="AE861" s="14">
        <v>2019.0</v>
      </c>
      <c r="AF861" s="8"/>
    </row>
    <row r="862">
      <c r="A862" s="8">
        <v>82.0</v>
      </c>
      <c r="B862" s="9" t="s">
        <v>1750</v>
      </c>
      <c r="C862" s="10" t="s">
        <v>1751</v>
      </c>
      <c r="D862" s="8">
        <v>23.0</v>
      </c>
      <c r="E862" s="8">
        <v>33.0</v>
      </c>
      <c r="F862" s="8">
        <v>20.0</v>
      </c>
      <c r="G862" s="8">
        <v>13.0</v>
      </c>
      <c r="H862" s="8">
        <v>16.0</v>
      </c>
      <c r="I862" s="11">
        <v>5.6</v>
      </c>
      <c r="J862" s="10">
        <v>2.3</v>
      </c>
      <c r="K862" s="10">
        <v>5.5</v>
      </c>
      <c r="L862" s="8">
        <v>41.4</v>
      </c>
      <c r="M862" s="10">
        <v>0.2</v>
      </c>
      <c r="N862" s="10">
        <v>1.2</v>
      </c>
      <c r="O862" s="8">
        <v>17.1</v>
      </c>
      <c r="P862" s="8">
        <v>0.9</v>
      </c>
      <c r="Q862" s="8">
        <v>1.2</v>
      </c>
      <c r="R862" s="8">
        <v>72.5</v>
      </c>
      <c r="S862" s="10">
        <v>0.4</v>
      </c>
      <c r="T862" s="10">
        <v>1.8</v>
      </c>
      <c r="U862" s="10">
        <v>2.2</v>
      </c>
      <c r="V862" s="10">
        <v>2.1</v>
      </c>
      <c r="W862" s="10">
        <v>1.7</v>
      </c>
      <c r="X862" s="10">
        <v>0.7</v>
      </c>
      <c r="Y862" s="10">
        <v>0.2</v>
      </c>
      <c r="Z862" s="10">
        <v>1.2</v>
      </c>
      <c r="AA862" s="8">
        <v>11.9</v>
      </c>
      <c r="AB862" s="8">
        <v>0.0</v>
      </c>
      <c r="AC862" s="8">
        <v>0.0</v>
      </c>
      <c r="AD862" s="8">
        <v>-1.5</v>
      </c>
      <c r="AE862" s="14">
        <v>2019.0</v>
      </c>
      <c r="AF862" s="8"/>
    </row>
    <row r="863">
      <c r="A863" s="8">
        <v>83.0</v>
      </c>
      <c r="B863" s="9" t="s">
        <v>1752</v>
      </c>
      <c r="C863" s="10" t="s">
        <v>1753</v>
      </c>
      <c r="D863" s="8">
        <v>33.0</v>
      </c>
      <c r="E863" s="8">
        <v>34.0</v>
      </c>
      <c r="F863" s="8">
        <v>18.0</v>
      </c>
      <c r="G863" s="8">
        <v>16.0</v>
      </c>
      <c r="H863" s="8">
        <v>17.0</v>
      </c>
      <c r="I863" s="11">
        <v>5.6</v>
      </c>
      <c r="J863" s="10">
        <v>2.1</v>
      </c>
      <c r="K863" s="10">
        <v>5.0</v>
      </c>
      <c r="L863" s="8">
        <v>40.9</v>
      </c>
      <c r="M863" s="10">
        <v>0.5</v>
      </c>
      <c r="N863" s="10">
        <v>1.7</v>
      </c>
      <c r="O863" s="8">
        <v>31.6</v>
      </c>
      <c r="P863" s="8">
        <v>1.0</v>
      </c>
      <c r="Q863" s="8">
        <v>1.3</v>
      </c>
      <c r="R863" s="8">
        <v>75.0</v>
      </c>
      <c r="S863" s="10">
        <v>0.8</v>
      </c>
      <c r="T863" s="10">
        <v>2.3</v>
      </c>
      <c r="U863" s="10">
        <v>3.1</v>
      </c>
      <c r="V863" s="10">
        <v>1.0</v>
      </c>
      <c r="W863" s="10">
        <v>1.3</v>
      </c>
      <c r="X863" s="10">
        <v>0.3</v>
      </c>
      <c r="Y863" s="10">
        <v>0.3</v>
      </c>
      <c r="Z863" s="10">
        <v>1.0</v>
      </c>
      <c r="AA863" s="8">
        <v>11.4</v>
      </c>
      <c r="AB863" s="8">
        <v>0.0</v>
      </c>
      <c r="AC863" s="8">
        <v>0.0</v>
      </c>
      <c r="AD863" s="8">
        <v>-3.8</v>
      </c>
      <c r="AE863" s="14">
        <v>2019.0</v>
      </c>
      <c r="AF863" s="8"/>
    </row>
    <row r="864">
      <c r="A864" s="8">
        <v>84.0</v>
      </c>
      <c r="B864" s="9" t="s">
        <v>1754</v>
      </c>
      <c r="C864" s="10" t="s">
        <v>1755</v>
      </c>
      <c r="D864" s="8">
        <v>26.0</v>
      </c>
      <c r="E864" s="8">
        <v>31.0</v>
      </c>
      <c r="F864" s="8">
        <v>17.0</v>
      </c>
      <c r="G864" s="8">
        <v>14.0</v>
      </c>
      <c r="H864" s="8">
        <v>14.0</v>
      </c>
      <c r="I864" s="11">
        <v>5.5</v>
      </c>
      <c r="J864" s="10">
        <v>2.1</v>
      </c>
      <c r="K864" s="10">
        <v>5.3</v>
      </c>
      <c r="L864" s="8">
        <v>39.9</v>
      </c>
      <c r="M864" s="10">
        <v>0.9</v>
      </c>
      <c r="N864" s="10">
        <v>2.6</v>
      </c>
      <c r="O864" s="8">
        <v>34.1</v>
      </c>
      <c r="P864" s="8">
        <v>0.5</v>
      </c>
      <c r="Q864" s="8">
        <v>0.5</v>
      </c>
      <c r="R864" s="8">
        <v>100.0</v>
      </c>
      <c r="S864" s="10">
        <v>0.3</v>
      </c>
      <c r="T864" s="10">
        <v>0.9</v>
      </c>
      <c r="U864" s="10">
        <v>1.2</v>
      </c>
      <c r="V864" s="10">
        <v>0.5</v>
      </c>
      <c r="W864" s="10">
        <v>1.2</v>
      </c>
      <c r="X864" s="10">
        <v>0.3</v>
      </c>
      <c r="Y864" s="10">
        <v>0.2</v>
      </c>
      <c r="Z864" s="10">
        <v>1.3</v>
      </c>
      <c r="AA864" s="8">
        <v>9.0</v>
      </c>
      <c r="AB864" s="8">
        <v>0.0</v>
      </c>
      <c r="AC864" s="8">
        <v>0.0</v>
      </c>
      <c r="AD864" s="8">
        <v>-3.7</v>
      </c>
      <c r="AE864" s="14">
        <v>2019.0</v>
      </c>
      <c r="AF864" s="8"/>
    </row>
    <row r="865">
      <c r="A865" s="8">
        <v>85.0</v>
      </c>
      <c r="B865" s="9" t="s">
        <v>1756</v>
      </c>
      <c r="C865" s="10" t="s">
        <v>1757</v>
      </c>
      <c r="D865" s="8">
        <v>24.0</v>
      </c>
      <c r="E865" s="8">
        <v>29.0</v>
      </c>
      <c r="F865" s="8">
        <v>8.0</v>
      </c>
      <c r="G865" s="8">
        <v>21.0</v>
      </c>
      <c r="H865" s="8">
        <v>19.1</v>
      </c>
      <c r="I865" s="11">
        <v>5.5</v>
      </c>
      <c r="J865" s="10">
        <v>1.9</v>
      </c>
      <c r="K865" s="10">
        <v>5.0</v>
      </c>
      <c r="L865" s="8">
        <v>38.9</v>
      </c>
      <c r="M865" s="8">
        <v>0.0</v>
      </c>
      <c r="N865" s="8">
        <v>0.0</v>
      </c>
      <c r="O865" s="8">
        <v>100.0</v>
      </c>
      <c r="P865" s="8">
        <v>1.6</v>
      </c>
      <c r="Q865" s="8">
        <v>2.1</v>
      </c>
      <c r="R865" s="8">
        <v>78.3</v>
      </c>
      <c r="S865" s="10">
        <v>2.1</v>
      </c>
      <c r="T865" s="10">
        <v>4.8</v>
      </c>
      <c r="U865" s="10">
        <v>6.9</v>
      </c>
      <c r="V865" s="10">
        <v>0.6</v>
      </c>
      <c r="W865" s="10">
        <v>1.6</v>
      </c>
      <c r="X865" s="10">
        <v>0.6</v>
      </c>
      <c r="Y865" s="10">
        <v>0.4</v>
      </c>
      <c r="Z865" s="10">
        <v>2.3</v>
      </c>
      <c r="AA865" s="8">
        <v>15.0</v>
      </c>
      <c r="AB865" s="8">
        <v>1.0</v>
      </c>
      <c r="AC865" s="8">
        <v>0.0</v>
      </c>
      <c r="AD865" s="8">
        <v>-2.4</v>
      </c>
      <c r="AE865" s="14">
        <v>2019.0</v>
      </c>
      <c r="AF865" s="8"/>
    </row>
    <row r="866">
      <c r="A866" s="8">
        <v>86.0</v>
      </c>
      <c r="B866" s="9" t="s">
        <v>1758</v>
      </c>
      <c r="C866" s="10" t="s">
        <v>1759</v>
      </c>
      <c r="D866" s="8">
        <v>27.0</v>
      </c>
      <c r="E866" s="8">
        <v>18.0</v>
      </c>
      <c r="F866" s="8">
        <v>9.0</v>
      </c>
      <c r="G866" s="8">
        <v>9.0</v>
      </c>
      <c r="H866" s="8">
        <v>15.0</v>
      </c>
      <c r="I866" s="11">
        <v>5.4</v>
      </c>
      <c r="J866" s="10">
        <v>2.3</v>
      </c>
      <c r="K866" s="10">
        <v>4.5</v>
      </c>
      <c r="L866" s="8">
        <v>51.9</v>
      </c>
      <c r="M866" s="10">
        <v>0.1</v>
      </c>
      <c r="N866" s="10">
        <v>0.3</v>
      </c>
      <c r="O866" s="8">
        <v>16.7</v>
      </c>
      <c r="P866" s="8">
        <v>0.7</v>
      </c>
      <c r="Q866" s="8">
        <v>1.0</v>
      </c>
      <c r="R866" s="8">
        <v>72.2</v>
      </c>
      <c r="S866" s="10">
        <v>1.2</v>
      </c>
      <c r="T866" s="10">
        <v>1.7</v>
      </c>
      <c r="U866" s="10">
        <v>2.9</v>
      </c>
      <c r="V866" s="10">
        <v>0.8</v>
      </c>
      <c r="W866" s="10">
        <v>1.8</v>
      </c>
      <c r="X866" s="10">
        <v>0.3</v>
      </c>
      <c r="Y866" s="10">
        <v>0.3</v>
      </c>
      <c r="Z866" s="10">
        <v>2.3</v>
      </c>
      <c r="AA866" s="8">
        <v>10.6</v>
      </c>
      <c r="AB866" s="8">
        <v>0.0</v>
      </c>
      <c r="AC866" s="8">
        <v>0.0</v>
      </c>
      <c r="AD866" s="8">
        <v>1.4</v>
      </c>
      <c r="AE866" s="14">
        <v>2019.0</v>
      </c>
      <c r="AF866" s="8"/>
    </row>
    <row r="867">
      <c r="A867" s="8">
        <v>87.0</v>
      </c>
      <c r="B867" s="9" t="s">
        <v>1760</v>
      </c>
      <c r="C867" s="10" t="s">
        <v>1761</v>
      </c>
      <c r="D867" s="8">
        <v>27.0</v>
      </c>
      <c r="E867" s="8">
        <v>33.0</v>
      </c>
      <c r="F867" s="8">
        <v>10.0</v>
      </c>
      <c r="G867" s="8">
        <v>23.0</v>
      </c>
      <c r="H867" s="8">
        <v>19.7</v>
      </c>
      <c r="I867" s="11">
        <v>5.3</v>
      </c>
      <c r="J867" s="10">
        <v>2.2</v>
      </c>
      <c r="K867" s="10">
        <v>5.5</v>
      </c>
      <c r="L867" s="8">
        <v>39.4</v>
      </c>
      <c r="M867" s="10">
        <v>0.2</v>
      </c>
      <c r="N867" s="10">
        <v>0.7</v>
      </c>
      <c r="O867" s="8">
        <v>30.4</v>
      </c>
      <c r="P867" s="8">
        <v>0.8</v>
      </c>
      <c r="Q867" s="8">
        <v>1.0</v>
      </c>
      <c r="R867" s="8">
        <v>76.5</v>
      </c>
      <c r="S867" s="10">
        <v>0.8</v>
      </c>
      <c r="T867" s="10">
        <v>2.8</v>
      </c>
      <c r="U867" s="10">
        <v>3.7</v>
      </c>
      <c r="V867" s="10">
        <v>4.6</v>
      </c>
      <c r="W867" s="10">
        <v>2.5</v>
      </c>
      <c r="X867" s="10">
        <v>1.4</v>
      </c>
      <c r="Y867" s="10">
        <v>0.1</v>
      </c>
      <c r="Z867" s="10">
        <v>2.1</v>
      </c>
      <c r="AA867" s="8">
        <v>16.8</v>
      </c>
      <c r="AB867" s="8">
        <v>0.0</v>
      </c>
      <c r="AC867" s="8">
        <v>0.0</v>
      </c>
      <c r="AD867" s="8">
        <v>-5.4</v>
      </c>
      <c r="AE867" s="14">
        <v>2019.0</v>
      </c>
      <c r="AF867" s="8"/>
    </row>
    <row r="868">
      <c r="A868" s="8">
        <v>88.0</v>
      </c>
      <c r="B868" s="9" t="s">
        <v>1762</v>
      </c>
      <c r="C868" s="10" t="s">
        <v>1763</v>
      </c>
      <c r="D868" s="8">
        <v>33.0</v>
      </c>
      <c r="E868" s="8">
        <v>34.0</v>
      </c>
      <c r="F868" s="8">
        <v>21.0</v>
      </c>
      <c r="G868" s="8">
        <v>13.0</v>
      </c>
      <c r="H868" s="8">
        <v>18.5</v>
      </c>
      <c r="I868" s="11">
        <v>5.3</v>
      </c>
      <c r="J868" s="10">
        <v>2.0</v>
      </c>
      <c r="K868" s="10">
        <v>5.3</v>
      </c>
      <c r="L868" s="8">
        <v>38.0</v>
      </c>
      <c r="M868" s="10">
        <v>0.1</v>
      </c>
      <c r="N868" s="10">
        <v>0.5</v>
      </c>
      <c r="O868" s="8">
        <v>31.3</v>
      </c>
      <c r="P868" s="8">
        <v>1.1</v>
      </c>
      <c r="Q868" s="8">
        <v>1.8</v>
      </c>
      <c r="R868" s="8">
        <v>63.9</v>
      </c>
      <c r="S868" s="10">
        <v>1.0</v>
      </c>
      <c r="T868" s="10">
        <v>2.6</v>
      </c>
      <c r="U868" s="10">
        <v>3.6</v>
      </c>
      <c r="V868" s="10">
        <v>2.0</v>
      </c>
      <c r="W868" s="10">
        <v>1.4</v>
      </c>
      <c r="X868" s="10">
        <v>0.7</v>
      </c>
      <c r="Y868" s="10">
        <v>0.1</v>
      </c>
      <c r="Z868" s="10">
        <v>1.8</v>
      </c>
      <c r="AA868" s="8">
        <v>12.6</v>
      </c>
      <c r="AB868" s="8">
        <v>0.0</v>
      </c>
      <c r="AC868" s="8">
        <v>0.0</v>
      </c>
      <c r="AD868" s="8">
        <v>2.1</v>
      </c>
      <c r="AE868" s="14">
        <v>2019.0</v>
      </c>
      <c r="AF868" s="8"/>
    </row>
    <row r="869">
      <c r="A869" s="8">
        <v>89.0</v>
      </c>
      <c r="B869" s="9" t="s">
        <v>1764</v>
      </c>
      <c r="C869" s="10" t="s">
        <v>1765</v>
      </c>
      <c r="D869" s="8">
        <v>27.0</v>
      </c>
      <c r="E869" s="8">
        <v>34.0</v>
      </c>
      <c r="F869" s="8">
        <v>10.0</v>
      </c>
      <c r="G869" s="8">
        <v>24.0</v>
      </c>
      <c r="H869" s="8">
        <v>15.3</v>
      </c>
      <c r="I869" s="11">
        <v>5.2</v>
      </c>
      <c r="J869" s="10">
        <v>2.1</v>
      </c>
      <c r="K869" s="10">
        <v>4.4</v>
      </c>
      <c r="L869" s="8">
        <v>47.3</v>
      </c>
      <c r="M869" s="8">
        <v>0.0</v>
      </c>
      <c r="N869" s="10">
        <v>0.1</v>
      </c>
      <c r="O869" s="8">
        <v>50.0</v>
      </c>
      <c r="P869" s="8">
        <v>1.0</v>
      </c>
      <c r="Q869" s="8">
        <v>1.8</v>
      </c>
      <c r="R869" s="8">
        <v>56.5</v>
      </c>
      <c r="S869" s="10">
        <v>1.8</v>
      </c>
      <c r="T869" s="10">
        <v>3.4</v>
      </c>
      <c r="U869" s="10">
        <v>5.2</v>
      </c>
      <c r="V869" s="10">
        <v>0.5</v>
      </c>
      <c r="W869" s="10">
        <v>1.2</v>
      </c>
      <c r="X869" s="10">
        <v>0.5</v>
      </c>
      <c r="Y869" s="10">
        <v>0.2</v>
      </c>
      <c r="Z869" s="10">
        <v>3.3</v>
      </c>
      <c r="AA869" s="8">
        <v>12.3</v>
      </c>
      <c r="AB869" s="8">
        <v>1.0</v>
      </c>
      <c r="AC869" s="8">
        <v>0.0</v>
      </c>
      <c r="AD869" s="8">
        <v>-3.2</v>
      </c>
      <c r="AE869" s="14">
        <v>2019.0</v>
      </c>
      <c r="AF869" s="8"/>
    </row>
    <row r="870">
      <c r="A870" s="8">
        <v>90.0</v>
      </c>
      <c r="B870" s="9" t="s">
        <v>1766</v>
      </c>
      <c r="C870" s="10" t="s">
        <v>1767</v>
      </c>
      <c r="D870" s="8">
        <v>26.0</v>
      </c>
      <c r="E870" s="8">
        <v>33.0</v>
      </c>
      <c r="F870" s="8">
        <v>18.0</v>
      </c>
      <c r="G870" s="8">
        <v>15.0</v>
      </c>
      <c r="H870" s="8">
        <v>17.0</v>
      </c>
      <c r="I870" s="11">
        <v>5.2</v>
      </c>
      <c r="J870" s="10">
        <v>1.7</v>
      </c>
      <c r="K870" s="10">
        <v>4.7</v>
      </c>
      <c r="L870" s="8">
        <v>37.0</v>
      </c>
      <c r="M870" s="10">
        <v>0.9</v>
      </c>
      <c r="N870" s="10">
        <v>2.9</v>
      </c>
      <c r="O870" s="8">
        <v>32.6</v>
      </c>
      <c r="P870" s="8">
        <v>0.8</v>
      </c>
      <c r="Q870" s="8">
        <v>0.9</v>
      </c>
      <c r="R870" s="8">
        <v>87.1</v>
      </c>
      <c r="S870" s="10">
        <v>0.5</v>
      </c>
      <c r="T870" s="10">
        <v>1.8</v>
      </c>
      <c r="U870" s="10">
        <v>2.4</v>
      </c>
      <c r="V870" s="10">
        <v>1.2</v>
      </c>
      <c r="W870" s="10">
        <v>1.3</v>
      </c>
      <c r="X870" s="10">
        <v>0.9</v>
      </c>
      <c r="Y870" s="10">
        <v>0.3</v>
      </c>
      <c r="Z870" s="10">
        <v>1.1</v>
      </c>
      <c r="AA870" s="8">
        <v>12.2</v>
      </c>
      <c r="AB870" s="8">
        <v>0.0</v>
      </c>
      <c r="AC870" s="8">
        <v>0.0</v>
      </c>
      <c r="AD870" s="8">
        <v>-0.9</v>
      </c>
      <c r="AE870" s="14">
        <v>2019.0</v>
      </c>
      <c r="AF870" s="8"/>
    </row>
    <row r="871">
      <c r="A871" s="8">
        <v>91.0</v>
      </c>
      <c r="B871" s="9" t="s">
        <v>1768</v>
      </c>
      <c r="C871" s="10" t="s">
        <v>1769</v>
      </c>
      <c r="D871" s="8">
        <v>23.0</v>
      </c>
      <c r="E871" s="8">
        <v>28.0</v>
      </c>
      <c r="F871" s="8">
        <v>19.0</v>
      </c>
      <c r="G871" s="8">
        <v>9.0</v>
      </c>
      <c r="H871" s="8">
        <v>13.5</v>
      </c>
      <c r="I871" s="11">
        <v>5.1</v>
      </c>
      <c r="J871" s="10">
        <v>1.9</v>
      </c>
      <c r="K871" s="10">
        <v>4.0</v>
      </c>
      <c r="L871" s="8">
        <v>47.8</v>
      </c>
      <c r="M871" s="8">
        <v>0.0</v>
      </c>
      <c r="N871" s="8">
        <v>0.0</v>
      </c>
      <c r="O871" s="8">
        <v>0.0</v>
      </c>
      <c r="P871" s="8">
        <v>1.3</v>
      </c>
      <c r="Q871" s="8">
        <v>1.6</v>
      </c>
      <c r="R871" s="8">
        <v>78.3</v>
      </c>
      <c r="S871" s="10">
        <v>1.2</v>
      </c>
      <c r="T871" s="10">
        <v>2.3</v>
      </c>
      <c r="U871" s="10">
        <v>3.5</v>
      </c>
      <c r="V871" s="10">
        <v>0.6</v>
      </c>
      <c r="W871" s="10">
        <v>1.0</v>
      </c>
      <c r="X871" s="10">
        <v>0.3</v>
      </c>
      <c r="Y871" s="10">
        <v>0.8</v>
      </c>
      <c r="Z871" s="10">
        <v>1.7</v>
      </c>
      <c r="AA871" s="8">
        <v>11.5</v>
      </c>
      <c r="AB871" s="8">
        <v>0.0</v>
      </c>
      <c r="AC871" s="8">
        <v>0.0</v>
      </c>
      <c r="AD871" s="8">
        <v>-2.0</v>
      </c>
      <c r="AE871" s="14">
        <v>2019.0</v>
      </c>
      <c r="AF871" s="8"/>
    </row>
    <row r="872">
      <c r="A872" s="8">
        <v>92.0</v>
      </c>
      <c r="B872" s="9" t="s">
        <v>1770</v>
      </c>
      <c r="C872" s="10" t="s">
        <v>1771</v>
      </c>
      <c r="D872" s="8">
        <v>28.0</v>
      </c>
      <c r="E872" s="8">
        <v>31.0</v>
      </c>
      <c r="F872" s="8">
        <v>12.0</v>
      </c>
      <c r="G872" s="8">
        <v>19.0</v>
      </c>
      <c r="H872" s="8">
        <v>14.3</v>
      </c>
      <c r="I872" s="11">
        <v>5.0</v>
      </c>
      <c r="J872" s="10">
        <v>1.7</v>
      </c>
      <c r="K872" s="10">
        <v>4.7</v>
      </c>
      <c r="L872" s="8">
        <v>37.0</v>
      </c>
      <c r="M872" s="10">
        <v>0.8</v>
      </c>
      <c r="N872" s="10">
        <v>2.4</v>
      </c>
      <c r="O872" s="8">
        <v>34.2</v>
      </c>
      <c r="P872" s="8">
        <v>0.7</v>
      </c>
      <c r="Q872" s="8">
        <v>0.8</v>
      </c>
      <c r="R872" s="8">
        <v>80.8</v>
      </c>
      <c r="S872" s="10">
        <v>0.8</v>
      </c>
      <c r="T872" s="10">
        <v>2.9</v>
      </c>
      <c r="U872" s="10">
        <v>3.6</v>
      </c>
      <c r="V872" s="10">
        <v>1.1</v>
      </c>
      <c r="W872" s="10">
        <v>1.0</v>
      </c>
      <c r="X872" s="10">
        <v>0.3</v>
      </c>
      <c r="Y872" s="10">
        <v>0.6</v>
      </c>
      <c r="Z872" s="10">
        <v>2.1</v>
      </c>
      <c r="AA872" s="8">
        <v>12.3</v>
      </c>
      <c r="AB872" s="8">
        <v>4.0</v>
      </c>
      <c r="AC872" s="8">
        <v>0.0</v>
      </c>
      <c r="AD872" s="8">
        <v>-1.9</v>
      </c>
      <c r="AE872" s="14">
        <v>2019.0</v>
      </c>
      <c r="AF872" s="8"/>
    </row>
    <row r="873">
      <c r="A873" s="8">
        <v>93.0</v>
      </c>
      <c r="B873" s="9" t="s">
        <v>1772</v>
      </c>
      <c r="C873" s="10" t="s">
        <v>1773</v>
      </c>
      <c r="D873" s="8">
        <v>25.0</v>
      </c>
      <c r="E873" s="8">
        <v>28.0</v>
      </c>
      <c r="F873" s="8">
        <v>5.0</v>
      </c>
      <c r="G873" s="8">
        <v>23.0</v>
      </c>
      <c r="H873" s="8">
        <v>13.9</v>
      </c>
      <c r="I873" s="11">
        <v>5.0</v>
      </c>
      <c r="J873" s="10">
        <v>1.7</v>
      </c>
      <c r="K873" s="10">
        <v>5.0</v>
      </c>
      <c r="L873" s="8">
        <v>33.8</v>
      </c>
      <c r="M873" s="10">
        <v>0.8</v>
      </c>
      <c r="N873" s="10">
        <v>2.1</v>
      </c>
      <c r="O873" s="8">
        <v>37.9</v>
      </c>
      <c r="P873" s="8">
        <v>0.8</v>
      </c>
      <c r="Q873" s="8">
        <v>1.5</v>
      </c>
      <c r="R873" s="8">
        <v>54.8</v>
      </c>
      <c r="S873" s="10">
        <v>0.8</v>
      </c>
      <c r="T873" s="10">
        <v>2.0</v>
      </c>
      <c r="U873" s="10">
        <v>2.8</v>
      </c>
      <c r="V873" s="10">
        <v>0.4</v>
      </c>
      <c r="W873" s="10">
        <v>0.8</v>
      </c>
      <c r="X873" s="10">
        <v>0.5</v>
      </c>
      <c r="Y873" s="10">
        <v>0.5</v>
      </c>
      <c r="Z873" s="10">
        <v>1.9</v>
      </c>
      <c r="AA873" s="8">
        <v>10.9</v>
      </c>
      <c r="AB873" s="8">
        <v>0.0</v>
      </c>
      <c r="AC873" s="8">
        <v>0.0</v>
      </c>
      <c r="AD873" s="8">
        <v>-4.6</v>
      </c>
      <c r="AE873" s="14">
        <v>2019.0</v>
      </c>
      <c r="AF873" s="8"/>
    </row>
    <row r="874">
      <c r="A874" s="8">
        <v>94.0</v>
      </c>
      <c r="B874" s="9" t="s">
        <v>1774</v>
      </c>
      <c r="C874" s="10" t="s">
        <v>1775</v>
      </c>
      <c r="D874" s="8">
        <v>29.0</v>
      </c>
      <c r="E874" s="8">
        <v>17.0</v>
      </c>
      <c r="F874" s="8">
        <v>6.0</v>
      </c>
      <c r="G874" s="8">
        <v>11.0</v>
      </c>
      <c r="H874" s="8">
        <v>12.9</v>
      </c>
      <c r="I874" s="11">
        <v>4.9</v>
      </c>
      <c r="J874" s="10">
        <v>1.8</v>
      </c>
      <c r="K874" s="10">
        <v>5.3</v>
      </c>
      <c r="L874" s="8">
        <v>33.3</v>
      </c>
      <c r="M874" s="10">
        <v>0.5</v>
      </c>
      <c r="N874" s="10">
        <v>1.9</v>
      </c>
      <c r="O874" s="8">
        <v>24.2</v>
      </c>
      <c r="P874" s="8">
        <v>0.9</v>
      </c>
      <c r="Q874" s="8">
        <v>0.9</v>
      </c>
      <c r="R874" s="8">
        <v>93.8</v>
      </c>
      <c r="S874" s="10">
        <v>0.6</v>
      </c>
      <c r="T874" s="10">
        <v>1.4</v>
      </c>
      <c r="U874" s="10">
        <v>2.1</v>
      </c>
      <c r="V874" s="10">
        <v>1.1</v>
      </c>
      <c r="W874" s="10">
        <v>0.7</v>
      </c>
      <c r="X874" s="10">
        <v>0.7</v>
      </c>
      <c r="Y874" s="10">
        <v>0.1</v>
      </c>
      <c r="Z874" s="10">
        <v>1.0</v>
      </c>
      <c r="AA874" s="8">
        <v>10.1</v>
      </c>
      <c r="AB874" s="8">
        <v>0.0</v>
      </c>
      <c r="AC874" s="8">
        <v>0.0</v>
      </c>
      <c r="AD874" s="8">
        <v>1.0</v>
      </c>
      <c r="AE874" s="14">
        <v>2019.0</v>
      </c>
      <c r="AF874" s="8"/>
    </row>
    <row r="875">
      <c r="A875" s="8">
        <v>95.0</v>
      </c>
      <c r="B875" s="9" t="s">
        <v>1776</v>
      </c>
      <c r="C875" s="10" t="s">
        <v>1777</v>
      </c>
      <c r="D875" s="8">
        <v>23.0</v>
      </c>
      <c r="E875" s="8">
        <v>6.0</v>
      </c>
      <c r="F875" s="8">
        <v>4.0</v>
      </c>
      <c r="G875" s="8">
        <v>2.0</v>
      </c>
      <c r="H875" s="8">
        <v>18.7</v>
      </c>
      <c r="I875" s="11">
        <v>4.8</v>
      </c>
      <c r="J875" s="10">
        <v>1.8</v>
      </c>
      <c r="K875" s="10">
        <v>4.8</v>
      </c>
      <c r="L875" s="8">
        <v>37.9</v>
      </c>
      <c r="M875" s="10">
        <v>0.2</v>
      </c>
      <c r="N875" s="10">
        <v>1.2</v>
      </c>
      <c r="O875" s="8">
        <v>14.3</v>
      </c>
      <c r="P875" s="8">
        <v>1.0</v>
      </c>
      <c r="Q875" s="8">
        <v>1.3</v>
      </c>
      <c r="R875" s="8">
        <v>75.0</v>
      </c>
      <c r="S875" s="10">
        <v>1.5</v>
      </c>
      <c r="T875" s="10">
        <v>4.2</v>
      </c>
      <c r="U875" s="10">
        <v>5.7</v>
      </c>
      <c r="V875" s="10">
        <v>3.5</v>
      </c>
      <c r="W875" s="10">
        <v>2.5</v>
      </c>
      <c r="X875" s="10">
        <v>0.3</v>
      </c>
      <c r="Y875" s="10">
        <v>0.2</v>
      </c>
      <c r="Z875" s="10">
        <v>1.5</v>
      </c>
      <c r="AA875" s="8">
        <v>15.2</v>
      </c>
      <c r="AB875" s="8">
        <v>0.0</v>
      </c>
      <c r="AC875" s="8">
        <v>0.0</v>
      </c>
      <c r="AD875" s="8">
        <v>5.3</v>
      </c>
      <c r="AE875" s="14">
        <v>2019.0</v>
      </c>
      <c r="AF875" s="8"/>
    </row>
    <row r="876">
      <c r="A876" s="8">
        <v>96.0</v>
      </c>
      <c r="B876" s="9" t="s">
        <v>1778</v>
      </c>
      <c r="C876" s="10" t="s">
        <v>1779</v>
      </c>
      <c r="D876" s="8">
        <v>25.0</v>
      </c>
      <c r="E876" s="8">
        <v>32.0</v>
      </c>
      <c r="F876" s="8">
        <v>21.0</v>
      </c>
      <c r="G876" s="8">
        <v>11.0</v>
      </c>
      <c r="H876" s="8">
        <v>20.6</v>
      </c>
      <c r="I876" s="11">
        <v>4.8</v>
      </c>
      <c r="J876" s="10">
        <v>1.7</v>
      </c>
      <c r="K876" s="10">
        <v>4.5</v>
      </c>
      <c r="L876" s="8">
        <v>38.5</v>
      </c>
      <c r="M876" s="10">
        <v>1.1</v>
      </c>
      <c r="N876" s="10">
        <v>2.9</v>
      </c>
      <c r="O876" s="8">
        <v>36.6</v>
      </c>
      <c r="P876" s="8">
        <v>0.3</v>
      </c>
      <c r="Q876" s="8">
        <v>0.3</v>
      </c>
      <c r="R876" s="8">
        <v>100.0</v>
      </c>
      <c r="S876" s="10">
        <v>0.2</v>
      </c>
      <c r="T876" s="10">
        <v>1.2</v>
      </c>
      <c r="U876" s="10">
        <v>1.3</v>
      </c>
      <c r="V876" s="10">
        <v>1.8</v>
      </c>
      <c r="W876" s="10">
        <v>1.0</v>
      </c>
      <c r="X876" s="10">
        <v>0.5</v>
      </c>
      <c r="Y876" s="10">
        <v>0.3</v>
      </c>
      <c r="Z876" s="10">
        <v>0.8</v>
      </c>
      <c r="AA876" s="8">
        <v>10.4</v>
      </c>
      <c r="AB876" s="8">
        <v>0.0</v>
      </c>
      <c r="AC876" s="8">
        <v>0.0</v>
      </c>
      <c r="AD876" s="8">
        <v>2.3</v>
      </c>
      <c r="AE876" s="14">
        <v>2019.0</v>
      </c>
      <c r="AF876" s="8"/>
    </row>
    <row r="877">
      <c r="A877" s="8">
        <v>97.0</v>
      </c>
      <c r="B877" s="9" t="s">
        <v>1780</v>
      </c>
      <c r="C877" s="10" t="s">
        <v>1781</v>
      </c>
      <c r="D877" s="8">
        <v>24.0</v>
      </c>
      <c r="E877" s="8">
        <v>9.0</v>
      </c>
      <c r="F877" s="8">
        <v>3.0</v>
      </c>
      <c r="G877" s="8">
        <v>6.0</v>
      </c>
      <c r="H877" s="8">
        <v>16.0</v>
      </c>
      <c r="I877" s="11">
        <v>4.8</v>
      </c>
      <c r="J877" s="10">
        <v>2.1</v>
      </c>
      <c r="K877" s="10">
        <v>5.9</v>
      </c>
      <c r="L877" s="8">
        <v>35.8</v>
      </c>
      <c r="M877" s="10">
        <v>0.1</v>
      </c>
      <c r="N877" s="10">
        <v>1.0</v>
      </c>
      <c r="O877" s="8">
        <v>11.1</v>
      </c>
      <c r="P877" s="8">
        <v>0.4</v>
      </c>
      <c r="Q877" s="8">
        <v>0.6</v>
      </c>
      <c r="R877" s="8">
        <v>80.0</v>
      </c>
      <c r="S877" s="10">
        <v>1.7</v>
      </c>
      <c r="T877" s="10">
        <v>1.9</v>
      </c>
      <c r="U877" s="10">
        <v>3.6</v>
      </c>
      <c r="V877" s="10">
        <v>0.6</v>
      </c>
      <c r="W877" s="10">
        <v>1.0</v>
      </c>
      <c r="X877" s="10">
        <v>0.6</v>
      </c>
      <c r="Y877" s="10">
        <v>1.1</v>
      </c>
      <c r="Z877" s="10">
        <v>1.3</v>
      </c>
      <c r="AA877" s="8">
        <v>12.3</v>
      </c>
      <c r="AB877" s="8">
        <v>0.0</v>
      </c>
      <c r="AC877" s="8">
        <v>0.0</v>
      </c>
      <c r="AD877" s="8">
        <v>-8.0</v>
      </c>
      <c r="AE877" s="14">
        <v>2019.0</v>
      </c>
      <c r="AF877" s="8"/>
    </row>
    <row r="878">
      <c r="A878" s="8">
        <v>98.0</v>
      </c>
      <c r="B878" s="9" t="s">
        <v>1782</v>
      </c>
      <c r="C878" s="10" t="s">
        <v>1783</v>
      </c>
      <c r="D878" s="8">
        <v>36.0</v>
      </c>
      <c r="E878" s="8">
        <v>31.0</v>
      </c>
      <c r="F878" s="8">
        <v>9.0</v>
      </c>
      <c r="G878" s="8">
        <v>22.0</v>
      </c>
      <c r="H878" s="8">
        <v>19.8</v>
      </c>
      <c r="I878" s="11">
        <v>4.7</v>
      </c>
      <c r="J878" s="10">
        <v>1.7</v>
      </c>
      <c r="K878" s="10">
        <v>4.2</v>
      </c>
      <c r="L878" s="8">
        <v>41.5</v>
      </c>
      <c r="M878" s="10">
        <v>0.5</v>
      </c>
      <c r="N878" s="10">
        <v>1.2</v>
      </c>
      <c r="O878" s="8">
        <v>36.8</v>
      </c>
      <c r="P878" s="8">
        <v>0.8</v>
      </c>
      <c r="Q878" s="8">
        <v>1.0</v>
      </c>
      <c r="R878" s="8">
        <v>80.6</v>
      </c>
      <c r="S878" s="10">
        <v>0.7</v>
      </c>
      <c r="T878" s="10">
        <v>2.1</v>
      </c>
      <c r="U878" s="10">
        <v>2.8</v>
      </c>
      <c r="V878" s="10">
        <v>4.1</v>
      </c>
      <c r="W878" s="10">
        <v>1.8</v>
      </c>
      <c r="X878" s="10">
        <v>1.0</v>
      </c>
      <c r="Y878" s="10">
        <v>0.3</v>
      </c>
      <c r="Z878" s="10">
        <v>2.2</v>
      </c>
      <c r="AA878" s="8">
        <v>14.7</v>
      </c>
      <c r="AB878" s="8">
        <v>0.0</v>
      </c>
      <c r="AC878" s="8">
        <v>0.0</v>
      </c>
      <c r="AD878" s="8">
        <v>-2.4</v>
      </c>
      <c r="AE878" s="14">
        <v>2019.0</v>
      </c>
      <c r="AF878" s="8"/>
    </row>
    <row r="879">
      <c r="A879" s="8">
        <v>99.0</v>
      </c>
      <c r="B879" s="9" t="s">
        <v>1784</v>
      </c>
      <c r="C879" s="10" t="s">
        <v>1785</v>
      </c>
      <c r="D879" s="8">
        <v>23.0</v>
      </c>
      <c r="E879" s="8">
        <v>31.0</v>
      </c>
      <c r="F879" s="8">
        <v>11.0</v>
      </c>
      <c r="G879" s="8">
        <v>20.0</v>
      </c>
      <c r="H879" s="8">
        <v>13.7</v>
      </c>
      <c r="I879" s="11">
        <v>4.4</v>
      </c>
      <c r="J879" s="10">
        <v>1.5</v>
      </c>
      <c r="K879" s="10">
        <v>3.8</v>
      </c>
      <c r="L879" s="8">
        <v>38.5</v>
      </c>
      <c r="M879" s="10">
        <v>0.5</v>
      </c>
      <c r="N879" s="10">
        <v>1.3</v>
      </c>
      <c r="O879" s="8">
        <v>35.0</v>
      </c>
      <c r="P879" s="8">
        <v>1.0</v>
      </c>
      <c r="Q879" s="8">
        <v>1.4</v>
      </c>
      <c r="R879" s="8">
        <v>70.5</v>
      </c>
      <c r="S879" s="10">
        <v>0.6</v>
      </c>
      <c r="T879" s="10">
        <v>0.9</v>
      </c>
      <c r="U879" s="10">
        <v>1.5</v>
      </c>
      <c r="V879" s="10">
        <v>0.7</v>
      </c>
      <c r="W879" s="10">
        <v>0.7</v>
      </c>
      <c r="X879" s="10">
        <v>0.6</v>
      </c>
      <c r="Y879" s="10">
        <v>0.3</v>
      </c>
      <c r="Z879" s="10">
        <v>1.0</v>
      </c>
      <c r="AA879" s="8">
        <v>8.8</v>
      </c>
      <c r="AB879" s="8">
        <v>0.0</v>
      </c>
      <c r="AC879" s="8">
        <v>0.0</v>
      </c>
      <c r="AD879" s="8">
        <v>-1.9</v>
      </c>
      <c r="AE879" s="14">
        <v>2019.0</v>
      </c>
      <c r="AF879" s="8"/>
    </row>
    <row r="880">
      <c r="A880" s="8">
        <v>100.0</v>
      </c>
      <c r="B880" s="9" t="s">
        <v>1786</v>
      </c>
      <c r="C880" s="10" t="s">
        <v>1787</v>
      </c>
      <c r="D880" s="8">
        <v>38.0</v>
      </c>
      <c r="E880" s="8">
        <v>6.0</v>
      </c>
      <c r="F880" s="8">
        <v>2.0</v>
      </c>
      <c r="G880" s="8">
        <v>4.0</v>
      </c>
      <c r="H880" s="8">
        <v>21.4</v>
      </c>
      <c r="I880" s="11">
        <v>4.3</v>
      </c>
      <c r="J880" s="10">
        <v>0.7</v>
      </c>
      <c r="K880" s="10">
        <v>6.5</v>
      </c>
      <c r="L880" s="8">
        <v>10.3</v>
      </c>
      <c r="M880" s="10">
        <v>0.2</v>
      </c>
      <c r="N880" s="10">
        <v>4.0</v>
      </c>
      <c r="O880" s="8">
        <v>4.2</v>
      </c>
      <c r="P880" s="8">
        <v>2.8</v>
      </c>
      <c r="Q880" s="8">
        <v>3.0</v>
      </c>
      <c r="R880" s="8">
        <v>94.4</v>
      </c>
      <c r="S880" s="10">
        <v>0.2</v>
      </c>
      <c r="T880" s="10">
        <v>3.0</v>
      </c>
      <c r="U880" s="10">
        <v>3.2</v>
      </c>
      <c r="V880" s="10">
        <v>5.3</v>
      </c>
      <c r="W880" s="10">
        <v>2.2</v>
      </c>
      <c r="X880" s="10">
        <v>0.3</v>
      </c>
      <c r="Y880" s="10">
        <v>0.2</v>
      </c>
      <c r="Z880" s="10">
        <v>2.5</v>
      </c>
      <c r="AA880" s="8">
        <v>14.0</v>
      </c>
      <c r="AB880" s="8">
        <v>0.0</v>
      </c>
      <c r="AC880" s="8">
        <v>0.0</v>
      </c>
      <c r="AD880" s="8">
        <v>-8.2</v>
      </c>
      <c r="AE880" s="14">
        <v>2019.0</v>
      </c>
      <c r="AF880" s="8"/>
    </row>
    <row r="881">
      <c r="A881" s="8">
        <v>100.0</v>
      </c>
      <c r="B881" s="9" t="s">
        <v>1788</v>
      </c>
      <c r="C881" s="10" t="s">
        <v>1789</v>
      </c>
      <c r="D881" s="8">
        <v>32.0</v>
      </c>
      <c r="E881" s="8">
        <v>3.0</v>
      </c>
      <c r="F881" s="8">
        <v>2.0</v>
      </c>
      <c r="G881" s="8">
        <v>1.0</v>
      </c>
      <c r="H881" s="8">
        <v>9.4</v>
      </c>
      <c r="I881" s="11">
        <v>4.3</v>
      </c>
      <c r="J881" s="10">
        <v>1.7</v>
      </c>
      <c r="K881" s="10">
        <v>3.3</v>
      </c>
      <c r="L881" s="8">
        <v>50.0</v>
      </c>
      <c r="M881" s="10">
        <v>1.0</v>
      </c>
      <c r="N881" s="10">
        <v>2.3</v>
      </c>
      <c r="O881" s="8">
        <v>42.9</v>
      </c>
      <c r="P881" s="8">
        <v>0.0</v>
      </c>
      <c r="Q881" s="8">
        <v>0.0</v>
      </c>
      <c r="R881" s="8">
        <v>0.0</v>
      </c>
      <c r="S881" s="10">
        <v>0.3</v>
      </c>
      <c r="T881" s="10">
        <v>0.3</v>
      </c>
      <c r="U881" s="10">
        <v>0.7</v>
      </c>
      <c r="V881" s="10">
        <v>1.0</v>
      </c>
      <c r="W881" s="8">
        <v>0.0</v>
      </c>
      <c r="X881" s="10">
        <v>0.3</v>
      </c>
      <c r="Y881" s="10">
        <v>0.3</v>
      </c>
      <c r="Z881" s="10">
        <v>1.7</v>
      </c>
      <c r="AA881" s="8">
        <v>8.3</v>
      </c>
      <c r="AB881" s="8">
        <v>0.0</v>
      </c>
      <c r="AC881" s="8">
        <v>0.0</v>
      </c>
      <c r="AD881" s="8">
        <v>2.3</v>
      </c>
      <c r="AE881" s="14">
        <v>2019.0</v>
      </c>
      <c r="AF881" s="8"/>
    </row>
    <row r="882">
      <c r="A882" s="8">
        <v>102.0</v>
      </c>
      <c r="B882" s="9" t="s">
        <v>1790</v>
      </c>
      <c r="C882" s="10" t="s">
        <v>1791</v>
      </c>
      <c r="D882" s="8">
        <v>23.0</v>
      </c>
      <c r="E882" s="8">
        <v>29.0</v>
      </c>
      <c r="F882" s="8">
        <v>11.0</v>
      </c>
      <c r="G882" s="8">
        <v>18.0</v>
      </c>
      <c r="H882" s="8">
        <v>15.9</v>
      </c>
      <c r="I882" s="11">
        <v>4.0</v>
      </c>
      <c r="J882" s="10">
        <v>1.7</v>
      </c>
      <c r="K882" s="10">
        <v>3.1</v>
      </c>
      <c r="L882" s="8">
        <v>53.8</v>
      </c>
      <c r="M882" s="8">
        <v>0.0</v>
      </c>
      <c r="N882" s="8">
        <v>0.0</v>
      </c>
      <c r="O882" s="8">
        <v>0.0</v>
      </c>
      <c r="P882" s="8">
        <v>0.7</v>
      </c>
      <c r="Q882" s="8">
        <v>0.9</v>
      </c>
      <c r="R882" s="8">
        <v>73.1</v>
      </c>
      <c r="S882" s="10">
        <v>1.6</v>
      </c>
      <c r="T882" s="10">
        <v>2.6</v>
      </c>
      <c r="U882" s="10">
        <v>4.1</v>
      </c>
      <c r="V882" s="10">
        <v>0.5</v>
      </c>
      <c r="W882" s="10">
        <v>0.7</v>
      </c>
      <c r="X882" s="10">
        <v>0.2</v>
      </c>
      <c r="Y882" s="10">
        <v>0.7</v>
      </c>
      <c r="Z882" s="10">
        <v>1.7</v>
      </c>
      <c r="AA882" s="8">
        <v>10.6</v>
      </c>
      <c r="AB882" s="8">
        <v>0.0</v>
      </c>
      <c r="AC882" s="8">
        <v>0.0</v>
      </c>
      <c r="AD882" s="8">
        <v>-0.6</v>
      </c>
      <c r="AE882" s="14">
        <v>2019.0</v>
      </c>
      <c r="AF882" s="8"/>
    </row>
    <row r="883">
      <c r="A883" s="8">
        <v>103.0</v>
      </c>
      <c r="B883" s="9" t="s">
        <v>1792</v>
      </c>
      <c r="C883" s="10" t="s">
        <v>1793</v>
      </c>
      <c r="D883" s="8">
        <v>23.0</v>
      </c>
      <c r="E883" s="8">
        <v>31.0</v>
      </c>
      <c r="F883" s="8">
        <v>21.0</v>
      </c>
      <c r="G883" s="8">
        <v>10.0</v>
      </c>
      <c r="H883" s="8">
        <v>11.5</v>
      </c>
      <c r="I883" s="11">
        <v>4.0</v>
      </c>
      <c r="J883" s="10">
        <v>1.5</v>
      </c>
      <c r="K883" s="10">
        <v>4.2</v>
      </c>
      <c r="L883" s="8">
        <v>34.4</v>
      </c>
      <c r="M883" s="10">
        <v>0.7</v>
      </c>
      <c r="N883" s="10">
        <v>2.5</v>
      </c>
      <c r="O883" s="8">
        <v>27.3</v>
      </c>
      <c r="P883" s="8">
        <v>0.5</v>
      </c>
      <c r="Q883" s="8">
        <v>0.5</v>
      </c>
      <c r="R883" s="8">
        <v>87.5</v>
      </c>
      <c r="S883" s="10">
        <v>0.2</v>
      </c>
      <c r="T883" s="10">
        <v>1.0</v>
      </c>
      <c r="U883" s="10">
        <v>1.2</v>
      </c>
      <c r="V883" s="10">
        <v>1.0</v>
      </c>
      <c r="W883" s="10">
        <v>0.8</v>
      </c>
      <c r="X883" s="10">
        <v>0.6</v>
      </c>
      <c r="Y883" s="10">
        <v>0.2</v>
      </c>
      <c r="Z883" s="10">
        <v>0.7</v>
      </c>
      <c r="AA883" s="8">
        <v>8.6</v>
      </c>
      <c r="AB883" s="8">
        <v>0.0</v>
      </c>
      <c r="AC883" s="8">
        <v>0.0</v>
      </c>
      <c r="AD883" s="8">
        <v>-0.4</v>
      </c>
      <c r="AE883" s="14">
        <v>2019.0</v>
      </c>
      <c r="AF883" s="8"/>
    </row>
    <row r="884">
      <c r="A884" s="8">
        <v>104.0</v>
      </c>
      <c r="B884" s="9" t="s">
        <v>1794</v>
      </c>
      <c r="C884" s="10" t="s">
        <v>1795</v>
      </c>
      <c r="D884" s="8">
        <v>33.0</v>
      </c>
      <c r="E884" s="8">
        <v>31.0</v>
      </c>
      <c r="F884" s="8">
        <v>16.0</v>
      </c>
      <c r="G884" s="8">
        <v>15.0</v>
      </c>
      <c r="H884" s="8">
        <v>13.9</v>
      </c>
      <c r="I884" s="11">
        <v>4.0</v>
      </c>
      <c r="J884" s="10">
        <v>1.4</v>
      </c>
      <c r="K884" s="10">
        <v>3.8</v>
      </c>
      <c r="L884" s="8">
        <v>37.6</v>
      </c>
      <c r="M884" s="10">
        <v>0.2</v>
      </c>
      <c r="N884" s="10">
        <v>1.0</v>
      </c>
      <c r="O884" s="8">
        <v>18.8</v>
      </c>
      <c r="P884" s="8">
        <v>1.0</v>
      </c>
      <c r="Q884" s="8">
        <v>1.3</v>
      </c>
      <c r="R884" s="8">
        <v>75.0</v>
      </c>
      <c r="S884" s="10">
        <v>0.2</v>
      </c>
      <c r="T884" s="10">
        <v>1.4</v>
      </c>
      <c r="U884" s="10">
        <v>1.5</v>
      </c>
      <c r="V884" s="10">
        <v>1.5</v>
      </c>
      <c r="W884" s="10">
        <v>1.1</v>
      </c>
      <c r="X884" s="10">
        <v>0.3</v>
      </c>
      <c r="Y884" s="10">
        <v>0.2</v>
      </c>
      <c r="Z884" s="10">
        <v>1.4</v>
      </c>
      <c r="AA884" s="8">
        <v>8.3</v>
      </c>
      <c r="AB884" s="8">
        <v>0.0</v>
      </c>
      <c r="AC884" s="8">
        <v>0.0</v>
      </c>
      <c r="AD884" s="8">
        <v>-3.3</v>
      </c>
      <c r="AE884" s="14">
        <v>2019.0</v>
      </c>
      <c r="AF884" s="8"/>
    </row>
    <row r="885">
      <c r="A885" s="8">
        <v>105.0</v>
      </c>
      <c r="B885" s="9" t="s">
        <v>1796</v>
      </c>
      <c r="C885" s="10" t="s">
        <v>1797</v>
      </c>
      <c r="D885" s="8">
        <v>26.0</v>
      </c>
      <c r="E885" s="8">
        <v>20.0</v>
      </c>
      <c r="F885" s="8">
        <v>13.0</v>
      </c>
      <c r="G885" s="8">
        <v>7.0</v>
      </c>
      <c r="H885" s="8">
        <v>12.2</v>
      </c>
      <c r="I885" s="11">
        <v>4.0</v>
      </c>
      <c r="J885" s="10">
        <v>1.4</v>
      </c>
      <c r="K885" s="10">
        <v>3.5</v>
      </c>
      <c r="L885" s="8">
        <v>40.0</v>
      </c>
      <c r="M885" s="10">
        <v>0.6</v>
      </c>
      <c r="N885" s="10">
        <v>1.7</v>
      </c>
      <c r="O885" s="8">
        <v>33.3</v>
      </c>
      <c r="P885" s="8">
        <v>0.6</v>
      </c>
      <c r="Q885" s="8">
        <v>0.8</v>
      </c>
      <c r="R885" s="8">
        <v>80.0</v>
      </c>
      <c r="S885" s="10">
        <v>0.1</v>
      </c>
      <c r="T885" s="10">
        <v>1.0</v>
      </c>
      <c r="U885" s="10">
        <v>1.1</v>
      </c>
      <c r="V885" s="10">
        <v>1.8</v>
      </c>
      <c r="W885" s="10">
        <v>1.4</v>
      </c>
      <c r="X885" s="10">
        <v>0.3</v>
      </c>
      <c r="Y885" s="10">
        <v>0.2</v>
      </c>
      <c r="Z885" s="10">
        <v>1.5</v>
      </c>
      <c r="AA885" s="8">
        <v>8.4</v>
      </c>
      <c r="AB885" s="8">
        <v>0.0</v>
      </c>
      <c r="AC885" s="8">
        <v>0.0</v>
      </c>
      <c r="AD885" s="8">
        <v>-0.4</v>
      </c>
      <c r="AE885" s="14">
        <v>2019.0</v>
      </c>
      <c r="AF885" s="8"/>
    </row>
    <row r="886">
      <c r="A886" s="8">
        <v>106.0</v>
      </c>
      <c r="B886" s="9" t="s">
        <v>1798</v>
      </c>
      <c r="C886" s="10" t="s">
        <v>1799</v>
      </c>
      <c r="D886" s="8">
        <v>35.0</v>
      </c>
      <c r="E886" s="8">
        <v>29.0</v>
      </c>
      <c r="F886" s="8">
        <v>13.0</v>
      </c>
      <c r="G886" s="8">
        <v>16.0</v>
      </c>
      <c r="H886" s="8">
        <v>14.7</v>
      </c>
      <c r="I886" s="11">
        <v>3.9</v>
      </c>
      <c r="J886" s="10">
        <v>1.4</v>
      </c>
      <c r="K886" s="10">
        <v>3.2</v>
      </c>
      <c r="L886" s="8">
        <v>43.5</v>
      </c>
      <c r="M886" s="10">
        <v>0.2</v>
      </c>
      <c r="N886" s="10">
        <v>0.7</v>
      </c>
      <c r="O886" s="8">
        <v>33.3</v>
      </c>
      <c r="P886" s="8">
        <v>0.9</v>
      </c>
      <c r="Q886" s="8">
        <v>1.1</v>
      </c>
      <c r="R886" s="8">
        <v>80.6</v>
      </c>
      <c r="S886" s="10">
        <v>0.7</v>
      </c>
      <c r="T886" s="10">
        <v>1.7</v>
      </c>
      <c r="U886" s="10">
        <v>2.4</v>
      </c>
      <c r="V886" s="10">
        <v>0.8</v>
      </c>
      <c r="W886" s="10">
        <v>0.9</v>
      </c>
      <c r="X886" s="10">
        <v>0.4</v>
      </c>
      <c r="Y886" s="10">
        <v>0.3</v>
      </c>
      <c r="Z886" s="10">
        <v>1.8</v>
      </c>
      <c r="AA886" s="8">
        <v>8.6</v>
      </c>
      <c r="AB886" s="8">
        <v>0.0</v>
      </c>
      <c r="AC886" s="8">
        <v>0.0</v>
      </c>
      <c r="AD886" s="8">
        <v>2.0</v>
      </c>
      <c r="AE886" s="14">
        <v>2019.0</v>
      </c>
      <c r="AF886" s="8"/>
    </row>
    <row r="887">
      <c r="A887" s="8">
        <v>106.0</v>
      </c>
      <c r="B887" s="9" t="s">
        <v>1800</v>
      </c>
      <c r="C887" s="10" t="s">
        <v>1801</v>
      </c>
      <c r="D887" s="8">
        <v>25.0</v>
      </c>
      <c r="E887" s="8">
        <v>29.0</v>
      </c>
      <c r="F887" s="8">
        <v>9.0</v>
      </c>
      <c r="G887" s="8">
        <v>20.0</v>
      </c>
      <c r="H887" s="8">
        <v>11.9</v>
      </c>
      <c r="I887" s="11">
        <v>3.9</v>
      </c>
      <c r="J887" s="10">
        <v>1.8</v>
      </c>
      <c r="K887" s="10">
        <v>3.8</v>
      </c>
      <c r="L887" s="8">
        <v>46.8</v>
      </c>
      <c r="M887" s="8">
        <v>0.0</v>
      </c>
      <c r="N887" s="10">
        <v>0.1</v>
      </c>
      <c r="O887" s="8">
        <v>25.0</v>
      </c>
      <c r="P887" s="8">
        <v>0.3</v>
      </c>
      <c r="Q887" s="8">
        <v>0.5</v>
      </c>
      <c r="R887" s="8">
        <v>64.3</v>
      </c>
      <c r="S887" s="10">
        <v>1.5</v>
      </c>
      <c r="T887" s="10">
        <v>2.3</v>
      </c>
      <c r="U887" s="10">
        <v>3.8</v>
      </c>
      <c r="V887" s="10">
        <v>0.6</v>
      </c>
      <c r="W887" s="10">
        <v>1.2</v>
      </c>
      <c r="X887" s="10">
        <v>0.6</v>
      </c>
      <c r="Y887" s="10">
        <v>0.6</v>
      </c>
      <c r="Z887" s="10">
        <v>2.0</v>
      </c>
      <c r="AA887" s="8">
        <v>10.8</v>
      </c>
      <c r="AB887" s="8">
        <v>0.0</v>
      </c>
      <c r="AC887" s="8">
        <v>0.0</v>
      </c>
      <c r="AD887" s="8">
        <v>-0.7</v>
      </c>
      <c r="AE887" s="14">
        <v>2019.0</v>
      </c>
      <c r="AF887" s="8"/>
    </row>
    <row r="888">
      <c r="A888" s="8">
        <v>108.0</v>
      </c>
      <c r="B888" s="9" t="s">
        <v>1802</v>
      </c>
      <c r="C888" s="10" t="s">
        <v>1803</v>
      </c>
      <c r="D888" s="8">
        <v>36.0</v>
      </c>
      <c r="E888" s="8">
        <v>12.0</v>
      </c>
      <c r="F888" s="8">
        <v>7.0</v>
      </c>
      <c r="G888" s="8">
        <v>5.0</v>
      </c>
      <c r="H888" s="8">
        <v>13.0</v>
      </c>
      <c r="I888" s="11">
        <v>3.8</v>
      </c>
      <c r="J888" s="10">
        <v>1.7</v>
      </c>
      <c r="K888" s="10">
        <v>5.3</v>
      </c>
      <c r="L888" s="8">
        <v>31.3</v>
      </c>
      <c r="M888" s="10">
        <v>0.2</v>
      </c>
      <c r="N888" s="10">
        <v>1.0</v>
      </c>
      <c r="O888" s="8">
        <v>16.7</v>
      </c>
      <c r="P888" s="8">
        <v>0.3</v>
      </c>
      <c r="Q888" s="8">
        <v>0.3</v>
      </c>
      <c r="R888" s="8">
        <v>75.0</v>
      </c>
      <c r="S888" s="10">
        <v>0.2</v>
      </c>
      <c r="T888" s="10">
        <v>0.4</v>
      </c>
      <c r="U888" s="10">
        <v>0.6</v>
      </c>
      <c r="V888" s="10">
        <v>1.3</v>
      </c>
      <c r="W888" s="10">
        <v>1.0</v>
      </c>
      <c r="X888" s="10">
        <v>0.4</v>
      </c>
      <c r="Y888" s="10">
        <v>0.1</v>
      </c>
      <c r="Z888" s="10">
        <v>0.4</v>
      </c>
      <c r="AA888" s="8">
        <v>6.8</v>
      </c>
      <c r="AB888" s="8">
        <v>0.0</v>
      </c>
      <c r="AC888" s="8">
        <v>0.0</v>
      </c>
      <c r="AD888" s="8">
        <v>-2.4</v>
      </c>
      <c r="AE888" s="14">
        <v>2019.0</v>
      </c>
      <c r="AF888" s="8"/>
    </row>
    <row r="889">
      <c r="A889" s="8">
        <v>109.0</v>
      </c>
      <c r="B889" s="9" t="s">
        <v>1804</v>
      </c>
      <c r="C889" s="10" t="s">
        <v>1805</v>
      </c>
      <c r="D889" s="8">
        <v>26.0</v>
      </c>
      <c r="E889" s="8">
        <v>33.0</v>
      </c>
      <c r="F889" s="8">
        <v>23.0</v>
      </c>
      <c r="G889" s="8">
        <v>10.0</v>
      </c>
      <c r="H889" s="8">
        <v>10.7</v>
      </c>
      <c r="I889" s="11">
        <v>3.7</v>
      </c>
      <c r="J889" s="10">
        <v>1.4</v>
      </c>
      <c r="K889" s="10">
        <v>3.5</v>
      </c>
      <c r="L889" s="8">
        <v>38.8</v>
      </c>
      <c r="M889" s="10">
        <v>0.5</v>
      </c>
      <c r="N889" s="10">
        <v>1.3</v>
      </c>
      <c r="O889" s="8">
        <v>35.7</v>
      </c>
      <c r="P889" s="8">
        <v>0.5</v>
      </c>
      <c r="Q889" s="8">
        <v>0.9</v>
      </c>
      <c r="R889" s="8">
        <v>60.0</v>
      </c>
      <c r="S889" s="10">
        <v>0.5</v>
      </c>
      <c r="T889" s="10">
        <v>1.5</v>
      </c>
      <c r="U889" s="10">
        <v>2.0</v>
      </c>
      <c r="V889" s="10">
        <v>0.8</v>
      </c>
      <c r="W889" s="10">
        <v>0.9</v>
      </c>
      <c r="X889" s="10">
        <v>0.4</v>
      </c>
      <c r="Y889" s="10">
        <v>0.1</v>
      </c>
      <c r="Z889" s="10">
        <v>1.3</v>
      </c>
      <c r="AA889" s="8">
        <v>8.0</v>
      </c>
      <c r="AB889" s="8">
        <v>0.0</v>
      </c>
      <c r="AC889" s="8">
        <v>0.0</v>
      </c>
      <c r="AD889" s="8">
        <v>-1.5</v>
      </c>
      <c r="AE889" s="14">
        <v>2019.0</v>
      </c>
      <c r="AF889" s="8"/>
    </row>
    <row r="890">
      <c r="A890" s="8">
        <v>110.0</v>
      </c>
      <c r="B890" s="9" t="s">
        <v>1806</v>
      </c>
      <c r="C890" s="10" t="s">
        <v>1807</v>
      </c>
      <c r="D890" s="8">
        <v>28.0</v>
      </c>
      <c r="E890" s="8">
        <v>28.0</v>
      </c>
      <c r="F890" s="8">
        <v>7.0</v>
      </c>
      <c r="G890" s="8">
        <v>21.0</v>
      </c>
      <c r="H890" s="8">
        <v>13.1</v>
      </c>
      <c r="I890" s="11">
        <v>3.7</v>
      </c>
      <c r="J890" s="10">
        <v>1.5</v>
      </c>
      <c r="K890" s="10">
        <v>2.8</v>
      </c>
      <c r="L890" s="8">
        <v>54.4</v>
      </c>
      <c r="M890" s="8">
        <v>0.0</v>
      </c>
      <c r="N890" s="10">
        <v>0.1</v>
      </c>
      <c r="O890" s="8">
        <v>33.3</v>
      </c>
      <c r="P890" s="8">
        <v>0.6</v>
      </c>
      <c r="Q890" s="8">
        <v>0.9</v>
      </c>
      <c r="R890" s="8">
        <v>64.0</v>
      </c>
      <c r="S890" s="10">
        <v>1.4</v>
      </c>
      <c r="T890" s="10">
        <v>1.4</v>
      </c>
      <c r="U890" s="10">
        <v>2.8</v>
      </c>
      <c r="V890" s="10">
        <v>0.4</v>
      </c>
      <c r="W890" s="10">
        <v>0.8</v>
      </c>
      <c r="X890" s="10">
        <v>0.3</v>
      </c>
      <c r="Y890" s="10">
        <v>0.1</v>
      </c>
      <c r="Z890" s="10">
        <v>1.5</v>
      </c>
      <c r="AA890" s="8">
        <v>7.8</v>
      </c>
      <c r="AB890" s="8">
        <v>0.0</v>
      </c>
      <c r="AC890" s="8">
        <v>0.0</v>
      </c>
      <c r="AD890" s="8">
        <v>0.1</v>
      </c>
      <c r="AE890" s="14">
        <v>2019.0</v>
      </c>
      <c r="AF890" s="8"/>
    </row>
    <row r="891">
      <c r="A891" s="8">
        <v>111.0</v>
      </c>
      <c r="B891" s="9" t="s">
        <v>1808</v>
      </c>
      <c r="C891" s="10" t="s">
        <v>1809</v>
      </c>
      <c r="D891" s="8">
        <v>23.0</v>
      </c>
      <c r="E891" s="8">
        <v>20.0</v>
      </c>
      <c r="F891" s="8">
        <v>13.0</v>
      </c>
      <c r="G891" s="8">
        <v>7.0</v>
      </c>
      <c r="H891" s="8">
        <v>10.2</v>
      </c>
      <c r="I891" s="11">
        <v>3.7</v>
      </c>
      <c r="J891" s="10">
        <v>1.2</v>
      </c>
      <c r="K891" s="10">
        <v>2.9</v>
      </c>
      <c r="L891" s="8">
        <v>41.4</v>
      </c>
      <c r="M891" s="10">
        <v>0.7</v>
      </c>
      <c r="N891" s="10">
        <v>1.4</v>
      </c>
      <c r="O891" s="8">
        <v>46.4</v>
      </c>
      <c r="P891" s="8">
        <v>0.6</v>
      </c>
      <c r="Q891" s="8">
        <v>1.2</v>
      </c>
      <c r="R891" s="8">
        <v>50.0</v>
      </c>
      <c r="S891" s="10">
        <v>0.4</v>
      </c>
      <c r="T891" s="10">
        <v>1.2</v>
      </c>
      <c r="U891" s="10">
        <v>1.5</v>
      </c>
      <c r="V891" s="10">
        <v>1.9</v>
      </c>
      <c r="W891" s="10">
        <v>0.7</v>
      </c>
      <c r="X891" s="10">
        <v>0.4</v>
      </c>
      <c r="Y891" s="10">
        <v>0.1</v>
      </c>
      <c r="Z891" s="10">
        <v>1.3</v>
      </c>
      <c r="AA891" s="8">
        <v>8.7</v>
      </c>
      <c r="AB891" s="8">
        <v>0.0</v>
      </c>
      <c r="AC891" s="8">
        <v>0.0</v>
      </c>
      <c r="AD891" s="8">
        <v>-1.9</v>
      </c>
      <c r="AE891" s="14">
        <v>2019.0</v>
      </c>
      <c r="AF891" s="8"/>
    </row>
    <row r="892">
      <c r="A892" s="8">
        <v>112.0</v>
      </c>
      <c r="B892" s="9" t="s">
        <v>1810</v>
      </c>
      <c r="C892" s="10" t="s">
        <v>1811</v>
      </c>
      <c r="D892" s="8">
        <v>26.0</v>
      </c>
      <c r="E892" s="8">
        <v>29.0</v>
      </c>
      <c r="F892" s="8">
        <v>19.0</v>
      </c>
      <c r="G892" s="8">
        <v>10.0</v>
      </c>
      <c r="H892" s="8">
        <v>12.2</v>
      </c>
      <c r="I892" s="11">
        <v>3.6</v>
      </c>
      <c r="J892" s="10">
        <v>1.3</v>
      </c>
      <c r="K892" s="10">
        <v>4.0</v>
      </c>
      <c r="L892" s="8">
        <v>32.2</v>
      </c>
      <c r="M892" s="10">
        <v>0.8</v>
      </c>
      <c r="N892" s="10">
        <v>2.5</v>
      </c>
      <c r="O892" s="8">
        <v>30.6</v>
      </c>
      <c r="P892" s="8">
        <v>0.3</v>
      </c>
      <c r="Q892" s="8">
        <v>0.4</v>
      </c>
      <c r="R892" s="8">
        <v>66.7</v>
      </c>
      <c r="S892" s="8">
        <v>0.0</v>
      </c>
      <c r="T892" s="10">
        <v>1.0</v>
      </c>
      <c r="U892" s="10">
        <v>1.0</v>
      </c>
      <c r="V892" s="10">
        <v>0.9</v>
      </c>
      <c r="W892" s="10">
        <v>0.9</v>
      </c>
      <c r="X892" s="10">
        <v>0.3</v>
      </c>
      <c r="Y892" s="10">
        <v>0.1</v>
      </c>
      <c r="Z892" s="10">
        <v>1.2</v>
      </c>
      <c r="AA892" s="8">
        <v>7.0</v>
      </c>
      <c r="AB892" s="8">
        <v>0.0</v>
      </c>
      <c r="AC892" s="8">
        <v>0.0</v>
      </c>
      <c r="AD892" s="8">
        <v>-0.4</v>
      </c>
      <c r="AE892" s="14">
        <v>2019.0</v>
      </c>
      <c r="AF892" s="8"/>
    </row>
    <row r="893">
      <c r="A893" s="8">
        <v>113.0</v>
      </c>
      <c r="B893" s="9" t="s">
        <v>1812</v>
      </c>
      <c r="C893" s="10" t="s">
        <v>1813</v>
      </c>
      <c r="D893" s="8">
        <v>24.0</v>
      </c>
      <c r="E893" s="8">
        <v>27.0</v>
      </c>
      <c r="F893" s="8">
        <v>19.0</v>
      </c>
      <c r="G893" s="8">
        <v>8.0</v>
      </c>
      <c r="H893" s="8">
        <v>8.4</v>
      </c>
      <c r="I893" s="11">
        <v>3.5</v>
      </c>
      <c r="J893" s="10">
        <v>1.3</v>
      </c>
      <c r="K893" s="10">
        <v>2.8</v>
      </c>
      <c r="L893" s="8">
        <v>46.7</v>
      </c>
      <c r="M893" s="8">
        <v>0.0</v>
      </c>
      <c r="N893" s="8">
        <v>0.0</v>
      </c>
      <c r="O893" s="8">
        <v>0.0</v>
      </c>
      <c r="P893" s="8">
        <v>0.9</v>
      </c>
      <c r="Q893" s="8">
        <v>1.3</v>
      </c>
      <c r="R893" s="8">
        <v>66.7</v>
      </c>
      <c r="S893" s="10">
        <v>1.4</v>
      </c>
      <c r="T893" s="10">
        <v>0.8</v>
      </c>
      <c r="U893" s="10">
        <v>2.2</v>
      </c>
      <c r="V893" s="10">
        <v>0.3</v>
      </c>
      <c r="W893" s="10">
        <v>0.7</v>
      </c>
      <c r="X893" s="10">
        <v>0.3</v>
      </c>
      <c r="Y893" s="10">
        <v>0.3</v>
      </c>
      <c r="Z893" s="10">
        <v>1.3</v>
      </c>
      <c r="AA893" s="8">
        <v>7.2</v>
      </c>
      <c r="AB893" s="8">
        <v>1.0</v>
      </c>
      <c r="AC893" s="8">
        <v>0.0</v>
      </c>
      <c r="AD893" s="8">
        <v>-2.4</v>
      </c>
      <c r="AE893" s="14">
        <v>2019.0</v>
      </c>
      <c r="AF893" s="8"/>
    </row>
    <row r="894">
      <c r="A894" s="8">
        <v>114.0</v>
      </c>
      <c r="B894" s="9" t="s">
        <v>1814</v>
      </c>
      <c r="C894" s="10" t="s">
        <v>1815</v>
      </c>
      <c r="D894" s="8">
        <v>30.0</v>
      </c>
      <c r="E894" s="8">
        <v>33.0</v>
      </c>
      <c r="F894" s="8">
        <v>20.0</v>
      </c>
      <c r="G894" s="8">
        <v>13.0</v>
      </c>
      <c r="H894" s="8">
        <v>11.6</v>
      </c>
      <c r="I894" s="11">
        <v>3.4</v>
      </c>
      <c r="J894" s="10">
        <v>1.2</v>
      </c>
      <c r="K894" s="10">
        <v>3.4</v>
      </c>
      <c r="L894" s="8">
        <v>36.0</v>
      </c>
      <c r="M894" s="10">
        <v>0.9</v>
      </c>
      <c r="N894" s="10">
        <v>2.5</v>
      </c>
      <c r="O894" s="8">
        <v>35.7</v>
      </c>
      <c r="P894" s="8">
        <v>0.1</v>
      </c>
      <c r="Q894" s="8">
        <v>0.2</v>
      </c>
      <c r="R894" s="8">
        <v>60.0</v>
      </c>
      <c r="S894" s="10">
        <v>0.1</v>
      </c>
      <c r="T894" s="10">
        <v>1.3</v>
      </c>
      <c r="U894" s="10">
        <v>1.5</v>
      </c>
      <c r="V894" s="10">
        <v>1.2</v>
      </c>
      <c r="W894" s="10">
        <v>0.8</v>
      </c>
      <c r="X894" s="10">
        <v>0.4</v>
      </c>
      <c r="Y894" s="10">
        <v>0.4</v>
      </c>
      <c r="Z894" s="10">
        <v>1.1</v>
      </c>
      <c r="AA894" s="8">
        <v>8.5</v>
      </c>
      <c r="AB894" s="8">
        <v>0.0</v>
      </c>
      <c r="AC894" s="8">
        <v>0.0</v>
      </c>
      <c r="AD894" s="8">
        <v>0.4</v>
      </c>
      <c r="AE894" s="14">
        <v>2019.0</v>
      </c>
      <c r="AF894" s="8"/>
    </row>
    <row r="895">
      <c r="A895" s="8">
        <v>115.0</v>
      </c>
      <c r="B895" s="9" t="s">
        <v>1816</v>
      </c>
      <c r="C895" s="10" t="s">
        <v>1817</v>
      </c>
      <c r="D895" s="8">
        <v>30.0</v>
      </c>
      <c r="E895" s="8">
        <v>33.0</v>
      </c>
      <c r="F895" s="8">
        <v>20.0</v>
      </c>
      <c r="G895" s="8">
        <v>13.0</v>
      </c>
      <c r="H895" s="8">
        <v>11.5</v>
      </c>
      <c r="I895" s="11">
        <v>3.3</v>
      </c>
      <c r="J895" s="10">
        <v>1.1</v>
      </c>
      <c r="K895" s="10">
        <v>2.5</v>
      </c>
      <c r="L895" s="8">
        <v>44.0</v>
      </c>
      <c r="M895" s="10">
        <v>0.3</v>
      </c>
      <c r="N895" s="10">
        <v>0.6</v>
      </c>
      <c r="O895" s="8">
        <v>45.0</v>
      </c>
      <c r="P895" s="8">
        <v>0.8</v>
      </c>
      <c r="Q895" s="8">
        <v>1.0</v>
      </c>
      <c r="R895" s="8">
        <v>81.8</v>
      </c>
      <c r="S895" s="10">
        <v>0.1</v>
      </c>
      <c r="T895" s="10">
        <v>0.6</v>
      </c>
      <c r="U895" s="10">
        <v>0.7</v>
      </c>
      <c r="V895" s="10">
        <v>1.8</v>
      </c>
      <c r="W895" s="10">
        <v>0.8</v>
      </c>
      <c r="X895" s="10">
        <v>0.9</v>
      </c>
      <c r="Y895" s="10">
        <v>0.1</v>
      </c>
      <c r="Z895" s="10">
        <v>1.2</v>
      </c>
      <c r="AA895" s="8">
        <v>8.2</v>
      </c>
      <c r="AB895" s="8">
        <v>0.0</v>
      </c>
      <c r="AC895" s="8">
        <v>0.0</v>
      </c>
      <c r="AD895" s="8">
        <v>1.2</v>
      </c>
      <c r="AE895" s="14">
        <v>2019.0</v>
      </c>
      <c r="AF895" s="8"/>
    </row>
    <row r="896">
      <c r="A896" s="8">
        <v>116.0</v>
      </c>
      <c r="B896" s="9" t="s">
        <v>1818</v>
      </c>
      <c r="C896" s="10" t="s">
        <v>1819</v>
      </c>
      <c r="D896" s="8">
        <v>26.0</v>
      </c>
      <c r="E896" s="8">
        <v>31.0</v>
      </c>
      <c r="F896" s="8">
        <v>6.0</v>
      </c>
      <c r="G896" s="8">
        <v>25.0</v>
      </c>
      <c r="H896" s="8">
        <v>11.3</v>
      </c>
      <c r="I896" s="11">
        <v>3.3</v>
      </c>
      <c r="J896" s="10">
        <v>1.3</v>
      </c>
      <c r="K896" s="10">
        <v>3.5</v>
      </c>
      <c r="L896" s="8">
        <v>36.1</v>
      </c>
      <c r="M896" s="10">
        <v>0.3</v>
      </c>
      <c r="N896" s="10">
        <v>0.8</v>
      </c>
      <c r="O896" s="8">
        <v>32.0</v>
      </c>
      <c r="P896" s="8">
        <v>0.5</v>
      </c>
      <c r="Q896" s="8">
        <v>0.7</v>
      </c>
      <c r="R896" s="8">
        <v>72.7</v>
      </c>
      <c r="S896" s="10">
        <v>1.1</v>
      </c>
      <c r="T896" s="10">
        <v>1.6</v>
      </c>
      <c r="U896" s="10">
        <v>2.7</v>
      </c>
      <c r="V896" s="10">
        <v>0.6</v>
      </c>
      <c r="W896" s="10">
        <v>1.0</v>
      </c>
      <c r="X896" s="10">
        <v>0.2</v>
      </c>
      <c r="Y896" s="10">
        <v>0.8</v>
      </c>
      <c r="Z896" s="10">
        <v>2.0</v>
      </c>
      <c r="AA896" s="8">
        <v>8.8</v>
      </c>
      <c r="AB896" s="8">
        <v>1.0</v>
      </c>
      <c r="AC896" s="8">
        <v>0.0</v>
      </c>
      <c r="AD896" s="8">
        <v>-2.4</v>
      </c>
      <c r="AE896" s="14">
        <v>2019.0</v>
      </c>
      <c r="AF896" s="8"/>
    </row>
    <row r="897">
      <c r="A897" s="8">
        <v>117.0</v>
      </c>
      <c r="B897" s="9" t="s">
        <v>1820</v>
      </c>
      <c r="C897" s="10" t="s">
        <v>1821</v>
      </c>
      <c r="D897" s="8">
        <v>38.0</v>
      </c>
      <c r="E897" s="8">
        <v>16.0</v>
      </c>
      <c r="F897" s="8">
        <v>9.0</v>
      </c>
      <c r="G897" s="8">
        <v>7.0</v>
      </c>
      <c r="H897" s="8">
        <v>14.7</v>
      </c>
      <c r="I897" s="11">
        <v>3.3</v>
      </c>
      <c r="J897" s="10">
        <v>1.4</v>
      </c>
      <c r="K897" s="10">
        <v>3.1</v>
      </c>
      <c r="L897" s="8">
        <v>44.9</v>
      </c>
      <c r="M897" s="10">
        <v>0.1</v>
      </c>
      <c r="N897" s="10">
        <v>0.3</v>
      </c>
      <c r="O897" s="8">
        <v>20.0</v>
      </c>
      <c r="P897" s="8">
        <v>0.4</v>
      </c>
      <c r="Q897" s="8">
        <v>0.6</v>
      </c>
      <c r="R897" s="8">
        <v>77.8</v>
      </c>
      <c r="S897" s="10">
        <v>0.1</v>
      </c>
      <c r="T897" s="10">
        <v>1.4</v>
      </c>
      <c r="U897" s="10">
        <v>1.5</v>
      </c>
      <c r="V897" s="10">
        <v>1.4</v>
      </c>
      <c r="W897" s="10">
        <v>0.6</v>
      </c>
      <c r="X897" s="10">
        <v>0.8</v>
      </c>
      <c r="Y897" s="10">
        <v>0.2</v>
      </c>
      <c r="Z897" s="10">
        <v>1.3</v>
      </c>
      <c r="AA897" s="8">
        <v>8.1</v>
      </c>
      <c r="AB897" s="8">
        <v>0.0</v>
      </c>
      <c r="AC897" s="8">
        <v>0.0</v>
      </c>
      <c r="AD897" s="8">
        <v>1.0</v>
      </c>
      <c r="AE897" s="14">
        <v>2019.0</v>
      </c>
      <c r="AF897" s="8"/>
    </row>
    <row r="898">
      <c r="A898" s="8">
        <v>117.0</v>
      </c>
      <c r="B898" s="9" t="s">
        <v>1822</v>
      </c>
      <c r="C898" s="10" t="s">
        <v>1823</v>
      </c>
      <c r="D898" s="8">
        <v>29.0</v>
      </c>
      <c r="E898" s="8">
        <v>4.0</v>
      </c>
      <c r="F898" s="8">
        <v>0.0</v>
      </c>
      <c r="G898" s="8">
        <v>4.0</v>
      </c>
      <c r="H898" s="8">
        <v>12.2</v>
      </c>
      <c r="I898" s="11">
        <v>3.3</v>
      </c>
      <c r="J898" s="10">
        <v>1.0</v>
      </c>
      <c r="K898" s="10">
        <v>3.3</v>
      </c>
      <c r="L898" s="8">
        <v>30.8</v>
      </c>
      <c r="M898" s="10">
        <v>0.3</v>
      </c>
      <c r="N898" s="10">
        <v>1.5</v>
      </c>
      <c r="O898" s="8">
        <v>16.7</v>
      </c>
      <c r="P898" s="8">
        <v>1.0</v>
      </c>
      <c r="Q898" s="8">
        <v>1.3</v>
      </c>
      <c r="R898" s="8">
        <v>80.0</v>
      </c>
      <c r="S898" s="10">
        <v>0.5</v>
      </c>
      <c r="T898" s="10">
        <v>0.8</v>
      </c>
      <c r="U898" s="10">
        <v>1.3</v>
      </c>
      <c r="V898" s="10">
        <v>0.8</v>
      </c>
      <c r="W898" s="8">
        <v>0.0</v>
      </c>
      <c r="X898" s="10">
        <v>0.3</v>
      </c>
      <c r="Y898" s="8">
        <v>0.0</v>
      </c>
      <c r="Z898" s="10">
        <v>1.0</v>
      </c>
      <c r="AA898" s="8">
        <v>6.0</v>
      </c>
      <c r="AB898" s="8">
        <v>0.0</v>
      </c>
      <c r="AC898" s="8">
        <v>0.0</v>
      </c>
      <c r="AD898" s="8">
        <v>-6.5</v>
      </c>
      <c r="AE898" s="14">
        <v>2019.0</v>
      </c>
      <c r="AF898" s="8"/>
    </row>
    <row r="899">
      <c r="A899" s="8">
        <v>119.0</v>
      </c>
      <c r="B899" s="9" t="s">
        <v>1824</v>
      </c>
      <c r="C899" s="10" t="s">
        <v>1825</v>
      </c>
      <c r="D899" s="8">
        <v>23.0</v>
      </c>
      <c r="E899" s="8">
        <v>32.0</v>
      </c>
      <c r="F899" s="8">
        <v>15.0</v>
      </c>
      <c r="G899" s="8">
        <v>17.0</v>
      </c>
      <c r="H899" s="8">
        <v>12.2</v>
      </c>
      <c r="I899" s="11">
        <v>3.1</v>
      </c>
      <c r="J899" s="10">
        <v>0.9</v>
      </c>
      <c r="K899" s="10">
        <v>2.5</v>
      </c>
      <c r="L899" s="8">
        <v>35.4</v>
      </c>
      <c r="M899" s="10">
        <v>0.4</v>
      </c>
      <c r="N899" s="10">
        <v>1.4</v>
      </c>
      <c r="O899" s="8">
        <v>30.4</v>
      </c>
      <c r="P899" s="8">
        <v>0.9</v>
      </c>
      <c r="Q899" s="8">
        <v>1.1</v>
      </c>
      <c r="R899" s="8">
        <v>88.2</v>
      </c>
      <c r="S899" s="10">
        <v>0.2</v>
      </c>
      <c r="T899" s="10">
        <v>1.2</v>
      </c>
      <c r="U899" s="10">
        <v>1.4</v>
      </c>
      <c r="V899" s="10">
        <v>0.8</v>
      </c>
      <c r="W899" s="10">
        <v>0.6</v>
      </c>
      <c r="X899" s="10">
        <v>0.3</v>
      </c>
      <c r="Y899" s="10">
        <v>0.1</v>
      </c>
      <c r="Z899" s="10">
        <v>1.7</v>
      </c>
      <c r="AA899" s="8">
        <v>6.7</v>
      </c>
      <c r="AB899" s="8">
        <v>0.0</v>
      </c>
      <c r="AC899" s="8">
        <v>0.0</v>
      </c>
      <c r="AD899" s="8">
        <v>-0.1</v>
      </c>
      <c r="AE899" s="14">
        <v>2019.0</v>
      </c>
      <c r="AF899" s="8"/>
    </row>
    <row r="900">
      <c r="A900" s="8">
        <v>120.0</v>
      </c>
      <c r="B900" s="9" t="s">
        <v>1826</v>
      </c>
      <c r="C900" s="10" t="s">
        <v>1827</v>
      </c>
      <c r="D900" s="8">
        <v>20.0</v>
      </c>
      <c r="E900" s="8">
        <v>18.0</v>
      </c>
      <c r="F900" s="8">
        <v>2.0</v>
      </c>
      <c r="G900" s="8">
        <v>16.0</v>
      </c>
      <c r="H900" s="8">
        <v>7.9</v>
      </c>
      <c r="I900" s="11">
        <v>3.0</v>
      </c>
      <c r="J900" s="10">
        <v>1.3</v>
      </c>
      <c r="K900" s="10">
        <v>3.2</v>
      </c>
      <c r="L900" s="8">
        <v>41.4</v>
      </c>
      <c r="M900" s="10">
        <v>0.3</v>
      </c>
      <c r="N900" s="10">
        <v>0.6</v>
      </c>
      <c r="O900" s="8">
        <v>50.0</v>
      </c>
      <c r="P900" s="8">
        <v>0.1</v>
      </c>
      <c r="Q900" s="8">
        <v>0.1</v>
      </c>
      <c r="R900" s="8">
        <v>50.0</v>
      </c>
      <c r="S900" s="10">
        <v>0.1</v>
      </c>
      <c r="T900" s="10">
        <v>0.7</v>
      </c>
      <c r="U900" s="10">
        <v>0.8</v>
      </c>
      <c r="V900" s="10">
        <v>0.1</v>
      </c>
      <c r="W900" s="10">
        <v>0.1</v>
      </c>
      <c r="X900" s="10">
        <v>0.2</v>
      </c>
      <c r="Y900" s="10">
        <v>0.2</v>
      </c>
      <c r="Z900" s="10">
        <v>0.3</v>
      </c>
      <c r="AA900" s="8">
        <v>5.0</v>
      </c>
      <c r="AB900" s="8">
        <v>0.0</v>
      </c>
      <c r="AC900" s="8">
        <v>0.0</v>
      </c>
      <c r="AD900" s="8">
        <v>1.2</v>
      </c>
      <c r="AE900" s="14">
        <v>2019.0</v>
      </c>
      <c r="AF900" s="8"/>
    </row>
    <row r="901">
      <c r="A901" s="8">
        <v>120.0</v>
      </c>
      <c r="B901" s="9" t="s">
        <v>1828</v>
      </c>
      <c r="C901" s="10" t="s">
        <v>1829</v>
      </c>
      <c r="D901" s="8">
        <v>29.0</v>
      </c>
      <c r="E901" s="8">
        <v>3.0</v>
      </c>
      <c r="F901" s="8">
        <v>1.0</v>
      </c>
      <c r="G901" s="8">
        <v>2.0</v>
      </c>
      <c r="H901" s="8">
        <v>6.6</v>
      </c>
      <c r="I901" s="11">
        <v>3.0</v>
      </c>
      <c r="J901" s="10">
        <v>1.0</v>
      </c>
      <c r="K901" s="10">
        <v>1.3</v>
      </c>
      <c r="L901" s="8">
        <v>75.0</v>
      </c>
      <c r="M901" s="8">
        <v>0.0</v>
      </c>
      <c r="N901" s="8">
        <v>0.0</v>
      </c>
      <c r="O901" s="8">
        <v>0.0</v>
      </c>
      <c r="P901" s="8">
        <v>1.0</v>
      </c>
      <c r="Q901" s="8">
        <v>1.3</v>
      </c>
      <c r="R901" s="8">
        <v>75.0</v>
      </c>
      <c r="S901" s="10">
        <v>0.7</v>
      </c>
      <c r="T901" s="10">
        <v>1.7</v>
      </c>
      <c r="U901" s="10">
        <v>2.3</v>
      </c>
      <c r="V901" s="10">
        <v>0.3</v>
      </c>
      <c r="W901" s="10">
        <v>0.3</v>
      </c>
      <c r="X901" s="8">
        <v>0.0</v>
      </c>
      <c r="Y901" s="8">
        <v>0.0</v>
      </c>
      <c r="Z901" s="10">
        <v>1.0</v>
      </c>
      <c r="AA901" s="8">
        <v>5.7</v>
      </c>
      <c r="AB901" s="8">
        <v>0.0</v>
      </c>
      <c r="AC901" s="8">
        <v>0.0</v>
      </c>
      <c r="AD901" s="8">
        <v>4.0</v>
      </c>
      <c r="AE901" s="14">
        <v>2019.0</v>
      </c>
      <c r="AF901" s="8"/>
    </row>
    <row r="902">
      <c r="A902" s="8">
        <v>122.0</v>
      </c>
      <c r="B902" s="9" t="s">
        <v>1830</v>
      </c>
      <c r="C902" s="10" t="s">
        <v>1831</v>
      </c>
      <c r="D902" s="8">
        <v>23.0</v>
      </c>
      <c r="E902" s="8">
        <v>31.0</v>
      </c>
      <c r="F902" s="8">
        <v>7.0</v>
      </c>
      <c r="G902" s="8">
        <v>24.0</v>
      </c>
      <c r="H902" s="8">
        <v>15.4</v>
      </c>
      <c r="I902" s="11">
        <v>3.0</v>
      </c>
      <c r="J902" s="10">
        <v>0.9</v>
      </c>
      <c r="K902" s="10">
        <v>3.0</v>
      </c>
      <c r="L902" s="8">
        <v>31.2</v>
      </c>
      <c r="M902" s="10">
        <v>0.4</v>
      </c>
      <c r="N902" s="10">
        <v>1.8</v>
      </c>
      <c r="O902" s="8">
        <v>23.6</v>
      </c>
      <c r="P902" s="8">
        <v>0.7</v>
      </c>
      <c r="Q902" s="8">
        <v>0.8</v>
      </c>
      <c r="R902" s="8">
        <v>87.5</v>
      </c>
      <c r="S902" s="10">
        <v>0.1</v>
      </c>
      <c r="T902" s="10">
        <v>0.6</v>
      </c>
      <c r="U902" s="10">
        <v>0.7</v>
      </c>
      <c r="V902" s="10">
        <v>1.6</v>
      </c>
      <c r="W902" s="10">
        <v>0.9</v>
      </c>
      <c r="X902" s="10">
        <v>0.6</v>
      </c>
      <c r="Y902" s="8">
        <v>0.0</v>
      </c>
      <c r="Z902" s="10">
        <v>0.7</v>
      </c>
      <c r="AA902" s="8">
        <v>6.9</v>
      </c>
      <c r="AB902" s="8">
        <v>0.0</v>
      </c>
      <c r="AC902" s="8">
        <v>0.0</v>
      </c>
      <c r="AD902" s="8">
        <v>-0.7</v>
      </c>
      <c r="AE902" s="14">
        <v>2019.0</v>
      </c>
      <c r="AF902" s="8"/>
    </row>
    <row r="903">
      <c r="A903" s="8">
        <v>123.0</v>
      </c>
      <c r="B903" s="9" t="s">
        <v>1832</v>
      </c>
      <c r="C903" s="10" t="s">
        <v>1833</v>
      </c>
      <c r="D903" s="8">
        <v>23.0</v>
      </c>
      <c r="E903" s="8">
        <v>25.0</v>
      </c>
      <c r="F903" s="8">
        <v>8.0</v>
      </c>
      <c r="G903" s="8">
        <v>17.0</v>
      </c>
      <c r="H903" s="8">
        <v>9.5</v>
      </c>
      <c r="I903" s="11">
        <v>2.9</v>
      </c>
      <c r="J903" s="10">
        <v>1.1</v>
      </c>
      <c r="K903" s="10">
        <v>2.2</v>
      </c>
      <c r="L903" s="8">
        <v>49.1</v>
      </c>
      <c r="M903" s="8">
        <v>0.0</v>
      </c>
      <c r="N903" s="10">
        <v>0.4</v>
      </c>
      <c r="O903" s="8">
        <v>11.1</v>
      </c>
      <c r="P903" s="8">
        <v>0.7</v>
      </c>
      <c r="Q903" s="8">
        <v>0.8</v>
      </c>
      <c r="R903" s="8">
        <v>90.0</v>
      </c>
      <c r="S903" s="10">
        <v>0.8</v>
      </c>
      <c r="T903" s="10">
        <v>1.7</v>
      </c>
      <c r="U903" s="10">
        <v>2.5</v>
      </c>
      <c r="V903" s="10">
        <v>0.3</v>
      </c>
      <c r="W903" s="10">
        <v>0.4</v>
      </c>
      <c r="X903" s="10">
        <v>0.2</v>
      </c>
      <c r="Y903" s="10">
        <v>0.2</v>
      </c>
      <c r="Z903" s="10">
        <v>1.0</v>
      </c>
      <c r="AA903" s="8">
        <v>6.6</v>
      </c>
      <c r="AB903" s="8">
        <v>0.0</v>
      </c>
      <c r="AC903" s="8">
        <v>0.0</v>
      </c>
      <c r="AD903" s="8">
        <v>0.1</v>
      </c>
      <c r="AE903" s="14">
        <v>2019.0</v>
      </c>
      <c r="AF903" s="8"/>
    </row>
    <row r="904">
      <c r="A904" s="8">
        <v>124.0</v>
      </c>
      <c r="B904" s="9" t="s">
        <v>1834</v>
      </c>
      <c r="C904" s="10" t="s">
        <v>1835</v>
      </c>
      <c r="D904" s="8">
        <v>36.0</v>
      </c>
      <c r="E904" s="8">
        <v>20.0</v>
      </c>
      <c r="F904" s="8">
        <v>9.0</v>
      </c>
      <c r="G904" s="8">
        <v>11.0</v>
      </c>
      <c r="H904" s="8">
        <v>12.5</v>
      </c>
      <c r="I904" s="11">
        <v>2.9</v>
      </c>
      <c r="J904" s="10">
        <v>1.3</v>
      </c>
      <c r="K904" s="10">
        <v>3.1</v>
      </c>
      <c r="L904" s="8">
        <v>41.9</v>
      </c>
      <c r="M904" s="10">
        <v>0.1</v>
      </c>
      <c r="N904" s="10">
        <v>0.2</v>
      </c>
      <c r="O904" s="8">
        <v>25.0</v>
      </c>
      <c r="P904" s="8">
        <v>0.3</v>
      </c>
      <c r="Q904" s="8">
        <v>0.4</v>
      </c>
      <c r="R904" s="8">
        <v>62.5</v>
      </c>
      <c r="S904" s="10">
        <v>0.7</v>
      </c>
      <c r="T904" s="10">
        <v>2.2</v>
      </c>
      <c r="U904" s="10">
        <v>2.9</v>
      </c>
      <c r="V904" s="10">
        <v>0.3</v>
      </c>
      <c r="W904" s="10">
        <v>0.6</v>
      </c>
      <c r="X904" s="10">
        <v>0.6</v>
      </c>
      <c r="Y904" s="10">
        <v>0.3</v>
      </c>
      <c r="Z904" s="10">
        <v>1.4</v>
      </c>
      <c r="AA904" s="8">
        <v>7.9</v>
      </c>
      <c r="AB904" s="8">
        <v>0.0</v>
      </c>
      <c r="AC904" s="8">
        <v>0.0</v>
      </c>
      <c r="AD904" s="8">
        <v>0.2</v>
      </c>
      <c r="AE904" s="14">
        <v>2019.0</v>
      </c>
      <c r="AF904" s="8"/>
    </row>
    <row r="905">
      <c r="A905" s="8">
        <v>125.0</v>
      </c>
      <c r="B905" s="9" t="s">
        <v>1836</v>
      </c>
      <c r="C905" s="10" t="s">
        <v>1837</v>
      </c>
      <c r="D905" s="8">
        <v>30.0</v>
      </c>
      <c r="E905" s="8">
        <v>6.0</v>
      </c>
      <c r="F905" s="8">
        <v>2.0</v>
      </c>
      <c r="G905" s="8">
        <v>4.0</v>
      </c>
      <c r="H905" s="8">
        <v>12.0</v>
      </c>
      <c r="I905" s="11">
        <v>2.7</v>
      </c>
      <c r="J905" s="10">
        <v>0.8</v>
      </c>
      <c r="K905" s="10">
        <v>3.0</v>
      </c>
      <c r="L905" s="8">
        <v>27.8</v>
      </c>
      <c r="M905" s="10">
        <v>0.5</v>
      </c>
      <c r="N905" s="10">
        <v>1.8</v>
      </c>
      <c r="O905" s="8">
        <v>27.3</v>
      </c>
      <c r="P905" s="8">
        <v>0.5</v>
      </c>
      <c r="Q905" s="8">
        <v>0.8</v>
      </c>
      <c r="R905" s="8">
        <v>60.0</v>
      </c>
      <c r="S905" s="10">
        <v>0.2</v>
      </c>
      <c r="T905" s="10">
        <v>0.7</v>
      </c>
      <c r="U905" s="10">
        <v>0.8</v>
      </c>
      <c r="V905" s="10">
        <v>1.0</v>
      </c>
      <c r="W905" s="10">
        <v>0.7</v>
      </c>
      <c r="X905" s="10">
        <v>0.8</v>
      </c>
      <c r="Y905" s="10">
        <v>0.2</v>
      </c>
      <c r="Z905" s="10">
        <v>1.3</v>
      </c>
      <c r="AA905" s="8">
        <v>7.0</v>
      </c>
      <c r="AB905" s="8">
        <v>0.0</v>
      </c>
      <c r="AC905" s="8">
        <v>0.0</v>
      </c>
      <c r="AD905" s="8">
        <v>-1.3</v>
      </c>
      <c r="AE905" s="14">
        <v>2019.0</v>
      </c>
      <c r="AF905" s="8"/>
    </row>
    <row r="906">
      <c r="A906" s="8">
        <v>126.0</v>
      </c>
      <c r="B906" s="9" t="s">
        <v>1838</v>
      </c>
      <c r="C906" s="10" t="s">
        <v>1839</v>
      </c>
      <c r="D906" s="8">
        <v>24.0</v>
      </c>
      <c r="E906" s="8">
        <v>11.0</v>
      </c>
      <c r="F906" s="8">
        <v>5.0</v>
      </c>
      <c r="G906" s="8">
        <v>6.0</v>
      </c>
      <c r="H906" s="8">
        <v>5.5</v>
      </c>
      <c r="I906" s="11">
        <v>2.6</v>
      </c>
      <c r="J906" s="10">
        <v>1.0</v>
      </c>
      <c r="K906" s="10">
        <v>2.5</v>
      </c>
      <c r="L906" s="8">
        <v>40.7</v>
      </c>
      <c r="M906" s="10">
        <v>0.5</v>
      </c>
      <c r="N906" s="10">
        <v>0.8</v>
      </c>
      <c r="O906" s="8">
        <v>55.6</v>
      </c>
      <c r="P906" s="8">
        <v>0.2</v>
      </c>
      <c r="Q906" s="8">
        <v>0.4</v>
      </c>
      <c r="R906" s="8">
        <v>50.0</v>
      </c>
      <c r="S906" s="10">
        <v>0.1</v>
      </c>
      <c r="T906" s="10">
        <v>0.4</v>
      </c>
      <c r="U906" s="10">
        <v>0.5</v>
      </c>
      <c r="V906" s="10">
        <v>0.5</v>
      </c>
      <c r="W906" s="10">
        <v>0.8</v>
      </c>
      <c r="X906" s="10">
        <v>0.1</v>
      </c>
      <c r="Y906" s="10">
        <v>0.2</v>
      </c>
      <c r="Z906" s="10">
        <v>0.4</v>
      </c>
      <c r="AA906" s="8">
        <v>4.6</v>
      </c>
      <c r="AB906" s="8">
        <v>0.0</v>
      </c>
      <c r="AC906" s="8">
        <v>0.0</v>
      </c>
      <c r="AD906" s="8">
        <v>-2.1</v>
      </c>
      <c r="AE906" s="14">
        <v>2019.0</v>
      </c>
      <c r="AF906" s="8"/>
    </row>
    <row r="907">
      <c r="A907" s="8">
        <v>127.0</v>
      </c>
      <c r="B907" s="9" t="s">
        <v>1840</v>
      </c>
      <c r="C907" s="10" t="s">
        <v>1841</v>
      </c>
      <c r="D907" s="8">
        <v>25.0</v>
      </c>
      <c r="E907" s="8">
        <v>23.0</v>
      </c>
      <c r="F907" s="8">
        <v>11.0</v>
      </c>
      <c r="G907" s="8">
        <v>12.0</v>
      </c>
      <c r="H907" s="8">
        <v>7.3</v>
      </c>
      <c r="I907" s="11">
        <v>2.6</v>
      </c>
      <c r="J907" s="10">
        <v>1.0</v>
      </c>
      <c r="K907" s="10">
        <v>2.0</v>
      </c>
      <c r="L907" s="8">
        <v>53.3</v>
      </c>
      <c r="M907" s="8">
        <v>0.0</v>
      </c>
      <c r="N907" s="8">
        <v>0.0</v>
      </c>
      <c r="O907" s="8">
        <v>0.0</v>
      </c>
      <c r="P907" s="8">
        <v>0.5</v>
      </c>
      <c r="Q907" s="8">
        <v>0.9</v>
      </c>
      <c r="R907" s="8">
        <v>57.1</v>
      </c>
      <c r="S907" s="10">
        <v>0.9</v>
      </c>
      <c r="T907" s="10">
        <v>1.7</v>
      </c>
      <c r="U907" s="10">
        <v>2.6</v>
      </c>
      <c r="V907" s="10">
        <v>0.1</v>
      </c>
      <c r="W907" s="10">
        <v>0.4</v>
      </c>
      <c r="X907" s="10">
        <v>0.2</v>
      </c>
      <c r="Y907" s="10">
        <v>0.5</v>
      </c>
      <c r="Z907" s="10">
        <v>1.6</v>
      </c>
      <c r="AA907" s="8">
        <v>6.7</v>
      </c>
      <c r="AB907" s="8">
        <v>0.0</v>
      </c>
      <c r="AC907" s="8">
        <v>0.0</v>
      </c>
      <c r="AD907" s="8">
        <v>-0.1</v>
      </c>
      <c r="AE907" s="14">
        <v>2019.0</v>
      </c>
      <c r="AF907" s="8"/>
    </row>
    <row r="908">
      <c r="A908" s="8">
        <v>128.0</v>
      </c>
      <c r="B908" s="9" t="s">
        <v>1842</v>
      </c>
      <c r="C908" s="10" t="s">
        <v>1843</v>
      </c>
      <c r="D908" s="8">
        <v>30.0</v>
      </c>
      <c r="E908" s="8">
        <v>29.0</v>
      </c>
      <c r="F908" s="8">
        <v>17.0</v>
      </c>
      <c r="G908" s="8">
        <v>12.0</v>
      </c>
      <c r="H908" s="8">
        <v>8.9</v>
      </c>
      <c r="I908" s="11">
        <v>2.6</v>
      </c>
      <c r="J908" s="10">
        <v>1.1</v>
      </c>
      <c r="K908" s="10">
        <v>2.5</v>
      </c>
      <c r="L908" s="8">
        <v>43.8</v>
      </c>
      <c r="M908" s="8">
        <v>0.0</v>
      </c>
      <c r="N908" s="8">
        <v>0.0</v>
      </c>
      <c r="O908" s="8">
        <v>0.0</v>
      </c>
      <c r="P908" s="8">
        <v>0.4</v>
      </c>
      <c r="Q908" s="8">
        <v>0.4</v>
      </c>
      <c r="R908" s="8">
        <v>84.6</v>
      </c>
      <c r="S908" s="10">
        <v>0.7</v>
      </c>
      <c r="T908" s="10">
        <v>1.5</v>
      </c>
      <c r="U908" s="10">
        <v>2.2</v>
      </c>
      <c r="V908" s="10">
        <v>0.3</v>
      </c>
      <c r="W908" s="10">
        <v>0.6</v>
      </c>
      <c r="X908" s="10">
        <v>0.2</v>
      </c>
      <c r="Y908" s="10">
        <v>0.1</v>
      </c>
      <c r="Z908" s="10">
        <v>0.9</v>
      </c>
      <c r="AA908" s="8">
        <v>5.8</v>
      </c>
      <c r="AB908" s="8">
        <v>1.0</v>
      </c>
      <c r="AC908" s="8">
        <v>0.0</v>
      </c>
      <c r="AD908" s="8">
        <v>-1.4</v>
      </c>
      <c r="AE908" s="14">
        <v>2019.0</v>
      </c>
      <c r="AF908" s="8"/>
    </row>
    <row r="909">
      <c r="A909" s="8">
        <v>129.0</v>
      </c>
      <c r="B909" s="9" t="s">
        <v>1844</v>
      </c>
      <c r="C909" s="10" t="s">
        <v>1845</v>
      </c>
      <c r="D909" s="8">
        <v>25.0</v>
      </c>
      <c r="E909" s="8">
        <v>24.0</v>
      </c>
      <c r="F909" s="8">
        <v>10.0</v>
      </c>
      <c r="G909" s="8">
        <v>14.0</v>
      </c>
      <c r="H909" s="8">
        <v>8.5</v>
      </c>
      <c r="I909" s="11">
        <v>2.5</v>
      </c>
      <c r="J909" s="10">
        <v>1.0</v>
      </c>
      <c r="K909" s="10">
        <v>2.0</v>
      </c>
      <c r="L909" s="8">
        <v>51.1</v>
      </c>
      <c r="M909" s="8">
        <v>0.0</v>
      </c>
      <c r="N909" s="8">
        <v>0.0</v>
      </c>
      <c r="O909" s="8">
        <v>0.0</v>
      </c>
      <c r="P909" s="8">
        <v>0.5</v>
      </c>
      <c r="Q909" s="8">
        <v>0.7</v>
      </c>
      <c r="R909" s="8">
        <v>70.6</v>
      </c>
      <c r="S909" s="10">
        <v>0.9</v>
      </c>
      <c r="T909" s="10">
        <v>1.5</v>
      </c>
      <c r="U909" s="10">
        <v>2.3</v>
      </c>
      <c r="V909" s="10">
        <v>0.2</v>
      </c>
      <c r="W909" s="10">
        <v>0.4</v>
      </c>
      <c r="X909" s="10">
        <v>0.3</v>
      </c>
      <c r="Y909" s="10">
        <v>0.3</v>
      </c>
      <c r="Z909" s="10">
        <v>1.6</v>
      </c>
      <c r="AA909" s="8">
        <v>6.1</v>
      </c>
      <c r="AB909" s="8">
        <v>0.0</v>
      </c>
      <c r="AC909" s="8">
        <v>0.0</v>
      </c>
      <c r="AD909" s="8">
        <v>0.8</v>
      </c>
      <c r="AE909" s="14">
        <v>2019.0</v>
      </c>
      <c r="AF909" s="8"/>
    </row>
    <row r="910">
      <c r="A910" s="8">
        <v>130.0</v>
      </c>
      <c r="B910" s="9" t="s">
        <v>1846</v>
      </c>
      <c r="C910" s="10" t="s">
        <v>1847</v>
      </c>
      <c r="D910" s="8">
        <v>23.0</v>
      </c>
      <c r="E910" s="8">
        <v>27.0</v>
      </c>
      <c r="F910" s="8">
        <v>14.0</v>
      </c>
      <c r="G910" s="8">
        <v>13.0</v>
      </c>
      <c r="H910" s="8">
        <v>9.3</v>
      </c>
      <c r="I910" s="11">
        <v>2.4</v>
      </c>
      <c r="J910" s="10">
        <v>0.8</v>
      </c>
      <c r="K910" s="10">
        <v>2.5</v>
      </c>
      <c r="L910" s="8">
        <v>32.4</v>
      </c>
      <c r="M910" s="8">
        <v>0.0</v>
      </c>
      <c r="N910" s="8">
        <v>0.0</v>
      </c>
      <c r="O910" s="8">
        <v>0.0</v>
      </c>
      <c r="P910" s="8">
        <v>0.8</v>
      </c>
      <c r="Q910" s="8">
        <v>1.2</v>
      </c>
      <c r="R910" s="8">
        <v>68.8</v>
      </c>
      <c r="S910" s="10">
        <v>1.0</v>
      </c>
      <c r="T910" s="10">
        <v>1.4</v>
      </c>
      <c r="U910" s="10">
        <v>2.4</v>
      </c>
      <c r="V910" s="10">
        <v>0.2</v>
      </c>
      <c r="W910" s="10">
        <v>0.6</v>
      </c>
      <c r="X910" s="10">
        <v>0.3</v>
      </c>
      <c r="Y910" s="10">
        <v>0.3</v>
      </c>
      <c r="Z910" s="10">
        <v>1.4</v>
      </c>
      <c r="AA910" s="8">
        <v>6.4</v>
      </c>
      <c r="AB910" s="8">
        <v>0.0</v>
      </c>
      <c r="AC910" s="8">
        <v>0.0</v>
      </c>
      <c r="AD910" s="8">
        <v>-1.0</v>
      </c>
      <c r="AE910" s="14">
        <v>2019.0</v>
      </c>
      <c r="AF910" s="8"/>
    </row>
    <row r="911">
      <c r="A911" s="8">
        <v>131.0</v>
      </c>
      <c r="B911" s="9" t="s">
        <v>1848</v>
      </c>
      <c r="C911" s="10" t="s">
        <v>1849</v>
      </c>
      <c r="D911" s="8">
        <v>23.0</v>
      </c>
      <c r="E911" s="8">
        <v>20.0</v>
      </c>
      <c r="F911" s="8">
        <v>12.0</v>
      </c>
      <c r="G911" s="8">
        <v>8.0</v>
      </c>
      <c r="H911" s="8">
        <v>7.6</v>
      </c>
      <c r="I911" s="11">
        <v>2.4</v>
      </c>
      <c r="J911" s="10">
        <v>0.6</v>
      </c>
      <c r="K911" s="10">
        <v>1.9</v>
      </c>
      <c r="L911" s="8">
        <v>31.6</v>
      </c>
      <c r="M911" s="10">
        <v>0.4</v>
      </c>
      <c r="N911" s="10">
        <v>1.5</v>
      </c>
      <c r="O911" s="8">
        <v>27.6</v>
      </c>
      <c r="P911" s="8">
        <v>0.8</v>
      </c>
      <c r="Q911" s="8">
        <v>1.0</v>
      </c>
      <c r="R911" s="8">
        <v>80.0</v>
      </c>
      <c r="S911" s="10">
        <v>0.2</v>
      </c>
      <c r="T911" s="10">
        <v>0.7</v>
      </c>
      <c r="U911" s="10">
        <v>0.9</v>
      </c>
      <c r="V911" s="10">
        <v>0.4</v>
      </c>
      <c r="W911" s="10">
        <v>0.3</v>
      </c>
      <c r="X911" s="10">
        <v>0.3</v>
      </c>
      <c r="Y911" s="10">
        <v>0.1</v>
      </c>
      <c r="Z911" s="10">
        <v>0.8</v>
      </c>
      <c r="AA911" s="8">
        <v>4.8</v>
      </c>
      <c r="AB911" s="8">
        <v>0.0</v>
      </c>
      <c r="AC911" s="8">
        <v>0.0</v>
      </c>
      <c r="AD911" s="8">
        <v>-1.3</v>
      </c>
      <c r="AE911" s="14">
        <v>2019.0</v>
      </c>
      <c r="AF911" s="8"/>
    </row>
    <row r="912">
      <c r="A912" s="8">
        <v>132.0</v>
      </c>
      <c r="B912" s="9" t="s">
        <v>1850</v>
      </c>
      <c r="C912" s="10" t="s">
        <v>1851</v>
      </c>
      <c r="D912" s="8">
        <v>24.0</v>
      </c>
      <c r="E912" s="8">
        <v>34.0</v>
      </c>
      <c r="F912" s="8">
        <v>10.0</v>
      </c>
      <c r="G912" s="8">
        <v>24.0</v>
      </c>
      <c r="H912" s="8">
        <v>13.1</v>
      </c>
      <c r="I912" s="11">
        <v>2.4</v>
      </c>
      <c r="J912" s="10">
        <v>0.8</v>
      </c>
      <c r="K912" s="10">
        <v>2.6</v>
      </c>
      <c r="L912" s="8">
        <v>28.9</v>
      </c>
      <c r="M912" s="10">
        <v>0.5</v>
      </c>
      <c r="N912" s="10">
        <v>1.5</v>
      </c>
      <c r="O912" s="8">
        <v>36.0</v>
      </c>
      <c r="P912" s="8">
        <v>0.3</v>
      </c>
      <c r="Q912" s="8">
        <v>0.4</v>
      </c>
      <c r="R912" s="8">
        <v>91.7</v>
      </c>
      <c r="S912" s="10">
        <v>0.3</v>
      </c>
      <c r="T912" s="10">
        <v>1.0</v>
      </c>
      <c r="U912" s="10">
        <v>1.3</v>
      </c>
      <c r="V912" s="10">
        <v>1.9</v>
      </c>
      <c r="W912" s="10">
        <v>0.8</v>
      </c>
      <c r="X912" s="10">
        <v>0.5</v>
      </c>
      <c r="Y912" s="8">
        <v>0.0</v>
      </c>
      <c r="Z912" s="10">
        <v>1.2</v>
      </c>
      <c r="AA912" s="8">
        <v>7.1</v>
      </c>
      <c r="AB912" s="8">
        <v>0.0</v>
      </c>
      <c r="AC912" s="8">
        <v>0.0</v>
      </c>
      <c r="AD912" s="8">
        <v>-1.6</v>
      </c>
      <c r="AE912" s="14">
        <v>2019.0</v>
      </c>
      <c r="AF912" s="8"/>
    </row>
    <row r="913">
      <c r="A913" s="8">
        <v>133.0</v>
      </c>
      <c r="B913" s="9" t="s">
        <v>1852</v>
      </c>
      <c r="C913" s="10" t="s">
        <v>1853</v>
      </c>
      <c r="D913" s="8">
        <v>25.0</v>
      </c>
      <c r="E913" s="8">
        <v>27.0</v>
      </c>
      <c r="F913" s="8">
        <v>21.0</v>
      </c>
      <c r="G913" s="8">
        <v>6.0</v>
      </c>
      <c r="H913" s="8">
        <v>7.8</v>
      </c>
      <c r="I913" s="11">
        <v>2.3</v>
      </c>
      <c r="J913" s="10">
        <v>0.9</v>
      </c>
      <c r="K913" s="10">
        <v>2.6</v>
      </c>
      <c r="L913" s="8">
        <v>36.2</v>
      </c>
      <c r="M913" s="10">
        <v>0.2</v>
      </c>
      <c r="N913" s="10">
        <v>0.6</v>
      </c>
      <c r="O913" s="8">
        <v>37.5</v>
      </c>
      <c r="P913" s="8">
        <v>0.3</v>
      </c>
      <c r="Q913" s="8">
        <v>0.4</v>
      </c>
      <c r="R913" s="8">
        <v>58.3</v>
      </c>
      <c r="S913" s="10">
        <v>0.9</v>
      </c>
      <c r="T913" s="10">
        <v>1.2</v>
      </c>
      <c r="U913" s="10">
        <v>2.1</v>
      </c>
      <c r="V913" s="10">
        <v>0.9</v>
      </c>
      <c r="W913" s="10">
        <v>0.8</v>
      </c>
      <c r="X913" s="10">
        <v>0.3</v>
      </c>
      <c r="Y913" s="10">
        <v>0.4</v>
      </c>
      <c r="Z913" s="10">
        <v>1.2</v>
      </c>
      <c r="AA913" s="8">
        <v>7.1</v>
      </c>
      <c r="AB913" s="8">
        <v>0.0</v>
      </c>
      <c r="AC913" s="8">
        <v>0.0</v>
      </c>
      <c r="AD913" s="8">
        <v>0.3</v>
      </c>
      <c r="AE913" s="14">
        <v>2019.0</v>
      </c>
      <c r="AF913" s="8"/>
    </row>
    <row r="914">
      <c r="A914" s="8">
        <v>134.0</v>
      </c>
      <c r="B914" s="9" t="s">
        <v>1854</v>
      </c>
      <c r="C914" s="10" t="s">
        <v>1855</v>
      </c>
      <c r="D914" s="8">
        <v>28.0</v>
      </c>
      <c r="E914" s="8">
        <v>12.0</v>
      </c>
      <c r="F914" s="8">
        <v>5.0</v>
      </c>
      <c r="G914" s="8">
        <v>7.0</v>
      </c>
      <c r="H914" s="8">
        <v>8.0</v>
      </c>
      <c r="I914" s="11">
        <v>2.2</v>
      </c>
      <c r="J914" s="10">
        <v>0.8</v>
      </c>
      <c r="K914" s="10">
        <v>2.3</v>
      </c>
      <c r="L914" s="8">
        <v>35.7</v>
      </c>
      <c r="M914" s="8">
        <v>0.0</v>
      </c>
      <c r="N914" s="10">
        <v>0.2</v>
      </c>
      <c r="O914" s="8">
        <v>0.0</v>
      </c>
      <c r="P914" s="8">
        <v>0.5</v>
      </c>
      <c r="Q914" s="8">
        <v>0.7</v>
      </c>
      <c r="R914" s="8">
        <v>75.0</v>
      </c>
      <c r="S914" s="10">
        <v>0.7</v>
      </c>
      <c r="T914" s="10">
        <v>1.1</v>
      </c>
      <c r="U914" s="10">
        <v>1.8</v>
      </c>
      <c r="V914" s="10">
        <v>0.7</v>
      </c>
      <c r="W914" s="10">
        <v>0.6</v>
      </c>
      <c r="X914" s="10">
        <v>0.2</v>
      </c>
      <c r="Y914" s="10">
        <v>0.1</v>
      </c>
      <c r="Z914" s="10">
        <v>0.8</v>
      </c>
      <c r="AA914" s="8">
        <v>5.1</v>
      </c>
      <c r="AB914" s="8">
        <v>0.0</v>
      </c>
      <c r="AC914" s="8">
        <v>0.0</v>
      </c>
      <c r="AD914" s="8">
        <v>0.2</v>
      </c>
      <c r="AE914" s="14">
        <v>2019.0</v>
      </c>
      <c r="AF914" s="8"/>
    </row>
    <row r="915">
      <c r="A915" s="8">
        <v>135.0</v>
      </c>
      <c r="B915" s="9" t="s">
        <v>1856</v>
      </c>
      <c r="C915" s="10" t="s">
        <v>1857</v>
      </c>
      <c r="D915" s="8">
        <v>28.0</v>
      </c>
      <c r="E915" s="8">
        <v>12.0</v>
      </c>
      <c r="F915" s="8">
        <v>6.0</v>
      </c>
      <c r="G915" s="8">
        <v>6.0</v>
      </c>
      <c r="H915" s="8">
        <v>8.7</v>
      </c>
      <c r="I915" s="11">
        <v>1.9</v>
      </c>
      <c r="J915" s="10">
        <v>0.6</v>
      </c>
      <c r="K915" s="10">
        <v>2.3</v>
      </c>
      <c r="L915" s="8">
        <v>25.0</v>
      </c>
      <c r="M915" s="10">
        <v>0.3</v>
      </c>
      <c r="N915" s="10">
        <v>1.6</v>
      </c>
      <c r="O915" s="8">
        <v>15.8</v>
      </c>
      <c r="P915" s="8">
        <v>0.5</v>
      </c>
      <c r="Q915" s="8">
        <v>0.6</v>
      </c>
      <c r="R915" s="8">
        <v>85.7</v>
      </c>
      <c r="S915" s="8">
        <v>0.0</v>
      </c>
      <c r="T915" s="10">
        <v>0.5</v>
      </c>
      <c r="U915" s="10">
        <v>0.5</v>
      </c>
      <c r="V915" s="10">
        <v>0.9</v>
      </c>
      <c r="W915" s="10">
        <v>0.7</v>
      </c>
      <c r="X915" s="10">
        <v>0.3</v>
      </c>
      <c r="Y915" s="8">
        <v>0.0</v>
      </c>
      <c r="Z915" s="10">
        <v>0.6</v>
      </c>
      <c r="AA915" s="8">
        <v>4.1</v>
      </c>
      <c r="AB915" s="8">
        <v>0.0</v>
      </c>
      <c r="AC915" s="8">
        <v>0.0</v>
      </c>
      <c r="AD915" s="8">
        <v>-0.1</v>
      </c>
      <c r="AE915" s="14">
        <v>2019.0</v>
      </c>
      <c r="AF915" s="8"/>
    </row>
    <row r="916">
      <c r="A916" s="8">
        <v>136.0</v>
      </c>
      <c r="B916" s="9" t="s">
        <v>1858</v>
      </c>
      <c r="C916" s="10" t="s">
        <v>1859</v>
      </c>
      <c r="D916" s="8">
        <v>31.0</v>
      </c>
      <c r="E916" s="8">
        <v>15.0</v>
      </c>
      <c r="F916" s="8">
        <v>11.0</v>
      </c>
      <c r="G916" s="8">
        <v>4.0</v>
      </c>
      <c r="H916" s="8">
        <v>4.7</v>
      </c>
      <c r="I916" s="11">
        <v>1.7</v>
      </c>
      <c r="J916" s="10">
        <v>0.5</v>
      </c>
      <c r="K916" s="10">
        <v>0.9</v>
      </c>
      <c r="L916" s="8">
        <v>61.5</v>
      </c>
      <c r="M916" s="10">
        <v>0.3</v>
      </c>
      <c r="N916" s="10">
        <v>0.5</v>
      </c>
      <c r="O916" s="8">
        <v>50.0</v>
      </c>
      <c r="P916" s="8">
        <v>0.4</v>
      </c>
      <c r="Q916" s="8">
        <v>0.4</v>
      </c>
      <c r="R916" s="8">
        <v>100.0</v>
      </c>
      <c r="S916" s="10">
        <v>0.1</v>
      </c>
      <c r="T916" s="10">
        <v>0.5</v>
      </c>
      <c r="U916" s="10">
        <v>0.6</v>
      </c>
      <c r="V916" s="10">
        <v>0.5</v>
      </c>
      <c r="W916" s="10">
        <v>0.2</v>
      </c>
      <c r="X916" s="10">
        <v>0.3</v>
      </c>
      <c r="Y916" s="8">
        <v>0.0</v>
      </c>
      <c r="Z916" s="10">
        <v>0.5</v>
      </c>
      <c r="AA916" s="8">
        <v>3.7</v>
      </c>
      <c r="AB916" s="8">
        <v>0.0</v>
      </c>
      <c r="AC916" s="8">
        <v>0.0</v>
      </c>
      <c r="AD916" s="8">
        <v>1.1</v>
      </c>
      <c r="AE916" s="14">
        <v>2019.0</v>
      </c>
      <c r="AF916" s="8"/>
    </row>
    <row r="917">
      <c r="A917" s="8">
        <v>137.0</v>
      </c>
      <c r="B917" s="9" t="s">
        <v>1860</v>
      </c>
      <c r="C917" s="10" t="s">
        <v>1861</v>
      </c>
      <c r="D917" s="8">
        <v>23.0</v>
      </c>
      <c r="E917" s="8">
        <v>3.0</v>
      </c>
      <c r="F917" s="8">
        <v>1.0</v>
      </c>
      <c r="G917" s="8">
        <v>2.0</v>
      </c>
      <c r="H917" s="8">
        <v>6.5</v>
      </c>
      <c r="I917" s="11">
        <v>1.7</v>
      </c>
      <c r="J917" s="10">
        <v>0.7</v>
      </c>
      <c r="K917" s="10">
        <v>1.7</v>
      </c>
      <c r="L917" s="8">
        <v>40.0</v>
      </c>
      <c r="M917" s="10">
        <v>0.3</v>
      </c>
      <c r="N917" s="10">
        <v>0.7</v>
      </c>
      <c r="O917" s="8">
        <v>50.0</v>
      </c>
      <c r="P917" s="8">
        <v>0.0</v>
      </c>
      <c r="Q917" s="8">
        <v>0.0</v>
      </c>
      <c r="R917" s="8">
        <v>0.0</v>
      </c>
      <c r="S917" s="10">
        <v>0.7</v>
      </c>
      <c r="T917" s="10">
        <v>0.3</v>
      </c>
      <c r="U917" s="10">
        <v>1.0</v>
      </c>
      <c r="V917" s="8">
        <v>0.0</v>
      </c>
      <c r="W917" s="10">
        <v>0.7</v>
      </c>
      <c r="X917" s="10">
        <v>0.3</v>
      </c>
      <c r="Y917" s="8">
        <v>0.0</v>
      </c>
      <c r="Z917" s="10">
        <v>1.3</v>
      </c>
      <c r="AA917" s="8">
        <v>3.7</v>
      </c>
      <c r="AB917" s="8">
        <v>0.0</v>
      </c>
      <c r="AC917" s="8">
        <v>0.0</v>
      </c>
      <c r="AD917" s="8">
        <v>-2.3</v>
      </c>
      <c r="AE917" s="14">
        <v>2019.0</v>
      </c>
      <c r="AF917" s="8"/>
    </row>
    <row r="918">
      <c r="A918" s="8">
        <v>138.0</v>
      </c>
      <c r="B918" s="9" t="s">
        <v>1862</v>
      </c>
      <c r="C918" s="10" t="s">
        <v>1863</v>
      </c>
      <c r="D918" s="8">
        <v>30.0</v>
      </c>
      <c r="E918" s="8">
        <v>15.0</v>
      </c>
      <c r="F918" s="8">
        <v>13.0</v>
      </c>
      <c r="G918" s="8">
        <v>2.0</v>
      </c>
      <c r="H918" s="8">
        <v>4.7</v>
      </c>
      <c r="I918" s="11">
        <v>1.5</v>
      </c>
      <c r="J918" s="10">
        <v>0.5</v>
      </c>
      <c r="K918" s="10">
        <v>1.2</v>
      </c>
      <c r="L918" s="8">
        <v>38.9</v>
      </c>
      <c r="M918" s="10">
        <v>0.4</v>
      </c>
      <c r="N918" s="10">
        <v>1.0</v>
      </c>
      <c r="O918" s="8">
        <v>40.0</v>
      </c>
      <c r="P918" s="8">
        <v>0.1</v>
      </c>
      <c r="Q918" s="8">
        <v>0.1</v>
      </c>
      <c r="R918" s="8">
        <v>100.0</v>
      </c>
      <c r="S918" s="10">
        <v>0.1</v>
      </c>
      <c r="T918" s="10">
        <v>0.2</v>
      </c>
      <c r="U918" s="10">
        <v>0.3</v>
      </c>
      <c r="V918" s="10">
        <v>0.4</v>
      </c>
      <c r="W918" s="10">
        <v>0.4</v>
      </c>
      <c r="X918" s="10">
        <v>0.1</v>
      </c>
      <c r="Y918" s="8">
        <v>0.0</v>
      </c>
      <c r="Z918" s="10">
        <v>0.3</v>
      </c>
      <c r="AA918" s="8">
        <v>2.8</v>
      </c>
      <c r="AB918" s="8">
        <v>0.0</v>
      </c>
      <c r="AC918" s="8">
        <v>0.0</v>
      </c>
      <c r="AD918" s="8">
        <v>-0.3</v>
      </c>
      <c r="AE918" s="14">
        <v>2019.0</v>
      </c>
      <c r="AF918" s="8"/>
    </row>
    <row r="919">
      <c r="A919" s="8">
        <v>139.0</v>
      </c>
      <c r="B919" s="9" t="s">
        <v>1864</v>
      </c>
      <c r="C919" s="10" t="s">
        <v>1865</v>
      </c>
      <c r="D919" s="8">
        <v>28.0</v>
      </c>
      <c r="E919" s="8">
        <v>13.0</v>
      </c>
      <c r="F919" s="8">
        <v>9.0</v>
      </c>
      <c r="G919" s="8">
        <v>4.0</v>
      </c>
      <c r="H919" s="8">
        <v>5.6</v>
      </c>
      <c r="I919" s="11">
        <v>1.3</v>
      </c>
      <c r="J919" s="10">
        <v>0.5</v>
      </c>
      <c r="K919" s="10">
        <v>1.4</v>
      </c>
      <c r="L919" s="8">
        <v>33.3</v>
      </c>
      <c r="M919" s="10">
        <v>0.1</v>
      </c>
      <c r="N919" s="10">
        <v>0.7</v>
      </c>
      <c r="O919" s="8">
        <v>11.1</v>
      </c>
      <c r="P919" s="8">
        <v>0.3</v>
      </c>
      <c r="Q919" s="8">
        <v>0.6</v>
      </c>
      <c r="R919" s="8">
        <v>50.0</v>
      </c>
      <c r="S919" s="10">
        <v>0.2</v>
      </c>
      <c r="T919" s="10">
        <v>0.2</v>
      </c>
      <c r="U919" s="10">
        <v>0.3</v>
      </c>
      <c r="V919" s="10">
        <v>0.8</v>
      </c>
      <c r="W919" s="10">
        <v>0.4</v>
      </c>
      <c r="X919" s="10">
        <v>0.2</v>
      </c>
      <c r="Y919" s="8">
        <v>0.0</v>
      </c>
      <c r="Z919" s="10">
        <v>0.6</v>
      </c>
      <c r="AA919" s="8">
        <v>2.8</v>
      </c>
      <c r="AB919" s="8">
        <v>0.0</v>
      </c>
      <c r="AC919" s="8">
        <v>0.0</v>
      </c>
      <c r="AD919" s="8">
        <v>-2.1</v>
      </c>
      <c r="AE919" s="14">
        <v>2019.0</v>
      </c>
      <c r="AF919" s="8"/>
    </row>
    <row r="920">
      <c r="A920" s="8">
        <v>140.0</v>
      </c>
      <c r="B920" s="9" t="s">
        <v>1866</v>
      </c>
      <c r="C920" s="10" t="s">
        <v>1867</v>
      </c>
      <c r="D920" s="8">
        <v>25.0</v>
      </c>
      <c r="E920" s="8">
        <v>7.0</v>
      </c>
      <c r="F920" s="8">
        <v>2.0</v>
      </c>
      <c r="G920" s="8">
        <v>5.0</v>
      </c>
      <c r="H920" s="8">
        <v>12.0</v>
      </c>
      <c r="I920" s="11">
        <v>1.3</v>
      </c>
      <c r="J920" s="10">
        <v>0.4</v>
      </c>
      <c r="K920" s="10">
        <v>2.0</v>
      </c>
      <c r="L920" s="8">
        <v>21.4</v>
      </c>
      <c r="M920" s="10">
        <v>0.4</v>
      </c>
      <c r="N920" s="10">
        <v>1.7</v>
      </c>
      <c r="O920" s="8">
        <v>25.0</v>
      </c>
      <c r="P920" s="8">
        <v>0.0</v>
      </c>
      <c r="Q920" s="8">
        <v>0.0</v>
      </c>
      <c r="R920" s="8">
        <v>0.0</v>
      </c>
      <c r="S920" s="10">
        <v>0.1</v>
      </c>
      <c r="T920" s="10">
        <v>0.4</v>
      </c>
      <c r="U920" s="10">
        <v>0.6</v>
      </c>
      <c r="V920" s="10">
        <v>0.7</v>
      </c>
      <c r="W920" s="8">
        <v>0.0</v>
      </c>
      <c r="X920" s="10">
        <v>0.4</v>
      </c>
      <c r="Y920" s="10">
        <v>0.1</v>
      </c>
      <c r="Z920" s="10">
        <v>1.1</v>
      </c>
      <c r="AA920" s="8">
        <v>4.1</v>
      </c>
      <c r="AB920" s="8">
        <v>0.0</v>
      </c>
      <c r="AC920" s="8">
        <v>0.0</v>
      </c>
      <c r="AD920" s="8">
        <v>0.1</v>
      </c>
      <c r="AE920" s="14">
        <v>2019.0</v>
      </c>
      <c r="AF920" s="8"/>
    </row>
    <row r="921">
      <c r="A921" s="8">
        <v>141.0</v>
      </c>
      <c r="B921" s="9" t="s">
        <v>1868</v>
      </c>
      <c r="C921" s="10" t="s">
        <v>1869</v>
      </c>
      <c r="D921" s="8">
        <v>30.0</v>
      </c>
      <c r="E921" s="8">
        <v>5.0</v>
      </c>
      <c r="F921" s="8">
        <v>4.0</v>
      </c>
      <c r="G921" s="8">
        <v>1.0</v>
      </c>
      <c r="H921" s="8">
        <v>5.5</v>
      </c>
      <c r="I921" s="11">
        <v>1.2</v>
      </c>
      <c r="J921" s="10">
        <v>0.4</v>
      </c>
      <c r="K921" s="10">
        <v>2.0</v>
      </c>
      <c r="L921" s="8">
        <v>20.0</v>
      </c>
      <c r="M921" s="8">
        <v>0.0</v>
      </c>
      <c r="N921" s="8">
        <v>0.0</v>
      </c>
      <c r="O921" s="8">
        <v>0.0</v>
      </c>
      <c r="P921" s="8">
        <v>0.4</v>
      </c>
      <c r="Q921" s="8">
        <v>0.6</v>
      </c>
      <c r="R921" s="8">
        <v>66.7</v>
      </c>
      <c r="S921" s="10">
        <v>0.4</v>
      </c>
      <c r="T921" s="10">
        <v>0.8</v>
      </c>
      <c r="U921" s="10">
        <v>1.2</v>
      </c>
      <c r="V921" s="10">
        <v>0.4</v>
      </c>
      <c r="W921" s="10">
        <v>0.4</v>
      </c>
      <c r="X921" s="8">
        <v>0.0</v>
      </c>
      <c r="Y921" s="10">
        <v>0.2</v>
      </c>
      <c r="Z921" s="10">
        <v>1.2</v>
      </c>
      <c r="AA921" s="8">
        <v>3.2</v>
      </c>
      <c r="AB921" s="8">
        <v>0.0</v>
      </c>
      <c r="AC921" s="8">
        <v>0.0</v>
      </c>
      <c r="AD921" s="8">
        <v>-2.8</v>
      </c>
      <c r="AE921" s="14">
        <v>2019.0</v>
      </c>
      <c r="AF921" s="8"/>
    </row>
    <row r="922">
      <c r="A922" s="8">
        <v>141.0</v>
      </c>
      <c r="B922" s="9" t="s">
        <v>1870</v>
      </c>
      <c r="C922" s="10" t="s">
        <v>1871</v>
      </c>
      <c r="D922" s="8">
        <v>29.0</v>
      </c>
      <c r="E922" s="8">
        <v>5.0</v>
      </c>
      <c r="F922" s="8">
        <v>2.0</v>
      </c>
      <c r="G922" s="8">
        <v>3.0</v>
      </c>
      <c r="H922" s="8">
        <v>4.4</v>
      </c>
      <c r="I922" s="11">
        <v>1.2</v>
      </c>
      <c r="J922" s="10">
        <v>0.4</v>
      </c>
      <c r="K922" s="10">
        <v>1.0</v>
      </c>
      <c r="L922" s="8">
        <v>40.0</v>
      </c>
      <c r="M922" s="8">
        <v>0.0</v>
      </c>
      <c r="N922" s="8">
        <v>0.0</v>
      </c>
      <c r="O922" s="8">
        <v>0.0</v>
      </c>
      <c r="P922" s="8">
        <v>0.4</v>
      </c>
      <c r="Q922" s="8">
        <v>0.4</v>
      </c>
      <c r="R922" s="8">
        <v>100.0</v>
      </c>
      <c r="S922" s="10">
        <v>0.2</v>
      </c>
      <c r="T922" s="10">
        <v>0.6</v>
      </c>
      <c r="U922" s="10">
        <v>0.8</v>
      </c>
      <c r="V922" s="8">
        <v>0.0</v>
      </c>
      <c r="W922" s="8">
        <v>0.0</v>
      </c>
      <c r="X922" s="10">
        <v>0.4</v>
      </c>
      <c r="Y922" s="10">
        <v>0.2</v>
      </c>
      <c r="Z922" s="10">
        <v>0.6</v>
      </c>
      <c r="AA922" s="8">
        <v>3.2</v>
      </c>
      <c r="AB922" s="8">
        <v>0.0</v>
      </c>
      <c r="AC922" s="8">
        <v>0.0</v>
      </c>
      <c r="AD922" s="8">
        <v>2.2</v>
      </c>
      <c r="AE922" s="14">
        <v>2019.0</v>
      </c>
      <c r="AF922" s="8"/>
    </row>
    <row r="923">
      <c r="A923" s="8">
        <v>143.0</v>
      </c>
      <c r="B923" s="9" t="s">
        <v>1872</v>
      </c>
      <c r="C923" s="10" t="s">
        <v>1873</v>
      </c>
      <c r="D923" s="8">
        <v>23.0</v>
      </c>
      <c r="E923" s="8">
        <v>18.0</v>
      </c>
      <c r="F923" s="8">
        <v>8.0</v>
      </c>
      <c r="G923" s="8">
        <v>10.0</v>
      </c>
      <c r="H923" s="8">
        <v>7.5</v>
      </c>
      <c r="I923" s="11">
        <v>1.1</v>
      </c>
      <c r="J923" s="10">
        <v>0.4</v>
      </c>
      <c r="K923" s="10">
        <v>2.3</v>
      </c>
      <c r="L923" s="8">
        <v>19.5</v>
      </c>
      <c r="M923" s="10">
        <v>0.1</v>
      </c>
      <c r="N923" s="10">
        <v>1.0</v>
      </c>
      <c r="O923" s="8">
        <v>11.1</v>
      </c>
      <c r="P923" s="8">
        <v>0.1</v>
      </c>
      <c r="Q923" s="8">
        <v>0.1</v>
      </c>
      <c r="R923" s="8">
        <v>50.0</v>
      </c>
      <c r="S923" s="10">
        <v>0.6</v>
      </c>
      <c r="T923" s="10">
        <v>1.3</v>
      </c>
      <c r="U923" s="10">
        <v>1.9</v>
      </c>
      <c r="V923" s="10">
        <v>0.2</v>
      </c>
      <c r="W923" s="10">
        <v>0.4</v>
      </c>
      <c r="X923" s="10">
        <v>0.3</v>
      </c>
      <c r="Y923" s="10">
        <v>0.3</v>
      </c>
      <c r="Z923" s="10">
        <v>1.0</v>
      </c>
      <c r="AA923" s="8">
        <v>4.4</v>
      </c>
      <c r="AB923" s="8">
        <v>0.0</v>
      </c>
      <c r="AC923" s="8">
        <v>0.0</v>
      </c>
      <c r="AD923" s="8">
        <v>-0.4</v>
      </c>
      <c r="AE923" s="14">
        <v>2019.0</v>
      </c>
      <c r="AF923" s="8"/>
    </row>
    <row r="924">
      <c r="A924" s="8">
        <v>144.0</v>
      </c>
      <c r="B924" s="9" t="s">
        <v>1874</v>
      </c>
      <c r="C924" s="10" t="s">
        <v>1875</v>
      </c>
      <c r="D924" s="8">
        <v>33.0</v>
      </c>
      <c r="E924" s="8">
        <v>3.0</v>
      </c>
      <c r="F924" s="8">
        <v>2.0</v>
      </c>
      <c r="G924" s="8">
        <v>1.0</v>
      </c>
      <c r="H924" s="8">
        <v>11.8</v>
      </c>
      <c r="I924" s="11">
        <v>1.0</v>
      </c>
      <c r="J924" s="10">
        <v>0.3</v>
      </c>
      <c r="K924" s="10">
        <v>1.7</v>
      </c>
      <c r="L924" s="8">
        <v>20.0</v>
      </c>
      <c r="M924" s="8">
        <v>0.0</v>
      </c>
      <c r="N924" s="8">
        <v>0.0</v>
      </c>
      <c r="O924" s="8">
        <v>0.0</v>
      </c>
      <c r="P924" s="8">
        <v>0.3</v>
      </c>
      <c r="Q924" s="8">
        <v>0.7</v>
      </c>
      <c r="R924" s="8">
        <v>50.0</v>
      </c>
      <c r="S924" s="10">
        <v>1.0</v>
      </c>
      <c r="T924" s="10">
        <v>1.3</v>
      </c>
      <c r="U924" s="10">
        <v>2.3</v>
      </c>
      <c r="V924" s="8">
        <v>0.0</v>
      </c>
      <c r="W924" s="10">
        <v>1.3</v>
      </c>
      <c r="X924" s="8">
        <v>0.0</v>
      </c>
      <c r="Y924" s="10">
        <v>0.7</v>
      </c>
      <c r="Z924" s="10">
        <v>2.3</v>
      </c>
      <c r="AA924" s="8">
        <v>4.7</v>
      </c>
      <c r="AB924" s="8">
        <v>0.0</v>
      </c>
      <c r="AC924" s="8">
        <v>0.0</v>
      </c>
      <c r="AD924" s="8">
        <v>-0.3</v>
      </c>
      <c r="AE924" s="14">
        <v>2019.0</v>
      </c>
      <c r="AF924" s="8"/>
    </row>
    <row r="925">
      <c r="A925" s="8">
        <v>145.0</v>
      </c>
      <c r="B925" s="9" t="s">
        <v>1876</v>
      </c>
      <c r="C925" s="10" t="s">
        <v>1877</v>
      </c>
      <c r="D925" s="8">
        <v>24.0</v>
      </c>
      <c r="E925" s="8">
        <v>15.0</v>
      </c>
      <c r="F925" s="8">
        <v>7.0</v>
      </c>
      <c r="G925" s="8">
        <v>8.0</v>
      </c>
      <c r="H925" s="8">
        <v>6.9</v>
      </c>
      <c r="I925" s="11">
        <v>0.9</v>
      </c>
      <c r="J925" s="10">
        <v>0.2</v>
      </c>
      <c r="K925" s="10">
        <v>1.5</v>
      </c>
      <c r="L925" s="8">
        <v>13.6</v>
      </c>
      <c r="M925" s="8">
        <v>0.0</v>
      </c>
      <c r="N925" s="8">
        <v>0.0</v>
      </c>
      <c r="O925" s="8">
        <v>0.0</v>
      </c>
      <c r="P925" s="8">
        <v>0.5</v>
      </c>
      <c r="Q925" s="8">
        <v>0.5</v>
      </c>
      <c r="R925" s="8">
        <v>100.0</v>
      </c>
      <c r="S925" s="10">
        <v>0.7</v>
      </c>
      <c r="T925" s="10">
        <v>1.1</v>
      </c>
      <c r="U925" s="10">
        <v>1.8</v>
      </c>
      <c r="V925" s="10">
        <v>0.4</v>
      </c>
      <c r="W925" s="10">
        <v>0.2</v>
      </c>
      <c r="X925" s="10">
        <v>0.1</v>
      </c>
      <c r="Y925" s="10">
        <v>0.4</v>
      </c>
      <c r="Z925" s="10">
        <v>0.9</v>
      </c>
      <c r="AA925" s="8">
        <v>4.1</v>
      </c>
      <c r="AB925" s="8">
        <v>0.0</v>
      </c>
      <c r="AC925" s="8">
        <v>0.0</v>
      </c>
      <c r="AD925" s="8">
        <v>-1.3</v>
      </c>
      <c r="AE925" s="14">
        <v>2019.0</v>
      </c>
      <c r="AF925" s="8"/>
    </row>
    <row r="926">
      <c r="A926" s="8">
        <v>146.0</v>
      </c>
      <c r="B926" s="9" t="s">
        <v>1878</v>
      </c>
      <c r="C926" s="10" t="s">
        <v>1879</v>
      </c>
      <c r="D926" s="8">
        <v>21.0</v>
      </c>
      <c r="E926" s="8">
        <v>25.0</v>
      </c>
      <c r="F926" s="8">
        <v>15.0</v>
      </c>
      <c r="G926" s="8">
        <v>10.0</v>
      </c>
      <c r="H926" s="8">
        <v>6.5</v>
      </c>
      <c r="I926" s="11">
        <v>0.8</v>
      </c>
      <c r="J926" s="10">
        <v>0.3</v>
      </c>
      <c r="K926" s="10">
        <v>1.5</v>
      </c>
      <c r="L926" s="8">
        <v>21.6</v>
      </c>
      <c r="M926" s="8">
        <v>0.0</v>
      </c>
      <c r="N926" s="8">
        <v>0.0</v>
      </c>
      <c r="O926" s="8">
        <v>0.0</v>
      </c>
      <c r="P926" s="8">
        <v>0.2</v>
      </c>
      <c r="Q926" s="8">
        <v>0.4</v>
      </c>
      <c r="R926" s="8">
        <v>44.4</v>
      </c>
      <c r="S926" s="10">
        <v>0.4</v>
      </c>
      <c r="T926" s="10">
        <v>0.7</v>
      </c>
      <c r="U926" s="10">
        <v>1.1</v>
      </c>
      <c r="V926" s="10">
        <v>0.4</v>
      </c>
      <c r="W926" s="10">
        <v>0.3</v>
      </c>
      <c r="X926" s="10">
        <v>0.2</v>
      </c>
      <c r="Y926" s="10">
        <v>0.2</v>
      </c>
      <c r="Z926" s="10">
        <v>0.9</v>
      </c>
      <c r="AA926" s="8">
        <v>3.0</v>
      </c>
      <c r="AB926" s="8">
        <v>0.0</v>
      </c>
      <c r="AC926" s="8">
        <v>0.0</v>
      </c>
      <c r="AD926" s="8">
        <v>0.4</v>
      </c>
      <c r="AE926" s="14">
        <v>2019.0</v>
      </c>
      <c r="AF926" s="8"/>
    </row>
    <row r="927">
      <c r="A927" s="8">
        <v>146.0</v>
      </c>
      <c r="B927" s="9" t="s">
        <v>1880</v>
      </c>
      <c r="C927" s="10" t="s">
        <v>1881</v>
      </c>
      <c r="D927" s="8">
        <v>25.0</v>
      </c>
      <c r="E927" s="8">
        <v>5.0</v>
      </c>
      <c r="F927" s="8">
        <v>3.0</v>
      </c>
      <c r="G927" s="8">
        <v>2.0</v>
      </c>
      <c r="H927" s="8">
        <v>2.9</v>
      </c>
      <c r="I927" s="11">
        <v>0.8</v>
      </c>
      <c r="J927" s="10">
        <v>0.4</v>
      </c>
      <c r="K927" s="10">
        <v>1.2</v>
      </c>
      <c r="L927" s="8">
        <v>33.3</v>
      </c>
      <c r="M927" s="8">
        <v>0.0</v>
      </c>
      <c r="N927" s="8">
        <v>0.0</v>
      </c>
      <c r="O927" s="8">
        <v>0.0</v>
      </c>
      <c r="P927" s="8">
        <v>0.0</v>
      </c>
      <c r="Q927" s="8">
        <v>0.0</v>
      </c>
      <c r="R927" s="8">
        <v>0.0</v>
      </c>
      <c r="S927" s="10">
        <v>0.4</v>
      </c>
      <c r="T927" s="10">
        <v>0.6</v>
      </c>
      <c r="U927" s="10">
        <v>1.0</v>
      </c>
      <c r="V927" s="10">
        <v>0.2</v>
      </c>
      <c r="W927" s="8">
        <v>0.0</v>
      </c>
      <c r="X927" s="8">
        <v>0.0</v>
      </c>
      <c r="Y927" s="10">
        <v>0.2</v>
      </c>
      <c r="Z927" s="8">
        <v>0.0</v>
      </c>
      <c r="AA927" s="8">
        <v>2.4</v>
      </c>
      <c r="AB927" s="8">
        <v>0.0</v>
      </c>
      <c r="AC927" s="8">
        <v>0.0</v>
      </c>
      <c r="AD927" s="8">
        <v>-3.4</v>
      </c>
      <c r="AE927" s="14">
        <v>2019.0</v>
      </c>
      <c r="AF927" s="8"/>
    </row>
    <row r="928">
      <c r="A928" s="8">
        <v>148.0</v>
      </c>
      <c r="B928" s="9" t="s">
        <v>1882</v>
      </c>
      <c r="C928" s="10" t="s">
        <v>1883</v>
      </c>
      <c r="D928" s="8">
        <v>33.0</v>
      </c>
      <c r="E928" s="8">
        <v>3.0</v>
      </c>
      <c r="F928" s="8">
        <v>2.0</v>
      </c>
      <c r="G928" s="8">
        <v>1.0</v>
      </c>
      <c r="H928" s="8">
        <v>7.5</v>
      </c>
      <c r="I928" s="11">
        <v>0.7</v>
      </c>
      <c r="J928" s="10">
        <v>0.3</v>
      </c>
      <c r="K928" s="10">
        <v>3.7</v>
      </c>
      <c r="L928" s="8">
        <v>9.1</v>
      </c>
      <c r="M928" s="8">
        <v>0.0</v>
      </c>
      <c r="N928" s="10">
        <v>1.7</v>
      </c>
      <c r="O928" s="8">
        <v>0.0</v>
      </c>
      <c r="P928" s="8">
        <v>0.0</v>
      </c>
      <c r="Q928" s="8">
        <v>0.0</v>
      </c>
      <c r="R928" s="8">
        <v>0.0</v>
      </c>
      <c r="S928" s="10">
        <v>0.7</v>
      </c>
      <c r="T928" s="10">
        <v>0.3</v>
      </c>
      <c r="U928" s="10">
        <v>1.0</v>
      </c>
      <c r="V928" s="10">
        <v>1.0</v>
      </c>
      <c r="W928" s="8">
        <v>0.0</v>
      </c>
      <c r="X928" s="10">
        <v>0.3</v>
      </c>
      <c r="Y928" s="8">
        <v>0.0</v>
      </c>
      <c r="Z928" s="10">
        <v>1.3</v>
      </c>
      <c r="AA928" s="8">
        <v>3.3</v>
      </c>
      <c r="AB928" s="8">
        <v>0.0</v>
      </c>
      <c r="AC928" s="8">
        <v>0.0</v>
      </c>
      <c r="AD928" s="8">
        <v>-4.3</v>
      </c>
      <c r="AE928" s="14">
        <v>2019.0</v>
      </c>
      <c r="AF928" s="8"/>
    </row>
    <row r="929">
      <c r="A929" s="8">
        <v>149.0</v>
      </c>
      <c r="B929" s="9" t="s">
        <v>1884</v>
      </c>
      <c r="C929" s="10" t="s">
        <v>1885</v>
      </c>
      <c r="D929" s="8">
        <v>23.0</v>
      </c>
      <c r="E929" s="8">
        <v>8.0</v>
      </c>
      <c r="F929" s="8">
        <v>3.0</v>
      </c>
      <c r="G929" s="8">
        <v>5.0</v>
      </c>
      <c r="H929" s="8">
        <v>4.0</v>
      </c>
      <c r="I929" s="11">
        <v>0.6</v>
      </c>
      <c r="J929" s="10">
        <v>0.3</v>
      </c>
      <c r="K929" s="10">
        <v>1.1</v>
      </c>
      <c r="L929" s="8">
        <v>22.2</v>
      </c>
      <c r="M929" s="8">
        <v>0.0</v>
      </c>
      <c r="N929" s="8">
        <v>0.0</v>
      </c>
      <c r="O929" s="8">
        <v>0.0</v>
      </c>
      <c r="P929" s="8">
        <v>0.1</v>
      </c>
      <c r="Q929" s="8">
        <v>0.8</v>
      </c>
      <c r="R929" s="8">
        <v>16.7</v>
      </c>
      <c r="S929" s="10">
        <v>0.4</v>
      </c>
      <c r="T929" s="10">
        <v>0.4</v>
      </c>
      <c r="U929" s="10">
        <v>0.8</v>
      </c>
      <c r="V929" s="10">
        <v>0.5</v>
      </c>
      <c r="W929" s="10">
        <v>0.8</v>
      </c>
      <c r="X929" s="10">
        <v>0.6</v>
      </c>
      <c r="Y929" s="8">
        <v>0.0</v>
      </c>
      <c r="Z929" s="10">
        <v>0.1</v>
      </c>
      <c r="AA929" s="8">
        <v>3.1</v>
      </c>
      <c r="AB929" s="8">
        <v>0.0</v>
      </c>
      <c r="AC929" s="8">
        <v>0.0</v>
      </c>
      <c r="AD929" s="8">
        <v>-1.6</v>
      </c>
      <c r="AE929" s="14">
        <v>2019.0</v>
      </c>
      <c r="AF929" s="8"/>
    </row>
    <row r="930">
      <c r="A930" s="8">
        <v>150.0</v>
      </c>
      <c r="B930" s="9" t="s">
        <v>1886</v>
      </c>
      <c r="C930" s="10" t="s">
        <v>1887</v>
      </c>
      <c r="D930" s="8">
        <v>32.0</v>
      </c>
      <c r="E930" s="8">
        <v>30.0</v>
      </c>
      <c r="F930" s="8">
        <v>16.0</v>
      </c>
      <c r="G930" s="8">
        <v>14.0</v>
      </c>
      <c r="H930" s="8">
        <v>6.3</v>
      </c>
      <c r="I930" s="11">
        <v>0.5</v>
      </c>
      <c r="J930" s="10">
        <v>0.2</v>
      </c>
      <c r="K930" s="10">
        <v>0.5</v>
      </c>
      <c r="L930" s="8">
        <v>40.0</v>
      </c>
      <c r="M930" s="8">
        <v>0.0</v>
      </c>
      <c r="N930" s="8">
        <v>0.0</v>
      </c>
      <c r="O930" s="8">
        <v>0.0</v>
      </c>
      <c r="P930" s="8">
        <v>0.1</v>
      </c>
      <c r="Q930" s="8">
        <v>0.2</v>
      </c>
      <c r="R930" s="8">
        <v>42.9</v>
      </c>
      <c r="S930" s="10">
        <v>0.4</v>
      </c>
      <c r="T930" s="10">
        <v>1.3</v>
      </c>
      <c r="U930" s="10">
        <v>1.7</v>
      </c>
      <c r="V930" s="10">
        <v>0.4</v>
      </c>
      <c r="W930" s="10">
        <v>0.3</v>
      </c>
      <c r="X930" s="10">
        <v>0.3</v>
      </c>
      <c r="Y930" s="10">
        <v>0.1</v>
      </c>
      <c r="Z930" s="10">
        <v>0.6</v>
      </c>
      <c r="AA930" s="8">
        <v>3.4</v>
      </c>
      <c r="AB930" s="8">
        <v>0.0</v>
      </c>
      <c r="AC930" s="8">
        <v>0.0</v>
      </c>
      <c r="AD930" s="8">
        <v>-2.4</v>
      </c>
      <c r="AE930" s="14">
        <v>2019.0</v>
      </c>
      <c r="AF930" s="8"/>
    </row>
    <row r="931">
      <c r="A931" s="8">
        <v>150.0</v>
      </c>
      <c r="B931" s="9" t="s">
        <v>1888</v>
      </c>
      <c r="C931" s="10" t="s">
        <v>1889</v>
      </c>
      <c r="D931" s="8">
        <v>27.0</v>
      </c>
      <c r="E931" s="8">
        <v>4.0</v>
      </c>
      <c r="F931" s="8">
        <v>0.0</v>
      </c>
      <c r="G931" s="8">
        <v>4.0</v>
      </c>
      <c r="H931" s="8">
        <v>6.6</v>
      </c>
      <c r="I931" s="11">
        <v>0.5</v>
      </c>
      <c r="J931" s="8">
        <v>0.0</v>
      </c>
      <c r="K931" s="10">
        <v>1.8</v>
      </c>
      <c r="L931" s="8">
        <v>0.0</v>
      </c>
      <c r="M931" s="8">
        <v>0.0</v>
      </c>
      <c r="N931" s="8">
        <v>0.0</v>
      </c>
      <c r="O931" s="8">
        <v>0.0</v>
      </c>
      <c r="P931" s="8">
        <v>0.5</v>
      </c>
      <c r="Q931" s="8">
        <v>0.5</v>
      </c>
      <c r="R931" s="8">
        <v>100.0</v>
      </c>
      <c r="S931" s="10">
        <v>0.3</v>
      </c>
      <c r="T931" s="10">
        <v>0.3</v>
      </c>
      <c r="U931" s="10">
        <v>0.5</v>
      </c>
      <c r="V931" s="10">
        <v>0.3</v>
      </c>
      <c r="W931" s="10">
        <v>1.0</v>
      </c>
      <c r="X931" s="10">
        <v>0.3</v>
      </c>
      <c r="Y931" s="10">
        <v>0.3</v>
      </c>
      <c r="Z931" s="10">
        <v>0.8</v>
      </c>
      <c r="AA931" s="8">
        <v>2.3</v>
      </c>
      <c r="AB931" s="8">
        <v>0.0</v>
      </c>
      <c r="AC931" s="8">
        <v>0.0</v>
      </c>
      <c r="AD931" s="8">
        <v>-4.3</v>
      </c>
      <c r="AE931" s="14">
        <v>2019.0</v>
      </c>
      <c r="AF931" s="8"/>
    </row>
    <row r="932">
      <c r="A932" s="8">
        <v>152.0</v>
      </c>
      <c r="B932" s="9" t="s">
        <v>1890</v>
      </c>
      <c r="C932" s="10" t="s">
        <v>1891</v>
      </c>
      <c r="D932" s="8">
        <v>23.0</v>
      </c>
      <c r="E932" s="8">
        <v>8.0</v>
      </c>
      <c r="F932" s="8">
        <v>6.0</v>
      </c>
      <c r="G932" s="8">
        <v>2.0</v>
      </c>
      <c r="H932" s="8">
        <v>4.9</v>
      </c>
      <c r="I932" s="11">
        <v>0.4</v>
      </c>
      <c r="J932" s="10">
        <v>0.1</v>
      </c>
      <c r="K932" s="10">
        <v>1.0</v>
      </c>
      <c r="L932" s="8">
        <v>12.5</v>
      </c>
      <c r="M932" s="10">
        <v>0.1</v>
      </c>
      <c r="N932" s="10">
        <v>0.5</v>
      </c>
      <c r="O932" s="8">
        <v>25.0</v>
      </c>
      <c r="P932" s="8">
        <v>0.0</v>
      </c>
      <c r="Q932" s="8">
        <v>0.0</v>
      </c>
      <c r="R932" s="8">
        <v>0.0</v>
      </c>
      <c r="S932" s="10">
        <v>0.1</v>
      </c>
      <c r="T932" s="10">
        <v>0.4</v>
      </c>
      <c r="U932" s="10">
        <v>0.5</v>
      </c>
      <c r="V932" s="10">
        <v>0.1</v>
      </c>
      <c r="W932" s="10">
        <v>0.1</v>
      </c>
      <c r="X932" s="8">
        <v>0.0</v>
      </c>
      <c r="Y932" s="8">
        <v>0.0</v>
      </c>
      <c r="Z932" s="10">
        <v>0.3</v>
      </c>
      <c r="AA932" s="8">
        <v>1.1</v>
      </c>
      <c r="AB932" s="8">
        <v>0.0</v>
      </c>
      <c r="AC932" s="8">
        <v>0.0</v>
      </c>
      <c r="AD932" s="8">
        <v>-2.5</v>
      </c>
      <c r="AE932" s="14">
        <v>2019.0</v>
      </c>
      <c r="AF932" s="8"/>
    </row>
    <row r="933">
      <c r="A933" s="8">
        <v>153.0</v>
      </c>
      <c r="B933" s="9" t="s">
        <v>1892</v>
      </c>
      <c r="C933" s="10" t="s">
        <v>1893</v>
      </c>
      <c r="D933" s="8">
        <v>26.0</v>
      </c>
      <c r="E933" s="8">
        <v>17.0</v>
      </c>
      <c r="F933" s="8">
        <v>7.0</v>
      </c>
      <c r="G933" s="8">
        <v>10.0</v>
      </c>
      <c r="H933" s="8">
        <v>6.2</v>
      </c>
      <c r="I933" s="11">
        <v>0.4</v>
      </c>
      <c r="J933" s="10">
        <v>0.1</v>
      </c>
      <c r="K933" s="10">
        <v>0.6</v>
      </c>
      <c r="L933" s="8">
        <v>10.0</v>
      </c>
      <c r="M933" s="8">
        <v>0.0</v>
      </c>
      <c r="N933" s="10">
        <v>0.4</v>
      </c>
      <c r="O933" s="8">
        <v>0.0</v>
      </c>
      <c r="P933" s="8">
        <v>0.2</v>
      </c>
      <c r="Q933" s="8">
        <v>0.4</v>
      </c>
      <c r="R933" s="8">
        <v>66.7</v>
      </c>
      <c r="S933" s="10">
        <v>0.1</v>
      </c>
      <c r="T933" s="10">
        <v>0.5</v>
      </c>
      <c r="U933" s="10">
        <v>0.6</v>
      </c>
      <c r="V933" s="10">
        <v>0.9</v>
      </c>
      <c r="W933" s="10">
        <v>0.6</v>
      </c>
      <c r="X933" s="10">
        <v>0.2</v>
      </c>
      <c r="Y933" s="10">
        <v>0.1</v>
      </c>
      <c r="Z933" s="10">
        <v>0.8</v>
      </c>
      <c r="AA933" s="8">
        <v>2.5</v>
      </c>
      <c r="AB933" s="8">
        <v>0.0</v>
      </c>
      <c r="AC933" s="8">
        <v>0.0</v>
      </c>
      <c r="AD933" s="8">
        <v>-1.3</v>
      </c>
      <c r="AE933" s="14">
        <v>2019.0</v>
      </c>
      <c r="AF933" s="8"/>
    </row>
    <row r="934">
      <c r="A934" s="8">
        <v>154.0</v>
      </c>
      <c r="B934" s="9" t="s">
        <v>1894</v>
      </c>
      <c r="C934" s="10" t="s">
        <v>1895</v>
      </c>
      <c r="D934" s="8">
        <v>23.0</v>
      </c>
      <c r="E934" s="8">
        <v>6.0</v>
      </c>
      <c r="F934" s="8">
        <v>3.0</v>
      </c>
      <c r="G934" s="8">
        <v>3.0</v>
      </c>
      <c r="H934" s="8">
        <v>4.0</v>
      </c>
      <c r="I934" s="11">
        <v>0.3</v>
      </c>
      <c r="J934" s="10">
        <v>0.2</v>
      </c>
      <c r="K934" s="10">
        <v>0.8</v>
      </c>
      <c r="L934" s="8">
        <v>20.0</v>
      </c>
      <c r="M934" s="8">
        <v>0.0</v>
      </c>
      <c r="N934" s="10">
        <v>0.7</v>
      </c>
      <c r="O934" s="8">
        <v>0.0</v>
      </c>
      <c r="P934" s="8">
        <v>0.0</v>
      </c>
      <c r="Q934" s="8">
        <v>0.0</v>
      </c>
      <c r="R934" s="8">
        <v>0.0</v>
      </c>
      <c r="S934" s="8">
        <v>0.0</v>
      </c>
      <c r="T934" s="8">
        <v>0.0</v>
      </c>
      <c r="U934" s="8">
        <v>0.0</v>
      </c>
      <c r="V934" s="10">
        <v>0.2</v>
      </c>
      <c r="W934" s="10">
        <v>0.3</v>
      </c>
      <c r="X934" s="10">
        <v>0.2</v>
      </c>
      <c r="Y934" s="8">
        <v>0.0</v>
      </c>
      <c r="Z934" s="10">
        <v>0.8</v>
      </c>
      <c r="AA934" s="8">
        <v>0.8</v>
      </c>
      <c r="AB934" s="8">
        <v>0.0</v>
      </c>
      <c r="AC934" s="8">
        <v>0.0</v>
      </c>
      <c r="AD934" s="8">
        <v>-2.7</v>
      </c>
      <c r="AE934" s="14">
        <v>2019.0</v>
      </c>
      <c r="AF934" s="8"/>
    </row>
    <row r="935">
      <c r="A935" s="8">
        <v>155.0</v>
      </c>
      <c r="B935" s="9" t="s">
        <v>1896</v>
      </c>
      <c r="C935" s="10" t="s">
        <v>1897</v>
      </c>
      <c r="D935" s="8">
        <v>33.0</v>
      </c>
      <c r="E935" s="8">
        <v>1.0</v>
      </c>
      <c r="F935" s="8">
        <v>0.0</v>
      </c>
      <c r="G935" s="8">
        <v>1.0</v>
      </c>
      <c r="H935" s="8">
        <v>0.1</v>
      </c>
      <c r="I935" s="11">
        <v>0.0</v>
      </c>
      <c r="J935" s="8">
        <v>0.0</v>
      </c>
      <c r="K935" s="8">
        <v>0.0</v>
      </c>
      <c r="L935" s="8">
        <v>0.0</v>
      </c>
      <c r="M935" s="8">
        <v>0.0</v>
      </c>
      <c r="N935" s="8">
        <v>0.0</v>
      </c>
      <c r="O935" s="8">
        <v>0.0</v>
      </c>
      <c r="P935" s="8">
        <v>0.0</v>
      </c>
      <c r="Q935" s="8">
        <v>0.0</v>
      </c>
      <c r="R935" s="8">
        <v>0.0</v>
      </c>
      <c r="S935" s="8">
        <v>0.0</v>
      </c>
      <c r="T935" s="8">
        <v>0.0</v>
      </c>
      <c r="U935" s="8">
        <v>0.0</v>
      </c>
      <c r="V935" s="8">
        <v>0.0</v>
      </c>
      <c r="W935" s="8">
        <v>0.0</v>
      </c>
      <c r="X935" s="8">
        <v>0.0</v>
      </c>
      <c r="Y935" s="8">
        <v>0.0</v>
      </c>
      <c r="Z935" s="8">
        <v>0.0</v>
      </c>
      <c r="AA935" s="8">
        <v>0.0</v>
      </c>
      <c r="AB935" s="8">
        <v>0.0</v>
      </c>
      <c r="AC935" s="8">
        <v>0.0</v>
      </c>
      <c r="AD935" s="8">
        <v>0.0</v>
      </c>
      <c r="AE935" s="14">
        <v>2019.0</v>
      </c>
      <c r="AF935" s="8"/>
    </row>
    <row r="936">
      <c r="A936" s="8">
        <v>155.0</v>
      </c>
      <c r="B936" s="9" t="s">
        <v>1898</v>
      </c>
      <c r="C936" s="10" t="s">
        <v>1899</v>
      </c>
      <c r="D936" s="8">
        <v>24.0</v>
      </c>
      <c r="E936" s="8">
        <v>1.0</v>
      </c>
      <c r="F936" s="8">
        <v>1.0</v>
      </c>
      <c r="G936" s="8">
        <v>0.0</v>
      </c>
      <c r="H936" s="8">
        <v>1.4</v>
      </c>
      <c r="I936" s="11">
        <v>0.0</v>
      </c>
      <c r="J936" s="8">
        <v>0.0</v>
      </c>
      <c r="K936" s="8">
        <v>0.0</v>
      </c>
      <c r="L936" s="8">
        <v>0.0</v>
      </c>
      <c r="M936" s="8">
        <v>0.0</v>
      </c>
      <c r="N936" s="8">
        <v>0.0</v>
      </c>
      <c r="O936" s="8">
        <v>0.0</v>
      </c>
      <c r="P936" s="8">
        <v>0.0</v>
      </c>
      <c r="Q936" s="8">
        <v>0.0</v>
      </c>
      <c r="R936" s="8">
        <v>0.0</v>
      </c>
      <c r="S936" s="8">
        <v>0.0</v>
      </c>
      <c r="T936" s="8">
        <v>0.0</v>
      </c>
      <c r="U936" s="8">
        <v>0.0</v>
      </c>
      <c r="V936" s="8">
        <v>0.0</v>
      </c>
      <c r="W936" s="8">
        <v>0.0</v>
      </c>
      <c r="X936" s="8">
        <v>0.0</v>
      </c>
      <c r="Y936" s="8">
        <v>0.0</v>
      </c>
      <c r="Z936" s="10">
        <v>1.0</v>
      </c>
      <c r="AA936" s="8">
        <v>0.0</v>
      </c>
      <c r="AB936" s="8">
        <v>0.0</v>
      </c>
      <c r="AC936" s="8">
        <v>0.0</v>
      </c>
      <c r="AD936" s="8">
        <v>0.0</v>
      </c>
      <c r="AE936" s="14">
        <v>2019.0</v>
      </c>
      <c r="AF936" s="8"/>
    </row>
    <row r="937">
      <c r="A937" s="15">
        <v>155.0</v>
      </c>
      <c r="B937" s="9" t="s">
        <v>1900</v>
      </c>
      <c r="C937" s="10" t="s">
        <v>1901</v>
      </c>
      <c r="D937" s="15">
        <v>24.0</v>
      </c>
      <c r="E937" s="15">
        <v>3.0</v>
      </c>
      <c r="F937" s="15">
        <v>2.0</v>
      </c>
      <c r="G937" s="15">
        <v>1.0</v>
      </c>
      <c r="H937" s="15">
        <v>3.6</v>
      </c>
      <c r="I937" s="16">
        <v>0.0</v>
      </c>
      <c r="J937" s="15">
        <v>0.0</v>
      </c>
      <c r="K937" s="10">
        <v>0.3</v>
      </c>
      <c r="L937" s="15">
        <v>0.0</v>
      </c>
      <c r="M937" s="15">
        <v>0.0</v>
      </c>
      <c r="N937" s="10">
        <v>0.3</v>
      </c>
      <c r="O937" s="15">
        <v>0.0</v>
      </c>
      <c r="P937" s="15">
        <v>0.0</v>
      </c>
      <c r="Q937" s="15">
        <v>0.0</v>
      </c>
      <c r="R937" s="15">
        <v>0.0</v>
      </c>
      <c r="S937" s="15">
        <v>0.0</v>
      </c>
      <c r="T937" s="10">
        <v>0.3</v>
      </c>
      <c r="U937" s="10">
        <v>0.3</v>
      </c>
      <c r="V937" s="10">
        <v>0.3</v>
      </c>
      <c r="W937" s="10">
        <v>0.3</v>
      </c>
      <c r="X937" s="15">
        <v>0.0</v>
      </c>
      <c r="Y937" s="15">
        <v>0.0</v>
      </c>
      <c r="Z937" s="10">
        <v>0.3</v>
      </c>
      <c r="AA937" s="15">
        <v>0.7</v>
      </c>
      <c r="AB937" s="15">
        <v>0.0</v>
      </c>
      <c r="AC937" s="15">
        <v>0.0</v>
      </c>
      <c r="AD937" s="15">
        <v>-1.3</v>
      </c>
      <c r="AE937" s="14">
        <v>2019.0</v>
      </c>
      <c r="AF937" s="15"/>
    </row>
    <row r="938">
      <c r="A938" s="8">
        <v>1.0</v>
      </c>
      <c r="B938" s="9" t="s">
        <v>1902</v>
      </c>
      <c r="C938" s="10" t="s">
        <v>1903</v>
      </c>
      <c r="D938" s="8">
        <v>27.0</v>
      </c>
      <c r="E938" s="8">
        <v>32.0</v>
      </c>
      <c r="F938" s="8">
        <v>15.0</v>
      </c>
      <c r="G938" s="8">
        <v>17.0</v>
      </c>
      <c r="H938" s="8">
        <v>29.5</v>
      </c>
      <c r="I938" s="11">
        <v>23.0</v>
      </c>
      <c r="J938" s="10">
        <v>8.7</v>
      </c>
      <c r="K938" s="10">
        <v>14.8</v>
      </c>
      <c r="L938" s="8">
        <v>58.9</v>
      </c>
      <c r="M938" s="10">
        <v>0.4</v>
      </c>
      <c r="N938" s="10">
        <v>1.2</v>
      </c>
      <c r="O938" s="8">
        <v>32.4</v>
      </c>
      <c r="P938" s="8">
        <v>5.3</v>
      </c>
      <c r="Q938" s="8">
        <v>7.2</v>
      </c>
      <c r="R938" s="8">
        <v>73.8</v>
      </c>
      <c r="S938" s="10">
        <v>2.3</v>
      </c>
      <c r="T938" s="10">
        <v>7.3</v>
      </c>
      <c r="U938" s="10">
        <v>9.7</v>
      </c>
      <c r="V938" s="10">
        <v>2.3</v>
      </c>
      <c r="W938" s="10">
        <v>2.8</v>
      </c>
      <c r="X938" s="10">
        <v>0.5</v>
      </c>
      <c r="Y938" s="10">
        <v>1.7</v>
      </c>
      <c r="Z938" s="10">
        <v>2.8</v>
      </c>
      <c r="AA938" s="8">
        <v>39.7</v>
      </c>
      <c r="AB938" s="8">
        <v>15.0</v>
      </c>
      <c r="AC938" s="8">
        <v>0.0</v>
      </c>
      <c r="AD938" s="8">
        <v>2.3</v>
      </c>
      <c r="AE938" s="14">
        <v>2018.0</v>
      </c>
      <c r="AF938" s="8"/>
    </row>
    <row r="939">
      <c r="A939" s="8">
        <v>2.0</v>
      </c>
      <c r="B939" s="9" t="s">
        <v>1904</v>
      </c>
      <c r="C939" s="10" t="s">
        <v>1905</v>
      </c>
      <c r="D939" s="8">
        <v>24.0</v>
      </c>
      <c r="E939" s="8">
        <v>34.0</v>
      </c>
      <c r="F939" s="8">
        <v>26.0</v>
      </c>
      <c r="G939" s="8">
        <v>8.0</v>
      </c>
      <c r="H939" s="8">
        <v>31.6</v>
      </c>
      <c r="I939" s="11">
        <v>21.8</v>
      </c>
      <c r="J939" s="10">
        <v>7.9</v>
      </c>
      <c r="K939" s="10">
        <v>15.0</v>
      </c>
      <c r="L939" s="8">
        <v>52.9</v>
      </c>
      <c r="M939" s="10">
        <v>1.8</v>
      </c>
      <c r="N939" s="10">
        <v>4.3</v>
      </c>
      <c r="O939" s="8">
        <v>41.5</v>
      </c>
      <c r="P939" s="8">
        <v>4.1</v>
      </c>
      <c r="Q939" s="8">
        <v>5.1</v>
      </c>
      <c r="R939" s="8">
        <v>82.0</v>
      </c>
      <c r="S939" s="10">
        <v>1.1</v>
      </c>
      <c r="T939" s="10">
        <v>7.2</v>
      </c>
      <c r="U939" s="10">
        <v>8.4</v>
      </c>
      <c r="V939" s="10">
        <v>2.5</v>
      </c>
      <c r="W939" s="10">
        <v>1.8</v>
      </c>
      <c r="X939" s="10">
        <v>1.4</v>
      </c>
      <c r="Y939" s="10">
        <v>1.4</v>
      </c>
      <c r="Z939" s="10">
        <v>2.0</v>
      </c>
      <c r="AA939" s="8">
        <v>40.1</v>
      </c>
      <c r="AB939" s="8">
        <v>9.0</v>
      </c>
      <c r="AC939" s="8">
        <v>0.0</v>
      </c>
      <c r="AD939" s="8">
        <v>8.1</v>
      </c>
      <c r="AE939" s="14">
        <v>2018.0</v>
      </c>
      <c r="AF939" s="8"/>
    </row>
    <row r="940">
      <c r="A940" s="8">
        <v>3.0</v>
      </c>
      <c r="B940" s="9" t="s">
        <v>1906</v>
      </c>
      <c r="C940" s="10" t="s">
        <v>1907</v>
      </c>
      <c r="D940" s="8">
        <v>22.0</v>
      </c>
      <c r="E940" s="8">
        <v>33.0</v>
      </c>
      <c r="F940" s="8">
        <v>14.0</v>
      </c>
      <c r="G940" s="8">
        <v>19.0</v>
      </c>
      <c r="H940" s="8">
        <v>30.6</v>
      </c>
      <c r="I940" s="11">
        <v>20.7</v>
      </c>
      <c r="J940" s="10">
        <v>7.4</v>
      </c>
      <c r="K940" s="10">
        <v>16.1</v>
      </c>
      <c r="L940" s="8">
        <v>46.2</v>
      </c>
      <c r="M940" s="8">
        <v>0.0</v>
      </c>
      <c r="N940" s="8">
        <v>0.0</v>
      </c>
      <c r="O940" s="8">
        <v>0.0</v>
      </c>
      <c r="P940" s="8">
        <v>5.8</v>
      </c>
      <c r="Q940" s="8">
        <v>7.5</v>
      </c>
      <c r="R940" s="8">
        <v>77.4</v>
      </c>
      <c r="S940" s="10">
        <v>2.0</v>
      </c>
      <c r="T940" s="10">
        <v>6.0</v>
      </c>
      <c r="U940" s="10">
        <v>8.0</v>
      </c>
      <c r="V940" s="10">
        <v>2.2</v>
      </c>
      <c r="W940" s="10">
        <v>1.4</v>
      </c>
      <c r="X940" s="10">
        <v>0.8</v>
      </c>
      <c r="Y940" s="10">
        <v>1.7</v>
      </c>
      <c r="Z940" s="10">
        <v>2.1</v>
      </c>
      <c r="AA940" s="8">
        <v>35.9</v>
      </c>
      <c r="AB940" s="8">
        <v>10.0</v>
      </c>
      <c r="AC940" s="8">
        <v>0.0</v>
      </c>
      <c r="AD940" s="8">
        <v>-1.3</v>
      </c>
      <c r="AE940" s="14">
        <v>2018.0</v>
      </c>
      <c r="AF940" s="8"/>
    </row>
    <row r="941">
      <c r="A941" s="8">
        <v>3.0</v>
      </c>
      <c r="B941" s="9" t="s">
        <v>1908</v>
      </c>
      <c r="C941" s="10" t="s">
        <v>1909</v>
      </c>
      <c r="D941" s="8">
        <v>37.0</v>
      </c>
      <c r="E941" s="8">
        <v>33.0</v>
      </c>
      <c r="F941" s="8">
        <v>20.0</v>
      </c>
      <c r="G941" s="8">
        <v>13.0</v>
      </c>
      <c r="H941" s="8">
        <v>30.0</v>
      </c>
      <c r="I941" s="11">
        <v>20.7</v>
      </c>
      <c r="J941" s="10">
        <v>6.1</v>
      </c>
      <c r="K941" s="10">
        <v>13.7</v>
      </c>
      <c r="L941" s="8">
        <v>44.6</v>
      </c>
      <c r="M941" s="10">
        <v>3.2</v>
      </c>
      <c r="N941" s="10">
        <v>8.4</v>
      </c>
      <c r="O941" s="8">
        <v>38.3</v>
      </c>
      <c r="P941" s="8">
        <v>5.2</v>
      </c>
      <c r="Q941" s="8">
        <v>5.6</v>
      </c>
      <c r="R941" s="8">
        <v>92.5</v>
      </c>
      <c r="S941" s="10">
        <v>0.1</v>
      </c>
      <c r="T941" s="10">
        <v>3.4</v>
      </c>
      <c r="U941" s="10">
        <v>3.5</v>
      </c>
      <c r="V941" s="10">
        <v>5.3</v>
      </c>
      <c r="W941" s="10">
        <v>2.6</v>
      </c>
      <c r="X941" s="10">
        <v>0.9</v>
      </c>
      <c r="Y941" s="10">
        <v>0.2</v>
      </c>
      <c r="Z941" s="10">
        <v>3.0</v>
      </c>
      <c r="AA941" s="8">
        <v>35.0</v>
      </c>
      <c r="AB941" s="8">
        <v>2.0</v>
      </c>
      <c r="AC941" s="8">
        <v>0.0</v>
      </c>
      <c r="AD941" s="8">
        <v>6.0</v>
      </c>
      <c r="AE941" s="14">
        <v>2018.0</v>
      </c>
      <c r="AF941" s="8"/>
    </row>
    <row r="942">
      <c r="A942" s="8">
        <v>5.0</v>
      </c>
      <c r="B942" s="9" t="s">
        <v>1910</v>
      </c>
      <c r="C942" s="10" t="s">
        <v>1911</v>
      </c>
      <c r="D942" s="8">
        <v>29.0</v>
      </c>
      <c r="E942" s="8">
        <v>29.0</v>
      </c>
      <c r="F942" s="8">
        <v>20.0</v>
      </c>
      <c r="G942" s="8">
        <v>9.0</v>
      </c>
      <c r="H942" s="8">
        <v>32.2</v>
      </c>
      <c r="I942" s="11">
        <v>20.7</v>
      </c>
      <c r="J942" s="10">
        <v>7.6</v>
      </c>
      <c r="K942" s="10">
        <v>15.6</v>
      </c>
      <c r="L942" s="8">
        <v>48.8</v>
      </c>
      <c r="M942" s="10">
        <v>1.7</v>
      </c>
      <c r="N942" s="10">
        <v>4.2</v>
      </c>
      <c r="O942" s="8">
        <v>40.5</v>
      </c>
      <c r="P942" s="8">
        <v>3.8</v>
      </c>
      <c r="Q942" s="8">
        <v>4.3</v>
      </c>
      <c r="R942" s="8">
        <v>88.7</v>
      </c>
      <c r="S942" s="10">
        <v>1.5</v>
      </c>
      <c r="T942" s="10">
        <v>5.8</v>
      </c>
      <c r="U942" s="10">
        <v>7.2</v>
      </c>
      <c r="V942" s="10">
        <v>2.3</v>
      </c>
      <c r="W942" s="10">
        <v>0.9</v>
      </c>
      <c r="X942" s="10">
        <v>0.9</v>
      </c>
      <c r="Y942" s="10">
        <v>1.4</v>
      </c>
      <c r="Z942" s="10">
        <v>1.7</v>
      </c>
      <c r="AA942" s="8">
        <v>36.4</v>
      </c>
      <c r="AB942" s="8">
        <v>8.0</v>
      </c>
      <c r="AC942" s="8">
        <v>0.0</v>
      </c>
      <c r="AD942" s="8">
        <v>5.3</v>
      </c>
      <c r="AE942" s="14">
        <v>2018.0</v>
      </c>
      <c r="AF942" s="8"/>
    </row>
    <row r="943">
      <c r="A943" s="8">
        <v>6.0</v>
      </c>
      <c r="B943" s="9" t="s">
        <v>1912</v>
      </c>
      <c r="C943" s="10" t="s">
        <v>1913</v>
      </c>
      <c r="D943" s="8">
        <v>28.0</v>
      </c>
      <c r="E943" s="8">
        <v>34.0</v>
      </c>
      <c r="F943" s="8">
        <v>20.0</v>
      </c>
      <c r="G943" s="8">
        <v>14.0</v>
      </c>
      <c r="H943" s="8">
        <v>32.6</v>
      </c>
      <c r="I943" s="11">
        <v>20.5</v>
      </c>
      <c r="J943" s="10">
        <v>7.8</v>
      </c>
      <c r="K943" s="10">
        <v>14.4</v>
      </c>
      <c r="L943" s="8">
        <v>54.4</v>
      </c>
      <c r="M943" s="8">
        <v>0.0</v>
      </c>
      <c r="N943" s="10">
        <v>0.1</v>
      </c>
      <c r="O943" s="8">
        <v>25.0</v>
      </c>
      <c r="P943" s="8">
        <v>4.8</v>
      </c>
      <c r="Q943" s="8">
        <v>6.0</v>
      </c>
      <c r="R943" s="8">
        <v>80.0</v>
      </c>
      <c r="S943" s="10">
        <v>1.9</v>
      </c>
      <c r="T943" s="10">
        <v>5.9</v>
      </c>
      <c r="U943" s="10">
        <v>7.7</v>
      </c>
      <c r="V943" s="10">
        <v>2.1</v>
      </c>
      <c r="W943" s="10">
        <v>2.4</v>
      </c>
      <c r="X943" s="10">
        <v>0.5</v>
      </c>
      <c r="Y943" s="10">
        <v>2.6</v>
      </c>
      <c r="Z943" s="10">
        <v>3.2</v>
      </c>
      <c r="AA943" s="8">
        <v>36.4</v>
      </c>
      <c r="AB943" s="8">
        <v>10.0</v>
      </c>
      <c r="AC943" s="8">
        <v>0.0</v>
      </c>
      <c r="AD943" s="8">
        <v>3.5</v>
      </c>
      <c r="AE943" s="14">
        <v>2018.0</v>
      </c>
      <c r="AF943" s="8"/>
    </row>
    <row r="944">
      <c r="A944" s="8">
        <v>7.0</v>
      </c>
      <c r="B944" s="9" t="s">
        <v>1914</v>
      </c>
      <c r="C944" s="10" t="s">
        <v>1915</v>
      </c>
      <c r="D944" s="8">
        <v>30.0</v>
      </c>
      <c r="E944" s="8">
        <v>33.0</v>
      </c>
      <c r="F944" s="8">
        <v>7.0</v>
      </c>
      <c r="G944" s="8">
        <v>26.0</v>
      </c>
      <c r="H944" s="8">
        <v>33.0</v>
      </c>
      <c r="I944" s="11">
        <v>19.7</v>
      </c>
      <c r="J944" s="10">
        <v>8.0</v>
      </c>
      <c r="K944" s="10">
        <v>16.8</v>
      </c>
      <c r="L944" s="8">
        <v>47.3</v>
      </c>
      <c r="M944" s="10">
        <v>0.9</v>
      </c>
      <c r="N944" s="10">
        <v>2.9</v>
      </c>
      <c r="O944" s="8">
        <v>32.6</v>
      </c>
      <c r="P944" s="8">
        <v>2.8</v>
      </c>
      <c r="Q944" s="8">
        <v>3.7</v>
      </c>
      <c r="R944" s="8">
        <v>77.0</v>
      </c>
      <c r="S944" s="10">
        <v>1.9</v>
      </c>
      <c r="T944" s="10">
        <v>5.1</v>
      </c>
      <c r="U944" s="10">
        <v>7.0</v>
      </c>
      <c r="V944" s="10">
        <v>2.7</v>
      </c>
      <c r="W944" s="10">
        <v>2.8</v>
      </c>
      <c r="X944" s="10">
        <v>0.7</v>
      </c>
      <c r="Y944" s="10">
        <v>0.6</v>
      </c>
      <c r="Z944" s="10">
        <v>2.5</v>
      </c>
      <c r="AA944" s="8">
        <v>33.1</v>
      </c>
      <c r="AB944" s="8">
        <v>7.0</v>
      </c>
      <c r="AC944" s="8">
        <v>0.0</v>
      </c>
      <c r="AD944" s="8">
        <v>-5.7</v>
      </c>
      <c r="AE944" s="14">
        <v>2018.0</v>
      </c>
      <c r="AF944" s="8"/>
    </row>
    <row r="945">
      <c r="A945" s="8">
        <v>8.0</v>
      </c>
      <c r="B945" s="9" t="s">
        <v>1916</v>
      </c>
      <c r="C945" s="10" t="s">
        <v>1917</v>
      </c>
      <c r="D945" s="8">
        <v>27.0</v>
      </c>
      <c r="E945" s="8">
        <v>31.0</v>
      </c>
      <c r="F945" s="8">
        <v>14.0</v>
      </c>
      <c r="G945" s="8">
        <v>17.0</v>
      </c>
      <c r="H945" s="8">
        <v>32.3</v>
      </c>
      <c r="I945" s="11">
        <v>18.2</v>
      </c>
      <c r="J945" s="10">
        <v>6.4</v>
      </c>
      <c r="K945" s="10">
        <v>14.2</v>
      </c>
      <c r="L945" s="8">
        <v>44.9</v>
      </c>
      <c r="M945" s="10">
        <v>1.5</v>
      </c>
      <c r="N945" s="10">
        <v>3.9</v>
      </c>
      <c r="O945" s="8">
        <v>39.3</v>
      </c>
      <c r="P945" s="8">
        <v>3.9</v>
      </c>
      <c r="Q945" s="8">
        <v>4.3</v>
      </c>
      <c r="R945" s="8">
        <v>91.7</v>
      </c>
      <c r="S945" s="10">
        <v>0.8</v>
      </c>
      <c r="T945" s="10">
        <v>3.1</v>
      </c>
      <c r="U945" s="10">
        <v>3.9</v>
      </c>
      <c r="V945" s="10">
        <v>3.5</v>
      </c>
      <c r="W945" s="10">
        <v>2.0</v>
      </c>
      <c r="X945" s="10">
        <v>1.1</v>
      </c>
      <c r="Y945" s="10">
        <v>0.1</v>
      </c>
      <c r="Z945" s="10">
        <v>1.1</v>
      </c>
      <c r="AA945" s="8">
        <v>29.5</v>
      </c>
      <c r="AB945" s="8">
        <v>1.0</v>
      </c>
      <c r="AC945" s="8">
        <v>0.0</v>
      </c>
      <c r="AD945" s="8">
        <v>-0.9</v>
      </c>
      <c r="AE945" s="14">
        <v>2018.0</v>
      </c>
      <c r="AF945" s="8"/>
    </row>
    <row r="946">
      <c r="A946" s="8">
        <v>9.0</v>
      </c>
      <c r="B946" s="9" t="s">
        <v>1918</v>
      </c>
      <c r="C946" s="10" t="s">
        <v>1919</v>
      </c>
      <c r="D946" s="8">
        <v>30.0</v>
      </c>
      <c r="E946" s="8">
        <v>34.0</v>
      </c>
      <c r="F946" s="8">
        <v>18.0</v>
      </c>
      <c r="G946" s="8">
        <v>16.0</v>
      </c>
      <c r="H946" s="8">
        <v>31.8</v>
      </c>
      <c r="I946" s="11">
        <v>18.0</v>
      </c>
      <c r="J946" s="10">
        <v>6.6</v>
      </c>
      <c r="K946" s="10">
        <v>15.5</v>
      </c>
      <c r="L946" s="8">
        <v>42.3</v>
      </c>
      <c r="M946" s="10">
        <v>1.9</v>
      </c>
      <c r="N946" s="10">
        <v>5.3</v>
      </c>
      <c r="O946" s="8">
        <v>36.5</v>
      </c>
      <c r="P946" s="8">
        <v>2.9</v>
      </c>
      <c r="Q946" s="8">
        <v>3.5</v>
      </c>
      <c r="R946" s="8">
        <v>83.3</v>
      </c>
      <c r="S946" s="10">
        <v>1.4</v>
      </c>
      <c r="T946" s="10">
        <v>3.7</v>
      </c>
      <c r="U946" s="10">
        <v>5.1</v>
      </c>
      <c r="V946" s="10">
        <v>2.6</v>
      </c>
      <c r="W946" s="10">
        <v>1.8</v>
      </c>
      <c r="X946" s="10">
        <v>1.7</v>
      </c>
      <c r="Y946" s="10">
        <v>0.4</v>
      </c>
      <c r="Z946" s="10">
        <v>1.8</v>
      </c>
      <c r="AA946" s="8">
        <v>31.7</v>
      </c>
      <c r="AB946" s="8">
        <v>0.0</v>
      </c>
      <c r="AC946" s="8">
        <v>0.0</v>
      </c>
      <c r="AD946" s="8">
        <v>2.7</v>
      </c>
      <c r="AE946" s="14">
        <v>2018.0</v>
      </c>
      <c r="AF946" s="8"/>
    </row>
    <row r="947">
      <c r="A947" s="8">
        <v>10.0</v>
      </c>
      <c r="B947" s="9" t="s">
        <v>1920</v>
      </c>
      <c r="C947" s="10" t="s">
        <v>1921</v>
      </c>
      <c r="D947" s="8">
        <v>28.0</v>
      </c>
      <c r="E947" s="8">
        <v>32.0</v>
      </c>
      <c r="F947" s="8">
        <v>15.0</v>
      </c>
      <c r="G947" s="8">
        <v>17.0</v>
      </c>
      <c r="H947" s="8">
        <v>34.1</v>
      </c>
      <c r="I947" s="11">
        <v>17.9</v>
      </c>
      <c r="J947" s="10">
        <v>5.8</v>
      </c>
      <c r="K947" s="10">
        <v>14.4</v>
      </c>
      <c r="L947" s="8">
        <v>40.3</v>
      </c>
      <c r="M947" s="10">
        <v>1.6</v>
      </c>
      <c r="N947" s="10">
        <v>5.4</v>
      </c>
      <c r="O947" s="8">
        <v>29.7</v>
      </c>
      <c r="P947" s="8">
        <v>4.7</v>
      </c>
      <c r="Q947" s="8">
        <v>5.6</v>
      </c>
      <c r="R947" s="8">
        <v>83.9</v>
      </c>
      <c r="S947" s="10">
        <v>0.7</v>
      </c>
      <c r="T947" s="10">
        <v>2.7</v>
      </c>
      <c r="U947" s="10">
        <v>3.3</v>
      </c>
      <c r="V947" s="10">
        <v>6.2</v>
      </c>
      <c r="W947" s="10">
        <v>2.5</v>
      </c>
      <c r="X947" s="10">
        <v>1.4</v>
      </c>
      <c r="Y947" s="10">
        <v>0.5</v>
      </c>
      <c r="Z947" s="10">
        <v>2.3</v>
      </c>
      <c r="AA947" s="8">
        <v>33.0</v>
      </c>
      <c r="AB947" s="8">
        <v>3.0</v>
      </c>
      <c r="AC947" s="8">
        <v>0.0</v>
      </c>
      <c r="AD947" s="8">
        <v>2.3</v>
      </c>
      <c r="AE947" s="14">
        <v>2018.0</v>
      </c>
      <c r="AF947" s="8"/>
    </row>
    <row r="948">
      <c r="A948" s="8">
        <v>11.0</v>
      </c>
      <c r="B948" s="9" t="s">
        <v>1922</v>
      </c>
      <c r="C948" s="10" t="s">
        <v>1923</v>
      </c>
      <c r="D948" s="8">
        <v>33.0</v>
      </c>
      <c r="E948" s="8">
        <v>31.0</v>
      </c>
      <c r="F948" s="8">
        <v>17.0</v>
      </c>
      <c r="G948" s="8">
        <v>14.0</v>
      </c>
      <c r="H948" s="8">
        <v>30.6</v>
      </c>
      <c r="I948" s="11">
        <v>17.9</v>
      </c>
      <c r="J948" s="10">
        <v>6.4</v>
      </c>
      <c r="K948" s="10">
        <v>13.5</v>
      </c>
      <c r="L948" s="8">
        <v>47.1</v>
      </c>
      <c r="M948" s="10">
        <v>1.3</v>
      </c>
      <c r="N948" s="10">
        <v>3.8</v>
      </c>
      <c r="O948" s="8">
        <v>34.5</v>
      </c>
      <c r="P948" s="8">
        <v>3.8</v>
      </c>
      <c r="Q948" s="8">
        <v>4.7</v>
      </c>
      <c r="R948" s="8">
        <v>80.8</v>
      </c>
      <c r="S948" s="10">
        <v>1.6</v>
      </c>
      <c r="T948" s="10">
        <v>6.5</v>
      </c>
      <c r="U948" s="10">
        <v>8.2</v>
      </c>
      <c r="V948" s="10">
        <v>4.7</v>
      </c>
      <c r="W948" s="10">
        <v>3.0</v>
      </c>
      <c r="X948" s="10">
        <v>1.2</v>
      </c>
      <c r="Y948" s="10">
        <v>1.1</v>
      </c>
      <c r="Z948" s="10">
        <v>2.1</v>
      </c>
      <c r="AA948" s="8">
        <v>36.7</v>
      </c>
      <c r="AB948" s="8">
        <v>13.0</v>
      </c>
      <c r="AC948" s="8">
        <v>0.0</v>
      </c>
      <c r="AD948" s="8">
        <v>2.7</v>
      </c>
      <c r="AE948" s="14">
        <v>2018.0</v>
      </c>
      <c r="AF948" s="8"/>
    </row>
    <row r="949">
      <c r="A949" s="8">
        <v>12.0</v>
      </c>
      <c r="B949" s="9" t="s">
        <v>1924</v>
      </c>
      <c r="C949" s="10" t="s">
        <v>1925</v>
      </c>
      <c r="D949" s="8">
        <v>33.0</v>
      </c>
      <c r="E949" s="8">
        <v>34.0</v>
      </c>
      <c r="F949" s="8">
        <v>18.0</v>
      </c>
      <c r="G949" s="8">
        <v>16.0</v>
      </c>
      <c r="H949" s="8">
        <v>32.0</v>
      </c>
      <c r="I949" s="11">
        <v>17.7</v>
      </c>
      <c r="J949" s="10">
        <v>7.0</v>
      </c>
      <c r="K949" s="10">
        <v>11.3</v>
      </c>
      <c r="L949" s="8">
        <v>61.9</v>
      </c>
      <c r="M949" s="8">
        <v>0.0</v>
      </c>
      <c r="N949" s="8">
        <v>0.0</v>
      </c>
      <c r="O949" s="8">
        <v>0.0</v>
      </c>
      <c r="P949" s="8">
        <v>3.8</v>
      </c>
      <c r="Q949" s="8">
        <v>5.0</v>
      </c>
      <c r="R949" s="8">
        <v>75.7</v>
      </c>
      <c r="S949" s="10">
        <v>3.6</v>
      </c>
      <c r="T949" s="10">
        <v>8.3</v>
      </c>
      <c r="U949" s="10">
        <v>11.9</v>
      </c>
      <c r="V949" s="10">
        <v>2.2</v>
      </c>
      <c r="W949" s="10">
        <v>3.0</v>
      </c>
      <c r="X949" s="10">
        <v>1.4</v>
      </c>
      <c r="Y949" s="10">
        <v>1.2</v>
      </c>
      <c r="Z949" s="10">
        <v>3.0</v>
      </c>
      <c r="AA949" s="8">
        <v>37.1</v>
      </c>
      <c r="AB949" s="8">
        <v>22.0</v>
      </c>
      <c r="AC949" s="8">
        <v>0.0</v>
      </c>
      <c r="AD949" s="8">
        <v>2.3</v>
      </c>
      <c r="AE949" s="14">
        <v>2018.0</v>
      </c>
      <c r="AF949" s="8"/>
    </row>
    <row r="950">
      <c r="A950" s="8">
        <v>13.0</v>
      </c>
      <c r="B950" s="9" t="s">
        <v>1926</v>
      </c>
      <c r="C950" s="10" t="s">
        <v>1927</v>
      </c>
      <c r="D950" s="8">
        <v>31.0</v>
      </c>
      <c r="E950" s="8">
        <v>34.0</v>
      </c>
      <c r="F950" s="8">
        <v>20.0</v>
      </c>
      <c r="G950" s="8">
        <v>14.0</v>
      </c>
      <c r="H950" s="8">
        <v>32.9</v>
      </c>
      <c r="I950" s="11">
        <v>17.3</v>
      </c>
      <c r="J950" s="10">
        <v>6.1</v>
      </c>
      <c r="K950" s="10">
        <v>13.5</v>
      </c>
      <c r="L950" s="8">
        <v>45.2</v>
      </c>
      <c r="M950" s="10">
        <v>1.6</v>
      </c>
      <c r="N950" s="10">
        <v>5.2</v>
      </c>
      <c r="O950" s="8">
        <v>31.3</v>
      </c>
      <c r="P950" s="8">
        <v>3.4</v>
      </c>
      <c r="Q950" s="8">
        <v>4.0</v>
      </c>
      <c r="R950" s="8">
        <v>86.7</v>
      </c>
      <c r="S950" s="10">
        <v>1.4</v>
      </c>
      <c r="T950" s="10">
        <v>5.9</v>
      </c>
      <c r="U950" s="10">
        <v>7.2</v>
      </c>
      <c r="V950" s="10">
        <v>3.2</v>
      </c>
      <c r="W950" s="10">
        <v>1.6</v>
      </c>
      <c r="X950" s="10">
        <v>1.3</v>
      </c>
      <c r="Y950" s="10">
        <v>0.4</v>
      </c>
      <c r="Z950" s="10">
        <v>1.8</v>
      </c>
      <c r="AA950" s="8">
        <v>32.7</v>
      </c>
      <c r="AB950" s="8">
        <v>7.0</v>
      </c>
      <c r="AC950" s="8">
        <v>0.0</v>
      </c>
      <c r="AD950" s="8">
        <v>3.3</v>
      </c>
      <c r="AE950" s="14">
        <v>2018.0</v>
      </c>
      <c r="AF950" s="8"/>
    </row>
    <row r="951">
      <c r="A951" s="8">
        <v>14.0</v>
      </c>
      <c r="B951" s="9" t="s">
        <v>1928</v>
      </c>
      <c r="C951" s="10" t="s">
        <v>1929</v>
      </c>
      <c r="D951" s="8">
        <v>29.0</v>
      </c>
      <c r="E951" s="8">
        <v>31.0</v>
      </c>
      <c r="F951" s="8">
        <v>22.0</v>
      </c>
      <c r="G951" s="8">
        <v>9.0</v>
      </c>
      <c r="H951" s="8">
        <v>28.9</v>
      </c>
      <c r="I951" s="11">
        <v>17.2</v>
      </c>
      <c r="J951" s="10">
        <v>5.7</v>
      </c>
      <c r="K951" s="10">
        <v>12.9</v>
      </c>
      <c r="L951" s="8">
        <v>44.1</v>
      </c>
      <c r="M951" s="10">
        <v>1.4</v>
      </c>
      <c r="N951" s="10">
        <v>4.2</v>
      </c>
      <c r="O951" s="8">
        <v>32.1</v>
      </c>
      <c r="P951" s="8">
        <v>4.5</v>
      </c>
      <c r="Q951" s="8">
        <v>5.5</v>
      </c>
      <c r="R951" s="8">
        <v>81.7</v>
      </c>
      <c r="S951" s="10">
        <v>0.9</v>
      </c>
      <c r="T951" s="10">
        <v>2.7</v>
      </c>
      <c r="U951" s="10">
        <v>3.6</v>
      </c>
      <c r="V951" s="10">
        <v>2.7</v>
      </c>
      <c r="W951" s="10">
        <v>1.6</v>
      </c>
      <c r="X951" s="10">
        <v>1.2</v>
      </c>
      <c r="Y951" s="10">
        <v>0.2</v>
      </c>
      <c r="Z951" s="10">
        <v>2.1</v>
      </c>
      <c r="AA951" s="8">
        <v>27.6</v>
      </c>
      <c r="AB951" s="8">
        <v>0.0</v>
      </c>
      <c r="AC951" s="8">
        <v>0.0</v>
      </c>
      <c r="AD951" s="8">
        <v>4.9</v>
      </c>
      <c r="AE951" s="14">
        <v>2018.0</v>
      </c>
      <c r="AF951" s="8"/>
    </row>
    <row r="952">
      <c r="A952" s="8">
        <v>15.0</v>
      </c>
      <c r="B952" s="9" t="s">
        <v>1930</v>
      </c>
      <c r="C952" s="10" t="s">
        <v>1931</v>
      </c>
      <c r="D952" s="8">
        <v>32.0</v>
      </c>
      <c r="E952" s="8">
        <v>29.0</v>
      </c>
      <c r="F952" s="8">
        <v>19.0</v>
      </c>
      <c r="G952" s="8">
        <v>10.0</v>
      </c>
      <c r="H952" s="8">
        <v>27.5</v>
      </c>
      <c r="I952" s="11">
        <v>16.5</v>
      </c>
      <c r="J952" s="10">
        <v>5.9</v>
      </c>
      <c r="K952" s="10">
        <v>14.0</v>
      </c>
      <c r="L952" s="8">
        <v>42.0</v>
      </c>
      <c r="M952" s="10">
        <v>0.7</v>
      </c>
      <c r="N952" s="10">
        <v>2.6</v>
      </c>
      <c r="O952" s="8">
        <v>27.6</v>
      </c>
      <c r="P952" s="8">
        <v>4.0</v>
      </c>
      <c r="Q952" s="8">
        <v>4.8</v>
      </c>
      <c r="R952" s="8">
        <v>83.6</v>
      </c>
      <c r="S952" s="10">
        <v>1.6</v>
      </c>
      <c r="T952" s="10">
        <v>4.4</v>
      </c>
      <c r="U952" s="10">
        <v>6.0</v>
      </c>
      <c r="V952" s="10">
        <v>3.0</v>
      </c>
      <c r="W952" s="10">
        <v>2.6</v>
      </c>
      <c r="X952" s="10">
        <v>1.3</v>
      </c>
      <c r="Y952" s="10">
        <v>0.6</v>
      </c>
      <c r="Z952" s="10">
        <v>2.6</v>
      </c>
      <c r="AA952" s="8">
        <v>29.9</v>
      </c>
      <c r="AB952" s="8">
        <v>3.0</v>
      </c>
      <c r="AC952" s="8">
        <v>0.0</v>
      </c>
      <c r="AD952" s="8">
        <v>2.5</v>
      </c>
      <c r="AE952" s="14">
        <v>2018.0</v>
      </c>
      <c r="AF952" s="8"/>
    </row>
    <row r="953">
      <c r="A953" s="8">
        <v>16.0</v>
      </c>
      <c r="B953" s="9" t="s">
        <v>1932</v>
      </c>
      <c r="C953" s="10" t="s">
        <v>1933</v>
      </c>
      <c r="D953" s="8">
        <v>25.0</v>
      </c>
      <c r="E953" s="8">
        <v>34.0</v>
      </c>
      <c r="F953" s="8">
        <v>26.0</v>
      </c>
      <c r="G953" s="8">
        <v>8.0</v>
      </c>
      <c r="H953" s="8">
        <v>29.7</v>
      </c>
      <c r="I953" s="11">
        <v>15.5</v>
      </c>
      <c r="J953" s="10">
        <v>5.4</v>
      </c>
      <c r="K953" s="10">
        <v>12.6</v>
      </c>
      <c r="L953" s="8">
        <v>42.3</v>
      </c>
      <c r="M953" s="10">
        <v>2.0</v>
      </c>
      <c r="N953" s="10">
        <v>5.3</v>
      </c>
      <c r="O953" s="8">
        <v>37.0</v>
      </c>
      <c r="P953" s="8">
        <v>2.9</v>
      </c>
      <c r="Q953" s="8">
        <v>3.4</v>
      </c>
      <c r="R953" s="8">
        <v>85.1</v>
      </c>
      <c r="S953" s="10">
        <v>1.2</v>
      </c>
      <c r="T953" s="10">
        <v>3.3</v>
      </c>
      <c r="U953" s="10">
        <v>4.6</v>
      </c>
      <c r="V953" s="10">
        <v>3.7</v>
      </c>
      <c r="W953" s="10">
        <v>1.9</v>
      </c>
      <c r="X953" s="10">
        <v>1.3</v>
      </c>
      <c r="Y953" s="10">
        <v>0.1</v>
      </c>
      <c r="Z953" s="10">
        <v>1.8</v>
      </c>
      <c r="AA953" s="8">
        <v>28.6</v>
      </c>
      <c r="AB953" s="8">
        <v>1.0</v>
      </c>
      <c r="AC953" s="8">
        <v>0.0</v>
      </c>
      <c r="AD953" s="8">
        <v>8.4</v>
      </c>
      <c r="AE953" s="14">
        <v>2018.0</v>
      </c>
      <c r="AF953" s="8"/>
    </row>
    <row r="954">
      <c r="A954" s="8">
        <v>17.0</v>
      </c>
      <c r="B954" s="9" t="s">
        <v>1934</v>
      </c>
      <c r="C954" s="10" t="s">
        <v>1935</v>
      </c>
      <c r="D954" s="8">
        <v>28.0</v>
      </c>
      <c r="E954" s="8">
        <v>27.0</v>
      </c>
      <c r="F954" s="8">
        <v>17.0</v>
      </c>
      <c r="G954" s="8">
        <v>10.0</v>
      </c>
      <c r="H954" s="8">
        <v>30.8</v>
      </c>
      <c r="I954" s="11">
        <v>15.5</v>
      </c>
      <c r="J954" s="10">
        <v>6.3</v>
      </c>
      <c r="K954" s="10">
        <v>11.9</v>
      </c>
      <c r="L954" s="8">
        <v>52.5</v>
      </c>
      <c r="M954" s="10">
        <v>0.3</v>
      </c>
      <c r="N954" s="10">
        <v>1.0</v>
      </c>
      <c r="O954" s="8">
        <v>34.6</v>
      </c>
      <c r="P954" s="8">
        <v>2.6</v>
      </c>
      <c r="Q954" s="8">
        <v>3.2</v>
      </c>
      <c r="R954" s="8">
        <v>81.6</v>
      </c>
      <c r="S954" s="10">
        <v>1.8</v>
      </c>
      <c r="T954" s="10">
        <v>5.0</v>
      </c>
      <c r="U954" s="10">
        <v>6.8</v>
      </c>
      <c r="V954" s="10">
        <v>2.0</v>
      </c>
      <c r="W954" s="10">
        <v>1.5</v>
      </c>
      <c r="X954" s="10">
        <v>1.6</v>
      </c>
      <c r="Y954" s="10">
        <v>0.4</v>
      </c>
      <c r="Z954" s="10">
        <v>2.8</v>
      </c>
      <c r="AA954" s="8">
        <v>28.6</v>
      </c>
      <c r="AB954" s="8">
        <v>5.0</v>
      </c>
      <c r="AC954" s="8">
        <v>0.0</v>
      </c>
      <c r="AD954" s="8">
        <v>3.6</v>
      </c>
      <c r="AE954" s="14">
        <v>2018.0</v>
      </c>
      <c r="AF954" s="8"/>
    </row>
    <row r="955">
      <c r="A955" s="8">
        <v>18.0</v>
      </c>
      <c r="B955" s="9" t="s">
        <v>1936</v>
      </c>
      <c r="C955" s="10" t="s">
        <v>1937</v>
      </c>
      <c r="D955" s="8">
        <v>33.0</v>
      </c>
      <c r="E955" s="8">
        <v>32.0</v>
      </c>
      <c r="F955" s="8">
        <v>12.0</v>
      </c>
      <c r="G955" s="8">
        <v>20.0</v>
      </c>
      <c r="H955" s="8">
        <v>29.7</v>
      </c>
      <c r="I955" s="11">
        <v>15.4</v>
      </c>
      <c r="J955" s="10">
        <v>5.7</v>
      </c>
      <c r="K955" s="10">
        <v>12.3</v>
      </c>
      <c r="L955" s="8">
        <v>46.6</v>
      </c>
      <c r="M955" s="10">
        <v>2.3</v>
      </c>
      <c r="N955" s="10">
        <v>5.4</v>
      </c>
      <c r="O955" s="8">
        <v>42.0</v>
      </c>
      <c r="P955" s="8">
        <v>1.7</v>
      </c>
      <c r="Q955" s="8">
        <v>2.0</v>
      </c>
      <c r="R955" s="8">
        <v>85.7</v>
      </c>
      <c r="S955" s="10">
        <v>0.3</v>
      </c>
      <c r="T955" s="10">
        <v>2.1</v>
      </c>
      <c r="U955" s="10">
        <v>2.4</v>
      </c>
      <c r="V955" s="10">
        <v>2.5</v>
      </c>
      <c r="W955" s="10">
        <v>2.1</v>
      </c>
      <c r="X955" s="10">
        <v>0.7</v>
      </c>
      <c r="Y955" s="10">
        <v>0.3</v>
      </c>
      <c r="Z955" s="10">
        <v>1.8</v>
      </c>
      <c r="AA955" s="8">
        <v>24.6</v>
      </c>
      <c r="AB955" s="8">
        <v>0.0</v>
      </c>
      <c r="AC955" s="8">
        <v>0.0</v>
      </c>
      <c r="AD955" s="8">
        <v>-4.4</v>
      </c>
      <c r="AE955" s="14">
        <v>2018.0</v>
      </c>
      <c r="AF955" s="8"/>
    </row>
    <row r="956">
      <c r="A956" s="8">
        <v>19.0</v>
      </c>
      <c r="B956" s="9" t="s">
        <v>1938</v>
      </c>
      <c r="C956" s="10" t="s">
        <v>1939</v>
      </c>
      <c r="D956" s="8">
        <v>26.0</v>
      </c>
      <c r="E956" s="8">
        <v>34.0</v>
      </c>
      <c r="F956" s="8">
        <v>19.0</v>
      </c>
      <c r="G956" s="8">
        <v>15.0</v>
      </c>
      <c r="H956" s="8">
        <v>32.7</v>
      </c>
      <c r="I956" s="11">
        <v>14.9</v>
      </c>
      <c r="J956" s="10">
        <v>5.7</v>
      </c>
      <c r="K956" s="10">
        <v>11.7</v>
      </c>
      <c r="L956" s="8">
        <v>48.4</v>
      </c>
      <c r="M956" s="10">
        <v>1.1</v>
      </c>
      <c r="N956" s="10">
        <v>2.9</v>
      </c>
      <c r="O956" s="8">
        <v>39.2</v>
      </c>
      <c r="P956" s="8">
        <v>2.4</v>
      </c>
      <c r="Q956" s="8">
        <v>2.9</v>
      </c>
      <c r="R956" s="8">
        <v>83.5</v>
      </c>
      <c r="S956" s="10">
        <v>0.5</v>
      </c>
      <c r="T956" s="10">
        <v>2.9</v>
      </c>
      <c r="U956" s="10">
        <v>3.4</v>
      </c>
      <c r="V956" s="10">
        <v>5.1</v>
      </c>
      <c r="W956" s="10">
        <v>2.3</v>
      </c>
      <c r="X956" s="10">
        <v>1.4</v>
      </c>
      <c r="Y956" s="10">
        <v>0.2</v>
      </c>
      <c r="Z956" s="10">
        <v>1.9</v>
      </c>
      <c r="AA956" s="8">
        <v>27.7</v>
      </c>
      <c r="AB956" s="8">
        <v>0.0</v>
      </c>
      <c r="AC956" s="8">
        <v>0.0</v>
      </c>
      <c r="AD956" s="8">
        <v>1.9</v>
      </c>
      <c r="AE956" s="14">
        <v>2018.0</v>
      </c>
      <c r="AF956" s="8"/>
    </row>
    <row r="957">
      <c r="A957" s="8">
        <v>20.0</v>
      </c>
      <c r="B957" s="9" t="s">
        <v>1940</v>
      </c>
      <c r="C957" s="10" t="s">
        <v>1941</v>
      </c>
      <c r="D957" s="8">
        <v>27.0</v>
      </c>
      <c r="E957" s="8">
        <v>31.0</v>
      </c>
      <c r="F957" s="8">
        <v>19.0</v>
      </c>
      <c r="G957" s="8">
        <v>12.0</v>
      </c>
      <c r="H957" s="8">
        <v>25.5</v>
      </c>
      <c r="I957" s="11">
        <v>14.4</v>
      </c>
      <c r="J957" s="10">
        <v>5.7</v>
      </c>
      <c r="K957" s="10">
        <v>9.4</v>
      </c>
      <c r="L957" s="8">
        <v>60.3</v>
      </c>
      <c r="M957" s="8">
        <v>0.0</v>
      </c>
      <c r="N957" s="10">
        <v>0.1</v>
      </c>
      <c r="O957" s="8">
        <v>50.0</v>
      </c>
      <c r="P957" s="8">
        <v>3.0</v>
      </c>
      <c r="Q957" s="8">
        <v>3.8</v>
      </c>
      <c r="R957" s="8">
        <v>79.7</v>
      </c>
      <c r="S957" s="10">
        <v>2.7</v>
      </c>
      <c r="T957" s="10">
        <v>4.6</v>
      </c>
      <c r="U957" s="10">
        <v>7.3</v>
      </c>
      <c r="V957" s="10">
        <v>1.0</v>
      </c>
      <c r="W957" s="10">
        <v>1.6</v>
      </c>
      <c r="X957" s="10">
        <v>1.2</v>
      </c>
      <c r="Y957" s="10">
        <v>0.6</v>
      </c>
      <c r="Z957" s="10">
        <v>3.4</v>
      </c>
      <c r="AA957" s="8">
        <v>26.4</v>
      </c>
      <c r="AB957" s="8">
        <v>7.0</v>
      </c>
      <c r="AC957" s="8">
        <v>0.0</v>
      </c>
      <c r="AD957" s="8">
        <v>2.1</v>
      </c>
      <c r="AE957" s="14">
        <v>2018.0</v>
      </c>
      <c r="AF957" s="8"/>
    </row>
    <row r="958">
      <c r="A958" s="8">
        <v>21.0</v>
      </c>
      <c r="B958" s="9" t="s">
        <v>1942</v>
      </c>
      <c r="C958" s="10" t="s">
        <v>1943</v>
      </c>
      <c r="D958" s="8">
        <v>24.0</v>
      </c>
      <c r="E958" s="8">
        <v>34.0</v>
      </c>
      <c r="F958" s="8">
        <v>13.0</v>
      </c>
      <c r="G958" s="8">
        <v>21.0</v>
      </c>
      <c r="H958" s="8">
        <v>28.5</v>
      </c>
      <c r="I958" s="11">
        <v>14.4</v>
      </c>
      <c r="J958" s="10">
        <v>4.9</v>
      </c>
      <c r="K958" s="10">
        <v>11.5</v>
      </c>
      <c r="L958" s="8">
        <v>42.5</v>
      </c>
      <c r="M958" s="10">
        <v>1.2</v>
      </c>
      <c r="N958" s="10">
        <v>3.6</v>
      </c>
      <c r="O958" s="8">
        <v>32.8</v>
      </c>
      <c r="P958" s="8">
        <v>3.4</v>
      </c>
      <c r="Q958" s="8">
        <v>4.1</v>
      </c>
      <c r="R958" s="8">
        <v>83.6</v>
      </c>
      <c r="S958" s="10">
        <v>1.1</v>
      </c>
      <c r="T958" s="10">
        <v>3.8</v>
      </c>
      <c r="U958" s="10">
        <v>4.9</v>
      </c>
      <c r="V958" s="10">
        <v>2.2</v>
      </c>
      <c r="W958" s="10">
        <v>2.1</v>
      </c>
      <c r="X958" s="10">
        <v>1.1</v>
      </c>
      <c r="Y958" s="10">
        <v>0.3</v>
      </c>
      <c r="Z958" s="10">
        <v>2.2</v>
      </c>
      <c r="AA958" s="8">
        <v>25.4</v>
      </c>
      <c r="AB958" s="8">
        <v>1.0</v>
      </c>
      <c r="AC958" s="8">
        <v>0.0</v>
      </c>
      <c r="AD958" s="8">
        <v>-2.7</v>
      </c>
      <c r="AE958" s="14">
        <v>2018.0</v>
      </c>
      <c r="AF958" s="8"/>
    </row>
    <row r="959">
      <c r="A959" s="8">
        <v>22.0</v>
      </c>
      <c r="B959" s="9" t="s">
        <v>1944</v>
      </c>
      <c r="C959" s="10" t="s">
        <v>1945</v>
      </c>
      <c r="D959" s="8">
        <v>34.0</v>
      </c>
      <c r="E959" s="8">
        <v>32.0</v>
      </c>
      <c r="F959" s="8">
        <v>6.0</v>
      </c>
      <c r="G959" s="8">
        <v>26.0</v>
      </c>
      <c r="H959" s="8">
        <v>31.4</v>
      </c>
      <c r="I959" s="11">
        <v>14.2</v>
      </c>
      <c r="J959" s="10">
        <v>6.2</v>
      </c>
      <c r="K959" s="10">
        <v>12.7</v>
      </c>
      <c r="L959" s="8">
        <v>48.8</v>
      </c>
      <c r="M959" s="8">
        <v>0.0</v>
      </c>
      <c r="N959" s="8">
        <v>0.0</v>
      </c>
      <c r="O959" s="8">
        <v>0.0</v>
      </c>
      <c r="P959" s="8">
        <v>1.8</v>
      </c>
      <c r="Q959" s="8">
        <v>2.3</v>
      </c>
      <c r="R959" s="8">
        <v>81.9</v>
      </c>
      <c r="S959" s="10">
        <v>1.2</v>
      </c>
      <c r="T959" s="10">
        <v>5.3</v>
      </c>
      <c r="U959" s="10">
        <v>6.4</v>
      </c>
      <c r="V959" s="10">
        <v>1.7</v>
      </c>
      <c r="W959" s="10">
        <v>1.6</v>
      </c>
      <c r="X959" s="10">
        <v>0.9</v>
      </c>
      <c r="Y959" s="10">
        <v>0.3</v>
      </c>
      <c r="Z959" s="10">
        <v>1.7</v>
      </c>
      <c r="AA959" s="8">
        <v>24.9</v>
      </c>
      <c r="AB959" s="8">
        <v>2.0</v>
      </c>
      <c r="AC959" s="8">
        <v>0.0</v>
      </c>
      <c r="AD959" s="8">
        <v>-7.3</v>
      </c>
      <c r="AE959" s="14">
        <v>2018.0</v>
      </c>
      <c r="AF959" s="8"/>
    </row>
    <row r="960">
      <c r="A960" s="8">
        <v>23.0</v>
      </c>
      <c r="B960" s="9" t="s">
        <v>1946</v>
      </c>
      <c r="C960" s="10" t="s">
        <v>1947</v>
      </c>
      <c r="D960" s="8">
        <v>32.0</v>
      </c>
      <c r="E960" s="8">
        <v>33.0</v>
      </c>
      <c r="F960" s="8">
        <v>21.0</v>
      </c>
      <c r="G960" s="8">
        <v>12.0</v>
      </c>
      <c r="H960" s="8">
        <v>32.9</v>
      </c>
      <c r="I960" s="11">
        <v>13.9</v>
      </c>
      <c r="J960" s="10">
        <v>4.5</v>
      </c>
      <c r="K960" s="10">
        <v>10.4</v>
      </c>
      <c r="L960" s="8">
        <v>43.3</v>
      </c>
      <c r="M960" s="10">
        <v>2.2</v>
      </c>
      <c r="N960" s="10">
        <v>6.1</v>
      </c>
      <c r="O960" s="8">
        <v>36.0</v>
      </c>
      <c r="P960" s="8">
        <v>2.7</v>
      </c>
      <c r="Q960" s="8">
        <v>2.9</v>
      </c>
      <c r="R960" s="8">
        <v>91.8</v>
      </c>
      <c r="S960" s="10">
        <v>0.2</v>
      </c>
      <c r="T960" s="10">
        <v>2.2</v>
      </c>
      <c r="U960" s="10">
        <v>2.3</v>
      </c>
      <c r="V960" s="10">
        <v>4.4</v>
      </c>
      <c r="W960" s="10">
        <v>2.2</v>
      </c>
      <c r="X960" s="10">
        <v>1.2</v>
      </c>
      <c r="Y960" s="8">
        <v>0.0</v>
      </c>
      <c r="Z960" s="10">
        <v>1.6</v>
      </c>
      <c r="AA960" s="8">
        <v>25.3</v>
      </c>
      <c r="AB960" s="8">
        <v>0.0</v>
      </c>
      <c r="AC960" s="8">
        <v>0.0</v>
      </c>
      <c r="AD960" s="8">
        <v>5.8</v>
      </c>
      <c r="AE960" s="14">
        <v>2018.0</v>
      </c>
      <c r="AF960" s="8"/>
    </row>
    <row r="961">
      <c r="A961" s="8">
        <v>24.0</v>
      </c>
      <c r="B961" s="9" t="s">
        <v>1948</v>
      </c>
      <c r="C961" s="10" t="s">
        <v>1949</v>
      </c>
      <c r="D961" s="8">
        <v>27.0</v>
      </c>
      <c r="E961" s="8">
        <v>34.0</v>
      </c>
      <c r="F961" s="8">
        <v>26.0</v>
      </c>
      <c r="G961" s="8">
        <v>8.0</v>
      </c>
      <c r="H961" s="8">
        <v>25.6</v>
      </c>
      <c r="I961" s="11">
        <v>13.2</v>
      </c>
      <c r="J961" s="10">
        <v>5.1</v>
      </c>
      <c r="K961" s="10">
        <v>9.4</v>
      </c>
      <c r="L961" s="8">
        <v>54.7</v>
      </c>
      <c r="M961" s="10">
        <v>0.5</v>
      </c>
      <c r="N961" s="10">
        <v>1.5</v>
      </c>
      <c r="O961" s="8">
        <v>32.7</v>
      </c>
      <c r="P961" s="8">
        <v>2.4</v>
      </c>
      <c r="Q961" s="8">
        <v>3.1</v>
      </c>
      <c r="R961" s="8">
        <v>79.8</v>
      </c>
      <c r="S961" s="10">
        <v>2.4</v>
      </c>
      <c r="T961" s="10">
        <v>4.1</v>
      </c>
      <c r="U961" s="10">
        <v>6.4</v>
      </c>
      <c r="V961" s="10">
        <v>1.0</v>
      </c>
      <c r="W961" s="10">
        <v>1.9</v>
      </c>
      <c r="X961" s="10">
        <v>1.3</v>
      </c>
      <c r="Y961" s="10">
        <v>2.0</v>
      </c>
      <c r="Z961" s="10">
        <v>3.7</v>
      </c>
      <c r="AA961" s="8">
        <v>27.7</v>
      </c>
      <c r="AB961" s="8">
        <v>5.0</v>
      </c>
      <c r="AC961" s="8">
        <v>0.0</v>
      </c>
      <c r="AD961" s="8">
        <v>7.9</v>
      </c>
      <c r="AE961" s="14">
        <v>2018.0</v>
      </c>
      <c r="AF961" s="8"/>
    </row>
    <row r="962">
      <c r="A962" s="8">
        <v>25.0</v>
      </c>
      <c r="B962" s="9" t="s">
        <v>1950</v>
      </c>
      <c r="C962" s="10" t="s">
        <v>1951</v>
      </c>
      <c r="D962" s="8">
        <v>29.0</v>
      </c>
      <c r="E962" s="8">
        <v>34.0</v>
      </c>
      <c r="F962" s="8">
        <v>21.0</v>
      </c>
      <c r="G962" s="8">
        <v>13.0</v>
      </c>
      <c r="H962" s="8">
        <v>28.1</v>
      </c>
      <c r="I962" s="11">
        <v>12.9</v>
      </c>
      <c r="J962" s="10">
        <v>4.7</v>
      </c>
      <c r="K962" s="10">
        <v>11.8</v>
      </c>
      <c r="L962" s="8">
        <v>39.8</v>
      </c>
      <c r="M962" s="10">
        <v>1.4</v>
      </c>
      <c r="N962" s="10">
        <v>4.4</v>
      </c>
      <c r="O962" s="8">
        <v>31.1</v>
      </c>
      <c r="P962" s="8">
        <v>2.1</v>
      </c>
      <c r="Q962" s="8">
        <v>2.4</v>
      </c>
      <c r="R962" s="8">
        <v>85.5</v>
      </c>
      <c r="S962" s="10">
        <v>0.8</v>
      </c>
      <c r="T962" s="10">
        <v>2.5</v>
      </c>
      <c r="U962" s="10">
        <v>3.3</v>
      </c>
      <c r="V962" s="10">
        <v>4.8</v>
      </c>
      <c r="W962" s="10">
        <v>2.5</v>
      </c>
      <c r="X962" s="10">
        <v>1.1</v>
      </c>
      <c r="Y962" s="10">
        <v>0.2</v>
      </c>
      <c r="Z962" s="10">
        <v>2.1</v>
      </c>
      <c r="AA962" s="8">
        <v>24.9</v>
      </c>
      <c r="AB962" s="8">
        <v>0.0</v>
      </c>
      <c r="AC962" s="8">
        <v>0.0</v>
      </c>
      <c r="AD962" s="8">
        <v>3.0</v>
      </c>
      <c r="AE962" s="14">
        <v>2018.0</v>
      </c>
      <c r="AF962" s="8"/>
    </row>
    <row r="963">
      <c r="A963" s="8">
        <v>26.0</v>
      </c>
      <c r="B963" s="9" t="s">
        <v>1952</v>
      </c>
      <c r="C963" s="10" t="s">
        <v>1953</v>
      </c>
      <c r="D963" s="8">
        <v>23.0</v>
      </c>
      <c r="E963" s="8">
        <v>34.0</v>
      </c>
      <c r="F963" s="8">
        <v>6.0</v>
      </c>
      <c r="G963" s="8">
        <v>28.0</v>
      </c>
      <c r="H963" s="8">
        <v>24.4</v>
      </c>
      <c r="I963" s="11">
        <v>12.7</v>
      </c>
      <c r="J963" s="10">
        <v>4.2</v>
      </c>
      <c r="K963" s="10">
        <v>12.1</v>
      </c>
      <c r="L963" s="8">
        <v>34.6</v>
      </c>
      <c r="M963" s="10">
        <v>2.1</v>
      </c>
      <c r="N963" s="10">
        <v>6.1</v>
      </c>
      <c r="O963" s="8">
        <v>33.5</v>
      </c>
      <c r="P963" s="8">
        <v>2.3</v>
      </c>
      <c r="Q963" s="8">
        <v>2.9</v>
      </c>
      <c r="R963" s="8">
        <v>80.4</v>
      </c>
      <c r="S963" s="10">
        <v>0.3</v>
      </c>
      <c r="T963" s="10">
        <v>1.5</v>
      </c>
      <c r="U963" s="10">
        <v>1.8</v>
      </c>
      <c r="V963" s="10">
        <v>2.7</v>
      </c>
      <c r="W963" s="10">
        <v>1.9</v>
      </c>
      <c r="X963" s="10">
        <v>0.7</v>
      </c>
      <c r="Y963" s="10">
        <v>0.1</v>
      </c>
      <c r="Z963" s="10">
        <v>2.4</v>
      </c>
      <c r="AA963" s="8">
        <v>20.8</v>
      </c>
      <c r="AB963" s="8">
        <v>0.0</v>
      </c>
      <c r="AC963" s="8">
        <v>0.0</v>
      </c>
      <c r="AD963" s="8">
        <v>-7.1</v>
      </c>
      <c r="AE963" s="14">
        <v>2018.0</v>
      </c>
      <c r="AF963" s="8"/>
    </row>
    <row r="964">
      <c r="A964" s="8">
        <v>27.0</v>
      </c>
      <c r="B964" s="9" t="s">
        <v>1954</v>
      </c>
      <c r="C964" s="10" t="s">
        <v>1955</v>
      </c>
      <c r="D964" s="8">
        <v>25.0</v>
      </c>
      <c r="E964" s="8">
        <v>30.0</v>
      </c>
      <c r="F964" s="8">
        <v>20.0</v>
      </c>
      <c r="G964" s="8">
        <v>10.0</v>
      </c>
      <c r="H964" s="8">
        <v>27.1</v>
      </c>
      <c r="I964" s="11">
        <v>12.6</v>
      </c>
      <c r="J964" s="10">
        <v>5.7</v>
      </c>
      <c r="K964" s="10">
        <v>12.5</v>
      </c>
      <c r="L964" s="8">
        <v>45.6</v>
      </c>
      <c r="M964" s="10">
        <v>0.7</v>
      </c>
      <c r="N964" s="10">
        <v>1.8</v>
      </c>
      <c r="O964" s="8">
        <v>37.7</v>
      </c>
      <c r="P964" s="8">
        <v>0.6</v>
      </c>
      <c r="Q964" s="8">
        <v>0.8</v>
      </c>
      <c r="R964" s="8">
        <v>68.0</v>
      </c>
      <c r="S964" s="10">
        <v>1.5</v>
      </c>
      <c r="T964" s="10">
        <v>4.4</v>
      </c>
      <c r="U964" s="10">
        <v>5.9</v>
      </c>
      <c r="V964" s="10">
        <v>3.0</v>
      </c>
      <c r="W964" s="10">
        <v>1.8</v>
      </c>
      <c r="X964" s="10">
        <v>0.8</v>
      </c>
      <c r="Y964" s="10">
        <v>0.1</v>
      </c>
      <c r="Z964" s="10">
        <v>1.6</v>
      </c>
      <c r="AA964" s="8">
        <v>23.9</v>
      </c>
      <c r="AB964" s="8">
        <v>3.0</v>
      </c>
      <c r="AC964" s="8">
        <v>0.0</v>
      </c>
      <c r="AD964" s="8">
        <v>4.0</v>
      </c>
      <c r="AE964" s="14">
        <v>2018.0</v>
      </c>
      <c r="AF964" s="8"/>
    </row>
    <row r="965">
      <c r="A965" s="8">
        <v>28.0</v>
      </c>
      <c r="B965" s="9" t="s">
        <v>1956</v>
      </c>
      <c r="C965" s="10" t="s">
        <v>1957</v>
      </c>
      <c r="D965" s="8">
        <v>30.0</v>
      </c>
      <c r="E965" s="8">
        <v>30.0</v>
      </c>
      <c r="F965" s="8">
        <v>11.0</v>
      </c>
      <c r="G965" s="8">
        <v>19.0</v>
      </c>
      <c r="H965" s="8">
        <v>31.8</v>
      </c>
      <c r="I965" s="11">
        <v>12.5</v>
      </c>
      <c r="J965" s="10">
        <v>4.5</v>
      </c>
      <c r="K965" s="10">
        <v>9.3</v>
      </c>
      <c r="L965" s="8">
        <v>48.9</v>
      </c>
      <c r="M965" s="10">
        <v>1.5</v>
      </c>
      <c r="N965" s="10">
        <v>3.8</v>
      </c>
      <c r="O965" s="8">
        <v>39.8</v>
      </c>
      <c r="P965" s="8">
        <v>1.9</v>
      </c>
      <c r="Q965" s="8">
        <v>2.3</v>
      </c>
      <c r="R965" s="8">
        <v>82.6</v>
      </c>
      <c r="S965" s="10">
        <v>0.5</v>
      </c>
      <c r="T965" s="10">
        <v>3.2</v>
      </c>
      <c r="U965" s="10">
        <v>3.7</v>
      </c>
      <c r="V965" s="10">
        <v>8.6</v>
      </c>
      <c r="W965" s="10">
        <v>3.5</v>
      </c>
      <c r="X965" s="10">
        <v>1.3</v>
      </c>
      <c r="Y965" s="10">
        <v>0.6</v>
      </c>
      <c r="Z965" s="10">
        <v>2.1</v>
      </c>
      <c r="AA965" s="8">
        <v>30.1</v>
      </c>
      <c r="AB965" s="8">
        <v>9.0</v>
      </c>
      <c r="AC965" s="8">
        <v>1.0</v>
      </c>
      <c r="AD965" s="8">
        <v>-5.0</v>
      </c>
      <c r="AE965" s="14">
        <v>2018.0</v>
      </c>
      <c r="AF965" s="8"/>
    </row>
    <row r="966">
      <c r="A966" s="8">
        <v>29.0</v>
      </c>
      <c r="B966" s="9" t="s">
        <v>1958</v>
      </c>
      <c r="C966" s="10" t="s">
        <v>1959</v>
      </c>
      <c r="D966" s="8">
        <v>25.0</v>
      </c>
      <c r="E966" s="8">
        <v>34.0</v>
      </c>
      <c r="F966" s="8">
        <v>21.0</v>
      </c>
      <c r="G966" s="8">
        <v>13.0</v>
      </c>
      <c r="H966" s="8">
        <v>20.5</v>
      </c>
      <c r="I966" s="11">
        <v>11.8</v>
      </c>
      <c r="J966" s="10">
        <v>4.4</v>
      </c>
      <c r="K966" s="10">
        <v>8.0</v>
      </c>
      <c r="L966" s="8">
        <v>55.0</v>
      </c>
      <c r="M966" s="10">
        <v>1.5</v>
      </c>
      <c r="N966" s="10">
        <v>3.1</v>
      </c>
      <c r="O966" s="8">
        <v>46.7</v>
      </c>
      <c r="P966" s="8">
        <v>1.6</v>
      </c>
      <c r="Q966" s="8">
        <v>2.3</v>
      </c>
      <c r="R966" s="8">
        <v>67.1</v>
      </c>
      <c r="S966" s="10">
        <v>2.1</v>
      </c>
      <c r="T966" s="10">
        <v>3.4</v>
      </c>
      <c r="U966" s="10">
        <v>5.5</v>
      </c>
      <c r="V966" s="10">
        <v>1.7</v>
      </c>
      <c r="W966" s="10">
        <v>1.6</v>
      </c>
      <c r="X966" s="10">
        <v>0.4</v>
      </c>
      <c r="Y966" s="10">
        <v>1.2</v>
      </c>
      <c r="Z966" s="10">
        <v>2.9</v>
      </c>
      <c r="AA966" s="8">
        <v>23.8</v>
      </c>
      <c r="AB966" s="8">
        <v>2.0</v>
      </c>
      <c r="AC966" s="8">
        <v>0.0</v>
      </c>
      <c r="AD966" s="8">
        <v>4.9</v>
      </c>
      <c r="AE966" s="14">
        <v>2018.0</v>
      </c>
      <c r="AF966" s="8"/>
    </row>
    <row r="967">
      <c r="A967" s="8">
        <v>30.0</v>
      </c>
      <c r="B967" s="9" t="s">
        <v>1960</v>
      </c>
      <c r="C967" s="10" t="s">
        <v>1961</v>
      </c>
      <c r="D967" s="8">
        <v>22.0</v>
      </c>
      <c r="E967" s="8">
        <v>29.0</v>
      </c>
      <c r="F967" s="8">
        <v>18.0</v>
      </c>
      <c r="G967" s="8">
        <v>11.0</v>
      </c>
      <c r="H967" s="8">
        <v>22.5</v>
      </c>
      <c r="I967" s="11">
        <v>11.3</v>
      </c>
      <c r="J967" s="10">
        <v>4.1</v>
      </c>
      <c r="K967" s="10">
        <v>9.6</v>
      </c>
      <c r="L967" s="8">
        <v>43.2</v>
      </c>
      <c r="M967" s="10">
        <v>1.6</v>
      </c>
      <c r="N967" s="10">
        <v>4.3</v>
      </c>
      <c r="O967" s="8">
        <v>35.7</v>
      </c>
      <c r="P967" s="8">
        <v>1.4</v>
      </c>
      <c r="Q967" s="8">
        <v>1.8</v>
      </c>
      <c r="R967" s="8">
        <v>82.4</v>
      </c>
      <c r="S967" s="10">
        <v>1.0</v>
      </c>
      <c r="T967" s="10">
        <v>1.4</v>
      </c>
      <c r="U967" s="10">
        <v>2.4</v>
      </c>
      <c r="V967" s="10">
        <v>2.1</v>
      </c>
      <c r="W967" s="10">
        <v>1.3</v>
      </c>
      <c r="X967" s="10">
        <v>1.3</v>
      </c>
      <c r="Y967" s="10">
        <v>0.3</v>
      </c>
      <c r="Z967" s="10">
        <v>2.5</v>
      </c>
      <c r="AA967" s="8">
        <v>20.7</v>
      </c>
      <c r="AB967" s="8">
        <v>0.0</v>
      </c>
      <c r="AC967" s="8">
        <v>0.0</v>
      </c>
      <c r="AD967" s="8">
        <v>6.6</v>
      </c>
      <c r="AE967" s="14">
        <v>2018.0</v>
      </c>
      <c r="AF967" s="8"/>
    </row>
    <row r="968">
      <c r="A968" s="8">
        <v>31.0</v>
      </c>
      <c r="B968" s="9" t="s">
        <v>1962</v>
      </c>
      <c r="C968" s="10" t="s">
        <v>1963</v>
      </c>
      <c r="D968" s="8">
        <v>35.0</v>
      </c>
      <c r="E968" s="8">
        <v>33.0</v>
      </c>
      <c r="F968" s="8">
        <v>17.0</v>
      </c>
      <c r="G968" s="8">
        <v>16.0</v>
      </c>
      <c r="H968" s="8">
        <v>26.2</v>
      </c>
      <c r="I968" s="11">
        <v>10.8</v>
      </c>
      <c r="J968" s="10">
        <v>4.7</v>
      </c>
      <c r="K968" s="10">
        <v>10.1</v>
      </c>
      <c r="L968" s="8">
        <v>46.7</v>
      </c>
      <c r="M968" s="10">
        <v>0.6</v>
      </c>
      <c r="N968" s="10">
        <v>2.0</v>
      </c>
      <c r="O968" s="8">
        <v>31.8</v>
      </c>
      <c r="P968" s="8">
        <v>0.7</v>
      </c>
      <c r="Q968" s="8">
        <v>1.0</v>
      </c>
      <c r="R968" s="8">
        <v>70.6</v>
      </c>
      <c r="S968" s="10">
        <v>0.2</v>
      </c>
      <c r="T968" s="10">
        <v>1.7</v>
      </c>
      <c r="U968" s="10">
        <v>1.8</v>
      </c>
      <c r="V968" s="10">
        <v>2.6</v>
      </c>
      <c r="W968" s="10">
        <v>1.2</v>
      </c>
      <c r="X968" s="10">
        <v>0.4</v>
      </c>
      <c r="Y968" s="10">
        <v>0.2</v>
      </c>
      <c r="Z968" s="10">
        <v>1.0</v>
      </c>
      <c r="AA968" s="8">
        <v>17.2</v>
      </c>
      <c r="AB968" s="8">
        <v>0.0</v>
      </c>
      <c r="AC968" s="8">
        <v>0.0</v>
      </c>
      <c r="AD968" s="8">
        <v>1.1</v>
      </c>
      <c r="AE968" s="14">
        <v>2018.0</v>
      </c>
      <c r="AF968" s="8"/>
    </row>
    <row r="969">
      <c r="A969" s="8">
        <v>32.0</v>
      </c>
      <c r="B969" s="9" t="s">
        <v>1964</v>
      </c>
      <c r="C969" s="10" t="s">
        <v>1965</v>
      </c>
      <c r="D969" s="8">
        <v>27.0</v>
      </c>
      <c r="E969" s="8">
        <v>24.0</v>
      </c>
      <c r="F969" s="8">
        <v>18.0</v>
      </c>
      <c r="G969" s="8">
        <v>6.0</v>
      </c>
      <c r="H969" s="8">
        <v>30.6</v>
      </c>
      <c r="I969" s="11">
        <v>10.3</v>
      </c>
      <c r="J969" s="10">
        <v>4.1</v>
      </c>
      <c r="K969" s="10">
        <v>8.8</v>
      </c>
      <c r="L969" s="8">
        <v>46.4</v>
      </c>
      <c r="M969" s="8">
        <v>0.0</v>
      </c>
      <c r="N969" s="8">
        <v>0.0</v>
      </c>
      <c r="O969" s="8">
        <v>0.0</v>
      </c>
      <c r="P969" s="8">
        <v>2.2</v>
      </c>
      <c r="Q969" s="8">
        <v>4.0</v>
      </c>
      <c r="R969" s="8">
        <v>54.7</v>
      </c>
      <c r="S969" s="10">
        <v>2.0</v>
      </c>
      <c r="T969" s="10">
        <v>6.2</v>
      </c>
      <c r="U969" s="10">
        <v>8.1</v>
      </c>
      <c r="V969" s="10">
        <v>4.2</v>
      </c>
      <c r="W969" s="10">
        <v>2.0</v>
      </c>
      <c r="X969" s="10">
        <v>1.2</v>
      </c>
      <c r="Y969" s="10">
        <v>0.4</v>
      </c>
      <c r="Z969" s="10">
        <v>2.9</v>
      </c>
      <c r="AA969" s="8">
        <v>25.8</v>
      </c>
      <c r="AB969" s="8">
        <v>6.0</v>
      </c>
      <c r="AC969" s="8">
        <v>0.0</v>
      </c>
      <c r="AD969" s="8">
        <v>8.8</v>
      </c>
      <c r="AE969" s="14">
        <v>2018.0</v>
      </c>
      <c r="AF969" s="8"/>
    </row>
    <row r="970">
      <c r="A970" s="8">
        <v>33.0</v>
      </c>
      <c r="B970" s="9" t="s">
        <v>1966</v>
      </c>
      <c r="C970" s="10" t="s">
        <v>1967</v>
      </c>
      <c r="D970" s="8">
        <v>32.0</v>
      </c>
      <c r="E970" s="8">
        <v>34.0</v>
      </c>
      <c r="F970" s="8">
        <v>23.0</v>
      </c>
      <c r="G970" s="8">
        <v>11.0</v>
      </c>
      <c r="H970" s="8">
        <v>27.5</v>
      </c>
      <c r="I970" s="11">
        <v>10.3</v>
      </c>
      <c r="J970" s="10">
        <v>3.1</v>
      </c>
      <c r="K970" s="10">
        <v>8.1</v>
      </c>
      <c r="L970" s="8">
        <v>38.9</v>
      </c>
      <c r="M970" s="10">
        <v>2.3</v>
      </c>
      <c r="N970" s="10">
        <v>6.2</v>
      </c>
      <c r="O970" s="8">
        <v>37.1</v>
      </c>
      <c r="P970" s="8">
        <v>1.7</v>
      </c>
      <c r="Q970" s="8">
        <v>2.0</v>
      </c>
      <c r="R970" s="8">
        <v>88.1</v>
      </c>
      <c r="S970" s="10">
        <v>0.1</v>
      </c>
      <c r="T970" s="10">
        <v>1.6</v>
      </c>
      <c r="U970" s="10">
        <v>1.7</v>
      </c>
      <c r="V970" s="10">
        <v>3.7</v>
      </c>
      <c r="W970" s="10">
        <v>1.6</v>
      </c>
      <c r="X970" s="10">
        <v>1.3</v>
      </c>
      <c r="Y970" s="10">
        <v>0.1</v>
      </c>
      <c r="Z970" s="10">
        <v>1.7</v>
      </c>
      <c r="AA970" s="8">
        <v>20.8</v>
      </c>
      <c r="AB970" s="8">
        <v>0.0</v>
      </c>
      <c r="AC970" s="8">
        <v>0.0</v>
      </c>
      <c r="AD970" s="8">
        <v>4.1</v>
      </c>
      <c r="AE970" s="14">
        <v>2018.0</v>
      </c>
      <c r="AF970" s="8"/>
    </row>
    <row r="971">
      <c r="A971" s="8">
        <v>34.0</v>
      </c>
      <c r="B971" s="9" t="s">
        <v>1968</v>
      </c>
      <c r="C971" s="10" t="s">
        <v>1969</v>
      </c>
      <c r="D971" s="8">
        <v>26.0</v>
      </c>
      <c r="E971" s="8">
        <v>34.0</v>
      </c>
      <c r="F971" s="8">
        <v>6.0</v>
      </c>
      <c r="G971" s="8">
        <v>28.0</v>
      </c>
      <c r="H971" s="8">
        <v>26.0</v>
      </c>
      <c r="I971" s="11">
        <v>10.3</v>
      </c>
      <c r="J971" s="10">
        <v>4.0</v>
      </c>
      <c r="K971" s="10">
        <v>7.6</v>
      </c>
      <c r="L971" s="8">
        <v>52.7</v>
      </c>
      <c r="M971" s="8">
        <v>0.0</v>
      </c>
      <c r="N971" s="8">
        <v>0.0</v>
      </c>
      <c r="O971" s="8">
        <v>0.0</v>
      </c>
      <c r="P971" s="8">
        <v>2.2</v>
      </c>
      <c r="Q971" s="8">
        <v>2.8</v>
      </c>
      <c r="R971" s="8">
        <v>80.0</v>
      </c>
      <c r="S971" s="10">
        <v>2.5</v>
      </c>
      <c r="T971" s="10">
        <v>4.4</v>
      </c>
      <c r="U971" s="10">
        <v>6.9</v>
      </c>
      <c r="V971" s="10">
        <v>1.4</v>
      </c>
      <c r="W971" s="10">
        <v>1.1</v>
      </c>
      <c r="X971" s="10">
        <v>0.9</v>
      </c>
      <c r="Y971" s="10">
        <v>0.7</v>
      </c>
      <c r="Z971" s="10">
        <v>3.1</v>
      </c>
      <c r="AA971" s="8">
        <v>21.6</v>
      </c>
      <c r="AB971" s="8">
        <v>6.0</v>
      </c>
      <c r="AC971" s="8">
        <v>0.0</v>
      </c>
      <c r="AD971" s="8">
        <v>-5.2</v>
      </c>
      <c r="AE971" s="14">
        <v>2018.0</v>
      </c>
      <c r="AF971" s="8"/>
    </row>
    <row r="972">
      <c r="A972" s="8">
        <v>35.0</v>
      </c>
      <c r="B972" s="9" t="s">
        <v>1970</v>
      </c>
      <c r="C972" s="10" t="s">
        <v>1971</v>
      </c>
      <c r="D972" s="8">
        <v>32.0</v>
      </c>
      <c r="E972" s="8">
        <v>28.0</v>
      </c>
      <c r="F972" s="8">
        <v>17.0</v>
      </c>
      <c r="G972" s="8">
        <v>11.0</v>
      </c>
      <c r="H972" s="8">
        <v>24.5</v>
      </c>
      <c r="I972" s="11">
        <v>10.2</v>
      </c>
      <c r="J972" s="10">
        <v>4.1</v>
      </c>
      <c r="K972" s="10">
        <v>6.8</v>
      </c>
      <c r="L972" s="8">
        <v>60.7</v>
      </c>
      <c r="M972" s="8">
        <v>0.0</v>
      </c>
      <c r="N972" s="8">
        <v>0.0</v>
      </c>
      <c r="O972" s="8">
        <v>0.0</v>
      </c>
      <c r="P972" s="8">
        <v>1.9</v>
      </c>
      <c r="Q972" s="8">
        <v>2.2</v>
      </c>
      <c r="R972" s="8">
        <v>86.9</v>
      </c>
      <c r="S972" s="10">
        <v>2.3</v>
      </c>
      <c r="T972" s="10">
        <v>4.1</v>
      </c>
      <c r="U972" s="10">
        <v>6.4</v>
      </c>
      <c r="V972" s="10">
        <v>1.6</v>
      </c>
      <c r="W972" s="10">
        <v>1.1</v>
      </c>
      <c r="X972" s="10">
        <v>1.3</v>
      </c>
      <c r="Y972" s="10">
        <v>1.1</v>
      </c>
      <c r="Z972" s="10">
        <v>2.4</v>
      </c>
      <c r="AA972" s="8">
        <v>22.9</v>
      </c>
      <c r="AB972" s="8">
        <v>2.0</v>
      </c>
      <c r="AC972" s="8">
        <v>0.0</v>
      </c>
      <c r="AD972" s="8">
        <v>5.4</v>
      </c>
      <c r="AE972" s="14">
        <v>2018.0</v>
      </c>
      <c r="AF972" s="8"/>
    </row>
    <row r="973">
      <c r="A973" s="8">
        <v>36.0</v>
      </c>
      <c r="B973" s="9" t="s">
        <v>1972</v>
      </c>
      <c r="C973" s="10" t="s">
        <v>1973</v>
      </c>
      <c r="D973" s="8">
        <v>38.0</v>
      </c>
      <c r="E973" s="8">
        <v>31.0</v>
      </c>
      <c r="F973" s="8">
        <v>25.0</v>
      </c>
      <c r="G973" s="8">
        <v>6.0</v>
      </c>
      <c r="H973" s="8">
        <v>26.6</v>
      </c>
      <c r="I973" s="11">
        <v>10.1</v>
      </c>
      <c r="J973" s="10">
        <v>3.7</v>
      </c>
      <c r="K973" s="10">
        <v>8.0</v>
      </c>
      <c r="L973" s="8">
        <v>46.6</v>
      </c>
      <c r="M973" s="10">
        <v>1.9</v>
      </c>
      <c r="N973" s="10">
        <v>4.3</v>
      </c>
      <c r="O973" s="8">
        <v>44.8</v>
      </c>
      <c r="P973" s="8">
        <v>0.8</v>
      </c>
      <c r="Q973" s="8">
        <v>0.9</v>
      </c>
      <c r="R973" s="8">
        <v>82.8</v>
      </c>
      <c r="S973" s="10">
        <v>0.2</v>
      </c>
      <c r="T973" s="10">
        <v>1.6</v>
      </c>
      <c r="U973" s="10">
        <v>1.7</v>
      </c>
      <c r="V973" s="10">
        <v>7.1</v>
      </c>
      <c r="W973" s="10">
        <v>1.9</v>
      </c>
      <c r="X973" s="10">
        <v>1.1</v>
      </c>
      <c r="Y973" s="10">
        <v>0.1</v>
      </c>
      <c r="Z973" s="10">
        <v>1.2</v>
      </c>
      <c r="AA973" s="8">
        <v>23.3</v>
      </c>
      <c r="AB973" s="8">
        <v>5.0</v>
      </c>
      <c r="AC973" s="8">
        <v>0.0</v>
      </c>
      <c r="AD973" s="8">
        <v>8.6</v>
      </c>
      <c r="AE973" s="14">
        <v>2018.0</v>
      </c>
      <c r="AF973" s="8"/>
    </row>
    <row r="974">
      <c r="A974" s="8">
        <v>37.0</v>
      </c>
      <c r="B974" s="9" t="s">
        <v>1974</v>
      </c>
      <c r="C974" s="10" t="s">
        <v>1975</v>
      </c>
      <c r="D974" s="8">
        <v>26.0</v>
      </c>
      <c r="E974" s="8">
        <v>34.0</v>
      </c>
      <c r="F974" s="8">
        <v>13.0</v>
      </c>
      <c r="G974" s="8">
        <v>21.0</v>
      </c>
      <c r="H974" s="8">
        <v>19.7</v>
      </c>
      <c r="I974" s="11">
        <v>10.0</v>
      </c>
      <c r="J974" s="10">
        <v>3.8</v>
      </c>
      <c r="K974" s="10">
        <v>7.1</v>
      </c>
      <c r="L974" s="8">
        <v>53.1</v>
      </c>
      <c r="M974" s="10">
        <v>0.2</v>
      </c>
      <c r="N974" s="10">
        <v>0.6</v>
      </c>
      <c r="O974" s="8">
        <v>31.6</v>
      </c>
      <c r="P974" s="8">
        <v>2.3</v>
      </c>
      <c r="Q974" s="8">
        <v>3.2</v>
      </c>
      <c r="R974" s="8">
        <v>71.3</v>
      </c>
      <c r="S974" s="10">
        <v>1.8</v>
      </c>
      <c r="T974" s="10">
        <v>4.0</v>
      </c>
      <c r="U974" s="10">
        <v>5.8</v>
      </c>
      <c r="V974" s="10">
        <v>0.7</v>
      </c>
      <c r="W974" s="10">
        <v>1.4</v>
      </c>
      <c r="X974" s="10">
        <v>0.6</v>
      </c>
      <c r="Y974" s="10">
        <v>1.1</v>
      </c>
      <c r="Z974" s="10">
        <v>2.8</v>
      </c>
      <c r="AA974" s="8">
        <v>19.8</v>
      </c>
      <c r="AB974" s="8">
        <v>3.0</v>
      </c>
      <c r="AC974" s="8">
        <v>0.0</v>
      </c>
      <c r="AD974" s="8">
        <v>-2.8</v>
      </c>
      <c r="AE974" s="14">
        <v>2018.0</v>
      </c>
      <c r="AF974" s="8"/>
    </row>
    <row r="975">
      <c r="A975" s="8">
        <v>38.0</v>
      </c>
      <c r="B975" s="9" t="s">
        <v>1976</v>
      </c>
      <c r="C975" s="10" t="s">
        <v>1977</v>
      </c>
      <c r="D975" s="8">
        <v>32.0</v>
      </c>
      <c r="E975" s="8">
        <v>33.0</v>
      </c>
      <c r="F975" s="8">
        <v>14.0</v>
      </c>
      <c r="G975" s="8">
        <v>19.0</v>
      </c>
      <c r="H975" s="8">
        <v>26.7</v>
      </c>
      <c r="I975" s="11">
        <v>9.9</v>
      </c>
      <c r="J975" s="10">
        <v>3.9</v>
      </c>
      <c r="K975" s="10">
        <v>9.6</v>
      </c>
      <c r="L975" s="8">
        <v>40.8</v>
      </c>
      <c r="M975" s="10">
        <v>0.1</v>
      </c>
      <c r="N975" s="10">
        <v>0.4</v>
      </c>
      <c r="O975" s="8">
        <v>30.8</v>
      </c>
      <c r="P975" s="8">
        <v>2.0</v>
      </c>
      <c r="Q975" s="8">
        <v>2.8</v>
      </c>
      <c r="R975" s="8">
        <v>70.7</v>
      </c>
      <c r="S975" s="10">
        <v>1.1</v>
      </c>
      <c r="T975" s="10">
        <v>4.0</v>
      </c>
      <c r="U975" s="10">
        <v>5.1</v>
      </c>
      <c r="V975" s="10">
        <v>2.8</v>
      </c>
      <c r="W975" s="10">
        <v>1.7</v>
      </c>
      <c r="X975" s="10">
        <v>1.0</v>
      </c>
      <c r="Y975" s="10">
        <v>0.2</v>
      </c>
      <c r="Z975" s="10">
        <v>2.1</v>
      </c>
      <c r="AA975" s="8">
        <v>20.2</v>
      </c>
      <c r="AB975" s="8">
        <v>0.0</v>
      </c>
      <c r="AC975" s="8">
        <v>0.0</v>
      </c>
      <c r="AD975" s="8">
        <v>-2.3</v>
      </c>
      <c r="AE975" s="14">
        <v>2018.0</v>
      </c>
      <c r="AF975" s="8"/>
    </row>
    <row r="976">
      <c r="A976" s="8">
        <v>39.0</v>
      </c>
      <c r="B976" s="9" t="s">
        <v>1978</v>
      </c>
      <c r="C976" s="10" t="s">
        <v>1979</v>
      </c>
      <c r="D976" s="8">
        <v>27.0</v>
      </c>
      <c r="E976" s="8">
        <v>27.0</v>
      </c>
      <c r="F976" s="8">
        <v>12.0</v>
      </c>
      <c r="G976" s="8">
        <v>15.0</v>
      </c>
      <c r="H976" s="8">
        <v>27.6</v>
      </c>
      <c r="I976" s="11">
        <v>9.7</v>
      </c>
      <c r="J976" s="10">
        <v>4.0</v>
      </c>
      <c r="K976" s="10">
        <v>8.5</v>
      </c>
      <c r="L976" s="8">
        <v>46.7</v>
      </c>
      <c r="M976" s="10">
        <v>0.7</v>
      </c>
      <c r="N976" s="10">
        <v>1.9</v>
      </c>
      <c r="O976" s="8">
        <v>34.6</v>
      </c>
      <c r="P976" s="8">
        <v>1.1</v>
      </c>
      <c r="Q976" s="8">
        <v>1.2</v>
      </c>
      <c r="R976" s="8">
        <v>93.8</v>
      </c>
      <c r="S976" s="10">
        <v>0.7</v>
      </c>
      <c r="T976" s="10">
        <v>3.9</v>
      </c>
      <c r="U976" s="10">
        <v>4.6</v>
      </c>
      <c r="V976" s="10">
        <v>3.0</v>
      </c>
      <c r="W976" s="10">
        <v>1.8</v>
      </c>
      <c r="X976" s="10">
        <v>0.6</v>
      </c>
      <c r="Y976" s="10">
        <v>0.9</v>
      </c>
      <c r="Z976" s="10">
        <v>3.0</v>
      </c>
      <c r="AA976" s="8">
        <v>20.9</v>
      </c>
      <c r="AB976" s="8">
        <v>1.0</v>
      </c>
      <c r="AC976" s="8">
        <v>0.0</v>
      </c>
      <c r="AD976" s="8">
        <v>-1.6</v>
      </c>
      <c r="AE976" s="14">
        <v>2018.0</v>
      </c>
      <c r="AF976" s="8"/>
    </row>
    <row r="977">
      <c r="A977" s="8">
        <v>40.0</v>
      </c>
      <c r="B977" s="9" t="s">
        <v>1980</v>
      </c>
      <c r="C977" s="10" t="s">
        <v>1981</v>
      </c>
      <c r="D977" s="8">
        <v>25.0</v>
      </c>
      <c r="E977" s="8">
        <v>29.0</v>
      </c>
      <c r="F977" s="8">
        <v>21.0</v>
      </c>
      <c r="G977" s="8">
        <v>8.0</v>
      </c>
      <c r="H977" s="8">
        <v>20.7</v>
      </c>
      <c r="I977" s="11">
        <v>9.7</v>
      </c>
      <c r="J977" s="10">
        <v>3.3</v>
      </c>
      <c r="K977" s="10">
        <v>8.1</v>
      </c>
      <c r="L977" s="8">
        <v>41.1</v>
      </c>
      <c r="M977" s="10">
        <v>0.8</v>
      </c>
      <c r="N977" s="10">
        <v>2.8</v>
      </c>
      <c r="O977" s="8">
        <v>26.8</v>
      </c>
      <c r="P977" s="8">
        <v>2.2</v>
      </c>
      <c r="Q977" s="8">
        <v>3.4</v>
      </c>
      <c r="R977" s="8">
        <v>66.3</v>
      </c>
      <c r="S977" s="10">
        <v>0.6</v>
      </c>
      <c r="T977" s="10">
        <v>2.9</v>
      </c>
      <c r="U977" s="10">
        <v>3.5</v>
      </c>
      <c r="V977" s="10">
        <v>2.3</v>
      </c>
      <c r="W977" s="10">
        <v>1.1</v>
      </c>
      <c r="X977" s="10">
        <v>0.3</v>
      </c>
      <c r="Y977" s="10">
        <v>0.6</v>
      </c>
      <c r="Z977" s="10">
        <v>1.8</v>
      </c>
      <c r="AA977" s="8">
        <v>18.2</v>
      </c>
      <c r="AB977" s="8">
        <v>0.0</v>
      </c>
      <c r="AC977" s="8">
        <v>0.0</v>
      </c>
      <c r="AD977" s="8">
        <v>2.2</v>
      </c>
      <c r="AE977" s="14">
        <v>2018.0</v>
      </c>
      <c r="AF977" s="8"/>
    </row>
    <row r="978">
      <c r="A978" s="8">
        <v>41.0</v>
      </c>
      <c r="B978" s="9" t="s">
        <v>1982</v>
      </c>
      <c r="C978" s="10" t="s">
        <v>1983</v>
      </c>
      <c r="D978" s="8">
        <v>24.0</v>
      </c>
      <c r="E978" s="8">
        <v>31.0</v>
      </c>
      <c r="F978" s="8">
        <v>14.0</v>
      </c>
      <c r="G978" s="8">
        <v>17.0</v>
      </c>
      <c r="H978" s="8">
        <v>25.5</v>
      </c>
      <c r="I978" s="11">
        <v>9.5</v>
      </c>
      <c r="J978" s="10">
        <v>3.4</v>
      </c>
      <c r="K978" s="10">
        <v>7.3</v>
      </c>
      <c r="L978" s="8">
        <v>46.7</v>
      </c>
      <c r="M978" s="10">
        <v>1.5</v>
      </c>
      <c r="N978" s="10">
        <v>3.5</v>
      </c>
      <c r="O978" s="8">
        <v>43.9</v>
      </c>
      <c r="P978" s="8">
        <v>1.1</v>
      </c>
      <c r="Q978" s="8">
        <v>1.3</v>
      </c>
      <c r="R978" s="8">
        <v>87.5</v>
      </c>
      <c r="S978" s="10">
        <v>0.5</v>
      </c>
      <c r="T978" s="10">
        <v>1.9</v>
      </c>
      <c r="U978" s="10">
        <v>2.4</v>
      </c>
      <c r="V978" s="10">
        <v>4.0</v>
      </c>
      <c r="W978" s="10">
        <v>1.2</v>
      </c>
      <c r="X978" s="10">
        <v>0.8</v>
      </c>
      <c r="Y978" s="10">
        <v>0.2</v>
      </c>
      <c r="Z978" s="10">
        <v>2.1</v>
      </c>
      <c r="AA978" s="8">
        <v>19.3</v>
      </c>
      <c r="AB978" s="8">
        <v>1.0</v>
      </c>
      <c r="AC978" s="8">
        <v>0.0</v>
      </c>
      <c r="AD978" s="8">
        <v>-1.1</v>
      </c>
      <c r="AE978" s="14">
        <v>2018.0</v>
      </c>
      <c r="AF978" s="8"/>
    </row>
    <row r="979">
      <c r="A979" s="8">
        <v>42.0</v>
      </c>
      <c r="B979" s="9" t="s">
        <v>1984</v>
      </c>
      <c r="C979" s="10" t="s">
        <v>1985</v>
      </c>
      <c r="D979" s="8">
        <v>28.0</v>
      </c>
      <c r="E979" s="8">
        <v>35.0</v>
      </c>
      <c r="F979" s="8">
        <v>24.0</v>
      </c>
      <c r="G979" s="8">
        <v>11.0</v>
      </c>
      <c r="H979" s="8">
        <v>21.3</v>
      </c>
      <c r="I979" s="11">
        <v>9.4</v>
      </c>
      <c r="J979" s="10">
        <v>3.7</v>
      </c>
      <c r="K979" s="10">
        <v>9.5</v>
      </c>
      <c r="L979" s="8">
        <v>38.7</v>
      </c>
      <c r="M979" s="10">
        <v>1.1</v>
      </c>
      <c r="N979" s="10">
        <v>3.6</v>
      </c>
      <c r="O979" s="8">
        <v>30.7</v>
      </c>
      <c r="P979" s="8">
        <v>1.0</v>
      </c>
      <c r="Q979" s="8">
        <v>1.3</v>
      </c>
      <c r="R979" s="8">
        <v>72.3</v>
      </c>
      <c r="S979" s="10">
        <v>0.3</v>
      </c>
      <c r="T979" s="10">
        <v>1.2</v>
      </c>
      <c r="U979" s="10">
        <v>1.5</v>
      </c>
      <c r="V979" s="10">
        <v>3.3</v>
      </c>
      <c r="W979" s="10">
        <v>1.7</v>
      </c>
      <c r="X979" s="10">
        <v>1.1</v>
      </c>
      <c r="Y979" s="10">
        <v>0.1</v>
      </c>
      <c r="Z979" s="10">
        <v>2.2</v>
      </c>
      <c r="AA979" s="8">
        <v>17.7</v>
      </c>
      <c r="AB979" s="8">
        <v>0.0</v>
      </c>
      <c r="AC979" s="8">
        <v>0.0</v>
      </c>
      <c r="AD979" s="8">
        <v>3.9</v>
      </c>
      <c r="AE979" s="14">
        <v>2018.0</v>
      </c>
      <c r="AF979" s="8"/>
    </row>
    <row r="980">
      <c r="A980" s="8">
        <v>43.0</v>
      </c>
      <c r="B980" s="9" t="s">
        <v>1986</v>
      </c>
      <c r="C980" s="10" t="s">
        <v>1987</v>
      </c>
      <c r="D980" s="8">
        <v>29.0</v>
      </c>
      <c r="E980" s="8">
        <v>6.0</v>
      </c>
      <c r="F980" s="8">
        <v>3.0</v>
      </c>
      <c r="G980" s="8">
        <v>3.0</v>
      </c>
      <c r="H980" s="8">
        <v>27.8</v>
      </c>
      <c r="I980" s="11">
        <v>9.3</v>
      </c>
      <c r="J980" s="10">
        <v>2.2</v>
      </c>
      <c r="K980" s="10">
        <v>4.8</v>
      </c>
      <c r="L980" s="8">
        <v>44.8</v>
      </c>
      <c r="M980" s="10">
        <v>0.7</v>
      </c>
      <c r="N980" s="10">
        <v>1.5</v>
      </c>
      <c r="O980" s="8">
        <v>44.4</v>
      </c>
      <c r="P980" s="8">
        <v>4.3</v>
      </c>
      <c r="Q980" s="8">
        <v>5.3</v>
      </c>
      <c r="R980" s="8">
        <v>81.3</v>
      </c>
      <c r="S980" s="10">
        <v>1.8</v>
      </c>
      <c r="T980" s="10">
        <v>3.7</v>
      </c>
      <c r="U980" s="10">
        <v>5.5</v>
      </c>
      <c r="V980" s="10">
        <v>1.5</v>
      </c>
      <c r="W980" s="10">
        <v>1.5</v>
      </c>
      <c r="X980" s="10">
        <v>0.3</v>
      </c>
      <c r="Y980" s="10">
        <v>0.3</v>
      </c>
      <c r="Z980" s="10">
        <v>2.3</v>
      </c>
      <c r="AA980" s="8">
        <v>18.3</v>
      </c>
      <c r="AB980" s="8">
        <v>1.0</v>
      </c>
      <c r="AC980" s="8">
        <v>0.0</v>
      </c>
      <c r="AD980" s="8">
        <v>5.7</v>
      </c>
      <c r="AE980" s="14">
        <v>2018.0</v>
      </c>
      <c r="AF980" s="8"/>
    </row>
    <row r="981">
      <c r="A981" s="8">
        <v>44.0</v>
      </c>
      <c r="B981" s="9" t="s">
        <v>1988</v>
      </c>
      <c r="C981" s="10" t="s">
        <v>1989</v>
      </c>
      <c r="D981" s="8">
        <v>26.0</v>
      </c>
      <c r="E981" s="8">
        <v>34.0</v>
      </c>
      <c r="F981" s="8">
        <v>15.0</v>
      </c>
      <c r="G981" s="8">
        <v>19.0</v>
      </c>
      <c r="H981" s="8">
        <v>28.6</v>
      </c>
      <c r="I981" s="11">
        <v>9.2</v>
      </c>
      <c r="J981" s="10">
        <v>3.4</v>
      </c>
      <c r="K981" s="10">
        <v>7.5</v>
      </c>
      <c r="L981" s="8">
        <v>44.7</v>
      </c>
      <c r="M981" s="10">
        <v>1.3</v>
      </c>
      <c r="N981" s="10">
        <v>3.6</v>
      </c>
      <c r="O981" s="8">
        <v>35.5</v>
      </c>
      <c r="P981" s="8">
        <v>1.3</v>
      </c>
      <c r="Q981" s="8">
        <v>1.5</v>
      </c>
      <c r="R981" s="8">
        <v>86.0</v>
      </c>
      <c r="S981" s="10">
        <v>1.3</v>
      </c>
      <c r="T981" s="10">
        <v>2.7</v>
      </c>
      <c r="U981" s="10">
        <v>4.0</v>
      </c>
      <c r="V981" s="10">
        <v>1.8</v>
      </c>
      <c r="W981" s="10">
        <v>1.1</v>
      </c>
      <c r="X981" s="10">
        <v>1.0</v>
      </c>
      <c r="Y981" s="10">
        <v>0.4</v>
      </c>
      <c r="Z981" s="10">
        <v>2.7</v>
      </c>
      <c r="AA981" s="8">
        <v>19.1</v>
      </c>
      <c r="AB981" s="8">
        <v>0.0</v>
      </c>
      <c r="AC981" s="8">
        <v>0.0</v>
      </c>
      <c r="AD981" s="8">
        <v>1.7</v>
      </c>
      <c r="AE981" s="14">
        <v>2018.0</v>
      </c>
      <c r="AF981" s="8"/>
    </row>
    <row r="982">
      <c r="A982" s="8">
        <v>45.0</v>
      </c>
      <c r="B982" s="9" t="s">
        <v>1990</v>
      </c>
      <c r="C982" s="10" t="s">
        <v>1991</v>
      </c>
      <c r="D982" s="8">
        <v>24.0</v>
      </c>
      <c r="E982" s="8">
        <v>34.0</v>
      </c>
      <c r="F982" s="8">
        <v>15.0</v>
      </c>
      <c r="G982" s="8">
        <v>19.0</v>
      </c>
      <c r="H982" s="8">
        <v>26.7</v>
      </c>
      <c r="I982" s="11">
        <v>9.2</v>
      </c>
      <c r="J982" s="10">
        <v>2.9</v>
      </c>
      <c r="K982" s="10">
        <v>7.3</v>
      </c>
      <c r="L982" s="8">
        <v>40.3</v>
      </c>
      <c r="M982" s="10">
        <v>0.9</v>
      </c>
      <c r="N982" s="10">
        <v>3.3</v>
      </c>
      <c r="O982" s="8">
        <v>27.0</v>
      </c>
      <c r="P982" s="8">
        <v>2.4</v>
      </c>
      <c r="Q982" s="8">
        <v>2.8</v>
      </c>
      <c r="R982" s="8">
        <v>86.3</v>
      </c>
      <c r="S982" s="10">
        <v>1.2</v>
      </c>
      <c r="T982" s="10">
        <v>2.2</v>
      </c>
      <c r="U982" s="10">
        <v>3.4</v>
      </c>
      <c r="V982" s="10">
        <v>2.4</v>
      </c>
      <c r="W982" s="10">
        <v>1.4</v>
      </c>
      <c r="X982" s="10">
        <v>1.3</v>
      </c>
      <c r="Y982" s="10">
        <v>0.2</v>
      </c>
      <c r="Z982" s="10">
        <v>2.2</v>
      </c>
      <c r="AA982" s="8">
        <v>18.9</v>
      </c>
      <c r="AB982" s="8">
        <v>2.0</v>
      </c>
      <c r="AC982" s="8">
        <v>0.0</v>
      </c>
      <c r="AD982" s="8">
        <v>0.0</v>
      </c>
      <c r="AE982" s="14">
        <v>2018.0</v>
      </c>
      <c r="AF982" s="8"/>
    </row>
    <row r="983">
      <c r="A983" s="8">
        <v>46.0</v>
      </c>
      <c r="B983" s="9" t="s">
        <v>1992</v>
      </c>
      <c r="C983" s="10" t="s">
        <v>1993</v>
      </c>
      <c r="D983" s="8">
        <v>23.0</v>
      </c>
      <c r="E983" s="8">
        <v>34.0</v>
      </c>
      <c r="F983" s="8">
        <v>7.0</v>
      </c>
      <c r="G983" s="8">
        <v>27.0</v>
      </c>
      <c r="H983" s="8">
        <v>22.8</v>
      </c>
      <c r="I983" s="11">
        <v>9.1</v>
      </c>
      <c r="J983" s="10">
        <v>3.0</v>
      </c>
      <c r="K983" s="10">
        <v>7.5</v>
      </c>
      <c r="L983" s="8">
        <v>40.2</v>
      </c>
      <c r="M983" s="10">
        <v>1.1</v>
      </c>
      <c r="N983" s="10">
        <v>3.7</v>
      </c>
      <c r="O983" s="8">
        <v>29.4</v>
      </c>
      <c r="P983" s="8">
        <v>2.0</v>
      </c>
      <c r="Q983" s="8">
        <v>2.3</v>
      </c>
      <c r="R983" s="8">
        <v>87.0</v>
      </c>
      <c r="S983" s="10">
        <v>0.7</v>
      </c>
      <c r="T983" s="10">
        <v>1.7</v>
      </c>
      <c r="U983" s="10">
        <v>2.4</v>
      </c>
      <c r="V983" s="10">
        <v>1.6</v>
      </c>
      <c r="W983" s="10">
        <v>0.9</v>
      </c>
      <c r="X983" s="10">
        <v>0.7</v>
      </c>
      <c r="Y983" s="10">
        <v>0.1</v>
      </c>
      <c r="Z983" s="10">
        <v>2.1</v>
      </c>
      <c r="AA983" s="8">
        <v>15.9</v>
      </c>
      <c r="AB983" s="8">
        <v>0.0</v>
      </c>
      <c r="AC983" s="8">
        <v>0.0</v>
      </c>
      <c r="AD983" s="8">
        <v>-4.2</v>
      </c>
      <c r="AE983" s="14">
        <v>2018.0</v>
      </c>
      <c r="AF983" s="8"/>
    </row>
    <row r="984">
      <c r="A984" s="8">
        <v>47.0</v>
      </c>
      <c r="B984" s="9" t="s">
        <v>1994</v>
      </c>
      <c r="C984" s="10" t="s">
        <v>1995</v>
      </c>
      <c r="D984" s="8">
        <v>26.0</v>
      </c>
      <c r="E984" s="8">
        <v>33.0</v>
      </c>
      <c r="F984" s="8">
        <v>23.0</v>
      </c>
      <c r="G984" s="8">
        <v>10.0</v>
      </c>
      <c r="H984" s="8">
        <v>26.8</v>
      </c>
      <c r="I984" s="11">
        <v>9.1</v>
      </c>
      <c r="J984" s="10">
        <v>3.7</v>
      </c>
      <c r="K984" s="10">
        <v>6.7</v>
      </c>
      <c r="L984" s="8">
        <v>54.8</v>
      </c>
      <c r="M984" s="8">
        <v>0.0</v>
      </c>
      <c r="N984" s="8">
        <v>0.0</v>
      </c>
      <c r="O984" s="8">
        <v>0.0</v>
      </c>
      <c r="P984" s="8">
        <v>1.8</v>
      </c>
      <c r="Q984" s="8">
        <v>3.1</v>
      </c>
      <c r="R984" s="8">
        <v>56.3</v>
      </c>
      <c r="S984" s="10">
        <v>2.2</v>
      </c>
      <c r="T984" s="10">
        <v>3.6</v>
      </c>
      <c r="U984" s="10">
        <v>5.8</v>
      </c>
      <c r="V984" s="10">
        <v>1.4</v>
      </c>
      <c r="W984" s="10">
        <v>1.2</v>
      </c>
      <c r="X984" s="10">
        <v>0.8</v>
      </c>
      <c r="Y984" s="10">
        <v>1.8</v>
      </c>
      <c r="Z984" s="10">
        <v>2.7</v>
      </c>
      <c r="AA984" s="8">
        <v>21.4</v>
      </c>
      <c r="AB984" s="8">
        <v>0.0</v>
      </c>
      <c r="AC984" s="8">
        <v>0.0</v>
      </c>
      <c r="AD984" s="8">
        <v>3.5</v>
      </c>
      <c r="AE984" s="14">
        <v>2018.0</v>
      </c>
      <c r="AF984" s="8"/>
    </row>
    <row r="985">
      <c r="A985" s="8">
        <v>48.0</v>
      </c>
      <c r="B985" s="9" t="s">
        <v>1996</v>
      </c>
      <c r="C985" s="10" t="s">
        <v>1997</v>
      </c>
      <c r="D985" s="8">
        <v>24.0</v>
      </c>
      <c r="E985" s="8">
        <v>34.0</v>
      </c>
      <c r="F985" s="8">
        <v>6.0</v>
      </c>
      <c r="G985" s="8">
        <v>28.0</v>
      </c>
      <c r="H985" s="8">
        <v>25.6</v>
      </c>
      <c r="I985" s="11">
        <v>9.1</v>
      </c>
      <c r="J985" s="10">
        <v>3.2</v>
      </c>
      <c r="K985" s="10">
        <v>8.6</v>
      </c>
      <c r="L985" s="8">
        <v>37.1</v>
      </c>
      <c r="M985" s="10">
        <v>0.5</v>
      </c>
      <c r="N985" s="10">
        <v>1.8</v>
      </c>
      <c r="O985" s="8">
        <v>26.7</v>
      </c>
      <c r="P985" s="8">
        <v>2.2</v>
      </c>
      <c r="Q985" s="8">
        <v>2.7</v>
      </c>
      <c r="R985" s="8">
        <v>83.5</v>
      </c>
      <c r="S985" s="10">
        <v>0.7</v>
      </c>
      <c r="T985" s="10">
        <v>2.4</v>
      </c>
      <c r="U985" s="10">
        <v>3.1</v>
      </c>
      <c r="V985" s="10">
        <v>2.3</v>
      </c>
      <c r="W985" s="10">
        <v>1.4</v>
      </c>
      <c r="X985" s="10">
        <v>0.9</v>
      </c>
      <c r="Y985" s="10">
        <v>0.2</v>
      </c>
      <c r="Z985" s="10">
        <v>1.7</v>
      </c>
      <c r="AA985" s="8">
        <v>17.1</v>
      </c>
      <c r="AB985" s="8">
        <v>0.0</v>
      </c>
      <c r="AC985" s="8">
        <v>0.0</v>
      </c>
      <c r="AD985" s="8">
        <v>-6.1</v>
      </c>
      <c r="AE985" s="14">
        <v>2018.0</v>
      </c>
      <c r="AF985" s="8"/>
    </row>
    <row r="986">
      <c r="A986" s="8">
        <v>49.0</v>
      </c>
      <c r="B986" s="9" t="s">
        <v>1998</v>
      </c>
      <c r="C986" s="10" t="s">
        <v>1999</v>
      </c>
      <c r="D986" s="8">
        <v>23.0</v>
      </c>
      <c r="E986" s="8">
        <v>34.0</v>
      </c>
      <c r="F986" s="8">
        <v>15.0</v>
      </c>
      <c r="G986" s="8">
        <v>19.0</v>
      </c>
      <c r="H986" s="8">
        <v>20.6</v>
      </c>
      <c r="I986" s="11">
        <v>8.9</v>
      </c>
      <c r="J986" s="10">
        <v>3.3</v>
      </c>
      <c r="K986" s="10">
        <v>7.6</v>
      </c>
      <c r="L986" s="8">
        <v>43.0</v>
      </c>
      <c r="M986" s="10">
        <v>0.8</v>
      </c>
      <c r="N986" s="10">
        <v>2.6</v>
      </c>
      <c r="O986" s="8">
        <v>31.8</v>
      </c>
      <c r="P986" s="8">
        <v>1.5</v>
      </c>
      <c r="Q986" s="8">
        <v>1.9</v>
      </c>
      <c r="R986" s="8">
        <v>78.8</v>
      </c>
      <c r="S986" s="10">
        <v>1.7</v>
      </c>
      <c r="T986" s="10">
        <v>2.8</v>
      </c>
      <c r="U986" s="10">
        <v>4.6</v>
      </c>
      <c r="V986" s="10">
        <v>1.3</v>
      </c>
      <c r="W986" s="10">
        <v>1.5</v>
      </c>
      <c r="X986" s="10">
        <v>0.9</v>
      </c>
      <c r="Y986" s="10">
        <v>1.1</v>
      </c>
      <c r="Z986" s="10">
        <v>2.1</v>
      </c>
      <c r="AA986" s="8">
        <v>19.7</v>
      </c>
      <c r="AB986" s="8">
        <v>0.0</v>
      </c>
      <c r="AC986" s="8">
        <v>0.0</v>
      </c>
      <c r="AD986" s="8">
        <v>0.2</v>
      </c>
      <c r="AE986" s="14">
        <v>2018.0</v>
      </c>
      <c r="AF986" s="8"/>
    </row>
    <row r="987">
      <c r="A987" s="8">
        <v>49.0</v>
      </c>
      <c r="B987" s="9" t="s">
        <v>2000</v>
      </c>
      <c r="C987" s="10" t="s">
        <v>2001</v>
      </c>
      <c r="D987" s="8">
        <v>24.0</v>
      </c>
      <c r="E987" s="8">
        <v>34.0</v>
      </c>
      <c r="F987" s="8">
        <v>6.0</v>
      </c>
      <c r="G987" s="8">
        <v>28.0</v>
      </c>
      <c r="H987" s="8">
        <v>27.1</v>
      </c>
      <c r="I987" s="11">
        <v>8.9</v>
      </c>
      <c r="J987" s="10">
        <v>3.1</v>
      </c>
      <c r="K987" s="10">
        <v>7.6</v>
      </c>
      <c r="L987" s="8">
        <v>40.4</v>
      </c>
      <c r="M987" s="10">
        <v>1.9</v>
      </c>
      <c r="N987" s="10">
        <v>4.8</v>
      </c>
      <c r="O987" s="8">
        <v>39.9</v>
      </c>
      <c r="P987" s="8">
        <v>0.8</v>
      </c>
      <c r="Q987" s="8">
        <v>0.9</v>
      </c>
      <c r="R987" s="8">
        <v>93.1</v>
      </c>
      <c r="S987" s="10">
        <v>0.5</v>
      </c>
      <c r="T987" s="10">
        <v>2.6</v>
      </c>
      <c r="U987" s="10">
        <v>3.1</v>
      </c>
      <c r="V987" s="10">
        <v>1.2</v>
      </c>
      <c r="W987" s="10">
        <v>1.0</v>
      </c>
      <c r="X987" s="10">
        <v>0.9</v>
      </c>
      <c r="Y987" s="10">
        <v>0.1</v>
      </c>
      <c r="Z987" s="10">
        <v>1.8</v>
      </c>
      <c r="AA987" s="8">
        <v>17.3</v>
      </c>
      <c r="AB987" s="8">
        <v>0.0</v>
      </c>
      <c r="AC987" s="8">
        <v>0.0</v>
      </c>
      <c r="AD987" s="8">
        <v>-5.2</v>
      </c>
      <c r="AE987" s="14">
        <v>2018.0</v>
      </c>
      <c r="AF987" s="8"/>
    </row>
    <row r="988">
      <c r="A988" s="8">
        <v>51.0</v>
      </c>
      <c r="B988" s="9" t="s">
        <v>2002</v>
      </c>
      <c r="C988" s="10" t="s">
        <v>2003</v>
      </c>
      <c r="D988" s="8">
        <v>27.0</v>
      </c>
      <c r="E988" s="8">
        <v>27.0</v>
      </c>
      <c r="F988" s="8">
        <v>19.0</v>
      </c>
      <c r="G988" s="8">
        <v>8.0</v>
      </c>
      <c r="H988" s="8">
        <v>26.5</v>
      </c>
      <c r="I988" s="11">
        <v>8.6</v>
      </c>
      <c r="J988" s="10">
        <v>3.3</v>
      </c>
      <c r="K988" s="10">
        <v>7.6</v>
      </c>
      <c r="L988" s="8">
        <v>43.6</v>
      </c>
      <c r="M988" s="10">
        <v>1.2</v>
      </c>
      <c r="N988" s="10">
        <v>3.1</v>
      </c>
      <c r="O988" s="8">
        <v>38.6</v>
      </c>
      <c r="P988" s="8">
        <v>0.8</v>
      </c>
      <c r="Q988" s="8">
        <v>1.0</v>
      </c>
      <c r="R988" s="8">
        <v>77.8</v>
      </c>
      <c r="S988" s="10">
        <v>0.2</v>
      </c>
      <c r="T988" s="10">
        <v>3.0</v>
      </c>
      <c r="U988" s="10">
        <v>3.2</v>
      </c>
      <c r="V988" s="10">
        <v>4.6</v>
      </c>
      <c r="W988" s="10">
        <v>1.7</v>
      </c>
      <c r="X988" s="10">
        <v>0.8</v>
      </c>
      <c r="Y988" s="10">
        <v>0.1</v>
      </c>
      <c r="Z988" s="10">
        <v>2.0</v>
      </c>
      <c r="AA988" s="8">
        <v>19.4</v>
      </c>
      <c r="AB988" s="8">
        <v>1.0</v>
      </c>
      <c r="AC988" s="8">
        <v>0.0</v>
      </c>
      <c r="AD988" s="8">
        <v>5.6</v>
      </c>
      <c r="AE988" s="14">
        <v>2018.0</v>
      </c>
      <c r="AF988" s="8"/>
    </row>
    <row r="989">
      <c r="A989" s="8">
        <v>52.0</v>
      </c>
      <c r="B989" s="9" t="s">
        <v>2004</v>
      </c>
      <c r="C989" s="10" t="s">
        <v>2005</v>
      </c>
      <c r="D989" s="8">
        <v>26.0</v>
      </c>
      <c r="E989" s="8">
        <v>34.0</v>
      </c>
      <c r="F989" s="8">
        <v>7.0</v>
      </c>
      <c r="G989" s="8">
        <v>27.0</v>
      </c>
      <c r="H989" s="8">
        <v>23.7</v>
      </c>
      <c r="I989" s="11">
        <v>8.5</v>
      </c>
      <c r="J989" s="10">
        <v>3.0</v>
      </c>
      <c r="K989" s="10">
        <v>7.8</v>
      </c>
      <c r="L989" s="8">
        <v>38.9</v>
      </c>
      <c r="M989" s="10">
        <v>1.1</v>
      </c>
      <c r="N989" s="10">
        <v>3.4</v>
      </c>
      <c r="O989" s="8">
        <v>30.8</v>
      </c>
      <c r="P989" s="8">
        <v>1.4</v>
      </c>
      <c r="Q989" s="8">
        <v>1.9</v>
      </c>
      <c r="R989" s="8">
        <v>70.8</v>
      </c>
      <c r="S989" s="10">
        <v>0.7</v>
      </c>
      <c r="T989" s="10">
        <v>2.2</v>
      </c>
      <c r="U989" s="10">
        <v>2.9</v>
      </c>
      <c r="V989" s="10">
        <v>3.6</v>
      </c>
      <c r="W989" s="10">
        <v>2.0</v>
      </c>
      <c r="X989" s="10">
        <v>0.9</v>
      </c>
      <c r="Y989" s="10">
        <v>0.1</v>
      </c>
      <c r="Z989" s="10">
        <v>2.2</v>
      </c>
      <c r="AA989" s="8">
        <v>17.9</v>
      </c>
      <c r="AB989" s="8">
        <v>0.0</v>
      </c>
      <c r="AC989" s="8">
        <v>0.0</v>
      </c>
      <c r="AD989" s="8">
        <v>-5.1</v>
      </c>
      <c r="AE989" s="14">
        <v>2018.0</v>
      </c>
      <c r="AF989" s="8"/>
    </row>
    <row r="990">
      <c r="A990" s="8">
        <v>53.0</v>
      </c>
      <c r="B990" s="9" t="s">
        <v>2006</v>
      </c>
      <c r="C990" s="10" t="s">
        <v>2007</v>
      </c>
      <c r="D990" s="8">
        <v>31.0</v>
      </c>
      <c r="E990" s="8">
        <v>16.0</v>
      </c>
      <c r="F990" s="8">
        <v>3.0</v>
      </c>
      <c r="G990" s="8">
        <v>13.0</v>
      </c>
      <c r="H990" s="8">
        <v>19.1</v>
      </c>
      <c r="I990" s="11">
        <v>8.4</v>
      </c>
      <c r="J990" s="10">
        <v>3.0</v>
      </c>
      <c r="K990" s="10">
        <v>7.6</v>
      </c>
      <c r="L990" s="8">
        <v>39.3</v>
      </c>
      <c r="M990" s="10">
        <v>1.1</v>
      </c>
      <c r="N990" s="10">
        <v>2.7</v>
      </c>
      <c r="O990" s="8">
        <v>41.9</v>
      </c>
      <c r="P990" s="8">
        <v>1.3</v>
      </c>
      <c r="Q990" s="8">
        <v>1.5</v>
      </c>
      <c r="R990" s="8">
        <v>87.5</v>
      </c>
      <c r="S990" s="10">
        <v>0.4</v>
      </c>
      <c r="T990" s="10">
        <v>1.1</v>
      </c>
      <c r="U990" s="10">
        <v>1.6</v>
      </c>
      <c r="V990" s="10">
        <v>1.7</v>
      </c>
      <c r="W990" s="10">
        <v>1.1</v>
      </c>
      <c r="X990" s="10">
        <v>0.9</v>
      </c>
      <c r="Y990" s="8">
        <v>0.0</v>
      </c>
      <c r="Z990" s="10">
        <v>1.9</v>
      </c>
      <c r="AA990" s="8">
        <v>14.6</v>
      </c>
      <c r="AB990" s="8">
        <v>0.0</v>
      </c>
      <c r="AC990" s="8">
        <v>0.0</v>
      </c>
      <c r="AD990" s="8">
        <v>-6.1</v>
      </c>
      <c r="AE990" s="14">
        <v>2018.0</v>
      </c>
      <c r="AF990" s="8"/>
    </row>
    <row r="991">
      <c r="A991" s="8">
        <v>54.0</v>
      </c>
      <c r="B991" s="9" t="s">
        <v>2008</v>
      </c>
      <c r="C991" s="10" t="s">
        <v>2009</v>
      </c>
      <c r="D991" s="8">
        <v>31.0</v>
      </c>
      <c r="E991" s="8">
        <v>34.0</v>
      </c>
      <c r="F991" s="8">
        <v>23.0</v>
      </c>
      <c r="G991" s="8">
        <v>11.0</v>
      </c>
      <c r="H991" s="8">
        <v>26.4</v>
      </c>
      <c r="I991" s="11">
        <v>8.3</v>
      </c>
      <c r="J991" s="10">
        <v>3.6</v>
      </c>
      <c r="K991" s="10">
        <v>8.5</v>
      </c>
      <c r="L991" s="8">
        <v>42.8</v>
      </c>
      <c r="M991" s="8">
        <v>0.0</v>
      </c>
      <c r="N991" s="8">
        <v>0.0</v>
      </c>
      <c r="O991" s="8">
        <v>0.0</v>
      </c>
      <c r="P991" s="8">
        <v>1.0</v>
      </c>
      <c r="Q991" s="8">
        <v>1.3</v>
      </c>
      <c r="R991" s="8">
        <v>75.0</v>
      </c>
      <c r="S991" s="10">
        <v>1.7</v>
      </c>
      <c r="T991" s="10">
        <v>6.2</v>
      </c>
      <c r="U991" s="10">
        <v>7.9</v>
      </c>
      <c r="V991" s="10">
        <v>2.0</v>
      </c>
      <c r="W991" s="10">
        <v>1.7</v>
      </c>
      <c r="X991" s="10">
        <v>1.1</v>
      </c>
      <c r="Y991" s="10">
        <v>1.9</v>
      </c>
      <c r="Z991" s="10">
        <v>2.5</v>
      </c>
      <c r="AA991" s="8">
        <v>24.3</v>
      </c>
      <c r="AB991" s="8">
        <v>2.0</v>
      </c>
      <c r="AC991" s="8">
        <v>0.0</v>
      </c>
      <c r="AD991" s="8">
        <v>2.1</v>
      </c>
      <c r="AE991" s="14">
        <v>2018.0</v>
      </c>
      <c r="AF991" s="8"/>
    </row>
    <row r="992">
      <c r="A992" s="8">
        <v>55.0</v>
      </c>
      <c r="B992" s="9" t="s">
        <v>2010</v>
      </c>
      <c r="C992" s="10" t="s">
        <v>2011</v>
      </c>
      <c r="D992" s="8">
        <v>26.0</v>
      </c>
      <c r="E992" s="8">
        <v>34.0</v>
      </c>
      <c r="F992" s="8">
        <v>19.0</v>
      </c>
      <c r="G992" s="8">
        <v>15.0</v>
      </c>
      <c r="H992" s="8">
        <v>25.5</v>
      </c>
      <c r="I992" s="11">
        <v>8.2</v>
      </c>
      <c r="J992" s="10">
        <v>3.1</v>
      </c>
      <c r="K992" s="10">
        <v>7.9</v>
      </c>
      <c r="L992" s="8">
        <v>38.8</v>
      </c>
      <c r="M992" s="10">
        <v>0.4</v>
      </c>
      <c r="N992" s="10">
        <v>1.6</v>
      </c>
      <c r="O992" s="8">
        <v>27.3</v>
      </c>
      <c r="P992" s="8">
        <v>1.7</v>
      </c>
      <c r="Q992" s="8">
        <v>2.3</v>
      </c>
      <c r="R992" s="8">
        <v>72.2</v>
      </c>
      <c r="S992" s="10">
        <v>0.4</v>
      </c>
      <c r="T992" s="10">
        <v>2.1</v>
      </c>
      <c r="U992" s="10">
        <v>2.5</v>
      </c>
      <c r="V992" s="10">
        <v>2.8</v>
      </c>
      <c r="W992" s="10">
        <v>1.5</v>
      </c>
      <c r="X992" s="10">
        <v>0.6</v>
      </c>
      <c r="Y992" s="8">
        <v>0.0</v>
      </c>
      <c r="Z992" s="10">
        <v>1.6</v>
      </c>
      <c r="AA992" s="8">
        <v>15.2</v>
      </c>
      <c r="AB992" s="8">
        <v>0.0</v>
      </c>
      <c r="AC992" s="8">
        <v>0.0</v>
      </c>
      <c r="AD992" s="8">
        <v>3.4</v>
      </c>
      <c r="AE992" s="14">
        <v>2018.0</v>
      </c>
      <c r="AF992" s="8"/>
    </row>
    <row r="993">
      <c r="A993" s="8">
        <v>56.0</v>
      </c>
      <c r="B993" s="9" t="s">
        <v>2012</v>
      </c>
      <c r="C993" s="10" t="s">
        <v>2013</v>
      </c>
      <c r="D993" s="8">
        <v>32.0</v>
      </c>
      <c r="E993" s="8">
        <v>22.0</v>
      </c>
      <c r="F993" s="8">
        <v>7.0</v>
      </c>
      <c r="G993" s="8">
        <v>15.0</v>
      </c>
      <c r="H993" s="8">
        <v>24.1</v>
      </c>
      <c r="I993" s="11">
        <v>8.2</v>
      </c>
      <c r="J993" s="10">
        <v>2.9</v>
      </c>
      <c r="K993" s="10">
        <v>6.8</v>
      </c>
      <c r="L993" s="8">
        <v>42.3</v>
      </c>
      <c r="M993" s="10">
        <v>0.4</v>
      </c>
      <c r="N993" s="10">
        <v>1.4</v>
      </c>
      <c r="O993" s="8">
        <v>26.7</v>
      </c>
      <c r="P993" s="8">
        <v>2.1</v>
      </c>
      <c r="Q993" s="8">
        <v>2.8</v>
      </c>
      <c r="R993" s="8">
        <v>75.4</v>
      </c>
      <c r="S993" s="10">
        <v>0.3</v>
      </c>
      <c r="T993" s="10">
        <v>2.9</v>
      </c>
      <c r="U993" s="10">
        <v>3.1</v>
      </c>
      <c r="V993" s="10">
        <v>3.0</v>
      </c>
      <c r="W993" s="10">
        <v>1.2</v>
      </c>
      <c r="X993" s="10">
        <v>0.6</v>
      </c>
      <c r="Y993" s="10">
        <v>0.2</v>
      </c>
      <c r="Z993" s="10">
        <v>2.6</v>
      </c>
      <c r="AA993" s="8">
        <v>16.3</v>
      </c>
      <c r="AB993" s="8">
        <v>0.0</v>
      </c>
      <c r="AC993" s="8">
        <v>0.0</v>
      </c>
      <c r="AD993" s="8">
        <v>-2.9</v>
      </c>
      <c r="AE993" s="14">
        <v>2018.0</v>
      </c>
      <c r="AF993" s="8"/>
    </row>
    <row r="994">
      <c r="A994" s="8">
        <v>57.0</v>
      </c>
      <c r="B994" s="9" t="s">
        <v>2014</v>
      </c>
      <c r="C994" s="10" t="s">
        <v>2015</v>
      </c>
      <c r="D994" s="8">
        <v>28.0</v>
      </c>
      <c r="E994" s="8">
        <v>29.0</v>
      </c>
      <c r="F994" s="8">
        <v>12.0</v>
      </c>
      <c r="G994" s="8">
        <v>17.0</v>
      </c>
      <c r="H994" s="8">
        <v>22.5</v>
      </c>
      <c r="I994" s="11">
        <v>8.0</v>
      </c>
      <c r="J994" s="10">
        <v>2.9</v>
      </c>
      <c r="K994" s="10">
        <v>7.0</v>
      </c>
      <c r="L994" s="8">
        <v>41.7</v>
      </c>
      <c r="M994" s="10">
        <v>0.6</v>
      </c>
      <c r="N994" s="10">
        <v>1.9</v>
      </c>
      <c r="O994" s="8">
        <v>31.5</v>
      </c>
      <c r="P994" s="8">
        <v>1.6</v>
      </c>
      <c r="Q994" s="8">
        <v>2.0</v>
      </c>
      <c r="R994" s="8">
        <v>78.0</v>
      </c>
      <c r="S994" s="10">
        <v>1.6</v>
      </c>
      <c r="T994" s="10">
        <v>4.3</v>
      </c>
      <c r="U994" s="10">
        <v>6.0</v>
      </c>
      <c r="V994" s="10">
        <v>1.3</v>
      </c>
      <c r="W994" s="10">
        <v>1.3</v>
      </c>
      <c r="X994" s="10">
        <v>1.0</v>
      </c>
      <c r="Y994" s="10">
        <v>0.5</v>
      </c>
      <c r="Z994" s="10">
        <v>2.1</v>
      </c>
      <c r="AA994" s="8">
        <v>18.9</v>
      </c>
      <c r="AB994" s="8">
        <v>2.0</v>
      </c>
      <c r="AC994" s="8">
        <v>0.0</v>
      </c>
      <c r="AD994" s="8">
        <v>0.8</v>
      </c>
      <c r="AE994" s="14">
        <v>2018.0</v>
      </c>
      <c r="AF994" s="8"/>
    </row>
    <row r="995">
      <c r="A995" s="8">
        <v>58.0</v>
      </c>
      <c r="B995" s="9" t="s">
        <v>2016</v>
      </c>
      <c r="C995" s="10" t="s">
        <v>2017</v>
      </c>
      <c r="D995" s="8">
        <v>35.0</v>
      </c>
      <c r="E995" s="8">
        <v>18.0</v>
      </c>
      <c r="F995" s="8">
        <v>13.0</v>
      </c>
      <c r="G995" s="8">
        <v>5.0</v>
      </c>
      <c r="H995" s="8">
        <v>23.3</v>
      </c>
      <c r="I995" s="11">
        <v>7.9</v>
      </c>
      <c r="J995" s="10">
        <v>3.4</v>
      </c>
      <c r="K995" s="10">
        <v>6.3</v>
      </c>
      <c r="L995" s="8">
        <v>54.0</v>
      </c>
      <c r="M995" s="8">
        <v>0.0</v>
      </c>
      <c r="N995" s="10">
        <v>0.1</v>
      </c>
      <c r="O995" s="8">
        <v>0.0</v>
      </c>
      <c r="P995" s="8">
        <v>1.2</v>
      </c>
      <c r="Q995" s="8">
        <v>1.3</v>
      </c>
      <c r="R995" s="8">
        <v>87.5</v>
      </c>
      <c r="S995" s="10">
        <v>1.4</v>
      </c>
      <c r="T995" s="10">
        <v>3.9</v>
      </c>
      <c r="U995" s="10">
        <v>5.3</v>
      </c>
      <c r="V995" s="10">
        <v>1.4</v>
      </c>
      <c r="W995" s="10">
        <v>0.9</v>
      </c>
      <c r="X995" s="10">
        <v>0.9</v>
      </c>
      <c r="Y995" s="10">
        <v>0.4</v>
      </c>
      <c r="Z995" s="10">
        <v>2.3</v>
      </c>
      <c r="AA995" s="8">
        <v>17.3</v>
      </c>
      <c r="AB995" s="8">
        <v>1.0</v>
      </c>
      <c r="AC995" s="8">
        <v>0.0</v>
      </c>
      <c r="AD995" s="8">
        <v>3.8</v>
      </c>
      <c r="AE995" s="14">
        <v>2018.0</v>
      </c>
      <c r="AF995" s="8"/>
    </row>
    <row r="996">
      <c r="A996" s="8">
        <v>59.0</v>
      </c>
      <c r="B996" s="9" t="s">
        <v>2018</v>
      </c>
      <c r="C996" s="10" t="s">
        <v>2019</v>
      </c>
      <c r="D996" s="8">
        <v>28.0</v>
      </c>
      <c r="E996" s="8">
        <v>34.0</v>
      </c>
      <c r="F996" s="8">
        <v>6.0</v>
      </c>
      <c r="G996" s="8">
        <v>28.0</v>
      </c>
      <c r="H996" s="8">
        <v>21.7</v>
      </c>
      <c r="I996" s="11">
        <v>7.8</v>
      </c>
      <c r="J996" s="10">
        <v>2.9</v>
      </c>
      <c r="K996" s="10">
        <v>8.3</v>
      </c>
      <c r="L996" s="8">
        <v>35.1</v>
      </c>
      <c r="M996" s="10">
        <v>0.6</v>
      </c>
      <c r="N996" s="10">
        <v>2.2</v>
      </c>
      <c r="O996" s="8">
        <v>27.6</v>
      </c>
      <c r="P996" s="8">
        <v>1.4</v>
      </c>
      <c r="Q996" s="8">
        <v>1.7</v>
      </c>
      <c r="R996" s="8">
        <v>79.7</v>
      </c>
      <c r="S996" s="10">
        <v>0.6</v>
      </c>
      <c r="T996" s="10">
        <v>2.4</v>
      </c>
      <c r="U996" s="10">
        <v>2.9</v>
      </c>
      <c r="V996" s="10">
        <v>4.1</v>
      </c>
      <c r="W996" s="10">
        <v>1.4</v>
      </c>
      <c r="X996" s="10">
        <v>0.8</v>
      </c>
      <c r="Y996" s="10">
        <v>0.2</v>
      </c>
      <c r="Z996" s="10">
        <v>2.3</v>
      </c>
      <c r="AA996" s="8">
        <v>17.5</v>
      </c>
      <c r="AB996" s="8">
        <v>0.0</v>
      </c>
      <c r="AC996" s="8">
        <v>0.0</v>
      </c>
      <c r="AD996" s="8">
        <v>-3.3</v>
      </c>
      <c r="AE996" s="14">
        <v>2018.0</v>
      </c>
      <c r="AF996" s="8"/>
    </row>
    <row r="997">
      <c r="A997" s="8">
        <v>60.0</v>
      </c>
      <c r="B997" s="9" t="s">
        <v>2020</v>
      </c>
      <c r="C997" s="10" t="s">
        <v>2021</v>
      </c>
      <c r="D997" s="8">
        <v>25.0</v>
      </c>
      <c r="E997" s="8">
        <v>29.0</v>
      </c>
      <c r="F997" s="8">
        <v>7.0</v>
      </c>
      <c r="G997" s="8">
        <v>22.0</v>
      </c>
      <c r="H997" s="8">
        <v>15.9</v>
      </c>
      <c r="I997" s="11">
        <v>7.7</v>
      </c>
      <c r="J997" s="10">
        <v>3.1</v>
      </c>
      <c r="K997" s="10">
        <v>6.2</v>
      </c>
      <c r="L997" s="8">
        <v>50.0</v>
      </c>
      <c r="M997" s="10">
        <v>0.7</v>
      </c>
      <c r="N997" s="10">
        <v>2.1</v>
      </c>
      <c r="O997" s="8">
        <v>34.4</v>
      </c>
      <c r="P997" s="8">
        <v>0.8</v>
      </c>
      <c r="Q997" s="8">
        <v>1.3</v>
      </c>
      <c r="R997" s="8">
        <v>60.5</v>
      </c>
      <c r="S997" s="10">
        <v>1.3</v>
      </c>
      <c r="T997" s="10">
        <v>1.7</v>
      </c>
      <c r="U997" s="10">
        <v>3.0</v>
      </c>
      <c r="V997" s="10">
        <v>0.7</v>
      </c>
      <c r="W997" s="10">
        <v>1.5</v>
      </c>
      <c r="X997" s="10">
        <v>0.4</v>
      </c>
      <c r="Y997" s="10">
        <v>0.4</v>
      </c>
      <c r="Z997" s="10">
        <v>2.8</v>
      </c>
      <c r="AA997" s="8">
        <v>13.8</v>
      </c>
      <c r="AB997" s="8">
        <v>1.0</v>
      </c>
      <c r="AC997" s="8">
        <v>0.0</v>
      </c>
      <c r="AD997" s="8">
        <v>-3.5</v>
      </c>
      <c r="AE997" s="14">
        <v>2018.0</v>
      </c>
      <c r="AF997" s="8"/>
    </row>
    <row r="998">
      <c r="A998" s="8">
        <v>61.0</v>
      </c>
      <c r="B998" s="9" t="s">
        <v>2022</v>
      </c>
      <c r="C998" s="10" t="s">
        <v>2023</v>
      </c>
      <c r="D998" s="8">
        <v>27.0</v>
      </c>
      <c r="E998" s="8">
        <v>17.0</v>
      </c>
      <c r="F998" s="8">
        <v>6.0</v>
      </c>
      <c r="G998" s="8">
        <v>11.0</v>
      </c>
      <c r="H998" s="8">
        <v>21.2</v>
      </c>
      <c r="I998" s="11">
        <v>7.6</v>
      </c>
      <c r="J998" s="10">
        <v>2.7</v>
      </c>
      <c r="K998" s="10">
        <v>7.9</v>
      </c>
      <c r="L998" s="8">
        <v>34.3</v>
      </c>
      <c r="M998" s="10">
        <v>1.1</v>
      </c>
      <c r="N998" s="10">
        <v>3.7</v>
      </c>
      <c r="O998" s="8">
        <v>30.2</v>
      </c>
      <c r="P998" s="8">
        <v>1.1</v>
      </c>
      <c r="Q998" s="8">
        <v>1.4</v>
      </c>
      <c r="R998" s="8">
        <v>75.0</v>
      </c>
      <c r="S998" s="10">
        <v>0.3</v>
      </c>
      <c r="T998" s="10">
        <v>1.1</v>
      </c>
      <c r="U998" s="10">
        <v>1.4</v>
      </c>
      <c r="V998" s="10">
        <v>3.9</v>
      </c>
      <c r="W998" s="10">
        <v>2.1</v>
      </c>
      <c r="X998" s="10">
        <v>0.5</v>
      </c>
      <c r="Y998" s="10">
        <v>0.1</v>
      </c>
      <c r="Z998" s="10">
        <v>1.6</v>
      </c>
      <c r="AA998" s="8">
        <v>15.2</v>
      </c>
      <c r="AB998" s="8">
        <v>0.0</v>
      </c>
      <c r="AC998" s="8">
        <v>0.0</v>
      </c>
      <c r="AD998" s="8">
        <v>-3.6</v>
      </c>
      <c r="AE998" s="14">
        <v>2018.0</v>
      </c>
      <c r="AF998" s="8"/>
    </row>
    <row r="999">
      <c r="A999" s="8">
        <v>62.0</v>
      </c>
      <c r="B999" s="9" t="s">
        <v>2024</v>
      </c>
      <c r="C999" s="10" t="s">
        <v>2025</v>
      </c>
      <c r="D999" s="8">
        <v>32.0</v>
      </c>
      <c r="E999" s="8">
        <v>34.0</v>
      </c>
      <c r="F999" s="8">
        <v>19.0</v>
      </c>
      <c r="G999" s="8">
        <v>15.0</v>
      </c>
      <c r="H999" s="8">
        <v>23.1</v>
      </c>
      <c r="I999" s="11">
        <v>7.5</v>
      </c>
      <c r="J999" s="10">
        <v>3.0</v>
      </c>
      <c r="K999" s="10">
        <v>6.8</v>
      </c>
      <c r="L999" s="8">
        <v>43.5</v>
      </c>
      <c r="M999" s="10">
        <v>1.1</v>
      </c>
      <c r="N999" s="10">
        <v>3.2</v>
      </c>
      <c r="O999" s="8">
        <v>36.1</v>
      </c>
      <c r="P999" s="8">
        <v>0.4</v>
      </c>
      <c r="Q999" s="8">
        <v>0.5</v>
      </c>
      <c r="R999" s="8">
        <v>93.8</v>
      </c>
      <c r="S999" s="10">
        <v>0.3</v>
      </c>
      <c r="T999" s="10">
        <v>2.4</v>
      </c>
      <c r="U999" s="10">
        <v>2.6</v>
      </c>
      <c r="V999" s="10">
        <v>0.9</v>
      </c>
      <c r="W999" s="10">
        <v>0.6</v>
      </c>
      <c r="X999" s="10">
        <v>0.9</v>
      </c>
      <c r="Y999" s="10">
        <v>0.4</v>
      </c>
      <c r="Z999" s="10">
        <v>1.5</v>
      </c>
      <c r="AA999" s="8">
        <v>14.6</v>
      </c>
      <c r="AB999" s="8">
        <v>0.0</v>
      </c>
      <c r="AC999" s="8">
        <v>0.0</v>
      </c>
      <c r="AD999" s="8">
        <v>-0.3</v>
      </c>
      <c r="AE999" s="14">
        <v>2018.0</v>
      </c>
      <c r="AF999" s="8"/>
    </row>
    <row r="1000">
      <c r="A1000" s="8">
        <v>63.0</v>
      </c>
      <c r="B1000" s="9" t="s">
        <v>2026</v>
      </c>
      <c r="C1000" s="10" t="s">
        <v>2027</v>
      </c>
      <c r="D1000" s="8">
        <v>25.0</v>
      </c>
      <c r="E1000" s="8">
        <v>33.0</v>
      </c>
      <c r="F1000" s="8">
        <v>14.0</v>
      </c>
      <c r="G1000" s="8">
        <v>19.0</v>
      </c>
      <c r="H1000" s="8">
        <v>14.4</v>
      </c>
      <c r="I1000" s="11">
        <v>7.4</v>
      </c>
      <c r="J1000" s="10">
        <v>2.8</v>
      </c>
      <c r="K1000" s="10">
        <v>5.3</v>
      </c>
      <c r="L1000" s="8">
        <v>52.6</v>
      </c>
      <c r="M1000" s="10">
        <v>0.4</v>
      </c>
      <c r="N1000" s="10">
        <v>1.4</v>
      </c>
      <c r="O1000" s="8">
        <v>28.9</v>
      </c>
      <c r="P1000" s="8">
        <v>1.4</v>
      </c>
      <c r="Q1000" s="8">
        <v>1.9</v>
      </c>
      <c r="R1000" s="8">
        <v>74.2</v>
      </c>
      <c r="S1000" s="10">
        <v>1.1</v>
      </c>
      <c r="T1000" s="10">
        <v>2.5</v>
      </c>
      <c r="U1000" s="10">
        <v>3.6</v>
      </c>
      <c r="V1000" s="10">
        <v>1.2</v>
      </c>
      <c r="W1000" s="10">
        <v>1.1</v>
      </c>
      <c r="X1000" s="10">
        <v>0.7</v>
      </c>
      <c r="Y1000" s="10">
        <v>0.3</v>
      </c>
      <c r="Z1000" s="10">
        <v>2.0</v>
      </c>
      <c r="AA1000" s="8">
        <v>14.6</v>
      </c>
      <c r="AB1000" s="8">
        <v>0.0</v>
      </c>
      <c r="AC1000" s="8">
        <v>0.0</v>
      </c>
      <c r="AD1000" s="8">
        <v>-0.1</v>
      </c>
      <c r="AE1000" s="14">
        <v>2018.0</v>
      </c>
      <c r="AF1000" s="8"/>
    </row>
    <row r="1001">
      <c r="A1001" s="8">
        <v>64.0</v>
      </c>
      <c r="B1001" s="9" t="s">
        <v>2028</v>
      </c>
      <c r="C1001" s="10" t="s">
        <v>2029</v>
      </c>
      <c r="D1001" s="8">
        <v>31.0</v>
      </c>
      <c r="E1001" s="8">
        <v>31.0</v>
      </c>
      <c r="F1001" s="8">
        <v>24.0</v>
      </c>
      <c r="G1001" s="8">
        <v>7.0</v>
      </c>
      <c r="H1001" s="8">
        <v>26.2</v>
      </c>
      <c r="I1001" s="11">
        <v>7.4</v>
      </c>
      <c r="J1001" s="10">
        <v>2.7</v>
      </c>
      <c r="K1001" s="10">
        <v>5.6</v>
      </c>
      <c r="L1001" s="8">
        <v>48.0</v>
      </c>
      <c r="M1001" s="10">
        <v>0.9</v>
      </c>
      <c r="N1001" s="10">
        <v>2.4</v>
      </c>
      <c r="O1001" s="8">
        <v>39.2</v>
      </c>
      <c r="P1001" s="8">
        <v>1.1</v>
      </c>
      <c r="Q1001" s="8">
        <v>1.3</v>
      </c>
      <c r="R1001" s="8">
        <v>84.6</v>
      </c>
      <c r="S1001" s="10">
        <v>1.0</v>
      </c>
      <c r="T1001" s="10">
        <v>2.5</v>
      </c>
      <c r="U1001" s="10">
        <v>3.5</v>
      </c>
      <c r="V1001" s="10">
        <v>1.9</v>
      </c>
      <c r="W1001" s="10">
        <v>1.2</v>
      </c>
      <c r="X1001" s="10">
        <v>1.0</v>
      </c>
      <c r="Y1001" s="10">
        <v>0.1</v>
      </c>
      <c r="Z1001" s="10">
        <v>2.3</v>
      </c>
      <c r="AA1001" s="8">
        <v>15.9</v>
      </c>
      <c r="AB1001" s="8">
        <v>0.0</v>
      </c>
      <c r="AC1001" s="8">
        <v>0.0</v>
      </c>
      <c r="AD1001" s="8">
        <v>6.8</v>
      </c>
      <c r="AE1001" s="14">
        <v>2018.0</v>
      </c>
      <c r="AF1001" s="8"/>
    </row>
    <row r="1002">
      <c r="A1002" s="8">
        <v>65.0</v>
      </c>
      <c r="B1002" s="9" t="s">
        <v>2030</v>
      </c>
      <c r="C1002" s="10" t="s">
        <v>2031</v>
      </c>
      <c r="D1002" s="8">
        <v>36.0</v>
      </c>
      <c r="E1002" s="8">
        <v>30.0</v>
      </c>
      <c r="F1002" s="8">
        <v>15.0</v>
      </c>
      <c r="G1002" s="8">
        <v>15.0</v>
      </c>
      <c r="H1002" s="8">
        <v>18.2</v>
      </c>
      <c r="I1002" s="11">
        <v>7.3</v>
      </c>
      <c r="J1002" s="10">
        <v>2.8</v>
      </c>
      <c r="K1002" s="10">
        <v>7.4</v>
      </c>
      <c r="L1002" s="8">
        <v>38.1</v>
      </c>
      <c r="M1002" s="10">
        <v>0.4</v>
      </c>
      <c r="N1002" s="10">
        <v>1.0</v>
      </c>
      <c r="O1002" s="8">
        <v>36.7</v>
      </c>
      <c r="P1002" s="8">
        <v>1.3</v>
      </c>
      <c r="Q1002" s="8">
        <v>1.5</v>
      </c>
      <c r="R1002" s="8">
        <v>86.7</v>
      </c>
      <c r="S1002" s="10">
        <v>0.2</v>
      </c>
      <c r="T1002" s="10">
        <v>1.6</v>
      </c>
      <c r="U1002" s="10">
        <v>1.8</v>
      </c>
      <c r="V1002" s="10">
        <v>1.8</v>
      </c>
      <c r="W1002" s="10">
        <v>0.9</v>
      </c>
      <c r="X1002" s="10">
        <v>0.5</v>
      </c>
      <c r="Y1002" s="8">
        <v>0.0</v>
      </c>
      <c r="Z1002" s="10">
        <v>1.5</v>
      </c>
      <c r="AA1002" s="8">
        <v>12.3</v>
      </c>
      <c r="AB1002" s="8">
        <v>0.0</v>
      </c>
      <c r="AC1002" s="8">
        <v>0.0</v>
      </c>
      <c r="AD1002" s="8">
        <v>-5.0</v>
      </c>
      <c r="AE1002" s="14">
        <v>2018.0</v>
      </c>
      <c r="AF1002" s="8"/>
    </row>
    <row r="1003">
      <c r="A1003" s="8">
        <v>66.0</v>
      </c>
      <c r="B1003" s="9" t="s">
        <v>2032</v>
      </c>
      <c r="C1003" s="10" t="s">
        <v>2033</v>
      </c>
      <c r="D1003" s="8">
        <v>22.0</v>
      </c>
      <c r="E1003" s="8">
        <v>34.0</v>
      </c>
      <c r="F1003" s="8">
        <v>13.0</v>
      </c>
      <c r="G1003" s="8">
        <v>21.0</v>
      </c>
      <c r="H1003" s="8">
        <v>23.0</v>
      </c>
      <c r="I1003" s="11">
        <v>7.3</v>
      </c>
      <c r="J1003" s="10">
        <v>3.0</v>
      </c>
      <c r="K1003" s="10">
        <v>6.9</v>
      </c>
      <c r="L1003" s="8">
        <v>43.2</v>
      </c>
      <c r="M1003" s="10">
        <v>0.2</v>
      </c>
      <c r="N1003" s="10">
        <v>0.8</v>
      </c>
      <c r="O1003" s="8">
        <v>26.9</v>
      </c>
      <c r="P1003" s="8">
        <v>1.1</v>
      </c>
      <c r="Q1003" s="8">
        <v>1.4</v>
      </c>
      <c r="R1003" s="8">
        <v>78.3</v>
      </c>
      <c r="S1003" s="10">
        <v>1.2</v>
      </c>
      <c r="T1003" s="10">
        <v>3.1</v>
      </c>
      <c r="U1003" s="10">
        <v>4.3</v>
      </c>
      <c r="V1003" s="10">
        <v>1.6</v>
      </c>
      <c r="W1003" s="10">
        <v>1.1</v>
      </c>
      <c r="X1003" s="10">
        <v>1.6</v>
      </c>
      <c r="Y1003" s="10">
        <v>0.2</v>
      </c>
      <c r="Z1003" s="10">
        <v>1.9</v>
      </c>
      <c r="AA1003" s="8">
        <v>17.2</v>
      </c>
      <c r="AB1003" s="8">
        <v>0.0</v>
      </c>
      <c r="AC1003" s="8">
        <v>0.0</v>
      </c>
      <c r="AD1003" s="8">
        <v>-6.2</v>
      </c>
      <c r="AE1003" s="14">
        <v>2018.0</v>
      </c>
      <c r="AF1003" s="8"/>
    </row>
    <row r="1004">
      <c r="A1004" s="8">
        <v>67.0</v>
      </c>
      <c r="B1004" s="9" t="s">
        <v>2034</v>
      </c>
      <c r="C1004" s="10" t="s">
        <v>2035</v>
      </c>
      <c r="D1004" s="8">
        <v>37.0</v>
      </c>
      <c r="E1004" s="8">
        <v>25.0</v>
      </c>
      <c r="F1004" s="8">
        <v>14.0</v>
      </c>
      <c r="G1004" s="8">
        <v>11.0</v>
      </c>
      <c r="H1004" s="8">
        <v>27.7</v>
      </c>
      <c r="I1004" s="11">
        <v>7.2</v>
      </c>
      <c r="J1004" s="10">
        <v>2.6</v>
      </c>
      <c r="K1004" s="10">
        <v>6.3</v>
      </c>
      <c r="L1004" s="8">
        <v>40.5</v>
      </c>
      <c r="M1004" s="10">
        <v>0.7</v>
      </c>
      <c r="N1004" s="10">
        <v>1.9</v>
      </c>
      <c r="O1004" s="8">
        <v>37.5</v>
      </c>
      <c r="P1004" s="8">
        <v>1.3</v>
      </c>
      <c r="Q1004" s="8">
        <v>2.0</v>
      </c>
      <c r="R1004" s="8">
        <v>67.3</v>
      </c>
      <c r="S1004" s="10">
        <v>1.5</v>
      </c>
      <c r="T1004" s="10">
        <v>5.3</v>
      </c>
      <c r="U1004" s="10">
        <v>6.8</v>
      </c>
      <c r="V1004" s="10">
        <v>2.4</v>
      </c>
      <c r="W1004" s="10">
        <v>1.5</v>
      </c>
      <c r="X1004" s="10">
        <v>0.8</v>
      </c>
      <c r="Y1004" s="10">
        <v>0.5</v>
      </c>
      <c r="Z1004" s="10">
        <v>2.4</v>
      </c>
      <c r="AA1004" s="8">
        <v>19.7</v>
      </c>
      <c r="AB1004" s="8">
        <v>2.0</v>
      </c>
      <c r="AC1004" s="8">
        <v>0.0</v>
      </c>
      <c r="AD1004" s="8">
        <v>1.5</v>
      </c>
      <c r="AE1004" s="14">
        <v>2018.0</v>
      </c>
      <c r="AF1004" s="8"/>
    </row>
    <row r="1005">
      <c r="A1005" s="8">
        <v>68.0</v>
      </c>
      <c r="B1005" s="9" t="s">
        <v>2036</v>
      </c>
      <c r="C1005" s="10" t="s">
        <v>2037</v>
      </c>
      <c r="D1005" s="8">
        <v>24.0</v>
      </c>
      <c r="E1005" s="8">
        <v>33.0</v>
      </c>
      <c r="F1005" s="8">
        <v>13.0</v>
      </c>
      <c r="G1005" s="8">
        <v>20.0</v>
      </c>
      <c r="H1005" s="8">
        <v>15.9</v>
      </c>
      <c r="I1005" s="11">
        <v>7.1</v>
      </c>
      <c r="J1005" s="10">
        <v>2.5</v>
      </c>
      <c r="K1005" s="10">
        <v>6.2</v>
      </c>
      <c r="L1005" s="8">
        <v>39.7</v>
      </c>
      <c r="M1005" s="10">
        <v>0.7</v>
      </c>
      <c r="N1005" s="10">
        <v>1.9</v>
      </c>
      <c r="O1005" s="8">
        <v>37.5</v>
      </c>
      <c r="P1005" s="8">
        <v>1.5</v>
      </c>
      <c r="Q1005" s="8">
        <v>1.7</v>
      </c>
      <c r="R1005" s="8">
        <v>87.5</v>
      </c>
      <c r="S1005" s="10">
        <v>0.5</v>
      </c>
      <c r="T1005" s="10">
        <v>1.7</v>
      </c>
      <c r="U1005" s="10">
        <v>2.2</v>
      </c>
      <c r="V1005" s="10">
        <v>0.6</v>
      </c>
      <c r="W1005" s="10">
        <v>1.0</v>
      </c>
      <c r="X1005" s="10">
        <v>0.3</v>
      </c>
      <c r="Y1005" s="10">
        <v>0.2</v>
      </c>
      <c r="Z1005" s="10">
        <v>1.4</v>
      </c>
      <c r="AA1005" s="8">
        <v>11.6</v>
      </c>
      <c r="AB1005" s="8">
        <v>0.0</v>
      </c>
      <c r="AC1005" s="8">
        <v>0.0</v>
      </c>
      <c r="AD1005" s="8">
        <v>-3.8</v>
      </c>
      <c r="AE1005" s="14">
        <v>2018.0</v>
      </c>
      <c r="AF1005" s="8"/>
    </row>
    <row r="1006">
      <c r="A1006" s="8">
        <v>69.0</v>
      </c>
      <c r="B1006" s="9" t="s">
        <v>2038</v>
      </c>
      <c r="C1006" s="10" t="s">
        <v>2039</v>
      </c>
      <c r="D1006" s="8">
        <v>29.0</v>
      </c>
      <c r="E1006" s="8">
        <v>33.0</v>
      </c>
      <c r="F1006" s="8">
        <v>19.0</v>
      </c>
      <c r="G1006" s="8">
        <v>14.0</v>
      </c>
      <c r="H1006" s="8">
        <v>16.6</v>
      </c>
      <c r="I1006" s="11">
        <v>7.1</v>
      </c>
      <c r="J1006" s="10">
        <v>2.5</v>
      </c>
      <c r="K1006" s="10">
        <v>6.0</v>
      </c>
      <c r="L1006" s="8">
        <v>40.7</v>
      </c>
      <c r="M1006" s="10">
        <v>1.5</v>
      </c>
      <c r="N1006" s="10">
        <v>3.9</v>
      </c>
      <c r="O1006" s="8">
        <v>37.5</v>
      </c>
      <c r="P1006" s="8">
        <v>0.7</v>
      </c>
      <c r="Q1006" s="8">
        <v>0.9</v>
      </c>
      <c r="R1006" s="8">
        <v>80.0</v>
      </c>
      <c r="S1006" s="10">
        <v>0.4</v>
      </c>
      <c r="T1006" s="10">
        <v>1.0</v>
      </c>
      <c r="U1006" s="10">
        <v>1.4</v>
      </c>
      <c r="V1006" s="10">
        <v>0.7</v>
      </c>
      <c r="W1006" s="10">
        <v>0.5</v>
      </c>
      <c r="X1006" s="10">
        <v>0.7</v>
      </c>
      <c r="Y1006" s="10">
        <v>0.1</v>
      </c>
      <c r="Z1006" s="10">
        <v>1.6</v>
      </c>
      <c r="AA1006" s="8">
        <v>12.1</v>
      </c>
      <c r="AB1006" s="8">
        <v>0.0</v>
      </c>
      <c r="AC1006" s="8">
        <v>0.0</v>
      </c>
      <c r="AD1006" s="8">
        <v>0.9</v>
      </c>
      <c r="AE1006" s="14">
        <v>2018.0</v>
      </c>
      <c r="AF1006" s="8"/>
    </row>
    <row r="1007">
      <c r="A1007" s="8">
        <v>70.0</v>
      </c>
      <c r="B1007" s="9" t="s">
        <v>2040</v>
      </c>
      <c r="C1007" s="10" t="s">
        <v>2041</v>
      </c>
      <c r="D1007" s="8">
        <v>32.0</v>
      </c>
      <c r="E1007" s="8">
        <v>33.0</v>
      </c>
      <c r="F1007" s="8">
        <v>19.0</v>
      </c>
      <c r="G1007" s="8">
        <v>14.0</v>
      </c>
      <c r="H1007" s="8">
        <v>27.1</v>
      </c>
      <c r="I1007" s="11">
        <v>7.0</v>
      </c>
      <c r="J1007" s="10">
        <v>2.3</v>
      </c>
      <c r="K1007" s="10">
        <v>5.5</v>
      </c>
      <c r="L1007" s="8">
        <v>42.3</v>
      </c>
      <c r="M1007" s="10">
        <v>1.4</v>
      </c>
      <c r="N1007" s="10">
        <v>3.0</v>
      </c>
      <c r="O1007" s="8">
        <v>47.0</v>
      </c>
      <c r="P1007" s="8">
        <v>0.9</v>
      </c>
      <c r="Q1007" s="8">
        <v>1.1</v>
      </c>
      <c r="R1007" s="8">
        <v>80.6</v>
      </c>
      <c r="S1007" s="10">
        <v>0.4</v>
      </c>
      <c r="T1007" s="10">
        <v>1.6</v>
      </c>
      <c r="U1007" s="10">
        <v>2.1</v>
      </c>
      <c r="V1007" s="10">
        <v>3.3</v>
      </c>
      <c r="W1007" s="10">
        <v>1.4</v>
      </c>
      <c r="X1007" s="10">
        <v>0.6</v>
      </c>
      <c r="Y1007" s="10">
        <v>0.1</v>
      </c>
      <c r="Z1007" s="10">
        <v>2.3</v>
      </c>
      <c r="AA1007" s="8">
        <v>15.2</v>
      </c>
      <c r="AB1007" s="8">
        <v>0.0</v>
      </c>
      <c r="AC1007" s="8">
        <v>0.0</v>
      </c>
      <c r="AD1007" s="8">
        <v>2.2</v>
      </c>
      <c r="AE1007" s="14">
        <v>2018.0</v>
      </c>
      <c r="AF1007" s="8"/>
    </row>
    <row r="1008">
      <c r="A1008" s="8">
        <v>71.0</v>
      </c>
      <c r="B1008" s="9" t="s">
        <v>2042</v>
      </c>
      <c r="C1008" s="10" t="s">
        <v>2043</v>
      </c>
      <c r="D1008" s="8">
        <v>36.0</v>
      </c>
      <c r="E1008" s="8">
        <v>32.0</v>
      </c>
      <c r="F1008" s="8">
        <v>20.0</v>
      </c>
      <c r="G1008" s="8">
        <v>12.0</v>
      </c>
      <c r="H1008" s="8">
        <v>15.9</v>
      </c>
      <c r="I1008" s="11">
        <v>6.6</v>
      </c>
      <c r="J1008" s="10">
        <v>2.1</v>
      </c>
      <c r="K1008" s="10">
        <v>5.4</v>
      </c>
      <c r="L1008" s="8">
        <v>39.5</v>
      </c>
      <c r="M1008" s="10">
        <v>0.5</v>
      </c>
      <c r="N1008" s="10">
        <v>1.8</v>
      </c>
      <c r="O1008" s="8">
        <v>29.3</v>
      </c>
      <c r="P1008" s="8">
        <v>1.8</v>
      </c>
      <c r="Q1008" s="8">
        <v>2.2</v>
      </c>
      <c r="R1008" s="8">
        <v>83.1</v>
      </c>
      <c r="S1008" s="10">
        <v>0.6</v>
      </c>
      <c r="T1008" s="10">
        <v>2.4</v>
      </c>
      <c r="U1008" s="10">
        <v>3.0</v>
      </c>
      <c r="V1008" s="10">
        <v>0.8</v>
      </c>
      <c r="W1008" s="10">
        <v>1.2</v>
      </c>
      <c r="X1008" s="10">
        <v>0.4</v>
      </c>
      <c r="Y1008" s="10">
        <v>0.2</v>
      </c>
      <c r="Z1008" s="10">
        <v>2.3</v>
      </c>
      <c r="AA1008" s="8">
        <v>12.1</v>
      </c>
      <c r="AB1008" s="8">
        <v>0.0</v>
      </c>
      <c r="AC1008" s="8">
        <v>0.0</v>
      </c>
      <c r="AD1008" s="8">
        <v>-1.8</v>
      </c>
      <c r="AE1008" s="14">
        <v>2018.0</v>
      </c>
      <c r="AF1008" s="8"/>
    </row>
    <row r="1009">
      <c r="A1009" s="8">
        <v>72.0</v>
      </c>
      <c r="B1009" s="9" t="s">
        <v>2044</v>
      </c>
      <c r="C1009" s="10" t="s">
        <v>2045</v>
      </c>
      <c r="D1009" s="8">
        <v>28.0</v>
      </c>
      <c r="E1009" s="8">
        <v>34.0</v>
      </c>
      <c r="F1009" s="8">
        <v>21.0</v>
      </c>
      <c r="G1009" s="8">
        <v>13.0</v>
      </c>
      <c r="H1009" s="8">
        <v>18.8</v>
      </c>
      <c r="I1009" s="11">
        <v>6.6</v>
      </c>
      <c r="J1009" s="10">
        <v>2.3</v>
      </c>
      <c r="K1009" s="10">
        <v>5.3</v>
      </c>
      <c r="L1009" s="8">
        <v>43.0</v>
      </c>
      <c r="M1009" s="10">
        <v>1.7</v>
      </c>
      <c r="N1009" s="10">
        <v>4.0</v>
      </c>
      <c r="O1009" s="8">
        <v>43.0</v>
      </c>
      <c r="P1009" s="8">
        <v>0.4</v>
      </c>
      <c r="Q1009" s="8">
        <v>0.4</v>
      </c>
      <c r="R1009" s="8">
        <v>85.7</v>
      </c>
      <c r="S1009" s="10">
        <v>0.3</v>
      </c>
      <c r="T1009" s="10">
        <v>2.0</v>
      </c>
      <c r="U1009" s="10">
        <v>2.3</v>
      </c>
      <c r="V1009" s="10">
        <v>0.5</v>
      </c>
      <c r="W1009" s="10">
        <v>0.6</v>
      </c>
      <c r="X1009" s="10">
        <v>0.6</v>
      </c>
      <c r="Y1009" s="10">
        <v>0.1</v>
      </c>
      <c r="Z1009" s="10">
        <v>1.4</v>
      </c>
      <c r="AA1009" s="8">
        <v>12.4</v>
      </c>
      <c r="AB1009" s="8">
        <v>0.0</v>
      </c>
      <c r="AC1009" s="8">
        <v>0.0</v>
      </c>
      <c r="AD1009" s="8">
        <v>0.6</v>
      </c>
      <c r="AE1009" s="14">
        <v>2018.0</v>
      </c>
      <c r="AF1009" s="8"/>
    </row>
    <row r="1010">
      <c r="A1010" s="8">
        <v>73.0</v>
      </c>
      <c r="B1010" s="9" t="s">
        <v>2046</v>
      </c>
      <c r="C1010" s="10" t="s">
        <v>2047</v>
      </c>
      <c r="D1010" s="8">
        <v>30.0</v>
      </c>
      <c r="E1010" s="8">
        <v>28.0</v>
      </c>
      <c r="F1010" s="8">
        <v>16.0</v>
      </c>
      <c r="G1010" s="8">
        <v>12.0</v>
      </c>
      <c r="H1010" s="8">
        <v>18.6</v>
      </c>
      <c r="I1010" s="11">
        <v>6.5</v>
      </c>
      <c r="J1010" s="10">
        <v>2.5</v>
      </c>
      <c r="K1010" s="10">
        <v>5.5</v>
      </c>
      <c r="L1010" s="8">
        <v>44.5</v>
      </c>
      <c r="M1010" s="10">
        <v>0.1</v>
      </c>
      <c r="N1010" s="10">
        <v>0.7</v>
      </c>
      <c r="O1010" s="8">
        <v>15.8</v>
      </c>
      <c r="P1010" s="8">
        <v>1.5</v>
      </c>
      <c r="Q1010" s="8">
        <v>1.7</v>
      </c>
      <c r="R1010" s="8">
        <v>85.4</v>
      </c>
      <c r="S1010" s="10">
        <v>0.3</v>
      </c>
      <c r="T1010" s="10">
        <v>1.5</v>
      </c>
      <c r="U1010" s="10">
        <v>1.8</v>
      </c>
      <c r="V1010" s="10">
        <v>3.3</v>
      </c>
      <c r="W1010" s="10">
        <v>1.8</v>
      </c>
      <c r="X1010" s="10">
        <v>0.9</v>
      </c>
      <c r="Y1010" s="8">
        <v>0.0</v>
      </c>
      <c r="Z1010" s="10">
        <v>1.4</v>
      </c>
      <c r="AA1010" s="8">
        <v>13.6</v>
      </c>
      <c r="AB1010" s="8">
        <v>1.0</v>
      </c>
      <c r="AC1010" s="8">
        <v>0.0</v>
      </c>
      <c r="AD1010" s="8">
        <v>0.2</v>
      </c>
      <c r="AE1010" s="14">
        <v>2018.0</v>
      </c>
      <c r="AF1010" s="8"/>
    </row>
    <row r="1011">
      <c r="A1011" s="8">
        <v>74.0</v>
      </c>
      <c r="B1011" s="9" t="s">
        <v>2048</v>
      </c>
      <c r="C1011" s="10" t="s">
        <v>2049</v>
      </c>
      <c r="D1011" s="8">
        <v>26.0</v>
      </c>
      <c r="E1011" s="8">
        <v>30.0</v>
      </c>
      <c r="F1011" s="8">
        <v>5.0</v>
      </c>
      <c r="G1011" s="8">
        <v>25.0</v>
      </c>
      <c r="H1011" s="8">
        <v>20.4</v>
      </c>
      <c r="I1011" s="11">
        <v>6.4</v>
      </c>
      <c r="J1011" s="10">
        <v>2.3</v>
      </c>
      <c r="K1011" s="10">
        <v>5.6</v>
      </c>
      <c r="L1011" s="8">
        <v>41.4</v>
      </c>
      <c r="M1011" s="10">
        <v>0.3</v>
      </c>
      <c r="N1011" s="10">
        <v>0.9</v>
      </c>
      <c r="O1011" s="8">
        <v>37.0</v>
      </c>
      <c r="P1011" s="8">
        <v>1.4</v>
      </c>
      <c r="Q1011" s="8">
        <v>1.8</v>
      </c>
      <c r="R1011" s="8">
        <v>77.4</v>
      </c>
      <c r="S1011" s="10">
        <v>0.3</v>
      </c>
      <c r="T1011" s="10">
        <v>3.6</v>
      </c>
      <c r="U1011" s="10">
        <v>3.9</v>
      </c>
      <c r="V1011" s="10">
        <v>5.3</v>
      </c>
      <c r="W1011" s="10">
        <v>2.7</v>
      </c>
      <c r="X1011" s="10">
        <v>1.2</v>
      </c>
      <c r="Y1011" s="10">
        <v>0.1</v>
      </c>
      <c r="Z1011" s="10">
        <v>2.4</v>
      </c>
      <c r="AA1011" s="8">
        <v>18.6</v>
      </c>
      <c r="AB1011" s="8">
        <v>1.0</v>
      </c>
      <c r="AC1011" s="8">
        <v>0.0</v>
      </c>
      <c r="AD1011" s="8">
        <v>-3.0</v>
      </c>
      <c r="AE1011" s="14">
        <v>2018.0</v>
      </c>
      <c r="AF1011" s="8"/>
    </row>
    <row r="1012">
      <c r="A1012" s="8">
        <v>75.0</v>
      </c>
      <c r="B1012" s="9" t="s">
        <v>2050</v>
      </c>
      <c r="C1012" s="10" t="s">
        <v>2051</v>
      </c>
      <c r="D1012" s="8">
        <v>29.0</v>
      </c>
      <c r="E1012" s="8">
        <v>31.0</v>
      </c>
      <c r="F1012" s="8">
        <v>5.0</v>
      </c>
      <c r="G1012" s="8">
        <v>26.0</v>
      </c>
      <c r="H1012" s="8">
        <v>19.6</v>
      </c>
      <c r="I1012" s="11">
        <v>6.3</v>
      </c>
      <c r="J1012" s="10">
        <v>2.2</v>
      </c>
      <c r="K1012" s="10">
        <v>6.0</v>
      </c>
      <c r="L1012" s="8">
        <v>36.2</v>
      </c>
      <c r="M1012" s="10">
        <v>1.4</v>
      </c>
      <c r="N1012" s="10">
        <v>4.3</v>
      </c>
      <c r="O1012" s="8">
        <v>32.3</v>
      </c>
      <c r="P1012" s="8">
        <v>0.6</v>
      </c>
      <c r="Q1012" s="8">
        <v>0.7</v>
      </c>
      <c r="R1012" s="8">
        <v>82.6</v>
      </c>
      <c r="S1012" s="10">
        <v>0.6</v>
      </c>
      <c r="T1012" s="10">
        <v>2.6</v>
      </c>
      <c r="U1012" s="10">
        <v>3.2</v>
      </c>
      <c r="V1012" s="10">
        <v>2.0</v>
      </c>
      <c r="W1012" s="10">
        <v>1.2</v>
      </c>
      <c r="X1012" s="10">
        <v>0.7</v>
      </c>
      <c r="Y1012" s="10">
        <v>0.1</v>
      </c>
      <c r="Z1012" s="10">
        <v>2.1</v>
      </c>
      <c r="AA1012" s="8">
        <v>14.5</v>
      </c>
      <c r="AB1012" s="8">
        <v>1.0</v>
      </c>
      <c r="AC1012" s="8">
        <v>0.0</v>
      </c>
      <c r="AD1012" s="8">
        <v>-5.5</v>
      </c>
      <c r="AE1012" s="14">
        <v>2018.0</v>
      </c>
      <c r="AF1012" s="8"/>
    </row>
    <row r="1013">
      <c r="A1013" s="8">
        <v>76.0</v>
      </c>
      <c r="B1013" s="9" t="s">
        <v>2052</v>
      </c>
      <c r="C1013" s="10" t="s">
        <v>2053</v>
      </c>
      <c r="D1013" s="8">
        <v>28.0</v>
      </c>
      <c r="E1013" s="8">
        <v>32.0</v>
      </c>
      <c r="F1013" s="8">
        <v>20.0</v>
      </c>
      <c r="G1013" s="8">
        <v>12.0</v>
      </c>
      <c r="H1013" s="8">
        <v>16.6</v>
      </c>
      <c r="I1013" s="11">
        <v>6.3</v>
      </c>
      <c r="J1013" s="10">
        <v>2.5</v>
      </c>
      <c r="K1013" s="10">
        <v>5.7</v>
      </c>
      <c r="L1013" s="8">
        <v>44.3</v>
      </c>
      <c r="M1013" s="10">
        <v>0.8</v>
      </c>
      <c r="N1013" s="10">
        <v>2.2</v>
      </c>
      <c r="O1013" s="8">
        <v>35.7</v>
      </c>
      <c r="P1013" s="8">
        <v>0.4</v>
      </c>
      <c r="Q1013" s="8">
        <v>0.5</v>
      </c>
      <c r="R1013" s="8">
        <v>82.4</v>
      </c>
      <c r="S1013" s="10">
        <v>1.1</v>
      </c>
      <c r="T1013" s="10">
        <v>2.4</v>
      </c>
      <c r="U1013" s="10">
        <v>3.5</v>
      </c>
      <c r="V1013" s="10">
        <v>0.8</v>
      </c>
      <c r="W1013" s="10">
        <v>1.1</v>
      </c>
      <c r="X1013" s="10">
        <v>0.5</v>
      </c>
      <c r="Y1013" s="10">
        <v>0.4</v>
      </c>
      <c r="Z1013" s="10">
        <v>2.5</v>
      </c>
      <c r="AA1013" s="8">
        <v>13.1</v>
      </c>
      <c r="AB1013" s="8">
        <v>1.0</v>
      </c>
      <c r="AC1013" s="8">
        <v>0.0</v>
      </c>
      <c r="AD1013" s="8">
        <v>-1.5</v>
      </c>
      <c r="AE1013" s="14">
        <v>2018.0</v>
      </c>
      <c r="AF1013" s="8"/>
    </row>
    <row r="1014">
      <c r="A1014" s="8">
        <v>77.0</v>
      </c>
      <c r="B1014" s="9" t="s">
        <v>2054</v>
      </c>
      <c r="C1014" s="10" t="s">
        <v>2055</v>
      </c>
      <c r="D1014" s="8">
        <v>25.0</v>
      </c>
      <c r="E1014" s="8">
        <v>24.0</v>
      </c>
      <c r="F1014" s="8">
        <v>16.0</v>
      </c>
      <c r="G1014" s="8">
        <v>8.0</v>
      </c>
      <c r="H1014" s="8">
        <v>14.4</v>
      </c>
      <c r="I1014" s="11">
        <v>6.2</v>
      </c>
      <c r="J1014" s="10">
        <v>2.0</v>
      </c>
      <c r="K1014" s="10">
        <v>5.1</v>
      </c>
      <c r="L1014" s="8">
        <v>39.3</v>
      </c>
      <c r="M1014" s="10">
        <v>0.5</v>
      </c>
      <c r="N1014" s="10">
        <v>1.8</v>
      </c>
      <c r="O1014" s="8">
        <v>27.3</v>
      </c>
      <c r="P1014" s="8">
        <v>1.7</v>
      </c>
      <c r="Q1014" s="8">
        <v>1.9</v>
      </c>
      <c r="R1014" s="8">
        <v>87.0</v>
      </c>
      <c r="S1014" s="10">
        <v>0.7</v>
      </c>
      <c r="T1014" s="10">
        <v>2.1</v>
      </c>
      <c r="U1014" s="10">
        <v>2.8</v>
      </c>
      <c r="V1014" s="10">
        <v>0.9</v>
      </c>
      <c r="W1014" s="10">
        <v>1.3</v>
      </c>
      <c r="X1014" s="10">
        <v>0.5</v>
      </c>
      <c r="Y1014" s="10">
        <v>0.3</v>
      </c>
      <c r="Z1014" s="10">
        <v>1.3</v>
      </c>
      <c r="AA1014" s="8">
        <v>11.9</v>
      </c>
      <c r="AB1014" s="8">
        <v>1.0</v>
      </c>
      <c r="AC1014" s="8">
        <v>0.0</v>
      </c>
      <c r="AD1014" s="8">
        <v>1.6</v>
      </c>
      <c r="AE1014" s="14">
        <v>2018.0</v>
      </c>
      <c r="AF1014" s="8"/>
    </row>
    <row r="1015">
      <c r="A1015" s="8">
        <v>78.0</v>
      </c>
      <c r="B1015" s="9" t="s">
        <v>2056</v>
      </c>
      <c r="C1015" s="10" t="s">
        <v>2057</v>
      </c>
      <c r="D1015" s="8">
        <v>25.0</v>
      </c>
      <c r="E1015" s="8">
        <v>34.0</v>
      </c>
      <c r="F1015" s="8">
        <v>21.0</v>
      </c>
      <c r="G1015" s="8">
        <v>13.0</v>
      </c>
      <c r="H1015" s="8">
        <v>13.6</v>
      </c>
      <c r="I1015" s="11">
        <v>5.9</v>
      </c>
      <c r="J1015" s="10">
        <v>2.4</v>
      </c>
      <c r="K1015" s="10">
        <v>5.0</v>
      </c>
      <c r="L1015" s="8">
        <v>47.3</v>
      </c>
      <c r="M1015" s="10">
        <v>0.6</v>
      </c>
      <c r="N1015" s="10">
        <v>1.9</v>
      </c>
      <c r="O1015" s="8">
        <v>34.9</v>
      </c>
      <c r="P1015" s="8">
        <v>0.6</v>
      </c>
      <c r="Q1015" s="8">
        <v>0.7</v>
      </c>
      <c r="R1015" s="8">
        <v>82.6</v>
      </c>
      <c r="S1015" s="10">
        <v>0.7</v>
      </c>
      <c r="T1015" s="10">
        <v>1.6</v>
      </c>
      <c r="U1015" s="10">
        <v>2.3</v>
      </c>
      <c r="V1015" s="10">
        <v>0.5</v>
      </c>
      <c r="W1015" s="10">
        <v>0.7</v>
      </c>
      <c r="X1015" s="10">
        <v>0.4</v>
      </c>
      <c r="Y1015" s="10">
        <v>0.1</v>
      </c>
      <c r="Z1015" s="10">
        <v>1.2</v>
      </c>
      <c r="AA1015" s="8">
        <v>10.4</v>
      </c>
      <c r="AB1015" s="8">
        <v>0.0</v>
      </c>
      <c r="AC1015" s="8">
        <v>0.0</v>
      </c>
      <c r="AD1015" s="8">
        <v>2.4</v>
      </c>
      <c r="AE1015" s="14">
        <v>2018.0</v>
      </c>
      <c r="AF1015" s="8"/>
    </row>
    <row r="1016">
      <c r="A1016" s="8">
        <v>79.0</v>
      </c>
      <c r="B1016" s="9" t="s">
        <v>2058</v>
      </c>
      <c r="C1016" s="10" t="s">
        <v>2059</v>
      </c>
      <c r="D1016" s="8">
        <v>23.0</v>
      </c>
      <c r="E1016" s="8">
        <v>29.0</v>
      </c>
      <c r="F1016" s="8">
        <v>16.0</v>
      </c>
      <c r="G1016" s="8">
        <v>13.0</v>
      </c>
      <c r="H1016" s="8">
        <v>16.5</v>
      </c>
      <c r="I1016" s="11">
        <v>5.7</v>
      </c>
      <c r="J1016" s="10">
        <v>2.1</v>
      </c>
      <c r="K1016" s="10">
        <v>5.1</v>
      </c>
      <c r="L1016" s="8">
        <v>40.9</v>
      </c>
      <c r="M1016" s="10">
        <v>0.8</v>
      </c>
      <c r="N1016" s="10">
        <v>2.1</v>
      </c>
      <c r="O1016" s="8">
        <v>38.3</v>
      </c>
      <c r="P1016" s="8">
        <v>0.7</v>
      </c>
      <c r="Q1016" s="8">
        <v>0.9</v>
      </c>
      <c r="R1016" s="8">
        <v>84.0</v>
      </c>
      <c r="S1016" s="10">
        <v>0.2</v>
      </c>
      <c r="T1016" s="10">
        <v>1.7</v>
      </c>
      <c r="U1016" s="10">
        <v>1.9</v>
      </c>
      <c r="V1016" s="10">
        <v>1.1</v>
      </c>
      <c r="W1016" s="10">
        <v>1.1</v>
      </c>
      <c r="X1016" s="10">
        <v>0.3</v>
      </c>
      <c r="Y1016" s="8">
        <v>0.0</v>
      </c>
      <c r="Z1016" s="10">
        <v>1.8</v>
      </c>
      <c r="AA1016" s="8">
        <v>10.1</v>
      </c>
      <c r="AB1016" s="8">
        <v>0.0</v>
      </c>
      <c r="AC1016" s="8">
        <v>0.0</v>
      </c>
      <c r="AD1016" s="8">
        <v>-0.4</v>
      </c>
      <c r="AE1016" s="14">
        <v>2018.0</v>
      </c>
      <c r="AF1016" s="8"/>
    </row>
    <row r="1017">
      <c r="A1017" s="8">
        <v>80.0</v>
      </c>
      <c r="B1017" s="9" t="s">
        <v>2060</v>
      </c>
      <c r="C1017" s="10" t="s">
        <v>2061</v>
      </c>
      <c r="D1017" s="8">
        <v>23.0</v>
      </c>
      <c r="E1017" s="8">
        <v>33.0</v>
      </c>
      <c r="F1017" s="8">
        <v>25.0</v>
      </c>
      <c r="G1017" s="8">
        <v>8.0</v>
      </c>
      <c r="H1017" s="8">
        <v>16.5</v>
      </c>
      <c r="I1017" s="11">
        <v>5.7</v>
      </c>
      <c r="J1017" s="10">
        <v>2.0</v>
      </c>
      <c r="K1017" s="10">
        <v>5.5</v>
      </c>
      <c r="L1017" s="8">
        <v>35.7</v>
      </c>
      <c r="M1017" s="10">
        <v>0.3</v>
      </c>
      <c r="N1017" s="10">
        <v>1.7</v>
      </c>
      <c r="O1017" s="8">
        <v>18.2</v>
      </c>
      <c r="P1017" s="8">
        <v>1.5</v>
      </c>
      <c r="Q1017" s="8">
        <v>2.0</v>
      </c>
      <c r="R1017" s="8">
        <v>73.8</v>
      </c>
      <c r="S1017" s="10">
        <v>0.3</v>
      </c>
      <c r="T1017" s="10">
        <v>1.2</v>
      </c>
      <c r="U1017" s="10">
        <v>1.5</v>
      </c>
      <c r="V1017" s="10">
        <v>3.3</v>
      </c>
      <c r="W1017" s="10">
        <v>1.7</v>
      </c>
      <c r="X1017" s="10">
        <v>0.9</v>
      </c>
      <c r="Y1017" s="8">
        <v>0.0</v>
      </c>
      <c r="Z1017" s="10">
        <v>1.2</v>
      </c>
      <c r="AA1017" s="8">
        <v>12.6</v>
      </c>
      <c r="AB1017" s="8">
        <v>0.0</v>
      </c>
      <c r="AC1017" s="8">
        <v>0.0</v>
      </c>
      <c r="AD1017" s="8">
        <v>0.3</v>
      </c>
      <c r="AE1017" s="14">
        <v>2018.0</v>
      </c>
      <c r="AF1017" s="8"/>
    </row>
    <row r="1018">
      <c r="A1018" s="8">
        <v>81.0</v>
      </c>
      <c r="B1018" s="9" t="s">
        <v>2062</v>
      </c>
      <c r="C1018" s="10" t="s">
        <v>2063</v>
      </c>
      <c r="D1018" s="8">
        <v>37.0</v>
      </c>
      <c r="E1018" s="8">
        <v>32.0</v>
      </c>
      <c r="F1018" s="8">
        <v>16.0</v>
      </c>
      <c r="G1018" s="8">
        <v>16.0</v>
      </c>
      <c r="H1018" s="8">
        <v>19.3</v>
      </c>
      <c r="I1018" s="11">
        <v>5.7</v>
      </c>
      <c r="J1018" s="10">
        <v>2.0</v>
      </c>
      <c r="K1018" s="10">
        <v>5.6</v>
      </c>
      <c r="L1018" s="8">
        <v>36.3</v>
      </c>
      <c r="M1018" s="10">
        <v>0.5</v>
      </c>
      <c r="N1018" s="10">
        <v>1.3</v>
      </c>
      <c r="O1018" s="8">
        <v>35.7</v>
      </c>
      <c r="P1018" s="8">
        <v>1.2</v>
      </c>
      <c r="Q1018" s="8">
        <v>1.3</v>
      </c>
      <c r="R1018" s="8">
        <v>88.1</v>
      </c>
      <c r="S1018" s="10">
        <v>0.3</v>
      </c>
      <c r="T1018" s="10">
        <v>2.3</v>
      </c>
      <c r="U1018" s="10">
        <v>2.6</v>
      </c>
      <c r="V1018" s="10">
        <v>3.1</v>
      </c>
      <c r="W1018" s="10">
        <v>1.3</v>
      </c>
      <c r="X1018" s="10">
        <v>0.7</v>
      </c>
      <c r="Y1018" s="10">
        <v>0.1</v>
      </c>
      <c r="Z1018" s="10">
        <v>1.3</v>
      </c>
      <c r="AA1018" s="8">
        <v>13.3</v>
      </c>
      <c r="AB1018" s="8">
        <v>0.0</v>
      </c>
      <c r="AC1018" s="8">
        <v>0.0</v>
      </c>
      <c r="AD1018" s="8">
        <v>0.9</v>
      </c>
      <c r="AE1018" s="14">
        <v>2018.0</v>
      </c>
      <c r="AF1018" s="8"/>
    </row>
    <row r="1019">
      <c r="A1019" s="8">
        <v>82.0</v>
      </c>
      <c r="B1019" s="9" t="s">
        <v>2064</v>
      </c>
      <c r="C1019" s="10" t="s">
        <v>2065</v>
      </c>
      <c r="D1019" s="8">
        <v>32.0</v>
      </c>
      <c r="E1019" s="8">
        <v>29.0</v>
      </c>
      <c r="F1019" s="8">
        <v>7.0</v>
      </c>
      <c r="G1019" s="8">
        <v>22.0</v>
      </c>
      <c r="H1019" s="8">
        <v>18.3</v>
      </c>
      <c r="I1019" s="11">
        <v>5.7</v>
      </c>
      <c r="J1019" s="10">
        <v>2.5</v>
      </c>
      <c r="K1019" s="10">
        <v>4.7</v>
      </c>
      <c r="L1019" s="8">
        <v>53.3</v>
      </c>
      <c r="M1019" s="8">
        <v>0.0</v>
      </c>
      <c r="N1019" s="8">
        <v>0.0</v>
      </c>
      <c r="O1019" s="8">
        <v>0.0</v>
      </c>
      <c r="P1019" s="8">
        <v>0.6</v>
      </c>
      <c r="Q1019" s="8">
        <v>1.0</v>
      </c>
      <c r="R1019" s="8">
        <v>64.3</v>
      </c>
      <c r="S1019" s="10">
        <v>1.2</v>
      </c>
      <c r="T1019" s="10">
        <v>2.8</v>
      </c>
      <c r="U1019" s="10">
        <v>4.0</v>
      </c>
      <c r="V1019" s="10">
        <v>0.7</v>
      </c>
      <c r="W1019" s="10">
        <v>1.0</v>
      </c>
      <c r="X1019" s="10">
        <v>0.7</v>
      </c>
      <c r="Y1019" s="10">
        <v>0.2</v>
      </c>
      <c r="Z1019" s="10">
        <v>1.7</v>
      </c>
      <c r="AA1019" s="8">
        <v>12.2</v>
      </c>
      <c r="AB1019" s="8">
        <v>1.0</v>
      </c>
      <c r="AC1019" s="8">
        <v>0.0</v>
      </c>
      <c r="AD1019" s="8">
        <v>-3.6</v>
      </c>
      <c r="AE1019" s="14">
        <v>2018.0</v>
      </c>
      <c r="AF1019" s="8"/>
    </row>
    <row r="1020">
      <c r="A1020" s="8">
        <v>83.0</v>
      </c>
      <c r="B1020" s="9" t="s">
        <v>2066</v>
      </c>
      <c r="C1020" s="10" t="s">
        <v>2067</v>
      </c>
      <c r="D1020" s="8">
        <v>28.0</v>
      </c>
      <c r="E1020" s="8">
        <v>33.0</v>
      </c>
      <c r="F1020" s="8">
        <v>21.0</v>
      </c>
      <c r="G1020" s="8">
        <v>12.0</v>
      </c>
      <c r="H1020" s="8">
        <v>18.1</v>
      </c>
      <c r="I1020" s="11">
        <v>5.5</v>
      </c>
      <c r="J1020" s="10">
        <v>1.7</v>
      </c>
      <c r="K1020" s="10">
        <v>5.0</v>
      </c>
      <c r="L1020" s="8">
        <v>34.1</v>
      </c>
      <c r="M1020" s="10">
        <v>0.5</v>
      </c>
      <c r="N1020" s="10">
        <v>1.5</v>
      </c>
      <c r="O1020" s="8">
        <v>31.4</v>
      </c>
      <c r="P1020" s="8">
        <v>1.6</v>
      </c>
      <c r="Q1020" s="8">
        <v>1.9</v>
      </c>
      <c r="R1020" s="8">
        <v>85.5</v>
      </c>
      <c r="S1020" s="10">
        <v>0.7</v>
      </c>
      <c r="T1020" s="10">
        <v>1.3</v>
      </c>
      <c r="U1020" s="10">
        <v>2.0</v>
      </c>
      <c r="V1020" s="10">
        <v>1.5</v>
      </c>
      <c r="W1020" s="10">
        <v>0.8</v>
      </c>
      <c r="X1020" s="10">
        <v>0.6</v>
      </c>
      <c r="Y1020" s="10">
        <v>0.2</v>
      </c>
      <c r="Z1020" s="10">
        <v>1.6</v>
      </c>
      <c r="AA1020" s="8">
        <v>11.1</v>
      </c>
      <c r="AB1020" s="8">
        <v>0.0</v>
      </c>
      <c r="AC1020" s="8">
        <v>0.0</v>
      </c>
      <c r="AD1020" s="8">
        <v>-3.4</v>
      </c>
      <c r="AE1020" s="14">
        <v>2018.0</v>
      </c>
      <c r="AF1020" s="8"/>
    </row>
    <row r="1021">
      <c r="A1021" s="8">
        <v>84.0</v>
      </c>
      <c r="B1021" s="9" t="s">
        <v>2068</v>
      </c>
      <c r="C1021" s="10" t="s">
        <v>2069</v>
      </c>
      <c r="D1021" s="8">
        <v>25.0</v>
      </c>
      <c r="E1021" s="8">
        <v>16.0</v>
      </c>
      <c r="F1021" s="8">
        <v>8.0</v>
      </c>
      <c r="G1021" s="8">
        <v>8.0</v>
      </c>
      <c r="H1021" s="8">
        <v>15.7</v>
      </c>
      <c r="I1021" s="11">
        <v>5.4</v>
      </c>
      <c r="J1021" s="10">
        <v>2.1</v>
      </c>
      <c r="K1021" s="10">
        <v>5.4</v>
      </c>
      <c r="L1021" s="8">
        <v>37.9</v>
      </c>
      <c r="M1021" s="10">
        <v>0.2</v>
      </c>
      <c r="N1021" s="10">
        <v>0.9</v>
      </c>
      <c r="O1021" s="8">
        <v>20.0</v>
      </c>
      <c r="P1021" s="8">
        <v>1.1</v>
      </c>
      <c r="Q1021" s="8">
        <v>1.3</v>
      </c>
      <c r="R1021" s="8">
        <v>81.0</v>
      </c>
      <c r="S1021" s="10">
        <v>0.3</v>
      </c>
      <c r="T1021" s="10">
        <v>1.0</v>
      </c>
      <c r="U1021" s="10">
        <v>1.3</v>
      </c>
      <c r="V1021" s="10">
        <v>2.1</v>
      </c>
      <c r="W1021" s="10">
        <v>1.0</v>
      </c>
      <c r="X1021" s="10">
        <v>0.6</v>
      </c>
      <c r="Y1021" s="8">
        <v>0.0</v>
      </c>
      <c r="Z1021" s="10">
        <v>1.3</v>
      </c>
      <c r="AA1021" s="8">
        <v>10.3</v>
      </c>
      <c r="AB1021" s="8">
        <v>0.0</v>
      </c>
      <c r="AC1021" s="8">
        <v>0.0</v>
      </c>
      <c r="AD1021" s="8">
        <v>-2.4</v>
      </c>
      <c r="AE1021" s="14">
        <v>2018.0</v>
      </c>
      <c r="AF1021" s="8"/>
    </row>
    <row r="1022">
      <c r="A1022" s="8">
        <v>85.0</v>
      </c>
      <c r="B1022" s="9" t="s">
        <v>2070</v>
      </c>
      <c r="C1022" s="10" t="s">
        <v>2071</v>
      </c>
      <c r="D1022" s="8">
        <v>26.0</v>
      </c>
      <c r="E1022" s="8">
        <v>19.0</v>
      </c>
      <c r="F1022" s="8">
        <v>10.0</v>
      </c>
      <c r="G1022" s="8">
        <v>9.0</v>
      </c>
      <c r="H1022" s="8">
        <v>13.4</v>
      </c>
      <c r="I1022" s="11">
        <v>5.4</v>
      </c>
      <c r="J1022" s="10">
        <v>2.2</v>
      </c>
      <c r="K1022" s="10">
        <v>5.1</v>
      </c>
      <c r="L1022" s="8">
        <v>43.3</v>
      </c>
      <c r="M1022" s="10">
        <v>0.3</v>
      </c>
      <c r="N1022" s="10">
        <v>1.1</v>
      </c>
      <c r="O1022" s="8">
        <v>23.8</v>
      </c>
      <c r="P1022" s="8">
        <v>0.7</v>
      </c>
      <c r="Q1022" s="8">
        <v>0.9</v>
      </c>
      <c r="R1022" s="8">
        <v>72.2</v>
      </c>
      <c r="S1022" s="10">
        <v>0.9</v>
      </c>
      <c r="T1022" s="10">
        <v>1.5</v>
      </c>
      <c r="U1022" s="10">
        <v>2.4</v>
      </c>
      <c r="V1022" s="10">
        <v>0.8</v>
      </c>
      <c r="W1022" s="10">
        <v>0.5</v>
      </c>
      <c r="X1022" s="10">
        <v>0.4</v>
      </c>
      <c r="Y1022" s="8">
        <v>0.0</v>
      </c>
      <c r="Z1022" s="10">
        <v>1.7</v>
      </c>
      <c r="AA1022" s="8">
        <v>9.7</v>
      </c>
      <c r="AB1022" s="8">
        <v>0.0</v>
      </c>
      <c r="AC1022" s="8">
        <v>0.0</v>
      </c>
      <c r="AD1022" s="8">
        <v>-2.4</v>
      </c>
      <c r="AE1022" s="14">
        <v>2018.0</v>
      </c>
      <c r="AF1022" s="8"/>
    </row>
    <row r="1023">
      <c r="A1023" s="8">
        <v>86.0</v>
      </c>
      <c r="B1023" s="9" t="s">
        <v>2072</v>
      </c>
      <c r="C1023" s="10" t="s">
        <v>2073</v>
      </c>
      <c r="D1023" s="8">
        <v>24.0</v>
      </c>
      <c r="E1023" s="8">
        <v>28.0</v>
      </c>
      <c r="F1023" s="8">
        <v>12.0</v>
      </c>
      <c r="G1023" s="8">
        <v>16.0</v>
      </c>
      <c r="H1023" s="8">
        <v>13.8</v>
      </c>
      <c r="I1023" s="11">
        <v>5.3</v>
      </c>
      <c r="J1023" s="10">
        <v>1.9</v>
      </c>
      <c r="K1023" s="10">
        <v>4.9</v>
      </c>
      <c r="L1023" s="8">
        <v>38.0</v>
      </c>
      <c r="M1023" s="10">
        <v>0.1</v>
      </c>
      <c r="N1023" s="10">
        <v>0.2</v>
      </c>
      <c r="O1023" s="8">
        <v>40.0</v>
      </c>
      <c r="P1023" s="8">
        <v>1.5</v>
      </c>
      <c r="Q1023" s="8">
        <v>2.4</v>
      </c>
      <c r="R1023" s="8">
        <v>61.8</v>
      </c>
      <c r="S1023" s="10">
        <v>0.8</v>
      </c>
      <c r="T1023" s="10">
        <v>1.6</v>
      </c>
      <c r="U1023" s="10">
        <v>2.4</v>
      </c>
      <c r="V1023" s="10">
        <v>0.6</v>
      </c>
      <c r="W1023" s="10">
        <v>1.3</v>
      </c>
      <c r="X1023" s="10">
        <v>0.3</v>
      </c>
      <c r="Y1023" s="10">
        <v>0.2</v>
      </c>
      <c r="Z1023" s="10">
        <v>1.7</v>
      </c>
      <c r="AA1023" s="8">
        <v>9.4</v>
      </c>
      <c r="AB1023" s="8">
        <v>1.0</v>
      </c>
      <c r="AC1023" s="8">
        <v>0.0</v>
      </c>
      <c r="AD1023" s="8">
        <v>-1.6</v>
      </c>
      <c r="AE1023" s="14">
        <v>2018.0</v>
      </c>
      <c r="AF1023" s="8"/>
    </row>
    <row r="1024">
      <c r="A1024" s="8">
        <v>86.0</v>
      </c>
      <c r="B1024" s="9" t="s">
        <v>2074</v>
      </c>
      <c r="C1024" s="10" t="s">
        <v>2075</v>
      </c>
      <c r="D1024" s="8">
        <v>27.0</v>
      </c>
      <c r="E1024" s="8">
        <v>7.0</v>
      </c>
      <c r="F1024" s="8">
        <v>1.0</v>
      </c>
      <c r="G1024" s="8">
        <v>6.0</v>
      </c>
      <c r="H1024" s="8">
        <v>11.6</v>
      </c>
      <c r="I1024" s="11">
        <v>5.3</v>
      </c>
      <c r="J1024" s="10">
        <v>2.0</v>
      </c>
      <c r="K1024" s="10">
        <v>5.1</v>
      </c>
      <c r="L1024" s="8">
        <v>38.9</v>
      </c>
      <c r="M1024" s="10">
        <v>1.3</v>
      </c>
      <c r="N1024" s="10">
        <v>2.7</v>
      </c>
      <c r="O1024" s="8">
        <v>47.4</v>
      </c>
      <c r="P1024" s="8">
        <v>0.0</v>
      </c>
      <c r="Q1024" s="8">
        <v>0.3</v>
      </c>
      <c r="R1024" s="8">
        <v>0.0</v>
      </c>
      <c r="S1024" s="10">
        <v>1.4</v>
      </c>
      <c r="T1024" s="10">
        <v>2.3</v>
      </c>
      <c r="U1024" s="10">
        <v>3.7</v>
      </c>
      <c r="V1024" s="10">
        <v>0.7</v>
      </c>
      <c r="W1024" s="10">
        <v>1.1</v>
      </c>
      <c r="X1024" s="10">
        <v>0.3</v>
      </c>
      <c r="Y1024" s="10">
        <v>0.3</v>
      </c>
      <c r="Z1024" s="10">
        <v>1.9</v>
      </c>
      <c r="AA1024" s="8">
        <v>12.1</v>
      </c>
      <c r="AB1024" s="8">
        <v>0.0</v>
      </c>
      <c r="AC1024" s="8">
        <v>0.0</v>
      </c>
      <c r="AD1024" s="8">
        <v>1.4</v>
      </c>
      <c r="AE1024" s="14">
        <v>2018.0</v>
      </c>
      <c r="AF1024" s="8"/>
    </row>
    <row r="1025">
      <c r="A1025" s="8">
        <v>88.0</v>
      </c>
      <c r="B1025" s="9" t="s">
        <v>2076</v>
      </c>
      <c r="C1025" s="10" t="s">
        <v>2077</v>
      </c>
      <c r="D1025" s="8">
        <v>25.0</v>
      </c>
      <c r="E1025" s="8">
        <v>33.0</v>
      </c>
      <c r="F1025" s="8">
        <v>20.0</v>
      </c>
      <c r="G1025" s="8">
        <v>13.0</v>
      </c>
      <c r="H1025" s="8">
        <v>12.9</v>
      </c>
      <c r="I1025" s="11">
        <v>5.2</v>
      </c>
      <c r="J1025" s="10">
        <v>1.7</v>
      </c>
      <c r="K1025" s="10">
        <v>4.0</v>
      </c>
      <c r="L1025" s="8">
        <v>41.4</v>
      </c>
      <c r="M1025" s="10">
        <v>0.9</v>
      </c>
      <c r="N1025" s="10">
        <v>2.5</v>
      </c>
      <c r="O1025" s="8">
        <v>37.0</v>
      </c>
      <c r="P1025" s="8">
        <v>1.0</v>
      </c>
      <c r="Q1025" s="8">
        <v>1.2</v>
      </c>
      <c r="R1025" s="8">
        <v>86.8</v>
      </c>
      <c r="S1025" s="10">
        <v>0.2</v>
      </c>
      <c r="T1025" s="10">
        <v>0.7</v>
      </c>
      <c r="U1025" s="10">
        <v>0.9</v>
      </c>
      <c r="V1025" s="10">
        <v>1.5</v>
      </c>
      <c r="W1025" s="10">
        <v>0.5</v>
      </c>
      <c r="X1025" s="10">
        <v>0.5</v>
      </c>
      <c r="Y1025" s="10">
        <v>0.1</v>
      </c>
      <c r="Z1025" s="10">
        <v>1.7</v>
      </c>
      <c r="AA1025" s="8">
        <v>9.6</v>
      </c>
      <c r="AB1025" s="8">
        <v>0.0</v>
      </c>
      <c r="AC1025" s="8">
        <v>0.0</v>
      </c>
      <c r="AD1025" s="8">
        <v>0.4</v>
      </c>
      <c r="AE1025" s="14">
        <v>2018.0</v>
      </c>
      <c r="AF1025" s="8"/>
    </row>
    <row r="1026">
      <c r="A1026" s="8">
        <v>89.0</v>
      </c>
      <c r="B1026" s="9" t="s">
        <v>2078</v>
      </c>
      <c r="C1026" s="10" t="s">
        <v>2079</v>
      </c>
      <c r="D1026" s="8">
        <v>30.0</v>
      </c>
      <c r="E1026" s="8">
        <v>30.0</v>
      </c>
      <c r="F1026" s="8">
        <v>16.0</v>
      </c>
      <c r="G1026" s="8">
        <v>14.0</v>
      </c>
      <c r="H1026" s="8">
        <v>17.0</v>
      </c>
      <c r="I1026" s="11">
        <v>5.2</v>
      </c>
      <c r="J1026" s="10">
        <v>2.3</v>
      </c>
      <c r="K1026" s="10">
        <v>5.3</v>
      </c>
      <c r="L1026" s="8">
        <v>42.8</v>
      </c>
      <c r="M1026" s="10">
        <v>0.1</v>
      </c>
      <c r="N1026" s="10">
        <v>0.5</v>
      </c>
      <c r="O1026" s="8">
        <v>18.8</v>
      </c>
      <c r="P1026" s="8">
        <v>0.6</v>
      </c>
      <c r="Q1026" s="8">
        <v>0.7</v>
      </c>
      <c r="R1026" s="8">
        <v>90.0</v>
      </c>
      <c r="S1026" s="10">
        <v>1.1</v>
      </c>
      <c r="T1026" s="10">
        <v>2.6</v>
      </c>
      <c r="U1026" s="10">
        <v>3.7</v>
      </c>
      <c r="V1026" s="10">
        <v>0.7</v>
      </c>
      <c r="W1026" s="10">
        <v>1.0</v>
      </c>
      <c r="X1026" s="10">
        <v>0.4</v>
      </c>
      <c r="Y1026" s="10">
        <v>0.2</v>
      </c>
      <c r="Z1026" s="10">
        <v>1.4</v>
      </c>
      <c r="AA1026" s="8">
        <v>11.1</v>
      </c>
      <c r="AB1026" s="8">
        <v>0.0</v>
      </c>
      <c r="AC1026" s="8">
        <v>0.0</v>
      </c>
      <c r="AD1026" s="8">
        <v>-2.9</v>
      </c>
      <c r="AE1026" s="14">
        <v>2018.0</v>
      </c>
      <c r="AF1026" s="8"/>
    </row>
    <row r="1027">
      <c r="A1027" s="8">
        <v>90.0</v>
      </c>
      <c r="B1027" s="9" t="s">
        <v>2080</v>
      </c>
      <c r="C1027" s="10" t="s">
        <v>2081</v>
      </c>
      <c r="D1027" s="8">
        <v>25.0</v>
      </c>
      <c r="E1027" s="8">
        <v>33.0</v>
      </c>
      <c r="F1027" s="8">
        <v>25.0</v>
      </c>
      <c r="G1027" s="8">
        <v>8.0</v>
      </c>
      <c r="H1027" s="8">
        <v>13.4</v>
      </c>
      <c r="I1027" s="11">
        <v>5.1</v>
      </c>
      <c r="J1027" s="10">
        <v>1.8</v>
      </c>
      <c r="K1027" s="10">
        <v>4.5</v>
      </c>
      <c r="L1027" s="8">
        <v>41.2</v>
      </c>
      <c r="M1027" s="10">
        <v>1.0</v>
      </c>
      <c r="N1027" s="10">
        <v>2.5</v>
      </c>
      <c r="O1027" s="8">
        <v>42.0</v>
      </c>
      <c r="P1027" s="8">
        <v>0.3</v>
      </c>
      <c r="Q1027" s="8">
        <v>0.4</v>
      </c>
      <c r="R1027" s="8">
        <v>91.7</v>
      </c>
      <c r="S1027" s="10">
        <v>0.2</v>
      </c>
      <c r="T1027" s="10">
        <v>1.2</v>
      </c>
      <c r="U1027" s="10">
        <v>1.5</v>
      </c>
      <c r="V1027" s="10">
        <v>0.8</v>
      </c>
      <c r="W1027" s="10">
        <v>0.7</v>
      </c>
      <c r="X1027" s="10">
        <v>0.1</v>
      </c>
      <c r="Y1027" s="8">
        <v>0.0</v>
      </c>
      <c r="Z1027" s="10">
        <v>1.2</v>
      </c>
      <c r="AA1027" s="8">
        <v>8.6</v>
      </c>
      <c r="AB1027" s="8">
        <v>0.0</v>
      </c>
      <c r="AC1027" s="8">
        <v>0.0</v>
      </c>
      <c r="AD1027" s="8">
        <v>-0.2</v>
      </c>
      <c r="AE1027" s="14">
        <v>2018.0</v>
      </c>
      <c r="AF1027" s="8"/>
    </row>
    <row r="1028">
      <c r="A1028" s="8">
        <v>91.0</v>
      </c>
      <c r="B1028" s="9" t="s">
        <v>2082</v>
      </c>
      <c r="C1028" s="10" t="s">
        <v>2083</v>
      </c>
      <c r="D1028" s="8">
        <v>24.0</v>
      </c>
      <c r="E1028" s="8">
        <v>27.0</v>
      </c>
      <c r="F1028" s="8">
        <v>13.0</v>
      </c>
      <c r="G1028" s="8">
        <v>14.0</v>
      </c>
      <c r="H1028" s="8">
        <v>16.8</v>
      </c>
      <c r="I1028" s="11">
        <v>5.0</v>
      </c>
      <c r="J1028" s="10">
        <v>1.9</v>
      </c>
      <c r="K1028" s="10">
        <v>5.3</v>
      </c>
      <c r="L1028" s="8">
        <v>34.7</v>
      </c>
      <c r="M1028" s="10">
        <v>0.4</v>
      </c>
      <c r="N1028" s="10">
        <v>1.5</v>
      </c>
      <c r="O1028" s="8">
        <v>24.4</v>
      </c>
      <c r="P1028" s="8">
        <v>0.9</v>
      </c>
      <c r="Q1028" s="8">
        <v>1.4</v>
      </c>
      <c r="R1028" s="8">
        <v>64.1</v>
      </c>
      <c r="S1028" s="10">
        <v>0.5</v>
      </c>
      <c r="T1028" s="10">
        <v>1.6</v>
      </c>
      <c r="U1028" s="10">
        <v>2.0</v>
      </c>
      <c r="V1028" s="10">
        <v>1.4</v>
      </c>
      <c r="W1028" s="10">
        <v>1.3</v>
      </c>
      <c r="X1028" s="10">
        <v>0.3</v>
      </c>
      <c r="Y1028" s="8">
        <v>0.0</v>
      </c>
      <c r="Z1028" s="10">
        <v>2.1</v>
      </c>
      <c r="AA1028" s="8">
        <v>9.5</v>
      </c>
      <c r="AB1028" s="8">
        <v>0.0</v>
      </c>
      <c r="AC1028" s="8">
        <v>0.0</v>
      </c>
      <c r="AD1028" s="8">
        <v>-0.4</v>
      </c>
      <c r="AE1028" s="14">
        <v>2018.0</v>
      </c>
      <c r="AF1028" s="8"/>
    </row>
    <row r="1029">
      <c r="A1029" s="8">
        <v>92.0</v>
      </c>
      <c r="B1029" s="9" t="s">
        <v>2084</v>
      </c>
      <c r="C1029" s="10" t="s">
        <v>2085</v>
      </c>
      <c r="D1029" s="8">
        <v>28.0</v>
      </c>
      <c r="E1029" s="8">
        <v>33.0</v>
      </c>
      <c r="F1029" s="8">
        <v>20.0</v>
      </c>
      <c r="G1029" s="8">
        <v>13.0</v>
      </c>
      <c r="H1029" s="8">
        <v>16.6</v>
      </c>
      <c r="I1029" s="11">
        <v>4.8</v>
      </c>
      <c r="J1029" s="10">
        <v>1.7</v>
      </c>
      <c r="K1029" s="10">
        <v>4.3</v>
      </c>
      <c r="L1029" s="8">
        <v>40.1</v>
      </c>
      <c r="M1029" s="10">
        <v>0.1</v>
      </c>
      <c r="N1029" s="10">
        <v>0.6</v>
      </c>
      <c r="O1029" s="8">
        <v>10.0</v>
      </c>
      <c r="P1029" s="8">
        <v>1.3</v>
      </c>
      <c r="Q1029" s="8">
        <v>1.6</v>
      </c>
      <c r="R1029" s="8">
        <v>81.1</v>
      </c>
      <c r="S1029" s="10">
        <v>0.5</v>
      </c>
      <c r="T1029" s="10">
        <v>1.3</v>
      </c>
      <c r="U1029" s="10">
        <v>1.8</v>
      </c>
      <c r="V1029" s="10">
        <v>2.2</v>
      </c>
      <c r="W1029" s="10">
        <v>1.2</v>
      </c>
      <c r="X1029" s="10">
        <v>0.5</v>
      </c>
      <c r="Y1029" s="8">
        <v>0.0</v>
      </c>
      <c r="Z1029" s="10">
        <v>1.5</v>
      </c>
      <c r="AA1029" s="8">
        <v>9.8</v>
      </c>
      <c r="AB1029" s="8">
        <v>0.0</v>
      </c>
      <c r="AC1029" s="8">
        <v>0.0</v>
      </c>
      <c r="AD1029" s="8">
        <v>-2.2</v>
      </c>
      <c r="AE1029" s="14">
        <v>2018.0</v>
      </c>
      <c r="AF1029" s="8"/>
    </row>
    <row r="1030">
      <c r="A1030" s="8">
        <v>93.0</v>
      </c>
      <c r="B1030" s="9" t="s">
        <v>2086</v>
      </c>
      <c r="C1030" s="10" t="s">
        <v>2087</v>
      </c>
      <c r="D1030" s="8">
        <v>32.0</v>
      </c>
      <c r="E1030" s="8">
        <v>21.0</v>
      </c>
      <c r="F1030" s="8">
        <v>4.0</v>
      </c>
      <c r="G1030" s="8">
        <v>17.0</v>
      </c>
      <c r="H1030" s="8">
        <v>18.3</v>
      </c>
      <c r="I1030" s="11">
        <v>4.7</v>
      </c>
      <c r="J1030" s="10">
        <v>1.9</v>
      </c>
      <c r="K1030" s="10">
        <v>5.5</v>
      </c>
      <c r="L1030" s="8">
        <v>34.8</v>
      </c>
      <c r="M1030" s="10">
        <v>0.6</v>
      </c>
      <c r="N1030" s="10">
        <v>2.0</v>
      </c>
      <c r="O1030" s="8">
        <v>27.9</v>
      </c>
      <c r="P1030" s="8">
        <v>0.3</v>
      </c>
      <c r="Q1030" s="8">
        <v>0.3</v>
      </c>
      <c r="R1030" s="8">
        <v>100.0</v>
      </c>
      <c r="S1030" s="10">
        <v>0.6</v>
      </c>
      <c r="T1030" s="10">
        <v>1.8</v>
      </c>
      <c r="U1030" s="10">
        <v>2.4</v>
      </c>
      <c r="V1030" s="10">
        <v>1.0</v>
      </c>
      <c r="W1030" s="10">
        <v>0.6</v>
      </c>
      <c r="X1030" s="10">
        <v>0.5</v>
      </c>
      <c r="Y1030" s="10">
        <v>0.2</v>
      </c>
      <c r="Z1030" s="10">
        <v>1.0</v>
      </c>
      <c r="AA1030" s="8">
        <v>10.1</v>
      </c>
      <c r="AB1030" s="8">
        <v>0.0</v>
      </c>
      <c r="AC1030" s="8">
        <v>0.0</v>
      </c>
      <c r="AD1030" s="8">
        <v>-3.1</v>
      </c>
      <c r="AE1030" s="14">
        <v>2018.0</v>
      </c>
      <c r="AF1030" s="8"/>
    </row>
    <row r="1031">
      <c r="A1031" s="8">
        <v>94.0</v>
      </c>
      <c r="B1031" s="9" t="s">
        <v>2088</v>
      </c>
      <c r="C1031" s="10" t="s">
        <v>2089</v>
      </c>
      <c r="D1031" s="8">
        <v>32.0</v>
      </c>
      <c r="E1031" s="8">
        <v>26.0</v>
      </c>
      <c r="F1031" s="8">
        <v>20.0</v>
      </c>
      <c r="G1031" s="8">
        <v>6.0</v>
      </c>
      <c r="H1031" s="8">
        <v>13.9</v>
      </c>
      <c r="I1031" s="11">
        <v>4.6</v>
      </c>
      <c r="J1031" s="10">
        <v>2.0</v>
      </c>
      <c r="K1031" s="10">
        <v>4.0</v>
      </c>
      <c r="L1031" s="8">
        <v>50.0</v>
      </c>
      <c r="M1031" s="8">
        <v>0.0</v>
      </c>
      <c r="N1031" s="10">
        <v>0.2</v>
      </c>
      <c r="O1031" s="8">
        <v>0.0</v>
      </c>
      <c r="P1031" s="8">
        <v>0.6</v>
      </c>
      <c r="Q1031" s="8">
        <v>0.7</v>
      </c>
      <c r="R1031" s="8">
        <v>88.9</v>
      </c>
      <c r="S1031" s="10">
        <v>0.7</v>
      </c>
      <c r="T1031" s="10">
        <v>2.3</v>
      </c>
      <c r="U1031" s="10">
        <v>3.0</v>
      </c>
      <c r="V1031" s="10">
        <v>0.3</v>
      </c>
      <c r="W1031" s="10">
        <v>0.9</v>
      </c>
      <c r="X1031" s="10">
        <v>0.3</v>
      </c>
      <c r="Y1031" s="10">
        <v>0.2</v>
      </c>
      <c r="Z1031" s="10">
        <v>0.8</v>
      </c>
      <c r="AA1031" s="8">
        <v>8.8</v>
      </c>
      <c r="AB1031" s="8">
        <v>0.0</v>
      </c>
      <c r="AC1031" s="8">
        <v>0.0</v>
      </c>
      <c r="AD1031" s="8">
        <v>-0.5</v>
      </c>
      <c r="AE1031" s="14">
        <v>2018.0</v>
      </c>
      <c r="AF1031" s="8"/>
    </row>
    <row r="1032">
      <c r="A1032" s="8">
        <v>95.0</v>
      </c>
      <c r="B1032" s="9" t="s">
        <v>2090</v>
      </c>
      <c r="C1032" s="10" t="s">
        <v>2091</v>
      </c>
      <c r="D1032" s="8">
        <v>24.0</v>
      </c>
      <c r="E1032" s="8">
        <v>22.0</v>
      </c>
      <c r="F1032" s="8">
        <v>7.0</v>
      </c>
      <c r="G1032" s="8">
        <v>15.0</v>
      </c>
      <c r="H1032" s="8">
        <v>11.6</v>
      </c>
      <c r="I1032" s="11">
        <v>4.6</v>
      </c>
      <c r="J1032" s="10">
        <v>1.7</v>
      </c>
      <c r="K1032" s="10">
        <v>3.5</v>
      </c>
      <c r="L1032" s="8">
        <v>47.4</v>
      </c>
      <c r="M1032" s="10">
        <v>0.3</v>
      </c>
      <c r="N1032" s="10">
        <v>1.0</v>
      </c>
      <c r="O1032" s="8">
        <v>31.8</v>
      </c>
      <c r="P1032" s="8">
        <v>0.9</v>
      </c>
      <c r="Q1032" s="8">
        <v>1.2</v>
      </c>
      <c r="R1032" s="8">
        <v>76.9</v>
      </c>
      <c r="S1032" s="10">
        <v>1.0</v>
      </c>
      <c r="T1032" s="10">
        <v>1.4</v>
      </c>
      <c r="U1032" s="10">
        <v>2.5</v>
      </c>
      <c r="V1032" s="10">
        <v>0.3</v>
      </c>
      <c r="W1032" s="10">
        <v>0.5</v>
      </c>
      <c r="X1032" s="10">
        <v>0.2</v>
      </c>
      <c r="Y1032" s="10">
        <v>0.5</v>
      </c>
      <c r="Z1032" s="10">
        <v>1.5</v>
      </c>
      <c r="AA1032" s="8">
        <v>9.0</v>
      </c>
      <c r="AB1032" s="8">
        <v>0.0</v>
      </c>
      <c r="AC1032" s="8">
        <v>0.0</v>
      </c>
      <c r="AD1032" s="8">
        <v>-3.0</v>
      </c>
      <c r="AE1032" s="14">
        <v>2018.0</v>
      </c>
      <c r="AF1032" s="8"/>
    </row>
    <row r="1033">
      <c r="A1033" s="8">
        <v>96.0</v>
      </c>
      <c r="B1033" s="9" t="s">
        <v>2092</v>
      </c>
      <c r="C1033" s="10" t="s">
        <v>2093</v>
      </c>
      <c r="D1033" s="8">
        <v>34.0</v>
      </c>
      <c r="E1033" s="8">
        <v>31.0</v>
      </c>
      <c r="F1033" s="8">
        <v>20.0</v>
      </c>
      <c r="G1033" s="8">
        <v>11.0</v>
      </c>
      <c r="H1033" s="8">
        <v>14.9</v>
      </c>
      <c r="I1033" s="11">
        <v>4.4</v>
      </c>
      <c r="J1033" s="10">
        <v>1.5</v>
      </c>
      <c r="K1033" s="10">
        <v>4.2</v>
      </c>
      <c r="L1033" s="8">
        <v>35.1</v>
      </c>
      <c r="M1033" s="10">
        <v>1.0</v>
      </c>
      <c r="N1033" s="10">
        <v>2.9</v>
      </c>
      <c r="O1033" s="8">
        <v>34.1</v>
      </c>
      <c r="P1033" s="8">
        <v>0.4</v>
      </c>
      <c r="Q1033" s="8">
        <v>0.5</v>
      </c>
      <c r="R1033" s="8">
        <v>85.7</v>
      </c>
      <c r="S1033" s="10">
        <v>0.3</v>
      </c>
      <c r="T1033" s="10">
        <v>1.1</v>
      </c>
      <c r="U1033" s="10">
        <v>1.4</v>
      </c>
      <c r="V1033" s="10">
        <v>2.3</v>
      </c>
      <c r="W1033" s="10">
        <v>1.1</v>
      </c>
      <c r="X1033" s="10">
        <v>0.5</v>
      </c>
      <c r="Y1033" s="10">
        <v>0.2</v>
      </c>
      <c r="Z1033" s="10">
        <v>1.3</v>
      </c>
      <c r="AA1033" s="8">
        <v>10.3</v>
      </c>
      <c r="AB1033" s="8">
        <v>0.0</v>
      </c>
      <c r="AC1033" s="8">
        <v>0.0</v>
      </c>
      <c r="AD1033" s="8">
        <v>-1.6</v>
      </c>
      <c r="AE1033" s="14">
        <v>2018.0</v>
      </c>
      <c r="AF1033" s="8"/>
    </row>
    <row r="1034">
      <c r="A1034" s="8">
        <v>97.0</v>
      </c>
      <c r="B1034" s="9" t="s">
        <v>2094</v>
      </c>
      <c r="C1034" s="10" t="s">
        <v>2095</v>
      </c>
      <c r="D1034" s="8">
        <v>35.0</v>
      </c>
      <c r="E1034" s="8">
        <v>33.0</v>
      </c>
      <c r="F1034" s="8">
        <v>18.0</v>
      </c>
      <c r="G1034" s="8">
        <v>15.0</v>
      </c>
      <c r="H1034" s="8">
        <v>17.8</v>
      </c>
      <c r="I1034" s="11">
        <v>4.3</v>
      </c>
      <c r="J1034" s="10">
        <v>1.5</v>
      </c>
      <c r="K1034" s="10">
        <v>4.0</v>
      </c>
      <c r="L1034" s="8">
        <v>38.3</v>
      </c>
      <c r="M1034" s="10">
        <v>0.6</v>
      </c>
      <c r="N1034" s="10">
        <v>1.5</v>
      </c>
      <c r="O1034" s="8">
        <v>39.6</v>
      </c>
      <c r="P1034" s="8">
        <v>0.6</v>
      </c>
      <c r="Q1034" s="8">
        <v>0.8</v>
      </c>
      <c r="R1034" s="8">
        <v>74.1</v>
      </c>
      <c r="S1034" s="10">
        <v>0.3</v>
      </c>
      <c r="T1034" s="10">
        <v>1.3</v>
      </c>
      <c r="U1034" s="10">
        <v>1.6</v>
      </c>
      <c r="V1034" s="10">
        <v>2.0</v>
      </c>
      <c r="W1034" s="10">
        <v>1.3</v>
      </c>
      <c r="X1034" s="10">
        <v>0.5</v>
      </c>
      <c r="Y1034" s="10">
        <v>0.1</v>
      </c>
      <c r="Z1034" s="10">
        <v>1.9</v>
      </c>
      <c r="AA1034" s="8">
        <v>9.7</v>
      </c>
      <c r="AB1034" s="8">
        <v>0.0</v>
      </c>
      <c r="AC1034" s="8">
        <v>0.0</v>
      </c>
      <c r="AD1034" s="8">
        <v>-1.8</v>
      </c>
      <c r="AE1034" s="14">
        <v>2018.0</v>
      </c>
      <c r="AF1034" s="8"/>
    </row>
    <row r="1035">
      <c r="A1035" s="8">
        <v>98.0</v>
      </c>
      <c r="B1035" s="9" t="s">
        <v>2096</v>
      </c>
      <c r="C1035" s="10" t="s">
        <v>2097</v>
      </c>
      <c r="D1035" s="8">
        <v>31.0</v>
      </c>
      <c r="E1035" s="8">
        <v>32.0</v>
      </c>
      <c r="F1035" s="8">
        <v>18.0</v>
      </c>
      <c r="G1035" s="8">
        <v>14.0</v>
      </c>
      <c r="H1035" s="8">
        <v>13.3</v>
      </c>
      <c r="I1035" s="11">
        <v>4.1</v>
      </c>
      <c r="J1035" s="10">
        <v>1.5</v>
      </c>
      <c r="K1035" s="10">
        <v>3.9</v>
      </c>
      <c r="L1035" s="8">
        <v>37.6</v>
      </c>
      <c r="M1035" s="10">
        <v>0.7</v>
      </c>
      <c r="N1035" s="10">
        <v>2.2</v>
      </c>
      <c r="O1035" s="8">
        <v>32.4</v>
      </c>
      <c r="P1035" s="8">
        <v>0.5</v>
      </c>
      <c r="Q1035" s="8">
        <v>0.7</v>
      </c>
      <c r="R1035" s="8">
        <v>68.2</v>
      </c>
      <c r="S1035" s="10">
        <v>0.2</v>
      </c>
      <c r="T1035" s="10">
        <v>1.6</v>
      </c>
      <c r="U1035" s="10">
        <v>1.8</v>
      </c>
      <c r="V1035" s="10">
        <v>1.3</v>
      </c>
      <c r="W1035" s="10">
        <v>0.6</v>
      </c>
      <c r="X1035" s="10">
        <v>0.7</v>
      </c>
      <c r="Y1035" s="10">
        <v>0.1</v>
      </c>
      <c r="Z1035" s="10">
        <v>1.1</v>
      </c>
      <c r="AA1035" s="8">
        <v>9.4</v>
      </c>
      <c r="AB1035" s="8">
        <v>0.0</v>
      </c>
      <c r="AC1035" s="8">
        <v>0.0</v>
      </c>
      <c r="AD1035" s="8">
        <v>0.0</v>
      </c>
      <c r="AE1035" s="14">
        <v>2018.0</v>
      </c>
      <c r="AF1035" s="8"/>
    </row>
    <row r="1036">
      <c r="A1036" s="8">
        <v>99.0</v>
      </c>
      <c r="B1036" s="9" t="s">
        <v>2098</v>
      </c>
      <c r="C1036" s="10" t="s">
        <v>2099</v>
      </c>
      <c r="D1036" s="8">
        <v>37.0</v>
      </c>
      <c r="E1036" s="8">
        <v>30.0</v>
      </c>
      <c r="F1036" s="8">
        <v>17.0</v>
      </c>
      <c r="G1036" s="8">
        <v>13.0</v>
      </c>
      <c r="H1036" s="8">
        <v>25.5</v>
      </c>
      <c r="I1036" s="11">
        <v>4.0</v>
      </c>
      <c r="J1036" s="10">
        <v>1.7</v>
      </c>
      <c r="K1036" s="10">
        <v>4.3</v>
      </c>
      <c r="L1036" s="8">
        <v>39.2</v>
      </c>
      <c r="M1036" s="10">
        <v>0.1</v>
      </c>
      <c r="N1036" s="10">
        <v>0.2</v>
      </c>
      <c r="O1036" s="8">
        <v>40.0</v>
      </c>
      <c r="P1036" s="8">
        <v>0.6</v>
      </c>
      <c r="Q1036" s="8">
        <v>0.7</v>
      </c>
      <c r="R1036" s="8">
        <v>81.0</v>
      </c>
      <c r="S1036" s="10">
        <v>1.2</v>
      </c>
      <c r="T1036" s="10">
        <v>2.1</v>
      </c>
      <c r="U1036" s="10">
        <v>3.3</v>
      </c>
      <c r="V1036" s="10">
        <v>1.7</v>
      </c>
      <c r="W1036" s="10">
        <v>0.7</v>
      </c>
      <c r="X1036" s="10">
        <v>1.5</v>
      </c>
      <c r="Y1036" s="10">
        <v>0.2</v>
      </c>
      <c r="Z1036" s="10">
        <v>2.4</v>
      </c>
      <c r="AA1036" s="8">
        <v>12.4</v>
      </c>
      <c r="AB1036" s="8">
        <v>0.0</v>
      </c>
      <c r="AC1036" s="8">
        <v>0.0</v>
      </c>
      <c r="AD1036" s="8">
        <v>1.5</v>
      </c>
      <c r="AE1036" s="14">
        <v>2018.0</v>
      </c>
      <c r="AF1036" s="8"/>
    </row>
    <row r="1037">
      <c r="A1037" s="8">
        <v>100.0</v>
      </c>
      <c r="B1037" s="9" t="s">
        <v>2100</v>
      </c>
      <c r="C1037" s="10" t="s">
        <v>2101</v>
      </c>
      <c r="D1037" s="8">
        <v>29.0</v>
      </c>
      <c r="E1037" s="8">
        <v>26.0</v>
      </c>
      <c r="F1037" s="8">
        <v>10.0</v>
      </c>
      <c r="G1037" s="8">
        <v>16.0</v>
      </c>
      <c r="H1037" s="8">
        <v>14.4</v>
      </c>
      <c r="I1037" s="11">
        <v>3.9</v>
      </c>
      <c r="J1037" s="10">
        <v>1.7</v>
      </c>
      <c r="K1037" s="10">
        <v>3.0</v>
      </c>
      <c r="L1037" s="8">
        <v>55.7</v>
      </c>
      <c r="M1037" s="8">
        <v>0.0</v>
      </c>
      <c r="N1037" s="8">
        <v>0.0</v>
      </c>
      <c r="O1037" s="8">
        <v>0.0</v>
      </c>
      <c r="P1037" s="8">
        <v>0.5</v>
      </c>
      <c r="Q1037" s="8">
        <v>0.6</v>
      </c>
      <c r="R1037" s="8">
        <v>87.5</v>
      </c>
      <c r="S1037" s="10">
        <v>1.7</v>
      </c>
      <c r="T1037" s="10">
        <v>3.0</v>
      </c>
      <c r="U1037" s="10">
        <v>4.7</v>
      </c>
      <c r="V1037" s="10">
        <v>0.9</v>
      </c>
      <c r="W1037" s="10">
        <v>0.8</v>
      </c>
      <c r="X1037" s="10">
        <v>0.2</v>
      </c>
      <c r="Y1037" s="10">
        <v>0.7</v>
      </c>
      <c r="Z1037" s="10">
        <v>2.1</v>
      </c>
      <c r="AA1037" s="8">
        <v>11.2</v>
      </c>
      <c r="AB1037" s="8">
        <v>2.0</v>
      </c>
      <c r="AC1037" s="8">
        <v>0.0</v>
      </c>
      <c r="AD1037" s="8">
        <v>1.2</v>
      </c>
      <c r="AE1037" s="14">
        <v>2018.0</v>
      </c>
      <c r="AF1037" s="8"/>
    </row>
    <row r="1038">
      <c r="A1038" s="8">
        <v>101.0</v>
      </c>
      <c r="B1038" s="9" t="s">
        <v>2102</v>
      </c>
      <c r="C1038" s="10" t="s">
        <v>2103</v>
      </c>
      <c r="D1038" s="8">
        <v>26.0</v>
      </c>
      <c r="E1038" s="8">
        <v>28.0</v>
      </c>
      <c r="F1038" s="8">
        <v>5.0</v>
      </c>
      <c r="G1038" s="8">
        <v>23.0</v>
      </c>
      <c r="H1038" s="8">
        <v>10.4</v>
      </c>
      <c r="I1038" s="11">
        <v>3.8</v>
      </c>
      <c r="J1038" s="10">
        <v>1.4</v>
      </c>
      <c r="K1038" s="10">
        <v>3.6</v>
      </c>
      <c r="L1038" s="8">
        <v>37.6</v>
      </c>
      <c r="M1038" s="10">
        <v>0.4</v>
      </c>
      <c r="N1038" s="10">
        <v>1.4</v>
      </c>
      <c r="O1038" s="8">
        <v>26.3</v>
      </c>
      <c r="P1038" s="8">
        <v>0.8</v>
      </c>
      <c r="Q1038" s="8">
        <v>0.9</v>
      </c>
      <c r="R1038" s="8">
        <v>84.0</v>
      </c>
      <c r="S1038" s="10">
        <v>0.5</v>
      </c>
      <c r="T1038" s="10">
        <v>1.3</v>
      </c>
      <c r="U1038" s="10">
        <v>1.7</v>
      </c>
      <c r="V1038" s="10">
        <v>0.3</v>
      </c>
      <c r="W1038" s="10">
        <v>0.6</v>
      </c>
      <c r="X1038" s="10">
        <v>0.3</v>
      </c>
      <c r="Y1038" s="10">
        <v>0.4</v>
      </c>
      <c r="Z1038" s="10">
        <v>1.3</v>
      </c>
      <c r="AA1038" s="8">
        <v>7.6</v>
      </c>
      <c r="AB1038" s="8">
        <v>0.0</v>
      </c>
      <c r="AC1038" s="8">
        <v>0.0</v>
      </c>
      <c r="AD1038" s="8">
        <v>1.8</v>
      </c>
      <c r="AE1038" s="14">
        <v>2018.0</v>
      </c>
      <c r="AF1038" s="8"/>
    </row>
    <row r="1039">
      <c r="A1039" s="8">
        <v>102.0</v>
      </c>
      <c r="B1039" s="9" t="s">
        <v>2104</v>
      </c>
      <c r="C1039" s="10" t="s">
        <v>2105</v>
      </c>
      <c r="D1039" s="8">
        <v>24.0</v>
      </c>
      <c r="E1039" s="8">
        <v>24.0</v>
      </c>
      <c r="F1039" s="8">
        <v>14.0</v>
      </c>
      <c r="G1039" s="8">
        <v>10.0</v>
      </c>
      <c r="H1039" s="8">
        <v>10.5</v>
      </c>
      <c r="I1039" s="11">
        <v>3.8</v>
      </c>
      <c r="J1039" s="10">
        <v>1.5</v>
      </c>
      <c r="K1039" s="10">
        <v>3.3</v>
      </c>
      <c r="L1039" s="8">
        <v>45.0</v>
      </c>
      <c r="M1039" s="8">
        <v>0.0</v>
      </c>
      <c r="N1039" s="10">
        <v>0.1</v>
      </c>
      <c r="O1039" s="8">
        <v>33.3</v>
      </c>
      <c r="P1039" s="8">
        <v>0.7</v>
      </c>
      <c r="Q1039" s="8">
        <v>1.1</v>
      </c>
      <c r="R1039" s="8">
        <v>65.4</v>
      </c>
      <c r="S1039" s="10">
        <v>1.2</v>
      </c>
      <c r="T1039" s="10">
        <v>1.7</v>
      </c>
      <c r="U1039" s="10">
        <v>2.9</v>
      </c>
      <c r="V1039" s="10">
        <v>0.4</v>
      </c>
      <c r="W1039" s="10">
        <v>0.4</v>
      </c>
      <c r="X1039" s="10">
        <v>0.4</v>
      </c>
      <c r="Y1039" s="10">
        <v>0.2</v>
      </c>
      <c r="Z1039" s="10">
        <v>1.5</v>
      </c>
      <c r="AA1039" s="8">
        <v>8.2</v>
      </c>
      <c r="AB1039" s="8">
        <v>2.0</v>
      </c>
      <c r="AC1039" s="8">
        <v>0.0</v>
      </c>
      <c r="AD1039" s="8">
        <v>-1.4</v>
      </c>
      <c r="AE1039" s="14">
        <v>2018.0</v>
      </c>
      <c r="AF1039" s="8"/>
    </row>
    <row r="1040">
      <c r="A1040" s="8">
        <v>103.0</v>
      </c>
      <c r="B1040" s="9" t="s">
        <v>2106</v>
      </c>
      <c r="C1040" s="10" t="s">
        <v>2107</v>
      </c>
      <c r="D1040" s="8">
        <v>28.0</v>
      </c>
      <c r="E1040" s="8">
        <v>20.0</v>
      </c>
      <c r="F1040" s="8">
        <v>8.0</v>
      </c>
      <c r="G1040" s="8">
        <v>12.0</v>
      </c>
      <c r="H1040" s="8">
        <v>11.7</v>
      </c>
      <c r="I1040" s="11">
        <v>3.7</v>
      </c>
      <c r="J1040" s="10">
        <v>1.2</v>
      </c>
      <c r="K1040" s="10">
        <v>4.2</v>
      </c>
      <c r="L1040" s="8">
        <v>28.6</v>
      </c>
      <c r="M1040" s="10">
        <v>0.7</v>
      </c>
      <c r="N1040" s="10">
        <v>2.3</v>
      </c>
      <c r="O1040" s="8">
        <v>28.9</v>
      </c>
      <c r="P1040" s="8">
        <v>0.7</v>
      </c>
      <c r="Q1040" s="8">
        <v>0.7</v>
      </c>
      <c r="R1040" s="8">
        <v>92.9</v>
      </c>
      <c r="S1040" s="10">
        <v>0.2</v>
      </c>
      <c r="T1040" s="10">
        <v>0.6</v>
      </c>
      <c r="U1040" s="10">
        <v>0.8</v>
      </c>
      <c r="V1040" s="10">
        <v>1.0</v>
      </c>
      <c r="W1040" s="10">
        <v>0.9</v>
      </c>
      <c r="X1040" s="10">
        <v>0.2</v>
      </c>
      <c r="Y1040" s="10">
        <v>0.1</v>
      </c>
      <c r="Z1040" s="10">
        <v>0.4</v>
      </c>
      <c r="AA1040" s="8">
        <v>6.6</v>
      </c>
      <c r="AB1040" s="8">
        <v>0.0</v>
      </c>
      <c r="AC1040" s="8">
        <v>0.0</v>
      </c>
      <c r="AD1040" s="8">
        <v>-3.6</v>
      </c>
      <c r="AE1040" s="14">
        <v>2018.0</v>
      </c>
      <c r="AF1040" s="8"/>
    </row>
    <row r="1041">
      <c r="A1041" s="8">
        <v>104.0</v>
      </c>
      <c r="B1041" s="9" t="s">
        <v>2108</v>
      </c>
      <c r="C1041" s="10" t="s">
        <v>2109</v>
      </c>
      <c r="D1041" s="8">
        <v>25.0</v>
      </c>
      <c r="E1041" s="8">
        <v>31.0</v>
      </c>
      <c r="F1041" s="8">
        <v>19.0</v>
      </c>
      <c r="G1041" s="8">
        <v>12.0</v>
      </c>
      <c r="H1041" s="8">
        <v>14.6</v>
      </c>
      <c r="I1041" s="11">
        <v>3.7</v>
      </c>
      <c r="J1041" s="10">
        <v>1.3</v>
      </c>
      <c r="K1041" s="10">
        <v>2.7</v>
      </c>
      <c r="L1041" s="8">
        <v>46.4</v>
      </c>
      <c r="M1041" s="10">
        <v>0.5</v>
      </c>
      <c r="N1041" s="10">
        <v>1.4</v>
      </c>
      <c r="O1041" s="8">
        <v>38.6</v>
      </c>
      <c r="P1041" s="8">
        <v>0.6</v>
      </c>
      <c r="Q1041" s="8">
        <v>0.7</v>
      </c>
      <c r="R1041" s="8">
        <v>90.5</v>
      </c>
      <c r="S1041" s="10">
        <v>0.8</v>
      </c>
      <c r="T1041" s="10">
        <v>1.1</v>
      </c>
      <c r="U1041" s="10">
        <v>1.9</v>
      </c>
      <c r="V1041" s="10">
        <v>1.3</v>
      </c>
      <c r="W1041" s="10">
        <v>0.9</v>
      </c>
      <c r="X1041" s="10">
        <v>0.5</v>
      </c>
      <c r="Y1041" s="10">
        <v>0.3</v>
      </c>
      <c r="Z1041" s="10">
        <v>1.6</v>
      </c>
      <c r="AA1041" s="8">
        <v>9.0</v>
      </c>
      <c r="AB1041" s="8">
        <v>0.0</v>
      </c>
      <c r="AC1041" s="8">
        <v>0.0</v>
      </c>
      <c r="AD1041" s="8">
        <v>0.5</v>
      </c>
      <c r="AE1041" s="14">
        <v>2018.0</v>
      </c>
      <c r="AF1041" s="8"/>
    </row>
    <row r="1042">
      <c r="A1042" s="8">
        <v>105.0</v>
      </c>
      <c r="B1042" s="9" t="s">
        <v>2110</v>
      </c>
      <c r="C1042" s="10" t="s">
        <v>2111</v>
      </c>
      <c r="D1042" s="8">
        <v>20.0</v>
      </c>
      <c r="E1042" s="8">
        <v>25.0</v>
      </c>
      <c r="F1042" s="8">
        <v>13.0</v>
      </c>
      <c r="G1042" s="8">
        <v>12.0</v>
      </c>
      <c r="H1042" s="8">
        <v>8.1</v>
      </c>
      <c r="I1042" s="11">
        <v>3.6</v>
      </c>
      <c r="J1042" s="10">
        <v>1.6</v>
      </c>
      <c r="K1042" s="10">
        <v>3.0</v>
      </c>
      <c r="L1042" s="8">
        <v>52.7</v>
      </c>
      <c r="M1042" s="10">
        <v>0.2</v>
      </c>
      <c r="N1042" s="10">
        <v>0.5</v>
      </c>
      <c r="O1042" s="8">
        <v>33.3</v>
      </c>
      <c r="P1042" s="8">
        <v>0.4</v>
      </c>
      <c r="Q1042" s="8">
        <v>0.5</v>
      </c>
      <c r="R1042" s="8">
        <v>75.0</v>
      </c>
      <c r="S1042" s="10">
        <v>0.7</v>
      </c>
      <c r="T1042" s="10">
        <v>1.5</v>
      </c>
      <c r="U1042" s="10">
        <v>2.2</v>
      </c>
      <c r="V1042" s="10">
        <v>0.4</v>
      </c>
      <c r="W1042" s="10">
        <v>0.5</v>
      </c>
      <c r="X1042" s="10">
        <v>0.4</v>
      </c>
      <c r="Y1042" s="10">
        <v>0.4</v>
      </c>
      <c r="Z1042" s="10">
        <v>1.8</v>
      </c>
      <c r="AA1042" s="8">
        <v>8.0</v>
      </c>
      <c r="AB1042" s="8">
        <v>0.0</v>
      </c>
      <c r="AC1042" s="8">
        <v>0.0</v>
      </c>
      <c r="AD1042" s="8">
        <v>0.1</v>
      </c>
      <c r="AE1042" s="14">
        <v>2018.0</v>
      </c>
      <c r="AF1042" s="8"/>
    </row>
    <row r="1043">
      <c r="A1043" s="8">
        <v>106.0</v>
      </c>
      <c r="B1043" s="9" t="s">
        <v>2112</v>
      </c>
      <c r="C1043" s="10" t="s">
        <v>2113</v>
      </c>
      <c r="D1043" s="8">
        <v>30.0</v>
      </c>
      <c r="E1043" s="8">
        <v>23.0</v>
      </c>
      <c r="F1043" s="8">
        <v>9.0</v>
      </c>
      <c r="G1043" s="8">
        <v>14.0</v>
      </c>
      <c r="H1043" s="8">
        <v>10.7</v>
      </c>
      <c r="I1043" s="11">
        <v>3.6</v>
      </c>
      <c r="J1043" s="10">
        <v>1.5</v>
      </c>
      <c r="K1043" s="10">
        <v>3.4</v>
      </c>
      <c r="L1043" s="8">
        <v>43.6</v>
      </c>
      <c r="M1043" s="10">
        <v>0.5</v>
      </c>
      <c r="N1043" s="10">
        <v>1.7</v>
      </c>
      <c r="O1043" s="8">
        <v>30.8</v>
      </c>
      <c r="P1043" s="8">
        <v>0.1</v>
      </c>
      <c r="Q1043" s="8">
        <v>0.3</v>
      </c>
      <c r="R1043" s="8">
        <v>50.0</v>
      </c>
      <c r="S1043" s="10">
        <v>0.7</v>
      </c>
      <c r="T1043" s="10">
        <v>2.1</v>
      </c>
      <c r="U1043" s="10">
        <v>2.8</v>
      </c>
      <c r="V1043" s="10">
        <v>0.7</v>
      </c>
      <c r="W1043" s="10">
        <v>0.6</v>
      </c>
      <c r="X1043" s="10">
        <v>0.1</v>
      </c>
      <c r="Y1043" s="10">
        <v>0.2</v>
      </c>
      <c r="Z1043" s="10">
        <v>1.3</v>
      </c>
      <c r="AA1043" s="8">
        <v>8.2</v>
      </c>
      <c r="AB1043" s="8">
        <v>0.0</v>
      </c>
      <c r="AC1043" s="8">
        <v>0.0</v>
      </c>
      <c r="AD1043" s="8">
        <v>0.7</v>
      </c>
      <c r="AE1043" s="14">
        <v>2018.0</v>
      </c>
      <c r="AF1043" s="8"/>
    </row>
    <row r="1044">
      <c r="A1044" s="8">
        <v>107.0</v>
      </c>
      <c r="B1044" s="9" t="s">
        <v>2114</v>
      </c>
      <c r="C1044" s="10" t="s">
        <v>2115</v>
      </c>
      <c r="D1044" s="8">
        <v>24.0</v>
      </c>
      <c r="E1044" s="8">
        <v>19.0</v>
      </c>
      <c r="F1044" s="8">
        <v>12.0</v>
      </c>
      <c r="G1044" s="8">
        <v>7.0</v>
      </c>
      <c r="H1044" s="8">
        <v>8.8</v>
      </c>
      <c r="I1044" s="11">
        <v>3.5</v>
      </c>
      <c r="J1044" s="10">
        <v>1.3</v>
      </c>
      <c r="K1044" s="10">
        <v>2.9</v>
      </c>
      <c r="L1044" s="8">
        <v>42.9</v>
      </c>
      <c r="M1044" s="10">
        <v>0.4</v>
      </c>
      <c r="N1044" s="10">
        <v>1.2</v>
      </c>
      <c r="O1044" s="8">
        <v>30.4</v>
      </c>
      <c r="P1044" s="8">
        <v>0.6</v>
      </c>
      <c r="Q1044" s="8">
        <v>0.6</v>
      </c>
      <c r="R1044" s="8">
        <v>100.0</v>
      </c>
      <c r="S1044" s="10">
        <v>0.2</v>
      </c>
      <c r="T1044" s="10">
        <v>0.6</v>
      </c>
      <c r="U1044" s="10">
        <v>0.8</v>
      </c>
      <c r="V1044" s="10">
        <v>0.4</v>
      </c>
      <c r="W1044" s="10">
        <v>0.8</v>
      </c>
      <c r="X1044" s="10">
        <v>0.4</v>
      </c>
      <c r="Y1044" s="10">
        <v>0.3</v>
      </c>
      <c r="Z1044" s="10">
        <v>0.4</v>
      </c>
      <c r="AA1044" s="8">
        <v>6.5</v>
      </c>
      <c r="AB1044" s="8">
        <v>0.0</v>
      </c>
      <c r="AC1044" s="8">
        <v>0.0</v>
      </c>
      <c r="AD1044" s="8">
        <v>-0.3</v>
      </c>
      <c r="AE1044" s="14">
        <v>2018.0</v>
      </c>
      <c r="AF1044" s="8"/>
    </row>
    <row r="1045">
      <c r="A1045" s="8">
        <v>108.0</v>
      </c>
      <c r="B1045" s="9" t="s">
        <v>2116</v>
      </c>
      <c r="C1045" s="10" t="s">
        <v>2117</v>
      </c>
      <c r="D1045" s="8">
        <v>25.0</v>
      </c>
      <c r="E1045" s="8">
        <v>2.0</v>
      </c>
      <c r="F1045" s="8">
        <v>1.0</v>
      </c>
      <c r="G1045" s="8">
        <v>1.0</v>
      </c>
      <c r="H1045" s="8">
        <v>3.0</v>
      </c>
      <c r="I1045" s="11">
        <v>3.5</v>
      </c>
      <c r="J1045" s="10">
        <v>1.5</v>
      </c>
      <c r="K1045" s="10">
        <v>2.5</v>
      </c>
      <c r="L1045" s="8">
        <v>60.0</v>
      </c>
      <c r="M1045" s="10">
        <v>0.5</v>
      </c>
      <c r="N1045" s="10">
        <v>0.5</v>
      </c>
      <c r="O1045" s="8">
        <v>100.0</v>
      </c>
      <c r="P1045" s="8">
        <v>0.0</v>
      </c>
      <c r="Q1045" s="8">
        <v>0.0</v>
      </c>
      <c r="R1045" s="8">
        <v>0.0</v>
      </c>
      <c r="S1045" s="10">
        <v>0.5</v>
      </c>
      <c r="T1045" s="10">
        <v>0.5</v>
      </c>
      <c r="U1045" s="10">
        <v>1.0</v>
      </c>
      <c r="V1045" s="8">
        <v>0.0</v>
      </c>
      <c r="W1045" s="8">
        <v>0.0</v>
      </c>
      <c r="X1045" s="8">
        <v>0.0</v>
      </c>
      <c r="Y1045" s="8">
        <v>0.0</v>
      </c>
      <c r="Z1045" s="10">
        <v>0.5</v>
      </c>
      <c r="AA1045" s="8">
        <v>5.0</v>
      </c>
      <c r="AB1045" s="8">
        <v>0.0</v>
      </c>
      <c r="AC1045" s="8">
        <v>0.0</v>
      </c>
      <c r="AD1045" s="8">
        <v>3.0</v>
      </c>
      <c r="AE1045" s="14">
        <v>2018.0</v>
      </c>
      <c r="AF1045" s="8"/>
    </row>
    <row r="1046">
      <c r="A1046" s="8">
        <v>108.0</v>
      </c>
      <c r="B1046" s="9" t="s">
        <v>2118</v>
      </c>
      <c r="C1046" s="10" t="s">
        <v>2119</v>
      </c>
      <c r="D1046" s="8">
        <v>29.0</v>
      </c>
      <c r="E1046" s="8">
        <v>2.0</v>
      </c>
      <c r="F1046" s="8">
        <v>0.0</v>
      </c>
      <c r="G1046" s="8">
        <v>2.0</v>
      </c>
      <c r="H1046" s="8">
        <v>8.3</v>
      </c>
      <c r="I1046" s="11">
        <v>3.5</v>
      </c>
      <c r="J1046" s="10">
        <v>1.5</v>
      </c>
      <c r="K1046" s="10">
        <v>3.5</v>
      </c>
      <c r="L1046" s="8">
        <v>42.9</v>
      </c>
      <c r="M1046" s="8">
        <v>0.0</v>
      </c>
      <c r="N1046" s="10">
        <v>1.0</v>
      </c>
      <c r="O1046" s="8">
        <v>0.0</v>
      </c>
      <c r="P1046" s="8">
        <v>0.5</v>
      </c>
      <c r="Q1046" s="8">
        <v>1.0</v>
      </c>
      <c r="R1046" s="8">
        <v>50.0</v>
      </c>
      <c r="S1046" s="10">
        <v>0.5</v>
      </c>
      <c r="T1046" s="10">
        <v>0.5</v>
      </c>
      <c r="U1046" s="10">
        <v>1.0</v>
      </c>
      <c r="V1046" s="10">
        <v>2.0</v>
      </c>
      <c r="W1046" s="10">
        <v>2.0</v>
      </c>
      <c r="X1046" s="8">
        <v>0.0</v>
      </c>
      <c r="Y1046" s="10">
        <v>0.5</v>
      </c>
      <c r="Z1046" s="10">
        <v>1.0</v>
      </c>
      <c r="AA1046" s="8">
        <v>7.5</v>
      </c>
      <c r="AB1046" s="8">
        <v>0.0</v>
      </c>
      <c r="AC1046" s="8">
        <v>0.0</v>
      </c>
      <c r="AD1046" s="8">
        <v>0.0</v>
      </c>
      <c r="AE1046" s="14">
        <v>2018.0</v>
      </c>
      <c r="AF1046" s="8"/>
    </row>
    <row r="1047">
      <c r="A1047" s="8">
        <v>110.0</v>
      </c>
      <c r="B1047" s="9" t="s">
        <v>2120</v>
      </c>
      <c r="C1047" s="10" t="s">
        <v>2121</v>
      </c>
      <c r="D1047" s="8">
        <v>24.0</v>
      </c>
      <c r="E1047" s="8">
        <v>32.0</v>
      </c>
      <c r="F1047" s="8">
        <v>13.0</v>
      </c>
      <c r="G1047" s="8">
        <v>19.0</v>
      </c>
      <c r="H1047" s="8">
        <v>11.4</v>
      </c>
      <c r="I1047" s="11">
        <v>3.4</v>
      </c>
      <c r="J1047" s="10">
        <v>1.3</v>
      </c>
      <c r="K1047" s="10">
        <v>2.3</v>
      </c>
      <c r="L1047" s="8">
        <v>56.8</v>
      </c>
      <c r="M1047" s="8">
        <v>0.0</v>
      </c>
      <c r="N1047" s="8">
        <v>0.0</v>
      </c>
      <c r="O1047" s="8">
        <v>0.0</v>
      </c>
      <c r="P1047" s="8">
        <v>0.8</v>
      </c>
      <c r="Q1047" s="8">
        <v>1.3</v>
      </c>
      <c r="R1047" s="8">
        <v>62.5</v>
      </c>
      <c r="S1047" s="10">
        <v>1.2</v>
      </c>
      <c r="T1047" s="10">
        <v>2.0</v>
      </c>
      <c r="U1047" s="10">
        <v>3.2</v>
      </c>
      <c r="V1047" s="10">
        <v>0.4</v>
      </c>
      <c r="W1047" s="10">
        <v>0.5</v>
      </c>
      <c r="X1047" s="10">
        <v>0.2</v>
      </c>
      <c r="Y1047" s="10">
        <v>0.2</v>
      </c>
      <c r="Z1047" s="10">
        <v>1.8</v>
      </c>
      <c r="AA1047" s="8">
        <v>7.8</v>
      </c>
      <c r="AB1047" s="8">
        <v>0.0</v>
      </c>
      <c r="AC1047" s="8">
        <v>0.0</v>
      </c>
      <c r="AD1047" s="8">
        <v>-0.5</v>
      </c>
      <c r="AE1047" s="14">
        <v>2018.0</v>
      </c>
      <c r="AF1047" s="8"/>
    </row>
    <row r="1048">
      <c r="A1048" s="8">
        <v>111.0</v>
      </c>
      <c r="B1048" s="9" t="s">
        <v>2122</v>
      </c>
      <c r="C1048" s="10" t="s">
        <v>2123</v>
      </c>
      <c r="D1048" s="8">
        <v>23.0</v>
      </c>
      <c r="E1048" s="8">
        <v>32.0</v>
      </c>
      <c r="F1048" s="8">
        <v>22.0</v>
      </c>
      <c r="G1048" s="8">
        <v>10.0</v>
      </c>
      <c r="H1048" s="8">
        <v>11.0</v>
      </c>
      <c r="I1048" s="11">
        <v>3.3</v>
      </c>
      <c r="J1048" s="10">
        <v>1.3</v>
      </c>
      <c r="K1048" s="10">
        <v>2.9</v>
      </c>
      <c r="L1048" s="8">
        <v>44.1</v>
      </c>
      <c r="M1048" s="8">
        <v>0.0</v>
      </c>
      <c r="N1048" s="8">
        <v>0.0</v>
      </c>
      <c r="O1048" s="8">
        <v>0.0</v>
      </c>
      <c r="P1048" s="8">
        <v>0.8</v>
      </c>
      <c r="Q1048" s="8">
        <v>1.0</v>
      </c>
      <c r="R1048" s="8">
        <v>75.0</v>
      </c>
      <c r="S1048" s="10">
        <v>1.2</v>
      </c>
      <c r="T1048" s="10">
        <v>1.6</v>
      </c>
      <c r="U1048" s="10">
        <v>2.8</v>
      </c>
      <c r="V1048" s="10">
        <v>0.4</v>
      </c>
      <c r="W1048" s="10">
        <v>0.4</v>
      </c>
      <c r="X1048" s="10">
        <v>0.4</v>
      </c>
      <c r="Y1048" s="8">
        <v>0.0</v>
      </c>
      <c r="Z1048" s="10">
        <v>1.2</v>
      </c>
      <c r="AA1048" s="8">
        <v>7.4</v>
      </c>
      <c r="AB1048" s="8">
        <v>0.0</v>
      </c>
      <c r="AC1048" s="8">
        <v>0.0</v>
      </c>
      <c r="AD1048" s="8">
        <v>0.4</v>
      </c>
      <c r="AE1048" s="14">
        <v>2018.0</v>
      </c>
      <c r="AF1048" s="8"/>
    </row>
    <row r="1049">
      <c r="A1049" s="8">
        <v>112.0</v>
      </c>
      <c r="B1049" s="9" t="s">
        <v>2124</v>
      </c>
      <c r="C1049" s="10" t="s">
        <v>2125</v>
      </c>
      <c r="D1049" s="8">
        <v>25.0</v>
      </c>
      <c r="E1049" s="8">
        <v>26.0</v>
      </c>
      <c r="F1049" s="8">
        <v>13.0</v>
      </c>
      <c r="G1049" s="8">
        <v>13.0</v>
      </c>
      <c r="H1049" s="8">
        <v>8.8</v>
      </c>
      <c r="I1049" s="11">
        <v>3.3</v>
      </c>
      <c r="J1049" s="10">
        <v>1.2</v>
      </c>
      <c r="K1049" s="10">
        <v>3.5</v>
      </c>
      <c r="L1049" s="8">
        <v>35.2</v>
      </c>
      <c r="M1049" s="10">
        <v>0.6</v>
      </c>
      <c r="N1049" s="10">
        <v>1.9</v>
      </c>
      <c r="O1049" s="8">
        <v>32.0</v>
      </c>
      <c r="P1049" s="8">
        <v>0.2</v>
      </c>
      <c r="Q1049" s="8">
        <v>0.3</v>
      </c>
      <c r="R1049" s="8">
        <v>75.0</v>
      </c>
      <c r="S1049" s="10">
        <v>0.2</v>
      </c>
      <c r="T1049" s="10">
        <v>0.7</v>
      </c>
      <c r="U1049" s="10">
        <v>0.9</v>
      </c>
      <c r="V1049" s="10">
        <v>0.7</v>
      </c>
      <c r="W1049" s="10">
        <v>0.7</v>
      </c>
      <c r="X1049" s="10">
        <v>0.1</v>
      </c>
      <c r="Y1049" s="10">
        <v>0.1</v>
      </c>
      <c r="Z1049" s="10">
        <v>1.0</v>
      </c>
      <c r="AA1049" s="8">
        <v>5.9</v>
      </c>
      <c r="AB1049" s="8">
        <v>0.0</v>
      </c>
      <c r="AC1049" s="8">
        <v>0.0</v>
      </c>
      <c r="AD1049" s="8">
        <v>-1.9</v>
      </c>
      <c r="AE1049" s="14">
        <v>2018.0</v>
      </c>
      <c r="AF1049" s="8"/>
    </row>
    <row r="1050">
      <c r="A1050" s="8">
        <v>113.0</v>
      </c>
      <c r="B1050" s="9" t="s">
        <v>2126</v>
      </c>
      <c r="C1050" s="10" t="s">
        <v>2127</v>
      </c>
      <c r="D1050" s="8">
        <v>26.0</v>
      </c>
      <c r="E1050" s="8">
        <v>30.0</v>
      </c>
      <c r="F1050" s="8">
        <v>16.0</v>
      </c>
      <c r="G1050" s="8">
        <v>14.0</v>
      </c>
      <c r="H1050" s="8">
        <v>9.4</v>
      </c>
      <c r="I1050" s="11">
        <v>3.1</v>
      </c>
      <c r="J1050" s="10">
        <v>1.3</v>
      </c>
      <c r="K1050" s="10">
        <v>2.6</v>
      </c>
      <c r="L1050" s="8">
        <v>50.6</v>
      </c>
      <c r="M1050" s="8">
        <v>0.0</v>
      </c>
      <c r="N1050" s="8">
        <v>0.0</v>
      </c>
      <c r="O1050" s="8">
        <v>0.0</v>
      </c>
      <c r="P1050" s="8">
        <v>0.5</v>
      </c>
      <c r="Q1050" s="8">
        <v>0.8</v>
      </c>
      <c r="R1050" s="8">
        <v>69.6</v>
      </c>
      <c r="S1050" s="10">
        <v>0.9</v>
      </c>
      <c r="T1050" s="10">
        <v>1.1</v>
      </c>
      <c r="U1050" s="10">
        <v>2.0</v>
      </c>
      <c r="V1050" s="10">
        <v>0.6</v>
      </c>
      <c r="W1050" s="10">
        <v>0.7</v>
      </c>
      <c r="X1050" s="10">
        <v>0.3</v>
      </c>
      <c r="Y1050" s="10">
        <v>0.3</v>
      </c>
      <c r="Z1050" s="10">
        <v>1.2</v>
      </c>
      <c r="AA1050" s="8">
        <v>6.8</v>
      </c>
      <c r="AB1050" s="8">
        <v>0.0</v>
      </c>
      <c r="AC1050" s="8">
        <v>0.0</v>
      </c>
      <c r="AD1050" s="8">
        <v>-1.3</v>
      </c>
      <c r="AE1050" s="14">
        <v>2018.0</v>
      </c>
      <c r="AF1050" s="8"/>
    </row>
    <row r="1051">
      <c r="A1051" s="8">
        <v>114.0</v>
      </c>
      <c r="B1051" s="9" t="s">
        <v>2128</v>
      </c>
      <c r="C1051" s="10" t="s">
        <v>2129</v>
      </c>
      <c r="D1051" s="8">
        <v>23.0</v>
      </c>
      <c r="E1051" s="8">
        <v>27.0</v>
      </c>
      <c r="F1051" s="8">
        <v>18.0</v>
      </c>
      <c r="G1051" s="8">
        <v>9.0</v>
      </c>
      <c r="H1051" s="8">
        <v>9.0</v>
      </c>
      <c r="I1051" s="11">
        <v>3.1</v>
      </c>
      <c r="J1051" s="10">
        <v>1.1</v>
      </c>
      <c r="K1051" s="10">
        <v>2.4</v>
      </c>
      <c r="L1051" s="8">
        <v>46.9</v>
      </c>
      <c r="M1051" s="8">
        <v>0.0</v>
      </c>
      <c r="N1051" s="8">
        <v>0.0</v>
      </c>
      <c r="O1051" s="8">
        <v>0.0</v>
      </c>
      <c r="P1051" s="8">
        <v>0.9</v>
      </c>
      <c r="Q1051" s="8">
        <v>1.2</v>
      </c>
      <c r="R1051" s="8">
        <v>72.7</v>
      </c>
      <c r="S1051" s="10">
        <v>0.9</v>
      </c>
      <c r="T1051" s="10">
        <v>1.1</v>
      </c>
      <c r="U1051" s="10">
        <v>2.0</v>
      </c>
      <c r="V1051" s="10">
        <v>0.2</v>
      </c>
      <c r="W1051" s="10">
        <v>0.6</v>
      </c>
      <c r="X1051" s="10">
        <v>0.2</v>
      </c>
      <c r="Y1051" s="10">
        <v>0.2</v>
      </c>
      <c r="Z1051" s="10">
        <v>1.4</v>
      </c>
      <c r="AA1051" s="8">
        <v>6.2</v>
      </c>
      <c r="AB1051" s="8">
        <v>1.0</v>
      </c>
      <c r="AC1051" s="8">
        <v>0.0</v>
      </c>
      <c r="AD1051" s="8">
        <v>-0.5</v>
      </c>
      <c r="AE1051" s="14">
        <v>2018.0</v>
      </c>
      <c r="AF1051" s="8"/>
    </row>
    <row r="1052">
      <c r="A1052" s="8">
        <v>115.0</v>
      </c>
      <c r="B1052" s="9" t="s">
        <v>2130</v>
      </c>
      <c r="C1052" s="10" t="s">
        <v>2131</v>
      </c>
      <c r="D1052" s="8">
        <v>24.0</v>
      </c>
      <c r="E1052" s="8">
        <v>24.0</v>
      </c>
      <c r="F1052" s="8">
        <v>8.0</v>
      </c>
      <c r="G1052" s="8">
        <v>16.0</v>
      </c>
      <c r="H1052" s="8">
        <v>14.9</v>
      </c>
      <c r="I1052" s="11">
        <v>3.1</v>
      </c>
      <c r="J1052" s="10">
        <v>1.2</v>
      </c>
      <c r="K1052" s="10">
        <v>3.0</v>
      </c>
      <c r="L1052" s="8">
        <v>38.4</v>
      </c>
      <c r="M1052" s="8">
        <v>0.0</v>
      </c>
      <c r="N1052" s="10">
        <v>0.7</v>
      </c>
      <c r="O1052" s="8">
        <v>6.3</v>
      </c>
      <c r="P1052" s="8">
        <v>0.7</v>
      </c>
      <c r="Q1052" s="8">
        <v>1.0</v>
      </c>
      <c r="R1052" s="8">
        <v>70.8</v>
      </c>
      <c r="S1052" s="10">
        <v>0.1</v>
      </c>
      <c r="T1052" s="10">
        <v>1.1</v>
      </c>
      <c r="U1052" s="10">
        <v>1.3</v>
      </c>
      <c r="V1052" s="10">
        <v>2.9</v>
      </c>
      <c r="W1052" s="10">
        <v>0.9</v>
      </c>
      <c r="X1052" s="10">
        <v>0.6</v>
      </c>
      <c r="Y1052" s="8">
        <v>0.0</v>
      </c>
      <c r="Z1052" s="10">
        <v>0.7</v>
      </c>
      <c r="AA1052" s="8">
        <v>8.5</v>
      </c>
      <c r="AB1052" s="8">
        <v>0.0</v>
      </c>
      <c r="AC1052" s="8">
        <v>0.0</v>
      </c>
      <c r="AD1052" s="8">
        <v>-0.8</v>
      </c>
      <c r="AE1052" s="14">
        <v>2018.0</v>
      </c>
      <c r="AF1052" s="8"/>
    </row>
    <row r="1053">
      <c r="A1053" s="8">
        <v>116.0</v>
      </c>
      <c r="B1053" s="9" t="s">
        <v>2132</v>
      </c>
      <c r="C1053" s="10" t="s">
        <v>2133</v>
      </c>
      <c r="D1053" s="8">
        <v>26.0</v>
      </c>
      <c r="E1053" s="8">
        <v>30.0</v>
      </c>
      <c r="F1053" s="8">
        <v>6.0</v>
      </c>
      <c r="G1053" s="8">
        <v>24.0</v>
      </c>
      <c r="H1053" s="8">
        <v>14.2</v>
      </c>
      <c r="I1053" s="11">
        <v>3.1</v>
      </c>
      <c r="J1053" s="10">
        <v>1.4</v>
      </c>
      <c r="K1053" s="10">
        <v>2.6</v>
      </c>
      <c r="L1053" s="8">
        <v>54.5</v>
      </c>
      <c r="M1053" s="8">
        <v>0.0</v>
      </c>
      <c r="N1053" s="8">
        <v>0.0</v>
      </c>
      <c r="O1053" s="8">
        <v>0.0</v>
      </c>
      <c r="P1053" s="8">
        <v>0.3</v>
      </c>
      <c r="Q1053" s="8">
        <v>0.5</v>
      </c>
      <c r="R1053" s="8">
        <v>53.3</v>
      </c>
      <c r="S1053" s="10">
        <v>1.4</v>
      </c>
      <c r="T1053" s="10">
        <v>3.0</v>
      </c>
      <c r="U1053" s="10">
        <v>4.5</v>
      </c>
      <c r="V1053" s="10">
        <v>0.4</v>
      </c>
      <c r="W1053" s="10">
        <v>0.7</v>
      </c>
      <c r="X1053" s="10">
        <v>0.4</v>
      </c>
      <c r="Y1053" s="10">
        <v>0.6</v>
      </c>
      <c r="Z1053" s="10">
        <v>1.9</v>
      </c>
      <c r="AA1053" s="8">
        <v>9.9</v>
      </c>
      <c r="AB1053" s="8">
        <v>1.0</v>
      </c>
      <c r="AC1053" s="8">
        <v>0.0</v>
      </c>
      <c r="AD1053" s="8">
        <v>-2.7</v>
      </c>
      <c r="AE1053" s="14">
        <v>2018.0</v>
      </c>
      <c r="AF1053" s="8"/>
    </row>
    <row r="1054">
      <c r="A1054" s="8">
        <v>117.0</v>
      </c>
      <c r="B1054" s="9" t="s">
        <v>2134</v>
      </c>
      <c r="C1054" s="10" t="s">
        <v>2135</v>
      </c>
      <c r="D1054" s="8">
        <v>24.0</v>
      </c>
      <c r="E1054" s="8">
        <v>2.0</v>
      </c>
      <c r="F1054" s="8">
        <v>0.0</v>
      </c>
      <c r="G1054" s="8">
        <v>2.0</v>
      </c>
      <c r="H1054" s="8">
        <v>10.7</v>
      </c>
      <c r="I1054" s="11">
        <v>3.0</v>
      </c>
      <c r="J1054" s="10">
        <v>1.0</v>
      </c>
      <c r="K1054" s="10">
        <v>2.5</v>
      </c>
      <c r="L1054" s="8">
        <v>40.0</v>
      </c>
      <c r="M1054" s="8">
        <v>0.0</v>
      </c>
      <c r="N1054" s="10">
        <v>0.5</v>
      </c>
      <c r="O1054" s="8">
        <v>0.0</v>
      </c>
      <c r="P1054" s="8">
        <v>1.0</v>
      </c>
      <c r="Q1054" s="8">
        <v>1.5</v>
      </c>
      <c r="R1054" s="8">
        <v>66.7</v>
      </c>
      <c r="S1054" s="10">
        <v>0.5</v>
      </c>
      <c r="T1054" s="10">
        <v>1.5</v>
      </c>
      <c r="U1054" s="10">
        <v>2.0</v>
      </c>
      <c r="V1054" s="10">
        <v>0.5</v>
      </c>
      <c r="W1054" s="10">
        <v>2.0</v>
      </c>
      <c r="X1054" s="10">
        <v>0.5</v>
      </c>
      <c r="Y1054" s="8">
        <v>0.0</v>
      </c>
      <c r="Z1054" s="10">
        <v>1.0</v>
      </c>
      <c r="AA1054" s="8">
        <v>6.5</v>
      </c>
      <c r="AB1054" s="8">
        <v>0.0</v>
      </c>
      <c r="AC1054" s="8">
        <v>0.0</v>
      </c>
      <c r="AD1054" s="8">
        <v>-7.0</v>
      </c>
      <c r="AE1054" s="14">
        <v>2018.0</v>
      </c>
      <c r="AF1054" s="8"/>
    </row>
    <row r="1055">
      <c r="A1055" s="8">
        <v>118.0</v>
      </c>
      <c r="B1055" s="9" t="s">
        <v>2136</v>
      </c>
      <c r="C1055" s="10" t="s">
        <v>2137</v>
      </c>
      <c r="D1055" s="8">
        <v>34.0</v>
      </c>
      <c r="E1055" s="8">
        <v>33.0</v>
      </c>
      <c r="F1055" s="8">
        <v>19.0</v>
      </c>
      <c r="G1055" s="8">
        <v>14.0</v>
      </c>
      <c r="H1055" s="8">
        <v>16.3</v>
      </c>
      <c r="I1055" s="11">
        <v>3.0</v>
      </c>
      <c r="J1055" s="10">
        <v>1.0</v>
      </c>
      <c r="K1055" s="10">
        <v>3.0</v>
      </c>
      <c r="L1055" s="8">
        <v>33.0</v>
      </c>
      <c r="M1055" s="10">
        <v>0.2</v>
      </c>
      <c r="N1055" s="10">
        <v>0.9</v>
      </c>
      <c r="O1055" s="8">
        <v>25.8</v>
      </c>
      <c r="P1055" s="8">
        <v>0.7</v>
      </c>
      <c r="Q1055" s="8">
        <v>0.9</v>
      </c>
      <c r="R1055" s="8">
        <v>77.4</v>
      </c>
      <c r="S1055" s="10">
        <v>0.5</v>
      </c>
      <c r="T1055" s="10">
        <v>1.3</v>
      </c>
      <c r="U1055" s="10">
        <v>1.8</v>
      </c>
      <c r="V1055" s="10">
        <v>1.2</v>
      </c>
      <c r="W1055" s="10">
        <v>0.9</v>
      </c>
      <c r="X1055" s="10">
        <v>0.5</v>
      </c>
      <c r="Y1055" s="10">
        <v>0.3</v>
      </c>
      <c r="Z1055" s="10">
        <v>2.2</v>
      </c>
      <c r="AA1055" s="8">
        <v>7.9</v>
      </c>
      <c r="AB1055" s="8">
        <v>0.0</v>
      </c>
      <c r="AC1055" s="8">
        <v>0.0</v>
      </c>
      <c r="AD1055" s="8">
        <v>-1.2</v>
      </c>
      <c r="AE1055" s="14">
        <v>2018.0</v>
      </c>
      <c r="AF1055" s="8"/>
    </row>
    <row r="1056">
      <c r="A1056" s="8">
        <v>119.0</v>
      </c>
      <c r="B1056" s="9" t="s">
        <v>2138</v>
      </c>
      <c r="C1056" s="10" t="s">
        <v>2139</v>
      </c>
      <c r="D1056" s="8">
        <v>30.0</v>
      </c>
      <c r="E1056" s="8">
        <v>31.0</v>
      </c>
      <c r="F1056" s="8">
        <v>24.0</v>
      </c>
      <c r="G1056" s="8">
        <v>7.0</v>
      </c>
      <c r="H1056" s="8">
        <v>8.6</v>
      </c>
      <c r="I1056" s="11">
        <v>2.9</v>
      </c>
      <c r="J1056" s="10">
        <v>1.0</v>
      </c>
      <c r="K1056" s="10">
        <v>2.8</v>
      </c>
      <c r="L1056" s="8">
        <v>34.9</v>
      </c>
      <c r="M1056" s="10">
        <v>0.8</v>
      </c>
      <c r="N1056" s="10">
        <v>2.2</v>
      </c>
      <c r="O1056" s="8">
        <v>36.2</v>
      </c>
      <c r="P1056" s="8">
        <v>0.2</v>
      </c>
      <c r="Q1056" s="8">
        <v>0.2</v>
      </c>
      <c r="R1056" s="8">
        <v>100.0</v>
      </c>
      <c r="S1056" s="10">
        <v>0.2</v>
      </c>
      <c r="T1056" s="10">
        <v>0.8</v>
      </c>
      <c r="U1056" s="10">
        <v>0.9</v>
      </c>
      <c r="V1056" s="10">
        <v>0.5</v>
      </c>
      <c r="W1056" s="10">
        <v>0.5</v>
      </c>
      <c r="X1056" s="10">
        <v>0.5</v>
      </c>
      <c r="Y1056" s="10">
        <v>0.1</v>
      </c>
      <c r="Z1056" s="10">
        <v>0.6</v>
      </c>
      <c r="AA1056" s="8">
        <v>6.5</v>
      </c>
      <c r="AB1056" s="8">
        <v>0.0</v>
      </c>
      <c r="AC1056" s="8">
        <v>0.0</v>
      </c>
      <c r="AD1056" s="8">
        <v>-0.5</v>
      </c>
      <c r="AE1056" s="14">
        <v>2018.0</v>
      </c>
      <c r="AF1056" s="8"/>
    </row>
    <row r="1057">
      <c r="A1057" s="8">
        <v>120.0</v>
      </c>
      <c r="B1057" s="9" t="s">
        <v>2140</v>
      </c>
      <c r="C1057" s="10" t="s">
        <v>2141</v>
      </c>
      <c r="D1057" s="8">
        <v>24.0</v>
      </c>
      <c r="E1057" s="8">
        <v>29.0</v>
      </c>
      <c r="F1057" s="8">
        <v>18.0</v>
      </c>
      <c r="G1057" s="8">
        <v>11.0</v>
      </c>
      <c r="H1057" s="8">
        <v>10.5</v>
      </c>
      <c r="I1057" s="11">
        <v>2.9</v>
      </c>
      <c r="J1057" s="10">
        <v>1.3</v>
      </c>
      <c r="K1057" s="10">
        <v>3.0</v>
      </c>
      <c r="L1057" s="8">
        <v>45.3</v>
      </c>
      <c r="M1057" s="8">
        <v>0.0</v>
      </c>
      <c r="N1057" s="8">
        <v>0.0</v>
      </c>
      <c r="O1057" s="8">
        <v>0.0</v>
      </c>
      <c r="P1057" s="8">
        <v>0.2</v>
      </c>
      <c r="Q1057" s="8">
        <v>0.5</v>
      </c>
      <c r="R1057" s="8">
        <v>46.7</v>
      </c>
      <c r="S1057" s="10">
        <v>1.3</v>
      </c>
      <c r="T1057" s="10">
        <v>2.1</v>
      </c>
      <c r="U1057" s="10">
        <v>3.4</v>
      </c>
      <c r="V1057" s="10">
        <v>0.6</v>
      </c>
      <c r="W1057" s="10">
        <v>0.8</v>
      </c>
      <c r="X1057" s="10">
        <v>0.4</v>
      </c>
      <c r="Y1057" s="10">
        <v>0.4</v>
      </c>
      <c r="Z1057" s="10">
        <v>1.5</v>
      </c>
      <c r="AA1057" s="8">
        <v>8.6</v>
      </c>
      <c r="AB1057" s="8">
        <v>0.0</v>
      </c>
      <c r="AC1057" s="8">
        <v>0.0</v>
      </c>
      <c r="AD1057" s="8">
        <v>-0.9</v>
      </c>
      <c r="AE1057" s="14">
        <v>2018.0</v>
      </c>
      <c r="AF1057" s="8"/>
    </row>
    <row r="1058">
      <c r="A1058" s="8">
        <v>121.0</v>
      </c>
      <c r="B1058" s="9" t="s">
        <v>2142</v>
      </c>
      <c r="C1058" s="10" t="s">
        <v>2143</v>
      </c>
      <c r="D1058" s="8">
        <v>23.0</v>
      </c>
      <c r="E1058" s="8">
        <v>34.0</v>
      </c>
      <c r="F1058" s="8">
        <v>6.0</v>
      </c>
      <c r="G1058" s="8">
        <v>28.0</v>
      </c>
      <c r="H1058" s="8">
        <v>12.3</v>
      </c>
      <c r="I1058" s="11">
        <v>2.9</v>
      </c>
      <c r="J1058" s="10">
        <v>1.2</v>
      </c>
      <c r="K1058" s="10">
        <v>3.2</v>
      </c>
      <c r="L1058" s="8">
        <v>38.5</v>
      </c>
      <c r="M1058" s="8">
        <v>0.0</v>
      </c>
      <c r="N1058" s="10">
        <v>0.2</v>
      </c>
      <c r="O1058" s="8">
        <v>12.5</v>
      </c>
      <c r="P1058" s="8">
        <v>0.4</v>
      </c>
      <c r="Q1058" s="8">
        <v>0.6</v>
      </c>
      <c r="R1058" s="8">
        <v>68.4</v>
      </c>
      <c r="S1058" s="10">
        <v>1.4</v>
      </c>
      <c r="T1058" s="10">
        <v>1.4</v>
      </c>
      <c r="U1058" s="10">
        <v>2.7</v>
      </c>
      <c r="V1058" s="10">
        <v>0.4</v>
      </c>
      <c r="W1058" s="10">
        <v>0.4</v>
      </c>
      <c r="X1058" s="10">
        <v>0.4</v>
      </c>
      <c r="Y1058" s="10">
        <v>0.5</v>
      </c>
      <c r="Z1058" s="10">
        <v>1.6</v>
      </c>
      <c r="AA1058" s="8">
        <v>7.7</v>
      </c>
      <c r="AB1058" s="8">
        <v>0.0</v>
      </c>
      <c r="AC1058" s="8">
        <v>0.0</v>
      </c>
      <c r="AD1058" s="8">
        <v>-2.0</v>
      </c>
      <c r="AE1058" s="14">
        <v>2018.0</v>
      </c>
      <c r="AF1058" s="8"/>
    </row>
    <row r="1059">
      <c r="A1059" s="8">
        <v>122.0</v>
      </c>
      <c r="B1059" s="9" t="s">
        <v>2144</v>
      </c>
      <c r="C1059" s="10" t="s">
        <v>2145</v>
      </c>
      <c r="D1059" s="8">
        <v>20.0</v>
      </c>
      <c r="E1059" s="8">
        <v>32.0</v>
      </c>
      <c r="F1059" s="8">
        <v>14.0</v>
      </c>
      <c r="G1059" s="8">
        <v>18.0</v>
      </c>
      <c r="H1059" s="8">
        <v>13.0</v>
      </c>
      <c r="I1059" s="11">
        <v>2.8</v>
      </c>
      <c r="J1059" s="10">
        <v>1.2</v>
      </c>
      <c r="K1059" s="10">
        <v>3.1</v>
      </c>
      <c r="L1059" s="8">
        <v>38.8</v>
      </c>
      <c r="M1059" s="8">
        <v>0.0</v>
      </c>
      <c r="N1059" s="10">
        <v>0.1</v>
      </c>
      <c r="O1059" s="8">
        <v>0.0</v>
      </c>
      <c r="P1059" s="8">
        <v>0.4</v>
      </c>
      <c r="Q1059" s="8">
        <v>0.7</v>
      </c>
      <c r="R1059" s="8">
        <v>61.9</v>
      </c>
      <c r="S1059" s="10">
        <v>0.8</v>
      </c>
      <c r="T1059" s="10">
        <v>2.5</v>
      </c>
      <c r="U1059" s="10">
        <v>3.3</v>
      </c>
      <c r="V1059" s="10">
        <v>0.9</v>
      </c>
      <c r="W1059" s="10">
        <v>0.7</v>
      </c>
      <c r="X1059" s="10">
        <v>0.3</v>
      </c>
      <c r="Y1059" s="10">
        <v>0.6</v>
      </c>
      <c r="Z1059" s="10">
        <v>1.7</v>
      </c>
      <c r="AA1059" s="8">
        <v>8.9</v>
      </c>
      <c r="AB1059" s="8">
        <v>0.0</v>
      </c>
      <c r="AC1059" s="8">
        <v>0.0</v>
      </c>
      <c r="AD1059" s="8">
        <v>-0.9</v>
      </c>
      <c r="AE1059" s="14">
        <v>2018.0</v>
      </c>
      <c r="AF1059" s="8"/>
    </row>
    <row r="1060">
      <c r="A1060" s="8">
        <v>122.0</v>
      </c>
      <c r="B1060" s="9" t="s">
        <v>2146</v>
      </c>
      <c r="C1060" s="10" t="s">
        <v>2147</v>
      </c>
      <c r="D1060" s="8">
        <v>27.0</v>
      </c>
      <c r="E1060" s="8">
        <v>32.0</v>
      </c>
      <c r="F1060" s="8">
        <v>14.0</v>
      </c>
      <c r="G1060" s="8">
        <v>18.0</v>
      </c>
      <c r="H1060" s="8">
        <v>10.8</v>
      </c>
      <c r="I1060" s="11">
        <v>2.8</v>
      </c>
      <c r="J1060" s="10">
        <v>1.3</v>
      </c>
      <c r="K1060" s="10">
        <v>2.5</v>
      </c>
      <c r="L1060" s="8">
        <v>50.0</v>
      </c>
      <c r="M1060" s="8">
        <v>0.0</v>
      </c>
      <c r="N1060" s="8">
        <v>0.0</v>
      </c>
      <c r="O1060" s="8">
        <v>0.0</v>
      </c>
      <c r="P1060" s="8">
        <v>0.3</v>
      </c>
      <c r="Q1060" s="8">
        <v>0.6</v>
      </c>
      <c r="R1060" s="8">
        <v>50.0</v>
      </c>
      <c r="S1060" s="10">
        <v>0.6</v>
      </c>
      <c r="T1060" s="10">
        <v>1.6</v>
      </c>
      <c r="U1060" s="10">
        <v>2.2</v>
      </c>
      <c r="V1060" s="10">
        <v>1.2</v>
      </c>
      <c r="W1060" s="10">
        <v>0.9</v>
      </c>
      <c r="X1060" s="10">
        <v>0.1</v>
      </c>
      <c r="Y1060" s="10">
        <v>0.1</v>
      </c>
      <c r="Z1060" s="10">
        <v>1.9</v>
      </c>
      <c r="AA1060" s="8">
        <v>6.5</v>
      </c>
      <c r="AB1060" s="8">
        <v>0.0</v>
      </c>
      <c r="AC1060" s="8">
        <v>0.0</v>
      </c>
      <c r="AD1060" s="8">
        <v>-3.7</v>
      </c>
      <c r="AE1060" s="14">
        <v>2018.0</v>
      </c>
      <c r="AF1060" s="8"/>
    </row>
    <row r="1061">
      <c r="A1061" s="8">
        <v>124.0</v>
      </c>
      <c r="B1061" s="9" t="s">
        <v>2148</v>
      </c>
      <c r="C1061" s="10" t="s">
        <v>2149</v>
      </c>
      <c r="D1061" s="8">
        <v>28.0</v>
      </c>
      <c r="E1061" s="8">
        <v>30.0</v>
      </c>
      <c r="F1061" s="8">
        <v>5.0</v>
      </c>
      <c r="G1061" s="8">
        <v>25.0</v>
      </c>
      <c r="H1061" s="8">
        <v>8.6</v>
      </c>
      <c r="I1061" s="11">
        <v>2.7</v>
      </c>
      <c r="J1061" s="10">
        <v>1.1</v>
      </c>
      <c r="K1061" s="10">
        <v>2.0</v>
      </c>
      <c r="L1061" s="8">
        <v>54.1</v>
      </c>
      <c r="M1061" s="8">
        <v>0.0</v>
      </c>
      <c r="N1061" s="8">
        <v>0.0</v>
      </c>
      <c r="O1061" s="8">
        <v>0.0</v>
      </c>
      <c r="P1061" s="8">
        <v>0.5</v>
      </c>
      <c r="Q1061" s="8">
        <v>0.6</v>
      </c>
      <c r="R1061" s="8">
        <v>82.4</v>
      </c>
      <c r="S1061" s="10">
        <v>0.7</v>
      </c>
      <c r="T1061" s="10">
        <v>1.5</v>
      </c>
      <c r="U1061" s="10">
        <v>2.2</v>
      </c>
      <c r="V1061" s="10">
        <v>0.2</v>
      </c>
      <c r="W1061" s="10">
        <v>0.6</v>
      </c>
      <c r="X1061" s="10">
        <v>0.1</v>
      </c>
      <c r="Y1061" s="10">
        <v>0.3</v>
      </c>
      <c r="Z1061" s="10">
        <v>1.2</v>
      </c>
      <c r="AA1061" s="8">
        <v>5.9</v>
      </c>
      <c r="AB1061" s="8">
        <v>0.0</v>
      </c>
      <c r="AC1061" s="8">
        <v>0.0</v>
      </c>
      <c r="AD1061" s="8">
        <v>-5.1</v>
      </c>
      <c r="AE1061" s="14">
        <v>2018.0</v>
      </c>
      <c r="AF1061" s="8"/>
    </row>
    <row r="1062">
      <c r="A1062" s="8">
        <v>125.0</v>
      </c>
      <c r="B1062" s="9" t="s">
        <v>2150</v>
      </c>
      <c r="C1062" s="10" t="s">
        <v>2151</v>
      </c>
      <c r="D1062" s="8">
        <v>25.0</v>
      </c>
      <c r="E1062" s="8">
        <v>29.0</v>
      </c>
      <c r="F1062" s="8">
        <v>18.0</v>
      </c>
      <c r="G1062" s="8">
        <v>11.0</v>
      </c>
      <c r="H1062" s="8">
        <v>9.3</v>
      </c>
      <c r="I1062" s="11">
        <v>2.7</v>
      </c>
      <c r="J1062" s="10">
        <v>1.1</v>
      </c>
      <c r="K1062" s="10">
        <v>2.4</v>
      </c>
      <c r="L1062" s="8">
        <v>47.1</v>
      </c>
      <c r="M1062" s="8">
        <v>0.0</v>
      </c>
      <c r="N1062" s="10">
        <v>0.3</v>
      </c>
      <c r="O1062" s="8">
        <v>11.1</v>
      </c>
      <c r="P1062" s="8">
        <v>0.3</v>
      </c>
      <c r="Q1062" s="8">
        <v>0.4</v>
      </c>
      <c r="R1062" s="8">
        <v>90.9</v>
      </c>
      <c r="S1062" s="10">
        <v>0.7</v>
      </c>
      <c r="T1062" s="10">
        <v>1.0</v>
      </c>
      <c r="U1062" s="10">
        <v>1.7</v>
      </c>
      <c r="V1062" s="10">
        <v>0.7</v>
      </c>
      <c r="W1062" s="10">
        <v>0.6</v>
      </c>
      <c r="X1062" s="10">
        <v>0.4</v>
      </c>
      <c r="Y1062" s="8">
        <v>0.0</v>
      </c>
      <c r="Z1062" s="10">
        <v>0.7</v>
      </c>
      <c r="AA1062" s="8">
        <v>5.9</v>
      </c>
      <c r="AB1062" s="8">
        <v>0.0</v>
      </c>
      <c r="AC1062" s="8">
        <v>0.0</v>
      </c>
      <c r="AD1062" s="8">
        <v>2.6</v>
      </c>
      <c r="AE1062" s="14">
        <v>2018.0</v>
      </c>
      <c r="AF1062" s="8"/>
    </row>
    <row r="1063">
      <c r="A1063" s="8">
        <v>126.0</v>
      </c>
      <c r="B1063" s="9" t="s">
        <v>2152</v>
      </c>
      <c r="C1063" s="10" t="s">
        <v>2153</v>
      </c>
      <c r="D1063" s="8">
        <v>23.0</v>
      </c>
      <c r="E1063" s="8">
        <v>31.0</v>
      </c>
      <c r="F1063" s="8">
        <v>14.0</v>
      </c>
      <c r="G1063" s="8">
        <v>17.0</v>
      </c>
      <c r="H1063" s="8">
        <v>9.1</v>
      </c>
      <c r="I1063" s="11">
        <v>2.5</v>
      </c>
      <c r="J1063" s="10">
        <v>0.8</v>
      </c>
      <c r="K1063" s="10">
        <v>2.6</v>
      </c>
      <c r="L1063" s="8">
        <v>30.0</v>
      </c>
      <c r="M1063" s="10">
        <v>0.2</v>
      </c>
      <c r="N1063" s="10">
        <v>1.0</v>
      </c>
      <c r="O1063" s="8">
        <v>22.6</v>
      </c>
      <c r="P1063" s="8">
        <v>0.8</v>
      </c>
      <c r="Q1063" s="8">
        <v>0.9</v>
      </c>
      <c r="R1063" s="8">
        <v>85.7</v>
      </c>
      <c r="S1063" s="10">
        <v>0.3</v>
      </c>
      <c r="T1063" s="10">
        <v>1.2</v>
      </c>
      <c r="U1063" s="10">
        <v>1.5</v>
      </c>
      <c r="V1063" s="10">
        <v>0.5</v>
      </c>
      <c r="W1063" s="10">
        <v>0.5</v>
      </c>
      <c r="X1063" s="10">
        <v>0.4</v>
      </c>
      <c r="Y1063" s="10">
        <v>0.1</v>
      </c>
      <c r="Z1063" s="10">
        <v>0.8</v>
      </c>
      <c r="AA1063" s="8">
        <v>5.7</v>
      </c>
      <c r="AB1063" s="8">
        <v>0.0</v>
      </c>
      <c r="AC1063" s="8">
        <v>0.0</v>
      </c>
      <c r="AD1063" s="8">
        <v>0.2</v>
      </c>
      <c r="AE1063" s="14">
        <v>2018.0</v>
      </c>
      <c r="AF1063" s="8"/>
    </row>
    <row r="1064">
      <c r="A1064" s="8">
        <v>127.0</v>
      </c>
      <c r="B1064" s="9" t="s">
        <v>2154</v>
      </c>
      <c r="C1064" s="10" t="s">
        <v>2155</v>
      </c>
      <c r="D1064" s="8">
        <v>26.0</v>
      </c>
      <c r="E1064" s="8">
        <v>10.0</v>
      </c>
      <c r="F1064" s="8">
        <v>1.0</v>
      </c>
      <c r="G1064" s="8">
        <v>9.0</v>
      </c>
      <c r="H1064" s="8">
        <v>11.6</v>
      </c>
      <c r="I1064" s="11">
        <v>2.4</v>
      </c>
      <c r="J1064" s="10">
        <v>0.9</v>
      </c>
      <c r="K1064" s="10">
        <v>3.9</v>
      </c>
      <c r="L1064" s="8">
        <v>23.1</v>
      </c>
      <c r="M1064" s="10">
        <v>0.1</v>
      </c>
      <c r="N1064" s="10">
        <v>1.1</v>
      </c>
      <c r="O1064" s="8">
        <v>9.1</v>
      </c>
      <c r="P1064" s="8">
        <v>0.5</v>
      </c>
      <c r="Q1064" s="8">
        <v>1.0</v>
      </c>
      <c r="R1064" s="8">
        <v>50.0</v>
      </c>
      <c r="S1064" s="10">
        <v>0.2</v>
      </c>
      <c r="T1064" s="10">
        <v>1.5</v>
      </c>
      <c r="U1064" s="10">
        <v>1.7</v>
      </c>
      <c r="V1064" s="10">
        <v>0.9</v>
      </c>
      <c r="W1064" s="10">
        <v>0.7</v>
      </c>
      <c r="X1064" s="10">
        <v>0.3</v>
      </c>
      <c r="Y1064" s="10">
        <v>0.2</v>
      </c>
      <c r="Z1064" s="10">
        <v>1.4</v>
      </c>
      <c r="AA1064" s="8">
        <v>6.1</v>
      </c>
      <c r="AB1064" s="8">
        <v>0.0</v>
      </c>
      <c r="AC1064" s="8">
        <v>0.0</v>
      </c>
      <c r="AD1064" s="8">
        <v>-5.6</v>
      </c>
      <c r="AE1064" s="14">
        <v>2018.0</v>
      </c>
      <c r="AF1064" s="8"/>
    </row>
    <row r="1065">
      <c r="A1065" s="8">
        <v>128.0</v>
      </c>
      <c r="B1065" s="9" t="s">
        <v>2156</v>
      </c>
      <c r="C1065" s="10" t="s">
        <v>2157</v>
      </c>
      <c r="D1065" s="8">
        <v>32.0</v>
      </c>
      <c r="E1065" s="8">
        <v>24.0</v>
      </c>
      <c r="F1065" s="8">
        <v>13.0</v>
      </c>
      <c r="G1065" s="8">
        <v>11.0</v>
      </c>
      <c r="H1065" s="8">
        <v>9.9</v>
      </c>
      <c r="I1065" s="11">
        <v>2.3</v>
      </c>
      <c r="J1065" s="10">
        <v>0.8</v>
      </c>
      <c r="K1065" s="10">
        <v>1.8</v>
      </c>
      <c r="L1065" s="8">
        <v>45.2</v>
      </c>
      <c r="M1065" s="8">
        <v>0.0</v>
      </c>
      <c r="N1065" s="8">
        <v>0.0</v>
      </c>
      <c r="O1065" s="8">
        <v>0.0</v>
      </c>
      <c r="P1065" s="8">
        <v>0.7</v>
      </c>
      <c r="Q1065" s="8">
        <v>0.8</v>
      </c>
      <c r="R1065" s="8">
        <v>85.0</v>
      </c>
      <c r="S1065" s="10">
        <v>1.0</v>
      </c>
      <c r="T1065" s="10">
        <v>2.0</v>
      </c>
      <c r="U1065" s="10">
        <v>3.0</v>
      </c>
      <c r="V1065" s="10">
        <v>0.5</v>
      </c>
      <c r="W1065" s="10">
        <v>0.9</v>
      </c>
      <c r="X1065" s="10">
        <v>0.2</v>
      </c>
      <c r="Y1065" s="10">
        <v>0.3</v>
      </c>
      <c r="Z1065" s="10">
        <v>1.3</v>
      </c>
      <c r="AA1065" s="8">
        <v>6.8</v>
      </c>
      <c r="AB1065" s="8">
        <v>0.0</v>
      </c>
      <c r="AC1065" s="8">
        <v>0.0</v>
      </c>
      <c r="AD1065" s="8">
        <v>-0.9</v>
      </c>
      <c r="AE1065" s="14">
        <v>2018.0</v>
      </c>
      <c r="AF1065" s="8"/>
    </row>
    <row r="1066">
      <c r="A1066" s="8">
        <v>129.0</v>
      </c>
      <c r="B1066" s="9" t="s">
        <v>2158</v>
      </c>
      <c r="C1066" s="10" t="s">
        <v>2159</v>
      </c>
      <c r="D1066" s="8">
        <v>24.0</v>
      </c>
      <c r="E1066" s="8">
        <v>25.0</v>
      </c>
      <c r="F1066" s="8">
        <v>6.0</v>
      </c>
      <c r="G1066" s="8">
        <v>19.0</v>
      </c>
      <c r="H1066" s="8">
        <v>7.8</v>
      </c>
      <c r="I1066" s="11">
        <v>2.2</v>
      </c>
      <c r="J1066" s="10">
        <v>0.8</v>
      </c>
      <c r="K1066" s="10">
        <v>1.8</v>
      </c>
      <c r="L1066" s="8">
        <v>47.7</v>
      </c>
      <c r="M1066" s="8">
        <v>0.0</v>
      </c>
      <c r="N1066" s="8">
        <v>0.0</v>
      </c>
      <c r="O1066" s="8">
        <v>0.0</v>
      </c>
      <c r="P1066" s="8">
        <v>0.5</v>
      </c>
      <c r="Q1066" s="8">
        <v>0.6</v>
      </c>
      <c r="R1066" s="8">
        <v>80.0</v>
      </c>
      <c r="S1066" s="10">
        <v>1.0</v>
      </c>
      <c r="T1066" s="10">
        <v>1.2</v>
      </c>
      <c r="U1066" s="10">
        <v>2.2</v>
      </c>
      <c r="V1066" s="10">
        <v>0.2</v>
      </c>
      <c r="W1066" s="10">
        <v>0.4</v>
      </c>
      <c r="X1066" s="10">
        <v>0.3</v>
      </c>
      <c r="Y1066" s="10">
        <v>0.2</v>
      </c>
      <c r="Z1066" s="10">
        <v>1.4</v>
      </c>
      <c r="AA1066" s="8">
        <v>5.7</v>
      </c>
      <c r="AB1066" s="8">
        <v>0.0</v>
      </c>
      <c r="AC1066" s="8">
        <v>0.0</v>
      </c>
      <c r="AD1066" s="8">
        <v>-0.2</v>
      </c>
      <c r="AE1066" s="14">
        <v>2018.0</v>
      </c>
      <c r="AF1066" s="8"/>
    </row>
    <row r="1067">
      <c r="A1067" s="8">
        <v>130.0</v>
      </c>
      <c r="B1067" s="9" t="s">
        <v>2160</v>
      </c>
      <c r="C1067" s="10" t="s">
        <v>2161</v>
      </c>
      <c r="D1067" s="8">
        <v>31.0</v>
      </c>
      <c r="E1067" s="8">
        <v>34.0</v>
      </c>
      <c r="F1067" s="8">
        <v>26.0</v>
      </c>
      <c r="G1067" s="8">
        <v>8.0</v>
      </c>
      <c r="H1067" s="8">
        <v>10.6</v>
      </c>
      <c r="I1067" s="11">
        <v>2.1</v>
      </c>
      <c r="J1067" s="10">
        <v>0.9</v>
      </c>
      <c r="K1067" s="10">
        <v>1.8</v>
      </c>
      <c r="L1067" s="8">
        <v>53.3</v>
      </c>
      <c r="M1067" s="8">
        <v>0.0</v>
      </c>
      <c r="N1067" s="8">
        <v>0.0</v>
      </c>
      <c r="O1067" s="8">
        <v>0.0</v>
      </c>
      <c r="P1067" s="8">
        <v>0.3</v>
      </c>
      <c r="Q1067" s="8">
        <v>0.5</v>
      </c>
      <c r="R1067" s="8">
        <v>52.9</v>
      </c>
      <c r="S1067" s="10">
        <v>1.1</v>
      </c>
      <c r="T1067" s="10">
        <v>2.8</v>
      </c>
      <c r="U1067" s="10">
        <v>3.9</v>
      </c>
      <c r="V1067" s="10">
        <v>0.6</v>
      </c>
      <c r="W1067" s="10">
        <v>0.4</v>
      </c>
      <c r="X1067" s="10">
        <v>0.2</v>
      </c>
      <c r="Y1067" s="10">
        <v>0.3</v>
      </c>
      <c r="Z1067" s="10">
        <v>1.6</v>
      </c>
      <c r="AA1067" s="8">
        <v>7.7</v>
      </c>
      <c r="AB1067" s="8">
        <v>0.0</v>
      </c>
      <c r="AC1067" s="8">
        <v>0.0</v>
      </c>
      <c r="AD1067" s="8">
        <v>0.5</v>
      </c>
      <c r="AE1067" s="14">
        <v>2018.0</v>
      </c>
      <c r="AF1067" s="8"/>
    </row>
    <row r="1068">
      <c r="A1068" s="8">
        <v>131.0</v>
      </c>
      <c r="B1068" s="9" t="s">
        <v>2162</v>
      </c>
      <c r="C1068" s="10" t="s">
        <v>2163</v>
      </c>
      <c r="D1068" s="8">
        <v>33.0</v>
      </c>
      <c r="E1068" s="8">
        <v>13.0</v>
      </c>
      <c r="F1068" s="8">
        <v>6.0</v>
      </c>
      <c r="G1068" s="8">
        <v>7.0</v>
      </c>
      <c r="H1068" s="8">
        <v>12.9</v>
      </c>
      <c r="I1068" s="11">
        <v>2.1</v>
      </c>
      <c r="J1068" s="10">
        <v>0.9</v>
      </c>
      <c r="K1068" s="10">
        <v>2.1</v>
      </c>
      <c r="L1068" s="8">
        <v>44.4</v>
      </c>
      <c r="M1068" s="8">
        <v>0.0</v>
      </c>
      <c r="N1068" s="8">
        <v>0.0</v>
      </c>
      <c r="O1068" s="8">
        <v>0.0</v>
      </c>
      <c r="P1068" s="8">
        <v>0.2</v>
      </c>
      <c r="Q1068" s="8">
        <v>0.2</v>
      </c>
      <c r="R1068" s="8">
        <v>100.0</v>
      </c>
      <c r="S1068" s="10">
        <v>1.0</v>
      </c>
      <c r="T1068" s="10">
        <v>1.7</v>
      </c>
      <c r="U1068" s="10">
        <v>2.7</v>
      </c>
      <c r="V1068" s="10">
        <v>1.3</v>
      </c>
      <c r="W1068" s="10">
        <v>0.7</v>
      </c>
      <c r="X1068" s="10">
        <v>0.7</v>
      </c>
      <c r="Y1068" s="10">
        <v>0.2</v>
      </c>
      <c r="Z1068" s="10">
        <v>1.6</v>
      </c>
      <c r="AA1068" s="8">
        <v>7.8</v>
      </c>
      <c r="AB1068" s="8">
        <v>0.0</v>
      </c>
      <c r="AC1068" s="8">
        <v>0.0</v>
      </c>
      <c r="AD1068" s="8">
        <v>-0.4</v>
      </c>
      <c r="AE1068" s="14">
        <v>2018.0</v>
      </c>
      <c r="AF1068" s="8"/>
    </row>
    <row r="1069">
      <c r="A1069" s="8">
        <v>132.0</v>
      </c>
      <c r="B1069" s="9" t="s">
        <v>2164</v>
      </c>
      <c r="C1069" s="10" t="s">
        <v>2165</v>
      </c>
      <c r="D1069" s="8">
        <v>23.0</v>
      </c>
      <c r="E1069" s="8">
        <v>14.0</v>
      </c>
      <c r="F1069" s="8">
        <v>1.0</v>
      </c>
      <c r="G1069" s="8">
        <v>13.0</v>
      </c>
      <c r="H1069" s="8">
        <v>10.2</v>
      </c>
      <c r="I1069" s="11">
        <v>2.1</v>
      </c>
      <c r="J1069" s="10">
        <v>0.6</v>
      </c>
      <c r="K1069" s="10">
        <v>3.1</v>
      </c>
      <c r="L1069" s="8">
        <v>18.6</v>
      </c>
      <c r="M1069" s="10">
        <v>0.4</v>
      </c>
      <c r="N1069" s="10">
        <v>2.1</v>
      </c>
      <c r="O1069" s="8">
        <v>20.7</v>
      </c>
      <c r="P1069" s="8">
        <v>0.5</v>
      </c>
      <c r="Q1069" s="8">
        <v>0.6</v>
      </c>
      <c r="R1069" s="8">
        <v>87.5</v>
      </c>
      <c r="S1069" s="10">
        <v>0.1</v>
      </c>
      <c r="T1069" s="10">
        <v>0.9</v>
      </c>
      <c r="U1069" s="10">
        <v>1.0</v>
      </c>
      <c r="V1069" s="10">
        <v>0.8</v>
      </c>
      <c r="W1069" s="10">
        <v>0.9</v>
      </c>
      <c r="X1069" s="10">
        <v>0.3</v>
      </c>
      <c r="Y1069" s="10">
        <v>0.1</v>
      </c>
      <c r="Z1069" s="10">
        <v>0.7</v>
      </c>
      <c r="AA1069" s="8">
        <v>5.0</v>
      </c>
      <c r="AB1069" s="8">
        <v>0.0</v>
      </c>
      <c r="AC1069" s="8">
        <v>0.0</v>
      </c>
      <c r="AD1069" s="8">
        <v>0.0</v>
      </c>
      <c r="AE1069" s="14">
        <v>2018.0</v>
      </c>
      <c r="AF1069" s="8"/>
    </row>
    <row r="1070">
      <c r="A1070" s="8">
        <v>133.0</v>
      </c>
      <c r="B1070" s="9" t="s">
        <v>2166</v>
      </c>
      <c r="C1070" s="10" t="s">
        <v>2167</v>
      </c>
      <c r="D1070" s="8">
        <v>24.0</v>
      </c>
      <c r="E1070" s="8">
        <v>24.0</v>
      </c>
      <c r="F1070" s="8">
        <v>9.0</v>
      </c>
      <c r="G1070" s="8">
        <v>15.0</v>
      </c>
      <c r="H1070" s="8">
        <v>6.1</v>
      </c>
      <c r="I1070" s="11">
        <v>2.0</v>
      </c>
      <c r="J1070" s="10">
        <v>0.8</v>
      </c>
      <c r="K1070" s="10">
        <v>2.0</v>
      </c>
      <c r="L1070" s="8">
        <v>40.4</v>
      </c>
      <c r="M1070" s="10">
        <v>0.2</v>
      </c>
      <c r="N1070" s="10">
        <v>0.5</v>
      </c>
      <c r="O1070" s="8">
        <v>30.8</v>
      </c>
      <c r="P1070" s="8">
        <v>0.3</v>
      </c>
      <c r="Q1070" s="8">
        <v>0.4</v>
      </c>
      <c r="R1070" s="8">
        <v>60.0</v>
      </c>
      <c r="S1070" s="10">
        <v>0.2</v>
      </c>
      <c r="T1070" s="10">
        <v>0.6</v>
      </c>
      <c r="U1070" s="10">
        <v>0.8</v>
      </c>
      <c r="V1070" s="10">
        <v>1.0</v>
      </c>
      <c r="W1070" s="10">
        <v>0.4</v>
      </c>
      <c r="X1070" s="10">
        <v>0.2</v>
      </c>
      <c r="Y1070" s="8">
        <v>0.0</v>
      </c>
      <c r="Z1070" s="10">
        <v>0.6</v>
      </c>
      <c r="AA1070" s="8">
        <v>4.4</v>
      </c>
      <c r="AB1070" s="8">
        <v>0.0</v>
      </c>
      <c r="AC1070" s="8">
        <v>0.0</v>
      </c>
      <c r="AD1070" s="8">
        <v>-1.8</v>
      </c>
      <c r="AE1070" s="14">
        <v>2018.0</v>
      </c>
      <c r="AF1070" s="8"/>
    </row>
    <row r="1071">
      <c r="A1071" s="8">
        <v>134.0</v>
      </c>
      <c r="B1071" s="9" t="s">
        <v>2168</v>
      </c>
      <c r="C1071" s="10" t="s">
        <v>2169</v>
      </c>
      <c r="D1071" s="8">
        <v>27.0</v>
      </c>
      <c r="E1071" s="8">
        <v>14.0</v>
      </c>
      <c r="F1071" s="8">
        <v>1.0</v>
      </c>
      <c r="G1071" s="8">
        <v>13.0</v>
      </c>
      <c r="H1071" s="8">
        <v>8.3</v>
      </c>
      <c r="I1071" s="11">
        <v>1.9</v>
      </c>
      <c r="J1071" s="10">
        <v>0.6</v>
      </c>
      <c r="K1071" s="10">
        <v>2.1</v>
      </c>
      <c r="L1071" s="8">
        <v>31.0</v>
      </c>
      <c r="M1071" s="10">
        <v>0.1</v>
      </c>
      <c r="N1071" s="10">
        <v>0.4</v>
      </c>
      <c r="O1071" s="8">
        <v>20.0</v>
      </c>
      <c r="P1071" s="8">
        <v>0.5</v>
      </c>
      <c r="Q1071" s="8">
        <v>0.6</v>
      </c>
      <c r="R1071" s="8">
        <v>77.8</v>
      </c>
      <c r="S1071" s="10">
        <v>0.6</v>
      </c>
      <c r="T1071" s="10">
        <v>1.1</v>
      </c>
      <c r="U1071" s="10">
        <v>1.8</v>
      </c>
      <c r="V1071" s="10">
        <v>0.4</v>
      </c>
      <c r="W1071" s="10">
        <v>0.8</v>
      </c>
      <c r="X1071" s="10">
        <v>0.2</v>
      </c>
      <c r="Y1071" s="8">
        <v>0.0</v>
      </c>
      <c r="Z1071" s="10">
        <v>0.9</v>
      </c>
      <c r="AA1071" s="8">
        <v>4.6</v>
      </c>
      <c r="AB1071" s="8">
        <v>0.0</v>
      </c>
      <c r="AC1071" s="8">
        <v>0.0</v>
      </c>
      <c r="AD1071" s="8">
        <v>-0.9</v>
      </c>
      <c r="AE1071" s="14">
        <v>2018.0</v>
      </c>
      <c r="AF1071" s="8"/>
    </row>
    <row r="1072">
      <c r="A1072" s="8">
        <v>135.0</v>
      </c>
      <c r="B1072" s="9" t="s">
        <v>2170</v>
      </c>
      <c r="C1072" s="10" t="s">
        <v>2171</v>
      </c>
      <c r="D1072" s="8">
        <v>30.0</v>
      </c>
      <c r="E1072" s="8">
        <v>24.0</v>
      </c>
      <c r="F1072" s="8">
        <v>15.0</v>
      </c>
      <c r="G1072" s="8">
        <v>9.0</v>
      </c>
      <c r="H1072" s="8">
        <v>9.9</v>
      </c>
      <c r="I1072" s="11">
        <v>1.8</v>
      </c>
      <c r="J1072" s="10">
        <v>0.8</v>
      </c>
      <c r="K1072" s="10">
        <v>1.8</v>
      </c>
      <c r="L1072" s="8">
        <v>42.9</v>
      </c>
      <c r="M1072" s="8">
        <v>0.0</v>
      </c>
      <c r="N1072" s="8">
        <v>0.0</v>
      </c>
      <c r="O1072" s="8">
        <v>0.0</v>
      </c>
      <c r="P1072" s="8">
        <v>0.3</v>
      </c>
      <c r="Q1072" s="8">
        <v>0.5</v>
      </c>
      <c r="R1072" s="8">
        <v>63.6</v>
      </c>
      <c r="S1072" s="10">
        <v>0.9</v>
      </c>
      <c r="T1072" s="10">
        <v>1.5</v>
      </c>
      <c r="U1072" s="10">
        <v>2.5</v>
      </c>
      <c r="V1072" s="10">
        <v>0.2</v>
      </c>
      <c r="W1072" s="10">
        <v>0.8</v>
      </c>
      <c r="X1072" s="10">
        <v>0.2</v>
      </c>
      <c r="Y1072" s="10">
        <v>0.1</v>
      </c>
      <c r="Z1072" s="10">
        <v>1.9</v>
      </c>
      <c r="AA1072" s="8">
        <v>4.9</v>
      </c>
      <c r="AB1072" s="8">
        <v>0.0</v>
      </c>
      <c r="AC1072" s="8">
        <v>0.0</v>
      </c>
      <c r="AD1072" s="8">
        <v>-1.2</v>
      </c>
      <c r="AE1072" s="14">
        <v>2018.0</v>
      </c>
      <c r="AF1072" s="8"/>
    </row>
    <row r="1073">
      <c r="A1073" s="8">
        <v>136.0</v>
      </c>
      <c r="B1073" s="9" t="s">
        <v>2172</v>
      </c>
      <c r="C1073" s="10" t="s">
        <v>2173</v>
      </c>
      <c r="D1073" s="8">
        <v>28.0</v>
      </c>
      <c r="E1073" s="8">
        <v>4.0</v>
      </c>
      <c r="F1073" s="8">
        <v>2.0</v>
      </c>
      <c r="G1073" s="8">
        <v>2.0</v>
      </c>
      <c r="H1073" s="8">
        <v>14.5</v>
      </c>
      <c r="I1073" s="11">
        <v>1.8</v>
      </c>
      <c r="J1073" s="10">
        <v>0.8</v>
      </c>
      <c r="K1073" s="10">
        <v>1.5</v>
      </c>
      <c r="L1073" s="8">
        <v>50.0</v>
      </c>
      <c r="M1073" s="8">
        <v>0.0</v>
      </c>
      <c r="N1073" s="8">
        <v>0.0</v>
      </c>
      <c r="O1073" s="8">
        <v>0.0</v>
      </c>
      <c r="P1073" s="8">
        <v>0.3</v>
      </c>
      <c r="Q1073" s="8">
        <v>0.3</v>
      </c>
      <c r="R1073" s="8">
        <v>100.0</v>
      </c>
      <c r="S1073" s="8">
        <v>0.0</v>
      </c>
      <c r="T1073" s="10">
        <v>3.3</v>
      </c>
      <c r="U1073" s="10">
        <v>3.3</v>
      </c>
      <c r="V1073" s="10">
        <v>2.0</v>
      </c>
      <c r="W1073" s="10">
        <v>1.8</v>
      </c>
      <c r="X1073" s="10">
        <v>0.5</v>
      </c>
      <c r="Y1073" s="8">
        <v>0.0</v>
      </c>
      <c r="Z1073" s="10">
        <v>0.5</v>
      </c>
      <c r="AA1073" s="8">
        <v>8.0</v>
      </c>
      <c r="AB1073" s="8">
        <v>0.0</v>
      </c>
      <c r="AC1073" s="8">
        <v>0.0</v>
      </c>
      <c r="AD1073" s="8">
        <v>-2.0</v>
      </c>
      <c r="AE1073" s="14">
        <v>2018.0</v>
      </c>
      <c r="AF1073" s="8"/>
    </row>
    <row r="1074">
      <c r="A1074" s="8">
        <v>137.0</v>
      </c>
      <c r="B1074" s="9" t="s">
        <v>2174</v>
      </c>
      <c r="C1074" s="10" t="s">
        <v>2175</v>
      </c>
      <c r="D1074" s="8">
        <v>24.0</v>
      </c>
      <c r="E1074" s="8">
        <v>22.0</v>
      </c>
      <c r="F1074" s="8">
        <v>15.0</v>
      </c>
      <c r="G1074" s="8">
        <v>7.0</v>
      </c>
      <c r="H1074" s="8">
        <v>5.6</v>
      </c>
      <c r="I1074" s="11">
        <v>1.7</v>
      </c>
      <c r="J1074" s="10">
        <v>0.5</v>
      </c>
      <c r="K1074" s="10">
        <v>2.0</v>
      </c>
      <c r="L1074" s="8">
        <v>27.3</v>
      </c>
      <c r="M1074" s="10">
        <v>0.4</v>
      </c>
      <c r="N1074" s="10">
        <v>1.3</v>
      </c>
      <c r="O1074" s="8">
        <v>31.0</v>
      </c>
      <c r="P1074" s="8">
        <v>0.2</v>
      </c>
      <c r="Q1074" s="8">
        <v>0.3</v>
      </c>
      <c r="R1074" s="8">
        <v>57.1</v>
      </c>
      <c r="S1074" s="8">
        <v>0.0</v>
      </c>
      <c r="T1074" s="10">
        <v>0.7</v>
      </c>
      <c r="U1074" s="10">
        <v>0.8</v>
      </c>
      <c r="V1074" s="10">
        <v>0.5</v>
      </c>
      <c r="W1074" s="10">
        <v>0.5</v>
      </c>
      <c r="X1074" s="10">
        <v>0.3</v>
      </c>
      <c r="Y1074" s="8">
        <v>0.0</v>
      </c>
      <c r="Z1074" s="10">
        <v>0.5</v>
      </c>
      <c r="AA1074" s="8">
        <v>4.0</v>
      </c>
      <c r="AB1074" s="8">
        <v>0.0</v>
      </c>
      <c r="AC1074" s="8">
        <v>0.0</v>
      </c>
      <c r="AD1074" s="8">
        <v>0.2</v>
      </c>
      <c r="AE1074" s="14">
        <v>2018.0</v>
      </c>
      <c r="AF1074" s="8"/>
    </row>
    <row r="1075">
      <c r="A1075" s="8">
        <v>138.0</v>
      </c>
      <c r="B1075" s="9" t="s">
        <v>2176</v>
      </c>
      <c r="C1075" s="10" t="s">
        <v>2177</v>
      </c>
      <c r="D1075" s="8">
        <v>23.0</v>
      </c>
      <c r="E1075" s="8">
        <v>24.0</v>
      </c>
      <c r="F1075" s="8">
        <v>17.0</v>
      </c>
      <c r="G1075" s="8">
        <v>7.0</v>
      </c>
      <c r="H1075" s="8">
        <v>5.6</v>
      </c>
      <c r="I1075" s="11">
        <v>1.7</v>
      </c>
      <c r="J1075" s="10">
        <v>0.7</v>
      </c>
      <c r="K1075" s="10">
        <v>1.4</v>
      </c>
      <c r="L1075" s="8">
        <v>47.1</v>
      </c>
      <c r="M1075" s="8">
        <v>0.0</v>
      </c>
      <c r="N1075" s="8">
        <v>0.0</v>
      </c>
      <c r="O1075" s="8">
        <v>0.0</v>
      </c>
      <c r="P1075" s="8">
        <v>0.3</v>
      </c>
      <c r="Q1075" s="8">
        <v>0.6</v>
      </c>
      <c r="R1075" s="8">
        <v>57.1</v>
      </c>
      <c r="S1075" s="10">
        <v>0.3</v>
      </c>
      <c r="T1075" s="10">
        <v>1.0</v>
      </c>
      <c r="U1075" s="10">
        <v>1.4</v>
      </c>
      <c r="V1075" s="10">
        <v>0.2</v>
      </c>
      <c r="W1075" s="10">
        <v>0.3</v>
      </c>
      <c r="X1075" s="10">
        <v>0.1</v>
      </c>
      <c r="Y1075" s="10">
        <v>0.1</v>
      </c>
      <c r="Z1075" s="10">
        <v>0.7</v>
      </c>
      <c r="AA1075" s="8">
        <v>3.6</v>
      </c>
      <c r="AB1075" s="8">
        <v>0.0</v>
      </c>
      <c r="AC1075" s="8">
        <v>0.0</v>
      </c>
      <c r="AD1075" s="8">
        <v>0.1</v>
      </c>
      <c r="AE1075" s="14">
        <v>2018.0</v>
      </c>
      <c r="AF1075" s="8"/>
    </row>
    <row r="1076">
      <c r="A1076" s="8">
        <v>139.0</v>
      </c>
      <c r="B1076" s="9" t="s">
        <v>2178</v>
      </c>
      <c r="C1076" s="10" t="s">
        <v>2179</v>
      </c>
      <c r="D1076" s="8">
        <v>29.0</v>
      </c>
      <c r="E1076" s="8">
        <v>5.0</v>
      </c>
      <c r="F1076" s="8">
        <v>4.0</v>
      </c>
      <c r="G1076" s="8">
        <v>1.0</v>
      </c>
      <c r="H1076" s="8">
        <v>7.6</v>
      </c>
      <c r="I1076" s="11">
        <v>1.6</v>
      </c>
      <c r="J1076" s="10">
        <v>0.8</v>
      </c>
      <c r="K1076" s="10">
        <v>2.4</v>
      </c>
      <c r="L1076" s="8">
        <v>33.3</v>
      </c>
      <c r="M1076" s="8">
        <v>0.0</v>
      </c>
      <c r="N1076" s="10">
        <v>0.4</v>
      </c>
      <c r="O1076" s="8">
        <v>0.0</v>
      </c>
      <c r="P1076" s="8">
        <v>0.0</v>
      </c>
      <c r="Q1076" s="8">
        <v>0.0</v>
      </c>
      <c r="R1076" s="8">
        <v>0.0</v>
      </c>
      <c r="S1076" s="10">
        <v>0.4</v>
      </c>
      <c r="T1076" s="10">
        <v>1.2</v>
      </c>
      <c r="U1076" s="10">
        <v>1.6</v>
      </c>
      <c r="V1076" s="10">
        <v>0.4</v>
      </c>
      <c r="W1076" s="10">
        <v>0.4</v>
      </c>
      <c r="X1076" s="8">
        <v>0.0</v>
      </c>
      <c r="Y1076" s="8">
        <v>0.0</v>
      </c>
      <c r="Z1076" s="10">
        <v>1.0</v>
      </c>
      <c r="AA1076" s="8">
        <v>3.6</v>
      </c>
      <c r="AB1076" s="8">
        <v>0.0</v>
      </c>
      <c r="AC1076" s="8">
        <v>0.0</v>
      </c>
      <c r="AD1076" s="8">
        <v>-2.4</v>
      </c>
      <c r="AE1076" s="14">
        <v>2018.0</v>
      </c>
      <c r="AF1076" s="8"/>
    </row>
    <row r="1077">
      <c r="A1077" s="8">
        <v>140.0</v>
      </c>
      <c r="B1077" s="9" t="s">
        <v>2180</v>
      </c>
      <c r="C1077" s="10" t="s">
        <v>2181</v>
      </c>
      <c r="D1077" s="8">
        <v>29.0</v>
      </c>
      <c r="E1077" s="8">
        <v>14.0</v>
      </c>
      <c r="F1077" s="8">
        <v>7.0</v>
      </c>
      <c r="G1077" s="8">
        <v>7.0</v>
      </c>
      <c r="H1077" s="8">
        <v>5.6</v>
      </c>
      <c r="I1077" s="11">
        <v>1.6</v>
      </c>
      <c r="J1077" s="10">
        <v>0.6</v>
      </c>
      <c r="K1077" s="10">
        <v>2.4</v>
      </c>
      <c r="L1077" s="8">
        <v>24.2</v>
      </c>
      <c r="M1077" s="8">
        <v>0.0</v>
      </c>
      <c r="N1077" s="10">
        <v>0.2</v>
      </c>
      <c r="O1077" s="8">
        <v>0.0</v>
      </c>
      <c r="P1077" s="8">
        <v>0.4</v>
      </c>
      <c r="Q1077" s="8">
        <v>0.7</v>
      </c>
      <c r="R1077" s="8">
        <v>60.0</v>
      </c>
      <c r="S1077" s="10">
        <v>0.4</v>
      </c>
      <c r="T1077" s="10">
        <v>1.1</v>
      </c>
      <c r="U1077" s="10">
        <v>1.5</v>
      </c>
      <c r="V1077" s="10">
        <v>0.6</v>
      </c>
      <c r="W1077" s="10">
        <v>0.4</v>
      </c>
      <c r="X1077" s="10">
        <v>0.1</v>
      </c>
      <c r="Y1077" s="8">
        <v>0.0</v>
      </c>
      <c r="Z1077" s="10">
        <v>1.1</v>
      </c>
      <c r="AA1077" s="8">
        <v>3.9</v>
      </c>
      <c r="AB1077" s="8">
        <v>0.0</v>
      </c>
      <c r="AC1077" s="8">
        <v>0.0</v>
      </c>
      <c r="AD1077" s="8">
        <v>0.9</v>
      </c>
      <c r="AE1077" s="14">
        <v>2018.0</v>
      </c>
      <c r="AF1077" s="8"/>
    </row>
    <row r="1078">
      <c r="A1078" s="8">
        <v>141.0</v>
      </c>
      <c r="B1078" s="9" t="s">
        <v>2182</v>
      </c>
      <c r="C1078" s="10" t="s">
        <v>2183</v>
      </c>
      <c r="D1078" s="8">
        <v>34.0</v>
      </c>
      <c r="E1078" s="8">
        <v>20.0</v>
      </c>
      <c r="F1078" s="8">
        <v>13.0</v>
      </c>
      <c r="G1078" s="8">
        <v>7.0</v>
      </c>
      <c r="H1078" s="8">
        <v>9.0</v>
      </c>
      <c r="I1078" s="11">
        <v>1.5</v>
      </c>
      <c r="J1078" s="10">
        <v>0.7</v>
      </c>
      <c r="K1078" s="10">
        <v>2.2</v>
      </c>
      <c r="L1078" s="8">
        <v>30.2</v>
      </c>
      <c r="M1078" s="10">
        <v>0.2</v>
      </c>
      <c r="N1078" s="10">
        <v>0.9</v>
      </c>
      <c r="O1078" s="8">
        <v>23.5</v>
      </c>
      <c r="P1078" s="8">
        <v>0.0</v>
      </c>
      <c r="Q1078" s="8">
        <v>0.0</v>
      </c>
      <c r="R1078" s="8">
        <v>0.0</v>
      </c>
      <c r="S1078" s="10">
        <v>0.1</v>
      </c>
      <c r="T1078" s="10">
        <v>0.8</v>
      </c>
      <c r="U1078" s="10">
        <v>0.9</v>
      </c>
      <c r="V1078" s="10">
        <v>0.7</v>
      </c>
      <c r="W1078" s="10">
        <v>0.5</v>
      </c>
      <c r="X1078" s="10">
        <v>0.1</v>
      </c>
      <c r="Y1078" s="10">
        <v>0.1</v>
      </c>
      <c r="Z1078" s="10">
        <v>0.4</v>
      </c>
      <c r="AA1078" s="8">
        <v>3.5</v>
      </c>
      <c r="AB1078" s="8">
        <v>0.0</v>
      </c>
      <c r="AC1078" s="8">
        <v>0.0</v>
      </c>
      <c r="AD1078" s="8">
        <v>-0.3</v>
      </c>
      <c r="AE1078" s="14">
        <v>2018.0</v>
      </c>
      <c r="AF1078" s="8"/>
    </row>
    <row r="1079">
      <c r="A1079" s="8">
        <v>142.0</v>
      </c>
      <c r="B1079" s="9" t="s">
        <v>2184</v>
      </c>
      <c r="C1079" s="10" t="s">
        <v>2185</v>
      </c>
      <c r="D1079" s="8">
        <v>25.0</v>
      </c>
      <c r="E1079" s="8">
        <v>23.0</v>
      </c>
      <c r="F1079" s="8">
        <v>15.0</v>
      </c>
      <c r="G1079" s="8">
        <v>8.0</v>
      </c>
      <c r="H1079" s="8">
        <v>5.0</v>
      </c>
      <c r="I1079" s="11">
        <v>1.5</v>
      </c>
      <c r="J1079" s="10">
        <v>0.6</v>
      </c>
      <c r="K1079" s="10">
        <v>1.3</v>
      </c>
      <c r="L1079" s="8">
        <v>48.3</v>
      </c>
      <c r="M1079" s="8">
        <v>0.0</v>
      </c>
      <c r="N1079" s="8">
        <v>0.0</v>
      </c>
      <c r="O1079" s="8">
        <v>0.0</v>
      </c>
      <c r="P1079" s="8">
        <v>0.3</v>
      </c>
      <c r="Q1079" s="8">
        <v>0.3</v>
      </c>
      <c r="R1079" s="8">
        <v>75.0</v>
      </c>
      <c r="S1079" s="10">
        <v>0.4</v>
      </c>
      <c r="T1079" s="10">
        <v>0.6</v>
      </c>
      <c r="U1079" s="10">
        <v>1.0</v>
      </c>
      <c r="V1079" s="10">
        <v>0.1</v>
      </c>
      <c r="W1079" s="10">
        <v>0.6</v>
      </c>
      <c r="X1079" s="8">
        <v>0.0</v>
      </c>
      <c r="Y1079" s="10">
        <v>0.2</v>
      </c>
      <c r="Z1079" s="10">
        <v>0.8</v>
      </c>
      <c r="AA1079" s="8">
        <v>3.0</v>
      </c>
      <c r="AB1079" s="8">
        <v>0.0</v>
      </c>
      <c r="AC1079" s="8">
        <v>0.0</v>
      </c>
      <c r="AD1079" s="8">
        <v>-1.2</v>
      </c>
      <c r="AE1079" s="14">
        <v>2018.0</v>
      </c>
      <c r="AF1079" s="8"/>
    </row>
    <row r="1080">
      <c r="A1080" s="8">
        <v>143.0</v>
      </c>
      <c r="B1080" s="9" t="s">
        <v>2186</v>
      </c>
      <c r="C1080" s="10" t="s">
        <v>2187</v>
      </c>
      <c r="D1080" s="8">
        <v>25.0</v>
      </c>
      <c r="E1080" s="8">
        <v>26.0</v>
      </c>
      <c r="F1080" s="8">
        <v>18.0</v>
      </c>
      <c r="G1080" s="8">
        <v>8.0</v>
      </c>
      <c r="H1080" s="8">
        <v>7.2</v>
      </c>
      <c r="I1080" s="11">
        <v>1.4</v>
      </c>
      <c r="J1080" s="10">
        <v>0.5</v>
      </c>
      <c r="K1080" s="10">
        <v>1.3</v>
      </c>
      <c r="L1080" s="8">
        <v>34.3</v>
      </c>
      <c r="M1080" s="10">
        <v>0.3</v>
      </c>
      <c r="N1080" s="10">
        <v>0.9</v>
      </c>
      <c r="O1080" s="8">
        <v>39.1</v>
      </c>
      <c r="P1080" s="8">
        <v>0.2</v>
      </c>
      <c r="Q1080" s="8">
        <v>0.2</v>
      </c>
      <c r="R1080" s="8">
        <v>66.7</v>
      </c>
      <c r="S1080" s="10">
        <v>0.1</v>
      </c>
      <c r="T1080" s="10">
        <v>0.5</v>
      </c>
      <c r="U1080" s="10">
        <v>0.5</v>
      </c>
      <c r="V1080" s="10">
        <v>0.4</v>
      </c>
      <c r="W1080" s="10">
        <v>0.5</v>
      </c>
      <c r="X1080" s="10">
        <v>0.3</v>
      </c>
      <c r="Y1080" s="8">
        <v>0.0</v>
      </c>
      <c r="Z1080" s="10">
        <v>0.8</v>
      </c>
      <c r="AA1080" s="8">
        <v>3.3</v>
      </c>
      <c r="AB1080" s="8">
        <v>0.0</v>
      </c>
      <c r="AC1080" s="8">
        <v>0.0</v>
      </c>
      <c r="AD1080" s="8">
        <v>-1.8</v>
      </c>
      <c r="AE1080" s="14">
        <v>2018.0</v>
      </c>
      <c r="AF1080" s="8"/>
    </row>
    <row r="1081">
      <c r="A1081" s="8">
        <v>144.0</v>
      </c>
      <c r="B1081" s="9" t="s">
        <v>2188</v>
      </c>
      <c r="C1081" s="10" t="s">
        <v>2189</v>
      </c>
      <c r="D1081" s="8">
        <v>31.0</v>
      </c>
      <c r="E1081" s="8">
        <v>20.0</v>
      </c>
      <c r="F1081" s="8">
        <v>12.0</v>
      </c>
      <c r="G1081" s="8">
        <v>8.0</v>
      </c>
      <c r="H1081" s="8">
        <v>5.1</v>
      </c>
      <c r="I1081" s="11">
        <v>1.4</v>
      </c>
      <c r="J1081" s="10">
        <v>0.6</v>
      </c>
      <c r="K1081" s="10">
        <v>1.9</v>
      </c>
      <c r="L1081" s="8">
        <v>32.4</v>
      </c>
      <c r="M1081" s="10">
        <v>0.1</v>
      </c>
      <c r="N1081" s="10">
        <v>0.5</v>
      </c>
      <c r="O1081" s="8">
        <v>20.0</v>
      </c>
      <c r="P1081" s="8">
        <v>0.1</v>
      </c>
      <c r="Q1081" s="8">
        <v>0.1</v>
      </c>
      <c r="R1081" s="8">
        <v>100.0</v>
      </c>
      <c r="S1081" s="10">
        <v>0.3</v>
      </c>
      <c r="T1081" s="10">
        <v>0.4</v>
      </c>
      <c r="U1081" s="10">
        <v>0.6</v>
      </c>
      <c r="V1081" s="10">
        <v>0.3</v>
      </c>
      <c r="W1081" s="10">
        <v>0.2</v>
      </c>
      <c r="X1081" s="10">
        <v>0.1</v>
      </c>
      <c r="Y1081" s="10">
        <v>0.1</v>
      </c>
      <c r="Z1081" s="10">
        <v>0.7</v>
      </c>
      <c r="AA1081" s="8">
        <v>2.8</v>
      </c>
      <c r="AB1081" s="8">
        <v>0.0</v>
      </c>
      <c r="AC1081" s="8">
        <v>0.0</v>
      </c>
      <c r="AD1081" s="8">
        <v>-0.6</v>
      </c>
      <c r="AE1081" s="14">
        <v>2018.0</v>
      </c>
      <c r="AF1081" s="8"/>
    </row>
    <row r="1082">
      <c r="A1082" s="8">
        <v>145.0</v>
      </c>
      <c r="B1082" s="9" t="s">
        <v>2190</v>
      </c>
      <c r="C1082" s="10" t="s">
        <v>2191</v>
      </c>
      <c r="D1082" s="8">
        <v>33.0</v>
      </c>
      <c r="E1082" s="8">
        <v>3.0</v>
      </c>
      <c r="F1082" s="8">
        <v>2.0</v>
      </c>
      <c r="G1082" s="8">
        <v>1.0</v>
      </c>
      <c r="H1082" s="8">
        <v>6.6</v>
      </c>
      <c r="I1082" s="11">
        <v>1.3</v>
      </c>
      <c r="J1082" s="10">
        <v>0.7</v>
      </c>
      <c r="K1082" s="10">
        <v>1.0</v>
      </c>
      <c r="L1082" s="8">
        <v>66.7</v>
      </c>
      <c r="M1082" s="8">
        <v>0.0</v>
      </c>
      <c r="N1082" s="8">
        <v>0.0</v>
      </c>
      <c r="O1082" s="8">
        <v>0.0</v>
      </c>
      <c r="P1082" s="8">
        <v>0.0</v>
      </c>
      <c r="Q1082" s="8">
        <v>0.3</v>
      </c>
      <c r="R1082" s="8">
        <v>0.0</v>
      </c>
      <c r="S1082" s="10">
        <v>0.3</v>
      </c>
      <c r="T1082" s="10">
        <v>0.3</v>
      </c>
      <c r="U1082" s="10">
        <v>0.7</v>
      </c>
      <c r="V1082" s="10">
        <v>0.7</v>
      </c>
      <c r="W1082" s="10">
        <v>0.7</v>
      </c>
      <c r="X1082" s="10">
        <v>0.3</v>
      </c>
      <c r="Y1082" s="10">
        <v>0.7</v>
      </c>
      <c r="Z1082" s="10">
        <v>0.3</v>
      </c>
      <c r="AA1082" s="8">
        <v>4.7</v>
      </c>
      <c r="AB1082" s="8">
        <v>0.0</v>
      </c>
      <c r="AC1082" s="8">
        <v>0.0</v>
      </c>
      <c r="AD1082" s="8">
        <v>-1.7</v>
      </c>
      <c r="AE1082" s="14">
        <v>2018.0</v>
      </c>
      <c r="AF1082" s="8"/>
    </row>
    <row r="1083">
      <c r="A1083" s="8">
        <v>146.0</v>
      </c>
      <c r="B1083" s="9" t="s">
        <v>2192</v>
      </c>
      <c r="C1083" s="10" t="s">
        <v>2193</v>
      </c>
      <c r="D1083" s="8">
        <v>25.0</v>
      </c>
      <c r="E1083" s="8">
        <v>6.0</v>
      </c>
      <c r="F1083" s="8">
        <v>3.0</v>
      </c>
      <c r="G1083" s="8">
        <v>3.0</v>
      </c>
      <c r="H1083" s="8">
        <v>4.3</v>
      </c>
      <c r="I1083" s="11">
        <v>1.2</v>
      </c>
      <c r="J1083" s="10">
        <v>0.5</v>
      </c>
      <c r="K1083" s="10">
        <v>1.7</v>
      </c>
      <c r="L1083" s="8">
        <v>30.0</v>
      </c>
      <c r="M1083" s="8">
        <v>0.0</v>
      </c>
      <c r="N1083" s="8">
        <v>0.0</v>
      </c>
      <c r="O1083" s="8">
        <v>0.0</v>
      </c>
      <c r="P1083" s="8">
        <v>0.2</v>
      </c>
      <c r="Q1083" s="8">
        <v>0.2</v>
      </c>
      <c r="R1083" s="8">
        <v>100.0</v>
      </c>
      <c r="S1083" s="10">
        <v>0.5</v>
      </c>
      <c r="T1083" s="10">
        <v>0.7</v>
      </c>
      <c r="U1083" s="10">
        <v>1.2</v>
      </c>
      <c r="V1083" s="8">
        <v>0.0</v>
      </c>
      <c r="W1083" s="10">
        <v>0.5</v>
      </c>
      <c r="X1083" s="8">
        <v>0.0</v>
      </c>
      <c r="Y1083" s="10">
        <v>0.2</v>
      </c>
      <c r="Z1083" s="10">
        <v>1.0</v>
      </c>
      <c r="AA1083" s="8">
        <v>2.7</v>
      </c>
      <c r="AB1083" s="8">
        <v>0.0</v>
      </c>
      <c r="AC1083" s="8">
        <v>0.0</v>
      </c>
      <c r="AD1083" s="8">
        <v>-3.5</v>
      </c>
      <c r="AE1083" s="14">
        <v>2018.0</v>
      </c>
      <c r="AF1083" s="8"/>
    </row>
    <row r="1084">
      <c r="A1084" s="8">
        <v>147.0</v>
      </c>
      <c r="B1084" s="9" t="s">
        <v>2194</v>
      </c>
      <c r="C1084" s="10" t="s">
        <v>2195</v>
      </c>
      <c r="D1084" s="8">
        <v>24.0</v>
      </c>
      <c r="E1084" s="8">
        <v>21.0</v>
      </c>
      <c r="F1084" s="8">
        <v>9.0</v>
      </c>
      <c r="G1084" s="8">
        <v>12.0</v>
      </c>
      <c r="H1084" s="8">
        <v>6.9</v>
      </c>
      <c r="I1084" s="11">
        <v>1.1</v>
      </c>
      <c r="J1084" s="10">
        <v>0.2</v>
      </c>
      <c r="K1084" s="10">
        <v>0.8</v>
      </c>
      <c r="L1084" s="8">
        <v>31.3</v>
      </c>
      <c r="M1084" s="8">
        <v>0.0</v>
      </c>
      <c r="N1084" s="10">
        <v>0.2</v>
      </c>
      <c r="O1084" s="8">
        <v>20.0</v>
      </c>
      <c r="P1084" s="8">
        <v>0.6</v>
      </c>
      <c r="Q1084" s="8">
        <v>0.7</v>
      </c>
      <c r="R1084" s="8">
        <v>86.7</v>
      </c>
      <c r="S1084" s="10">
        <v>0.4</v>
      </c>
      <c r="T1084" s="10">
        <v>0.4</v>
      </c>
      <c r="U1084" s="10">
        <v>0.8</v>
      </c>
      <c r="V1084" s="10">
        <v>1.1</v>
      </c>
      <c r="W1084" s="10">
        <v>0.7</v>
      </c>
      <c r="X1084" s="8">
        <v>0.0</v>
      </c>
      <c r="Y1084" s="8">
        <v>0.0</v>
      </c>
      <c r="Z1084" s="10">
        <v>1.0</v>
      </c>
      <c r="AA1084" s="8">
        <v>3.2</v>
      </c>
      <c r="AB1084" s="8">
        <v>0.0</v>
      </c>
      <c r="AC1084" s="8">
        <v>0.0</v>
      </c>
      <c r="AD1084" s="8">
        <v>-1.7</v>
      </c>
      <c r="AE1084" s="14">
        <v>2018.0</v>
      </c>
      <c r="AF1084" s="8"/>
    </row>
    <row r="1085">
      <c r="A1085" s="8">
        <v>148.0</v>
      </c>
      <c r="B1085" s="9" t="s">
        <v>2196</v>
      </c>
      <c r="C1085" s="10" t="s">
        <v>2197</v>
      </c>
      <c r="D1085" s="8">
        <v>24.0</v>
      </c>
      <c r="E1085" s="8">
        <v>20.0</v>
      </c>
      <c r="F1085" s="8">
        <v>9.0</v>
      </c>
      <c r="G1085" s="8">
        <v>11.0</v>
      </c>
      <c r="H1085" s="8">
        <v>4.2</v>
      </c>
      <c r="I1085" s="11">
        <v>1.0</v>
      </c>
      <c r="J1085" s="10">
        <v>0.4</v>
      </c>
      <c r="K1085" s="10">
        <v>0.9</v>
      </c>
      <c r="L1085" s="8">
        <v>38.9</v>
      </c>
      <c r="M1085" s="10">
        <v>0.3</v>
      </c>
      <c r="N1085" s="10">
        <v>0.8</v>
      </c>
      <c r="O1085" s="8">
        <v>31.3</v>
      </c>
      <c r="P1085" s="8">
        <v>0.0</v>
      </c>
      <c r="Q1085" s="8">
        <v>0.0</v>
      </c>
      <c r="R1085" s="8">
        <v>0.0</v>
      </c>
      <c r="S1085" s="10">
        <v>0.1</v>
      </c>
      <c r="T1085" s="10">
        <v>0.4</v>
      </c>
      <c r="U1085" s="10">
        <v>0.5</v>
      </c>
      <c r="V1085" s="10">
        <v>0.3</v>
      </c>
      <c r="W1085" s="10">
        <v>0.2</v>
      </c>
      <c r="X1085" s="10">
        <v>0.1</v>
      </c>
      <c r="Y1085" s="10">
        <v>0.3</v>
      </c>
      <c r="Z1085" s="10">
        <v>0.7</v>
      </c>
      <c r="AA1085" s="8">
        <v>2.7</v>
      </c>
      <c r="AB1085" s="8">
        <v>0.0</v>
      </c>
      <c r="AC1085" s="8">
        <v>0.0</v>
      </c>
      <c r="AD1085" s="8">
        <v>0.3</v>
      </c>
      <c r="AE1085" s="14">
        <v>2018.0</v>
      </c>
      <c r="AF1085" s="8"/>
    </row>
    <row r="1086">
      <c r="A1086" s="8">
        <v>149.0</v>
      </c>
      <c r="B1086" s="9" t="s">
        <v>2198</v>
      </c>
      <c r="C1086" s="10" t="s">
        <v>2199</v>
      </c>
      <c r="D1086" s="8">
        <v>25.0</v>
      </c>
      <c r="E1086" s="8">
        <v>5.0</v>
      </c>
      <c r="F1086" s="8">
        <v>2.0</v>
      </c>
      <c r="G1086" s="8">
        <v>3.0</v>
      </c>
      <c r="H1086" s="8">
        <v>8.5</v>
      </c>
      <c r="I1086" s="11">
        <v>0.8</v>
      </c>
      <c r="J1086" s="10">
        <v>0.2</v>
      </c>
      <c r="K1086" s="10">
        <v>1.2</v>
      </c>
      <c r="L1086" s="8">
        <v>16.7</v>
      </c>
      <c r="M1086" s="8">
        <v>0.0</v>
      </c>
      <c r="N1086" s="10">
        <v>0.2</v>
      </c>
      <c r="O1086" s="8">
        <v>0.0</v>
      </c>
      <c r="P1086" s="8">
        <v>0.4</v>
      </c>
      <c r="Q1086" s="8">
        <v>0.6</v>
      </c>
      <c r="R1086" s="8">
        <v>66.7</v>
      </c>
      <c r="S1086" s="8">
        <v>0.0</v>
      </c>
      <c r="T1086" s="10">
        <v>0.6</v>
      </c>
      <c r="U1086" s="10">
        <v>0.6</v>
      </c>
      <c r="V1086" s="10">
        <v>1.0</v>
      </c>
      <c r="W1086" s="10">
        <v>0.2</v>
      </c>
      <c r="X1086" s="10">
        <v>0.6</v>
      </c>
      <c r="Y1086" s="8">
        <v>0.0</v>
      </c>
      <c r="Z1086" s="10">
        <v>0.6</v>
      </c>
      <c r="AA1086" s="8">
        <v>3.6</v>
      </c>
      <c r="AB1086" s="8">
        <v>0.0</v>
      </c>
      <c r="AC1086" s="8">
        <v>0.0</v>
      </c>
      <c r="AD1086" s="8">
        <v>1.0</v>
      </c>
      <c r="AE1086" s="14">
        <v>2018.0</v>
      </c>
      <c r="AF1086" s="8"/>
    </row>
    <row r="1087">
      <c r="A1087" s="8">
        <v>150.0</v>
      </c>
      <c r="B1087" s="9" t="s">
        <v>2200</v>
      </c>
      <c r="C1087" s="10" t="s">
        <v>2201</v>
      </c>
      <c r="D1087" s="8">
        <v>30.0</v>
      </c>
      <c r="E1087" s="8">
        <v>19.0</v>
      </c>
      <c r="F1087" s="8">
        <v>7.0</v>
      </c>
      <c r="G1087" s="8">
        <v>12.0</v>
      </c>
      <c r="H1087" s="8">
        <v>6.4</v>
      </c>
      <c r="I1087" s="11">
        <v>0.8</v>
      </c>
      <c r="J1087" s="10">
        <v>0.3</v>
      </c>
      <c r="K1087" s="10">
        <v>1.0</v>
      </c>
      <c r="L1087" s="8">
        <v>26.3</v>
      </c>
      <c r="M1087" s="10">
        <v>0.1</v>
      </c>
      <c r="N1087" s="10">
        <v>0.2</v>
      </c>
      <c r="O1087" s="8">
        <v>33.3</v>
      </c>
      <c r="P1087" s="8">
        <v>0.2</v>
      </c>
      <c r="Q1087" s="8">
        <v>0.2</v>
      </c>
      <c r="R1087" s="8">
        <v>100.0</v>
      </c>
      <c r="S1087" s="10">
        <v>0.3</v>
      </c>
      <c r="T1087" s="10">
        <v>0.6</v>
      </c>
      <c r="U1087" s="10">
        <v>0.9</v>
      </c>
      <c r="V1087" s="10">
        <v>0.5</v>
      </c>
      <c r="W1087" s="10">
        <v>0.3</v>
      </c>
      <c r="X1087" s="10">
        <v>0.1</v>
      </c>
      <c r="Y1087" s="10">
        <v>0.1</v>
      </c>
      <c r="Z1087" s="10">
        <v>0.7</v>
      </c>
      <c r="AA1087" s="8">
        <v>2.6</v>
      </c>
      <c r="AB1087" s="8">
        <v>0.0</v>
      </c>
      <c r="AC1087" s="8">
        <v>0.0</v>
      </c>
      <c r="AD1087" s="8">
        <v>-1.2</v>
      </c>
      <c r="AE1087" s="14">
        <v>2018.0</v>
      </c>
      <c r="AF1087" s="8"/>
    </row>
    <row r="1088">
      <c r="A1088" s="8">
        <v>151.0</v>
      </c>
      <c r="B1088" s="9" t="s">
        <v>2202</v>
      </c>
      <c r="C1088" s="10" t="s">
        <v>2203</v>
      </c>
      <c r="D1088" s="8">
        <v>27.0</v>
      </c>
      <c r="E1088" s="8">
        <v>8.0</v>
      </c>
      <c r="F1088" s="8">
        <v>3.0</v>
      </c>
      <c r="G1088" s="8">
        <v>5.0</v>
      </c>
      <c r="H1088" s="8">
        <v>7.0</v>
      </c>
      <c r="I1088" s="11">
        <v>0.4</v>
      </c>
      <c r="J1088" s="10">
        <v>0.1</v>
      </c>
      <c r="K1088" s="10">
        <v>2.0</v>
      </c>
      <c r="L1088" s="8">
        <v>6.3</v>
      </c>
      <c r="M1088" s="10">
        <v>0.1</v>
      </c>
      <c r="N1088" s="10">
        <v>1.6</v>
      </c>
      <c r="O1088" s="8">
        <v>7.7</v>
      </c>
      <c r="P1088" s="8">
        <v>0.0</v>
      </c>
      <c r="Q1088" s="8">
        <v>0.0</v>
      </c>
      <c r="R1088" s="8">
        <v>0.0</v>
      </c>
      <c r="S1088" s="10">
        <v>0.1</v>
      </c>
      <c r="T1088" s="10">
        <v>0.3</v>
      </c>
      <c r="U1088" s="10">
        <v>0.4</v>
      </c>
      <c r="V1088" s="8">
        <v>0.0</v>
      </c>
      <c r="W1088" s="10">
        <v>0.8</v>
      </c>
      <c r="X1088" s="10">
        <v>0.4</v>
      </c>
      <c r="Y1088" s="8">
        <v>0.0</v>
      </c>
      <c r="Z1088" s="8">
        <v>0.0</v>
      </c>
      <c r="AA1088" s="8">
        <v>1.6</v>
      </c>
      <c r="AB1088" s="8">
        <v>0.0</v>
      </c>
      <c r="AC1088" s="8">
        <v>0.0</v>
      </c>
      <c r="AD1088" s="8">
        <v>-5.4</v>
      </c>
      <c r="AE1088" s="14">
        <v>2018.0</v>
      </c>
      <c r="AF1088" s="8"/>
    </row>
    <row r="1089">
      <c r="A1089" s="8">
        <v>152.0</v>
      </c>
      <c r="B1089" s="9" t="s">
        <v>2204</v>
      </c>
      <c r="C1089" s="10" t="s">
        <v>2205</v>
      </c>
      <c r="D1089" s="8">
        <v>29.0</v>
      </c>
      <c r="E1089" s="8">
        <v>1.0</v>
      </c>
      <c r="F1089" s="8">
        <v>0.0</v>
      </c>
      <c r="G1089" s="8">
        <v>1.0</v>
      </c>
      <c r="H1089" s="8">
        <v>1.1</v>
      </c>
      <c r="I1089" s="11">
        <v>0.0</v>
      </c>
      <c r="J1089" s="8">
        <v>0.0</v>
      </c>
      <c r="K1089" s="8">
        <v>0.0</v>
      </c>
      <c r="L1089" s="8">
        <v>0.0</v>
      </c>
      <c r="M1089" s="8">
        <v>0.0</v>
      </c>
      <c r="N1089" s="8">
        <v>0.0</v>
      </c>
      <c r="O1089" s="8">
        <v>0.0</v>
      </c>
      <c r="P1089" s="8">
        <v>0.0</v>
      </c>
      <c r="Q1089" s="8">
        <v>0.0</v>
      </c>
      <c r="R1089" s="8">
        <v>0.0</v>
      </c>
      <c r="S1089" s="8">
        <v>0.0</v>
      </c>
      <c r="T1089" s="8">
        <v>0.0</v>
      </c>
      <c r="U1089" s="8">
        <v>0.0</v>
      </c>
      <c r="V1089" s="8">
        <v>0.0</v>
      </c>
      <c r="W1089" s="8">
        <v>0.0</v>
      </c>
      <c r="X1089" s="8">
        <v>0.0</v>
      </c>
      <c r="Y1089" s="8">
        <v>0.0</v>
      </c>
      <c r="Z1089" s="8">
        <v>0.0</v>
      </c>
      <c r="AA1089" s="8">
        <v>0.0</v>
      </c>
      <c r="AB1089" s="8">
        <v>0.0</v>
      </c>
      <c r="AC1089" s="8">
        <v>0.0</v>
      </c>
      <c r="AD1089" s="8">
        <v>3.0</v>
      </c>
      <c r="AE1089" s="14">
        <v>2018.0</v>
      </c>
      <c r="AF1089" s="8"/>
    </row>
    <row r="1090">
      <c r="A1090" s="8">
        <v>152.0</v>
      </c>
      <c r="B1090" s="9" t="s">
        <v>2206</v>
      </c>
      <c r="C1090" s="10" t="s">
        <v>2207</v>
      </c>
      <c r="D1090" s="8">
        <v>31.0</v>
      </c>
      <c r="E1090" s="8">
        <v>1.0</v>
      </c>
      <c r="F1090" s="8">
        <v>0.0</v>
      </c>
      <c r="G1090" s="8">
        <v>1.0</v>
      </c>
      <c r="H1090" s="8">
        <v>2.2</v>
      </c>
      <c r="I1090" s="11">
        <v>0.0</v>
      </c>
      <c r="J1090" s="8">
        <v>0.0</v>
      </c>
      <c r="K1090" s="8">
        <v>0.0</v>
      </c>
      <c r="L1090" s="8">
        <v>0.0</v>
      </c>
      <c r="M1090" s="8">
        <v>0.0</v>
      </c>
      <c r="N1090" s="8">
        <v>0.0</v>
      </c>
      <c r="O1090" s="8">
        <v>0.0</v>
      </c>
      <c r="P1090" s="8">
        <v>0.0</v>
      </c>
      <c r="Q1090" s="8">
        <v>0.0</v>
      </c>
      <c r="R1090" s="8">
        <v>0.0</v>
      </c>
      <c r="S1090" s="8">
        <v>0.0</v>
      </c>
      <c r="T1090" s="8">
        <v>0.0</v>
      </c>
      <c r="U1090" s="8">
        <v>0.0</v>
      </c>
      <c r="V1090" s="8">
        <v>0.0</v>
      </c>
      <c r="W1090" s="8">
        <v>0.0</v>
      </c>
      <c r="X1090" s="8">
        <v>0.0</v>
      </c>
      <c r="Y1090" s="8">
        <v>0.0</v>
      </c>
      <c r="Z1090" s="10">
        <v>1.0</v>
      </c>
      <c r="AA1090" s="8">
        <v>0.0</v>
      </c>
      <c r="AB1090" s="8">
        <v>0.0</v>
      </c>
      <c r="AC1090" s="8">
        <v>0.0</v>
      </c>
      <c r="AD1090" s="8">
        <v>0.0</v>
      </c>
      <c r="AE1090" s="14">
        <v>2018.0</v>
      </c>
      <c r="AF1090" s="8"/>
    </row>
    <row r="1091">
      <c r="A1091" s="8">
        <v>152.0</v>
      </c>
      <c r="B1091" s="9" t="s">
        <v>2208</v>
      </c>
      <c r="C1091" s="10" t="s">
        <v>2209</v>
      </c>
      <c r="D1091" s="8">
        <v>24.0</v>
      </c>
      <c r="E1091" s="8">
        <v>1.0</v>
      </c>
      <c r="F1091" s="8">
        <v>0.0</v>
      </c>
      <c r="G1091" s="8">
        <v>1.0</v>
      </c>
      <c r="H1091" s="8">
        <v>1.0</v>
      </c>
      <c r="I1091" s="11">
        <v>0.0</v>
      </c>
      <c r="J1091" s="8">
        <v>0.0</v>
      </c>
      <c r="K1091" s="10">
        <v>1.0</v>
      </c>
      <c r="L1091" s="8">
        <v>0.0</v>
      </c>
      <c r="M1091" s="8">
        <v>0.0</v>
      </c>
      <c r="N1091" s="10">
        <v>1.0</v>
      </c>
      <c r="O1091" s="8">
        <v>0.0</v>
      </c>
      <c r="P1091" s="8">
        <v>0.0</v>
      </c>
      <c r="Q1091" s="8">
        <v>0.0</v>
      </c>
      <c r="R1091" s="8">
        <v>0.0</v>
      </c>
      <c r="S1091" s="8">
        <v>0.0</v>
      </c>
      <c r="T1091" s="8">
        <v>0.0</v>
      </c>
      <c r="U1091" s="8">
        <v>0.0</v>
      </c>
      <c r="V1091" s="8">
        <v>0.0</v>
      </c>
      <c r="W1091" s="8">
        <v>0.0</v>
      </c>
      <c r="X1091" s="8">
        <v>0.0</v>
      </c>
      <c r="Y1091" s="8">
        <v>0.0</v>
      </c>
      <c r="Z1091" s="8">
        <v>0.0</v>
      </c>
      <c r="AA1091" s="8">
        <v>0.0</v>
      </c>
      <c r="AB1091" s="8">
        <v>0.0</v>
      </c>
      <c r="AC1091" s="8">
        <v>0.0</v>
      </c>
      <c r="AD1091" s="8">
        <v>-3.0</v>
      </c>
      <c r="AE1091" s="14">
        <v>2018.0</v>
      </c>
      <c r="AF1091" s="8"/>
    </row>
    <row r="1092">
      <c r="A1092" s="8">
        <v>152.0</v>
      </c>
      <c r="B1092" s="9" t="s">
        <v>2210</v>
      </c>
      <c r="C1092" s="10" t="s">
        <v>2211</v>
      </c>
      <c r="D1092" s="8">
        <v>27.0</v>
      </c>
      <c r="E1092" s="8">
        <v>2.0</v>
      </c>
      <c r="F1092" s="8">
        <v>0.0</v>
      </c>
      <c r="G1092" s="8">
        <v>2.0</v>
      </c>
      <c r="H1092" s="8">
        <v>6.4</v>
      </c>
      <c r="I1092" s="11">
        <v>0.0</v>
      </c>
      <c r="J1092" s="8">
        <v>0.0</v>
      </c>
      <c r="K1092" s="10">
        <v>2.5</v>
      </c>
      <c r="L1092" s="8">
        <v>0.0</v>
      </c>
      <c r="M1092" s="8">
        <v>0.0</v>
      </c>
      <c r="N1092" s="10">
        <v>2.0</v>
      </c>
      <c r="O1092" s="8">
        <v>0.0</v>
      </c>
      <c r="P1092" s="8">
        <v>0.0</v>
      </c>
      <c r="Q1092" s="8">
        <v>0.0</v>
      </c>
      <c r="R1092" s="8">
        <v>0.0</v>
      </c>
      <c r="S1092" s="8">
        <v>0.0</v>
      </c>
      <c r="T1092" s="10">
        <v>1.0</v>
      </c>
      <c r="U1092" s="10">
        <v>1.0</v>
      </c>
      <c r="V1092" s="10">
        <v>0.5</v>
      </c>
      <c r="W1092" s="10">
        <v>0.5</v>
      </c>
      <c r="X1092" s="8">
        <v>0.0</v>
      </c>
      <c r="Y1092" s="8">
        <v>0.0</v>
      </c>
      <c r="Z1092" s="8">
        <v>0.0</v>
      </c>
      <c r="AA1092" s="8">
        <v>1.5</v>
      </c>
      <c r="AB1092" s="8">
        <v>0.0</v>
      </c>
      <c r="AC1092" s="8">
        <v>0.0</v>
      </c>
      <c r="AD1092" s="8">
        <v>-5.0</v>
      </c>
      <c r="AE1092" s="14">
        <v>2018.0</v>
      </c>
      <c r="AF1092" s="8"/>
    </row>
    <row r="1093">
      <c r="A1093" s="8">
        <v>152.0</v>
      </c>
      <c r="B1093" s="9" t="s">
        <v>2212</v>
      </c>
      <c r="C1093" s="10" t="s">
        <v>2213</v>
      </c>
      <c r="D1093" s="8">
        <v>24.0</v>
      </c>
      <c r="E1093" s="8">
        <v>11.0</v>
      </c>
      <c r="F1093" s="8">
        <v>7.0</v>
      </c>
      <c r="G1093" s="8">
        <v>4.0</v>
      </c>
      <c r="H1093" s="8">
        <v>3.3</v>
      </c>
      <c r="I1093" s="11">
        <v>0.0</v>
      </c>
      <c r="J1093" s="8">
        <v>0.0</v>
      </c>
      <c r="K1093" s="10">
        <v>0.4</v>
      </c>
      <c r="L1093" s="8">
        <v>0.0</v>
      </c>
      <c r="M1093" s="8">
        <v>0.0</v>
      </c>
      <c r="N1093" s="10">
        <v>0.4</v>
      </c>
      <c r="O1093" s="8">
        <v>0.0</v>
      </c>
      <c r="P1093" s="8">
        <v>0.0</v>
      </c>
      <c r="Q1093" s="8">
        <v>0.0</v>
      </c>
      <c r="R1093" s="8">
        <v>0.0</v>
      </c>
      <c r="S1093" s="8">
        <v>0.0</v>
      </c>
      <c r="T1093" s="10">
        <v>0.3</v>
      </c>
      <c r="U1093" s="10">
        <v>0.3</v>
      </c>
      <c r="V1093" s="10">
        <v>0.2</v>
      </c>
      <c r="W1093" s="10">
        <v>0.1</v>
      </c>
      <c r="X1093" s="8">
        <v>0.0</v>
      </c>
      <c r="Y1093" s="8">
        <v>0.0</v>
      </c>
      <c r="Z1093" s="10">
        <v>0.5</v>
      </c>
      <c r="AA1093" s="8">
        <v>0.5</v>
      </c>
      <c r="AB1093" s="8">
        <v>0.0</v>
      </c>
      <c r="AC1093" s="8">
        <v>0.0</v>
      </c>
      <c r="AD1093" s="8">
        <v>-0.5</v>
      </c>
      <c r="AE1093" s="14">
        <v>2018.0</v>
      </c>
      <c r="AF1093" s="8"/>
    </row>
    <row r="1094">
      <c r="A1094" s="15">
        <v>152.0</v>
      </c>
      <c r="B1094" s="9" t="s">
        <v>2214</v>
      </c>
      <c r="C1094" s="10" t="s">
        <v>2215</v>
      </c>
      <c r="D1094" s="15">
        <v>23.0</v>
      </c>
      <c r="E1094" s="15">
        <v>4.0</v>
      </c>
      <c r="F1094" s="15">
        <v>4.0</v>
      </c>
      <c r="G1094" s="15">
        <v>0.0</v>
      </c>
      <c r="H1094" s="15">
        <v>2.1</v>
      </c>
      <c r="I1094" s="16">
        <v>0.0</v>
      </c>
      <c r="J1094" s="15">
        <v>0.0</v>
      </c>
      <c r="K1094" s="10">
        <v>0.3</v>
      </c>
      <c r="L1094" s="15">
        <v>0.0</v>
      </c>
      <c r="M1094" s="15">
        <v>0.0</v>
      </c>
      <c r="N1094" s="10">
        <v>0.3</v>
      </c>
      <c r="O1094" s="15">
        <v>0.0</v>
      </c>
      <c r="P1094" s="15">
        <v>0.0</v>
      </c>
      <c r="Q1094" s="15">
        <v>0.0</v>
      </c>
      <c r="R1094" s="15">
        <v>0.0</v>
      </c>
      <c r="S1094" s="15">
        <v>0.0</v>
      </c>
      <c r="T1094" s="10">
        <v>0.3</v>
      </c>
      <c r="U1094" s="10">
        <v>0.3</v>
      </c>
      <c r="V1094" s="15">
        <v>0.0</v>
      </c>
      <c r="W1094" s="15">
        <v>0.0</v>
      </c>
      <c r="X1094" s="15">
        <v>0.0</v>
      </c>
      <c r="Y1094" s="15">
        <v>0.0</v>
      </c>
      <c r="Z1094" s="10">
        <v>0.3</v>
      </c>
      <c r="AA1094" s="15">
        <v>0.3</v>
      </c>
      <c r="AB1094" s="15">
        <v>0.0</v>
      </c>
      <c r="AC1094" s="15">
        <v>0.0</v>
      </c>
      <c r="AD1094" s="15">
        <v>-0.8</v>
      </c>
      <c r="AE1094" s="14">
        <v>2018.0</v>
      </c>
      <c r="AF1094" s="15"/>
    </row>
    <row r="1095">
      <c r="A1095" s="8">
        <v>1.0</v>
      </c>
      <c r="B1095" s="9" t="s">
        <v>2216</v>
      </c>
      <c r="C1095" s="10" t="s">
        <v>2217</v>
      </c>
      <c r="D1095" s="8">
        <v>27.0</v>
      </c>
      <c r="E1095" s="8">
        <v>26.0</v>
      </c>
      <c r="F1095" s="8">
        <v>15.0</v>
      </c>
      <c r="G1095" s="8">
        <v>11.0</v>
      </c>
      <c r="H1095" s="8">
        <v>31.5</v>
      </c>
      <c r="I1095" s="11">
        <v>21.9</v>
      </c>
      <c r="J1095" s="10">
        <v>8.0</v>
      </c>
      <c r="K1095" s="10">
        <v>13.8</v>
      </c>
      <c r="L1095" s="8">
        <v>57.7</v>
      </c>
      <c r="M1095" s="8">
        <v>0.0</v>
      </c>
      <c r="N1095" s="8">
        <v>0.0</v>
      </c>
      <c r="O1095" s="8">
        <v>0.0</v>
      </c>
      <c r="P1095" s="8">
        <v>6.0</v>
      </c>
      <c r="Q1095" s="8">
        <v>7.3</v>
      </c>
      <c r="R1095" s="8">
        <v>81.2</v>
      </c>
      <c r="S1095" s="10">
        <v>1.7</v>
      </c>
      <c r="T1095" s="10">
        <v>5.9</v>
      </c>
      <c r="U1095" s="10">
        <v>7.6</v>
      </c>
      <c r="V1095" s="10">
        <v>1.9</v>
      </c>
      <c r="W1095" s="10">
        <v>2.5</v>
      </c>
      <c r="X1095" s="10">
        <v>0.7</v>
      </c>
      <c r="Y1095" s="10">
        <v>2.5</v>
      </c>
      <c r="Z1095" s="10">
        <v>3.4</v>
      </c>
      <c r="AA1095" s="8">
        <v>37.8</v>
      </c>
      <c r="AB1095" s="8">
        <v>6.0</v>
      </c>
      <c r="AC1095" s="8">
        <v>0.0</v>
      </c>
      <c r="AD1095" s="8">
        <v>4.2</v>
      </c>
      <c r="AE1095" s="14">
        <v>2017.0</v>
      </c>
      <c r="AF1095" s="17"/>
    </row>
    <row r="1096">
      <c r="A1096" s="8">
        <v>2.0</v>
      </c>
      <c r="B1096" s="9" t="s">
        <v>2218</v>
      </c>
      <c r="C1096" s="10" t="s">
        <v>2219</v>
      </c>
      <c r="D1096" s="8">
        <v>23.0</v>
      </c>
      <c r="E1096" s="8">
        <v>33.0</v>
      </c>
      <c r="F1096" s="8">
        <v>15.0</v>
      </c>
      <c r="G1096" s="8">
        <v>18.0</v>
      </c>
      <c r="H1096" s="8">
        <v>32.9</v>
      </c>
      <c r="I1096" s="11">
        <v>19.9</v>
      </c>
      <c r="J1096" s="10">
        <v>6.7</v>
      </c>
      <c r="K1096" s="10">
        <v>14.2</v>
      </c>
      <c r="L1096" s="8">
        <v>47.5</v>
      </c>
      <c r="M1096" s="10">
        <v>1.5</v>
      </c>
      <c r="N1096" s="10">
        <v>4.0</v>
      </c>
      <c r="O1096" s="8">
        <v>37.1</v>
      </c>
      <c r="P1096" s="8">
        <v>4.9</v>
      </c>
      <c r="Q1096" s="8">
        <v>6.3</v>
      </c>
      <c r="R1096" s="8">
        <v>78.7</v>
      </c>
      <c r="S1096" s="10">
        <v>1.5</v>
      </c>
      <c r="T1096" s="10">
        <v>7.2</v>
      </c>
      <c r="U1096" s="10">
        <v>8.7</v>
      </c>
      <c r="V1096" s="10">
        <v>2.7</v>
      </c>
      <c r="W1096" s="10">
        <v>2.4</v>
      </c>
      <c r="X1096" s="10">
        <v>1.2</v>
      </c>
      <c r="Y1096" s="10">
        <v>1.6</v>
      </c>
      <c r="Z1096" s="10">
        <v>3.2</v>
      </c>
      <c r="AA1096" s="8">
        <v>38.3</v>
      </c>
      <c r="AB1096" s="8">
        <v>9.0</v>
      </c>
      <c r="AC1096" s="8">
        <v>0.0</v>
      </c>
      <c r="AD1096" s="8">
        <v>1.8</v>
      </c>
      <c r="AE1096" s="14">
        <v>2017.0</v>
      </c>
      <c r="AF1096" s="17"/>
    </row>
    <row r="1097">
      <c r="A1097" s="8">
        <v>3.0</v>
      </c>
      <c r="B1097" s="9" t="s">
        <v>2220</v>
      </c>
      <c r="C1097" s="10" t="s">
        <v>2221</v>
      </c>
      <c r="D1097" s="8">
        <v>29.0</v>
      </c>
      <c r="E1097" s="8">
        <v>34.0</v>
      </c>
      <c r="F1097" s="8">
        <v>22.0</v>
      </c>
      <c r="G1097" s="8">
        <v>12.0</v>
      </c>
      <c r="H1097" s="8">
        <v>32.2</v>
      </c>
      <c r="I1097" s="11">
        <v>19.7</v>
      </c>
      <c r="J1097" s="10">
        <v>7.7</v>
      </c>
      <c r="K1097" s="10">
        <v>17.4</v>
      </c>
      <c r="L1097" s="8">
        <v>44.2</v>
      </c>
      <c r="M1097" s="10">
        <v>0.7</v>
      </c>
      <c r="N1097" s="10">
        <v>2.0</v>
      </c>
      <c r="O1097" s="8">
        <v>34.8</v>
      </c>
      <c r="P1097" s="8">
        <v>3.6</v>
      </c>
      <c r="Q1097" s="8">
        <v>4.5</v>
      </c>
      <c r="R1097" s="8">
        <v>80.4</v>
      </c>
      <c r="S1097" s="10">
        <v>2.0</v>
      </c>
      <c r="T1097" s="10">
        <v>7.3</v>
      </c>
      <c r="U1097" s="10">
        <v>9.4</v>
      </c>
      <c r="V1097" s="10">
        <v>2.6</v>
      </c>
      <c r="W1097" s="10">
        <v>2.4</v>
      </c>
      <c r="X1097" s="10">
        <v>0.8</v>
      </c>
      <c r="Y1097" s="10">
        <v>0.7</v>
      </c>
      <c r="Z1097" s="10">
        <v>2.2</v>
      </c>
      <c r="AA1097" s="8">
        <v>35.4</v>
      </c>
      <c r="AB1097" s="8">
        <v>12.0</v>
      </c>
      <c r="AC1097" s="8">
        <v>0.0</v>
      </c>
      <c r="AD1097" s="8">
        <v>3.7</v>
      </c>
      <c r="AE1097" s="14">
        <v>2017.0</v>
      </c>
      <c r="AF1097" s="17"/>
    </row>
    <row r="1098">
      <c r="A1098" s="8">
        <v>4.0</v>
      </c>
      <c r="B1098" s="9" t="s">
        <v>2222</v>
      </c>
      <c r="C1098" s="10" t="s">
        <v>2223</v>
      </c>
      <c r="D1098" s="8">
        <v>28.0</v>
      </c>
      <c r="E1098" s="8">
        <v>25.0</v>
      </c>
      <c r="F1098" s="8">
        <v>14.0</v>
      </c>
      <c r="G1098" s="8">
        <v>11.0</v>
      </c>
      <c r="H1098" s="8">
        <v>30.3</v>
      </c>
      <c r="I1098" s="11">
        <v>19.7</v>
      </c>
      <c r="J1098" s="10">
        <v>6.4</v>
      </c>
      <c r="K1098" s="10">
        <v>12.9</v>
      </c>
      <c r="L1098" s="8">
        <v>49.4</v>
      </c>
      <c r="M1098" s="10">
        <v>1.3</v>
      </c>
      <c r="N1098" s="10">
        <v>3.4</v>
      </c>
      <c r="O1098" s="8">
        <v>38.8</v>
      </c>
      <c r="P1098" s="8">
        <v>5.7</v>
      </c>
      <c r="Q1098" s="8">
        <v>6.0</v>
      </c>
      <c r="R1098" s="8">
        <v>95.3</v>
      </c>
      <c r="S1098" s="10">
        <v>1.6</v>
      </c>
      <c r="T1098" s="10">
        <v>5.2</v>
      </c>
      <c r="U1098" s="10">
        <v>6.8</v>
      </c>
      <c r="V1098" s="10">
        <v>1.6</v>
      </c>
      <c r="W1098" s="10">
        <v>1.5</v>
      </c>
      <c r="X1098" s="10">
        <v>0.8</v>
      </c>
      <c r="Y1098" s="10">
        <v>1.4</v>
      </c>
      <c r="Z1098" s="10">
        <v>2.0</v>
      </c>
      <c r="AA1098" s="8">
        <v>34.0</v>
      </c>
      <c r="AB1098" s="8">
        <v>5.0</v>
      </c>
      <c r="AC1098" s="8">
        <v>0.0</v>
      </c>
      <c r="AD1098" s="8">
        <v>4.0</v>
      </c>
      <c r="AE1098" s="14">
        <v>2017.0</v>
      </c>
      <c r="AF1098" s="17"/>
    </row>
    <row r="1099">
      <c r="A1099" s="8">
        <v>5.0</v>
      </c>
      <c r="B1099" s="9" t="s">
        <v>2224</v>
      </c>
      <c r="C1099" s="10" t="s">
        <v>2225</v>
      </c>
      <c r="D1099" s="8">
        <v>32.0</v>
      </c>
      <c r="E1099" s="8">
        <v>34.0</v>
      </c>
      <c r="F1099" s="8">
        <v>27.0</v>
      </c>
      <c r="G1099" s="8">
        <v>7.0</v>
      </c>
      <c r="H1099" s="8">
        <v>30.8</v>
      </c>
      <c r="I1099" s="11">
        <v>18.9</v>
      </c>
      <c r="J1099" s="10">
        <v>7.5</v>
      </c>
      <c r="K1099" s="10">
        <v>11.4</v>
      </c>
      <c r="L1099" s="8">
        <v>65.5</v>
      </c>
      <c r="M1099" s="8">
        <v>0.0</v>
      </c>
      <c r="N1099" s="8">
        <v>0.0</v>
      </c>
      <c r="O1099" s="8">
        <v>0.0</v>
      </c>
      <c r="P1099" s="8">
        <v>4.0</v>
      </c>
      <c r="Q1099" s="8">
        <v>5.2</v>
      </c>
      <c r="R1099" s="8">
        <v>76.8</v>
      </c>
      <c r="S1099" s="10">
        <v>3.6</v>
      </c>
      <c r="T1099" s="10">
        <v>6.8</v>
      </c>
      <c r="U1099" s="10">
        <v>10.4</v>
      </c>
      <c r="V1099" s="10">
        <v>1.5</v>
      </c>
      <c r="W1099" s="10">
        <v>2.4</v>
      </c>
      <c r="X1099" s="10">
        <v>1.3</v>
      </c>
      <c r="Y1099" s="10">
        <v>2.0</v>
      </c>
      <c r="Z1099" s="10">
        <v>2.7</v>
      </c>
      <c r="AA1099" s="8">
        <v>37.4</v>
      </c>
      <c r="AB1099" s="8">
        <v>20.0</v>
      </c>
      <c r="AC1099" s="8">
        <v>0.0</v>
      </c>
      <c r="AD1099" s="8">
        <v>9.8</v>
      </c>
      <c r="AE1099" s="14">
        <v>2017.0</v>
      </c>
      <c r="AF1099" s="17"/>
    </row>
    <row r="1100">
      <c r="A1100" s="8">
        <v>6.0</v>
      </c>
      <c r="B1100" s="9" t="s">
        <v>2226</v>
      </c>
      <c r="C1100" s="10" t="s">
        <v>2227</v>
      </c>
      <c r="D1100" s="8">
        <v>27.0</v>
      </c>
      <c r="E1100" s="8">
        <v>34.0</v>
      </c>
      <c r="F1100" s="8">
        <v>26.0</v>
      </c>
      <c r="G1100" s="8">
        <v>8.0</v>
      </c>
      <c r="H1100" s="8">
        <v>31.0</v>
      </c>
      <c r="I1100" s="11">
        <v>18.8</v>
      </c>
      <c r="J1100" s="10">
        <v>7.2</v>
      </c>
      <c r="K1100" s="10">
        <v>12.8</v>
      </c>
      <c r="L1100" s="8">
        <v>56.1</v>
      </c>
      <c r="M1100" s="10">
        <v>0.5</v>
      </c>
      <c r="N1100" s="10">
        <v>1.6</v>
      </c>
      <c r="O1100" s="8">
        <v>34.0</v>
      </c>
      <c r="P1100" s="8">
        <v>3.9</v>
      </c>
      <c r="Q1100" s="8">
        <v>4.5</v>
      </c>
      <c r="R1100" s="8">
        <v>87.0</v>
      </c>
      <c r="S1100" s="10">
        <v>1.8</v>
      </c>
      <c r="T1100" s="10">
        <v>5.9</v>
      </c>
      <c r="U1100" s="10">
        <v>7.7</v>
      </c>
      <c r="V1100" s="10">
        <v>2.1</v>
      </c>
      <c r="W1100" s="10">
        <v>1.5</v>
      </c>
      <c r="X1100" s="10">
        <v>1.9</v>
      </c>
      <c r="Y1100" s="10">
        <v>0.5</v>
      </c>
      <c r="Z1100" s="10">
        <v>2.9</v>
      </c>
      <c r="AA1100" s="8">
        <v>34.0</v>
      </c>
      <c r="AB1100" s="8">
        <v>10.0</v>
      </c>
      <c r="AC1100" s="8">
        <v>0.0</v>
      </c>
      <c r="AD1100" s="8">
        <v>7.9</v>
      </c>
      <c r="AE1100" s="14">
        <v>2017.0</v>
      </c>
      <c r="AF1100" s="17"/>
    </row>
    <row r="1101">
      <c r="A1101" s="8">
        <v>7.0</v>
      </c>
      <c r="B1101" s="9" t="s">
        <v>2228</v>
      </c>
      <c r="C1101" s="10" t="s">
        <v>2229</v>
      </c>
      <c r="D1101" s="8">
        <v>27.0</v>
      </c>
      <c r="E1101" s="8">
        <v>34.0</v>
      </c>
      <c r="F1101" s="8">
        <v>16.0</v>
      </c>
      <c r="G1101" s="8">
        <v>18.0</v>
      </c>
      <c r="H1101" s="8">
        <v>34.2</v>
      </c>
      <c r="I1101" s="11">
        <v>18.5</v>
      </c>
      <c r="J1101" s="10">
        <v>5.6</v>
      </c>
      <c r="K1101" s="10">
        <v>13.4</v>
      </c>
      <c r="L1101" s="8">
        <v>42.2</v>
      </c>
      <c r="M1101" s="10">
        <v>1.4</v>
      </c>
      <c r="N1101" s="10">
        <v>4.1</v>
      </c>
      <c r="O1101" s="8">
        <v>35.0</v>
      </c>
      <c r="P1101" s="8">
        <v>5.7</v>
      </c>
      <c r="Q1101" s="8">
        <v>6.4</v>
      </c>
      <c r="R1101" s="8">
        <v>89.4</v>
      </c>
      <c r="S1101" s="10">
        <v>0.7</v>
      </c>
      <c r="T1101" s="10">
        <v>2.8</v>
      </c>
      <c r="U1101" s="10">
        <v>3.5</v>
      </c>
      <c r="V1101" s="10">
        <v>5.8</v>
      </c>
      <c r="W1101" s="10">
        <v>2.8</v>
      </c>
      <c r="X1101" s="10">
        <v>1.3</v>
      </c>
      <c r="Y1101" s="10">
        <v>0.8</v>
      </c>
      <c r="Z1101" s="10">
        <v>2.4</v>
      </c>
      <c r="AA1101" s="8">
        <v>33.5</v>
      </c>
      <c r="AB1101" s="8">
        <v>1.0</v>
      </c>
      <c r="AC1101" s="8">
        <v>0.0</v>
      </c>
      <c r="AD1101" s="8">
        <v>-0.4</v>
      </c>
      <c r="AE1101" s="14">
        <v>2017.0</v>
      </c>
      <c r="AF1101" s="17"/>
    </row>
    <row r="1102">
      <c r="A1102" s="8">
        <v>8.0</v>
      </c>
      <c r="B1102" s="9" t="s">
        <v>2230</v>
      </c>
      <c r="C1102" s="10" t="s">
        <v>2231</v>
      </c>
      <c r="D1102" s="8">
        <v>36.0</v>
      </c>
      <c r="E1102" s="8">
        <v>31.0</v>
      </c>
      <c r="F1102" s="8">
        <v>18.0</v>
      </c>
      <c r="G1102" s="8">
        <v>13.0</v>
      </c>
      <c r="H1102" s="8">
        <v>28.5</v>
      </c>
      <c r="I1102" s="11">
        <v>17.9</v>
      </c>
      <c r="J1102" s="10">
        <v>5.4</v>
      </c>
      <c r="K1102" s="10">
        <v>13.5</v>
      </c>
      <c r="L1102" s="8">
        <v>40.0</v>
      </c>
      <c r="M1102" s="10">
        <v>3.1</v>
      </c>
      <c r="N1102" s="10">
        <v>8.1</v>
      </c>
      <c r="O1102" s="8">
        <v>38.4</v>
      </c>
      <c r="P1102" s="8">
        <v>4.0</v>
      </c>
      <c r="Q1102" s="8">
        <v>4.4</v>
      </c>
      <c r="R1102" s="8">
        <v>91.2</v>
      </c>
      <c r="S1102" s="10">
        <v>0.3</v>
      </c>
      <c r="T1102" s="10">
        <v>2.6</v>
      </c>
      <c r="U1102" s="10">
        <v>3.0</v>
      </c>
      <c r="V1102" s="10">
        <v>2.7</v>
      </c>
      <c r="W1102" s="10">
        <v>2.0</v>
      </c>
      <c r="X1102" s="10">
        <v>0.5</v>
      </c>
      <c r="Y1102" s="10">
        <v>0.3</v>
      </c>
      <c r="Z1102" s="10">
        <v>2.8</v>
      </c>
      <c r="AA1102" s="8">
        <v>28.4</v>
      </c>
      <c r="AB1102" s="8">
        <v>0.0</v>
      </c>
      <c r="AC1102" s="8">
        <v>0.0</v>
      </c>
      <c r="AD1102" s="8">
        <v>0.6</v>
      </c>
      <c r="AE1102" s="14">
        <v>2017.0</v>
      </c>
      <c r="AF1102" s="17"/>
    </row>
    <row r="1103">
      <c r="A1103" s="8">
        <v>9.0</v>
      </c>
      <c r="B1103" s="9" t="s">
        <v>2232</v>
      </c>
      <c r="C1103" s="10" t="s">
        <v>2233</v>
      </c>
      <c r="D1103" s="8">
        <v>24.0</v>
      </c>
      <c r="E1103" s="8">
        <v>34.0</v>
      </c>
      <c r="F1103" s="8">
        <v>15.0</v>
      </c>
      <c r="G1103" s="8">
        <v>19.0</v>
      </c>
      <c r="H1103" s="8">
        <v>31.1</v>
      </c>
      <c r="I1103" s="11">
        <v>17.7</v>
      </c>
      <c r="J1103" s="10">
        <v>6.1</v>
      </c>
      <c r="K1103" s="10">
        <v>14.2</v>
      </c>
      <c r="L1103" s="8">
        <v>43.1</v>
      </c>
      <c r="M1103" s="10">
        <v>1.6</v>
      </c>
      <c r="N1103" s="10">
        <v>4.1</v>
      </c>
      <c r="O1103" s="8">
        <v>38.6</v>
      </c>
      <c r="P1103" s="8">
        <v>3.9</v>
      </c>
      <c r="Q1103" s="8">
        <v>4.5</v>
      </c>
      <c r="R1103" s="8">
        <v>86.3</v>
      </c>
      <c r="S1103" s="10">
        <v>0.9</v>
      </c>
      <c r="T1103" s="10">
        <v>2.2</v>
      </c>
      <c r="U1103" s="10">
        <v>3.2</v>
      </c>
      <c r="V1103" s="10">
        <v>3.4</v>
      </c>
      <c r="W1103" s="10">
        <v>2.5</v>
      </c>
      <c r="X1103" s="10">
        <v>1.3</v>
      </c>
      <c r="Y1103" s="10">
        <v>0.4</v>
      </c>
      <c r="Z1103" s="10">
        <v>1.8</v>
      </c>
      <c r="AA1103" s="8">
        <v>29.1</v>
      </c>
      <c r="AB1103" s="8">
        <v>0.0</v>
      </c>
      <c r="AC1103" s="8">
        <v>0.0</v>
      </c>
      <c r="AD1103" s="8">
        <v>1.5</v>
      </c>
      <c r="AE1103" s="14">
        <v>2017.0</v>
      </c>
      <c r="AF1103" s="17"/>
    </row>
    <row r="1104">
      <c r="A1104" s="8">
        <v>10.0</v>
      </c>
      <c r="B1104" s="9" t="s">
        <v>2234</v>
      </c>
      <c r="C1104" s="10" t="s">
        <v>2235</v>
      </c>
      <c r="D1104" s="8">
        <v>29.0</v>
      </c>
      <c r="E1104" s="8">
        <v>34.0</v>
      </c>
      <c r="F1104" s="8">
        <v>27.0</v>
      </c>
      <c r="G1104" s="8">
        <v>7.0</v>
      </c>
      <c r="H1104" s="8">
        <v>31.3</v>
      </c>
      <c r="I1104" s="11">
        <v>17.3</v>
      </c>
      <c r="J1104" s="10">
        <v>6.1</v>
      </c>
      <c r="K1104" s="10">
        <v>13.8</v>
      </c>
      <c r="L1104" s="8">
        <v>44.2</v>
      </c>
      <c r="M1104" s="10">
        <v>1.9</v>
      </c>
      <c r="N1104" s="10">
        <v>4.6</v>
      </c>
      <c r="O1104" s="8">
        <v>41.1</v>
      </c>
      <c r="P1104" s="8">
        <v>3.2</v>
      </c>
      <c r="Q1104" s="8">
        <v>3.7</v>
      </c>
      <c r="R1104" s="8">
        <v>85.8</v>
      </c>
      <c r="S1104" s="10">
        <v>1.5</v>
      </c>
      <c r="T1104" s="10">
        <v>3.5</v>
      </c>
      <c r="U1104" s="10">
        <v>5.0</v>
      </c>
      <c r="V1104" s="10">
        <v>3.5</v>
      </c>
      <c r="W1104" s="10">
        <v>1.8</v>
      </c>
      <c r="X1104" s="10">
        <v>1.9</v>
      </c>
      <c r="Y1104" s="10">
        <v>0.4</v>
      </c>
      <c r="Z1104" s="10">
        <v>2.4</v>
      </c>
      <c r="AA1104" s="8">
        <v>32.3</v>
      </c>
      <c r="AB1104" s="8">
        <v>3.0</v>
      </c>
      <c r="AC1104" s="8">
        <v>0.0</v>
      </c>
      <c r="AD1104" s="8">
        <v>10.8</v>
      </c>
      <c r="AE1104" s="14">
        <v>2017.0</v>
      </c>
      <c r="AF1104" s="17"/>
    </row>
    <row r="1105">
      <c r="A1105" s="8">
        <v>11.0</v>
      </c>
      <c r="B1105" s="9" t="s">
        <v>2236</v>
      </c>
      <c r="C1105" s="10" t="s">
        <v>2237</v>
      </c>
      <c r="D1105" s="8">
        <v>32.0</v>
      </c>
      <c r="E1105" s="8">
        <v>33.0</v>
      </c>
      <c r="F1105" s="8">
        <v>25.0</v>
      </c>
      <c r="G1105" s="8">
        <v>8.0</v>
      </c>
      <c r="H1105" s="8">
        <v>30.7</v>
      </c>
      <c r="I1105" s="11">
        <v>16.9</v>
      </c>
      <c r="J1105" s="10">
        <v>6.3</v>
      </c>
      <c r="K1105" s="10">
        <v>13.2</v>
      </c>
      <c r="L1105" s="8">
        <v>47.8</v>
      </c>
      <c r="M1105" s="10">
        <v>1.4</v>
      </c>
      <c r="N1105" s="10">
        <v>3.8</v>
      </c>
      <c r="O1105" s="8">
        <v>35.4</v>
      </c>
      <c r="P1105" s="8">
        <v>2.9</v>
      </c>
      <c r="Q1105" s="8">
        <v>3.8</v>
      </c>
      <c r="R1105" s="8">
        <v>75.6</v>
      </c>
      <c r="S1105" s="10">
        <v>1.2</v>
      </c>
      <c r="T1105" s="10">
        <v>7.2</v>
      </c>
      <c r="U1105" s="10">
        <v>8.4</v>
      </c>
      <c r="V1105" s="10">
        <v>4.3</v>
      </c>
      <c r="W1105" s="10">
        <v>2.7</v>
      </c>
      <c r="X1105" s="10">
        <v>1.5</v>
      </c>
      <c r="Y1105" s="10">
        <v>1.7</v>
      </c>
      <c r="Z1105" s="10">
        <v>2.3</v>
      </c>
      <c r="AA1105" s="8">
        <v>37.2</v>
      </c>
      <c r="AB1105" s="8">
        <v>12.0</v>
      </c>
      <c r="AC1105" s="8">
        <v>1.0</v>
      </c>
      <c r="AD1105" s="8">
        <v>7.5</v>
      </c>
      <c r="AE1105" s="14">
        <v>2017.0</v>
      </c>
      <c r="AF1105" s="17"/>
    </row>
    <row r="1106">
      <c r="A1106" s="8">
        <v>12.0</v>
      </c>
      <c r="B1106" s="9" t="s">
        <v>2238</v>
      </c>
      <c r="C1106" s="10" t="s">
        <v>2239</v>
      </c>
      <c r="D1106" s="8">
        <v>32.0</v>
      </c>
      <c r="E1106" s="8">
        <v>31.0</v>
      </c>
      <c r="F1106" s="8">
        <v>11.0</v>
      </c>
      <c r="G1106" s="8">
        <v>20.0</v>
      </c>
      <c r="H1106" s="8">
        <v>32.3</v>
      </c>
      <c r="I1106" s="11">
        <v>16.4</v>
      </c>
      <c r="J1106" s="10">
        <v>6.2</v>
      </c>
      <c r="K1106" s="10">
        <v>12.2</v>
      </c>
      <c r="L1106" s="8">
        <v>50.5</v>
      </c>
      <c r="M1106" s="10">
        <v>2.5</v>
      </c>
      <c r="N1106" s="10">
        <v>5.8</v>
      </c>
      <c r="O1106" s="8">
        <v>43.0</v>
      </c>
      <c r="P1106" s="8">
        <v>1.6</v>
      </c>
      <c r="Q1106" s="8">
        <v>1.8</v>
      </c>
      <c r="R1106" s="8">
        <v>89.3</v>
      </c>
      <c r="S1106" s="10">
        <v>0.3</v>
      </c>
      <c r="T1106" s="10">
        <v>3.0</v>
      </c>
      <c r="U1106" s="10">
        <v>3.3</v>
      </c>
      <c r="V1106" s="10">
        <v>3.6</v>
      </c>
      <c r="W1106" s="10">
        <v>2.4</v>
      </c>
      <c r="X1106" s="10">
        <v>0.8</v>
      </c>
      <c r="Y1106" s="10">
        <v>0.5</v>
      </c>
      <c r="Z1106" s="10">
        <v>2.0</v>
      </c>
      <c r="AA1106" s="8">
        <v>28.5</v>
      </c>
      <c r="AB1106" s="8">
        <v>0.0</v>
      </c>
      <c r="AC1106" s="8">
        <v>0.0</v>
      </c>
      <c r="AD1106" s="8">
        <v>-2.2</v>
      </c>
      <c r="AE1106" s="14">
        <v>2017.0</v>
      </c>
      <c r="AF1106" s="17"/>
    </row>
    <row r="1107">
      <c r="A1107" s="8">
        <v>13.0</v>
      </c>
      <c r="B1107" s="9" t="s">
        <v>2240</v>
      </c>
      <c r="C1107" s="10" t="s">
        <v>2241</v>
      </c>
      <c r="D1107" s="8">
        <v>28.0</v>
      </c>
      <c r="E1107" s="8">
        <v>33.0</v>
      </c>
      <c r="F1107" s="8">
        <v>12.0</v>
      </c>
      <c r="G1107" s="8">
        <v>21.0</v>
      </c>
      <c r="H1107" s="8">
        <v>30.1</v>
      </c>
      <c r="I1107" s="11">
        <v>16.3</v>
      </c>
      <c r="J1107" s="10">
        <v>5.0</v>
      </c>
      <c r="K1107" s="10">
        <v>11.5</v>
      </c>
      <c r="L1107" s="8">
        <v>43.6</v>
      </c>
      <c r="M1107" s="10">
        <v>1.5</v>
      </c>
      <c r="N1107" s="10">
        <v>3.9</v>
      </c>
      <c r="O1107" s="8">
        <v>37.2</v>
      </c>
      <c r="P1107" s="8">
        <v>4.8</v>
      </c>
      <c r="Q1107" s="8">
        <v>5.6</v>
      </c>
      <c r="R1107" s="8">
        <v>85.4</v>
      </c>
      <c r="S1107" s="10">
        <v>0.9</v>
      </c>
      <c r="T1107" s="10">
        <v>2.9</v>
      </c>
      <c r="U1107" s="10">
        <v>3.8</v>
      </c>
      <c r="V1107" s="10">
        <v>2.4</v>
      </c>
      <c r="W1107" s="10">
        <v>1.9</v>
      </c>
      <c r="X1107" s="10">
        <v>1.2</v>
      </c>
      <c r="Y1107" s="10">
        <v>0.2</v>
      </c>
      <c r="Z1107" s="10">
        <v>3.1</v>
      </c>
      <c r="AA1107" s="8">
        <v>27.0</v>
      </c>
      <c r="AB1107" s="8">
        <v>0.0</v>
      </c>
      <c r="AC1107" s="8">
        <v>0.0</v>
      </c>
      <c r="AD1107" s="8">
        <v>-2.1</v>
      </c>
      <c r="AE1107" s="14">
        <v>2017.0</v>
      </c>
      <c r="AF1107" s="17"/>
    </row>
    <row r="1108">
      <c r="A1108" s="8">
        <v>14.0</v>
      </c>
      <c r="B1108" s="9" t="s">
        <v>2242</v>
      </c>
      <c r="C1108" s="10" t="s">
        <v>2243</v>
      </c>
      <c r="D1108" s="8">
        <v>26.0</v>
      </c>
      <c r="E1108" s="8">
        <v>30.0</v>
      </c>
      <c r="F1108" s="8">
        <v>7.0</v>
      </c>
      <c r="G1108" s="8">
        <v>23.0</v>
      </c>
      <c r="H1108" s="8">
        <v>33.2</v>
      </c>
      <c r="I1108" s="11">
        <v>15.4</v>
      </c>
      <c r="J1108" s="10">
        <v>4.8</v>
      </c>
      <c r="K1108" s="10">
        <v>12.6</v>
      </c>
      <c r="L1108" s="8">
        <v>38.1</v>
      </c>
      <c r="M1108" s="10">
        <v>1.6</v>
      </c>
      <c r="N1108" s="10">
        <v>5.3</v>
      </c>
      <c r="O1108" s="8">
        <v>31.0</v>
      </c>
      <c r="P1108" s="8">
        <v>4.1</v>
      </c>
      <c r="Q1108" s="8">
        <v>4.5</v>
      </c>
      <c r="R1108" s="8">
        <v>92.5</v>
      </c>
      <c r="S1108" s="10">
        <v>0.5</v>
      </c>
      <c r="T1108" s="10">
        <v>3.7</v>
      </c>
      <c r="U1108" s="10">
        <v>4.1</v>
      </c>
      <c r="V1108" s="10">
        <v>2.6</v>
      </c>
      <c r="W1108" s="10">
        <v>1.9</v>
      </c>
      <c r="X1108" s="10">
        <v>1.1</v>
      </c>
      <c r="Y1108" s="10">
        <v>0.2</v>
      </c>
      <c r="Z1108" s="10">
        <v>1.4</v>
      </c>
      <c r="AA1108" s="8">
        <v>26.3</v>
      </c>
      <c r="AB1108" s="8">
        <v>1.0</v>
      </c>
      <c r="AC1108" s="8">
        <v>0.0</v>
      </c>
      <c r="AD1108" s="8">
        <v>-4.5</v>
      </c>
      <c r="AE1108" s="14">
        <v>2017.0</v>
      </c>
      <c r="AF1108" s="17"/>
    </row>
    <row r="1109">
      <c r="A1109" s="8">
        <v>15.0</v>
      </c>
      <c r="B1109" s="9" t="s">
        <v>2244</v>
      </c>
      <c r="C1109" s="10" t="s">
        <v>2245</v>
      </c>
      <c r="D1109" s="8">
        <v>24.0</v>
      </c>
      <c r="E1109" s="8">
        <v>34.0</v>
      </c>
      <c r="F1109" s="8">
        <v>21.0</v>
      </c>
      <c r="G1109" s="8">
        <v>13.0</v>
      </c>
      <c r="H1109" s="8">
        <v>28.5</v>
      </c>
      <c r="I1109" s="11">
        <v>15.4</v>
      </c>
      <c r="J1109" s="10">
        <v>5.3</v>
      </c>
      <c r="K1109" s="10">
        <v>10.0</v>
      </c>
      <c r="L1109" s="8">
        <v>53.4</v>
      </c>
      <c r="M1109" s="10">
        <v>0.7</v>
      </c>
      <c r="N1109" s="10">
        <v>1.6</v>
      </c>
      <c r="O1109" s="8">
        <v>44.6</v>
      </c>
      <c r="P1109" s="8">
        <v>4.0</v>
      </c>
      <c r="Q1109" s="8">
        <v>4.9</v>
      </c>
      <c r="R1109" s="8">
        <v>81.8</v>
      </c>
      <c r="S1109" s="10">
        <v>3.6</v>
      </c>
      <c r="T1109" s="10">
        <v>8.2</v>
      </c>
      <c r="U1109" s="10">
        <v>11.9</v>
      </c>
      <c r="V1109" s="10">
        <v>1.5</v>
      </c>
      <c r="W1109" s="10">
        <v>1.7</v>
      </c>
      <c r="X1109" s="10">
        <v>0.9</v>
      </c>
      <c r="Y1109" s="10">
        <v>1.5</v>
      </c>
      <c r="Z1109" s="10">
        <v>3.4</v>
      </c>
      <c r="AA1109" s="8">
        <v>34.1</v>
      </c>
      <c r="AB1109" s="8">
        <v>20.0</v>
      </c>
      <c r="AC1109" s="8">
        <v>0.0</v>
      </c>
      <c r="AD1109" s="8">
        <v>5.1</v>
      </c>
      <c r="AE1109" s="14">
        <v>2017.0</v>
      </c>
      <c r="AF1109" s="17"/>
    </row>
    <row r="1110">
      <c r="A1110" s="8">
        <v>16.0</v>
      </c>
      <c r="B1110" s="9" t="s">
        <v>2246</v>
      </c>
      <c r="C1110" s="10" t="s">
        <v>2247</v>
      </c>
      <c r="D1110" s="8">
        <v>33.0</v>
      </c>
      <c r="E1110" s="8">
        <v>33.0</v>
      </c>
      <c r="F1110" s="8">
        <v>9.0</v>
      </c>
      <c r="G1110" s="8">
        <v>24.0</v>
      </c>
      <c r="H1110" s="8">
        <v>31.8</v>
      </c>
      <c r="I1110" s="11">
        <v>15.0</v>
      </c>
      <c r="J1110" s="10">
        <v>6.5</v>
      </c>
      <c r="K1110" s="10">
        <v>13.1</v>
      </c>
      <c r="L1110" s="8">
        <v>49.4</v>
      </c>
      <c r="M1110" s="8">
        <v>0.0</v>
      </c>
      <c r="N1110" s="10">
        <v>0.1</v>
      </c>
      <c r="O1110" s="8">
        <v>0.0</v>
      </c>
      <c r="P1110" s="8">
        <v>2.0</v>
      </c>
      <c r="Q1110" s="8">
        <v>2.3</v>
      </c>
      <c r="R1110" s="8">
        <v>88.2</v>
      </c>
      <c r="S1110" s="10">
        <v>1.1</v>
      </c>
      <c r="T1110" s="10">
        <v>4.7</v>
      </c>
      <c r="U1110" s="10">
        <v>5.8</v>
      </c>
      <c r="V1110" s="10">
        <v>1.6</v>
      </c>
      <c r="W1110" s="10">
        <v>1.4</v>
      </c>
      <c r="X1110" s="10">
        <v>0.9</v>
      </c>
      <c r="Y1110" s="10">
        <v>0.5</v>
      </c>
      <c r="Z1110" s="10">
        <v>1.9</v>
      </c>
      <c r="AA1110" s="8">
        <v>25.2</v>
      </c>
      <c r="AB1110" s="8">
        <v>4.0</v>
      </c>
      <c r="AC1110" s="8">
        <v>0.0</v>
      </c>
      <c r="AD1110" s="8">
        <v>-5.5</v>
      </c>
      <c r="AE1110" s="14">
        <v>2017.0</v>
      </c>
      <c r="AF1110" s="17"/>
    </row>
    <row r="1111">
      <c r="A1111" s="8">
        <v>17.0</v>
      </c>
      <c r="B1111" s="9" t="s">
        <v>2248</v>
      </c>
      <c r="C1111" s="10" t="s">
        <v>2249</v>
      </c>
      <c r="D1111" s="8">
        <v>27.0</v>
      </c>
      <c r="E1111" s="8">
        <v>33.0</v>
      </c>
      <c r="F1111" s="8">
        <v>16.0</v>
      </c>
      <c r="G1111" s="8">
        <v>17.0</v>
      </c>
      <c r="H1111" s="8">
        <v>31.0</v>
      </c>
      <c r="I1111" s="11">
        <v>14.9</v>
      </c>
      <c r="J1111" s="10">
        <v>5.7</v>
      </c>
      <c r="K1111" s="10">
        <v>12.2</v>
      </c>
      <c r="L1111" s="8">
        <v>46.4</v>
      </c>
      <c r="M1111" s="10">
        <v>0.6</v>
      </c>
      <c r="N1111" s="10">
        <v>2.0</v>
      </c>
      <c r="O1111" s="8">
        <v>31.3</v>
      </c>
      <c r="P1111" s="8">
        <v>3.0</v>
      </c>
      <c r="Q1111" s="8">
        <v>3.9</v>
      </c>
      <c r="R1111" s="8">
        <v>76.6</v>
      </c>
      <c r="S1111" s="10">
        <v>2.4</v>
      </c>
      <c r="T1111" s="10">
        <v>6.7</v>
      </c>
      <c r="U1111" s="10">
        <v>9.1</v>
      </c>
      <c r="V1111" s="10">
        <v>1.6</v>
      </c>
      <c r="W1111" s="10">
        <v>2.2</v>
      </c>
      <c r="X1111" s="10">
        <v>1.2</v>
      </c>
      <c r="Y1111" s="10">
        <v>0.4</v>
      </c>
      <c r="Z1111" s="10">
        <v>2.9</v>
      </c>
      <c r="AA1111" s="8">
        <v>29.5</v>
      </c>
      <c r="AB1111" s="8">
        <v>13.0</v>
      </c>
      <c r="AC1111" s="8">
        <v>0.0</v>
      </c>
      <c r="AD1111" s="8">
        <v>-1.9</v>
      </c>
      <c r="AE1111" s="14">
        <v>2017.0</v>
      </c>
      <c r="AF1111" s="17"/>
    </row>
    <row r="1112">
      <c r="A1112" s="8">
        <v>18.0</v>
      </c>
      <c r="B1112" s="9" t="s">
        <v>2250</v>
      </c>
      <c r="C1112" s="10" t="s">
        <v>2251</v>
      </c>
      <c r="D1112" s="8">
        <v>26.0</v>
      </c>
      <c r="E1112" s="8">
        <v>33.0</v>
      </c>
      <c r="F1112" s="8">
        <v>21.0</v>
      </c>
      <c r="G1112" s="8">
        <v>12.0</v>
      </c>
      <c r="H1112" s="8">
        <v>29.8</v>
      </c>
      <c r="I1112" s="11">
        <v>14.8</v>
      </c>
      <c r="J1112" s="10">
        <v>5.7</v>
      </c>
      <c r="K1112" s="10">
        <v>11.2</v>
      </c>
      <c r="L1112" s="8">
        <v>50.9</v>
      </c>
      <c r="M1112" s="8">
        <v>0.0</v>
      </c>
      <c r="N1112" s="10">
        <v>0.1</v>
      </c>
      <c r="O1112" s="8">
        <v>0.0</v>
      </c>
      <c r="P1112" s="8">
        <v>3.5</v>
      </c>
      <c r="Q1112" s="8">
        <v>6.1</v>
      </c>
      <c r="R1112" s="8">
        <v>56.7</v>
      </c>
      <c r="S1112" s="10">
        <v>1.4</v>
      </c>
      <c r="T1112" s="10">
        <v>5.4</v>
      </c>
      <c r="U1112" s="10">
        <v>6.8</v>
      </c>
      <c r="V1112" s="10">
        <v>4.5</v>
      </c>
      <c r="W1112" s="10">
        <v>3.0</v>
      </c>
      <c r="X1112" s="10">
        <v>1.6</v>
      </c>
      <c r="Y1112" s="10">
        <v>0.4</v>
      </c>
      <c r="Z1112" s="10">
        <v>3.2</v>
      </c>
      <c r="AA1112" s="8">
        <v>30.1</v>
      </c>
      <c r="AB1112" s="8">
        <v>5.0</v>
      </c>
      <c r="AC1112" s="8">
        <v>0.0</v>
      </c>
      <c r="AD1112" s="8">
        <v>6.5</v>
      </c>
      <c r="AE1112" s="14">
        <v>2017.0</v>
      </c>
      <c r="AF1112" s="17"/>
    </row>
    <row r="1113">
      <c r="A1113" s="8">
        <v>19.0</v>
      </c>
      <c r="B1113" s="9" t="s">
        <v>2252</v>
      </c>
      <c r="C1113" s="10" t="s">
        <v>2253</v>
      </c>
      <c r="D1113" s="8">
        <v>25.0</v>
      </c>
      <c r="E1113" s="8">
        <v>34.0</v>
      </c>
      <c r="F1113" s="8">
        <v>26.0</v>
      </c>
      <c r="G1113" s="8">
        <v>8.0</v>
      </c>
      <c r="H1113" s="8">
        <v>33.3</v>
      </c>
      <c r="I1113" s="11">
        <v>14.8</v>
      </c>
      <c r="J1113" s="10">
        <v>5.4</v>
      </c>
      <c r="K1113" s="10">
        <v>10.7</v>
      </c>
      <c r="L1113" s="8">
        <v>50.7</v>
      </c>
      <c r="M1113" s="10">
        <v>1.6</v>
      </c>
      <c r="N1113" s="10">
        <v>3.2</v>
      </c>
      <c r="O1113" s="8">
        <v>48.2</v>
      </c>
      <c r="P1113" s="8">
        <v>2.4</v>
      </c>
      <c r="Q1113" s="8">
        <v>2.9</v>
      </c>
      <c r="R1113" s="8">
        <v>82.7</v>
      </c>
      <c r="S1113" s="10">
        <v>0.6</v>
      </c>
      <c r="T1113" s="10">
        <v>2.7</v>
      </c>
      <c r="U1113" s="10">
        <v>3.3</v>
      </c>
      <c r="V1113" s="10">
        <v>4.4</v>
      </c>
      <c r="W1113" s="10">
        <v>1.9</v>
      </c>
      <c r="X1113" s="10">
        <v>1.1</v>
      </c>
      <c r="Y1113" s="10">
        <v>0.2</v>
      </c>
      <c r="Z1113" s="10">
        <v>2.2</v>
      </c>
      <c r="AA1113" s="8">
        <v>26.7</v>
      </c>
      <c r="AB1113" s="8">
        <v>1.0</v>
      </c>
      <c r="AC1113" s="8">
        <v>0.0</v>
      </c>
      <c r="AD1113" s="8">
        <v>8.1</v>
      </c>
      <c r="AE1113" s="14">
        <v>2017.0</v>
      </c>
      <c r="AF1113" s="17"/>
    </row>
    <row r="1114">
      <c r="A1114" s="8">
        <v>20.0</v>
      </c>
      <c r="B1114" s="9" t="s">
        <v>2254</v>
      </c>
      <c r="C1114" s="10" t="s">
        <v>2255</v>
      </c>
      <c r="D1114" s="8">
        <v>26.0</v>
      </c>
      <c r="E1114" s="8">
        <v>33.0</v>
      </c>
      <c r="F1114" s="8">
        <v>12.0</v>
      </c>
      <c r="G1114" s="8">
        <v>21.0</v>
      </c>
      <c r="H1114" s="8">
        <v>29.3</v>
      </c>
      <c r="I1114" s="11">
        <v>14.5</v>
      </c>
      <c r="J1114" s="10">
        <v>5.9</v>
      </c>
      <c r="K1114" s="10">
        <v>10.5</v>
      </c>
      <c r="L1114" s="8">
        <v>56.1</v>
      </c>
      <c r="M1114" s="10">
        <v>0.9</v>
      </c>
      <c r="N1114" s="10">
        <v>2.2</v>
      </c>
      <c r="O1114" s="8">
        <v>43.7</v>
      </c>
      <c r="P1114" s="8">
        <v>1.8</v>
      </c>
      <c r="Q1114" s="8">
        <v>2.1</v>
      </c>
      <c r="R1114" s="8">
        <v>87.0</v>
      </c>
      <c r="S1114" s="10">
        <v>1.3</v>
      </c>
      <c r="T1114" s="10">
        <v>4.6</v>
      </c>
      <c r="U1114" s="10">
        <v>5.8</v>
      </c>
      <c r="V1114" s="10">
        <v>2.6</v>
      </c>
      <c r="W1114" s="10">
        <v>2.5</v>
      </c>
      <c r="X1114" s="10">
        <v>0.5</v>
      </c>
      <c r="Y1114" s="10">
        <v>1.3</v>
      </c>
      <c r="Z1114" s="10">
        <v>3.6</v>
      </c>
      <c r="AA1114" s="8">
        <v>27.6</v>
      </c>
      <c r="AB1114" s="8">
        <v>4.0</v>
      </c>
      <c r="AC1114" s="8">
        <v>0.0</v>
      </c>
      <c r="AD1114" s="8">
        <v>-1.0</v>
      </c>
      <c r="AE1114" s="14">
        <v>2017.0</v>
      </c>
      <c r="AF1114" s="17"/>
    </row>
    <row r="1115">
      <c r="A1115" s="8">
        <v>21.0</v>
      </c>
      <c r="B1115" s="9" t="s">
        <v>2256</v>
      </c>
      <c r="C1115" s="10" t="s">
        <v>2257</v>
      </c>
      <c r="D1115" s="8">
        <v>28.0</v>
      </c>
      <c r="E1115" s="8">
        <v>32.0</v>
      </c>
      <c r="F1115" s="8">
        <v>20.0</v>
      </c>
      <c r="G1115" s="8">
        <v>12.0</v>
      </c>
      <c r="H1115" s="8">
        <v>28.2</v>
      </c>
      <c r="I1115" s="11">
        <v>14.2</v>
      </c>
      <c r="J1115" s="10">
        <v>5.3</v>
      </c>
      <c r="K1115" s="10">
        <v>12.7</v>
      </c>
      <c r="L1115" s="8">
        <v>42.1</v>
      </c>
      <c r="M1115" s="10">
        <v>1.7</v>
      </c>
      <c r="N1115" s="10">
        <v>4.2</v>
      </c>
      <c r="O1115" s="8">
        <v>40.3</v>
      </c>
      <c r="P1115" s="8">
        <v>1.8</v>
      </c>
      <c r="Q1115" s="8">
        <v>2.3</v>
      </c>
      <c r="R1115" s="8">
        <v>78.1</v>
      </c>
      <c r="S1115" s="10">
        <v>0.4</v>
      </c>
      <c r="T1115" s="10">
        <v>1.9</v>
      </c>
      <c r="U1115" s="10">
        <v>2.3</v>
      </c>
      <c r="V1115" s="10">
        <v>4.3</v>
      </c>
      <c r="W1115" s="10">
        <v>2.4</v>
      </c>
      <c r="X1115" s="10">
        <v>1.6</v>
      </c>
      <c r="Y1115" s="10">
        <v>0.1</v>
      </c>
      <c r="Z1115" s="10">
        <v>1.6</v>
      </c>
      <c r="AA1115" s="8">
        <v>25.9</v>
      </c>
      <c r="AB1115" s="8">
        <v>0.0</v>
      </c>
      <c r="AC1115" s="8">
        <v>0.0</v>
      </c>
      <c r="AD1115" s="8">
        <v>5.1</v>
      </c>
      <c r="AE1115" s="14">
        <v>2017.0</v>
      </c>
      <c r="AF1115" s="17"/>
    </row>
    <row r="1116">
      <c r="A1116" s="8">
        <v>22.0</v>
      </c>
      <c r="B1116" s="9" t="s">
        <v>2258</v>
      </c>
      <c r="C1116" s="10" t="s">
        <v>2259</v>
      </c>
      <c r="D1116" s="8">
        <v>25.0</v>
      </c>
      <c r="E1116" s="8">
        <v>23.0</v>
      </c>
      <c r="F1116" s="8">
        <v>10.0</v>
      </c>
      <c r="G1116" s="8">
        <v>13.0</v>
      </c>
      <c r="H1116" s="8">
        <v>28.4</v>
      </c>
      <c r="I1116" s="11">
        <v>14.1</v>
      </c>
      <c r="J1116" s="10">
        <v>5.9</v>
      </c>
      <c r="K1116" s="10">
        <v>12.2</v>
      </c>
      <c r="L1116" s="8">
        <v>48.2</v>
      </c>
      <c r="M1116" s="10">
        <v>0.6</v>
      </c>
      <c r="N1116" s="10">
        <v>1.9</v>
      </c>
      <c r="O1116" s="8">
        <v>31.8</v>
      </c>
      <c r="P1116" s="8">
        <v>1.7</v>
      </c>
      <c r="Q1116" s="8">
        <v>2.0</v>
      </c>
      <c r="R1116" s="8">
        <v>87.0</v>
      </c>
      <c r="S1116" s="10">
        <v>1.7</v>
      </c>
      <c r="T1116" s="10">
        <v>4.0</v>
      </c>
      <c r="U1116" s="10">
        <v>5.7</v>
      </c>
      <c r="V1116" s="10">
        <v>2.8</v>
      </c>
      <c r="W1116" s="10">
        <v>1.7</v>
      </c>
      <c r="X1116" s="10">
        <v>1.0</v>
      </c>
      <c r="Y1116" s="10">
        <v>1.5</v>
      </c>
      <c r="Z1116" s="10">
        <v>3.1</v>
      </c>
      <c r="AA1116" s="8">
        <v>28.2</v>
      </c>
      <c r="AB1116" s="8">
        <v>1.0</v>
      </c>
      <c r="AC1116" s="8">
        <v>0.0</v>
      </c>
      <c r="AD1116" s="8">
        <v>0.6</v>
      </c>
      <c r="AE1116" s="14">
        <v>2017.0</v>
      </c>
      <c r="AF1116" s="17"/>
    </row>
    <row r="1117">
      <c r="A1117" s="8">
        <v>23.0</v>
      </c>
      <c r="B1117" s="9" t="s">
        <v>2260</v>
      </c>
      <c r="C1117" s="10" t="s">
        <v>2261</v>
      </c>
      <c r="D1117" s="8">
        <v>24.0</v>
      </c>
      <c r="E1117" s="8">
        <v>34.0</v>
      </c>
      <c r="F1117" s="8">
        <v>12.0</v>
      </c>
      <c r="G1117" s="8">
        <v>22.0</v>
      </c>
      <c r="H1117" s="8">
        <v>25.6</v>
      </c>
      <c r="I1117" s="11">
        <v>13.9</v>
      </c>
      <c r="J1117" s="10">
        <v>5.0</v>
      </c>
      <c r="K1117" s="10">
        <v>12.3</v>
      </c>
      <c r="L1117" s="8">
        <v>40.8</v>
      </c>
      <c r="M1117" s="10">
        <v>1.1</v>
      </c>
      <c r="N1117" s="10">
        <v>3.2</v>
      </c>
      <c r="O1117" s="8">
        <v>33.6</v>
      </c>
      <c r="P1117" s="8">
        <v>2.8</v>
      </c>
      <c r="Q1117" s="8">
        <v>3.8</v>
      </c>
      <c r="R1117" s="8">
        <v>72.9</v>
      </c>
      <c r="S1117" s="10">
        <v>0.8</v>
      </c>
      <c r="T1117" s="10">
        <v>3.3</v>
      </c>
      <c r="U1117" s="10">
        <v>4.1</v>
      </c>
      <c r="V1117" s="10">
        <v>1.9</v>
      </c>
      <c r="W1117" s="10">
        <v>1.7</v>
      </c>
      <c r="X1117" s="10">
        <v>0.6</v>
      </c>
      <c r="Y1117" s="10">
        <v>0.5</v>
      </c>
      <c r="Z1117" s="10">
        <v>2.5</v>
      </c>
      <c r="AA1117" s="8">
        <v>23.2</v>
      </c>
      <c r="AB1117" s="8">
        <v>1.0</v>
      </c>
      <c r="AC1117" s="8">
        <v>0.0</v>
      </c>
      <c r="AD1117" s="8">
        <v>-3.2</v>
      </c>
      <c r="AE1117" s="14">
        <v>2017.0</v>
      </c>
      <c r="AF1117" s="17"/>
    </row>
    <row r="1118">
      <c r="A1118" s="8">
        <v>24.0</v>
      </c>
      <c r="B1118" s="9" t="s">
        <v>2262</v>
      </c>
      <c r="C1118" s="10" t="s">
        <v>2263</v>
      </c>
      <c r="D1118" s="8">
        <v>27.0</v>
      </c>
      <c r="E1118" s="8">
        <v>18.0</v>
      </c>
      <c r="F1118" s="8">
        <v>10.0</v>
      </c>
      <c r="G1118" s="8">
        <v>8.0</v>
      </c>
      <c r="H1118" s="8">
        <v>25.6</v>
      </c>
      <c r="I1118" s="11">
        <v>13.3</v>
      </c>
      <c r="J1118" s="10">
        <v>3.8</v>
      </c>
      <c r="K1118" s="10">
        <v>10.6</v>
      </c>
      <c r="L1118" s="8">
        <v>36.1</v>
      </c>
      <c r="M1118" s="10">
        <v>1.5</v>
      </c>
      <c r="N1118" s="10">
        <v>4.9</v>
      </c>
      <c r="O1118" s="8">
        <v>30.3</v>
      </c>
      <c r="P1118" s="8">
        <v>4.2</v>
      </c>
      <c r="Q1118" s="8">
        <v>4.4</v>
      </c>
      <c r="R1118" s="8">
        <v>93.8</v>
      </c>
      <c r="S1118" s="10">
        <v>0.3</v>
      </c>
      <c r="T1118" s="10">
        <v>1.6</v>
      </c>
      <c r="U1118" s="10">
        <v>1.9</v>
      </c>
      <c r="V1118" s="10">
        <v>2.6</v>
      </c>
      <c r="W1118" s="10">
        <v>1.4</v>
      </c>
      <c r="X1118" s="10">
        <v>0.9</v>
      </c>
      <c r="Y1118" s="10">
        <v>0.1</v>
      </c>
      <c r="Z1118" s="10">
        <v>1.7</v>
      </c>
      <c r="AA1118" s="8">
        <v>21.2</v>
      </c>
      <c r="AB1118" s="8">
        <v>0.0</v>
      </c>
      <c r="AC1118" s="8">
        <v>0.0</v>
      </c>
      <c r="AD1118" s="8">
        <v>2.3</v>
      </c>
      <c r="AE1118" s="14">
        <v>2017.0</v>
      </c>
      <c r="AF1118" s="17"/>
    </row>
    <row r="1119">
      <c r="A1119" s="8">
        <v>25.0</v>
      </c>
      <c r="B1119" s="9" t="s">
        <v>2264</v>
      </c>
      <c r="C1119" s="10" t="s">
        <v>2265</v>
      </c>
      <c r="D1119" s="8">
        <v>25.0</v>
      </c>
      <c r="E1119" s="8">
        <v>2.0</v>
      </c>
      <c r="F1119" s="8">
        <v>1.0</v>
      </c>
      <c r="G1119" s="8">
        <v>1.0</v>
      </c>
      <c r="H1119" s="8">
        <v>15.8</v>
      </c>
      <c r="I1119" s="11">
        <v>13.0</v>
      </c>
      <c r="J1119" s="10">
        <v>4.5</v>
      </c>
      <c r="K1119" s="10">
        <v>7.5</v>
      </c>
      <c r="L1119" s="8">
        <v>60.0</v>
      </c>
      <c r="M1119" s="8">
        <v>0.0</v>
      </c>
      <c r="N1119" s="10">
        <v>0.5</v>
      </c>
      <c r="O1119" s="8">
        <v>0.0</v>
      </c>
      <c r="P1119" s="8">
        <v>4.0</v>
      </c>
      <c r="Q1119" s="8">
        <v>5.5</v>
      </c>
      <c r="R1119" s="8">
        <v>72.7</v>
      </c>
      <c r="S1119" s="10">
        <v>1.5</v>
      </c>
      <c r="T1119" s="10">
        <v>2.5</v>
      </c>
      <c r="U1119" s="10">
        <v>4.0</v>
      </c>
      <c r="V1119" s="10">
        <v>2.5</v>
      </c>
      <c r="W1119" s="10">
        <v>1.0</v>
      </c>
      <c r="X1119" s="10">
        <v>1.5</v>
      </c>
      <c r="Y1119" s="8">
        <v>0.0</v>
      </c>
      <c r="Z1119" s="10">
        <v>2.5</v>
      </c>
      <c r="AA1119" s="8">
        <v>22.5</v>
      </c>
      <c r="AB1119" s="8">
        <v>0.0</v>
      </c>
      <c r="AC1119" s="8">
        <v>0.0</v>
      </c>
      <c r="AD1119" s="8">
        <v>2.0</v>
      </c>
      <c r="AE1119" s="14">
        <v>2017.0</v>
      </c>
      <c r="AF1119" s="17"/>
    </row>
    <row r="1120">
      <c r="A1120" s="8">
        <v>26.0</v>
      </c>
      <c r="B1120" s="9" t="s">
        <v>2266</v>
      </c>
      <c r="C1120" s="10" t="s">
        <v>2267</v>
      </c>
      <c r="D1120" s="8">
        <v>23.0</v>
      </c>
      <c r="E1120" s="8">
        <v>34.0</v>
      </c>
      <c r="F1120" s="8">
        <v>16.0</v>
      </c>
      <c r="G1120" s="8">
        <v>18.0</v>
      </c>
      <c r="H1120" s="8">
        <v>27.2</v>
      </c>
      <c r="I1120" s="11">
        <v>13.0</v>
      </c>
      <c r="J1120" s="10">
        <v>4.4</v>
      </c>
      <c r="K1120" s="10">
        <v>11.6</v>
      </c>
      <c r="L1120" s="8">
        <v>38.1</v>
      </c>
      <c r="M1120" s="10">
        <v>1.0</v>
      </c>
      <c r="N1120" s="10">
        <v>3.4</v>
      </c>
      <c r="O1120" s="8">
        <v>29.9</v>
      </c>
      <c r="P1120" s="8">
        <v>3.1</v>
      </c>
      <c r="Q1120" s="8">
        <v>3.9</v>
      </c>
      <c r="R1120" s="8">
        <v>80.3</v>
      </c>
      <c r="S1120" s="10">
        <v>1.6</v>
      </c>
      <c r="T1120" s="10">
        <v>2.3</v>
      </c>
      <c r="U1120" s="10">
        <v>3.9</v>
      </c>
      <c r="V1120" s="10">
        <v>1.3</v>
      </c>
      <c r="W1120" s="10">
        <v>1.2</v>
      </c>
      <c r="X1120" s="10">
        <v>1.5</v>
      </c>
      <c r="Y1120" s="10">
        <v>0.6</v>
      </c>
      <c r="Z1120" s="10">
        <v>2.1</v>
      </c>
      <c r="AA1120" s="8">
        <v>23.5</v>
      </c>
      <c r="AB1120" s="8">
        <v>0.0</v>
      </c>
      <c r="AC1120" s="8">
        <v>0.0</v>
      </c>
      <c r="AD1120" s="8">
        <v>-3.2</v>
      </c>
      <c r="AE1120" s="14">
        <v>2017.0</v>
      </c>
      <c r="AF1120" s="17"/>
    </row>
    <row r="1121">
      <c r="A1121" s="8">
        <v>27.0</v>
      </c>
      <c r="B1121" s="9" t="s">
        <v>2268</v>
      </c>
      <c r="C1121" s="10" t="s">
        <v>2269</v>
      </c>
      <c r="D1121" s="8">
        <v>31.0</v>
      </c>
      <c r="E1121" s="8">
        <v>34.0</v>
      </c>
      <c r="F1121" s="8">
        <v>15.0</v>
      </c>
      <c r="G1121" s="8">
        <v>19.0</v>
      </c>
      <c r="H1121" s="8">
        <v>28.4</v>
      </c>
      <c r="I1121" s="11">
        <v>12.4</v>
      </c>
      <c r="J1121" s="10">
        <v>5.3</v>
      </c>
      <c r="K1121" s="10">
        <v>8.2</v>
      </c>
      <c r="L1121" s="8">
        <v>64.7</v>
      </c>
      <c r="M1121" s="8">
        <v>0.0</v>
      </c>
      <c r="N1121" s="10">
        <v>0.1</v>
      </c>
      <c r="O1121" s="8">
        <v>50.0</v>
      </c>
      <c r="P1121" s="8">
        <v>1.8</v>
      </c>
      <c r="Q1121" s="8">
        <v>2.4</v>
      </c>
      <c r="R1121" s="8">
        <v>73.5</v>
      </c>
      <c r="S1121" s="10">
        <v>1.3</v>
      </c>
      <c r="T1121" s="10">
        <v>4.8</v>
      </c>
      <c r="U1121" s="10">
        <v>6.1</v>
      </c>
      <c r="V1121" s="10">
        <v>1.5</v>
      </c>
      <c r="W1121" s="10">
        <v>1.7</v>
      </c>
      <c r="X1121" s="10">
        <v>0.6</v>
      </c>
      <c r="Y1121" s="10">
        <v>0.4</v>
      </c>
      <c r="Z1121" s="10">
        <v>2.0</v>
      </c>
      <c r="AA1121" s="8">
        <v>21.8</v>
      </c>
      <c r="AB1121" s="8">
        <v>4.0</v>
      </c>
      <c r="AC1121" s="8">
        <v>0.0</v>
      </c>
      <c r="AD1121" s="8">
        <v>1.4</v>
      </c>
      <c r="AE1121" s="14">
        <v>2017.0</v>
      </c>
      <c r="AF1121" s="17"/>
    </row>
    <row r="1122">
      <c r="A1122" s="8">
        <v>28.0</v>
      </c>
      <c r="B1122" s="9" t="s">
        <v>2270</v>
      </c>
      <c r="C1122" s="10" t="s">
        <v>2271</v>
      </c>
      <c r="D1122" s="8">
        <v>24.0</v>
      </c>
      <c r="E1122" s="8">
        <v>34.0</v>
      </c>
      <c r="F1122" s="8">
        <v>21.0</v>
      </c>
      <c r="G1122" s="8">
        <v>13.0</v>
      </c>
      <c r="H1122" s="8">
        <v>26.0</v>
      </c>
      <c r="I1122" s="11">
        <v>12.3</v>
      </c>
      <c r="J1122" s="10">
        <v>5.4</v>
      </c>
      <c r="K1122" s="10">
        <v>11.5</v>
      </c>
      <c r="L1122" s="8">
        <v>47.3</v>
      </c>
      <c r="M1122" s="10">
        <v>0.4</v>
      </c>
      <c r="N1122" s="10">
        <v>1.1</v>
      </c>
      <c r="O1122" s="8">
        <v>32.4</v>
      </c>
      <c r="P1122" s="8">
        <v>1.1</v>
      </c>
      <c r="Q1122" s="8">
        <v>1.2</v>
      </c>
      <c r="R1122" s="8">
        <v>87.8</v>
      </c>
      <c r="S1122" s="10">
        <v>1.4</v>
      </c>
      <c r="T1122" s="10">
        <v>2.9</v>
      </c>
      <c r="U1122" s="10">
        <v>4.2</v>
      </c>
      <c r="V1122" s="10">
        <v>2.1</v>
      </c>
      <c r="W1122" s="10">
        <v>1.4</v>
      </c>
      <c r="X1122" s="10">
        <v>0.5</v>
      </c>
      <c r="Y1122" s="10">
        <v>0.2</v>
      </c>
      <c r="Z1122" s="10">
        <v>1.6</v>
      </c>
      <c r="AA1122" s="8">
        <v>20.5</v>
      </c>
      <c r="AB1122" s="8">
        <v>1.0</v>
      </c>
      <c r="AC1122" s="8">
        <v>0.0</v>
      </c>
      <c r="AD1122" s="8">
        <v>2.6</v>
      </c>
      <c r="AE1122" s="14">
        <v>2017.0</v>
      </c>
      <c r="AF1122" s="17"/>
    </row>
    <row r="1123">
      <c r="A1123" s="8">
        <v>29.0</v>
      </c>
      <c r="B1123" s="9" t="s">
        <v>2272</v>
      </c>
      <c r="C1123" s="10" t="s">
        <v>2273</v>
      </c>
      <c r="D1123" s="8">
        <v>30.0</v>
      </c>
      <c r="E1123" s="8">
        <v>28.0</v>
      </c>
      <c r="F1123" s="8">
        <v>17.0</v>
      </c>
      <c r="G1123" s="8">
        <v>11.0</v>
      </c>
      <c r="H1123" s="8">
        <v>26.8</v>
      </c>
      <c r="I1123" s="11">
        <v>12.0</v>
      </c>
      <c r="J1123" s="10">
        <v>4.1</v>
      </c>
      <c r="K1123" s="10">
        <v>10.3</v>
      </c>
      <c r="L1123" s="8">
        <v>40.1</v>
      </c>
      <c r="M1123" s="10">
        <v>1.2</v>
      </c>
      <c r="N1123" s="10">
        <v>3.4</v>
      </c>
      <c r="O1123" s="8">
        <v>34.4</v>
      </c>
      <c r="P1123" s="8">
        <v>2.6</v>
      </c>
      <c r="Q1123" s="8">
        <v>2.9</v>
      </c>
      <c r="R1123" s="8">
        <v>87.8</v>
      </c>
      <c r="S1123" s="10">
        <v>1.1</v>
      </c>
      <c r="T1123" s="10">
        <v>2.5</v>
      </c>
      <c r="U1123" s="10">
        <v>3.6</v>
      </c>
      <c r="V1123" s="10">
        <v>2.9</v>
      </c>
      <c r="W1123" s="10">
        <v>1.3</v>
      </c>
      <c r="X1123" s="10">
        <v>1.3</v>
      </c>
      <c r="Y1123" s="10">
        <v>0.3</v>
      </c>
      <c r="Z1123" s="10">
        <v>1.8</v>
      </c>
      <c r="AA1123" s="8">
        <v>22.7</v>
      </c>
      <c r="AB1123" s="8">
        <v>0.0</v>
      </c>
      <c r="AC1123" s="8">
        <v>0.0</v>
      </c>
      <c r="AD1123" s="8">
        <v>3.2</v>
      </c>
      <c r="AE1123" s="14">
        <v>2017.0</v>
      </c>
      <c r="AF1123" s="17"/>
    </row>
    <row r="1124">
      <c r="A1124" s="8">
        <v>30.0</v>
      </c>
      <c r="B1124" s="9" t="s">
        <v>2274</v>
      </c>
      <c r="C1124" s="10" t="s">
        <v>2275</v>
      </c>
      <c r="D1124" s="8">
        <v>31.0</v>
      </c>
      <c r="E1124" s="8">
        <v>34.0</v>
      </c>
      <c r="F1124" s="8">
        <v>18.0</v>
      </c>
      <c r="G1124" s="8">
        <v>16.0</v>
      </c>
      <c r="H1124" s="8">
        <v>29.1</v>
      </c>
      <c r="I1124" s="11">
        <v>11.9</v>
      </c>
      <c r="J1124" s="10">
        <v>4.1</v>
      </c>
      <c r="K1124" s="10">
        <v>10.0</v>
      </c>
      <c r="L1124" s="8">
        <v>40.7</v>
      </c>
      <c r="M1124" s="10">
        <v>2.2</v>
      </c>
      <c r="N1124" s="10">
        <v>6.6</v>
      </c>
      <c r="O1124" s="8">
        <v>33.8</v>
      </c>
      <c r="P1124" s="8">
        <v>1.5</v>
      </c>
      <c r="Q1124" s="8">
        <v>1.8</v>
      </c>
      <c r="R1124" s="8">
        <v>86.7</v>
      </c>
      <c r="S1124" s="10">
        <v>0.3</v>
      </c>
      <c r="T1124" s="10">
        <v>1.6</v>
      </c>
      <c r="U1124" s="10">
        <v>2.0</v>
      </c>
      <c r="V1124" s="10">
        <v>3.4</v>
      </c>
      <c r="W1124" s="10">
        <v>1.8</v>
      </c>
      <c r="X1124" s="10">
        <v>0.7</v>
      </c>
      <c r="Y1124" s="10">
        <v>0.2</v>
      </c>
      <c r="Z1124" s="10">
        <v>1.9</v>
      </c>
      <c r="AA1124" s="8">
        <v>21.3</v>
      </c>
      <c r="AB1124" s="8">
        <v>0.0</v>
      </c>
      <c r="AC1124" s="8">
        <v>0.0</v>
      </c>
      <c r="AD1124" s="8">
        <v>0.8</v>
      </c>
      <c r="AE1124" s="14">
        <v>2017.0</v>
      </c>
      <c r="AF1124" s="17"/>
    </row>
    <row r="1125">
      <c r="A1125" s="8">
        <v>31.0</v>
      </c>
      <c r="B1125" s="9" t="s">
        <v>2276</v>
      </c>
      <c r="C1125" s="10" t="s">
        <v>2277</v>
      </c>
      <c r="D1125" s="8">
        <v>27.0</v>
      </c>
      <c r="E1125" s="8">
        <v>34.0</v>
      </c>
      <c r="F1125" s="8">
        <v>9.0</v>
      </c>
      <c r="G1125" s="8">
        <v>25.0</v>
      </c>
      <c r="H1125" s="8">
        <v>26.4</v>
      </c>
      <c r="I1125" s="11">
        <v>11.8</v>
      </c>
      <c r="J1125" s="10">
        <v>4.6</v>
      </c>
      <c r="K1125" s="10">
        <v>11.5</v>
      </c>
      <c r="L1125" s="8">
        <v>40.0</v>
      </c>
      <c r="M1125" s="10">
        <v>1.5</v>
      </c>
      <c r="N1125" s="10">
        <v>4.4</v>
      </c>
      <c r="O1125" s="8">
        <v>33.1</v>
      </c>
      <c r="P1125" s="8">
        <v>1.1</v>
      </c>
      <c r="Q1125" s="8">
        <v>1.4</v>
      </c>
      <c r="R1125" s="8">
        <v>79.2</v>
      </c>
      <c r="S1125" s="10">
        <v>0.3</v>
      </c>
      <c r="T1125" s="10">
        <v>1.9</v>
      </c>
      <c r="U1125" s="10">
        <v>2.2</v>
      </c>
      <c r="V1125" s="10">
        <v>4.1</v>
      </c>
      <c r="W1125" s="10">
        <v>2.3</v>
      </c>
      <c r="X1125" s="10">
        <v>1.4</v>
      </c>
      <c r="Y1125" s="8">
        <v>0.0</v>
      </c>
      <c r="Z1125" s="10">
        <v>2.3</v>
      </c>
      <c r="AA1125" s="8">
        <v>22.3</v>
      </c>
      <c r="AB1125" s="8">
        <v>0.0</v>
      </c>
      <c r="AC1125" s="8">
        <v>0.0</v>
      </c>
      <c r="AD1125" s="8">
        <v>-6.0</v>
      </c>
      <c r="AE1125" s="14">
        <v>2017.0</v>
      </c>
      <c r="AF1125" s="17"/>
    </row>
    <row r="1126">
      <c r="A1126" s="8">
        <v>32.0</v>
      </c>
      <c r="B1126" s="9" t="s">
        <v>2278</v>
      </c>
      <c r="C1126" s="10" t="s">
        <v>2279</v>
      </c>
      <c r="D1126" s="8">
        <v>31.0</v>
      </c>
      <c r="E1126" s="8">
        <v>34.0</v>
      </c>
      <c r="F1126" s="8">
        <v>22.0</v>
      </c>
      <c r="G1126" s="8">
        <v>12.0</v>
      </c>
      <c r="H1126" s="8">
        <v>29.1</v>
      </c>
      <c r="I1126" s="11">
        <v>11.7</v>
      </c>
      <c r="J1126" s="10">
        <v>3.6</v>
      </c>
      <c r="K1126" s="10">
        <v>8.6</v>
      </c>
      <c r="L1126" s="8">
        <v>42.3</v>
      </c>
      <c r="M1126" s="10">
        <v>0.5</v>
      </c>
      <c r="N1126" s="10">
        <v>1.4</v>
      </c>
      <c r="O1126" s="8">
        <v>33.3</v>
      </c>
      <c r="P1126" s="8">
        <v>4.0</v>
      </c>
      <c r="Q1126" s="8">
        <v>4.8</v>
      </c>
      <c r="R1126" s="8">
        <v>82.3</v>
      </c>
      <c r="S1126" s="10">
        <v>1.0</v>
      </c>
      <c r="T1126" s="10">
        <v>3.0</v>
      </c>
      <c r="U1126" s="10">
        <v>4.0</v>
      </c>
      <c r="V1126" s="10">
        <v>2.8</v>
      </c>
      <c r="W1126" s="10">
        <v>1.9</v>
      </c>
      <c r="X1126" s="10">
        <v>0.9</v>
      </c>
      <c r="Y1126" s="10">
        <v>0.2</v>
      </c>
      <c r="Z1126" s="10">
        <v>3.4</v>
      </c>
      <c r="AA1126" s="8">
        <v>21.1</v>
      </c>
      <c r="AB1126" s="8">
        <v>1.0</v>
      </c>
      <c r="AC1126" s="8">
        <v>0.0</v>
      </c>
      <c r="AD1126" s="8">
        <v>3.4</v>
      </c>
      <c r="AE1126" s="14">
        <v>2017.0</v>
      </c>
      <c r="AF1126" s="17"/>
    </row>
    <row r="1127">
      <c r="A1127" s="8">
        <v>33.0</v>
      </c>
      <c r="B1127" s="9" t="s">
        <v>2280</v>
      </c>
      <c r="C1127" s="10" t="s">
        <v>2281</v>
      </c>
      <c r="D1127" s="8">
        <v>29.0</v>
      </c>
      <c r="E1127" s="8">
        <v>27.0</v>
      </c>
      <c r="F1127" s="8">
        <v>10.0</v>
      </c>
      <c r="G1127" s="8">
        <v>17.0</v>
      </c>
      <c r="H1127" s="8">
        <v>30.3</v>
      </c>
      <c r="I1127" s="11">
        <v>11.5</v>
      </c>
      <c r="J1127" s="10">
        <v>4.7</v>
      </c>
      <c r="K1127" s="10">
        <v>9.1</v>
      </c>
      <c r="L1127" s="8">
        <v>51.6</v>
      </c>
      <c r="M1127" s="10">
        <v>1.0</v>
      </c>
      <c r="N1127" s="10">
        <v>2.5</v>
      </c>
      <c r="O1127" s="8">
        <v>38.2</v>
      </c>
      <c r="P1127" s="8">
        <v>1.1</v>
      </c>
      <c r="Q1127" s="8">
        <v>1.3</v>
      </c>
      <c r="R1127" s="8">
        <v>86.1</v>
      </c>
      <c r="S1127" s="10">
        <v>0.6</v>
      </c>
      <c r="T1127" s="10">
        <v>3.1</v>
      </c>
      <c r="U1127" s="10">
        <v>3.7</v>
      </c>
      <c r="V1127" s="10">
        <v>8.1</v>
      </c>
      <c r="W1127" s="10">
        <v>3.0</v>
      </c>
      <c r="X1127" s="10">
        <v>1.2</v>
      </c>
      <c r="Y1127" s="10">
        <v>0.2</v>
      </c>
      <c r="Z1127" s="10">
        <v>2.2</v>
      </c>
      <c r="AA1127" s="8">
        <v>27.2</v>
      </c>
      <c r="AB1127" s="8">
        <v>11.0</v>
      </c>
      <c r="AC1127" s="8">
        <v>0.0</v>
      </c>
      <c r="AD1127" s="8">
        <v>-1.1</v>
      </c>
      <c r="AE1127" s="14">
        <v>2017.0</v>
      </c>
      <c r="AF1127" s="17"/>
    </row>
    <row r="1128">
      <c r="A1128" s="8">
        <v>34.0</v>
      </c>
      <c r="B1128" s="9" t="s">
        <v>2282</v>
      </c>
      <c r="C1128" s="10" t="s">
        <v>2283</v>
      </c>
      <c r="D1128" s="8">
        <v>24.0</v>
      </c>
      <c r="E1128" s="8">
        <v>34.0</v>
      </c>
      <c r="F1128" s="8">
        <v>8.0</v>
      </c>
      <c r="G1128" s="8">
        <v>26.0</v>
      </c>
      <c r="H1128" s="8">
        <v>26.6</v>
      </c>
      <c r="I1128" s="11">
        <v>11.4</v>
      </c>
      <c r="J1128" s="10">
        <v>4.8</v>
      </c>
      <c r="K1128" s="10">
        <v>9.6</v>
      </c>
      <c r="L1128" s="8">
        <v>50.0</v>
      </c>
      <c r="M1128" s="8">
        <v>0.0</v>
      </c>
      <c r="N1128" s="10">
        <v>0.1</v>
      </c>
      <c r="O1128" s="8">
        <v>50.0</v>
      </c>
      <c r="P1128" s="8">
        <v>1.8</v>
      </c>
      <c r="Q1128" s="8">
        <v>2.8</v>
      </c>
      <c r="R1128" s="8">
        <v>63.5</v>
      </c>
      <c r="S1128" s="10">
        <v>2.1</v>
      </c>
      <c r="T1128" s="10">
        <v>4.2</v>
      </c>
      <c r="U1128" s="10">
        <v>6.4</v>
      </c>
      <c r="V1128" s="10">
        <v>1.4</v>
      </c>
      <c r="W1128" s="10">
        <v>2.0</v>
      </c>
      <c r="X1128" s="10">
        <v>0.8</v>
      </c>
      <c r="Y1128" s="10">
        <v>0.7</v>
      </c>
      <c r="Z1128" s="10">
        <v>3.0</v>
      </c>
      <c r="AA1128" s="8">
        <v>22.3</v>
      </c>
      <c r="AB1128" s="8">
        <v>5.0</v>
      </c>
      <c r="AC1128" s="8">
        <v>0.0</v>
      </c>
      <c r="AD1128" s="8">
        <v>-4.2</v>
      </c>
      <c r="AE1128" s="14">
        <v>2017.0</v>
      </c>
      <c r="AF1128" s="17"/>
    </row>
    <row r="1129">
      <c r="A1129" s="8">
        <v>35.0</v>
      </c>
      <c r="B1129" s="9" t="s">
        <v>2284</v>
      </c>
      <c r="C1129" s="10" t="s">
        <v>2285</v>
      </c>
      <c r="D1129" s="8">
        <v>27.0</v>
      </c>
      <c r="E1129" s="8">
        <v>14.0</v>
      </c>
      <c r="F1129" s="8">
        <v>6.0</v>
      </c>
      <c r="G1129" s="8">
        <v>8.0</v>
      </c>
      <c r="H1129" s="8">
        <v>24.9</v>
      </c>
      <c r="I1129" s="11">
        <v>11.3</v>
      </c>
      <c r="J1129" s="10">
        <v>3.9</v>
      </c>
      <c r="K1129" s="10">
        <v>9.1</v>
      </c>
      <c r="L1129" s="8">
        <v>43.3</v>
      </c>
      <c r="M1129" s="10">
        <v>0.7</v>
      </c>
      <c r="N1129" s="10">
        <v>2.1</v>
      </c>
      <c r="O1129" s="8">
        <v>33.3</v>
      </c>
      <c r="P1129" s="8">
        <v>2.7</v>
      </c>
      <c r="Q1129" s="8">
        <v>2.9</v>
      </c>
      <c r="R1129" s="8">
        <v>95.0</v>
      </c>
      <c r="S1129" s="10">
        <v>0.9</v>
      </c>
      <c r="T1129" s="10">
        <v>2.5</v>
      </c>
      <c r="U1129" s="10">
        <v>3.4</v>
      </c>
      <c r="V1129" s="10">
        <v>2.5</v>
      </c>
      <c r="W1129" s="10">
        <v>1.3</v>
      </c>
      <c r="X1129" s="10">
        <v>1.5</v>
      </c>
      <c r="Y1129" s="10">
        <v>0.3</v>
      </c>
      <c r="Z1129" s="10">
        <v>1.9</v>
      </c>
      <c r="AA1129" s="8">
        <v>21.5</v>
      </c>
      <c r="AB1129" s="8">
        <v>0.0</v>
      </c>
      <c r="AC1129" s="8">
        <v>0.0</v>
      </c>
      <c r="AD1129" s="8">
        <v>-3.9</v>
      </c>
      <c r="AE1129" s="14">
        <v>2017.0</v>
      </c>
      <c r="AF1129" s="17"/>
    </row>
    <row r="1130">
      <c r="A1130" s="8">
        <v>36.0</v>
      </c>
      <c r="B1130" s="9" t="s">
        <v>2286</v>
      </c>
      <c r="C1130" s="10" t="s">
        <v>2287</v>
      </c>
      <c r="D1130" s="8">
        <v>34.0</v>
      </c>
      <c r="E1130" s="8">
        <v>32.0</v>
      </c>
      <c r="F1130" s="8">
        <v>25.0</v>
      </c>
      <c r="G1130" s="8">
        <v>7.0</v>
      </c>
      <c r="H1130" s="8">
        <v>27.7</v>
      </c>
      <c r="I1130" s="11">
        <v>10.9</v>
      </c>
      <c r="J1130" s="10">
        <v>4.6</v>
      </c>
      <c r="K1130" s="10">
        <v>9.2</v>
      </c>
      <c r="L1130" s="8">
        <v>50.2</v>
      </c>
      <c r="M1130" s="10">
        <v>0.6</v>
      </c>
      <c r="N1130" s="10">
        <v>1.4</v>
      </c>
      <c r="O1130" s="8">
        <v>43.2</v>
      </c>
      <c r="P1130" s="8">
        <v>1.0</v>
      </c>
      <c r="Q1130" s="8">
        <v>1.2</v>
      </c>
      <c r="R1130" s="8">
        <v>86.8</v>
      </c>
      <c r="S1130" s="10">
        <v>0.4</v>
      </c>
      <c r="T1130" s="10">
        <v>2.5</v>
      </c>
      <c r="U1130" s="10">
        <v>2.9</v>
      </c>
      <c r="V1130" s="10">
        <v>4.0</v>
      </c>
      <c r="W1130" s="10">
        <v>1.4</v>
      </c>
      <c r="X1130" s="10">
        <v>0.6</v>
      </c>
      <c r="Y1130" s="10">
        <v>0.1</v>
      </c>
      <c r="Z1130" s="10">
        <v>1.0</v>
      </c>
      <c r="AA1130" s="8">
        <v>19.7</v>
      </c>
      <c r="AB1130" s="8">
        <v>1.0</v>
      </c>
      <c r="AC1130" s="8">
        <v>0.0</v>
      </c>
      <c r="AD1130" s="8">
        <v>9.8</v>
      </c>
      <c r="AE1130" s="14">
        <v>2017.0</v>
      </c>
      <c r="AF1130" s="17"/>
    </row>
    <row r="1131">
      <c r="A1131" s="8">
        <v>37.0</v>
      </c>
      <c r="B1131" s="9" t="s">
        <v>2288</v>
      </c>
      <c r="C1131" s="10" t="s">
        <v>2289</v>
      </c>
      <c r="D1131" s="8">
        <v>35.0</v>
      </c>
      <c r="E1131" s="8">
        <v>36.0</v>
      </c>
      <c r="F1131" s="8">
        <v>11.0</v>
      </c>
      <c r="G1131" s="8">
        <v>25.0</v>
      </c>
      <c r="H1131" s="8">
        <v>21.8</v>
      </c>
      <c r="I1131" s="11">
        <v>10.8</v>
      </c>
      <c r="J1131" s="10">
        <v>3.6</v>
      </c>
      <c r="K1131" s="10">
        <v>8.5</v>
      </c>
      <c r="L1131" s="8">
        <v>42.8</v>
      </c>
      <c r="M1131" s="10">
        <v>1.1</v>
      </c>
      <c r="N1131" s="10">
        <v>2.7</v>
      </c>
      <c r="O1131" s="8">
        <v>39.8</v>
      </c>
      <c r="P1131" s="8">
        <v>2.5</v>
      </c>
      <c r="Q1131" s="8">
        <v>3.0</v>
      </c>
      <c r="R1131" s="8">
        <v>82.4</v>
      </c>
      <c r="S1131" s="10">
        <v>0.6</v>
      </c>
      <c r="T1131" s="10">
        <v>3.1</v>
      </c>
      <c r="U1131" s="10">
        <v>3.7</v>
      </c>
      <c r="V1131" s="10">
        <v>2.1</v>
      </c>
      <c r="W1131" s="10">
        <v>1.5</v>
      </c>
      <c r="X1131" s="10">
        <v>0.7</v>
      </c>
      <c r="Y1131" s="10">
        <v>0.3</v>
      </c>
      <c r="Z1131" s="10">
        <v>2.2</v>
      </c>
      <c r="AA1131" s="8">
        <v>19.8</v>
      </c>
      <c r="AB1131" s="8">
        <v>0.0</v>
      </c>
      <c r="AC1131" s="8">
        <v>0.0</v>
      </c>
      <c r="AD1131" s="8">
        <v>-4.5</v>
      </c>
      <c r="AE1131" s="14">
        <v>2017.0</v>
      </c>
      <c r="AF1131" s="17"/>
    </row>
    <row r="1132">
      <c r="A1132" s="8">
        <v>38.0</v>
      </c>
      <c r="B1132" s="9" t="s">
        <v>2290</v>
      </c>
      <c r="C1132" s="10" t="s">
        <v>2291</v>
      </c>
      <c r="D1132" s="8">
        <v>24.0</v>
      </c>
      <c r="E1132" s="8">
        <v>12.0</v>
      </c>
      <c r="F1132" s="8">
        <v>6.0</v>
      </c>
      <c r="G1132" s="8">
        <v>6.0</v>
      </c>
      <c r="H1132" s="8">
        <v>20.3</v>
      </c>
      <c r="I1132" s="11">
        <v>10.8</v>
      </c>
      <c r="J1132" s="10">
        <v>3.3</v>
      </c>
      <c r="K1132" s="10">
        <v>9.8</v>
      </c>
      <c r="L1132" s="8">
        <v>33.9</v>
      </c>
      <c r="M1132" s="10">
        <v>1.1</v>
      </c>
      <c r="N1132" s="10">
        <v>3.5</v>
      </c>
      <c r="O1132" s="8">
        <v>31.0</v>
      </c>
      <c r="P1132" s="8">
        <v>3.0</v>
      </c>
      <c r="Q1132" s="8">
        <v>3.7</v>
      </c>
      <c r="R1132" s="8">
        <v>81.8</v>
      </c>
      <c r="S1132" s="10">
        <v>1.4</v>
      </c>
      <c r="T1132" s="10">
        <v>2.8</v>
      </c>
      <c r="U1132" s="10">
        <v>4.2</v>
      </c>
      <c r="V1132" s="10">
        <v>1.5</v>
      </c>
      <c r="W1132" s="10">
        <v>1.5</v>
      </c>
      <c r="X1132" s="10">
        <v>0.4</v>
      </c>
      <c r="Y1132" s="10">
        <v>0.5</v>
      </c>
      <c r="Z1132" s="10">
        <v>1.7</v>
      </c>
      <c r="AA1132" s="8">
        <v>19.3</v>
      </c>
      <c r="AB1132" s="8">
        <v>0.0</v>
      </c>
      <c r="AC1132" s="8">
        <v>0.0</v>
      </c>
      <c r="AD1132" s="8">
        <v>-0.7</v>
      </c>
      <c r="AE1132" s="14">
        <v>2017.0</v>
      </c>
      <c r="AF1132" s="17"/>
    </row>
    <row r="1133">
      <c r="A1133" s="8">
        <v>39.0</v>
      </c>
      <c r="B1133" s="9" t="s">
        <v>2292</v>
      </c>
      <c r="C1133" s="10" t="s">
        <v>2293</v>
      </c>
      <c r="D1133" s="8">
        <v>27.0</v>
      </c>
      <c r="E1133" s="8">
        <v>34.0</v>
      </c>
      <c r="F1133" s="8">
        <v>12.0</v>
      </c>
      <c r="G1133" s="8">
        <v>22.0</v>
      </c>
      <c r="H1133" s="8">
        <v>30.0</v>
      </c>
      <c r="I1133" s="11">
        <v>10.7</v>
      </c>
      <c r="J1133" s="10">
        <v>4.0</v>
      </c>
      <c r="K1133" s="10">
        <v>10.6</v>
      </c>
      <c r="L1133" s="8">
        <v>37.8</v>
      </c>
      <c r="M1133" s="10">
        <v>0.3</v>
      </c>
      <c r="N1133" s="10">
        <v>1.8</v>
      </c>
      <c r="O1133" s="8">
        <v>18.0</v>
      </c>
      <c r="P1133" s="8">
        <v>2.4</v>
      </c>
      <c r="Q1133" s="8">
        <v>2.7</v>
      </c>
      <c r="R1133" s="8">
        <v>87.9</v>
      </c>
      <c r="S1133" s="10">
        <v>0.9</v>
      </c>
      <c r="T1133" s="10">
        <v>2.9</v>
      </c>
      <c r="U1133" s="10">
        <v>3.8</v>
      </c>
      <c r="V1133" s="10">
        <v>6.6</v>
      </c>
      <c r="W1133" s="10">
        <v>2.6</v>
      </c>
      <c r="X1133" s="10">
        <v>0.9</v>
      </c>
      <c r="Y1133" s="10">
        <v>0.1</v>
      </c>
      <c r="Z1133" s="10">
        <v>2.9</v>
      </c>
      <c r="AA1133" s="8">
        <v>23.5</v>
      </c>
      <c r="AB1133" s="8">
        <v>4.0</v>
      </c>
      <c r="AC1133" s="8">
        <v>1.0</v>
      </c>
      <c r="AD1133" s="8">
        <v>-0.9</v>
      </c>
      <c r="AE1133" s="14">
        <v>2017.0</v>
      </c>
      <c r="AF1133" s="17"/>
    </row>
    <row r="1134">
      <c r="A1134" s="8">
        <v>40.0</v>
      </c>
      <c r="B1134" s="9" t="s">
        <v>2294</v>
      </c>
      <c r="C1134" s="10" t="s">
        <v>2295</v>
      </c>
      <c r="D1134" s="8">
        <v>37.0</v>
      </c>
      <c r="E1134" s="8">
        <v>30.0</v>
      </c>
      <c r="F1134" s="8">
        <v>12.0</v>
      </c>
      <c r="G1134" s="8">
        <v>18.0</v>
      </c>
      <c r="H1134" s="8">
        <v>30.0</v>
      </c>
      <c r="I1134" s="11">
        <v>10.6</v>
      </c>
      <c r="J1134" s="10">
        <v>3.9</v>
      </c>
      <c r="K1134" s="10">
        <v>9.1</v>
      </c>
      <c r="L1134" s="8">
        <v>42.7</v>
      </c>
      <c r="M1134" s="10">
        <v>2.0</v>
      </c>
      <c r="N1134" s="10">
        <v>5.0</v>
      </c>
      <c r="O1134" s="8">
        <v>39.3</v>
      </c>
      <c r="P1134" s="8">
        <v>0.8</v>
      </c>
      <c r="Q1134" s="8">
        <v>1.0</v>
      </c>
      <c r="R1134" s="8">
        <v>77.4</v>
      </c>
      <c r="S1134" s="10">
        <v>0.2</v>
      </c>
      <c r="T1134" s="10">
        <v>1.8</v>
      </c>
      <c r="U1134" s="10">
        <v>2.0</v>
      </c>
      <c r="V1134" s="10">
        <v>6.6</v>
      </c>
      <c r="W1134" s="10">
        <v>2.1</v>
      </c>
      <c r="X1134" s="10">
        <v>1.2</v>
      </c>
      <c r="Y1134" s="10">
        <v>0.1</v>
      </c>
      <c r="Z1134" s="10">
        <v>1.3</v>
      </c>
      <c r="AA1134" s="8">
        <v>23.8</v>
      </c>
      <c r="AB1134" s="8">
        <v>2.0</v>
      </c>
      <c r="AC1134" s="8">
        <v>0.0</v>
      </c>
      <c r="AD1134" s="8">
        <v>1.0</v>
      </c>
      <c r="AE1134" s="14">
        <v>2017.0</v>
      </c>
      <c r="AF1134" s="17"/>
    </row>
    <row r="1135">
      <c r="A1135" s="8">
        <v>41.0</v>
      </c>
      <c r="B1135" s="9" t="s">
        <v>2296</v>
      </c>
      <c r="C1135" s="10" t="s">
        <v>2297</v>
      </c>
      <c r="D1135" s="8">
        <v>28.0</v>
      </c>
      <c r="E1135" s="8">
        <v>33.0</v>
      </c>
      <c r="F1135" s="8">
        <v>22.0</v>
      </c>
      <c r="G1135" s="8">
        <v>11.0</v>
      </c>
      <c r="H1135" s="8">
        <v>25.6</v>
      </c>
      <c r="I1135" s="11">
        <v>10.5</v>
      </c>
      <c r="J1135" s="10">
        <v>3.6</v>
      </c>
      <c r="K1135" s="10">
        <v>10.7</v>
      </c>
      <c r="L1135" s="8">
        <v>33.9</v>
      </c>
      <c r="M1135" s="10">
        <v>1.9</v>
      </c>
      <c r="N1135" s="10">
        <v>5.6</v>
      </c>
      <c r="O1135" s="8">
        <v>34.2</v>
      </c>
      <c r="P1135" s="8">
        <v>1.3</v>
      </c>
      <c r="Q1135" s="8">
        <v>1.6</v>
      </c>
      <c r="R1135" s="8">
        <v>81.5</v>
      </c>
      <c r="S1135" s="10">
        <v>0.7</v>
      </c>
      <c r="T1135" s="10">
        <v>3.1</v>
      </c>
      <c r="U1135" s="10">
        <v>3.8</v>
      </c>
      <c r="V1135" s="10">
        <v>2.3</v>
      </c>
      <c r="W1135" s="10">
        <v>1.6</v>
      </c>
      <c r="X1135" s="10">
        <v>0.9</v>
      </c>
      <c r="Y1135" s="10">
        <v>0.5</v>
      </c>
      <c r="Z1135" s="10">
        <v>2.3</v>
      </c>
      <c r="AA1135" s="8">
        <v>21.4</v>
      </c>
      <c r="AB1135" s="8">
        <v>0.0</v>
      </c>
      <c r="AC1135" s="8">
        <v>0.0</v>
      </c>
      <c r="AD1135" s="8">
        <v>1.7</v>
      </c>
      <c r="AE1135" s="14">
        <v>2017.0</v>
      </c>
      <c r="AF1135" s="17"/>
    </row>
    <row r="1136">
      <c r="A1136" s="8">
        <v>42.0</v>
      </c>
      <c r="B1136" s="9" t="s">
        <v>2298</v>
      </c>
      <c r="C1136" s="10" t="s">
        <v>2299</v>
      </c>
      <c r="D1136" s="8">
        <v>25.0</v>
      </c>
      <c r="E1136" s="8">
        <v>34.0</v>
      </c>
      <c r="F1136" s="8">
        <v>12.0</v>
      </c>
      <c r="G1136" s="8">
        <v>22.0</v>
      </c>
      <c r="H1136" s="8">
        <v>31.6</v>
      </c>
      <c r="I1136" s="11">
        <v>10.4</v>
      </c>
      <c r="J1136" s="10">
        <v>4.4</v>
      </c>
      <c r="K1136" s="10">
        <v>9.0</v>
      </c>
      <c r="L1136" s="8">
        <v>48.5</v>
      </c>
      <c r="M1136" s="8">
        <v>0.0</v>
      </c>
      <c r="N1136" s="8">
        <v>0.0</v>
      </c>
      <c r="O1136" s="8">
        <v>0.0</v>
      </c>
      <c r="P1136" s="8">
        <v>1.6</v>
      </c>
      <c r="Q1136" s="8">
        <v>2.4</v>
      </c>
      <c r="R1136" s="8">
        <v>65.9</v>
      </c>
      <c r="S1136" s="10">
        <v>3.1</v>
      </c>
      <c r="T1136" s="10">
        <v>4.1</v>
      </c>
      <c r="U1136" s="10">
        <v>7.2</v>
      </c>
      <c r="V1136" s="10">
        <v>1.4</v>
      </c>
      <c r="W1136" s="10">
        <v>1.4</v>
      </c>
      <c r="X1136" s="10">
        <v>1.1</v>
      </c>
      <c r="Y1136" s="10">
        <v>2.0</v>
      </c>
      <c r="Z1136" s="10">
        <v>2.4</v>
      </c>
      <c r="AA1136" s="8">
        <v>25.0</v>
      </c>
      <c r="AB1136" s="8">
        <v>5.0</v>
      </c>
      <c r="AC1136" s="8">
        <v>0.0</v>
      </c>
      <c r="AD1136" s="8">
        <v>-4.0</v>
      </c>
      <c r="AE1136" s="14">
        <v>2017.0</v>
      </c>
      <c r="AF1136" s="17"/>
    </row>
    <row r="1137">
      <c r="A1137" s="8">
        <v>42.0</v>
      </c>
      <c r="B1137" s="9" t="s">
        <v>2300</v>
      </c>
      <c r="C1137" s="10" t="s">
        <v>2301</v>
      </c>
      <c r="D1137" s="8">
        <v>28.0</v>
      </c>
      <c r="E1137" s="8">
        <v>34.0</v>
      </c>
      <c r="F1137" s="8">
        <v>16.0</v>
      </c>
      <c r="G1137" s="8">
        <v>18.0</v>
      </c>
      <c r="H1137" s="8">
        <v>29.7</v>
      </c>
      <c r="I1137" s="11">
        <v>10.4</v>
      </c>
      <c r="J1137" s="10">
        <v>2.9</v>
      </c>
      <c r="K1137" s="10">
        <v>7.7</v>
      </c>
      <c r="L1137" s="8">
        <v>38.0</v>
      </c>
      <c r="M1137" s="10">
        <v>0.8</v>
      </c>
      <c r="N1137" s="10">
        <v>2.6</v>
      </c>
      <c r="O1137" s="8">
        <v>29.2</v>
      </c>
      <c r="P1137" s="8">
        <v>3.7</v>
      </c>
      <c r="Q1137" s="8">
        <v>4.4</v>
      </c>
      <c r="R1137" s="8">
        <v>85.1</v>
      </c>
      <c r="S1137" s="10">
        <v>1.7</v>
      </c>
      <c r="T1137" s="10">
        <v>2.5</v>
      </c>
      <c r="U1137" s="10">
        <v>4.2</v>
      </c>
      <c r="V1137" s="10">
        <v>2.2</v>
      </c>
      <c r="W1137" s="10">
        <v>1.6</v>
      </c>
      <c r="X1137" s="10">
        <v>1.2</v>
      </c>
      <c r="Y1137" s="10">
        <v>0.2</v>
      </c>
      <c r="Z1137" s="10">
        <v>2.9</v>
      </c>
      <c r="AA1137" s="8">
        <v>20.4</v>
      </c>
      <c r="AB1137" s="8">
        <v>0.0</v>
      </c>
      <c r="AC1137" s="8">
        <v>0.0</v>
      </c>
      <c r="AD1137" s="8">
        <v>-0.2</v>
      </c>
      <c r="AE1137" s="14">
        <v>2017.0</v>
      </c>
      <c r="AF1137" s="17"/>
    </row>
    <row r="1138">
      <c r="A1138" s="8">
        <v>44.0</v>
      </c>
      <c r="B1138" s="9" t="s">
        <v>2302</v>
      </c>
      <c r="C1138" s="10" t="s">
        <v>2303</v>
      </c>
      <c r="D1138" s="8">
        <v>23.0</v>
      </c>
      <c r="E1138" s="8">
        <v>27.0</v>
      </c>
      <c r="F1138" s="8">
        <v>9.0</v>
      </c>
      <c r="G1138" s="8">
        <v>18.0</v>
      </c>
      <c r="H1138" s="8">
        <v>24.9</v>
      </c>
      <c r="I1138" s="11">
        <v>10.3</v>
      </c>
      <c r="J1138" s="10">
        <v>3.1</v>
      </c>
      <c r="K1138" s="10">
        <v>8.8</v>
      </c>
      <c r="L1138" s="8">
        <v>34.9</v>
      </c>
      <c r="M1138" s="10">
        <v>0.6</v>
      </c>
      <c r="N1138" s="10">
        <v>2.6</v>
      </c>
      <c r="O1138" s="8">
        <v>24.6</v>
      </c>
      <c r="P1138" s="8">
        <v>3.5</v>
      </c>
      <c r="Q1138" s="8">
        <v>3.8</v>
      </c>
      <c r="R1138" s="8">
        <v>92.2</v>
      </c>
      <c r="S1138" s="10">
        <v>0.6</v>
      </c>
      <c r="T1138" s="10">
        <v>2.6</v>
      </c>
      <c r="U1138" s="10">
        <v>3.2</v>
      </c>
      <c r="V1138" s="10">
        <v>1.4</v>
      </c>
      <c r="W1138" s="10">
        <v>1.5</v>
      </c>
      <c r="X1138" s="10">
        <v>1.1</v>
      </c>
      <c r="Y1138" s="10">
        <v>0.2</v>
      </c>
      <c r="Z1138" s="10">
        <v>2.2</v>
      </c>
      <c r="AA1138" s="8">
        <v>18.2</v>
      </c>
      <c r="AB1138" s="8">
        <v>0.0</v>
      </c>
      <c r="AC1138" s="8">
        <v>0.0</v>
      </c>
      <c r="AD1138" s="8">
        <v>-1.7</v>
      </c>
      <c r="AE1138" s="14">
        <v>2017.0</v>
      </c>
      <c r="AF1138" s="17"/>
    </row>
    <row r="1139">
      <c r="A1139" s="8">
        <v>45.0</v>
      </c>
      <c r="B1139" s="9" t="s">
        <v>2304</v>
      </c>
      <c r="C1139" s="10" t="s">
        <v>2305</v>
      </c>
      <c r="D1139" s="8">
        <v>36.0</v>
      </c>
      <c r="E1139" s="8">
        <v>30.0</v>
      </c>
      <c r="F1139" s="8">
        <v>24.0</v>
      </c>
      <c r="G1139" s="8">
        <v>6.0</v>
      </c>
      <c r="H1139" s="8">
        <v>26.9</v>
      </c>
      <c r="I1139" s="11">
        <v>10.2</v>
      </c>
      <c r="J1139" s="10">
        <v>3.6</v>
      </c>
      <c r="K1139" s="10">
        <v>8.1</v>
      </c>
      <c r="L1139" s="8">
        <v>44.9</v>
      </c>
      <c r="M1139" s="10">
        <v>0.8</v>
      </c>
      <c r="N1139" s="10">
        <v>2.2</v>
      </c>
      <c r="O1139" s="8">
        <v>34.8</v>
      </c>
      <c r="P1139" s="8">
        <v>2.1</v>
      </c>
      <c r="Q1139" s="8">
        <v>3.0</v>
      </c>
      <c r="R1139" s="8">
        <v>71.1</v>
      </c>
      <c r="S1139" s="10">
        <v>1.7</v>
      </c>
      <c r="T1139" s="10">
        <v>5.0</v>
      </c>
      <c r="U1139" s="10">
        <v>6.7</v>
      </c>
      <c r="V1139" s="10">
        <v>1.5</v>
      </c>
      <c r="W1139" s="10">
        <v>1.6</v>
      </c>
      <c r="X1139" s="10">
        <v>1.1</v>
      </c>
      <c r="Y1139" s="10">
        <v>0.4</v>
      </c>
      <c r="Z1139" s="10">
        <v>2.3</v>
      </c>
      <c r="AA1139" s="8">
        <v>22.2</v>
      </c>
      <c r="AB1139" s="8">
        <v>2.0</v>
      </c>
      <c r="AC1139" s="8">
        <v>0.0</v>
      </c>
      <c r="AD1139" s="8">
        <v>6.9</v>
      </c>
      <c r="AE1139" s="14">
        <v>2017.0</v>
      </c>
      <c r="AF1139" s="17"/>
    </row>
    <row r="1140">
      <c r="A1140" s="8">
        <v>46.0</v>
      </c>
      <c r="B1140" s="9" t="s">
        <v>2306</v>
      </c>
      <c r="C1140" s="10" t="s">
        <v>2307</v>
      </c>
      <c r="D1140" s="8">
        <v>25.0</v>
      </c>
      <c r="E1140" s="8">
        <v>31.0</v>
      </c>
      <c r="F1140" s="8">
        <v>25.0</v>
      </c>
      <c r="G1140" s="8">
        <v>6.0</v>
      </c>
      <c r="H1140" s="8">
        <v>24.5</v>
      </c>
      <c r="I1140" s="11">
        <v>9.6</v>
      </c>
      <c r="J1140" s="10">
        <v>3.6</v>
      </c>
      <c r="K1140" s="10">
        <v>8.2</v>
      </c>
      <c r="L1140" s="8">
        <v>44.7</v>
      </c>
      <c r="M1140" s="10">
        <v>0.4</v>
      </c>
      <c r="N1140" s="10">
        <v>1.9</v>
      </c>
      <c r="O1140" s="8">
        <v>19.0</v>
      </c>
      <c r="P1140" s="8">
        <v>2.0</v>
      </c>
      <c r="Q1140" s="8">
        <v>2.3</v>
      </c>
      <c r="R1140" s="8">
        <v>88.6</v>
      </c>
      <c r="S1140" s="10">
        <v>0.5</v>
      </c>
      <c r="T1140" s="10">
        <v>1.5</v>
      </c>
      <c r="U1140" s="10">
        <v>1.9</v>
      </c>
      <c r="V1140" s="10">
        <v>3.5</v>
      </c>
      <c r="W1140" s="10">
        <v>1.4</v>
      </c>
      <c r="X1140" s="10">
        <v>1.5</v>
      </c>
      <c r="Y1140" s="10">
        <v>0.2</v>
      </c>
      <c r="Z1140" s="10">
        <v>1.9</v>
      </c>
      <c r="AA1140" s="8">
        <v>18.6</v>
      </c>
      <c r="AB1140" s="8">
        <v>1.0</v>
      </c>
      <c r="AC1140" s="8">
        <v>0.0</v>
      </c>
      <c r="AD1140" s="8">
        <v>5.2</v>
      </c>
      <c r="AE1140" s="14">
        <v>2017.0</v>
      </c>
      <c r="AF1140" s="17"/>
    </row>
    <row r="1141">
      <c r="A1141" s="8">
        <v>47.0</v>
      </c>
      <c r="B1141" s="9" t="s">
        <v>2308</v>
      </c>
      <c r="C1141" s="10" t="s">
        <v>2309</v>
      </c>
      <c r="D1141" s="8">
        <v>35.0</v>
      </c>
      <c r="E1141" s="8">
        <v>29.0</v>
      </c>
      <c r="F1141" s="8">
        <v>8.0</v>
      </c>
      <c r="G1141" s="8">
        <v>21.0</v>
      </c>
      <c r="H1141" s="8">
        <v>27.2</v>
      </c>
      <c r="I1141" s="11">
        <v>9.6</v>
      </c>
      <c r="J1141" s="10">
        <v>3.7</v>
      </c>
      <c r="K1141" s="10">
        <v>10.0</v>
      </c>
      <c r="L1141" s="8">
        <v>36.7</v>
      </c>
      <c r="M1141" s="10">
        <v>0.3</v>
      </c>
      <c r="N1141" s="10">
        <v>1.2</v>
      </c>
      <c r="O1141" s="8">
        <v>25.7</v>
      </c>
      <c r="P1141" s="8">
        <v>2.0</v>
      </c>
      <c r="Q1141" s="8">
        <v>2.5</v>
      </c>
      <c r="R1141" s="8">
        <v>79.5</v>
      </c>
      <c r="S1141" s="10">
        <v>0.4</v>
      </c>
      <c r="T1141" s="10">
        <v>2.5</v>
      </c>
      <c r="U1141" s="10">
        <v>2.9</v>
      </c>
      <c r="V1141" s="10">
        <v>4.3</v>
      </c>
      <c r="W1141" s="10">
        <v>2.3</v>
      </c>
      <c r="X1141" s="10">
        <v>0.7</v>
      </c>
      <c r="Y1141" s="10">
        <v>0.2</v>
      </c>
      <c r="Z1141" s="10">
        <v>2.3</v>
      </c>
      <c r="AA1141" s="8">
        <v>18.8</v>
      </c>
      <c r="AB1141" s="8">
        <v>2.0</v>
      </c>
      <c r="AC1141" s="8">
        <v>0.0</v>
      </c>
      <c r="AD1141" s="8">
        <v>-7.3</v>
      </c>
      <c r="AE1141" s="14">
        <v>2017.0</v>
      </c>
      <c r="AF1141" s="17"/>
    </row>
    <row r="1142">
      <c r="A1142" s="8">
        <v>48.0</v>
      </c>
      <c r="B1142" s="9" t="s">
        <v>2310</v>
      </c>
      <c r="C1142" s="10" t="s">
        <v>2311</v>
      </c>
      <c r="D1142" s="8">
        <v>31.0</v>
      </c>
      <c r="E1142" s="8">
        <v>25.0</v>
      </c>
      <c r="F1142" s="8">
        <v>7.0</v>
      </c>
      <c r="G1142" s="8">
        <v>18.0</v>
      </c>
      <c r="H1142" s="8">
        <v>26.3</v>
      </c>
      <c r="I1142" s="11">
        <v>9.5</v>
      </c>
      <c r="J1142" s="10">
        <v>3.2</v>
      </c>
      <c r="K1142" s="10">
        <v>8.2</v>
      </c>
      <c r="L1142" s="8">
        <v>39.5</v>
      </c>
      <c r="M1142" s="10">
        <v>0.7</v>
      </c>
      <c r="N1142" s="10">
        <v>2.3</v>
      </c>
      <c r="O1142" s="8">
        <v>31.6</v>
      </c>
      <c r="P1142" s="8">
        <v>2.3</v>
      </c>
      <c r="Q1142" s="8">
        <v>2.8</v>
      </c>
      <c r="R1142" s="8">
        <v>81.7</v>
      </c>
      <c r="S1142" s="10">
        <v>0.5</v>
      </c>
      <c r="T1142" s="10">
        <v>1.0</v>
      </c>
      <c r="U1142" s="10">
        <v>1.5</v>
      </c>
      <c r="V1142" s="10">
        <v>3.9</v>
      </c>
      <c r="W1142" s="10">
        <v>2.1</v>
      </c>
      <c r="X1142" s="10">
        <v>0.9</v>
      </c>
      <c r="Y1142" s="10">
        <v>0.2</v>
      </c>
      <c r="Z1142" s="10">
        <v>2.8</v>
      </c>
      <c r="AA1142" s="8">
        <v>17.8</v>
      </c>
      <c r="AB1142" s="8">
        <v>0.0</v>
      </c>
      <c r="AC1142" s="8">
        <v>0.0</v>
      </c>
      <c r="AD1142" s="8">
        <v>-7.1</v>
      </c>
      <c r="AE1142" s="14">
        <v>2017.0</v>
      </c>
      <c r="AF1142" s="17"/>
    </row>
    <row r="1143">
      <c r="A1143" s="8">
        <v>49.0</v>
      </c>
      <c r="B1143" s="9" t="s">
        <v>2312</v>
      </c>
      <c r="C1143" s="10" t="s">
        <v>2313</v>
      </c>
      <c r="D1143" s="8">
        <v>30.0</v>
      </c>
      <c r="E1143" s="8">
        <v>34.0</v>
      </c>
      <c r="F1143" s="8">
        <v>12.0</v>
      </c>
      <c r="G1143" s="8">
        <v>22.0</v>
      </c>
      <c r="H1143" s="8">
        <v>24.5</v>
      </c>
      <c r="I1143" s="11">
        <v>9.5</v>
      </c>
      <c r="J1143" s="10">
        <v>4.1</v>
      </c>
      <c r="K1143" s="10">
        <v>8.6</v>
      </c>
      <c r="L1143" s="8">
        <v>47.6</v>
      </c>
      <c r="M1143" s="10">
        <v>0.2</v>
      </c>
      <c r="N1143" s="10">
        <v>0.6</v>
      </c>
      <c r="O1143" s="8">
        <v>38.1</v>
      </c>
      <c r="P1143" s="8">
        <v>1.1</v>
      </c>
      <c r="Q1143" s="8">
        <v>1.4</v>
      </c>
      <c r="R1143" s="8">
        <v>78.7</v>
      </c>
      <c r="S1143" s="10">
        <v>1.6</v>
      </c>
      <c r="T1143" s="10">
        <v>4.7</v>
      </c>
      <c r="U1143" s="10">
        <v>6.3</v>
      </c>
      <c r="V1143" s="10">
        <v>1.6</v>
      </c>
      <c r="W1143" s="10">
        <v>1.8</v>
      </c>
      <c r="X1143" s="10">
        <v>0.6</v>
      </c>
      <c r="Y1143" s="10">
        <v>1.7</v>
      </c>
      <c r="Z1143" s="10">
        <v>2.1</v>
      </c>
      <c r="AA1143" s="8">
        <v>22.2</v>
      </c>
      <c r="AB1143" s="8">
        <v>4.0</v>
      </c>
      <c r="AC1143" s="8">
        <v>0.0</v>
      </c>
      <c r="AD1143" s="8">
        <v>-3.6</v>
      </c>
      <c r="AE1143" s="14">
        <v>2017.0</v>
      </c>
      <c r="AF1143" s="17"/>
    </row>
    <row r="1144">
      <c r="A1144" s="8">
        <v>50.0</v>
      </c>
      <c r="B1144" s="9" t="s">
        <v>2314</v>
      </c>
      <c r="C1144" s="10" t="s">
        <v>2315</v>
      </c>
      <c r="D1144" s="8">
        <v>24.0</v>
      </c>
      <c r="E1144" s="8">
        <v>21.0</v>
      </c>
      <c r="F1144" s="8">
        <v>5.0</v>
      </c>
      <c r="G1144" s="8">
        <v>16.0</v>
      </c>
      <c r="H1144" s="8">
        <v>24.5</v>
      </c>
      <c r="I1144" s="11">
        <v>9.1</v>
      </c>
      <c r="J1144" s="10">
        <v>3.9</v>
      </c>
      <c r="K1144" s="10">
        <v>7.4</v>
      </c>
      <c r="L1144" s="8">
        <v>52.3</v>
      </c>
      <c r="M1144" s="10">
        <v>0.4</v>
      </c>
      <c r="N1144" s="10">
        <v>1.0</v>
      </c>
      <c r="O1144" s="8">
        <v>45.0</v>
      </c>
      <c r="P1144" s="8">
        <v>1.0</v>
      </c>
      <c r="Q1144" s="8">
        <v>1.3</v>
      </c>
      <c r="R1144" s="8">
        <v>74.1</v>
      </c>
      <c r="S1144" s="10">
        <v>0.3</v>
      </c>
      <c r="T1144" s="10">
        <v>1.5</v>
      </c>
      <c r="U1144" s="10">
        <v>1.8</v>
      </c>
      <c r="V1144" s="10">
        <v>4.4</v>
      </c>
      <c r="W1144" s="10">
        <v>2.0</v>
      </c>
      <c r="X1144" s="10">
        <v>1.6</v>
      </c>
      <c r="Y1144" s="10">
        <v>0.1</v>
      </c>
      <c r="Z1144" s="10">
        <v>1.7</v>
      </c>
      <c r="AA1144" s="8">
        <v>19.0</v>
      </c>
      <c r="AB1144" s="8">
        <v>0.0</v>
      </c>
      <c r="AC1144" s="8">
        <v>0.0</v>
      </c>
      <c r="AD1144" s="8">
        <v>-0.1</v>
      </c>
      <c r="AE1144" s="14">
        <v>2017.0</v>
      </c>
      <c r="AF1144" s="17"/>
    </row>
    <row r="1145">
      <c r="A1145" s="8">
        <v>51.0</v>
      </c>
      <c r="B1145" s="9" t="s">
        <v>2316</v>
      </c>
      <c r="C1145" s="10" t="s">
        <v>2317</v>
      </c>
      <c r="D1145" s="8">
        <v>27.0</v>
      </c>
      <c r="E1145" s="8">
        <v>34.0</v>
      </c>
      <c r="F1145" s="8">
        <v>21.0</v>
      </c>
      <c r="G1145" s="8">
        <v>13.0</v>
      </c>
      <c r="H1145" s="8">
        <v>27.2</v>
      </c>
      <c r="I1145" s="11">
        <v>8.6</v>
      </c>
      <c r="J1145" s="10">
        <v>2.8</v>
      </c>
      <c r="K1145" s="10">
        <v>6.8</v>
      </c>
      <c r="L1145" s="8">
        <v>41.1</v>
      </c>
      <c r="M1145" s="10">
        <v>2.1</v>
      </c>
      <c r="N1145" s="10">
        <v>5.1</v>
      </c>
      <c r="O1145" s="8">
        <v>41.0</v>
      </c>
      <c r="P1145" s="8">
        <v>0.9</v>
      </c>
      <c r="Q1145" s="8">
        <v>1.1</v>
      </c>
      <c r="R1145" s="8">
        <v>86.5</v>
      </c>
      <c r="S1145" s="10">
        <v>0.5</v>
      </c>
      <c r="T1145" s="10">
        <v>2.6</v>
      </c>
      <c r="U1145" s="10">
        <v>3.1</v>
      </c>
      <c r="V1145" s="10">
        <v>1.1</v>
      </c>
      <c r="W1145" s="10">
        <v>0.9</v>
      </c>
      <c r="X1145" s="10">
        <v>1.2</v>
      </c>
      <c r="Y1145" s="10">
        <v>0.1</v>
      </c>
      <c r="Z1145" s="10">
        <v>1.6</v>
      </c>
      <c r="AA1145" s="8">
        <v>17.6</v>
      </c>
      <c r="AB1145" s="8">
        <v>0.0</v>
      </c>
      <c r="AC1145" s="8">
        <v>0.0</v>
      </c>
      <c r="AD1145" s="8">
        <v>2.8</v>
      </c>
      <c r="AE1145" s="14">
        <v>2017.0</v>
      </c>
      <c r="AF1145" s="17"/>
    </row>
    <row r="1146">
      <c r="A1146" s="8">
        <v>52.0</v>
      </c>
      <c r="B1146" s="9" t="s">
        <v>2318</v>
      </c>
      <c r="C1146" s="10" t="s">
        <v>2319</v>
      </c>
      <c r="D1146" s="8">
        <v>23.0</v>
      </c>
      <c r="E1146" s="8">
        <v>31.0</v>
      </c>
      <c r="F1146" s="8">
        <v>8.0</v>
      </c>
      <c r="G1146" s="8">
        <v>23.0</v>
      </c>
      <c r="H1146" s="8">
        <v>22.9</v>
      </c>
      <c r="I1146" s="11">
        <v>8.5</v>
      </c>
      <c r="J1146" s="10">
        <v>2.7</v>
      </c>
      <c r="K1146" s="10">
        <v>7.9</v>
      </c>
      <c r="L1146" s="8">
        <v>34.6</v>
      </c>
      <c r="M1146" s="10">
        <v>1.1</v>
      </c>
      <c r="N1146" s="10">
        <v>3.1</v>
      </c>
      <c r="O1146" s="8">
        <v>36.5</v>
      </c>
      <c r="P1146" s="8">
        <v>1.9</v>
      </c>
      <c r="Q1146" s="8">
        <v>2.2</v>
      </c>
      <c r="R1146" s="8">
        <v>87.0</v>
      </c>
      <c r="S1146" s="10">
        <v>0.4</v>
      </c>
      <c r="T1146" s="10">
        <v>1.5</v>
      </c>
      <c r="U1146" s="10">
        <v>1.9</v>
      </c>
      <c r="V1146" s="10">
        <v>3.4</v>
      </c>
      <c r="W1146" s="10">
        <v>2.5</v>
      </c>
      <c r="X1146" s="10">
        <v>0.5</v>
      </c>
      <c r="Y1146" s="10">
        <v>0.1</v>
      </c>
      <c r="Z1146" s="10">
        <v>1.8</v>
      </c>
      <c r="AA1146" s="8">
        <v>16.3</v>
      </c>
      <c r="AB1146" s="8">
        <v>0.0</v>
      </c>
      <c r="AC1146" s="8">
        <v>0.0</v>
      </c>
      <c r="AD1146" s="8">
        <v>-3.5</v>
      </c>
      <c r="AE1146" s="14">
        <v>2017.0</v>
      </c>
      <c r="AF1146" s="17"/>
    </row>
    <row r="1147">
      <c r="A1147" s="8">
        <v>53.0</v>
      </c>
      <c r="B1147" s="9" t="s">
        <v>2320</v>
      </c>
      <c r="C1147" s="10" t="s">
        <v>2321</v>
      </c>
      <c r="D1147" s="8">
        <v>27.0</v>
      </c>
      <c r="E1147" s="8">
        <v>31.0</v>
      </c>
      <c r="F1147" s="8">
        <v>18.0</v>
      </c>
      <c r="G1147" s="8">
        <v>13.0</v>
      </c>
      <c r="H1147" s="8">
        <v>23.7</v>
      </c>
      <c r="I1147" s="11">
        <v>8.4</v>
      </c>
      <c r="J1147" s="10">
        <v>3.2</v>
      </c>
      <c r="K1147" s="10">
        <v>8.5</v>
      </c>
      <c r="L1147" s="8">
        <v>38.0</v>
      </c>
      <c r="M1147" s="10">
        <v>0.7</v>
      </c>
      <c r="N1147" s="10">
        <v>2.5</v>
      </c>
      <c r="O1147" s="8">
        <v>27.8</v>
      </c>
      <c r="P1147" s="8">
        <v>1.2</v>
      </c>
      <c r="Q1147" s="8">
        <v>1.5</v>
      </c>
      <c r="R1147" s="8">
        <v>80.9</v>
      </c>
      <c r="S1147" s="10">
        <v>0.1</v>
      </c>
      <c r="T1147" s="10">
        <v>1.3</v>
      </c>
      <c r="U1147" s="10">
        <v>1.5</v>
      </c>
      <c r="V1147" s="10">
        <v>2.9</v>
      </c>
      <c r="W1147" s="10">
        <v>0.9</v>
      </c>
      <c r="X1147" s="10">
        <v>0.8</v>
      </c>
      <c r="Y1147" s="10">
        <v>0.1</v>
      </c>
      <c r="Z1147" s="10">
        <v>2.2</v>
      </c>
      <c r="AA1147" s="8">
        <v>15.4</v>
      </c>
      <c r="AB1147" s="8">
        <v>0.0</v>
      </c>
      <c r="AC1147" s="8">
        <v>0.0</v>
      </c>
      <c r="AD1147" s="8">
        <v>1.6</v>
      </c>
      <c r="AE1147" s="14">
        <v>2017.0</v>
      </c>
      <c r="AF1147" s="17"/>
    </row>
    <row r="1148">
      <c r="A1148" s="8">
        <v>54.0</v>
      </c>
      <c r="B1148" s="9" t="s">
        <v>2322</v>
      </c>
      <c r="C1148" s="10" t="s">
        <v>2323</v>
      </c>
      <c r="D1148" s="8">
        <v>31.0</v>
      </c>
      <c r="E1148" s="8">
        <v>35.0</v>
      </c>
      <c r="F1148" s="8">
        <v>10.0</v>
      </c>
      <c r="G1148" s="8">
        <v>25.0</v>
      </c>
      <c r="H1148" s="8">
        <v>24.7</v>
      </c>
      <c r="I1148" s="11">
        <v>8.4</v>
      </c>
      <c r="J1148" s="10">
        <v>3.1</v>
      </c>
      <c r="K1148" s="10">
        <v>8.8</v>
      </c>
      <c r="L1148" s="8">
        <v>35.7</v>
      </c>
      <c r="M1148" s="10">
        <v>0.7</v>
      </c>
      <c r="N1148" s="10">
        <v>2.1</v>
      </c>
      <c r="O1148" s="8">
        <v>34.2</v>
      </c>
      <c r="P1148" s="8">
        <v>1.4</v>
      </c>
      <c r="Q1148" s="8">
        <v>2.0</v>
      </c>
      <c r="R1148" s="8">
        <v>67.6</v>
      </c>
      <c r="S1148" s="10">
        <v>0.7</v>
      </c>
      <c r="T1148" s="10">
        <v>2.7</v>
      </c>
      <c r="U1148" s="10">
        <v>3.3</v>
      </c>
      <c r="V1148" s="10">
        <v>1.9</v>
      </c>
      <c r="W1148" s="10">
        <v>1.7</v>
      </c>
      <c r="X1148" s="10">
        <v>1.0</v>
      </c>
      <c r="Y1148" s="10">
        <v>0.4</v>
      </c>
      <c r="Z1148" s="10">
        <v>2.0</v>
      </c>
      <c r="AA1148" s="8">
        <v>17.3</v>
      </c>
      <c r="AB1148" s="8">
        <v>0.0</v>
      </c>
      <c r="AC1148" s="8">
        <v>0.0</v>
      </c>
      <c r="AD1148" s="8">
        <v>-2.5</v>
      </c>
      <c r="AE1148" s="14">
        <v>2017.0</v>
      </c>
      <c r="AF1148" s="17"/>
    </row>
    <row r="1149">
      <c r="A1149" s="8">
        <v>55.0</v>
      </c>
      <c r="B1149" s="9" t="s">
        <v>2324</v>
      </c>
      <c r="C1149" s="10" t="s">
        <v>2325</v>
      </c>
      <c r="D1149" s="8">
        <v>30.0</v>
      </c>
      <c r="E1149" s="8">
        <v>33.0</v>
      </c>
      <c r="F1149" s="8">
        <v>14.0</v>
      </c>
      <c r="G1149" s="8">
        <v>19.0</v>
      </c>
      <c r="H1149" s="8">
        <v>28.3</v>
      </c>
      <c r="I1149" s="11">
        <v>8.2</v>
      </c>
      <c r="J1149" s="10">
        <v>3.2</v>
      </c>
      <c r="K1149" s="10">
        <v>6.1</v>
      </c>
      <c r="L1149" s="8">
        <v>52.5</v>
      </c>
      <c r="M1149" s="10">
        <v>0.7</v>
      </c>
      <c r="N1149" s="10">
        <v>2.0</v>
      </c>
      <c r="O1149" s="8">
        <v>32.8</v>
      </c>
      <c r="P1149" s="8">
        <v>1.2</v>
      </c>
      <c r="Q1149" s="8">
        <v>1.5</v>
      </c>
      <c r="R1149" s="8">
        <v>74.5</v>
      </c>
      <c r="S1149" s="10">
        <v>1.0</v>
      </c>
      <c r="T1149" s="10">
        <v>3.2</v>
      </c>
      <c r="U1149" s="10">
        <v>4.2</v>
      </c>
      <c r="V1149" s="10">
        <v>1.6</v>
      </c>
      <c r="W1149" s="10">
        <v>1.0</v>
      </c>
      <c r="X1149" s="10">
        <v>0.7</v>
      </c>
      <c r="Y1149" s="10">
        <v>0.1</v>
      </c>
      <c r="Z1149" s="10">
        <v>2.4</v>
      </c>
      <c r="AA1149" s="8">
        <v>16.4</v>
      </c>
      <c r="AB1149" s="8">
        <v>0.0</v>
      </c>
      <c r="AC1149" s="8">
        <v>0.0</v>
      </c>
      <c r="AD1149" s="8">
        <v>0.2</v>
      </c>
      <c r="AE1149" s="14">
        <v>2017.0</v>
      </c>
      <c r="AF1149" s="17"/>
    </row>
    <row r="1150">
      <c r="A1150" s="8">
        <v>56.0</v>
      </c>
      <c r="B1150" s="9" t="s">
        <v>2326</v>
      </c>
      <c r="C1150" s="10" t="s">
        <v>2327</v>
      </c>
      <c r="D1150" s="8">
        <v>36.0</v>
      </c>
      <c r="E1150" s="8">
        <v>22.0</v>
      </c>
      <c r="F1150" s="8">
        <v>20.0</v>
      </c>
      <c r="G1150" s="8">
        <v>2.0</v>
      </c>
      <c r="H1150" s="8">
        <v>23.6</v>
      </c>
      <c r="I1150" s="11">
        <v>8.0</v>
      </c>
      <c r="J1150" s="10">
        <v>3.1</v>
      </c>
      <c r="K1150" s="10">
        <v>7.0</v>
      </c>
      <c r="L1150" s="8">
        <v>45.1</v>
      </c>
      <c r="M1150" s="10">
        <v>0.5</v>
      </c>
      <c r="N1150" s="10">
        <v>1.5</v>
      </c>
      <c r="O1150" s="8">
        <v>35.3</v>
      </c>
      <c r="P1150" s="8">
        <v>1.2</v>
      </c>
      <c r="Q1150" s="8">
        <v>1.6</v>
      </c>
      <c r="R1150" s="8">
        <v>75.0</v>
      </c>
      <c r="S1150" s="10">
        <v>0.4</v>
      </c>
      <c r="T1150" s="10">
        <v>2.1</v>
      </c>
      <c r="U1150" s="10">
        <v>2.5</v>
      </c>
      <c r="V1150" s="10">
        <v>4.1</v>
      </c>
      <c r="W1150" s="10">
        <v>2.0</v>
      </c>
      <c r="X1150" s="10">
        <v>0.5</v>
      </c>
      <c r="Y1150" s="10">
        <v>0.1</v>
      </c>
      <c r="Z1150" s="10">
        <v>1.7</v>
      </c>
      <c r="AA1150" s="8">
        <v>16.3</v>
      </c>
      <c r="AB1150" s="8">
        <v>0.0</v>
      </c>
      <c r="AC1150" s="8">
        <v>0.0</v>
      </c>
      <c r="AD1150" s="8">
        <v>5.3</v>
      </c>
      <c r="AE1150" s="14">
        <v>2017.0</v>
      </c>
      <c r="AF1150" s="17"/>
    </row>
    <row r="1151">
      <c r="A1151" s="8">
        <v>57.0</v>
      </c>
      <c r="B1151" s="9" t="s">
        <v>2328</v>
      </c>
      <c r="C1151" s="10" t="s">
        <v>2329</v>
      </c>
      <c r="D1151" s="8">
        <v>33.0</v>
      </c>
      <c r="E1151" s="8">
        <v>34.0</v>
      </c>
      <c r="F1151" s="8">
        <v>18.0</v>
      </c>
      <c r="G1151" s="8">
        <v>16.0</v>
      </c>
      <c r="H1151" s="8">
        <v>21.3</v>
      </c>
      <c r="I1151" s="11">
        <v>8.0</v>
      </c>
      <c r="J1151" s="10">
        <v>2.4</v>
      </c>
      <c r="K1151" s="10">
        <v>6.1</v>
      </c>
      <c r="L1151" s="8">
        <v>38.9</v>
      </c>
      <c r="M1151" s="10">
        <v>1.1</v>
      </c>
      <c r="N1151" s="10">
        <v>2.9</v>
      </c>
      <c r="O1151" s="8">
        <v>36.0</v>
      </c>
      <c r="P1151" s="8">
        <v>2.2</v>
      </c>
      <c r="Q1151" s="8">
        <v>2.7</v>
      </c>
      <c r="R1151" s="8">
        <v>82.4</v>
      </c>
      <c r="S1151" s="10">
        <v>0.4</v>
      </c>
      <c r="T1151" s="10">
        <v>2.0</v>
      </c>
      <c r="U1151" s="10">
        <v>2.4</v>
      </c>
      <c r="V1151" s="10">
        <v>3.6</v>
      </c>
      <c r="W1151" s="10">
        <v>1.6</v>
      </c>
      <c r="X1151" s="10">
        <v>0.9</v>
      </c>
      <c r="Y1151" s="10">
        <v>0.3</v>
      </c>
      <c r="Z1151" s="10">
        <v>1.4</v>
      </c>
      <c r="AA1151" s="8">
        <v>17.5</v>
      </c>
      <c r="AB1151" s="8">
        <v>0.0</v>
      </c>
      <c r="AC1151" s="8">
        <v>0.0</v>
      </c>
      <c r="AD1151" s="8">
        <v>1.4</v>
      </c>
      <c r="AE1151" s="14">
        <v>2017.0</v>
      </c>
      <c r="AF1151" s="17"/>
    </row>
    <row r="1152">
      <c r="A1152" s="8">
        <v>58.0</v>
      </c>
      <c r="B1152" s="9" t="s">
        <v>2330</v>
      </c>
      <c r="C1152" s="10" t="s">
        <v>2331</v>
      </c>
      <c r="D1152" s="8">
        <v>33.0</v>
      </c>
      <c r="E1152" s="8">
        <v>34.0</v>
      </c>
      <c r="F1152" s="8">
        <v>18.0</v>
      </c>
      <c r="G1152" s="8">
        <v>16.0</v>
      </c>
      <c r="H1152" s="8">
        <v>17.0</v>
      </c>
      <c r="I1152" s="11">
        <v>8.0</v>
      </c>
      <c r="J1152" s="10">
        <v>2.6</v>
      </c>
      <c r="K1152" s="10">
        <v>7.3</v>
      </c>
      <c r="L1152" s="8">
        <v>34.9</v>
      </c>
      <c r="M1152" s="10">
        <v>1.3</v>
      </c>
      <c r="N1152" s="10">
        <v>3.9</v>
      </c>
      <c r="O1152" s="8">
        <v>32.8</v>
      </c>
      <c r="P1152" s="8">
        <v>1.6</v>
      </c>
      <c r="Q1152" s="8">
        <v>1.8</v>
      </c>
      <c r="R1152" s="8">
        <v>87.1</v>
      </c>
      <c r="S1152" s="10">
        <v>0.2</v>
      </c>
      <c r="T1152" s="10">
        <v>0.6</v>
      </c>
      <c r="U1152" s="10">
        <v>0.8</v>
      </c>
      <c r="V1152" s="10">
        <v>1.7</v>
      </c>
      <c r="W1152" s="10">
        <v>0.9</v>
      </c>
      <c r="X1152" s="10">
        <v>0.4</v>
      </c>
      <c r="Y1152" s="8">
        <v>0.0</v>
      </c>
      <c r="Z1152" s="10">
        <v>1.2</v>
      </c>
      <c r="AA1152" s="8">
        <v>12.8</v>
      </c>
      <c r="AB1152" s="8">
        <v>0.0</v>
      </c>
      <c r="AC1152" s="8">
        <v>0.0</v>
      </c>
      <c r="AD1152" s="8">
        <v>1.1</v>
      </c>
      <c r="AE1152" s="14">
        <v>2017.0</v>
      </c>
      <c r="AF1152" s="17"/>
    </row>
    <row r="1153">
      <c r="A1153" s="8">
        <v>59.0</v>
      </c>
      <c r="B1153" s="9" t="s">
        <v>2332</v>
      </c>
      <c r="C1153" s="10" t="s">
        <v>2333</v>
      </c>
      <c r="D1153" s="8">
        <v>31.0</v>
      </c>
      <c r="E1153" s="8">
        <v>34.0</v>
      </c>
      <c r="F1153" s="8">
        <v>27.0</v>
      </c>
      <c r="G1153" s="8">
        <v>7.0</v>
      </c>
      <c r="H1153" s="8">
        <v>21.8</v>
      </c>
      <c r="I1153" s="11">
        <v>8.0</v>
      </c>
      <c r="J1153" s="10">
        <v>2.7</v>
      </c>
      <c r="K1153" s="10">
        <v>6.4</v>
      </c>
      <c r="L1153" s="8">
        <v>42.4</v>
      </c>
      <c r="M1153" s="10">
        <v>1.1</v>
      </c>
      <c r="N1153" s="10">
        <v>3.2</v>
      </c>
      <c r="O1153" s="8">
        <v>35.8</v>
      </c>
      <c r="P1153" s="8">
        <v>1.4</v>
      </c>
      <c r="Q1153" s="8">
        <v>1.7</v>
      </c>
      <c r="R1153" s="8">
        <v>84.2</v>
      </c>
      <c r="S1153" s="10">
        <v>0.4</v>
      </c>
      <c r="T1153" s="10">
        <v>1.1</v>
      </c>
      <c r="U1153" s="10">
        <v>1.6</v>
      </c>
      <c r="V1153" s="10">
        <v>3.4</v>
      </c>
      <c r="W1153" s="10">
        <v>1.7</v>
      </c>
      <c r="X1153" s="10">
        <v>0.7</v>
      </c>
      <c r="Y1153" s="10">
        <v>0.1</v>
      </c>
      <c r="Z1153" s="10">
        <v>1.4</v>
      </c>
      <c r="AA1153" s="8">
        <v>15.7</v>
      </c>
      <c r="AB1153" s="8">
        <v>0.0</v>
      </c>
      <c r="AC1153" s="8">
        <v>0.0</v>
      </c>
      <c r="AD1153" s="8">
        <v>7.6</v>
      </c>
      <c r="AE1153" s="14">
        <v>2017.0</v>
      </c>
      <c r="AF1153" s="17"/>
    </row>
    <row r="1154">
      <c r="A1154" s="8">
        <v>60.0</v>
      </c>
      <c r="B1154" s="9" t="s">
        <v>2334</v>
      </c>
      <c r="C1154" s="10" t="s">
        <v>2335</v>
      </c>
      <c r="D1154" s="8">
        <v>25.0</v>
      </c>
      <c r="E1154" s="8">
        <v>34.0</v>
      </c>
      <c r="F1154" s="8">
        <v>22.0</v>
      </c>
      <c r="G1154" s="8">
        <v>12.0</v>
      </c>
      <c r="H1154" s="8">
        <v>21.4</v>
      </c>
      <c r="I1154" s="11">
        <v>7.8</v>
      </c>
      <c r="J1154" s="10">
        <v>2.9</v>
      </c>
      <c r="K1154" s="10">
        <v>7.0</v>
      </c>
      <c r="L1154" s="8">
        <v>41.6</v>
      </c>
      <c r="M1154" s="10">
        <v>1.1</v>
      </c>
      <c r="N1154" s="10">
        <v>3.2</v>
      </c>
      <c r="O1154" s="8">
        <v>34.5</v>
      </c>
      <c r="P1154" s="8">
        <v>0.9</v>
      </c>
      <c r="Q1154" s="8">
        <v>1.1</v>
      </c>
      <c r="R1154" s="8">
        <v>74.4</v>
      </c>
      <c r="S1154" s="10">
        <v>0.3</v>
      </c>
      <c r="T1154" s="10">
        <v>1.8</v>
      </c>
      <c r="U1154" s="10">
        <v>2.1</v>
      </c>
      <c r="V1154" s="10">
        <v>2.1</v>
      </c>
      <c r="W1154" s="10">
        <v>1.4</v>
      </c>
      <c r="X1154" s="10">
        <v>0.6</v>
      </c>
      <c r="Y1154" s="10">
        <v>0.1</v>
      </c>
      <c r="Z1154" s="10">
        <v>1.6</v>
      </c>
      <c r="AA1154" s="8">
        <v>14.5</v>
      </c>
      <c r="AB1154" s="8">
        <v>0.0</v>
      </c>
      <c r="AC1154" s="8">
        <v>0.0</v>
      </c>
      <c r="AD1154" s="8">
        <v>0.3</v>
      </c>
      <c r="AE1154" s="14">
        <v>2017.0</v>
      </c>
      <c r="AF1154" s="17"/>
    </row>
    <row r="1155">
      <c r="A1155" s="8">
        <v>60.0</v>
      </c>
      <c r="B1155" s="9" t="s">
        <v>2336</v>
      </c>
      <c r="C1155" s="10" t="s">
        <v>2337</v>
      </c>
      <c r="D1155" s="8">
        <v>24.0</v>
      </c>
      <c r="E1155" s="8">
        <v>34.0</v>
      </c>
      <c r="F1155" s="8">
        <v>8.0</v>
      </c>
      <c r="G1155" s="8">
        <v>26.0</v>
      </c>
      <c r="H1155" s="8">
        <v>20.2</v>
      </c>
      <c r="I1155" s="11">
        <v>7.8</v>
      </c>
      <c r="J1155" s="10">
        <v>2.9</v>
      </c>
      <c r="K1155" s="10">
        <v>6.4</v>
      </c>
      <c r="L1155" s="8">
        <v>45.7</v>
      </c>
      <c r="M1155" s="10">
        <v>0.1</v>
      </c>
      <c r="N1155" s="10">
        <v>0.2</v>
      </c>
      <c r="O1155" s="8">
        <v>37.5</v>
      </c>
      <c r="P1155" s="8">
        <v>1.8</v>
      </c>
      <c r="Q1155" s="8">
        <v>3.0</v>
      </c>
      <c r="R1155" s="8">
        <v>60.8</v>
      </c>
      <c r="S1155" s="10">
        <v>1.5</v>
      </c>
      <c r="T1155" s="10">
        <v>2.8</v>
      </c>
      <c r="U1155" s="10">
        <v>4.2</v>
      </c>
      <c r="V1155" s="10">
        <v>1.0</v>
      </c>
      <c r="W1155" s="10">
        <v>1.4</v>
      </c>
      <c r="X1155" s="10">
        <v>0.9</v>
      </c>
      <c r="Y1155" s="10">
        <v>0.3</v>
      </c>
      <c r="Z1155" s="10">
        <v>2.1</v>
      </c>
      <c r="AA1155" s="8">
        <v>15.4</v>
      </c>
      <c r="AB1155" s="8">
        <v>1.0</v>
      </c>
      <c r="AC1155" s="8">
        <v>0.0</v>
      </c>
      <c r="AD1155" s="8">
        <v>-2.8</v>
      </c>
      <c r="AE1155" s="14">
        <v>2017.0</v>
      </c>
      <c r="AF1155" s="17"/>
    </row>
    <row r="1156">
      <c r="A1156" s="8">
        <v>62.0</v>
      </c>
      <c r="B1156" s="9" t="s">
        <v>2338</v>
      </c>
      <c r="C1156" s="10" t="s">
        <v>2339</v>
      </c>
      <c r="D1156" s="8">
        <v>24.0</v>
      </c>
      <c r="E1156" s="8">
        <v>32.0</v>
      </c>
      <c r="F1156" s="8">
        <v>12.0</v>
      </c>
      <c r="G1156" s="8">
        <v>20.0</v>
      </c>
      <c r="H1156" s="8">
        <v>22.3</v>
      </c>
      <c r="I1156" s="11">
        <v>7.8</v>
      </c>
      <c r="J1156" s="10">
        <v>2.8</v>
      </c>
      <c r="K1156" s="10">
        <v>7.5</v>
      </c>
      <c r="L1156" s="8">
        <v>37.8</v>
      </c>
      <c r="M1156" s="10">
        <v>0.3</v>
      </c>
      <c r="N1156" s="10">
        <v>1.7</v>
      </c>
      <c r="O1156" s="8">
        <v>18.9</v>
      </c>
      <c r="P1156" s="8">
        <v>1.8</v>
      </c>
      <c r="Q1156" s="8">
        <v>2.8</v>
      </c>
      <c r="R1156" s="8">
        <v>64.0</v>
      </c>
      <c r="S1156" s="10">
        <v>1.0</v>
      </c>
      <c r="T1156" s="10">
        <v>1.9</v>
      </c>
      <c r="U1156" s="10">
        <v>2.9</v>
      </c>
      <c r="V1156" s="10">
        <v>1.8</v>
      </c>
      <c r="W1156" s="10">
        <v>1.1</v>
      </c>
      <c r="X1156" s="10">
        <v>0.7</v>
      </c>
      <c r="Y1156" s="10">
        <v>0.2</v>
      </c>
      <c r="Z1156" s="10">
        <v>1.4</v>
      </c>
      <c r="AA1156" s="8">
        <v>14.6</v>
      </c>
      <c r="AB1156" s="8">
        <v>0.0</v>
      </c>
      <c r="AC1156" s="8">
        <v>0.0</v>
      </c>
      <c r="AD1156" s="8">
        <v>-0.9</v>
      </c>
      <c r="AE1156" s="14">
        <v>2017.0</v>
      </c>
      <c r="AF1156" s="17"/>
    </row>
    <row r="1157">
      <c r="A1157" s="8">
        <v>63.0</v>
      </c>
      <c r="B1157" s="9" t="s">
        <v>2340</v>
      </c>
      <c r="C1157" s="10" t="s">
        <v>2341</v>
      </c>
      <c r="D1157" s="8">
        <v>25.0</v>
      </c>
      <c r="E1157" s="8">
        <v>34.0</v>
      </c>
      <c r="F1157" s="8">
        <v>12.0</v>
      </c>
      <c r="G1157" s="8">
        <v>22.0</v>
      </c>
      <c r="H1157" s="8">
        <v>18.1</v>
      </c>
      <c r="I1157" s="11">
        <v>7.7</v>
      </c>
      <c r="J1157" s="10">
        <v>3.0</v>
      </c>
      <c r="K1157" s="10">
        <v>7.6</v>
      </c>
      <c r="L1157" s="8">
        <v>39.2</v>
      </c>
      <c r="M1157" s="10">
        <v>0.8</v>
      </c>
      <c r="N1157" s="10">
        <v>2.9</v>
      </c>
      <c r="O1157" s="8">
        <v>26.5</v>
      </c>
      <c r="P1157" s="8">
        <v>1.0</v>
      </c>
      <c r="Q1157" s="8">
        <v>1.3</v>
      </c>
      <c r="R1157" s="8">
        <v>76.7</v>
      </c>
      <c r="S1157" s="10">
        <v>1.0</v>
      </c>
      <c r="T1157" s="10">
        <v>2.6</v>
      </c>
      <c r="U1157" s="10">
        <v>3.6</v>
      </c>
      <c r="V1157" s="10">
        <v>0.7</v>
      </c>
      <c r="W1157" s="10">
        <v>0.8</v>
      </c>
      <c r="X1157" s="10">
        <v>0.5</v>
      </c>
      <c r="Y1157" s="10">
        <v>0.6</v>
      </c>
      <c r="Z1157" s="10">
        <v>2.3</v>
      </c>
      <c r="AA1157" s="8">
        <v>14.9</v>
      </c>
      <c r="AB1157" s="8">
        <v>0.0</v>
      </c>
      <c r="AC1157" s="8">
        <v>0.0</v>
      </c>
      <c r="AD1157" s="8">
        <v>-1.0</v>
      </c>
      <c r="AE1157" s="14">
        <v>2017.0</v>
      </c>
      <c r="AF1157" s="17"/>
    </row>
    <row r="1158">
      <c r="A1158" s="8">
        <v>64.0</v>
      </c>
      <c r="B1158" s="9" t="s">
        <v>2342</v>
      </c>
      <c r="C1158" s="10" t="s">
        <v>2343</v>
      </c>
      <c r="D1158" s="8">
        <v>26.0</v>
      </c>
      <c r="E1158" s="8">
        <v>34.0</v>
      </c>
      <c r="F1158" s="8">
        <v>16.0</v>
      </c>
      <c r="G1158" s="8">
        <v>18.0</v>
      </c>
      <c r="H1158" s="8">
        <v>20.3</v>
      </c>
      <c r="I1158" s="11">
        <v>7.7</v>
      </c>
      <c r="J1158" s="10">
        <v>2.9</v>
      </c>
      <c r="K1158" s="10">
        <v>7.5</v>
      </c>
      <c r="L1158" s="8">
        <v>38.0</v>
      </c>
      <c r="M1158" s="10">
        <v>1.2</v>
      </c>
      <c r="N1158" s="10">
        <v>3.6</v>
      </c>
      <c r="O1158" s="8">
        <v>34.4</v>
      </c>
      <c r="P1158" s="8">
        <v>0.7</v>
      </c>
      <c r="Q1158" s="8">
        <v>0.9</v>
      </c>
      <c r="R1158" s="8">
        <v>86.2</v>
      </c>
      <c r="S1158" s="10">
        <v>1.3</v>
      </c>
      <c r="T1158" s="10">
        <v>3.1</v>
      </c>
      <c r="U1158" s="10">
        <v>4.3</v>
      </c>
      <c r="V1158" s="10">
        <v>0.9</v>
      </c>
      <c r="W1158" s="10">
        <v>0.9</v>
      </c>
      <c r="X1158" s="10">
        <v>0.7</v>
      </c>
      <c r="Y1158" s="10">
        <v>0.7</v>
      </c>
      <c r="Z1158" s="10">
        <v>2.8</v>
      </c>
      <c r="AA1158" s="8">
        <v>17.0</v>
      </c>
      <c r="AB1158" s="8">
        <v>1.0</v>
      </c>
      <c r="AC1158" s="8">
        <v>0.0</v>
      </c>
      <c r="AD1158" s="8">
        <v>0.2</v>
      </c>
      <c r="AE1158" s="14">
        <v>2017.0</v>
      </c>
      <c r="AF1158" s="17"/>
    </row>
    <row r="1159">
      <c r="A1159" s="8">
        <v>65.0</v>
      </c>
      <c r="B1159" s="9" t="s">
        <v>2344</v>
      </c>
      <c r="C1159" s="10" t="s">
        <v>2345</v>
      </c>
      <c r="D1159" s="8">
        <v>29.0</v>
      </c>
      <c r="E1159" s="8">
        <v>32.0</v>
      </c>
      <c r="F1159" s="8">
        <v>24.0</v>
      </c>
      <c r="G1159" s="8">
        <v>8.0</v>
      </c>
      <c r="H1159" s="8">
        <v>17.4</v>
      </c>
      <c r="I1159" s="11">
        <v>7.3</v>
      </c>
      <c r="J1159" s="10">
        <v>3.3</v>
      </c>
      <c r="K1159" s="10">
        <v>6.7</v>
      </c>
      <c r="L1159" s="8">
        <v>48.8</v>
      </c>
      <c r="M1159" s="10">
        <v>0.2</v>
      </c>
      <c r="N1159" s="10">
        <v>0.5</v>
      </c>
      <c r="O1159" s="8">
        <v>31.3</v>
      </c>
      <c r="P1159" s="8">
        <v>0.7</v>
      </c>
      <c r="Q1159" s="8">
        <v>0.8</v>
      </c>
      <c r="R1159" s="8">
        <v>84.6</v>
      </c>
      <c r="S1159" s="10">
        <v>1.0</v>
      </c>
      <c r="T1159" s="10">
        <v>2.0</v>
      </c>
      <c r="U1159" s="10">
        <v>3.0</v>
      </c>
      <c r="V1159" s="10">
        <v>0.9</v>
      </c>
      <c r="W1159" s="10">
        <v>1.3</v>
      </c>
      <c r="X1159" s="10">
        <v>0.3</v>
      </c>
      <c r="Y1159" s="10">
        <v>0.2</v>
      </c>
      <c r="Z1159" s="10">
        <v>1.3</v>
      </c>
      <c r="AA1159" s="8">
        <v>12.3</v>
      </c>
      <c r="AB1159" s="8">
        <v>0.0</v>
      </c>
      <c r="AC1159" s="8">
        <v>0.0</v>
      </c>
      <c r="AD1159" s="8">
        <v>1.0</v>
      </c>
      <c r="AE1159" s="14">
        <v>2017.0</v>
      </c>
      <c r="AF1159" s="17"/>
    </row>
    <row r="1160">
      <c r="A1160" s="8">
        <v>66.0</v>
      </c>
      <c r="B1160" s="9" t="s">
        <v>2346</v>
      </c>
      <c r="C1160" s="10" t="s">
        <v>2347</v>
      </c>
      <c r="D1160" s="8">
        <v>27.0</v>
      </c>
      <c r="E1160" s="8">
        <v>34.0</v>
      </c>
      <c r="F1160" s="8">
        <v>18.0</v>
      </c>
      <c r="G1160" s="8">
        <v>16.0</v>
      </c>
      <c r="H1160" s="8">
        <v>24.3</v>
      </c>
      <c r="I1160" s="11">
        <v>7.3</v>
      </c>
      <c r="J1160" s="10">
        <v>2.5</v>
      </c>
      <c r="K1160" s="10">
        <v>7.3</v>
      </c>
      <c r="L1160" s="8">
        <v>33.7</v>
      </c>
      <c r="M1160" s="8">
        <v>0.0</v>
      </c>
      <c r="N1160" s="10">
        <v>0.1</v>
      </c>
      <c r="O1160" s="8">
        <v>0.0</v>
      </c>
      <c r="P1160" s="8">
        <v>2.3</v>
      </c>
      <c r="Q1160" s="8">
        <v>3.1</v>
      </c>
      <c r="R1160" s="8">
        <v>73.8</v>
      </c>
      <c r="S1160" s="10">
        <v>1.5</v>
      </c>
      <c r="T1160" s="10">
        <v>3.8</v>
      </c>
      <c r="U1160" s="10">
        <v>5.3</v>
      </c>
      <c r="V1160" s="10">
        <v>2.3</v>
      </c>
      <c r="W1160" s="10">
        <v>1.5</v>
      </c>
      <c r="X1160" s="10">
        <v>1.0</v>
      </c>
      <c r="Y1160" s="10">
        <v>0.5</v>
      </c>
      <c r="Z1160" s="10">
        <v>2.9</v>
      </c>
      <c r="AA1160" s="8">
        <v>17.8</v>
      </c>
      <c r="AB1160" s="8">
        <v>2.0</v>
      </c>
      <c r="AC1160" s="8">
        <v>0.0</v>
      </c>
      <c r="AD1160" s="8">
        <v>-1.0</v>
      </c>
      <c r="AE1160" s="14">
        <v>2017.0</v>
      </c>
      <c r="AF1160" s="17"/>
    </row>
    <row r="1161">
      <c r="A1161" s="8">
        <v>67.0</v>
      </c>
      <c r="B1161" s="9" t="s">
        <v>2348</v>
      </c>
      <c r="C1161" s="10" t="s">
        <v>2349</v>
      </c>
      <c r="D1161" s="8">
        <v>33.0</v>
      </c>
      <c r="E1161" s="8">
        <v>34.0</v>
      </c>
      <c r="F1161" s="8">
        <v>18.0</v>
      </c>
      <c r="G1161" s="8">
        <v>16.0</v>
      </c>
      <c r="H1161" s="8">
        <v>25.4</v>
      </c>
      <c r="I1161" s="11">
        <v>7.1</v>
      </c>
      <c r="J1161" s="10">
        <v>2.9</v>
      </c>
      <c r="K1161" s="10">
        <v>6.9</v>
      </c>
      <c r="L1161" s="8">
        <v>41.9</v>
      </c>
      <c r="M1161" s="10">
        <v>0.4</v>
      </c>
      <c r="N1161" s="10">
        <v>1.7</v>
      </c>
      <c r="O1161" s="8">
        <v>22.4</v>
      </c>
      <c r="P1161" s="8">
        <v>1.0</v>
      </c>
      <c r="Q1161" s="8">
        <v>1.6</v>
      </c>
      <c r="R1161" s="8">
        <v>60.7</v>
      </c>
      <c r="S1161" s="10">
        <v>1.3</v>
      </c>
      <c r="T1161" s="10">
        <v>2.5</v>
      </c>
      <c r="U1161" s="10">
        <v>3.8</v>
      </c>
      <c r="V1161" s="10">
        <v>1.4</v>
      </c>
      <c r="W1161" s="10">
        <v>1.6</v>
      </c>
      <c r="X1161" s="10">
        <v>0.9</v>
      </c>
      <c r="Y1161" s="10">
        <v>0.4</v>
      </c>
      <c r="Z1161" s="10">
        <v>2.9</v>
      </c>
      <c r="AA1161" s="8">
        <v>15.5</v>
      </c>
      <c r="AB1161" s="8">
        <v>0.0</v>
      </c>
      <c r="AC1161" s="8">
        <v>0.0</v>
      </c>
      <c r="AD1161" s="8">
        <v>0.8</v>
      </c>
      <c r="AE1161" s="14">
        <v>2017.0</v>
      </c>
      <c r="AF1161" s="17"/>
    </row>
    <row r="1162">
      <c r="A1162" s="8">
        <v>68.0</v>
      </c>
      <c r="B1162" s="9" t="s">
        <v>2350</v>
      </c>
      <c r="C1162" s="10" t="s">
        <v>2351</v>
      </c>
      <c r="D1162" s="8">
        <v>25.0</v>
      </c>
      <c r="E1162" s="8">
        <v>34.0</v>
      </c>
      <c r="F1162" s="8">
        <v>9.0</v>
      </c>
      <c r="G1162" s="8">
        <v>25.0</v>
      </c>
      <c r="H1162" s="8">
        <v>18.3</v>
      </c>
      <c r="I1162" s="11">
        <v>7.1</v>
      </c>
      <c r="J1162" s="10">
        <v>2.9</v>
      </c>
      <c r="K1162" s="10">
        <v>5.2</v>
      </c>
      <c r="L1162" s="8">
        <v>55.7</v>
      </c>
      <c r="M1162" s="8">
        <v>0.0</v>
      </c>
      <c r="N1162" s="8">
        <v>0.0</v>
      </c>
      <c r="O1162" s="8">
        <v>0.0</v>
      </c>
      <c r="P1162" s="8">
        <v>1.3</v>
      </c>
      <c r="Q1162" s="8">
        <v>1.7</v>
      </c>
      <c r="R1162" s="8">
        <v>76.3</v>
      </c>
      <c r="S1162" s="10">
        <v>1.1</v>
      </c>
      <c r="T1162" s="10">
        <v>2.6</v>
      </c>
      <c r="U1162" s="10">
        <v>3.7</v>
      </c>
      <c r="V1162" s="10">
        <v>0.7</v>
      </c>
      <c r="W1162" s="10">
        <v>0.9</v>
      </c>
      <c r="X1162" s="10">
        <v>0.4</v>
      </c>
      <c r="Y1162" s="10">
        <v>0.5</v>
      </c>
      <c r="Z1162" s="10">
        <v>2.2</v>
      </c>
      <c r="AA1162" s="8">
        <v>13.4</v>
      </c>
      <c r="AB1162" s="8">
        <v>0.0</v>
      </c>
      <c r="AC1162" s="8">
        <v>0.0</v>
      </c>
      <c r="AD1162" s="8">
        <v>-2.9</v>
      </c>
      <c r="AE1162" s="14">
        <v>2017.0</v>
      </c>
      <c r="AF1162" s="17"/>
    </row>
    <row r="1163">
      <c r="A1163" s="8">
        <v>69.0</v>
      </c>
      <c r="B1163" s="9" t="s">
        <v>2352</v>
      </c>
      <c r="C1163" s="10" t="s">
        <v>2353</v>
      </c>
      <c r="D1163" s="8">
        <v>29.0</v>
      </c>
      <c r="E1163" s="8">
        <v>34.0</v>
      </c>
      <c r="F1163" s="8">
        <v>18.0</v>
      </c>
      <c r="G1163" s="8">
        <v>16.0</v>
      </c>
      <c r="H1163" s="8">
        <v>26.1</v>
      </c>
      <c r="I1163" s="11">
        <v>7.0</v>
      </c>
      <c r="J1163" s="10">
        <v>2.9</v>
      </c>
      <c r="K1163" s="10">
        <v>5.3</v>
      </c>
      <c r="L1163" s="8">
        <v>54.4</v>
      </c>
      <c r="M1163" s="8">
        <v>0.0</v>
      </c>
      <c r="N1163" s="8">
        <v>0.0</v>
      </c>
      <c r="O1163" s="8">
        <v>0.0</v>
      </c>
      <c r="P1163" s="8">
        <v>1.2</v>
      </c>
      <c r="Q1163" s="8">
        <v>2.0</v>
      </c>
      <c r="R1163" s="8">
        <v>60.3</v>
      </c>
      <c r="S1163" s="10">
        <v>3.3</v>
      </c>
      <c r="T1163" s="10">
        <v>6.4</v>
      </c>
      <c r="U1163" s="10">
        <v>9.6</v>
      </c>
      <c r="V1163" s="10">
        <v>1.0</v>
      </c>
      <c r="W1163" s="10">
        <v>1.4</v>
      </c>
      <c r="X1163" s="10">
        <v>0.5</v>
      </c>
      <c r="Y1163" s="10">
        <v>1.1</v>
      </c>
      <c r="Z1163" s="10">
        <v>2.8</v>
      </c>
      <c r="AA1163" s="8">
        <v>20.8</v>
      </c>
      <c r="AB1163" s="8">
        <v>2.0</v>
      </c>
      <c r="AC1163" s="8">
        <v>0.0</v>
      </c>
      <c r="AD1163" s="8">
        <v>-0.4</v>
      </c>
      <c r="AE1163" s="14">
        <v>2017.0</v>
      </c>
      <c r="AF1163" s="17"/>
    </row>
    <row r="1164">
      <c r="A1164" s="8">
        <v>70.0</v>
      </c>
      <c r="B1164" s="9" t="s">
        <v>2354</v>
      </c>
      <c r="C1164" s="10" t="s">
        <v>2355</v>
      </c>
      <c r="D1164" s="8">
        <v>27.0</v>
      </c>
      <c r="E1164" s="8">
        <v>33.0</v>
      </c>
      <c r="F1164" s="8">
        <v>18.0</v>
      </c>
      <c r="G1164" s="8">
        <v>15.0</v>
      </c>
      <c r="H1164" s="8">
        <v>16.6</v>
      </c>
      <c r="I1164" s="11">
        <v>6.9</v>
      </c>
      <c r="J1164" s="10">
        <v>2.7</v>
      </c>
      <c r="K1164" s="10">
        <v>5.7</v>
      </c>
      <c r="L1164" s="8">
        <v>47.1</v>
      </c>
      <c r="M1164" s="10">
        <v>0.4</v>
      </c>
      <c r="N1164" s="10">
        <v>1.4</v>
      </c>
      <c r="O1164" s="8">
        <v>26.1</v>
      </c>
      <c r="P1164" s="8">
        <v>1.2</v>
      </c>
      <c r="Q1164" s="8">
        <v>1.3</v>
      </c>
      <c r="R1164" s="8">
        <v>95.3</v>
      </c>
      <c r="S1164" s="10">
        <v>1.3</v>
      </c>
      <c r="T1164" s="10">
        <v>2.9</v>
      </c>
      <c r="U1164" s="10">
        <v>4.2</v>
      </c>
      <c r="V1164" s="10">
        <v>0.3</v>
      </c>
      <c r="W1164" s="10">
        <v>0.8</v>
      </c>
      <c r="X1164" s="10">
        <v>0.5</v>
      </c>
      <c r="Y1164" s="10">
        <v>0.2</v>
      </c>
      <c r="Z1164" s="10">
        <v>2.4</v>
      </c>
      <c r="AA1164" s="8">
        <v>13.4</v>
      </c>
      <c r="AB1164" s="8">
        <v>0.0</v>
      </c>
      <c r="AC1164" s="8">
        <v>0.0</v>
      </c>
      <c r="AD1164" s="8">
        <v>0.1</v>
      </c>
      <c r="AE1164" s="14">
        <v>2017.0</v>
      </c>
      <c r="AF1164" s="17"/>
    </row>
    <row r="1165">
      <c r="A1165" s="8">
        <v>71.0</v>
      </c>
      <c r="B1165" s="9" t="s">
        <v>2356</v>
      </c>
      <c r="C1165" s="10" t="s">
        <v>2357</v>
      </c>
      <c r="D1165" s="8">
        <v>36.0</v>
      </c>
      <c r="E1165" s="8">
        <v>34.0</v>
      </c>
      <c r="F1165" s="8">
        <v>26.0</v>
      </c>
      <c r="G1165" s="8">
        <v>8.0</v>
      </c>
      <c r="H1165" s="8">
        <v>30.9</v>
      </c>
      <c r="I1165" s="11">
        <v>6.9</v>
      </c>
      <c r="J1165" s="10">
        <v>2.8</v>
      </c>
      <c r="K1165" s="10">
        <v>5.7</v>
      </c>
      <c r="L1165" s="8">
        <v>49.7</v>
      </c>
      <c r="M1165" s="10">
        <v>0.2</v>
      </c>
      <c r="N1165" s="10">
        <v>0.6</v>
      </c>
      <c r="O1165" s="8">
        <v>31.6</v>
      </c>
      <c r="P1165" s="8">
        <v>1.1</v>
      </c>
      <c r="Q1165" s="8">
        <v>1.4</v>
      </c>
      <c r="R1165" s="8">
        <v>80.4</v>
      </c>
      <c r="S1165" s="10">
        <v>0.6</v>
      </c>
      <c r="T1165" s="10">
        <v>2.7</v>
      </c>
      <c r="U1165" s="10">
        <v>3.3</v>
      </c>
      <c r="V1165" s="10">
        <v>2.2</v>
      </c>
      <c r="W1165" s="10">
        <v>1.3</v>
      </c>
      <c r="X1165" s="10">
        <v>2.1</v>
      </c>
      <c r="Y1165" s="10">
        <v>0.5</v>
      </c>
      <c r="Z1165" s="10">
        <v>2.7</v>
      </c>
      <c r="AA1165" s="8">
        <v>17.8</v>
      </c>
      <c r="AB1165" s="8">
        <v>0.0</v>
      </c>
      <c r="AC1165" s="8">
        <v>0.0</v>
      </c>
      <c r="AD1165" s="8">
        <v>8.2</v>
      </c>
      <c r="AE1165" s="14">
        <v>2017.0</v>
      </c>
      <c r="AF1165" s="17"/>
    </row>
    <row r="1166">
      <c r="A1166" s="8">
        <v>72.0</v>
      </c>
      <c r="B1166" s="9" t="s">
        <v>2358</v>
      </c>
      <c r="C1166" s="10" t="s">
        <v>2359</v>
      </c>
      <c r="D1166" s="8">
        <v>29.0</v>
      </c>
      <c r="E1166" s="8">
        <v>32.0</v>
      </c>
      <c r="F1166" s="8">
        <v>17.0</v>
      </c>
      <c r="G1166" s="8">
        <v>15.0</v>
      </c>
      <c r="H1166" s="8">
        <v>23.5</v>
      </c>
      <c r="I1166" s="11">
        <v>6.9</v>
      </c>
      <c r="J1166" s="10">
        <v>2.6</v>
      </c>
      <c r="K1166" s="10">
        <v>6.0</v>
      </c>
      <c r="L1166" s="8">
        <v>43.2</v>
      </c>
      <c r="M1166" s="8">
        <v>0.0</v>
      </c>
      <c r="N1166" s="10">
        <v>0.2</v>
      </c>
      <c r="O1166" s="8">
        <v>0.0</v>
      </c>
      <c r="P1166" s="8">
        <v>1.7</v>
      </c>
      <c r="Q1166" s="8">
        <v>2.0</v>
      </c>
      <c r="R1166" s="8">
        <v>84.6</v>
      </c>
      <c r="S1166" s="10">
        <v>0.4</v>
      </c>
      <c r="T1166" s="10">
        <v>2.5</v>
      </c>
      <c r="U1166" s="10">
        <v>2.9</v>
      </c>
      <c r="V1166" s="10">
        <v>3.4</v>
      </c>
      <c r="W1166" s="10">
        <v>1.9</v>
      </c>
      <c r="X1166" s="10">
        <v>1.1</v>
      </c>
      <c r="Y1166" s="10">
        <v>0.2</v>
      </c>
      <c r="Z1166" s="10">
        <v>2.0</v>
      </c>
      <c r="AA1166" s="8">
        <v>15.8</v>
      </c>
      <c r="AB1166" s="8">
        <v>0.0</v>
      </c>
      <c r="AC1166" s="8">
        <v>0.0</v>
      </c>
      <c r="AD1166" s="8">
        <v>-0.8</v>
      </c>
      <c r="AE1166" s="14">
        <v>2017.0</v>
      </c>
      <c r="AF1166" s="17"/>
    </row>
    <row r="1167">
      <c r="A1167" s="8">
        <v>73.0</v>
      </c>
      <c r="B1167" s="9" t="s">
        <v>2360</v>
      </c>
      <c r="C1167" s="10" t="s">
        <v>2361</v>
      </c>
      <c r="D1167" s="8">
        <v>25.0</v>
      </c>
      <c r="E1167" s="8">
        <v>34.0</v>
      </c>
      <c r="F1167" s="8">
        <v>16.0</v>
      </c>
      <c r="G1167" s="8">
        <v>18.0</v>
      </c>
      <c r="H1167" s="8">
        <v>17.2</v>
      </c>
      <c r="I1167" s="11">
        <v>6.8</v>
      </c>
      <c r="J1167" s="10">
        <v>2.1</v>
      </c>
      <c r="K1167" s="10">
        <v>5.2</v>
      </c>
      <c r="L1167" s="8">
        <v>41.2</v>
      </c>
      <c r="M1167" s="10">
        <v>0.5</v>
      </c>
      <c r="N1167" s="10">
        <v>1.8</v>
      </c>
      <c r="O1167" s="8">
        <v>27.9</v>
      </c>
      <c r="P1167" s="8">
        <v>2.0</v>
      </c>
      <c r="Q1167" s="8">
        <v>2.5</v>
      </c>
      <c r="R1167" s="8">
        <v>80.0</v>
      </c>
      <c r="S1167" s="10">
        <v>1.2</v>
      </c>
      <c r="T1167" s="10">
        <v>2.1</v>
      </c>
      <c r="U1167" s="10">
        <v>3.3</v>
      </c>
      <c r="V1167" s="10">
        <v>0.9</v>
      </c>
      <c r="W1167" s="10">
        <v>0.7</v>
      </c>
      <c r="X1167" s="10">
        <v>0.6</v>
      </c>
      <c r="Y1167" s="10">
        <v>0.2</v>
      </c>
      <c r="Z1167" s="10">
        <v>2.2</v>
      </c>
      <c r="AA1167" s="8">
        <v>13.2</v>
      </c>
      <c r="AB1167" s="8">
        <v>0.0</v>
      </c>
      <c r="AC1167" s="8">
        <v>0.0</v>
      </c>
      <c r="AD1167" s="8">
        <v>-0.6</v>
      </c>
      <c r="AE1167" s="14">
        <v>2017.0</v>
      </c>
      <c r="AF1167" s="17"/>
    </row>
    <row r="1168">
      <c r="A1168" s="8">
        <v>74.0</v>
      </c>
      <c r="B1168" s="9" t="s">
        <v>2362</v>
      </c>
      <c r="C1168" s="10" t="s">
        <v>2363</v>
      </c>
      <c r="D1168" s="8">
        <v>23.0</v>
      </c>
      <c r="E1168" s="8">
        <v>34.0</v>
      </c>
      <c r="F1168" s="8">
        <v>12.0</v>
      </c>
      <c r="G1168" s="8">
        <v>22.0</v>
      </c>
      <c r="H1168" s="8">
        <v>14.3</v>
      </c>
      <c r="I1168" s="11">
        <v>6.7</v>
      </c>
      <c r="J1168" s="10">
        <v>2.6</v>
      </c>
      <c r="K1168" s="10">
        <v>5.5</v>
      </c>
      <c r="L1168" s="8">
        <v>46.5</v>
      </c>
      <c r="M1168" s="10">
        <v>0.3</v>
      </c>
      <c r="N1168" s="10">
        <v>1.0</v>
      </c>
      <c r="O1168" s="8">
        <v>29.4</v>
      </c>
      <c r="P1168" s="8">
        <v>1.3</v>
      </c>
      <c r="Q1168" s="8">
        <v>1.6</v>
      </c>
      <c r="R1168" s="8">
        <v>83.0</v>
      </c>
      <c r="S1168" s="10">
        <v>0.3</v>
      </c>
      <c r="T1168" s="10">
        <v>1.6</v>
      </c>
      <c r="U1168" s="10">
        <v>1.9</v>
      </c>
      <c r="V1168" s="10">
        <v>0.4</v>
      </c>
      <c r="W1168" s="10">
        <v>0.8</v>
      </c>
      <c r="X1168" s="10">
        <v>0.3</v>
      </c>
      <c r="Y1168" s="10">
        <v>0.1</v>
      </c>
      <c r="Z1168" s="10">
        <v>1.6</v>
      </c>
      <c r="AA1168" s="8">
        <v>10.1</v>
      </c>
      <c r="AB1168" s="8">
        <v>0.0</v>
      </c>
      <c r="AC1168" s="8">
        <v>0.0</v>
      </c>
      <c r="AD1168" s="8">
        <v>-2.6</v>
      </c>
      <c r="AE1168" s="14">
        <v>2017.0</v>
      </c>
      <c r="AF1168" s="17"/>
    </row>
    <row r="1169">
      <c r="A1169" s="8">
        <v>75.0</v>
      </c>
      <c r="B1169" s="9" t="s">
        <v>2364</v>
      </c>
      <c r="C1169" s="10" t="s">
        <v>2365</v>
      </c>
      <c r="D1169" s="8">
        <v>28.0</v>
      </c>
      <c r="E1169" s="8">
        <v>23.0</v>
      </c>
      <c r="F1169" s="8">
        <v>16.0</v>
      </c>
      <c r="G1169" s="8">
        <v>7.0</v>
      </c>
      <c r="H1169" s="8">
        <v>17.7</v>
      </c>
      <c r="I1169" s="11">
        <v>6.4</v>
      </c>
      <c r="J1169" s="10">
        <v>2.0</v>
      </c>
      <c r="K1169" s="10">
        <v>6.1</v>
      </c>
      <c r="L1169" s="8">
        <v>32.1</v>
      </c>
      <c r="M1169" s="10">
        <v>0.9</v>
      </c>
      <c r="N1169" s="10">
        <v>3.2</v>
      </c>
      <c r="O1169" s="8">
        <v>27.0</v>
      </c>
      <c r="P1169" s="8">
        <v>1.7</v>
      </c>
      <c r="Q1169" s="8">
        <v>1.9</v>
      </c>
      <c r="R1169" s="8">
        <v>86.4</v>
      </c>
      <c r="S1169" s="10">
        <v>0.3</v>
      </c>
      <c r="T1169" s="10">
        <v>1.1</v>
      </c>
      <c r="U1169" s="10">
        <v>1.4</v>
      </c>
      <c r="V1169" s="10">
        <v>0.7</v>
      </c>
      <c r="W1169" s="10">
        <v>1.1</v>
      </c>
      <c r="X1169" s="10">
        <v>0.8</v>
      </c>
      <c r="Y1169" s="10">
        <v>0.1</v>
      </c>
      <c r="Z1169" s="10">
        <v>1.8</v>
      </c>
      <c r="AA1169" s="8">
        <v>11.3</v>
      </c>
      <c r="AB1169" s="8">
        <v>0.0</v>
      </c>
      <c r="AC1169" s="8">
        <v>0.0</v>
      </c>
      <c r="AD1169" s="8">
        <v>2.9</v>
      </c>
      <c r="AE1169" s="14">
        <v>2017.0</v>
      </c>
      <c r="AF1169" s="17"/>
    </row>
    <row r="1170">
      <c r="A1170" s="8">
        <v>76.0</v>
      </c>
      <c r="B1170" s="9" t="s">
        <v>2366</v>
      </c>
      <c r="C1170" s="10" t="s">
        <v>2367</v>
      </c>
      <c r="D1170" s="8">
        <v>34.0</v>
      </c>
      <c r="E1170" s="8">
        <v>29.0</v>
      </c>
      <c r="F1170" s="8">
        <v>10.0</v>
      </c>
      <c r="G1170" s="8">
        <v>19.0</v>
      </c>
      <c r="H1170" s="8">
        <v>28.5</v>
      </c>
      <c r="I1170" s="11">
        <v>6.4</v>
      </c>
      <c r="J1170" s="10">
        <v>2.8</v>
      </c>
      <c r="K1170" s="10">
        <v>6.4</v>
      </c>
      <c r="L1170" s="8">
        <v>43.5</v>
      </c>
      <c r="M1170" s="10">
        <v>0.1</v>
      </c>
      <c r="N1170" s="10">
        <v>0.3</v>
      </c>
      <c r="O1170" s="8">
        <v>25.0</v>
      </c>
      <c r="P1170" s="8">
        <v>0.8</v>
      </c>
      <c r="Q1170" s="8">
        <v>1.0</v>
      </c>
      <c r="R1170" s="8">
        <v>75.9</v>
      </c>
      <c r="S1170" s="10">
        <v>1.7</v>
      </c>
      <c r="T1170" s="10">
        <v>5.4</v>
      </c>
      <c r="U1170" s="10">
        <v>7.1</v>
      </c>
      <c r="V1170" s="10">
        <v>1.6</v>
      </c>
      <c r="W1170" s="10">
        <v>1.3</v>
      </c>
      <c r="X1170" s="10">
        <v>1.6</v>
      </c>
      <c r="Y1170" s="10">
        <v>0.6</v>
      </c>
      <c r="Z1170" s="10">
        <v>2.8</v>
      </c>
      <c r="AA1170" s="8">
        <v>19.6</v>
      </c>
      <c r="AB1170" s="8">
        <v>0.0</v>
      </c>
      <c r="AC1170" s="8">
        <v>0.0</v>
      </c>
      <c r="AD1170" s="8">
        <v>-2.6</v>
      </c>
      <c r="AE1170" s="14">
        <v>2017.0</v>
      </c>
      <c r="AF1170" s="17"/>
    </row>
    <row r="1171">
      <c r="A1171" s="8">
        <v>77.0</v>
      </c>
      <c r="B1171" s="9" t="s">
        <v>2368</v>
      </c>
      <c r="C1171" s="10" t="s">
        <v>2369</v>
      </c>
      <c r="D1171" s="8">
        <v>27.0</v>
      </c>
      <c r="E1171" s="8">
        <v>34.0</v>
      </c>
      <c r="F1171" s="8">
        <v>8.0</v>
      </c>
      <c r="G1171" s="8">
        <v>26.0</v>
      </c>
      <c r="H1171" s="8">
        <v>15.4</v>
      </c>
      <c r="I1171" s="11">
        <v>6.2</v>
      </c>
      <c r="J1171" s="10">
        <v>2.8</v>
      </c>
      <c r="K1171" s="10">
        <v>4.9</v>
      </c>
      <c r="L1171" s="8">
        <v>58.2</v>
      </c>
      <c r="M1171" s="8">
        <v>0.0</v>
      </c>
      <c r="N1171" s="8">
        <v>0.0</v>
      </c>
      <c r="O1171" s="8">
        <v>0.0</v>
      </c>
      <c r="P1171" s="8">
        <v>0.6</v>
      </c>
      <c r="Q1171" s="8">
        <v>0.6</v>
      </c>
      <c r="R1171" s="8">
        <v>90.9</v>
      </c>
      <c r="S1171" s="10">
        <v>1.3</v>
      </c>
      <c r="T1171" s="10">
        <v>1.8</v>
      </c>
      <c r="U1171" s="10">
        <v>3.1</v>
      </c>
      <c r="V1171" s="10">
        <v>0.5</v>
      </c>
      <c r="W1171" s="10">
        <v>0.9</v>
      </c>
      <c r="X1171" s="10">
        <v>0.4</v>
      </c>
      <c r="Y1171" s="10">
        <v>0.5</v>
      </c>
      <c r="Z1171" s="10">
        <v>2.0</v>
      </c>
      <c r="AA1171" s="8">
        <v>11.8</v>
      </c>
      <c r="AB1171" s="8">
        <v>0.0</v>
      </c>
      <c r="AC1171" s="8">
        <v>0.0</v>
      </c>
      <c r="AD1171" s="8">
        <v>-2.9</v>
      </c>
      <c r="AE1171" s="14">
        <v>2017.0</v>
      </c>
      <c r="AF1171" s="17"/>
    </row>
    <row r="1172">
      <c r="A1172" s="8">
        <v>78.0</v>
      </c>
      <c r="B1172" s="9" t="s">
        <v>2370</v>
      </c>
      <c r="C1172" s="10" t="s">
        <v>2371</v>
      </c>
      <c r="D1172" s="8">
        <v>25.0</v>
      </c>
      <c r="E1172" s="8">
        <v>28.0</v>
      </c>
      <c r="F1172" s="8">
        <v>6.0</v>
      </c>
      <c r="G1172" s="8">
        <v>22.0</v>
      </c>
      <c r="H1172" s="8">
        <v>17.1</v>
      </c>
      <c r="I1172" s="11">
        <v>6.2</v>
      </c>
      <c r="J1172" s="10">
        <v>2.2</v>
      </c>
      <c r="K1172" s="10">
        <v>6.1</v>
      </c>
      <c r="L1172" s="8">
        <v>36.0</v>
      </c>
      <c r="M1172" s="10">
        <v>0.5</v>
      </c>
      <c r="N1172" s="10">
        <v>2.0</v>
      </c>
      <c r="O1172" s="8">
        <v>23.6</v>
      </c>
      <c r="P1172" s="8">
        <v>1.3</v>
      </c>
      <c r="Q1172" s="8">
        <v>1.7</v>
      </c>
      <c r="R1172" s="8">
        <v>75.0</v>
      </c>
      <c r="S1172" s="10">
        <v>0.6</v>
      </c>
      <c r="T1172" s="10">
        <v>1.4</v>
      </c>
      <c r="U1172" s="10">
        <v>2.0</v>
      </c>
      <c r="V1172" s="10">
        <v>0.8</v>
      </c>
      <c r="W1172" s="10">
        <v>1.3</v>
      </c>
      <c r="X1172" s="10">
        <v>0.5</v>
      </c>
      <c r="Y1172" s="10">
        <v>0.8</v>
      </c>
      <c r="Z1172" s="10">
        <v>2.8</v>
      </c>
      <c r="AA1172" s="8">
        <v>11.9</v>
      </c>
      <c r="AB1172" s="8">
        <v>0.0</v>
      </c>
      <c r="AC1172" s="8">
        <v>0.0</v>
      </c>
      <c r="AD1172" s="8">
        <v>-5.1</v>
      </c>
      <c r="AE1172" s="14">
        <v>2017.0</v>
      </c>
      <c r="AF1172" s="17"/>
    </row>
    <row r="1173">
      <c r="A1173" s="8">
        <v>79.0</v>
      </c>
      <c r="B1173" s="9" t="s">
        <v>2372</v>
      </c>
      <c r="C1173" s="10" t="s">
        <v>2373</v>
      </c>
      <c r="D1173" s="8">
        <v>23.0</v>
      </c>
      <c r="E1173" s="8">
        <v>33.0</v>
      </c>
      <c r="F1173" s="8">
        <v>16.0</v>
      </c>
      <c r="G1173" s="8">
        <v>17.0</v>
      </c>
      <c r="H1173" s="8">
        <v>15.5</v>
      </c>
      <c r="I1173" s="11">
        <v>6.1</v>
      </c>
      <c r="J1173" s="10">
        <v>2.1</v>
      </c>
      <c r="K1173" s="10">
        <v>5.3</v>
      </c>
      <c r="L1173" s="8">
        <v>38.9</v>
      </c>
      <c r="M1173" s="10">
        <v>0.5</v>
      </c>
      <c r="N1173" s="10">
        <v>1.1</v>
      </c>
      <c r="O1173" s="8">
        <v>42.9</v>
      </c>
      <c r="P1173" s="8">
        <v>1.5</v>
      </c>
      <c r="Q1173" s="8">
        <v>2.0</v>
      </c>
      <c r="R1173" s="8">
        <v>75.4</v>
      </c>
      <c r="S1173" s="10">
        <v>0.3</v>
      </c>
      <c r="T1173" s="10">
        <v>1.1</v>
      </c>
      <c r="U1173" s="10">
        <v>1.4</v>
      </c>
      <c r="V1173" s="10">
        <v>1.0</v>
      </c>
      <c r="W1173" s="10">
        <v>1.5</v>
      </c>
      <c r="X1173" s="10">
        <v>0.5</v>
      </c>
      <c r="Y1173" s="10">
        <v>0.1</v>
      </c>
      <c r="Z1173" s="10">
        <v>1.7</v>
      </c>
      <c r="AA1173" s="8">
        <v>10.1</v>
      </c>
      <c r="AB1173" s="8">
        <v>0.0</v>
      </c>
      <c r="AC1173" s="8">
        <v>0.0</v>
      </c>
      <c r="AD1173" s="8">
        <v>-1.5</v>
      </c>
      <c r="AE1173" s="14">
        <v>2017.0</v>
      </c>
      <c r="AF1173" s="17"/>
    </row>
    <row r="1174">
      <c r="A1174" s="8">
        <v>80.0</v>
      </c>
      <c r="B1174" s="9" t="s">
        <v>2374</v>
      </c>
      <c r="C1174" s="10" t="s">
        <v>2375</v>
      </c>
      <c r="D1174" s="8">
        <v>29.0</v>
      </c>
      <c r="E1174" s="8">
        <v>34.0</v>
      </c>
      <c r="F1174" s="8">
        <v>8.0</v>
      </c>
      <c r="G1174" s="8">
        <v>26.0</v>
      </c>
      <c r="H1174" s="8">
        <v>23.5</v>
      </c>
      <c r="I1174" s="11">
        <v>6.0</v>
      </c>
      <c r="J1174" s="10">
        <v>2.4</v>
      </c>
      <c r="K1174" s="10">
        <v>6.4</v>
      </c>
      <c r="L1174" s="8">
        <v>37.0</v>
      </c>
      <c r="M1174" s="10">
        <v>0.7</v>
      </c>
      <c r="N1174" s="10">
        <v>2.2</v>
      </c>
      <c r="O1174" s="8">
        <v>30.7</v>
      </c>
      <c r="P1174" s="8">
        <v>0.6</v>
      </c>
      <c r="Q1174" s="8">
        <v>0.7</v>
      </c>
      <c r="R1174" s="8">
        <v>82.6</v>
      </c>
      <c r="S1174" s="10">
        <v>1.1</v>
      </c>
      <c r="T1174" s="10">
        <v>4.6</v>
      </c>
      <c r="U1174" s="10">
        <v>5.7</v>
      </c>
      <c r="V1174" s="10">
        <v>2.1</v>
      </c>
      <c r="W1174" s="10">
        <v>1.4</v>
      </c>
      <c r="X1174" s="10">
        <v>0.6</v>
      </c>
      <c r="Y1174" s="10">
        <v>0.3</v>
      </c>
      <c r="Z1174" s="10">
        <v>2.4</v>
      </c>
      <c r="AA1174" s="8">
        <v>16.3</v>
      </c>
      <c r="AB1174" s="8">
        <v>2.0</v>
      </c>
      <c r="AC1174" s="8">
        <v>0.0</v>
      </c>
      <c r="AD1174" s="8">
        <v>-5.2</v>
      </c>
      <c r="AE1174" s="14">
        <v>2017.0</v>
      </c>
      <c r="AF1174" s="17"/>
    </row>
    <row r="1175">
      <c r="A1175" s="8">
        <v>81.0</v>
      </c>
      <c r="B1175" s="9" t="s">
        <v>2376</v>
      </c>
      <c r="C1175" s="10" t="s">
        <v>2377</v>
      </c>
      <c r="D1175" s="8">
        <v>28.0</v>
      </c>
      <c r="E1175" s="8">
        <v>20.0</v>
      </c>
      <c r="F1175" s="8">
        <v>11.0</v>
      </c>
      <c r="G1175" s="8">
        <v>9.0</v>
      </c>
      <c r="H1175" s="8">
        <v>11.9</v>
      </c>
      <c r="I1175" s="11">
        <v>6.0</v>
      </c>
      <c r="J1175" s="10">
        <v>2.4</v>
      </c>
      <c r="K1175" s="10">
        <v>5.0</v>
      </c>
      <c r="L1175" s="8">
        <v>48.0</v>
      </c>
      <c r="M1175" s="8">
        <v>0.0</v>
      </c>
      <c r="N1175" s="10">
        <v>0.1</v>
      </c>
      <c r="O1175" s="8">
        <v>0.0</v>
      </c>
      <c r="P1175" s="8">
        <v>1.2</v>
      </c>
      <c r="Q1175" s="8">
        <v>1.5</v>
      </c>
      <c r="R1175" s="8">
        <v>76.7</v>
      </c>
      <c r="S1175" s="10">
        <v>1.1</v>
      </c>
      <c r="T1175" s="10">
        <v>1.8</v>
      </c>
      <c r="U1175" s="10">
        <v>2.9</v>
      </c>
      <c r="V1175" s="10">
        <v>0.3</v>
      </c>
      <c r="W1175" s="10">
        <v>0.5</v>
      </c>
      <c r="X1175" s="10">
        <v>0.6</v>
      </c>
      <c r="Y1175" s="10">
        <v>0.4</v>
      </c>
      <c r="Z1175" s="10">
        <v>1.9</v>
      </c>
      <c r="AA1175" s="8">
        <v>10.9</v>
      </c>
      <c r="AB1175" s="8">
        <v>0.0</v>
      </c>
      <c r="AC1175" s="8">
        <v>0.0</v>
      </c>
      <c r="AD1175" s="8">
        <v>0.1</v>
      </c>
      <c r="AE1175" s="14">
        <v>2017.0</v>
      </c>
      <c r="AF1175" s="17"/>
    </row>
    <row r="1176">
      <c r="A1176" s="8">
        <v>82.0</v>
      </c>
      <c r="B1176" s="9" t="s">
        <v>2378</v>
      </c>
      <c r="C1176" s="10" t="s">
        <v>2379</v>
      </c>
      <c r="D1176" s="8">
        <v>31.0</v>
      </c>
      <c r="E1176" s="8">
        <v>28.0</v>
      </c>
      <c r="F1176" s="8">
        <v>17.0</v>
      </c>
      <c r="G1176" s="8">
        <v>11.0</v>
      </c>
      <c r="H1176" s="8">
        <v>19.6</v>
      </c>
      <c r="I1176" s="11">
        <v>5.8</v>
      </c>
      <c r="J1176" s="10">
        <v>2.6</v>
      </c>
      <c r="K1176" s="10">
        <v>4.9</v>
      </c>
      <c r="L1176" s="8">
        <v>53.6</v>
      </c>
      <c r="M1176" s="8">
        <v>0.0</v>
      </c>
      <c r="N1176" s="8">
        <v>0.0</v>
      </c>
      <c r="O1176" s="8">
        <v>0.0</v>
      </c>
      <c r="P1176" s="8">
        <v>0.5</v>
      </c>
      <c r="Q1176" s="8">
        <v>0.9</v>
      </c>
      <c r="R1176" s="8">
        <v>58.3</v>
      </c>
      <c r="S1176" s="10">
        <v>1.9</v>
      </c>
      <c r="T1176" s="10">
        <v>3.0</v>
      </c>
      <c r="U1176" s="10">
        <v>4.9</v>
      </c>
      <c r="V1176" s="10">
        <v>0.7</v>
      </c>
      <c r="W1176" s="10">
        <v>0.8</v>
      </c>
      <c r="X1176" s="10">
        <v>0.4</v>
      </c>
      <c r="Y1176" s="10">
        <v>0.4</v>
      </c>
      <c r="Z1176" s="10">
        <v>2.0</v>
      </c>
      <c r="AA1176" s="8">
        <v>13.0</v>
      </c>
      <c r="AB1176" s="8">
        <v>1.0</v>
      </c>
      <c r="AC1176" s="8">
        <v>0.0</v>
      </c>
      <c r="AD1176" s="8">
        <v>0.8</v>
      </c>
      <c r="AE1176" s="14">
        <v>2017.0</v>
      </c>
      <c r="AF1176" s="17"/>
    </row>
    <row r="1177">
      <c r="A1177" s="8">
        <v>83.0</v>
      </c>
      <c r="B1177" s="9" t="s">
        <v>2380</v>
      </c>
      <c r="C1177" s="10" t="s">
        <v>2381</v>
      </c>
      <c r="D1177" s="8">
        <v>24.0</v>
      </c>
      <c r="E1177" s="8">
        <v>22.0</v>
      </c>
      <c r="F1177" s="8">
        <v>12.0</v>
      </c>
      <c r="G1177" s="8">
        <v>10.0</v>
      </c>
      <c r="H1177" s="8">
        <v>16.6</v>
      </c>
      <c r="I1177" s="11">
        <v>5.4</v>
      </c>
      <c r="J1177" s="10">
        <v>2.0</v>
      </c>
      <c r="K1177" s="10">
        <v>5.8</v>
      </c>
      <c r="L1177" s="8">
        <v>35.4</v>
      </c>
      <c r="M1177" s="10">
        <v>0.5</v>
      </c>
      <c r="N1177" s="10">
        <v>1.7</v>
      </c>
      <c r="O1177" s="8">
        <v>28.9</v>
      </c>
      <c r="P1177" s="8">
        <v>0.8</v>
      </c>
      <c r="Q1177" s="8">
        <v>1.0</v>
      </c>
      <c r="R1177" s="8">
        <v>81.0</v>
      </c>
      <c r="S1177" s="10">
        <v>0.5</v>
      </c>
      <c r="T1177" s="10">
        <v>1.7</v>
      </c>
      <c r="U1177" s="10">
        <v>2.2</v>
      </c>
      <c r="V1177" s="10">
        <v>0.9</v>
      </c>
      <c r="W1177" s="10">
        <v>1.0</v>
      </c>
      <c r="X1177" s="10">
        <v>0.4</v>
      </c>
      <c r="Y1177" s="8">
        <v>0.0</v>
      </c>
      <c r="Z1177" s="10">
        <v>1.6</v>
      </c>
      <c r="AA1177" s="8">
        <v>9.7</v>
      </c>
      <c r="AB1177" s="8">
        <v>1.0</v>
      </c>
      <c r="AC1177" s="8">
        <v>0.0</v>
      </c>
      <c r="AD1177" s="8">
        <v>-2.3</v>
      </c>
      <c r="AE1177" s="14">
        <v>2017.0</v>
      </c>
      <c r="AF1177" s="17"/>
    </row>
    <row r="1178">
      <c r="A1178" s="8">
        <v>84.0</v>
      </c>
      <c r="B1178" s="9" t="s">
        <v>2382</v>
      </c>
      <c r="C1178" s="10" t="s">
        <v>2383</v>
      </c>
      <c r="D1178" s="8">
        <v>36.0</v>
      </c>
      <c r="E1178" s="8">
        <v>34.0</v>
      </c>
      <c r="F1178" s="8">
        <v>27.0</v>
      </c>
      <c r="G1178" s="8">
        <v>7.0</v>
      </c>
      <c r="H1178" s="8">
        <v>13.7</v>
      </c>
      <c r="I1178" s="11">
        <v>5.2</v>
      </c>
      <c r="J1178" s="10">
        <v>2.1</v>
      </c>
      <c r="K1178" s="10">
        <v>4.8</v>
      </c>
      <c r="L1178" s="8">
        <v>42.7</v>
      </c>
      <c r="M1178" s="10">
        <v>0.6</v>
      </c>
      <c r="N1178" s="10">
        <v>1.6</v>
      </c>
      <c r="O1178" s="8">
        <v>33.9</v>
      </c>
      <c r="P1178" s="8">
        <v>0.6</v>
      </c>
      <c r="Q1178" s="8">
        <v>0.7</v>
      </c>
      <c r="R1178" s="8">
        <v>79.2</v>
      </c>
      <c r="S1178" s="10">
        <v>0.4</v>
      </c>
      <c r="T1178" s="10">
        <v>1.8</v>
      </c>
      <c r="U1178" s="10">
        <v>2.2</v>
      </c>
      <c r="V1178" s="10">
        <v>1.5</v>
      </c>
      <c r="W1178" s="10">
        <v>1.0</v>
      </c>
      <c r="X1178" s="10">
        <v>0.4</v>
      </c>
      <c r="Y1178" s="10">
        <v>0.1</v>
      </c>
      <c r="Z1178" s="10">
        <v>1.4</v>
      </c>
      <c r="AA1178" s="8">
        <v>10.6</v>
      </c>
      <c r="AB1178" s="8">
        <v>0.0</v>
      </c>
      <c r="AC1178" s="8">
        <v>0.0</v>
      </c>
      <c r="AD1178" s="8">
        <v>4.5</v>
      </c>
      <c r="AE1178" s="14">
        <v>2017.0</v>
      </c>
      <c r="AF1178" s="17"/>
    </row>
    <row r="1179">
      <c r="A1179" s="8">
        <v>85.0</v>
      </c>
      <c r="B1179" s="9" t="s">
        <v>2384</v>
      </c>
      <c r="C1179" s="10" t="s">
        <v>2385</v>
      </c>
      <c r="D1179" s="8">
        <v>30.0</v>
      </c>
      <c r="E1179" s="8">
        <v>34.0</v>
      </c>
      <c r="F1179" s="8">
        <v>18.0</v>
      </c>
      <c r="G1179" s="8">
        <v>16.0</v>
      </c>
      <c r="H1179" s="8">
        <v>12.8</v>
      </c>
      <c r="I1179" s="11">
        <v>5.1</v>
      </c>
      <c r="J1179" s="10">
        <v>1.9</v>
      </c>
      <c r="K1179" s="10">
        <v>4.7</v>
      </c>
      <c r="L1179" s="8">
        <v>41.0</v>
      </c>
      <c r="M1179" s="10">
        <v>0.4</v>
      </c>
      <c r="N1179" s="10">
        <v>1.6</v>
      </c>
      <c r="O1179" s="8">
        <v>24.1</v>
      </c>
      <c r="P1179" s="8">
        <v>0.9</v>
      </c>
      <c r="Q1179" s="8">
        <v>1.1</v>
      </c>
      <c r="R1179" s="8">
        <v>76.3</v>
      </c>
      <c r="S1179" s="10">
        <v>0.4</v>
      </c>
      <c r="T1179" s="10">
        <v>0.6</v>
      </c>
      <c r="U1179" s="10">
        <v>1.0</v>
      </c>
      <c r="V1179" s="10">
        <v>1.1</v>
      </c>
      <c r="W1179" s="10">
        <v>1.1</v>
      </c>
      <c r="X1179" s="10">
        <v>0.6</v>
      </c>
      <c r="Y1179" s="8">
        <v>0.0</v>
      </c>
      <c r="Z1179" s="10">
        <v>1.1</v>
      </c>
      <c r="AA1179" s="8">
        <v>8.7</v>
      </c>
      <c r="AB1179" s="8">
        <v>0.0</v>
      </c>
      <c r="AC1179" s="8">
        <v>0.0</v>
      </c>
      <c r="AD1179" s="8">
        <v>-0.1</v>
      </c>
      <c r="AE1179" s="14">
        <v>2017.0</v>
      </c>
      <c r="AF1179" s="17"/>
    </row>
    <row r="1180">
      <c r="A1180" s="8">
        <v>86.0</v>
      </c>
      <c r="B1180" s="9" t="s">
        <v>2386</v>
      </c>
      <c r="C1180" s="10" t="s">
        <v>2387</v>
      </c>
      <c r="D1180" s="8">
        <v>31.0</v>
      </c>
      <c r="E1180" s="8">
        <v>34.0</v>
      </c>
      <c r="F1180" s="8">
        <v>9.0</v>
      </c>
      <c r="G1180" s="8">
        <v>25.0</v>
      </c>
      <c r="H1180" s="8">
        <v>18.7</v>
      </c>
      <c r="I1180" s="11">
        <v>4.9</v>
      </c>
      <c r="J1180" s="10">
        <v>1.6</v>
      </c>
      <c r="K1180" s="10">
        <v>4.9</v>
      </c>
      <c r="L1180" s="8">
        <v>32.7</v>
      </c>
      <c r="M1180" s="10">
        <v>0.8</v>
      </c>
      <c r="N1180" s="10">
        <v>2.6</v>
      </c>
      <c r="O1180" s="8">
        <v>32.2</v>
      </c>
      <c r="P1180" s="8">
        <v>0.9</v>
      </c>
      <c r="Q1180" s="8">
        <v>1.1</v>
      </c>
      <c r="R1180" s="8">
        <v>83.3</v>
      </c>
      <c r="S1180" s="10">
        <v>0.2</v>
      </c>
      <c r="T1180" s="10">
        <v>1.8</v>
      </c>
      <c r="U1180" s="10">
        <v>2.0</v>
      </c>
      <c r="V1180" s="10">
        <v>1.0</v>
      </c>
      <c r="W1180" s="10">
        <v>1.1</v>
      </c>
      <c r="X1180" s="10">
        <v>0.3</v>
      </c>
      <c r="Y1180" s="10">
        <v>0.1</v>
      </c>
      <c r="Z1180" s="10">
        <v>1.2</v>
      </c>
      <c r="AA1180" s="8">
        <v>9.7</v>
      </c>
      <c r="AB1180" s="8">
        <v>0.0</v>
      </c>
      <c r="AC1180" s="8">
        <v>0.0</v>
      </c>
      <c r="AD1180" s="8">
        <v>-6.2</v>
      </c>
      <c r="AE1180" s="14">
        <v>2017.0</v>
      </c>
      <c r="AF1180" s="17"/>
    </row>
    <row r="1181">
      <c r="A1181" s="8">
        <v>87.0</v>
      </c>
      <c r="B1181" s="9" t="s">
        <v>2388</v>
      </c>
      <c r="C1181" s="10" t="s">
        <v>2389</v>
      </c>
      <c r="D1181" s="8">
        <v>32.0</v>
      </c>
      <c r="E1181" s="8">
        <v>34.0</v>
      </c>
      <c r="F1181" s="8">
        <v>9.0</v>
      </c>
      <c r="G1181" s="8">
        <v>25.0</v>
      </c>
      <c r="H1181" s="8">
        <v>18.8</v>
      </c>
      <c r="I1181" s="11">
        <v>4.9</v>
      </c>
      <c r="J1181" s="10">
        <v>2.0</v>
      </c>
      <c r="K1181" s="10">
        <v>3.4</v>
      </c>
      <c r="L1181" s="8">
        <v>58.1</v>
      </c>
      <c r="M1181" s="8">
        <v>0.0</v>
      </c>
      <c r="N1181" s="8">
        <v>0.0</v>
      </c>
      <c r="O1181" s="8">
        <v>0.0</v>
      </c>
      <c r="P1181" s="8">
        <v>0.9</v>
      </c>
      <c r="Q1181" s="8">
        <v>1.0</v>
      </c>
      <c r="R1181" s="8">
        <v>91.2</v>
      </c>
      <c r="S1181" s="10">
        <v>1.9</v>
      </c>
      <c r="T1181" s="10">
        <v>2.3</v>
      </c>
      <c r="U1181" s="10">
        <v>4.2</v>
      </c>
      <c r="V1181" s="10">
        <v>1.1</v>
      </c>
      <c r="W1181" s="10">
        <v>1.2</v>
      </c>
      <c r="X1181" s="10">
        <v>0.5</v>
      </c>
      <c r="Y1181" s="10">
        <v>0.3</v>
      </c>
      <c r="Z1181" s="10">
        <v>2.1</v>
      </c>
      <c r="AA1181" s="8">
        <v>11.9</v>
      </c>
      <c r="AB1181" s="8">
        <v>0.0</v>
      </c>
      <c r="AC1181" s="8">
        <v>0.0</v>
      </c>
      <c r="AD1181" s="8">
        <v>-5.3</v>
      </c>
      <c r="AE1181" s="14">
        <v>2017.0</v>
      </c>
      <c r="AF1181" s="17"/>
    </row>
    <row r="1182">
      <c r="A1182" s="8">
        <v>88.0</v>
      </c>
      <c r="B1182" s="9" t="s">
        <v>2390</v>
      </c>
      <c r="C1182" s="10" t="s">
        <v>2391</v>
      </c>
      <c r="D1182" s="8">
        <v>25.0</v>
      </c>
      <c r="E1182" s="8">
        <v>34.0</v>
      </c>
      <c r="F1182" s="8">
        <v>22.0</v>
      </c>
      <c r="G1182" s="8">
        <v>12.0</v>
      </c>
      <c r="H1182" s="8">
        <v>19.6</v>
      </c>
      <c r="I1182" s="11">
        <v>4.8</v>
      </c>
      <c r="J1182" s="10">
        <v>1.8</v>
      </c>
      <c r="K1182" s="10">
        <v>3.3</v>
      </c>
      <c r="L1182" s="8">
        <v>53.1</v>
      </c>
      <c r="M1182" s="8">
        <v>0.0</v>
      </c>
      <c r="N1182" s="8">
        <v>0.0</v>
      </c>
      <c r="O1182" s="8">
        <v>0.0</v>
      </c>
      <c r="P1182" s="8">
        <v>1.3</v>
      </c>
      <c r="Q1182" s="8">
        <v>1.6</v>
      </c>
      <c r="R1182" s="8">
        <v>79.6</v>
      </c>
      <c r="S1182" s="10">
        <v>2.3</v>
      </c>
      <c r="T1182" s="10">
        <v>4.0</v>
      </c>
      <c r="U1182" s="10">
        <v>6.3</v>
      </c>
      <c r="V1182" s="10">
        <v>0.9</v>
      </c>
      <c r="W1182" s="10">
        <v>1.2</v>
      </c>
      <c r="X1182" s="10">
        <v>0.4</v>
      </c>
      <c r="Y1182" s="10">
        <v>1.1</v>
      </c>
      <c r="Z1182" s="10">
        <v>2.8</v>
      </c>
      <c r="AA1182" s="8">
        <v>15.0</v>
      </c>
      <c r="AB1182" s="8">
        <v>4.0</v>
      </c>
      <c r="AC1182" s="8">
        <v>0.0</v>
      </c>
      <c r="AD1182" s="8">
        <v>0.4</v>
      </c>
      <c r="AE1182" s="14">
        <v>2017.0</v>
      </c>
      <c r="AF1182" s="17"/>
    </row>
    <row r="1183">
      <c r="A1183" s="8">
        <v>89.0</v>
      </c>
      <c r="B1183" s="9" t="s">
        <v>2392</v>
      </c>
      <c r="C1183" s="10" t="s">
        <v>2393</v>
      </c>
      <c r="D1183" s="8">
        <v>31.0</v>
      </c>
      <c r="E1183" s="8">
        <v>24.0</v>
      </c>
      <c r="F1183" s="8">
        <v>18.0</v>
      </c>
      <c r="G1183" s="8">
        <v>6.0</v>
      </c>
      <c r="H1183" s="8">
        <v>19.4</v>
      </c>
      <c r="I1183" s="11">
        <v>4.8</v>
      </c>
      <c r="J1183" s="10">
        <v>1.8</v>
      </c>
      <c r="K1183" s="10">
        <v>4.3</v>
      </c>
      <c r="L1183" s="8">
        <v>40.4</v>
      </c>
      <c r="M1183" s="10">
        <v>0.4</v>
      </c>
      <c r="N1183" s="10">
        <v>1.5</v>
      </c>
      <c r="O1183" s="8">
        <v>25.0</v>
      </c>
      <c r="P1183" s="8">
        <v>0.9</v>
      </c>
      <c r="Q1183" s="8">
        <v>1.0</v>
      </c>
      <c r="R1183" s="8">
        <v>87.5</v>
      </c>
      <c r="S1183" s="10">
        <v>0.5</v>
      </c>
      <c r="T1183" s="10">
        <v>1.2</v>
      </c>
      <c r="U1183" s="10">
        <v>1.7</v>
      </c>
      <c r="V1183" s="10">
        <v>1.2</v>
      </c>
      <c r="W1183" s="10">
        <v>0.8</v>
      </c>
      <c r="X1183" s="10">
        <v>0.6</v>
      </c>
      <c r="Y1183" s="10">
        <v>0.3</v>
      </c>
      <c r="Z1183" s="10">
        <v>1.2</v>
      </c>
      <c r="AA1183" s="8">
        <v>9.9</v>
      </c>
      <c r="AB1183" s="8">
        <v>0.0</v>
      </c>
      <c r="AC1183" s="8">
        <v>0.0</v>
      </c>
      <c r="AD1183" s="8">
        <v>2.7</v>
      </c>
      <c r="AE1183" s="14">
        <v>2017.0</v>
      </c>
      <c r="AF1183" s="17"/>
    </row>
    <row r="1184">
      <c r="A1184" s="8">
        <v>90.0</v>
      </c>
      <c r="B1184" s="9" t="s">
        <v>2394</v>
      </c>
      <c r="C1184" s="10" t="s">
        <v>2395</v>
      </c>
      <c r="D1184" s="8">
        <v>30.0</v>
      </c>
      <c r="E1184" s="8">
        <v>11.0</v>
      </c>
      <c r="F1184" s="8">
        <v>5.0</v>
      </c>
      <c r="G1184" s="8">
        <v>6.0</v>
      </c>
      <c r="H1184" s="8">
        <v>13.2</v>
      </c>
      <c r="I1184" s="11">
        <v>4.7</v>
      </c>
      <c r="J1184" s="10">
        <v>1.9</v>
      </c>
      <c r="K1184" s="10">
        <v>5.3</v>
      </c>
      <c r="L1184" s="8">
        <v>36.2</v>
      </c>
      <c r="M1184" s="10">
        <v>0.3</v>
      </c>
      <c r="N1184" s="10">
        <v>1.4</v>
      </c>
      <c r="O1184" s="8">
        <v>20.0</v>
      </c>
      <c r="P1184" s="8">
        <v>0.6</v>
      </c>
      <c r="Q1184" s="8">
        <v>0.7</v>
      </c>
      <c r="R1184" s="8">
        <v>87.5</v>
      </c>
      <c r="S1184" s="10">
        <v>0.4</v>
      </c>
      <c r="T1184" s="10">
        <v>0.9</v>
      </c>
      <c r="U1184" s="10">
        <v>1.3</v>
      </c>
      <c r="V1184" s="10">
        <v>1.1</v>
      </c>
      <c r="W1184" s="10">
        <v>0.4</v>
      </c>
      <c r="X1184" s="10">
        <v>0.7</v>
      </c>
      <c r="Y1184" s="8">
        <v>0.0</v>
      </c>
      <c r="Z1184" s="10">
        <v>0.7</v>
      </c>
      <c r="AA1184" s="8">
        <v>8.8</v>
      </c>
      <c r="AB1184" s="8">
        <v>0.0</v>
      </c>
      <c r="AC1184" s="8">
        <v>0.0</v>
      </c>
      <c r="AD1184" s="8">
        <v>-1.4</v>
      </c>
      <c r="AE1184" s="14">
        <v>2017.0</v>
      </c>
      <c r="AF1184" s="17"/>
    </row>
    <row r="1185">
      <c r="A1185" s="8">
        <v>91.0</v>
      </c>
      <c r="B1185" s="9" t="s">
        <v>2396</v>
      </c>
      <c r="C1185" s="10" t="s">
        <v>2397</v>
      </c>
      <c r="D1185" s="8">
        <v>24.0</v>
      </c>
      <c r="E1185" s="8">
        <v>18.0</v>
      </c>
      <c r="F1185" s="8">
        <v>9.0</v>
      </c>
      <c r="G1185" s="8">
        <v>9.0</v>
      </c>
      <c r="H1185" s="8">
        <v>11.1</v>
      </c>
      <c r="I1185" s="11">
        <v>4.6</v>
      </c>
      <c r="J1185" s="10">
        <v>1.7</v>
      </c>
      <c r="K1185" s="10">
        <v>3.8</v>
      </c>
      <c r="L1185" s="8">
        <v>45.6</v>
      </c>
      <c r="M1185" s="10">
        <v>0.6</v>
      </c>
      <c r="N1185" s="10">
        <v>1.9</v>
      </c>
      <c r="O1185" s="8">
        <v>29.4</v>
      </c>
      <c r="P1185" s="8">
        <v>0.6</v>
      </c>
      <c r="Q1185" s="8">
        <v>0.6</v>
      </c>
      <c r="R1185" s="8">
        <v>100.0</v>
      </c>
      <c r="S1185" s="10">
        <v>0.2</v>
      </c>
      <c r="T1185" s="10">
        <v>0.9</v>
      </c>
      <c r="U1185" s="10">
        <v>1.2</v>
      </c>
      <c r="V1185" s="10">
        <v>0.5</v>
      </c>
      <c r="W1185" s="10">
        <v>0.8</v>
      </c>
      <c r="X1185" s="10">
        <v>0.2</v>
      </c>
      <c r="Y1185" s="10">
        <v>0.1</v>
      </c>
      <c r="Z1185" s="10">
        <v>1.3</v>
      </c>
      <c r="AA1185" s="8">
        <v>7.4</v>
      </c>
      <c r="AB1185" s="8">
        <v>0.0</v>
      </c>
      <c r="AC1185" s="8">
        <v>0.0</v>
      </c>
      <c r="AD1185" s="8">
        <v>-0.2</v>
      </c>
      <c r="AE1185" s="14">
        <v>2017.0</v>
      </c>
      <c r="AF1185" s="17"/>
    </row>
    <row r="1186">
      <c r="A1186" s="8">
        <v>92.0</v>
      </c>
      <c r="B1186" s="9" t="s">
        <v>2398</v>
      </c>
      <c r="C1186" s="10" t="s">
        <v>2399</v>
      </c>
      <c r="D1186" s="8">
        <v>29.0</v>
      </c>
      <c r="E1186" s="8">
        <v>33.0</v>
      </c>
      <c r="F1186" s="8">
        <v>14.0</v>
      </c>
      <c r="G1186" s="8">
        <v>19.0</v>
      </c>
      <c r="H1186" s="8">
        <v>12.2</v>
      </c>
      <c r="I1186" s="11">
        <v>4.5</v>
      </c>
      <c r="J1186" s="10">
        <v>1.5</v>
      </c>
      <c r="K1186" s="10">
        <v>4.0</v>
      </c>
      <c r="L1186" s="8">
        <v>36.1</v>
      </c>
      <c r="M1186" s="10">
        <v>1.0</v>
      </c>
      <c r="N1186" s="10">
        <v>3.1</v>
      </c>
      <c r="O1186" s="8">
        <v>33.3</v>
      </c>
      <c r="P1186" s="8">
        <v>0.5</v>
      </c>
      <c r="Q1186" s="8">
        <v>0.6</v>
      </c>
      <c r="R1186" s="8">
        <v>81.0</v>
      </c>
      <c r="S1186" s="10">
        <v>0.4</v>
      </c>
      <c r="T1186" s="10">
        <v>1.3</v>
      </c>
      <c r="U1186" s="10">
        <v>1.7</v>
      </c>
      <c r="V1186" s="10">
        <v>1.0</v>
      </c>
      <c r="W1186" s="10">
        <v>0.9</v>
      </c>
      <c r="X1186" s="10">
        <v>0.7</v>
      </c>
      <c r="Y1186" s="8">
        <v>0.0</v>
      </c>
      <c r="Z1186" s="10">
        <v>1.5</v>
      </c>
      <c r="AA1186" s="8">
        <v>9.7</v>
      </c>
      <c r="AB1186" s="8">
        <v>0.0</v>
      </c>
      <c r="AC1186" s="8">
        <v>0.0</v>
      </c>
      <c r="AD1186" s="8">
        <v>-1.8</v>
      </c>
      <c r="AE1186" s="14">
        <v>2017.0</v>
      </c>
      <c r="AF1186" s="17"/>
    </row>
    <row r="1187">
      <c r="A1187" s="8">
        <v>93.0</v>
      </c>
      <c r="B1187" s="9" t="s">
        <v>2400</v>
      </c>
      <c r="C1187" s="10" t="s">
        <v>2401</v>
      </c>
      <c r="D1187" s="8">
        <v>26.0</v>
      </c>
      <c r="E1187" s="8">
        <v>24.0</v>
      </c>
      <c r="F1187" s="8">
        <v>13.0</v>
      </c>
      <c r="G1187" s="8">
        <v>11.0</v>
      </c>
      <c r="H1187" s="8">
        <v>18.6</v>
      </c>
      <c r="I1187" s="11">
        <v>4.4</v>
      </c>
      <c r="J1187" s="10">
        <v>1.5</v>
      </c>
      <c r="K1187" s="10">
        <v>4.9</v>
      </c>
      <c r="L1187" s="8">
        <v>31.4</v>
      </c>
      <c r="M1187" s="10">
        <v>0.5</v>
      </c>
      <c r="N1187" s="10">
        <v>2.1</v>
      </c>
      <c r="O1187" s="8">
        <v>23.5</v>
      </c>
      <c r="P1187" s="8">
        <v>0.8</v>
      </c>
      <c r="Q1187" s="8">
        <v>1.1</v>
      </c>
      <c r="R1187" s="8">
        <v>74.1</v>
      </c>
      <c r="S1187" s="10">
        <v>0.3</v>
      </c>
      <c r="T1187" s="10">
        <v>2.2</v>
      </c>
      <c r="U1187" s="10">
        <v>2.5</v>
      </c>
      <c r="V1187" s="10">
        <v>2.9</v>
      </c>
      <c r="W1187" s="10">
        <v>1.0</v>
      </c>
      <c r="X1187" s="10">
        <v>0.7</v>
      </c>
      <c r="Y1187" s="10">
        <v>0.1</v>
      </c>
      <c r="Z1187" s="10">
        <v>1.6</v>
      </c>
      <c r="AA1187" s="8">
        <v>11.9</v>
      </c>
      <c r="AB1187" s="8">
        <v>0.0</v>
      </c>
      <c r="AC1187" s="8">
        <v>0.0</v>
      </c>
      <c r="AD1187" s="8">
        <v>1.8</v>
      </c>
      <c r="AE1187" s="14">
        <v>2017.0</v>
      </c>
      <c r="AF1187" s="17"/>
    </row>
    <row r="1188">
      <c r="A1188" s="8">
        <v>94.0</v>
      </c>
      <c r="B1188" s="9" t="s">
        <v>2402</v>
      </c>
      <c r="C1188" s="10" t="s">
        <v>2403</v>
      </c>
      <c r="D1188" s="8">
        <v>25.0</v>
      </c>
      <c r="E1188" s="8">
        <v>5.0</v>
      </c>
      <c r="F1188" s="8">
        <v>1.0</v>
      </c>
      <c r="G1188" s="8">
        <v>4.0</v>
      </c>
      <c r="H1188" s="8">
        <v>12.3</v>
      </c>
      <c r="I1188" s="11">
        <v>4.4</v>
      </c>
      <c r="J1188" s="10">
        <v>1.8</v>
      </c>
      <c r="K1188" s="10">
        <v>4.4</v>
      </c>
      <c r="L1188" s="8">
        <v>40.9</v>
      </c>
      <c r="M1188" s="10">
        <v>0.2</v>
      </c>
      <c r="N1188" s="10">
        <v>0.6</v>
      </c>
      <c r="O1188" s="8">
        <v>33.3</v>
      </c>
      <c r="P1188" s="8">
        <v>0.6</v>
      </c>
      <c r="Q1188" s="8">
        <v>1.0</v>
      </c>
      <c r="R1188" s="8">
        <v>60.0</v>
      </c>
      <c r="S1188" s="10">
        <v>0.8</v>
      </c>
      <c r="T1188" s="10">
        <v>3.2</v>
      </c>
      <c r="U1188" s="10">
        <v>4.0</v>
      </c>
      <c r="V1188" s="8">
        <v>0.0</v>
      </c>
      <c r="W1188" s="10">
        <v>0.6</v>
      </c>
      <c r="X1188" s="10">
        <v>1.0</v>
      </c>
      <c r="Y1188" s="10">
        <v>0.4</v>
      </c>
      <c r="Z1188" s="10">
        <v>2.2</v>
      </c>
      <c r="AA1188" s="8">
        <v>11.4</v>
      </c>
      <c r="AB1188" s="8">
        <v>0.0</v>
      </c>
      <c r="AC1188" s="8">
        <v>0.0</v>
      </c>
      <c r="AD1188" s="8">
        <v>-0.8</v>
      </c>
      <c r="AE1188" s="14">
        <v>2017.0</v>
      </c>
      <c r="AF1188" s="17"/>
    </row>
    <row r="1189">
      <c r="A1189" s="8">
        <v>95.0</v>
      </c>
      <c r="B1189" s="9" t="s">
        <v>2404</v>
      </c>
      <c r="C1189" s="10" t="s">
        <v>2405</v>
      </c>
      <c r="D1189" s="8">
        <v>29.0</v>
      </c>
      <c r="E1189" s="8">
        <v>34.0</v>
      </c>
      <c r="F1189" s="8">
        <v>18.0</v>
      </c>
      <c r="G1189" s="8">
        <v>16.0</v>
      </c>
      <c r="H1189" s="8">
        <v>12.9</v>
      </c>
      <c r="I1189" s="11">
        <v>4.4</v>
      </c>
      <c r="J1189" s="10">
        <v>1.6</v>
      </c>
      <c r="K1189" s="10">
        <v>3.4</v>
      </c>
      <c r="L1189" s="8">
        <v>49.1</v>
      </c>
      <c r="M1189" s="8">
        <v>0.0</v>
      </c>
      <c r="N1189" s="10">
        <v>0.1</v>
      </c>
      <c r="O1189" s="8">
        <v>0.0</v>
      </c>
      <c r="P1189" s="8">
        <v>1.1</v>
      </c>
      <c r="Q1189" s="8">
        <v>1.9</v>
      </c>
      <c r="R1189" s="8">
        <v>58.7</v>
      </c>
      <c r="S1189" s="10">
        <v>1.3</v>
      </c>
      <c r="T1189" s="10">
        <v>2.3</v>
      </c>
      <c r="U1189" s="10">
        <v>3.6</v>
      </c>
      <c r="V1189" s="10">
        <v>0.3</v>
      </c>
      <c r="W1189" s="10">
        <v>0.9</v>
      </c>
      <c r="X1189" s="10">
        <v>0.1</v>
      </c>
      <c r="Y1189" s="10">
        <v>0.1</v>
      </c>
      <c r="Z1189" s="10">
        <v>2.1</v>
      </c>
      <c r="AA1189" s="8">
        <v>8.9</v>
      </c>
      <c r="AB1189" s="8">
        <v>0.0</v>
      </c>
      <c r="AC1189" s="8">
        <v>0.0</v>
      </c>
      <c r="AD1189" s="8">
        <v>-2.2</v>
      </c>
      <c r="AE1189" s="14">
        <v>2017.0</v>
      </c>
      <c r="AF1189" s="17"/>
    </row>
    <row r="1190">
      <c r="A1190" s="8">
        <v>96.0</v>
      </c>
      <c r="B1190" s="9" t="s">
        <v>2406</v>
      </c>
      <c r="C1190" s="10" t="s">
        <v>2407</v>
      </c>
      <c r="D1190" s="8">
        <v>23.0</v>
      </c>
      <c r="E1190" s="8">
        <v>27.0</v>
      </c>
      <c r="F1190" s="8">
        <v>16.0</v>
      </c>
      <c r="G1190" s="8">
        <v>11.0</v>
      </c>
      <c r="H1190" s="8">
        <v>12.5</v>
      </c>
      <c r="I1190" s="11">
        <v>4.4</v>
      </c>
      <c r="J1190" s="10">
        <v>1.3</v>
      </c>
      <c r="K1190" s="10">
        <v>3.6</v>
      </c>
      <c r="L1190" s="8">
        <v>37.1</v>
      </c>
      <c r="M1190" s="10">
        <v>0.4</v>
      </c>
      <c r="N1190" s="10">
        <v>1.2</v>
      </c>
      <c r="O1190" s="8">
        <v>33.3</v>
      </c>
      <c r="P1190" s="8">
        <v>1.3</v>
      </c>
      <c r="Q1190" s="8">
        <v>1.5</v>
      </c>
      <c r="R1190" s="8">
        <v>85.4</v>
      </c>
      <c r="S1190" s="10">
        <v>0.3</v>
      </c>
      <c r="T1190" s="10">
        <v>0.9</v>
      </c>
      <c r="U1190" s="10">
        <v>1.1</v>
      </c>
      <c r="V1190" s="10">
        <v>0.4</v>
      </c>
      <c r="W1190" s="10">
        <v>0.6</v>
      </c>
      <c r="X1190" s="10">
        <v>0.6</v>
      </c>
      <c r="Y1190" s="10">
        <v>0.1</v>
      </c>
      <c r="Z1190" s="10">
        <v>1.0</v>
      </c>
      <c r="AA1190" s="8">
        <v>7.7</v>
      </c>
      <c r="AB1190" s="8">
        <v>0.0</v>
      </c>
      <c r="AC1190" s="8">
        <v>0.0</v>
      </c>
      <c r="AD1190" s="8">
        <v>-2.1</v>
      </c>
      <c r="AE1190" s="14">
        <v>2017.0</v>
      </c>
      <c r="AF1190" s="17"/>
    </row>
    <row r="1191">
      <c r="A1191" s="8">
        <v>97.0</v>
      </c>
      <c r="B1191" s="9" t="s">
        <v>2408</v>
      </c>
      <c r="C1191" s="10" t="s">
        <v>2409</v>
      </c>
      <c r="D1191" s="8">
        <v>24.0</v>
      </c>
      <c r="E1191" s="8">
        <v>34.0</v>
      </c>
      <c r="F1191" s="8">
        <v>18.0</v>
      </c>
      <c r="G1191" s="8">
        <v>16.0</v>
      </c>
      <c r="H1191" s="8">
        <v>17.9</v>
      </c>
      <c r="I1191" s="11">
        <v>4.4</v>
      </c>
      <c r="J1191" s="10">
        <v>1.5</v>
      </c>
      <c r="K1191" s="10">
        <v>3.6</v>
      </c>
      <c r="L1191" s="8">
        <v>41.5</v>
      </c>
      <c r="M1191" s="10">
        <v>0.5</v>
      </c>
      <c r="N1191" s="10">
        <v>1.2</v>
      </c>
      <c r="O1191" s="8">
        <v>38.1</v>
      </c>
      <c r="P1191" s="8">
        <v>0.9</v>
      </c>
      <c r="Q1191" s="8">
        <v>1.4</v>
      </c>
      <c r="R1191" s="8">
        <v>65.2</v>
      </c>
      <c r="S1191" s="10">
        <v>0.9</v>
      </c>
      <c r="T1191" s="10">
        <v>1.8</v>
      </c>
      <c r="U1191" s="10">
        <v>2.7</v>
      </c>
      <c r="V1191" s="10">
        <v>1.6</v>
      </c>
      <c r="W1191" s="10">
        <v>0.9</v>
      </c>
      <c r="X1191" s="10">
        <v>0.7</v>
      </c>
      <c r="Y1191" s="10">
        <v>0.3</v>
      </c>
      <c r="Z1191" s="10">
        <v>1.9</v>
      </c>
      <c r="AA1191" s="8">
        <v>11.1</v>
      </c>
      <c r="AB1191" s="8">
        <v>0.0</v>
      </c>
      <c r="AC1191" s="8">
        <v>0.0</v>
      </c>
      <c r="AD1191" s="8">
        <v>-0.2</v>
      </c>
      <c r="AE1191" s="14">
        <v>2017.0</v>
      </c>
      <c r="AF1191" s="17"/>
    </row>
    <row r="1192">
      <c r="A1192" s="8">
        <v>98.0</v>
      </c>
      <c r="B1192" s="9" t="s">
        <v>2410</v>
      </c>
      <c r="C1192" s="10" t="s">
        <v>2411</v>
      </c>
      <c r="D1192" s="8">
        <v>26.0</v>
      </c>
      <c r="E1192" s="8">
        <v>34.0</v>
      </c>
      <c r="F1192" s="8">
        <v>27.0</v>
      </c>
      <c r="G1192" s="8">
        <v>7.0</v>
      </c>
      <c r="H1192" s="8">
        <v>11.7</v>
      </c>
      <c r="I1192" s="11">
        <v>4.3</v>
      </c>
      <c r="J1192" s="10">
        <v>1.8</v>
      </c>
      <c r="K1192" s="10">
        <v>3.7</v>
      </c>
      <c r="L1192" s="8">
        <v>48.4</v>
      </c>
      <c r="M1192" s="10">
        <v>0.1</v>
      </c>
      <c r="N1192" s="10">
        <v>0.4</v>
      </c>
      <c r="O1192" s="8">
        <v>21.4</v>
      </c>
      <c r="P1192" s="8">
        <v>0.6</v>
      </c>
      <c r="Q1192" s="8">
        <v>0.9</v>
      </c>
      <c r="R1192" s="8">
        <v>73.3</v>
      </c>
      <c r="S1192" s="10">
        <v>0.9</v>
      </c>
      <c r="T1192" s="10">
        <v>1.5</v>
      </c>
      <c r="U1192" s="10">
        <v>2.4</v>
      </c>
      <c r="V1192" s="10">
        <v>0.7</v>
      </c>
      <c r="W1192" s="10">
        <v>0.8</v>
      </c>
      <c r="X1192" s="10">
        <v>0.5</v>
      </c>
      <c r="Y1192" s="10">
        <v>0.6</v>
      </c>
      <c r="Z1192" s="10">
        <v>1.6</v>
      </c>
      <c r="AA1192" s="8">
        <v>9.8</v>
      </c>
      <c r="AB1192" s="8">
        <v>0.0</v>
      </c>
      <c r="AC1192" s="8">
        <v>0.0</v>
      </c>
      <c r="AD1192" s="8">
        <v>2.6</v>
      </c>
      <c r="AE1192" s="14">
        <v>2017.0</v>
      </c>
      <c r="AF1192" s="17"/>
    </row>
    <row r="1193">
      <c r="A1193" s="8">
        <v>99.0</v>
      </c>
      <c r="B1193" s="9" t="s">
        <v>2412</v>
      </c>
      <c r="C1193" s="10" t="s">
        <v>2413</v>
      </c>
      <c r="D1193" s="8">
        <v>30.0</v>
      </c>
      <c r="E1193" s="8">
        <v>20.0</v>
      </c>
      <c r="F1193" s="8">
        <v>10.0</v>
      </c>
      <c r="G1193" s="8">
        <v>10.0</v>
      </c>
      <c r="H1193" s="8">
        <v>13.7</v>
      </c>
      <c r="I1193" s="11">
        <v>4.2</v>
      </c>
      <c r="J1193" s="10">
        <v>1.9</v>
      </c>
      <c r="K1193" s="10">
        <v>3.4</v>
      </c>
      <c r="L1193" s="8">
        <v>55.9</v>
      </c>
      <c r="M1193" s="8">
        <v>0.0</v>
      </c>
      <c r="N1193" s="8">
        <v>0.0</v>
      </c>
      <c r="O1193" s="8">
        <v>0.0</v>
      </c>
      <c r="P1193" s="8">
        <v>0.4</v>
      </c>
      <c r="Q1193" s="8">
        <v>0.8</v>
      </c>
      <c r="R1193" s="8">
        <v>50.0</v>
      </c>
      <c r="S1193" s="10">
        <v>1.7</v>
      </c>
      <c r="T1193" s="10">
        <v>2.1</v>
      </c>
      <c r="U1193" s="10">
        <v>3.7</v>
      </c>
      <c r="V1193" s="10">
        <v>0.7</v>
      </c>
      <c r="W1193" s="10">
        <v>1.0</v>
      </c>
      <c r="X1193" s="10">
        <v>0.4</v>
      </c>
      <c r="Y1193" s="10">
        <v>0.6</v>
      </c>
      <c r="Z1193" s="10">
        <v>2.7</v>
      </c>
      <c r="AA1193" s="8">
        <v>10.4</v>
      </c>
      <c r="AB1193" s="8">
        <v>0.0</v>
      </c>
      <c r="AC1193" s="8">
        <v>0.0</v>
      </c>
      <c r="AD1193" s="8">
        <v>-0.7</v>
      </c>
      <c r="AE1193" s="14">
        <v>2017.0</v>
      </c>
      <c r="AF1193" s="17"/>
    </row>
    <row r="1194">
      <c r="A1194" s="8">
        <v>100.0</v>
      </c>
      <c r="B1194" s="9" t="s">
        <v>2414</v>
      </c>
      <c r="C1194" s="10" t="s">
        <v>2415</v>
      </c>
      <c r="D1194" s="8">
        <v>36.0</v>
      </c>
      <c r="E1194" s="8">
        <v>34.0</v>
      </c>
      <c r="F1194" s="8">
        <v>27.0</v>
      </c>
      <c r="G1194" s="8">
        <v>7.0</v>
      </c>
      <c r="H1194" s="8">
        <v>16.3</v>
      </c>
      <c r="I1194" s="11">
        <v>4.2</v>
      </c>
      <c r="J1194" s="10">
        <v>1.6</v>
      </c>
      <c r="K1194" s="10">
        <v>4.4</v>
      </c>
      <c r="L1194" s="8">
        <v>36.9</v>
      </c>
      <c r="M1194" s="10">
        <v>0.4</v>
      </c>
      <c r="N1194" s="10">
        <v>1.1</v>
      </c>
      <c r="O1194" s="8">
        <v>31.6</v>
      </c>
      <c r="P1194" s="8">
        <v>0.6</v>
      </c>
      <c r="Q1194" s="8">
        <v>0.7</v>
      </c>
      <c r="R1194" s="8">
        <v>83.3</v>
      </c>
      <c r="S1194" s="10">
        <v>0.3</v>
      </c>
      <c r="T1194" s="10">
        <v>1.7</v>
      </c>
      <c r="U1194" s="10">
        <v>2.0</v>
      </c>
      <c r="V1194" s="10">
        <v>1.4</v>
      </c>
      <c r="W1194" s="10">
        <v>0.8</v>
      </c>
      <c r="X1194" s="10">
        <v>1.1</v>
      </c>
      <c r="Y1194" s="8">
        <v>0.0</v>
      </c>
      <c r="Z1194" s="10">
        <v>1.2</v>
      </c>
      <c r="AA1194" s="8">
        <v>10.1</v>
      </c>
      <c r="AB1194" s="8">
        <v>0.0</v>
      </c>
      <c r="AC1194" s="8">
        <v>0.0</v>
      </c>
      <c r="AD1194" s="8">
        <v>2.9</v>
      </c>
      <c r="AE1194" s="14">
        <v>2017.0</v>
      </c>
      <c r="AF1194" s="17"/>
    </row>
    <row r="1195">
      <c r="A1195" s="8">
        <v>101.0</v>
      </c>
      <c r="B1195" s="9" t="s">
        <v>2416</v>
      </c>
      <c r="C1195" s="10" t="s">
        <v>2417</v>
      </c>
      <c r="D1195" s="8">
        <v>23.0</v>
      </c>
      <c r="E1195" s="8">
        <v>32.0</v>
      </c>
      <c r="F1195" s="8">
        <v>10.0</v>
      </c>
      <c r="G1195" s="8">
        <v>22.0</v>
      </c>
      <c r="H1195" s="8">
        <v>13.5</v>
      </c>
      <c r="I1195" s="11">
        <v>4.1</v>
      </c>
      <c r="J1195" s="10">
        <v>1.8</v>
      </c>
      <c r="K1195" s="10">
        <v>3.8</v>
      </c>
      <c r="L1195" s="8">
        <v>46.3</v>
      </c>
      <c r="M1195" s="8">
        <v>0.0</v>
      </c>
      <c r="N1195" s="10">
        <v>0.1</v>
      </c>
      <c r="O1195" s="8">
        <v>33.3</v>
      </c>
      <c r="P1195" s="8">
        <v>0.5</v>
      </c>
      <c r="Q1195" s="8">
        <v>0.7</v>
      </c>
      <c r="R1195" s="8">
        <v>65.2</v>
      </c>
      <c r="S1195" s="10">
        <v>1.4</v>
      </c>
      <c r="T1195" s="10">
        <v>2.5</v>
      </c>
      <c r="U1195" s="10">
        <v>3.9</v>
      </c>
      <c r="V1195" s="10">
        <v>0.4</v>
      </c>
      <c r="W1195" s="10">
        <v>0.8</v>
      </c>
      <c r="X1195" s="10">
        <v>0.3</v>
      </c>
      <c r="Y1195" s="10">
        <v>0.8</v>
      </c>
      <c r="Z1195" s="10">
        <v>2.0</v>
      </c>
      <c r="AA1195" s="8">
        <v>10.5</v>
      </c>
      <c r="AB1195" s="8">
        <v>1.0</v>
      </c>
      <c r="AC1195" s="8">
        <v>0.0</v>
      </c>
      <c r="AD1195" s="8">
        <v>-2.9</v>
      </c>
      <c r="AE1195" s="14">
        <v>2017.0</v>
      </c>
      <c r="AF1195" s="17"/>
    </row>
    <row r="1196">
      <c r="A1196" s="8">
        <v>102.0</v>
      </c>
      <c r="B1196" s="9" t="s">
        <v>2418</v>
      </c>
      <c r="C1196" s="10" t="s">
        <v>2419</v>
      </c>
      <c r="D1196" s="8">
        <v>31.0</v>
      </c>
      <c r="E1196" s="8">
        <v>15.0</v>
      </c>
      <c r="F1196" s="8">
        <v>7.0</v>
      </c>
      <c r="G1196" s="8">
        <v>8.0</v>
      </c>
      <c r="H1196" s="8">
        <v>15.8</v>
      </c>
      <c r="I1196" s="11">
        <v>3.9</v>
      </c>
      <c r="J1196" s="10">
        <v>1.7</v>
      </c>
      <c r="K1196" s="10">
        <v>2.9</v>
      </c>
      <c r="L1196" s="8">
        <v>56.8</v>
      </c>
      <c r="M1196" s="10">
        <v>0.1</v>
      </c>
      <c r="N1196" s="10">
        <v>0.1</v>
      </c>
      <c r="O1196" s="8">
        <v>100.0</v>
      </c>
      <c r="P1196" s="8">
        <v>0.5</v>
      </c>
      <c r="Q1196" s="8">
        <v>0.5</v>
      </c>
      <c r="R1196" s="8">
        <v>100.0</v>
      </c>
      <c r="S1196" s="10">
        <v>1.1</v>
      </c>
      <c r="T1196" s="10">
        <v>2.8</v>
      </c>
      <c r="U1196" s="10">
        <v>3.9</v>
      </c>
      <c r="V1196" s="10">
        <v>0.5</v>
      </c>
      <c r="W1196" s="10">
        <v>1.1</v>
      </c>
      <c r="X1196" s="10">
        <v>0.1</v>
      </c>
      <c r="Y1196" s="10">
        <v>0.7</v>
      </c>
      <c r="Z1196" s="10">
        <v>2.4</v>
      </c>
      <c r="AA1196" s="8">
        <v>9.9</v>
      </c>
      <c r="AB1196" s="8">
        <v>0.0</v>
      </c>
      <c r="AC1196" s="8">
        <v>0.0</v>
      </c>
      <c r="AD1196" s="8">
        <v>-2.7</v>
      </c>
      <c r="AE1196" s="14">
        <v>2017.0</v>
      </c>
      <c r="AF1196" s="17"/>
    </row>
    <row r="1197">
      <c r="A1197" s="8">
        <v>103.0</v>
      </c>
      <c r="B1197" s="9" t="s">
        <v>2420</v>
      </c>
      <c r="C1197" s="10" t="s">
        <v>2421</v>
      </c>
      <c r="D1197" s="8">
        <v>26.0</v>
      </c>
      <c r="E1197" s="8">
        <v>28.0</v>
      </c>
      <c r="F1197" s="8">
        <v>9.0</v>
      </c>
      <c r="G1197" s="8">
        <v>19.0</v>
      </c>
      <c r="H1197" s="8">
        <v>10.7</v>
      </c>
      <c r="I1197" s="11">
        <v>3.8</v>
      </c>
      <c r="J1197" s="10">
        <v>1.3</v>
      </c>
      <c r="K1197" s="10">
        <v>3.6</v>
      </c>
      <c r="L1197" s="8">
        <v>37.0</v>
      </c>
      <c r="M1197" s="10">
        <v>1.0</v>
      </c>
      <c r="N1197" s="10">
        <v>2.7</v>
      </c>
      <c r="O1197" s="8">
        <v>38.7</v>
      </c>
      <c r="P1197" s="8">
        <v>0.1</v>
      </c>
      <c r="Q1197" s="8">
        <v>0.2</v>
      </c>
      <c r="R1197" s="8">
        <v>66.7</v>
      </c>
      <c r="S1197" s="10">
        <v>0.1</v>
      </c>
      <c r="T1197" s="10">
        <v>1.2</v>
      </c>
      <c r="U1197" s="10">
        <v>1.3</v>
      </c>
      <c r="V1197" s="10">
        <v>0.3</v>
      </c>
      <c r="W1197" s="10">
        <v>0.3</v>
      </c>
      <c r="X1197" s="10">
        <v>0.3</v>
      </c>
      <c r="Y1197" s="8">
        <v>0.0</v>
      </c>
      <c r="Z1197" s="10">
        <v>0.6</v>
      </c>
      <c r="AA1197" s="8">
        <v>7.2</v>
      </c>
      <c r="AB1197" s="8">
        <v>0.0</v>
      </c>
      <c r="AC1197" s="8">
        <v>0.0</v>
      </c>
      <c r="AD1197" s="8">
        <v>-1.1</v>
      </c>
      <c r="AE1197" s="14">
        <v>2017.0</v>
      </c>
      <c r="AF1197" s="17"/>
    </row>
    <row r="1198">
      <c r="A1198" s="8">
        <v>104.0</v>
      </c>
      <c r="B1198" s="9" t="s">
        <v>2422</v>
      </c>
      <c r="C1198" s="10" t="s">
        <v>2423</v>
      </c>
      <c r="D1198" s="8">
        <v>25.0</v>
      </c>
      <c r="E1198" s="8">
        <v>23.0</v>
      </c>
      <c r="F1198" s="8">
        <v>8.0</v>
      </c>
      <c r="G1198" s="8">
        <v>15.0</v>
      </c>
      <c r="H1198" s="8">
        <v>12.4</v>
      </c>
      <c r="I1198" s="11">
        <v>3.8</v>
      </c>
      <c r="J1198" s="10">
        <v>1.4</v>
      </c>
      <c r="K1198" s="10">
        <v>3.0</v>
      </c>
      <c r="L1198" s="8">
        <v>46.4</v>
      </c>
      <c r="M1198" s="8">
        <v>0.0</v>
      </c>
      <c r="N1198" s="10">
        <v>0.1</v>
      </c>
      <c r="O1198" s="8">
        <v>0.0</v>
      </c>
      <c r="P1198" s="8">
        <v>1.0</v>
      </c>
      <c r="Q1198" s="8">
        <v>1.6</v>
      </c>
      <c r="R1198" s="8">
        <v>63.9</v>
      </c>
      <c r="S1198" s="10">
        <v>1.3</v>
      </c>
      <c r="T1198" s="10">
        <v>2.0</v>
      </c>
      <c r="U1198" s="10">
        <v>3.4</v>
      </c>
      <c r="V1198" s="10">
        <v>0.6</v>
      </c>
      <c r="W1198" s="10">
        <v>0.9</v>
      </c>
      <c r="X1198" s="10">
        <v>0.3</v>
      </c>
      <c r="Y1198" s="10">
        <v>0.7</v>
      </c>
      <c r="Z1198" s="10">
        <v>1.7</v>
      </c>
      <c r="AA1198" s="8">
        <v>9.7</v>
      </c>
      <c r="AB1198" s="8">
        <v>0.0</v>
      </c>
      <c r="AC1198" s="8">
        <v>0.0</v>
      </c>
      <c r="AD1198" s="8">
        <v>-1.6</v>
      </c>
      <c r="AE1198" s="14">
        <v>2017.0</v>
      </c>
      <c r="AF1198" s="17"/>
    </row>
    <row r="1199">
      <c r="A1199" s="8">
        <v>105.0</v>
      </c>
      <c r="B1199" s="9" t="s">
        <v>2424</v>
      </c>
      <c r="C1199" s="10" t="s">
        <v>2425</v>
      </c>
      <c r="D1199" s="8">
        <v>26.0</v>
      </c>
      <c r="E1199" s="8">
        <v>32.0</v>
      </c>
      <c r="F1199" s="8">
        <v>21.0</v>
      </c>
      <c r="G1199" s="8">
        <v>11.0</v>
      </c>
      <c r="H1199" s="8">
        <v>9.2</v>
      </c>
      <c r="I1199" s="11">
        <v>3.7</v>
      </c>
      <c r="J1199" s="10">
        <v>1.3</v>
      </c>
      <c r="K1199" s="10">
        <v>2.4</v>
      </c>
      <c r="L1199" s="8">
        <v>52.6</v>
      </c>
      <c r="M1199" s="8">
        <v>0.0</v>
      </c>
      <c r="N1199" s="10">
        <v>0.1</v>
      </c>
      <c r="O1199" s="8">
        <v>0.0</v>
      </c>
      <c r="P1199" s="8">
        <v>1.1</v>
      </c>
      <c r="Q1199" s="8">
        <v>1.9</v>
      </c>
      <c r="R1199" s="8">
        <v>59.0</v>
      </c>
      <c r="S1199" s="10">
        <v>0.9</v>
      </c>
      <c r="T1199" s="10">
        <v>0.9</v>
      </c>
      <c r="U1199" s="10">
        <v>1.8</v>
      </c>
      <c r="V1199" s="10">
        <v>0.3</v>
      </c>
      <c r="W1199" s="10">
        <v>0.5</v>
      </c>
      <c r="X1199" s="10">
        <v>0.2</v>
      </c>
      <c r="Y1199" s="8">
        <v>0.0</v>
      </c>
      <c r="Z1199" s="10">
        <v>1.5</v>
      </c>
      <c r="AA1199" s="8">
        <v>6.1</v>
      </c>
      <c r="AB1199" s="8">
        <v>0.0</v>
      </c>
      <c r="AC1199" s="8">
        <v>0.0</v>
      </c>
      <c r="AD1199" s="8">
        <v>2.5</v>
      </c>
      <c r="AE1199" s="14">
        <v>2017.0</v>
      </c>
      <c r="AF1199" s="17"/>
    </row>
    <row r="1200">
      <c r="A1200" s="8">
        <v>106.0</v>
      </c>
      <c r="B1200" s="9" t="s">
        <v>2426</v>
      </c>
      <c r="C1200" s="10" t="s">
        <v>2427</v>
      </c>
      <c r="D1200" s="8">
        <v>28.0</v>
      </c>
      <c r="E1200" s="8">
        <v>19.0</v>
      </c>
      <c r="F1200" s="8">
        <v>8.0</v>
      </c>
      <c r="G1200" s="8">
        <v>11.0</v>
      </c>
      <c r="H1200" s="8">
        <v>7.8</v>
      </c>
      <c r="I1200" s="11">
        <v>3.6</v>
      </c>
      <c r="J1200" s="10">
        <v>1.3</v>
      </c>
      <c r="K1200" s="10">
        <v>3.1</v>
      </c>
      <c r="L1200" s="8">
        <v>41.4</v>
      </c>
      <c r="M1200" s="10">
        <v>0.8</v>
      </c>
      <c r="N1200" s="10">
        <v>1.9</v>
      </c>
      <c r="O1200" s="8">
        <v>41.7</v>
      </c>
      <c r="P1200" s="8">
        <v>0.3</v>
      </c>
      <c r="Q1200" s="8">
        <v>0.3</v>
      </c>
      <c r="R1200" s="8">
        <v>100.0</v>
      </c>
      <c r="S1200" s="10">
        <v>0.3</v>
      </c>
      <c r="T1200" s="10">
        <v>0.3</v>
      </c>
      <c r="U1200" s="10">
        <v>0.6</v>
      </c>
      <c r="V1200" s="10">
        <v>0.3</v>
      </c>
      <c r="W1200" s="10">
        <v>0.3</v>
      </c>
      <c r="X1200" s="10">
        <v>0.3</v>
      </c>
      <c r="Y1200" s="10">
        <v>0.2</v>
      </c>
      <c r="Z1200" s="10">
        <v>1.2</v>
      </c>
      <c r="AA1200" s="8">
        <v>6.2</v>
      </c>
      <c r="AB1200" s="8">
        <v>0.0</v>
      </c>
      <c r="AC1200" s="8">
        <v>0.0</v>
      </c>
      <c r="AD1200" s="8">
        <v>0.5</v>
      </c>
      <c r="AE1200" s="14">
        <v>2017.0</v>
      </c>
      <c r="AF1200" s="17"/>
    </row>
    <row r="1201">
      <c r="A1201" s="8">
        <v>107.0</v>
      </c>
      <c r="B1201" s="9" t="s">
        <v>2428</v>
      </c>
      <c r="C1201" s="10" t="s">
        <v>2429</v>
      </c>
      <c r="D1201" s="8">
        <v>36.0</v>
      </c>
      <c r="E1201" s="8">
        <v>27.0</v>
      </c>
      <c r="F1201" s="8">
        <v>6.0</v>
      </c>
      <c r="G1201" s="8">
        <v>21.0</v>
      </c>
      <c r="H1201" s="8">
        <v>12.5</v>
      </c>
      <c r="I1201" s="11">
        <v>3.6</v>
      </c>
      <c r="J1201" s="10">
        <v>1.7</v>
      </c>
      <c r="K1201" s="10">
        <v>3.5</v>
      </c>
      <c r="L1201" s="8">
        <v>47.9</v>
      </c>
      <c r="M1201" s="8">
        <v>0.0</v>
      </c>
      <c r="N1201" s="8">
        <v>0.0</v>
      </c>
      <c r="O1201" s="8">
        <v>0.0</v>
      </c>
      <c r="P1201" s="8">
        <v>0.2</v>
      </c>
      <c r="Q1201" s="8">
        <v>0.2</v>
      </c>
      <c r="R1201" s="8">
        <v>100.0</v>
      </c>
      <c r="S1201" s="10">
        <v>1.0</v>
      </c>
      <c r="T1201" s="10">
        <v>1.6</v>
      </c>
      <c r="U1201" s="10">
        <v>2.6</v>
      </c>
      <c r="V1201" s="10">
        <v>0.7</v>
      </c>
      <c r="W1201" s="10">
        <v>0.9</v>
      </c>
      <c r="X1201" s="10">
        <v>0.3</v>
      </c>
      <c r="Y1201" s="10">
        <v>0.4</v>
      </c>
      <c r="Z1201" s="10">
        <v>1.3</v>
      </c>
      <c r="AA1201" s="8">
        <v>8.2</v>
      </c>
      <c r="AB1201" s="8">
        <v>0.0</v>
      </c>
      <c r="AC1201" s="8">
        <v>0.0</v>
      </c>
      <c r="AD1201" s="8">
        <v>-3.4</v>
      </c>
      <c r="AE1201" s="14">
        <v>2017.0</v>
      </c>
      <c r="AF1201" s="17"/>
    </row>
    <row r="1202">
      <c r="A1202" s="8">
        <v>108.0</v>
      </c>
      <c r="B1202" s="9" t="s">
        <v>2430</v>
      </c>
      <c r="C1202" s="10" t="s">
        <v>2431</v>
      </c>
      <c r="D1202" s="8">
        <v>29.0</v>
      </c>
      <c r="E1202" s="8">
        <v>29.0</v>
      </c>
      <c r="F1202" s="8">
        <v>6.0</v>
      </c>
      <c r="G1202" s="8">
        <v>23.0</v>
      </c>
      <c r="H1202" s="8">
        <v>12.9</v>
      </c>
      <c r="I1202" s="11">
        <v>3.4</v>
      </c>
      <c r="J1202" s="10">
        <v>1.1</v>
      </c>
      <c r="K1202" s="10">
        <v>2.7</v>
      </c>
      <c r="L1202" s="8">
        <v>40.5</v>
      </c>
      <c r="M1202" s="10">
        <v>0.5</v>
      </c>
      <c r="N1202" s="10">
        <v>1.3</v>
      </c>
      <c r="O1202" s="8">
        <v>38.5</v>
      </c>
      <c r="P1202" s="8">
        <v>0.7</v>
      </c>
      <c r="Q1202" s="8">
        <v>0.8</v>
      </c>
      <c r="R1202" s="8">
        <v>82.6</v>
      </c>
      <c r="S1202" s="10">
        <v>0.1</v>
      </c>
      <c r="T1202" s="10">
        <v>0.8</v>
      </c>
      <c r="U1202" s="10">
        <v>1.0</v>
      </c>
      <c r="V1202" s="10">
        <v>0.7</v>
      </c>
      <c r="W1202" s="10">
        <v>0.6</v>
      </c>
      <c r="X1202" s="10">
        <v>0.2</v>
      </c>
      <c r="Y1202" s="8">
        <v>0.0</v>
      </c>
      <c r="Z1202" s="10">
        <v>0.8</v>
      </c>
      <c r="AA1202" s="8">
        <v>6.0</v>
      </c>
      <c r="AB1202" s="8">
        <v>0.0</v>
      </c>
      <c r="AC1202" s="8">
        <v>0.0</v>
      </c>
      <c r="AD1202" s="8">
        <v>-2.8</v>
      </c>
      <c r="AE1202" s="14">
        <v>2017.0</v>
      </c>
      <c r="AF1202" s="17"/>
    </row>
    <row r="1203">
      <c r="A1203" s="8">
        <v>109.0</v>
      </c>
      <c r="B1203" s="9" t="s">
        <v>2432</v>
      </c>
      <c r="C1203" s="10" t="s">
        <v>2433</v>
      </c>
      <c r="D1203" s="8">
        <v>22.0</v>
      </c>
      <c r="E1203" s="8">
        <v>30.0</v>
      </c>
      <c r="F1203" s="8">
        <v>7.0</v>
      </c>
      <c r="G1203" s="8">
        <v>23.0</v>
      </c>
      <c r="H1203" s="8">
        <v>10.7</v>
      </c>
      <c r="I1203" s="11">
        <v>3.3</v>
      </c>
      <c r="J1203" s="10">
        <v>1.4</v>
      </c>
      <c r="K1203" s="10">
        <v>3.4</v>
      </c>
      <c r="L1203" s="8">
        <v>40.6</v>
      </c>
      <c r="M1203" s="8">
        <v>0.0</v>
      </c>
      <c r="N1203" s="10">
        <v>0.1</v>
      </c>
      <c r="O1203" s="8">
        <v>33.3</v>
      </c>
      <c r="P1203" s="8">
        <v>0.5</v>
      </c>
      <c r="Q1203" s="8">
        <v>0.7</v>
      </c>
      <c r="R1203" s="8">
        <v>68.2</v>
      </c>
      <c r="S1203" s="10">
        <v>0.7</v>
      </c>
      <c r="T1203" s="10">
        <v>1.6</v>
      </c>
      <c r="U1203" s="10">
        <v>2.3</v>
      </c>
      <c r="V1203" s="10">
        <v>0.2</v>
      </c>
      <c r="W1203" s="10">
        <v>0.7</v>
      </c>
      <c r="X1203" s="10">
        <v>0.1</v>
      </c>
      <c r="Y1203" s="10">
        <v>0.3</v>
      </c>
      <c r="Z1203" s="10">
        <v>1.2</v>
      </c>
      <c r="AA1203" s="8">
        <v>6.6</v>
      </c>
      <c r="AB1203" s="8">
        <v>0.0</v>
      </c>
      <c r="AC1203" s="8">
        <v>0.0</v>
      </c>
      <c r="AD1203" s="8">
        <v>-4.9</v>
      </c>
      <c r="AE1203" s="14">
        <v>2017.0</v>
      </c>
      <c r="AF1203" s="17"/>
    </row>
    <row r="1204">
      <c r="A1204" s="8">
        <v>109.0</v>
      </c>
      <c r="B1204" s="9" t="s">
        <v>2434</v>
      </c>
      <c r="C1204" s="10" t="s">
        <v>2435</v>
      </c>
      <c r="D1204" s="8">
        <v>24.0</v>
      </c>
      <c r="E1204" s="8">
        <v>30.0</v>
      </c>
      <c r="F1204" s="8">
        <v>17.0</v>
      </c>
      <c r="G1204" s="8">
        <v>13.0</v>
      </c>
      <c r="H1204" s="8">
        <v>9.4</v>
      </c>
      <c r="I1204" s="11">
        <v>3.3</v>
      </c>
      <c r="J1204" s="10">
        <v>1.1</v>
      </c>
      <c r="K1204" s="10">
        <v>3.4</v>
      </c>
      <c r="L1204" s="8">
        <v>32.7</v>
      </c>
      <c r="M1204" s="10">
        <v>0.5</v>
      </c>
      <c r="N1204" s="10">
        <v>1.9</v>
      </c>
      <c r="O1204" s="8">
        <v>28.1</v>
      </c>
      <c r="P1204" s="8">
        <v>0.5</v>
      </c>
      <c r="Q1204" s="8">
        <v>0.7</v>
      </c>
      <c r="R1204" s="8">
        <v>80.0</v>
      </c>
      <c r="S1204" s="10">
        <v>0.1</v>
      </c>
      <c r="T1204" s="10">
        <v>1.1</v>
      </c>
      <c r="U1204" s="10">
        <v>1.1</v>
      </c>
      <c r="V1204" s="10">
        <v>0.7</v>
      </c>
      <c r="W1204" s="10">
        <v>0.4</v>
      </c>
      <c r="X1204" s="10">
        <v>0.1</v>
      </c>
      <c r="Y1204" s="8">
        <v>0.0</v>
      </c>
      <c r="Z1204" s="10">
        <v>0.9</v>
      </c>
      <c r="AA1204" s="8">
        <v>5.9</v>
      </c>
      <c r="AB1204" s="8">
        <v>0.0</v>
      </c>
      <c r="AC1204" s="8">
        <v>0.0</v>
      </c>
      <c r="AD1204" s="8">
        <v>0.7</v>
      </c>
      <c r="AE1204" s="14">
        <v>2017.0</v>
      </c>
      <c r="AF1204" s="17"/>
    </row>
    <row r="1205">
      <c r="A1205" s="8">
        <v>111.0</v>
      </c>
      <c r="B1205" s="9" t="s">
        <v>2436</v>
      </c>
      <c r="C1205" s="10" t="s">
        <v>2437</v>
      </c>
      <c r="D1205" s="8">
        <v>32.0</v>
      </c>
      <c r="E1205" s="8">
        <v>27.0</v>
      </c>
      <c r="F1205" s="8">
        <v>7.0</v>
      </c>
      <c r="G1205" s="8">
        <v>20.0</v>
      </c>
      <c r="H1205" s="8">
        <v>11.3</v>
      </c>
      <c r="I1205" s="11">
        <v>3.3</v>
      </c>
      <c r="J1205" s="10">
        <v>1.2</v>
      </c>
      <c r="K1205" s="10">
        <v>3.6</v>
      </c>
      <c r="L1205" s="8">
        <v>34.4</v>
      </c>
      <c r="M1205" s="10">
        <v>0.5</v>
      </c>
      <c r="N1205" s="10">
        <v>1.8</v>
      </c>
      <c r="O1205" s="8">
        <v>29.2</v>
      </c>
      <c r="P1205" s="8">
        <v>0.3</v>
      </c>
      <c r="Q1205" s="8">
        <v>0.5</v>
      </c>
      <c r="R1205" s="8">
        <v>61.5</v>
      </c>
      <c r="S1205" s="10">
        <v>0.5</v>
      </c>
      <c r="T1205" s="10">
        <v>0.4</v>
      </c>
      <c r="U1205" s="10">
        <v>0.9</v>
      </c>
      <c r="V1205" s="10">
        <v>0.9</v>
      </c>
      <c r="W1205" s="10">
        <v>0.4</v>
      </c>
      <c r="X1205" s="10">
        <v>0.5</v>
      </c>
      <c r="Y1205" s="10">
        <v>0.2</v>
      </c>
      <c r="Z1205" s="10">
        <v>0.9</v>
      </c>
      <c r="AA1205" s="8">
        <v>7.0</v>
      </c>
      <c r="AB1205" s="8">
        <v>0.0</v>
      </c>
      <c r="AC1205" s="8">
        <v>0.0</v>
      </c>
      <c r="AD1205" s="8">
        <v>-2.9</v>
      </c>
      <c r="AE1205" s="14">
        <v>2017.0</v>
      </c>
      <c r="AF1205" s="17"/>
    </row>
    <row r="1206">
      <c r="A1206" s="8">
        <v>112.0</v>
      </c>
      <c r="B1206" s="9" t="s">
        <v>2438</v>
      </c>
      <c r="C1206" s="10" t="s">
        <v>2439</v>
      </c>
      <c r="D1206" s="8">
        <v>29.0</v>
      </c>
      <c r="E1206" s="8">
        <v>32.0</v>
      </c>
      <c r="F1206" s="8">
        <v>16.0</v>
      </c>
      <c r="G1206" s="8">
        <v>16.0</v>
      </c>
      <c r="H1206" s="8">
        <v>11.9</v>
      </c>
      <c r="I1206" s="11">
        <v>3.3</v>
      </c>
      <c r="J1206" s="10">
        <v>1.3</v>
      </c>
      <c r="K1206" s="10">
        <v>3.4</v>
      </c>
      <c r="L1206" s="8">
        <v>37.6</v>
      </c>
      <c r="M1206" s="10">
        <v>0.4</v>
      </c>
      <c r="N1206" s="10">
        <v>1.4</v>
      </c>
      <c r="O1206" s="8">
        <v>28.3</v>
      </c>
      <c r="P1206" s="8">
        <v>0.3</v>
      </c>
      <c r="Q1206" s="8">
        <v>0.4</v>
      </c>
      <c r="R1206" s="8">
        <v>64.3</v>
      </c>
      <c r="S1206" s="10">
        <v>0.3</v>
      </c>
      <c r="T1206" s="10">
        <v>2.3</v>
      </c>
      <c r="U1206" s="10">
        <v>2.7</v>
      </c>
      <c r="V1206" s="10">
        <v>0.5</v>
      </c>
      <c r="W1206" s="10">
        <v>0.5</v>
      </c>
      <c r="X1206" s="10">
        <v>0.3</v>
      </c>
      <c r="Y1206" s="10">
        <v>0.4</v>
      </c>
      <c r="Z1206" s="10">
        <v>1.9</v>
      </c>
      <c r="AA1206" s="8">
        <v>8.1</v>
      </c>
      <c r="AB1206" s="8">
        <v>1.0</v>
      </c>
      <c r="AC1206" s="8">
        <v>0.0</v>
      </c>
      <c r="AD1206" s="8">
        <v>-0.4</v>
      </c>
      <c r="AE1206" s="14">
        <v>2017.0</v>
      </c>
      <c r="AF1206" s="17"/>
    </row>
    <row r="1207">
      <c r="A1207" s="8">
        <v>113.0</v>
      </c>
      <c r="B1207" s="9" t="s">
        <v>2440</v>
      </c>
      <c r="C1207" s="10" t="s">
        <v>2441</v>
      </c>
      <c r="D1207" s="8">
        <v>27.0</v>
      </c>
      <c r="E1207" s="8">
        <v>33.0</v>
      </c>
      <c r="F1207" s="8">
        <v>15.0</v>
      </c>
      <c r="G1207" s="8">
        <v>18.0</v>
      </c>
      <c r="H1207" s="8">
        <v>12.4</v>
      </c>
      <c r="I1207" s="11">
        <v>3.2</v>
      </c>
      <c r="J1207" s="10">
        <v>1.3</v>
      </c>
      <c r="K1207" s="10">
        <v>2.9</v>
      </c>
      <c r="L1207" s="8">
        <v>44.2</v>
      </c>
      <c r="M1207" s="8">
        <v>0.0</v>
      </c>
      <c r="N1207" s="10">
        <v>0.1</v>
      </c>
      <c r="O1207" s="8">
        <v>0.0</v>
      </c>
      <c r="P1207" s="8">
        <v>0.7</v>
      </c>
      <c r="Q1207" s="8">
        <v>0.8</v>
      </c>
      <c r="R1207" s="8">
        <v>81.5</v>
      </c>
      <c r="S1207" s="10">
        <v>0.6</v>
      </c>
      <c r="T1207" s="10">
        <v>1.1</v>
      </c>
      <c r="U1207" s="10">
        <v>1.6</v>
      </c>
      <c r="V1207" s="10">
        <v>0.6</v>
      </c>
      <c r="W1207" s="10">
        <v>0.8</v>
      </c>
      <c r="X1207" s="10">
        <v>0.3</v>
      </c>
      <c r="Y1207" s="10">
        <v>0.3</v>
      </c>
      <c r="Z1207" s="10">
        <v>2.2</v>
      </c>
      <c r="AA1207" s="8">
        <v>6.6</v>
      </c>
      <c r="AB1207" s="8">
        <v>0.0</v>
      </c>
      <c r="AC1207" s="8">
        <v>0.0</v>
      </c>
      <c r="AD1207" s="8">
        <v>-1.1</v>
      </c>
      <c r="AE1207" s="14">
        <v>2017.0</v>
      </c>
      <c r="AF1207" s="17"/>
    </row>
    <row r="1208">
      <c r="A1208" s="8">
        <v>114.0</v>
      </c>
      <c r="B1208" s="9" t="s">
        <v>2442</v>
      </c>
      <c r="C1208" s="10" t="s">
        <v>2443</v>
      </c>
      <c r="D1208" s="8">
        <v>24.0</v>
      </c>
      <c r="E1208" s="8">
        <v>10.0</v>
      </c>
      <c r="F1208" s="8">
        <v>4.0</v>
      </c>
      <c r="G1208" s="8">
        <v>6.0</v>
      </c>
      <c r="H1208" s="8">
        <v>8.6</v>
      </c>
      <c r="I1208" s="11">
        <v>3.1</v>
      </c>
      <c r="J1208" s="10">
        <v>1.5</v>
      </c>
      <c r="K1208" s="10">
        <v>2.2</v>
      </c>
      <c r="L1208" s="8">
        <v>68.2</v>
      </c>
      <c r="M1208" s="10">
        <v>0.1</v>
      </c>
      <c r="N1208" s="10">
        <v>0.2</v>
      </c>
      <c r="O1208" s="8">
        <v>50.0</v>
      </c>
      <c r="P1208" s="8">
        <v>0.0</v>
      </c>
      <c r="Q1208" s="8">
        <v>0.0</v>
      </c>
      <c r="R1208" s="8">
        <v>0.0</v>
      </c>
      <c r="S1208" s="10">
        <v>0.4</v>
      </c>
      <c r="T1208" s="10">
        <v>0.8</v>
      </c>
      <c r="U1208" s="10">
        <v>1.2</v>
      </c>
      <c r="V1208" s="10">
        <v>0.9</v>
      </c>
      <c r="W1208" s="10">
        <v>0.8</v>
      </c>
      <c r="X1208" s="10">
        <v>0.2</v>
      </c>
      <c r="Y1208" s="10">
        <v>0.1</v>
      </c>
      <c r="Z1208" s="10">
        <v>1.9</v>
      </c>
      <c r="AA1208" s="8">
        <v>5.9</v>
      </c>
      <c r="AB1208" s="8">
        <v>0.0</v>
      </c>
      <c r="AC1208" s="8">
        <v>0.0</v>
      </c>
      <c r="AD1208" s="8">
        <v>-3.1</v>
      </c>
      <c r="AE1208" s="14">
        <v>2017.0</v>
      </c>
      <c r="AF1208" s="17"/>
    </row>
    <row r="1209">
      <c r="A1209" s="8">
        <v>115.0</v>
      </c>
      <c r="B1209" s="9" t="s">
        <v>2444</v>
      </c>
      <c r="C1209" s="10" t="s">
        <v>2445</v>
      </c>
      <c r="D1209" s="8">
        <v>28.0</v>
      </c>
      <c r="E1209" s="8">
        <v>28.0</v>
      </c>
      <c r="F1209" s="8">
        <v>7.0</v>
      </c>
      <c r="G1209" s="8">
        <v>21.0</v>
      </c>
      <c r="H1209" s="8">
        <v>11.6</v>
      </c>
      <c r="I1209" s="11">
        <v>2.9</v>
      </c>
      <c r="J1209" s="10">
        <v>1.0</v>
      </c>
      <c r="K1209" s="10">
        <v>3.1</v>
      </c>
      <c r="L1209" s="8">
        <v>33.0</v>
      </c>
      <c r="M1209" s="10">
        <v>0.1</v>
      </c>
      <c r="N1209" s="10">
        <v>0.4</v>
      </c>
      <c r="O1209" s="8">
        <v>20.0</v>
      </c>
      <c r="P1209" s="8">
        <v>0.8</v>
      </c>
      <c r="Q1209" s="8">
        <v>1.1</v>
      </c>
      <c r="R1209" s="8">
        <v>68.8</v>
      </c>
      <c r="S1209" s="10">
        <v>0.1</v>
      </c>
      <c r="T1209" s="10">
        <v>0.4</v>
      </c>
      <c r="U1209" s="10">
        <v>0.5</v>
      </c>
      <c r="V1209" s="10">
        <v>2.0</v>
      </c>
      <c r="W1209" s="10">
        <v>1.0</v>
      </c>
      <c r="X1209" s="10">
        <v>0.5</v>
      </c>
      <c r="Y1209" s="10">
        <v>0.1</v>
      </c>
      <c r="Z1209" s="10">
        <v>1.3</v>
      </c>
      <c r="AA1209" s="8">
        <v>6.6</v>
      </c>
      <c r="AB1209" s="8">
        <v>0.0</v>
      </c>
      <c r="AC1209" s="8">
        <v>0.0</v>
      </c>
      <c r="AD1209" s="8">
        <v>-4.5</v>
      </c>
      <c r="AE1209" s="14">
        <v>2017.0</v>
      </c>
      <c r="AF1209" s="17"/>
    </row>
    <row r="1210">
      <c r="A1210" s="8">
        <v>116.0</v>
      </c>
      <c r="B1210" s="9" t="s">
        <v>2446</v>
      </c>
      <c r="C1210" s="10" t="s">
        <v>2447</v>
      </c>
      <c r="D1210" s="8">
        <v>22.0</v>
      </c>
      <c r="E1210" s="8">
        <v>23.0</v>
      </c>
      <c r="F1210" s="8">
        <v>15.0</v>
      </c>
      <c r="G1210" s="8">
        <v>8.0</v>
      </c>
      <c r="H1210" s="8">
        <v>6.4</v>
      </c>
      <c r="I1210" s="11">
        <v>2.9</v>
      </c>
      <c r="J1210" s="10">
        <v>1.0</v>
      </c>
      <c r="K1210" s="10">
        <v>1.7</v>
      </c>
      <c r="L1210" s="8">
        <v>57.5</v>
      </c>
      <c r="M1210" s="8">
        <v>0.0</v>
      </c>
      <c r="N1210" s="8">
        <v>0.0</v>
      </c>
      <c r="O1210" s="8">
        <v>0.0</v>
      </c>
      <c r="P1210" s="8">
        <v>0.9</v>
      </c>
      <c r="Q1210" s="8">
        <v>1.0</v>
      </c>
      <c r="R1210" s="8">
        <v>83.3</v>
      </c>
      <c r="S1210" s="10">
        <v>0.7</v>
      </c>
      <c r="T1210" s="10">
        <v>1.0</v>
      </c>
      <c r="U1210" s="10">
        <v>1.7</v>
      </c>
      <c r="V1210" s="10">
        <v>0.1</v>
      </c>
      <c r="W1210" s="10">
        <v>0.4</v>
      </c>
      <c r="X1210" s="10">
        <v>0.4</v>
      </c>
      <c r="Y1210" s="10">
        <v>0.1</v>
      </c>
      <c r="Z1210" s="10">
        <v>1.2</v>
      </c>
      <c r="AA1210" s="8">
        <v>5.6</v>
      </c>
      <c r="AB1210" s="8">
        <v>0.0</v>
      </c>
      <c r="AC1210" s="8">
        <v>0.0</v>
      </c>
      <c r="AD1210" s="8">
        <v>1.0</v>
      </c>
      <c r="AE1210" s="14">
        <v>2017.0</v>
      </c>
      <c r="AF1210" s="17"/>
    </row>
    <row r="1211">
      <c r="A1211" s="8">
        <v>117.0</v>
      </c>
      <c r="B1211" s="9" t="s">
        <v>2448</v>
      </c>
      <c r="C1211" s="10" t="s">
        <v>2449</v>
      </c>
      <c r="D1211" s="8">
        <v>25.0</v>
      </c>
      <c r="E1211" s="8">
        <v>33.0</v>
      </c>
      <c r="F1211" s="8">
        <v>21.0</v>
      </c>
      <c r="G1211" s="8">
        <v>12.0</v>
      </c>
      <c r="H1211" s="8">
        <v>9.2</v>
      </c>
      <c r="I1211" s="11">
        <v>2.8</v>
      </c>
      <c r="J1211" s="10">
        <v>1.2</v>
      </c>
      <c r="K1211" s="10">
        <v>3.1</v>
      </c>
      <c r="L1211" s="8">
        <v>37.6</v>
      </c>
      <c r="M1211" s="10">
        <v>0.5</v>
      </c>
      <c r="N1211" s="10">
        <v>1.3</v>
      </c>
      <c r="O1211" s="8">
        <v>34.1</v>
      </c>
      <c r="P1211" s="8">
        <v>0.1</v>
      </c>
      <c r="Q1211" s="8">
        <v>0.2</v>
      </c>
      <c r="R1211" s="8">
        <v>33.3</v>
      </c>
      <c r="S1211" s="10">
        <v>0.4</v>
      </c>
      <c r="T1211" s="10">
        <v>1.6</v>
      </c>
      <c r="U1211" s="10">
        <v>2.0</v>
      </c>
      <c r="V1211" s="10">
        <v>0.5</v>
      </c>
      <c r="W1211" s="10">
        <v>0.5</v>
      </c>
      <c r="X1211" s="10">
        <v>0.4</v>
      </c>
      <c r="Y1211" s="10">
        <v>0.4</v>
      </c>
      <c r="Z1211" s="10">
        <v>1.1</v>
      </c>
      <c r="AA1211" s="8">
        <v>7.3</v>
      </c>
      <c r="AB1211" s="8">
        <v>0.0</v>
      </c>
      <c r="AC1211" s="8">
        <v>0.0</v>
      </c>
      <c r="AD1211" s="8">
        <v>-0.5</v>
      </c>
      <c r="AE1211" s="14">
        <v>2017.0</v>
      </c>
      <c r="AF1211" s="17"/>
    </row>
    <row r="1212">
      <c r="A1212" s="8">
        <v>118.0</v>
      </c>
      <c r="B1212" s="9" t="s">
        <v>2450</v>
      </c>
      <c r="C1212" s="10" t="s">
        <v>2451</v>
      </c>
      <c r="D1212" s="8">
        <v>24.0</v>
      </c>
      <c r="E1212" s="8">
        <v>33.0</v>
      </c>
      <c r="F1212" s="8">
        <v>15.0</v>
      </c>
      <c r="G1212" s="8">
        <v>18.0</v>
      </c>
      <c r="H1212" s="8">
        <v>11.0</v>
      </c>
      <c r="I1212" s="11">
        <v>2.7</v>
      </c>
      <c r="J1212" s="10">
        <v>0.8</v>
      </c>
      <c r="K1212" s="10">
        <v>2.4</v>
      </c>
      <c r="L1212" s="8">
        <v>35.9</v>
      </c>
      <c r="M1212" s="10">
        <v>0.3</v>
      </c>
      <c r="N1212" s="10">
        <v>1.2</v>
      </c>
      <c r="O1212" s="8">
        <v>23.7</v>
      </c>
      <c r="P1212" s="8">
        <v>0.8</v>
      </c>
      <c r="Q1212" s="8">
        <v>0.9</v>
      </c>
      <c r="R1212" s="8">
        <v>86.2</v>
      </c>
      <c r="S1212" s="10">
        <v>0.3</v>
      </c>
      <c r="T1212" s="10">
        <v>0.6</v>
      </c>
      <c r="U1212" s="10">
        <v>0.9</v>
      </c>
      <c r="V1212" s="10">
        <v>1.0</v>
      </c>
      <c r="W1212" s="10">
        <v>0.8</v>
      </c>
      <c r="X1212" s="10">
        <v>0.7</v>
      </c>
      <c r="Y1212" s="10">
        <v>0.1</v>
      </c>
      <c r="Z1212" s="10">
        <v>0.6</v>
      </c>
      <c r="AA1212" s="8">
        <v>6.5</v>
      </c>
      <c r="AB1212" s="8">
        <v>0.0</v>
      </c>
      <c r="AC1212" s="8">
        <v>0.0</v>
      </c>
      <c r="AD1212" s="8">
        <v>-1.6</v>
      </c>
      <c r="AE1212" s="14">
        <v>2017.0</v>
      </c>
      <c r="AF1212" s="17"/>
    </row>
    <row r="1213">
      <c r="A1213" s="8">
        <v>119.0</v>
      </c>
      <c r="B1213" s="9" t="s">
        <v>2452</v>
      </c>
      <c r="C1213" s="10" t="s">
        <v>2453</v>
      </c>
      <c r="D1213" s="8">
        <v>33.0</v>
      </c>
      <c r="E1213" s="8">
        <v>32.0</v>
      </c>
      <c r="F1213" s="8">
        <v>14.0</v>
      </c>
      <c r="G1213" s="8">
        <v>18.0</v>
      </c>
      <c r="H1213" s="8">
        <v>15.7</v>
      </c>
      <c r="I1213" s="11">
        <v>2.7</v>
      </c>
      <c r="J1213" s="10">
        <v>0.8</v>
      </c>
      <c r="K1213" s="10">
        <v>1.9</v>
      </c>
      <c r="L1213" s="8">
        <v>40.3</v>
      </c>
      <c r="M1213" s="10">
        <v>0.5</v>
      </c>
      <c r="N1213" s="10">
        <v>1.2</v>
      </c>
      <c r="O1213" s="8">
        <v>38.5</v>
      </c>
      <c r="P1213" s="8">
        <v>0.6</v>
      </c>
      <c r="Q1213" s="8">
        <v>0.7</v>
      </c>
      <c r="R1213" s="8">
        <v>95.2</v>
      </c>
      <c r="S1213" s="8">
        <v>0.0</v>
      </c>
      <c r="T1213" s="10">
        <v>1.6</v>
      </c>
      <c r="U1213" s="10">
        <v>1.6</v>
      </c>
      <c r="V1213" s="10">
        <v>2.8</v>
      </c>
      <c r="W1213" s="10">
        <v>0.9</v>
      </c>
      <c r="X1213" s="10">
        <v>0.4</v>
      </c>
      <c r="Y1213" s="10">
        <v>0.2</v>
      </c>
      <c r="Z1213" s="10">
        <v>1.1</v>
      </c>
      <c r="AA1213" s="8">
        <v>8.6</v>
      </c>
      <c r="AB1213" s="8">
        <v>0.0</v>
      </c>
      <c r="AC1213" s="8">
        <v>0.0</v>
      </c>
      <c r="AD1213" s="8">
        <v>0.1</v>
      </c>
      <c r="AE1213" s="14">
        <v>2017.0</v>
      </c>
      <c r="AF1213" s="17"/>
    </row>
    <row r="1214">
      <c r="A1214" s="8">
        <v>120.0</v>
      </c>
      <c r="B1214" s="9" t="s">
        <v>2454</v>
      </c>
      <c r="C1214" s="10" t="s">
        <v>2455</v>
      </c>
      <c r="D1214" s="8">
        <v>24.0</v>
      </c>
      <c r="E1214" s="8">
        <v>10.0</v>
      </c>
      <c r="F1214" s="8">
        <v>4.0</v>
      </c>
      <c r="G1214" s="8">
        <v>6.0</v>
      </c>
      <c r="H1214" s="8">
        <v>9.2</v>
      </c>
      <c r="I1214" s="11">
        <v>2.6</v>
      </c>
      <c r="J1214" s="10">
        <v>1.1</v>
      </c>
      <c r="K1214" s="10">
        <v>2.2</v>
      </c>
      <c r="L1214" s="8">
        <v>50.0</v>
      </c>
      <c r="M1214" s="8">
        <v>0.0</v>
      </c>
      <c r="N1214" s="8">
        <v>0.0</v>
      </c>
      <c r="O1214" s="8">
        <v>0.0</v>
      </c>
      <c r="P1214" s="8">
        <v>0.4</v>
      </c>
      <c r="Q1214" s="8">
        <v>0.7</v>
      </c>
      <c r="R1214" s="8">
        <v>57.1</v>
      </c>
      <c r="S1214" s="10">
        <v>0.6</v>
      </c>
      <c r="T1214" s="10">
        <v>1.7</v>
      </c>
      <c r="U1214" s="10">
        <v>2.3</v>
      </c>
      <c r="V1214" s="10">
        <v>0.5</v>
      </c>
      <c r="W1214" s="10">
        <v>0.6</v>
      </c>
      <c r="X1214" s="10">
        <v>0.2</v>
      </c>
      <c r="Y1214" s="10">
        <v>0.1</v>
      </c>
      <c r="Z1214" s="10">
        <v>0.8</v>
      </c>
      <c r="AA1214" s="8">
        <v>6.0</v>
      </c>
      <c r="AB1214" s="8">
        <v>0.0</v>
      </c>
      <c r="AC1214" s="8">
        <v>0.0</v>
      </c>
      <c r="AD1214" s="8">
        <v>-1.2</v>
      </c>
      <c r="AE1214" s="14">
        <v>2017.0</v>
      </c>
      <c r="AF1214" s="17"/>
    </row>
    <row r="1215">
      <c r="A1215" s="8">
        <v>121.0</v>
      </c>
      <c r="B1215" s="9" t="s">
        <v>2456</v>
      </c>
      <c r="C1215" s="10" t="s">
        <v>2457</v>
      </c>
      <c r="D1215" s="8">
        <v>24.0</v>
      </c>
      <c r="E1215" s="8">
        <v>29.0</v>
      </c>
      <c r="F1215" s="8">
        <v>23.0</v>
      </c>
      <c r="G1215" s="8">
        <v>6.0</v>
      </c>
      <c r="H1215" s="8">
        <v>7.3</v>
      </c>
      <c r="I1215" s="11">
        <v>2.6</v>
      </c>
      <c r="J1215" s="10">
        <v>0.9</v>
      </c>
      <c r="K1215" s="10">
        <v>2.6</v>
      </c>
      <c r="L1215" s="8">
        <v>34.2</v>
      </c>
      <c r="M1215" s="10">
        <v>0.4</v>
      </c>
      <c r="N1215" s="10">
        <v>1.0</v>
      </c>
      <c r="O1215" s="8">
        <v>37.9</v>
      </c>
      <c r="P1215" s="8">
        <v>0.4</v>
      </c>
      <c r="Q1215" s="8">
        <v>0.5</v>
      </c>
      <c r="R1215" s="8">
        <v>85.7</v>
      </c>
      <c r="S1215" s="10">
        <v>0.1</v>
      </c>
      <c r="T1215" s="10">
        <v>0.6</v>
      </c>
      <c r="U1215" s="10">
        <v>0.8</v>
      </c>
      <c r="V1215" s="10">
        <v>0.8</v>
      </c>
      <c r="W1215" s="10">
        <v>0.7</v>
      </c>
      <c r="X1215" s="10">
        <v>0.3</v>
      </c>
      <c r="Y1215" s="8">
        <v>0.0</v>
      </c>
      <c r="Z1215" s="10">
        <v>0.8</v>
      </c>
      <c r="AA1215" s="8">
        <v>5.1</v>
      </c>
      <c r="AB1215" s="8">
        <v>0.0</v>
      </c>
      <c r="AC1215" s="8">
        <v>0.0</v>
      </c>
      <c r="AD1215" s="8">
        <v>-0.3</v>
      </c>
      <c r="AE1215" s="14">
        <v>2017.0</v>
      </c>
      <c r="AF1215" s="17"/>
    </row>
    <row r="1216">
      <c r="A1216" s="8">
        <v>122.0</v>
      </c>
      <c r="B1216" s="9" t="s">
        <v>2458</v>
      </c>
      <c r="C1216" s="10" t="s">
        <v>2459</v>
      </c>
      <c r="D1216" s="8">
        <v>29.0</v>
      </c>
      <c r="E1216" s="8">
        <v>19.0</v>
      </c>
      <c r="F1216" s="8">
        <v>11.0</v>
      </c>
      <c r="G1216" s="8">
        <v>8.0</v>
      </c>
      <c r="H1216" s="8">
        <v>4.4</v>
      </c>
      <c r="I1216" s="11">
        <v>2.6</v>
      </c>
      <c r="J1216" s="10">
        <v>0.8</v>
      </c>
      <c r="K1216" s="10">
        <v>2.4</v>
      </c>
      <c r="L1216" s="8">
        <v>35.6</v>
      </c>
      <c r="M1216" s="10">
        <v>0.6</v>
      </c>
      <c r="N1216" s="10">
        <v>1.6</v>
      </c>
      <c r="O1216" s="8">
        <v>38.7</v>
      </c>
      <c r="P1216" s="8">
        <v>0.3</v>
      </c>
      <c r="Q1216" s="8">
        <v>0.3</v>
      </c>
      <c r="R1216" s="8">
        <v>100.0</v>
      </c>
      <c r="S1216" s="10">
        <v>0.4</v>
      </c>
      <c r="T1216" s="10">
        <v>0.2</v>
      </c>
      <c r="U1216" s="10">
        <v>0.6</v>
      </c>
      <c r="V1216" s="10">
        <v>0.2</v>
      </c>
      <c r="W1216" s="10">
        <v>0.4</v>
      </c>
      <c r="X1216" s="10">
        <v>0.2</v>
      </c>
      <c r="Y1216" s="10">
        <v>0.2</v>
      </c>
      <c r="Z1216" s="10">
        <v>1.3</v>
      </c>
      <c r="AA1216" s="8">
        <v>4.8</v>
      </c>
      <c r="AB1216" s="8">
        <v>0.0</v>
      </c>
      <c r="AC1216" s="8">
        <v>0.0</v>
      </c>
      <c r="AD1216" s="8">
        <v>-1.0</v>
      </c>
      <c r="AE1216" s="14">
        <v>2017.0</v>
      </c>
      <c r="AF1216" s="17"/>
    </row>
    <row r="1217">
      <c r="A1217" s="8">
        <v>123.0</v>
      </c>
      <c r="B1217" s="9" t="s">
        <v>2460</v>
      </c>
      <c r="C1217" s="10" t="s">
        <v>2461</v>
      </c>
      <c r="D1217" s="8">
        <v>28.0</v>
      </c>
      <c r="E1217" s="8">
        <v>30.0</v>
      </c>
      <c r="F1217" s="8">
        <v>13.0</v>
      </c>
      <c r="G1217" s="8">
        <v>17.0</v>
      </c>
      <c r="H1217" s="8">
        <v>8.7</v>
      </c>
      <c r="I1217" s="11">
        <v>2.6</v>
      </c>
      <c r="J1217" s="10">
        <v>1.0</v>
      </c>
      <c r="K1217" s="10">
        <v>1.8</v>
      </c>
      <c r="L1217" s="8">
        <v>54.5</v>
      </c>
      <c r="M1217" s="8">
        <v>0.0</v>
      </c>
      <c r="N1217" s="8">
        <v>0.0</v>
      </c>
      <c r="O1217" s="8">
        <v>0.0</v>
      </c>
      <c r="P1217" s="8">
        <v>0.6</v>
      </c>
      <c r="Q1217" s="8">
        <v>0.7</v>
      </c>
      <c r="R1217" s="8">
        <v>77.3</v>
      </c>
      <c r="S1217" s="10">
        <v>0.4</v>
      </c>
      <c r="T1217" s="10">
        <v>1.2</v>
      </c>
      <c r="U1217" s="10">
        <v>1.5</v>
      </c>
      <c r="V1217" s="10">
        <v>0.3</v>
      </c>
      <c r="W1217" s="10">
        <v>0.8</v>
      </c>
      <c r="X1217" s="10">
        <v>0.2</v>
      </c>
      <c r="Y1217" s="10">
        <v>0.2</v>
      </c>
      <c r="Z1217" s="10">
        <v>1.8</v>
      </c>
      <c r="AA1217" s="8">
        <v>5.1</v>
      </c>
      <c r="AB1217" s="8">
        <v>0.0</v>
      </c>
      <c r="AC1217" s="8">
        <v>0.0</v>
      </c>
      <c r="AD1217" s="8">
        <v>-1.7</v>
      </c>
      <c r="AE1217" s="14">
        <v>2017.0</v>
      </c>
      <c r="AF1217" s="17"/>
    </row>
    <row r="1218">
      <c r="A1218" s="8">
        <v>124.0</v>
      </c>
      <c r="B1218" s="9" t="s">
        <v>2462</v>
      </c>
      <c r="C1218" s="10" t="s">
        <v>2463</v>
      </c>
      <c r="D1218" s="8">
        <v>33.0</v>
      </c>
      <c r="E1218" s="8">
        <v>26.0</v>
      </c>
      <c r="F1218" s="8">
        <v>12.0</v>
      </c>
      <c r="G1218" s="8">
        <v>14.0</v>
      </c>
      <c r="H1218" s="8">
        <v>9.8</v>
      </c>
      <c r="I1218" s="11">
        <v>2.5</v>
      </c>
      <c r="J1218" s="10">
        <v>0.9</v>
      </c>
      <c r="K1218" s="10">
        <v>2.4</v>
      </c>
      <c r="L1218" s="8">
        <v>36.5</v>
      </c>
      <c r="M1218" s="10">
        <v>0.5</v>
      </c>
      <c r="N1218" s="10">
        <v>1.4</v>
      </c>
      <c r="O1218" s="8">
        <v>33.3</v>
      </c>
      <c r="P1218" s="8">
        <v>0.3</v>
      </c>
      <c r="Q1218" s="8">
        <v>0.5</v>
      </c>
      <c r="R1218" s="8">
        <v>66.7</v>
      </c>
      <c r="S1218" s="10">
        <v>0.5</v>
      </c>
      <c r="T1218" s="10">
        <v>1.0</v>
      </c>
      <c r="U1218" s="10">
        <v>1.5</v>
      </c>
      <c r="V1218" s="10">
        <v>0.7</v>
      </c>
      <c r="W1218" s="10">
        <v>0.5</v>
      </c>
      <c r="X1218" s="10">
        <v>0.4</v>
      </c>
      <c r="Y1218" s="8">
        <v>0.0</v>
      </c>
      <c r="Z1218" s="10">
        <v>1.0</v>
      </c>
      <c r="AA1218" s="8">
        <v>6.0</v>
      </c>
      <c r="AB1218" s="8">
        <v>0.0</v>
      </c>
      <c r="AC1218" s="8">
        <v>0.0</v>
      </c>
      <c r="AD1218" s="8">
        <v>0.1</v>
      </c>
      <c r="AE1218" s="14">
        <v>2017.0</v>
      </c>
      <c r="AF1218" s="17"/>
    </row>
    <row r="1219">
      <c r="A1219" s="8">
        <v>125.0</v>
      </c>
      <c r="B1219" s="9" t="s">
        <v>2464</v>
      </c>
      <c r="C1219" s="10" t="s">
        <v>2465</v>
      </c>
      <c r="D1219" s="8">
        <v>32.0</v>
      </c>
      <c r="E1219" s="8">
        <v>31.0</v>
      </c>
      <c r="F1219" s="8">
        <v>10.0</v>
      </c>
      <c r="G1219" s="8">
        <v>21.0</v>
      </c>
      <c r="H1219" s="8">
        <v>8.1</v>
      </c>
      <c r="I1219" s="11">
        <v>2.4</v>
      </c>
      <c r="J1219" s="10">
        <v>0.7</v>
      </c>
      <c r="K1219" s="10">
        <v>2.5</v>
      </c>
      <c r="L1219" s="8">
        <v>28.9</v>
      </c>
      <c r="M1219" s="8">
        <v>0.0</v>
      </c>
      <c r="N1219" s="10">
        <v>0.1</v>
      </c>
      <c r="O1219" s="8">
        <v>0.0</v>
      </c>
      <c r="P1219" s="8">
        <v>1.0</v>
      </c>
      <c r="Q1219" s="8">
        <v>1.3</v>
      </c>
      <c r="R1219" s="8">
        <v>79.5</v>
      </c>
      <c r="S1219" s="10">
        <v>0.3</v>
      </c>
      <c r="T1219" s="10">
        <v>0.9</v>
      </c>
      <c r="U1219" s="10">
        <v>1.2</v>
      </c>
      <c r="V1219" s="10">
        <v>1.0</v>
      </c>
      <c r="W1219" s="10">
        <v>0.9</v>
      </c>
      <c r="X1219" s="10">
        <v>0.4</v>
      </c>
      <c r="Y1219" s="8">
        <v>0.0</v>
      </c>
      <c r="Z1219" s="10">
        <v>1.0</v>
      </c>
      <c r="AA1219" s="8">
        <v>5.3</v>
      </c>
      <c r="AB1219" s="8">
        <v>0.0</v>
      </c>
      <c r="AC1219" s="8">
        <v>0.0</v>
      </c>
      <c r="AD1219" s="8">
        <v>-1.2</v>
      </c>
      <c r="AE1219" s="14">
        <v>2017.0</v>
      </c>
      <c r="AF1219" s="17"/>
    </row>
    <row r="1220">
      <c r="A1220" s="8">
        <v>126.0</v>
      </c>
      <c r="B1220" s="9" t="s">
        <v>2466</v>
      </c>
      <c r="C1220" s="10" t="s">
        <v>2467</v>
      </c>
      <c r="D1220" s="8">
        <v>23.0</v>
      </c>
      <c r="E1220" s="8">
        <v>28.0</v>
      </c>
      <c r="F1220" s="8">
        <v>20.0</v>
      </c>
      <c r="G1220" s="8">
        <v>8.0</v>
      </c>
      <c r="H1220" s="8">
        <v>8.1</v>
      </c>
      <c r="I1220" s="11">
        <v>2.3</v>
      </c>
      <c r="J1220" s="10">
        <v>0.8</v>
      </c>
      <c r="K1220" s="10">
        <v>2.1</v>
      </c>
      <c r="L1220" s="8">
        <v>38.3</v>
      </c>
      <c r="M1220" s="10">
        <v>0.5</v>
      </c>
      <c r="N1220" s="10">
        <v>1.3</v>
      </c>
      <c r="O1220" s="8">
        <v>40.0</v>
      </c>
      <c r="P1220" s="8">
        <v>0.1</v>
      </c>
      <c r="Q1220" s="8">
        <v>0.3</v>
      </c>
      <c r="R1220" s="8">
        <v>50.0</v>
      </c>
      <c r="S1220" s="10">
        <v>0.1</v>
      </c>
      <c r="T1220" s="10">
        <v>0.7</v>
      </c>
      <c r="U1220" s="10">
        <v>0.8</v>
      </c>
      <c r="V1220" s="10">
        <v>0.3</v>
      </c>
      <c r="W1220" s="10">
        <v>0.1</v>
      </c>
      <c r="X1220" s="10">
        <v>0.2</v>
      </c>
      <c r="Y1220" s="10">
        <v>0.1</v>
      </c>
      <c r="Z1220" s="10">
        <v>0.7</v>
      </c>
      <c r="AA1220" s="8">
        <v>4.4</v>
      </c>
      <c r="AB1220" s="8">
        <v>0.0</v>
      </c>
      <c r="AC1220" s="8">
        <v>0.0</v>
      </c>
      <c r="AD1220" s="8">
        <v>0.1</v>
      </c>
      <c r="AE1220" s="14">
        <v>2017.0</v>
      </c>
      <c r="AF1220" s="17"/>
    </row>
    <row r="1221">
      <c r="A1221" s="8">
        <v>127.0</v>
      </c>
      <c r="B1221" s="9" t="s">
        <v>2468</v>
      </c>
      <c r="C1221" s="10" t="s">
        <v>2469</v>
      </c>
      <c r="D1221" s="8">
        <v>25.0</v>
      </c>
      <c r="E1221" s="8">
        <v>4.0</v>
      </c>
      <c r="F1221" s="8">
        <v>1.0</v>
      </c>
      <c r="G1221" s="8">
        <v>3.0</v>
      </c>
      <c r="H1221" s="8">
        <v>10.6</v>
      </c>
      <c r="I1221" s="11">
        <v>2.3</v>
      </c>
      <c r="J1221" s="10">
        <v>0.8</v>
      </c>
      <c r="K1221" s="10">
        <v>2.3</v>
      </c>
      <c r="L1221" s="8">
        <v>33.3</v>
      </c>
      <c r="M1221" s="10">
        <v>0.8</v>
      </c>
      <c r="N1221" s="10">
        <v>1.5</v>
      </c>
      <c r="O1221" s="8">
        <v>50.0</v>
      </c>
      <c r="P1221" s="8">
        <v>0.0</v>
      </c>
      <c r="Q1221" s="8">
        <v>0.0</v>
      </c>
      <c r="R1221" s="8">
        <v>0.0</v>
      </c>
      <c r="S1221" s="8">
        <v>0.0</v>
      </c>
      <c r="T1221" s="10">
        <v>0.8</v>
      </c>
      <c r="U1221" s="10">
        <v>0.8</v>
      </c>
      <c r="V1221" s="10">
        <v>0.3</v>
      </c>
      <c r="W1221" s="10">
        <v>1.0</v>
      </c>
      <c r="X1221" s="8">
        <v>0.0</v>
      </c>
      <c r="Y1221" s="8">
        <v>0.0</v>
      </c>
      <c r="Z1221" s="10">
        <v>1.5</v>
      </c>
      <c r="AA1221" s="8">
        <v>4.0</v>
      </c>
      <c r="AB1221" s="8">
        <v>0.0</v>
      </c>
      <c r="AC1221" s="8">
        <v>0.0</v>
      </c>
      <c r="AD1221" s="8">
        <v>-4.0</v>
      </c>
      <c r="AE1221" s="14">
        <v>2017.0</v>
      </c>
      <c r="AF1221" s="17"/>
    </row>
    <row r="1222">
      <c r="A1222" s="8">
        <v>128.0</v>
      </c>
      <c r="B1222" s="9" t="s">
        <v>2470</v>
      </c>
      <c r="C1222" s="10" t="s">
        <v>2471</v>
      </c>
      <c r="D1222" s="8">
        <v>24.0</v>
      </c>
      <c r="E1222" s="8">
        <v>29.0</v>
      </c>
      <c r="F1222" s="8">
        <v>19.0</v>
      </c>
      <c r="G1222" s="8">
        <v>10.0</v>
      </c>
      <c r="H1222" s="8">
        <v>5.3</v>
      </c>
      <c r="I1222" s="11">
        <v>2.2</v>
      </c>
      <c r="J1222" s="10">
        <v>0.9</v>
      </c>
      <c r="K1222" s="10">
        <v>2.2</v>
      </c>
      <c r="L1222" s="8">
        <v>40.0</v>
      </c>
      <c r="M1222" s="10">
        <v>0.1</v>
      </c>
      <c r="N1222" s="10">
        <v>0.3</v>
      </c>
      <c r="O1222" s="8">
        <v>25.0</v>
      </c>
      <c r="P1222" s="8">
        <v>0.3</v>
      </c>
      <c r="Q1222" s="8">
        <v>0.4</v>
      </c>
      <c r="R1222" s="8">
        <v>75.0</v>
      </c>
      <c r="S1222" s="10">
        <v>0.3</v>
      </c>
      <c r="T1222" s="10">
        <v>0.8</v>
      </c>
      <c r="U1222" s="10">
        <v>1.1</v>
      </c>
      <c r="V1222" s="10">
        <v>0.3</v>
      </c>
      <c r="W1222" s="10">
        <v>0.5</v>
      </c>
      <c r="X1222" s="10">
        <v>0.2</v>
      </c>
      <c r="Y1222" s="10">
        <v>0.2</v>
      </c>
      <c r="Z1222" s="10">
        <v>1.2</v>
      </c>
      <c r="AA1222" s="8">
        <v>4.4</v>
      </c>
      <c r="AB1222" s="8">
        <v>0.0</v>
      </c>
      <c r="AC1222" s="8">
        <v>0.0</v>
      </c>
      <c r="AD1222" s="8">
        <v>-0.5</v>
      </c>
      <c r="AE1222" s="14">
        <v>2017.0</v>
      </c>
      <c r="AF1222" s="17"/>
    </row>
    <row r="1223">
      <c r="A1223" s="8">
        <v>129.0</v>
      </c>
      <c r="B1223" s="9" t="s">
        <v>2472</v>
      </c>
      <c r="C1223" s="10" t="s">
        <v>2473</v>
      </c>
      <c r="D1223" s="8">
        <v>26.0</v>
      </c>
      <c r="E1223" s="8">
        <v>12.0</v>
      </c>
      <c r="F1223" s="8">
        <v>2.0</v>
      </c>
      <c r="G1223" s="8">
        <v>10.0</v>
      </c>
      <c r="H1223" s="8">
        <v>7.2</v>
      </c>
      <c r="I1223" s="11">
        <v>2.2</v>
      </c>
      <c r="J1223" s="10">
        <v>0.8</v>
      </c>
      <c r="K1223" s="10">
        <v>1.5</v>
      </c>
      <c r="L1223" s="8">
        <v>55.6</v>
      </c>
      <c r="M1223" s="8">
        <v>0.0</v>
      </c>
      <c r="N1223" s="8">
        <v>0.0</v>
      </c>
      <c r="O1223" s="8">
        <v>0.0</v>
      </c>
      <c r="P1223" s="8">
        <v>0.5</v>
      </c>
      <c r="Q1223" s="8">
        <v>0.6</v>
      </c>
      <c r="R1223" s="8">
        <v>85.7</v>
      </c>
      <c r="S1223" s="10">
        <v>0.5</v>
      </c>
      <c r="T1223" s="10">
        <v>1.6</v>
      </c>
      <c r="U1223" s="10">
        <v>2.1</v>
      </c>
      <c r="V1223" s="10">
        <v>0.2</v>
      </c>
      <c r="W1223" s="10">
        <v>0.4</v>
      </c>
      <c r="X1223" s="10">
        <v>0.1</v>
      </c>
      <c r="Y1223" s="10">
        <v>0.9</v>
      </c>
      <c r="Z1223" s="10">
        <v>1.1</v>
      </c>
      <c r="AA1223" s="8">
        <v>6.4</v>
      </c>
      <c r="AB1223" s="8">
        <v>0.0</v>
      </c>
      <c r="AC1223" s="8">
        <v>0.0</v>
      </c>
      <c r="AD1223" s="8">
        <v>-0.2</v>
      </c>
      <c r="AE1223" s="14">
        <v>2017.0</v>
      </c>
      <c r="AF1223" s="17"/>
    </row>
    <row r="1224">
      <c r="A1224" s="8">
        <v>130.0</v>
      </c>
      <c r="B1224" s="9" t="s">
        <v>2474</v>
      </c>
      <c r="C1224" s="10" t="s">
        <v>2475</v>
      </c>
      <c r="D1224" s="8">
        <v>23.0</v>
      </c>
      <c r="E1224" s="8">
        <v>17.0</v>
      </c>
      <c r="F1224" s="8">
        <v>10.0</v>
      </c>
      <c r="G1224" s="8">
        <v>7.0</v>
      </c>
      <c r="H1224" s="8">
        <v>7.1</v>
      </c>
      <c r="I1224" s="11">
        <v>2.1</v>
      </c>
      <c r="J1224" s="10">
        <v>0.8</v>
      </c>
      <c r="K1224" s="10">
        <v>2.6</v>
      </c>
      <c r="L1224" s="8">
        <v>29.5</v>
      </c>
      <c r="M1224" s="10">
        <v>0.2</v>
      </c>
      <c r="N1224" s="10">
        <v>0.7</v>
      </c>
      <c r="O1224" s="8">
        <v>25.0</v>
      </c>
      <c r="P1224" s="8">
        <v>0.4</v>
      </c>
      <c r="Q1224" s="8">
        <v>0.4</v>
      </c>
      <c r="R1224" s="8">
        <v>100.0</v>
      </c>
      <c r="S1224" s="10">
        <v>0.2</v>
      </c>
      <c r="T1224" s="10">
        <v>1.1</v>
      </c>
      <c r="U1224" s="10">
        <v>1.2</v>
      </c>
      <c r="V1224" s="10">
        <v>0.8</v>
      </c>
      <c r="W1224" s="10">
        <v>0.8</v>
      </c>
      <c r="X1224" s="10">
        <v>0.3</v>
      </c>
      <c r="Y1224" s="8">
        <v>0.0</v>
      </c>
      <c r="Z1224" s="10">
        <v>1.1</v>
      </c>
      <c r="AA1224" s="8">
        <v>4.9</v>
      </c>
      <c r="AB1224" s="8">
        <v>0.0</v>
      </c>
      <c r="AC1224" s="8">
        <v>0.0</v>
      </c>
      <c r="AD1224" s="8">
        <v>-2.2</v>
      </c>
      <c r="AE1224" s="14">
        <v>2017.0</v>
      </c>
      <c r="AF1224" s="17"/>
    </row>
    <row r="1225">
      <c r="A1225" s="8">
        <v>131.0</v>
      </c>
      <c r="B1225" s="9" t="s">
        <v>2476</v>
      </c>
      <c r="C1225" s="10" t="s">
        <v>2477</v>
      </c>
      <c r="D1225" s="8">
        <v>32.0</v>
      </c>
      <c r="E1225" s="8">
        <v>6.0</v>
      </c>
      <c r="F1225" s="8">
        <v>0.0</v>
      </c>
      <c r="G1225" s="8">
        <v>6.0</v>
      </c>
      <c r="H1225" s="8">
        <v>5.1</v>
      </c>
      <c r="I1225" s="11">
        <v>2.0</v>
      </c>
      <c r="J1225" s="10">
        <v>1.0</v>
      </c>
      <c r="K1225" s="10">
        <v>1.2</v>
      </c>
      <c r="L1225" s="8">
        <v>85.7</v>
      </c>
      <c r="M1225" s="8">
        <v>0.0</v>
      </c>
      <c r="N1225" s="8">
        <v>0.0</v>
      </c>
      <c r="O1225" s="8">
        <v>0.0</v>
      </c>
      <c r="P1225" s="8">
        <v>0.0</v>
      </c>
      <c r="Q1225" s="8">
        <v>0.0</v>
      </c>
      <c r="R1225" s="8">
        <v>0.0</v>
      </c>
      <c r="S1225" s="10">
        <v>0.2</v>
      </c>
      <c r="T1225" s="10">
        <v>0.8</v>
      </c>
      <c r="U1225" s="10">
        <v>1.0</v>
      </c>
      <c r="V1225" s="10">
        <v>0.3</v>
      </c>
      <c r="W1225" s="10">
        <v>0.3</v>
      </c>
      <c r="X1225" s="10">
        <v>0.3</v>
      </c>
      <c r="Y1225" s="8">
        <v>0.0</v>
      </c>
      <c r="Z1225" s="10">
        <v>1.2</v>
      </c>
      <c r="AA1225" s="8">
        <v>4.0</v>
      </c>
      <c r="AB1225" s="8">
        <v>0.0</v>
      </c>
      <c r="AC1225" s="8">
        <v>0.0</v>
      </c>
      <c r="AD1225" s="8">
        <v>-1.8</v>
      </c>
      <c r="AE1225" s="14">
        <v>2017.0</v>
      </c>
      <c r="AF1225" s="17"/>
    </row>
    <row r="1226">
      <c r="A1226" s="8">
        <v>132.0</v>
      </c>
      <c r="B1226" s="9" t="s">
        <v>2478</v>
      </c>
      <c r="C1226" s="10" t="s">
        <v>2479</v>
      </c>
      <c r="D1226" s="8">
        <v>24.0</v>
      </c>
      <c r="E1226" s="8">
        <v>18.0</v>
      </c>
      <c r="F1226" s="8">
        <v>7.0</v>
      </c>
      <c r="G1226" s="8">
        <v>11.0</v>
      </c>
      <c r="H1226" s="8">
        <v>7.2</v>
      </c>
      <c r="I1226" s="11">
        <v>1.9</v>
      </c>
      <c r="J1226" s="10">
        <v>0.8</v>
      </c>
      <c r="K1226" s="10">
        <v>2.3</v>
      </c>
      <c r="L1226" s="8">
        <v>34.1</v>
      </c>
      <c r="M1226" s="10">
        <v>0.3</v>
      </c>
      <c r="N1226" s="10">
        <v>0.9</v>
      </c>
      <c r="O1226" s="8">
        <v>31.3</v>
      </c>
      <c r="P1226" s="8">
        <v>0.1</v>
      </c>
      <c r="Q1226" s="8">
        <v>0.1</v>
      </c>
      <c r="R1226" s="8">
        <v>100.0</v>
      </c>
      <c r="S1226" s="10">
        <v>0.1</v>
      </c>
      <c r="T1226" s="10">
        <v>0.9</v>
      </c>
      <c r="U1226" s="10">
        <v>1.0</v>
      </c>
      <c r="V1226" s="10">
        <v>0.4</v>
      </c>
      <c r="W1226" s="10">
        <v>0.2</v>
      </c>
      <c r="X1226" s="10">
        <v>0.2</v>
      </c>
      <c r="Y1226" s="10">
        <v>0.2</v>
      </c>
      <c r="Z1226" s="10">
        <v>0.4</v>
      </c>
      <c r="AA1226" s="8">
        <v>4.5</v>
      </c>
      <c r="AB1226" s="8">
        <v>0.0</v>
      </c>
      <c r="AC1226" s="8">
        <v>0.0</v>
      </c>
      <c r="AD1226" s="8">
        <v>2.7</v>
      </c>
      <c r="AE1226" s="14">
        <v>2017.0</v>
      </c>
      <c r="AF1226" s="17"/>
    </row>
    <row r="1227">
      <c r="A1227" s="8">
        <v>133.0</v>
      </c>
      <c r="B1227" s="9" t="s">
        <v>2480</v>
      </c>
      <c r="C1227" s="10" t="s">
        <v>2481</v>
      </c>
      <c r="D1227" s="8">
        <v>23.0</v>
      </c>
      <c r="E1227" s="8">
        <v>28.0</v>
      </c>
      <c r="F1227" s="8">
        <v>20.0</v>
      </c>
      <c r="G1227" s="8">
        <v>8.0</v>
      </c>
      <c r="H1227" s="8">
        <v>13.4</v>
      </c>
      <c r="I1227" s="11">
        <v>1.9</v>
      </c>
      <c r="J1227" s="10">
        <v>0.8</v>
      </c>
      <c r="K1227" s="10">
        <v>2.2</v>
      </c>
      <c r="L1227" s="8">
        <v>37.1</v>
      </c>
      <c r="M1227" s="8">
        <v>0.0</v>
      </c>
      <c r="N1227" s="10">
        <v>0.5</v>
      </c>
      <c r="O1227" s="8">
        <v>0.0</v>
      </c>
      <c r="P1227" s="8">
        <v>0.3</v>
      </c>
      <c r="Q1227" s="8">
        <v>0.4</v>
      </c>
      <c r="R1227" s="8">
        <v>70.0</v>
      </c>
      <c r="S1227" s="10">
        <v>0.4</v>
      </c>
      <c r="T1227" s="10">
        <v>1.1</v>
      </c>
      <c r="U1227" s="10">
        <v>1.5</v>
      </c>
      <c r="V1227" s="10">
        <v>2.2</v>
      </c>
      <c r="W1227" s="10">
        <v>0.7</v>
      </c>
      <c r="X1227" s="10">
        <v>0.6</v>
      </c>
      <c r="Y1227" s="8">
        <v>0.0</v>
      </c>
      <c r="Z1227" s="10">
        <v>0.9</v>
      </c>
      <c r="AA1227" s="8">
        <v>6.8</v>
      </c>
      <c r="AB1227" s="8">
        <v>0.0</v>
      </c>
      <c r="AC1227" s="8">
        <v>0.0</v>
      </c>
      <c r="AD1227" s="8">
        <v>2.5</v>
      </c>
      <c r="AE1227" s="14">
        <v>2017.0</v>
      </c>
      <c r="AF1227" s="17"/>
    </row>
    <row r="1228">
      <c r="A1228" s="8">
        <v>134.0</v>
      </c>
      <c r="B1228" s="9" t="s">
        <v>2482</v>
      </c>
      <c r="C1228" s="10" t="s">
        <v>2483</v>
      </c>
      <c r="D1228" s="8">
        <v>26.0</v>
      </c>
      <c r="E1228" s="8">
        <v>24.0</v>
      </c>
      <c r="F1228" s="8">
        <v>13.0</v>
      </c>
      <c r="G1228" s="8">
        <v>11.0</v>
      </c>
      <c r="H1228" s="8">
        <v>6.7</v>
      </c>
      <c r="I1228" s="11">
        <v>1.9</v>
      </c>
      <c r="J1228" s="10">
        <v>0.5</v>
      </c>
      <c r="K1228" s="10">
        <v>1.7</v>
      </c>
      <c r="L1228" s="8">
        <v>32.5</v>
      </c>
      <c r="M1228" s="8">
        <v>0.0</v>
      </c>
      <c r="N1228" s="10">
        <v>0.1</v>
      </c>
      <c r="O1228" s="8">
        <v>0.0</v>
      </c>
      <c r="P1228" s="8">
        <v>0.8</v>
      </c>
      <c r="Q1228" s="8">
        <v>1.1</v>
      </c>
      <c r="R1228" s="8">
        <v>73.1</v>
      </c>
      <c r="S1228" s="10">
        <v>0.8</v>
      </c>
      <c r="T1228" s="10">
        <v>1.1</v>
      </c>
      <c r="U1228" s="10">
        <v>1.8</v>
      </c>
      <c r="V1228" s="10">
        <v>0.4</v>
      </c>
      <c r="W1228" s="10">
        <v>0.5</v>
      </c>
      <c r="X1228" s="10">
        <v>0.3</v>
      </c>
      <c r="Y1228" s="10">
        <v>0.1</v>
      </c>
      <c r="Z1228" s="10">
        <v>0.8</v>
      </c>
      <c r="AA1228" s="8">
        <v>4.8</v>
      </c>
      <c r="AB1228" s="8">
        <v>0.0</v>
      </c>
      <c r="AC1228" s="8">
        <v>0.0</v>
      </c>
      <c r="AD1228" s="8">
        <v>-0.8</v>
      </c>
      <c r="AE1228" s="14">
        <v>2017.0</v>
      </c>
      <c r="AF1228" s="17"/>
    </row>
    <row r="1229">
      <c r="A1229" s="8">
        <v>135.0</v>
      </c>
      <c r="B1229" s="9" t="s">
        <v>2484</v>
      </c>
      <c r="C1229" s="10" t="s">
        <v>2485</v>
      </c>
      <c r="D1229" s="8">
        <v>23.0</v>
      </c>
      <c r="E1229" s="8">
        <v>27.0</v>
      </c>
      <c r="F1229" s="8">
        <v>7.0</v>
      </c>
      <c r="G1229" s="8">
        <v>20.0</v>
      </c>
      <c r="H1229" s="8">
        <v>7.8</v>
      </c>
      <c r="I1229" s="11">
        <v>1.8</v>
      </c>
      <c r="J1229" s="10">
        <v>0.6</v>
      </c>
      <c r="K1229" s="10">
        <v>2.2</v>
      </c>
      <c r="L1229" s="8">
        <v>27.1</v>
      </c>
      <c r="M1229" s="8">
        <v>0.0</v>
      </c>
      <c r="N1229" s="10">
        <v>0.1</v>
      </c>
      <c r="O1229" s="8">
        <v>0.0</v>
      </c>
      <c r="P1229" s="8">
        <v>0.6</v>
      </c>
      <c r="Q1229" s="8">
        <v>0.8</v>
      </c>
      <c r="R1229" s="8">
        <v>72.7</v>
      </c>
      <c r="S1229" s="10">
        <v>0.6</v>
      </c>
      <c r="T1229" s="10">
        <v>1.2</v>
      </c>
      <c r="U1229" s="10">
        <v>1.9</v>
      </c>
      <c r="V1229" s="10">
        <v>0.2</v>
      </c>
      <c r="W1229" s="10">
        <v>0.6</v>
      </c>
      <c r="X1229" s="10">
        <v>0.2</v>
      </c>
      <c r="Y1229" s="10">
        <v>0.2</v>
      </c>
      <c r="Z1229" s="10">
        <v>1.3</v>
      </c>
      <c r="AA1229" s="8">
        <v>4.7</v>
      </c>
      <c r="AB1229" s="8">
        <v>0.0</v>
      </c>
      <c r="AC1229" s="8">
        <v>0.0</v>
      </c>
      <c r="AD1229" s="8">
        <v>-1.3</v>
      </c>
      <c r="AE1229" s="14">
        <v>2017.0</v>
      </c>
      <c r="AF1229" s="17"/>
    </row>
    <row r="1230">
      <c r="A1230" s="8">
        <v>136.0</v>
      </c>
      <c r="B1230" s="9" t="s">
        <v>2486</v>
      </c>
      <c r="C1230" s="10" t="s">
        <v>2487</v>
      </c>
      <c r="D1230" s="8">
        <v>26.0</v>
      </c>
      <c r="E1230" s="8">
        <v>11.0</v>
      </c>
      <c r="F1230" s="8">
        <v>4.0</v>
      </c>
      <c r="G1230" s="8">
        <v>7.0</v>
      </c>
      <c r="H1230" s="8">
        <v>3.8</v>
      </c>
      <c r="I1230" s="11">
        <v>1.7</v>
      </c>
      <c r="J1230" s="10">
        <v>0.5</v>
      </c>
      <c r="K1230" s="10">
        <v>2.2</v>
      </c>
      <c r="L1230" s="8">
        <v>25.0</v>
      </c>
      <c r="M1230" s="10">
        <v>0.2</v>
      </c>
      <c r="N1230" s="10">
        <v>1.3</v>
      </c>
      <c r="O1230" s="8">
        <v>14.3</v>
      </c>
      <c r="P1230" s="8">
        <v>0.5</v>
      </c>
      <c r="Q1230" s="8">
        <v>0.6</v>
      </c>
      <c r="R1230" s="8">
        <v>71.4</v>
      </c>
      <c r="S1230" s="10">
        <v>0.1</v>
      </c>
      <c r="T1230" s="10">
        <v>0.3</v>
      </c>
      <c r="U1230" s="10">
        <v>0.4</v>
      </c>
      <c r="V1230" s="8">
        <v>0.0</v>
      </c>
      <c r="W1230" s="10">
        <v>0.3</v>
      </c>
      <c r="X1230" s="8">
        <v>0.0</v>
      </c>
      <c r="Y1230" s="10">
        <v>0.1</v>
      </c>
      <c r="Z1230" s="10">
        <v>0.4</v>
      </c>
      <c r="AA1230" s="8">
        <v>2.5</v>
      </c>
      <c r="AB1230" s="8">
        <v>0.0</v>
      </c>
      <c r="AC1230" s="8">
        <v>0.0</v>
      </c>
      <c r="AD1230" s="8">
        <v>-0.1</v>
      </c>
      <c r="AE1230" s="14">
        <v>2017.0</v>
      </c>
      <c r="AF1230" s="17"/>
    </row>
    <row r="1231">
      <c r="A1231" s="8">
        <v>137.0</v>
      </c>
      <c r="B1231" s="9" t="s">
        <v>2488</v>
      </c>
      <c r="C1231" s="10" t="s">
        <v>2489</v>
      </c>
      <c r="D1231" s="8">
        <v>24.0</v>
      </c>
      <c r="E1231" s="8">
        <v>14.0</v>
      </c>
      <c r="F1231" s="8">
        <v>7.0</v>
      </c>
      <c r="G1231" s="8">
        <v>7.0</v>
      </c>
      <c r="H1231" s="8">
        <v>7.4</v>
      </c>
      <c r="I1231" s="11">
        <v>1.6</v>
      </c>
      <c r="J1231" s="10">
        <v>0.4</v>
      </c>
      <c r="K1231" s="10">
        <v>1.8</v>
      </c>
      <c r="L1231" s="8">
        <v>24.0</v>
      </c>
      <c r="M1231" s="10">
        <v>0.1</v>
      </c>
      <c r="N1231" s="10">
        <v>0.6</v>
      </c>
      <c r="O1231" s="8">
        <v>22.2</v>
      </c>
      <c r="P1231" s="8">
        <v>0.6</v>
      </c>
      <c r="Q1231" s="8">
        <v>0.9</v>
      </c>
      <c r="R1231" s="8">
        <v>75.0</v>
      </c>
      <c r="S1231" s="10">
        <v>0.4</v>
      </c>
      <c r="T1231" s="10">
        <v>0.7</v>
      </c>
      <c r="U1231" s="10">
        <v>1.1</v>
      </c>
      <c r="V1231" s="10">
        <v>0.6</v>
      </c>
      <c r="W1231" s="10">
        <v>0.4</v>
      </c>
      <c r="X1231" s="10">
        <v>0.3</v>
      </c>
      <c r="Y1231" s="10">
        <v>0.1</v>
      </c>
      <c r="Z1231" s="10">
        <v>0.4</v>
      </c>
      <c r="AA1231" s="8">
        <v>4.4</v>
      </c>
      <c r="AB1231" s="8">
        <v>0.0</v>
      </c>
      <c r="AC1231" s="8">
        <v>0.0</v>
      </c>
      <c r="AD1231" s="8">
        <v>-0.9</v>
      </c>
      <c r="AE1231" s="14">
        <v>2017.0</v>
      </c>
      <c r="AF1231" s="17"/>
    </row>
    <row r="1232">
      <c r="A1232" s="8">
        <v>138.0</v>
      </c>
      <c r="B1232" s="9" t="s">
        <v>2490</v>
      </c>
      <c r="C1232" s="10" t="s">
        <v>2491</v>
      </c>
      <c r="D1232" s="8">
        <v>30.0</v>
      </c>
      <c r="E1232" s="8">
        <v>27.0</v>
      </c>
      <c r="F1232" s="8">
        <v>8.0</v>
      </c>
      <c r="G1232" s="8">
        <v>19.0</v>
      </c>
      <c r="H1232" s="8">
        <v>5.9</v>
      </c>
      <c r="I1232" s="11">
        <v>1.6</v>
      </c>
      <c r="J1232" s="10">
        <v>0.7</v>
      </c>
      <c r="K1232" s="10">
        <v>1.8</v>
      </c>
      <c r="L1232" s="8">
        <v>39.6</v>
      </c>
      <c r="M1232" s="8">
        <v>0.0</v>
      </c>
      <c r="N1232" s="10">
        <v>0.4</v>
      </c>
      <c r="O1232" s="8">
        <v>0.0</v>
      </c>
      <c r="P1232" s="8">
        <v>0.2</v>
      </c>
      <c r="Q1232" s="8">
        <v>0.3</v>
      </c>
      <c r="R1232" s="8">
        <v>62.5</v>
      </c>
      <c r="S1232" s="10">
        <v>0.4</v>
      </c>
      <c r="T1232" s="10">
        <v>1.1</v>
      </c>
      <c r="U1232" s="10">
        <v>1.6</v>
      </c>
      <c r="V1232" s="10">
        <v>0.2</v>
      </c>
      <c r="W1232" s="10">
        <v>0.3</v>
      </c>
      <c r="X1232" s="10">
        <v>0.1</v>
      </c>
      <c r="Y1232" s="10">
        <v>0.3</v>
      </c>
      <c r="Z1232" s="10">
        <v>0.5</v>
      </c>
      <c r="AA1232" s="8">
        <v>4.2</v>
      </c>
      <c r="AB1232" s="8">
        <v>0.0</v>
      </c>
      <c r="AC1232" s="8">
        <v>0.0</v>
      </c>
      <c r="AD1232" s="8">
        <v>-2.6</v>
      </c>
      <c r="AE1232" s="14">
        <v>2017.0</v>
      </c>
      <c r="AF1232" s="17"/>
    </row>
    <row r="1233">
      <c r="A1233" s="8">
        <v>139.0</v>
      </c>
      <c r="B1233" s="9" t="s">
        <v>2492</v>
      </c>
      <c r="C1233" s="10" t="s">
        <v>2493</v>
      </c>
      <c r="D1233" s="8">
        <v>24.0</v>
      </c>
      <c r="E1233" s="8">
        <v>9.0</v>
      </c>
      <c r="F1233" s="8">
        <v>4.0</v>
      </c>
      <c r="G1233" s="8">
        <v>5.0</v>
      </c>
      <c r="H1233" s="8">
        <v>8.3</v>
      </c>
      <c r="I1233" s="11">
        <v>1.6</v>
      </c>
      <c r="J1233" s="10">
        <v>0.3</v>
      </c>
      <c r="K1233" s="10">
        <v>1.7</v>
      </c>
      <c r="L1233" s="8">
        <v>20.0</v>
      </c>
      <c r="M1233" s="10">
        <v>0.1</v>
      </c>
      <c r="N1233" s="10">
        <v>1.0</v>
      </c>
      <c r="O1233" s="8">
        <v>11.1</v>
      </c>
      <c r="P1233" s="8">
        <v>0.8</v>
      </c>
      <c r="Q1233" s="8">
        <v>1.1</v>
      </c>
      <c r="R1233" s="8">
        <v>70.0</v>
      </c>
      <c r="S1233" s="8">
        <v>0.0</v>
      </c>
      <c r="T1233" s="10">
        <v>0.4</v>
      </c>
      <c r="U1233" s="10">
        <v>0.4</v>
      </c>
      <c r="V1233" s="10">
        <v>1.1</v>
      </c>
      <c r="W1233" s="10">
        <v>0.2</v>
      </c>
      <c r="X1233" s="10">
        <v>0.3</v>
      </c>
      <c r="Y1233" s="10">
        <v>0.1</v>
      </c>
      <c r="Z1233" s="10">
        <v>1.0</v>
      </c>
      <c r="AA1233" s="8">
        <v>4.1</v>
      </c>
      <c r="AB1233" s="8">
        <v>0.0</v>
      </c>
      <c r="AC1233" s="8">
        <v>0.0</v>
      </c>
      <c r="AD1233" s="8">
        <v>-5.9</v>
      </c>
      <c r="AE1233" s="14">
        <v>2017.0</v>
      </c>
      <c r="AF1233" s="17"/>
    </row>
    <row r="1234">
      <c r="A1234" s="8">
        <v>140.0</v>
      </c>
      <c r="B1234" s="9" t="s">
        <v>2494</v>
      </c>
      <c r="C1234" s="10" t="s">
        <v>2495</v>
      </c>
      <c r="D1234" s="8">
        <v>29.0</v>
      </c>
      <c r="E1234" s="8">
        <v>26.0</v>
      </c>
      <c r="F1234" s="8">
        <v>18.0</v>
      </c>
      <c r="G1234" s="8">
        <v>8.0</v>
      </c>
      <c r="H1234" s="8">
        <v>10.2</v>
      </c>
      <c r="I1234" s="11">
        <v>1.5</v>
      </c>
      <c r="J1234" s="10">
        <v>0.5</v>
      </c>
      <c r="K1234" s="10">
        <v>1.3</v>
      </c>
      <c r="L1234" s="8">
        <v>37.1</v>
      </c>
      <c r="M1234" s="8">
        <v>0.0</v>
      </c>
      <c r="N1234" s="8">
        <v>0.0</v>
      </c>
      <c r="O1234" s="8">
        <v>0.0</v>
      </c>
      <c r="P1234" s="8">
        <v>0.5</v>
      </c>
      <c r="Q1234" s="8">
        <v>0.7</v>
      </c>
      <c r="R1234" s="8">
        <v>70.6</v>
      </c>
      <c r="S1234" s="10">
        <v>0.9</v>
      </c>
      <c r="T1234" s="10">
        <v>1.4</v>
      </c>
      <c r="U1234" s="10">
        <v>2.3</v>
      </c>
      <c r="V1234" s="10">
        <v>0.6</v>
      </c>
      <c r="W1234" s="10">
        <v>0.4</v>
      </c>
      <c r="X1234" s="10">
        <v>0.3</v>
      </c>
      <c r="Y1234" s="10">
        <v>0.1</v>
      </c>
      <c r="Z1234" s="10">
        <v>1.5</v>
      </c>
      <c r="AA1234" s="8">
        <v>5.0</v>
      </c>
      <c r="AB1234" s="8">
        <v>0.0</v>
      </c>
      <c r="AC1234" s="8">
        <v>0.0</v>
      </c>
      <c r="AD1234" s="8">
        <v>-1.1</v>
      </c>
      <c r="AE1234" s="14">
        <v>2017.0</v>
      </c>
      <c r="AF1234" s="17"/>
    </row>
    <row r="1235">
      <c r="A1235" s="8">
        <v>141.0</v>
      </c>
      <c r="B1235" s="9" t="s">
        <v>2496</v>
      </c>
      <c r="C1235" s="10" t="s">
        <v>2497</v>
      </c>
      <c r="D1235" s="8">
        <v>24.0</v>
      </c>
      <c r="E1235" s="8">
        <v>7.0</v>
      </c>
      <c r="F1235" s="8">
        <v>2.0</v>
      </c>
      <c r="G1235" s="8">
        <v>5.0</v>
      </c>
      <c r="H1235" s="8">
        <v>4.7</v>
      </c>
      <c r="I1235" s="11">
        <v>1.3</v>
      </c>
      <c r="J1235" s="10">
        <v>0.6</v>
      </c>
      <c r="K1235" s="10">
        <v>0.9</v>
      </c>
      <c r="L1235" s="8">
        <v>66.7</v>
      </c>
      <c r="M1235" s="8">
        <v>0.0</v>
      </c>
      <c r="N1235" s="8">
        <v>0.0</v>
      </c>
      <c r="O1235" s="8">
        <v>0.0</v>
      </c>
      <c r="P1235" s="8">
        <v>0.1</v>
      </c>
      <c r="Q1235" s="8">
        <v>0.3</v>
      </c>
      <c r="R1235" s="8">
        <v>50.0</v>
      </c>
      <c r="S1235" s="10">
        <v>0.4</v>
      </c>
      <c r="T1235" s="10">
        <v>0.9</v>
      </c>
      <c r="U1235" s="10">
        <v>1.3</v>
      </c>
      <c r="V1235" s="8">
        <v>0.0</v>
      </c>
      <c r="W1235" s="10">
        <v>0.1</v>
      </c>
      <c r="X1235" s="8">
        <v>0.0</v>
      </c>
      <c r="Y1235" s="10">
        <v>0.3</v>
      </c>
      <c r="Z1235" s="10">
        <v>1.0</v>
      </c>
      <c r="AA1235" s="8">
        <v>3.1</v>
      </c>
      <c r="AB1235" s="8">
        <v>0.0</v>
      </c>
      <c r="AC1235" s="8">
        <v>0.0</v>
      </c>
      <c r="AD1235" s="8">
        <v>-0.6</v>
      </c>
      <c r="AE1235" s="14">
        <v>2017.0</v>
      </c>
      <c r="AF1235" s="17"/>
    </row>
    <row r="1236">
      <c r="A1236" s="8">
        <v>142.0</v>
      </c>
      <c r="B1236" s="9" t="s">
        <v>2498</v>
      </c>
      <c r="C1236" s="10" t="s">
        <v>2499</v>
      </c>
      <c r="D1236" s="8">
        <v>25.0</v>
      </c>
      <c r="E1236" s="8">
        <v>21.0</v>
      </c>
      <c r="F1236" s="8">
        <v>20.0</v>
      </c>
      <c r="G1236" s="8">
        <v>1.0</v>
      </c>
      <c r="H1236" s="8">
        <v>4.2</v>
      </c>
      <c r="I1236" s="11">
        <v>1.2</v>
      </c>
      <c r="J1236" s="10">
        <v>0.4</v>
      </c>
      <c r="K1236" s="10">
        <v>0.9</v>
      </c>
      <c r="L1236" s="8">
        <v>50.0</v>
      </c>
      <c r="M1236" s="8">
        <v>0.0</v>
      </c>
      <c r="N1236" s="8">
        <v>0.0</v>
      </c>
      <c r="O1236" s="8">
        <v>0.0</v>
      </c>
      <c r="P1236" s="8">
        <v>0.3</v>
      </c>
      <c r="Q1236" s="8">
        <v>0.4</v>
      </c>
      <c r="R1236" s="8">
        <v>77.8</v>
      </c>
      <c r="S1236" s="10">
        <v>0.2</v>
      </c>
      <c r="T1236" s="10">
        <v>0.8</v>
      </c>
      <c r="U1236" s="10">
        <v>1.0</v>
      </c>
      <c r="V1236" s="8">
        <v>0.0</v>
      </c>
      <c r="W1236" s="10">
        <v>0.4</v>
      </c>
      <c r="X1236" s="10">
        <v>0.1</v>
      </c>
      <c r="Y1236" s="10">
        <v>0.2</v>
      </c>
      <c r="Z1236" s="10">
        <v>0.6</v>
      </c>
      <c r="AA1236" s="8">
        <v>2.9</v>
      </c>
      <c r="AB1236" s="8">
        <v>0.0</v>
      </c>
      <c r="AC1236" s="8">
        <v>0.0</v>
      </c>
      <c r="AD1236" s="8">
        <v>-0.8</v>
      </c>
      <c r="AE1236" s="14">
        <v>2017.0</v>
      </c>
      <c r="AF1236" s="17"/>
    </row>
    <row r="1237">
      <c r="A1237" s="8">
        <v>143.0</v>
      </c>
      <c r="B1237" s="9" t="s">
        <v>2500</v>
      </c>
      <c r="C1237" s="10" t="s">
        <v>2501</v>
      </c>
      <c r="D1237" s="8">
        <v>31.0</v>
      </c>
      <c r="E1237" s="8">
        <v>7.0</v>
      </c>
      <c r="F1237" s="8">
        <v>6.0</v>
      </c>
      <c r="G1237" s="8">
        <v>1.0</v>
      </c>
      <c r="H1237" s="8">
        <v>4.2</v>
      </c>
      <c r="I1237" s="11">
        <v>1.1</v>
      </c>
      <c r="J1237" s="10">
        <v>0.6</v>
      </c>
      <c r="K1237" s="10">
        <v>1.6</v>
      </c>
      <c r="L1237" s="8">
        <v>36.4</v>
      </c>
      <c r="M1237" s="8">
        <v>0.0</v>
      </c>
      <c r="N1237" s="8">
        <v>0.0</v>
      </c>
      <c r="O1237" s="8">
        <v>0.0</v>
      </c>
      <c r="P1237" s="8">
        <v>0.0</v>
      </c>
      <c r="Q1237" s="8">
        <v>0.0</v>
      </c>
      <c r="R1237" s="8">
        <v>0.0</v>
      </c>
      <c r="S1237" s="10">
        <v>0.1</v>
      </c>
      <c r="T1237" s="10">
        <v>0.4</v>
      </c>
      <c r="U1237" s="10">
        <v>0.6</v>
      </c>
      <c r="V1237" s="8">
        <v>0.0</v>
      </c>
      <c r="W1237" s="10">
        <v>0.7</v>
      </c>
      <c r="X1237" s="8">
        <v>0.0</v>
      </c>
      <c r="Y1237" s="8">
        <v>0.0</v>
      </c>
      <c r="Z1237" s="10">
        <v>0.6</v>
      </c>
      <c r="AA1237" s="8">
        <v>1.7</v>
      </c>
      <c r="AB1237" s="8">
        <v>0.0</v>
      </c>
      <c r="AC1237" s="8">
        <v>0.0</v>
      </c>
      <c r="AD1237" s="8">
        <v>-1.1</v>
      </c>
      <c r="AE1237" s="14">
        <v>2017.0</v>
      </c>
      <c r="AF1237" s="17"/>
    </row>
    <row r="1238">
      <c r="A1238" s="8">
        <v>144.0</v>
      </c>
      <c r="B1238" s="9" t="s">
        <v>2502</v>
      </c>
      <c r="C1238" s="10" t="s">
        <v>2503</v>
      </c>
      <c r="D1238" s="8">
        <v>33.0</v>
      </c>
      <c r="E1238" s="8">
        <v>26.0</v>
      </c>
      <c r="F1238" s="8">
        <v>20.0</v>
      </c>
      <c r="G1238" s="8">
        <v>6.0</v>
      </c>
      <c r="H1238" s="8">
        <v>5.8</v>
      </c>
      <c r="I1238" s="11">
        <v>1.1</v>
      </c>
      <c r="J1238" s="10">
        <v>0.5</v>
      </c>
      <c r="K1238" s="10">
        <v>1.0</v>
      </c>
      <c r="L1238" s="8">
        <v>46.2</v>
      </c>
      <c r="M1238" s="8">
        <v>0.0</v>
      </c>
      <c r="N1238" s="8">
        <v>0.0</v>
      </c>
      <c r="O1238" s="8">
        <v>0.0</v>
      </c>
      <c r="P1238" s="8">
        <v>0.2</v>
      </c>
      <c r="Q1238" s="8">
        <v>0.3</v>
      </c>
      <c r="R1238" s="8">
        <v>62.5</v>
      </c>
      <c r="S1238" s="10">
        <v>0.3</v>
      </c>
      <c r="T1238" s="10">
        <v>0.9</v>
      </c>
      <c r="U1238" s="10">
        <v>1.2</v>
      </c>
      <c r="V1238" s="10">
        <v>0.1</v>
      </c>
      <c r="W1238" s="10">
        <v>0.5</v>
      </c>
      <c r="X1238" s="10">
        <v>0.1</v>
      </c>
      <c r="Y1238" s="10">
        <v>0.1</v>
      </c>
      <c r="Z1238" s="10">
        <v>0.8</v>
      </c>
      <c r="AA1238" s="8">
        <v>2.8</v>
      </c>
      <c r="AB1238" s="8">
        <v>0.0</v>
      </c>
      <c r="AC1238" s="8">
        <v>0.0</v>
      </c>
      <c r="AD1238" s="8">
        <v>0.5</v>
      </c>
      <c r="AE1238" s="14">
        <v>2017.0</v>
      </c>
      <c r="AF1238" s="17"/>
    </row>
    <row r="1239">
      <c r="A1239" s="8">
        <v>145.0</v>
      </c>
      <c r="B1239" s="9" t="s">
        <v>2504</v>
      </c>
      <c r="C1239" s="10" t="s">
        <v>2505</v>
      </c>
      <c r="D1239" s="8">
        <v>24.0</v>
      </c>
      <c r="E1239" s="8">
        <v>2.0</v>
      </c>
      <c r="F1239" s="8">
        <v>1.0</v>
      </c>
      <c r="G1239" s="8">
        <v>1.0</v>
      </c>
      <c r="H1239" s="8">
        <v>1.8</v>
      </c>
      <c r="I1239" s="11">
        <v>1.0</v>
      </c>
      <c r="J1239" s="10">
        <v>0.5</v>
      </c>
      <c r="K1239" s="10">
        <v>1.0</v>
      </c>
      <c r="L1239" s="8">
        <v>50.0</v>
      </c>
      <c r="M1239" s="8">
        <v>0.0</v>
      </c>
      <c r="N1239" s="8">
        <v>0.0</v>
      </c>
      <c r="O1239" s="8">
        <v>0.0</v>
      </c>
      <c r="P1239" s="8">
        <v>0.0</v>
      </c>
      <c r="Q1239" s="8">
        <v>0.0</v>
      </c>
      <c r="R1239" s="8">
        <v>0.0</v>
      </c>
      <c r="S1239" s="10">
        <v>0.5</v>
      </c>
      <c r="T1239" s="10">
        <v>0.5</v>
      </c>
      <c r="U1239" s="10">
        <v>1.0</v>
      </c>
      <c r="V1239" s="10">
        <v>0.5</v>
      </c>
      <c r="W1239" s="10">
        <v>0.5</v>
      </c>
      <c r="X1239" s="8">
        <v>0.0</v>
      </c>
      <c r="Y1239" s="8">
        <v>0.0</v>
      </c>
      <c r="Z1239" s="8">
        <v>0.0</v>
      </c>
      <c r="AA1239" s="8">
        <v>2.5</v>
      </c>
      <c r="AB1239" s="8">
        <v>0.0</v>
      </c>
      <c r="AC1239" s="8">
        <v>0.0</v>
      </c>
      <c r="AD1239" s="8">
        <v>-1.0</v>
      </c>
      <c r="AE1239" s="14">
        <v>2017.0</v>
      </c>
      <c r="AF1239" s="17"/>
    </row>
    <row r="1240">
      <c r="A1240" s="8">
        <v>145.0</v>
      </c>
      <c r="B1240" s="9" t="s">
        <v>2506</v>
      </c>
      <c r="C1240" s="10" t="s">
        <v>2507</v>
      </c>
      <c r="D1240" s="8">
        <v>28.0</v>
      </c>
      <c r="E1240" s="8">
        <v>5.0</v>
      </c>
      <c r="F1240" s="8">
        <v>2.0</v>
      </c>
      <c r="G1240" s="8">
        <v>3.0</v>
      </c>
      <c r="H1240" s="8">
        <v>4.2</v>
      </c>
      <c r="I1240" s="11">
        <v>1.0</v>
      </c>
      <c r="J1240" s="10">
        <v>0.4</v>
      </c>
      <c r="K1240" s="10">
        <v>1.2</v>
      </c>
      <c r="L1240" s="8">
        <v>33.3</v>
      </c>
      <c r="M1240" s="10">
        <v>0.2</v>
      </c>
      <c r="N1240" s="10">
        <v>0.2</v>
      </c>
      <c r="O1240" s="8">
        <v>100.0</v>
      </c>
      <c r="P1240" s="8">
        <v>0.0</v>
      </c>
      <c r="Q1240" s="8">
        <v>0.0</v>
      </c>
      <c r="R1240" s="8">
        <v>0.0</v>
      </c>
      <c r="S1240" s="8">
        <v>0.0</v>
      </c>
      <c r="T1240" s="10">
        <v>0.6</v>
      </c>
      <c r="U1240" s="10">
        <v>0.6</v>
      </c>
      <c r="V1240" s="10">
        <v>0.2</v>
      </c>
      <c r="W1240" s="10">
        <v>1.2</v>
      </c>
      <c r="X1240" s="8">
        <v>0.0</v>
      </c>
      <c r="Y1240" s="8">
        <v>0.0</v>
      </c>
      <c r="Z1240" s="10">
        <v>0.4</v>
      </c>
      <c r="AA1240" s="8">
        <v>2.0</v>
      </c>
      <c r="AB1240" s="8">
        <v>0.0</v>
      </c>
      <c r="AC1240" s="8">
        <v>0.0</v>
      </c>
      <c r="AD1240" s="8">
        <v>1.6</v>
      </c>
      <c r="AE1240" s="14">
        <v>2017.0</v>
      </c>
      <c r="AF1240" s="17"/>
    </row>
    <row r="1241">
      <c r="A1241" s="8">
        <v>145.0</v>
      </c>
      <c r="B1241" s="9" t="s">
        <v>2508</v>
      </c>
      <c r="C1241" s="10" t="s">
        <v>2509</v>
      </c>
      <c r="D1241" s="8">
        <v>28.0</v>
      </c>
      <c r="E1241" s="8">
        <v>6.0</v>
      </c>
      <c r="F1241" s="8">
        <v>4.0</v>
      </c>
      <c r="G1241" s="8">
        <v>2.0</v>
      </c>
      <c r="H1241" s="8">
        <v>3.9</v>
      </c>
      <c r="I1241" s="11">
        <v>1.0</v>
      </c>
      <c r="J1241" s="10">
        <v>0.2</v>
      </c>
      <c r="K1241" s="10">
        <v>1.5</v>
      </c>
      <c r="L1241" s="8">
        <v>11.1</v>
      </c>
      <c r="M1241" s="8">
        <v>0.0</v>
      </c>
      <c r="N1241" s="10">
        <v>0.3</v>
      </c>
      <c r="O1241" s="8">
        <v>0.0</v>
      </c>
      <c r="P1241" s="8">
        <v>0.7</v>
      </c>
      <c r="Q1241" s="8">
        <v>1.0</v>
      </c>
      <c r="R1241" s="8">
        <v>66.7</v>
      </c>
      <c r="S1241" s="10">
        <v>0.3</v>
      </c>
      <c r="T1241" s="10">
        <v>0.5</v>
      </c>
      <c r="U1241" s="10">
        <v>0.8</v>
      </c>
      <c r="V1241" s="8">
        <v>0.0</v>
      </c>
      <c r="W1241" s="10">
        <v>0.3</v>
      </c>
      <c r="X1241" s="10">
        <v>0.2</v>
      </c>
      <c r="Y1241" s="8">
        <v>0.0</v>
      </c>
      <c r="Z1241" s="10">
        <v>0.8</v>
      </c>
      <c r="AA1241" s="8">
        <v>2.2</v>
      </c>
      <c r="AB1241" s="8">
        <v>0.0</v>
      </c>
      <c r="AC1241" s="8">
        <v>0.0</v>
      </c>
      <c r="AD1241" s="8">
        <v>0.7</v>
      </c>
      <c r="AE1241" s="14">
        <v>2017.0</v>
      </c>
      <c r="AF1241" s="17"/>
    </row>
    <row r="1242">
      <c r="A1242" s="8">
        <v>148.0</v>
      </c>
      <c r="B1242" s="9" t="s">
        <v>2510</v>
      </c>
      <c r="C1242" s="10" t="s">
        <v>2511</v>
      </c>
      <c r="D1242" s="8">
        <v>23.0</v>
      </c>
      <c r="E1242" s="8">
        <v>15.0</v>
      </c>
      <c r="F1242" s="8">
        <v>7.0</v>
      </c>
      <c r="G1242" s="8">
        <v>8.0</v>
      </c>
      <c r="H1242" s="8">
        <v>4.1</v>
      </c>
      <c r="I1242" s="11">
        <v>0.9</v>
      </c>
      <c r="J1242" s="10">
        <v>0.3</v>
      </c>
      <c r="K1242" s="10">
        <v>1.1</v>
      </c>
      <c r="L1242" s="8">
        <v>25.0</v>
      </c>
      <c r="M1242" s="8">
        <v>0.0</v>
      </c>
      <c r="N1242" s="8">
        <v>0.0</v>
      </c>
      <c r="O1242" s="8">
        <v>0.0</v>
      </c>
      <c r="P1242" s="8">
        <v>0.3</v>
      </c>
      <c r="Q1242" s="8">
        <v>0.4</v>
      </c>
      <c r="R1242" s="8">
        <v>83.3</v>
      </c>
      <c r="S1242" s="10">
        <v>0.5</v>
      </c>
      <c r="T1242" s="10">
        <v>0.1</v>
      </c>
      <c r="U1242" s="10">
        <v>0.6</v>
      </c>
      <c r="V1242" s="8">
        <v>0.0</v>
      </c>
      <c r="W1242" s="10">
        <v>0.3</v>
      </c>
      <c r="X1242" s="10">
        <v>0.1</v>
      </c>
      <c r="Y1242" s="10">
        <v>0.2</v>
      </c>
      <c r="Z1242" s="10">
        <v>0.4</v>
      </c>
      <c r="AA1242" s="8">
        <v>2.0</v>
      </c>
      <c r="AB1242" s="8">
        <v>0.0</v>
      </c>
      <c r="AC1242" s="8">
        <v>0.0</v>
      </c>
      <c r="AD1242" s="8">
        <v>-4.5</v>
      </c>
      <c r="AE1242" s="14">
        <v>2017.0</v>
      </c>
      <c r="AF1242" s="17"/>
    </row>
    <row r="1243">
      <c r="A1243" s="8">
        <v>149.0</v>
      </c>
      <c r="B1243" s="9" t="s">
        <v>2512</v>
      </c>
      <c r="C1243" s="10" t="s">
        <v>2513</v>
      </c>
      <c r="D1243" s="8">
        <v>24.0</v>
      </c>
      <c r="E1243" s="8">
        <v>7.0</v>
      </c>
      <c r="F1243" s="8">
        <v>4.0</v>
      </c>
      <c r="G1243" s="8">
        <v>3.0</v>
      </c>
      <c r="H1243" s="8">
        <v>4.1</v>
      </c>
      <c r="I1243" s="11">
        <v>0.9</v>
      </c>
      <c r="J1243" s="10">
        <v>0.4</v>
      </c>
      <c r="K1243" s="10">
        <v>1.0</v>
      </c>
      <c r="L1243" s="8">
        <v>42.9</v>
      </c>
      <c r="M1243" s="8">
        <v>0.0</v>
      </c>
      <c r="N1243" s="8">
        <v>0.0</v>
      </c>
      <c r="O1243" s="8">
        <v>0.0</v>
      </c>
      <c r="P1243" s="8">
        <v>0.0</v>
      </c>
      <c r="Q1243" s="8">
        <v>0.0</v>
      </c>
      <c r="R1243" s="8">
        <v>0.0</v>
      </c>
      <c r="S1243" s="8">
        <v>0.0</v>
      </c>
      <c r="T1243" s="10">
        <v>0.7</v>
      </c>
      <c r="U1243" s="10">
        <v>0.7</v>
      </c>
      <c r="V1243" s="8">
        <v>0.0</v>
      </c>
      <c r="W1243" s="10">
        <v>0.3</v>
      </c>
      <c r="X1243" s="10">
        <v>0.1</v>
      </c>
      <c r="Y1243" s="10">
        <v>0.6</v>
      </c>
      <c r="Z1243" s="10">
        <v>0.7</v>
      </c>
      <c r="AA1243" s="8">
        <v>3.0</v>
      </c>
      <c r="AB1243" s="8">
        <v>0.0</v>
      </c>
      <c r="AC1243" s="8">
        <v>0.0</v>
      </c>
      <c r="AD1243" s="8">
        <v>-1.1</v>
      </c>
      <c r="AE1243" s="14">
        <v>2017.0</v>
      </c>
      <c r="AF1243" s="17"/>
    </row>
    <row r="1244">
      <c r="A1244" s="8">
        <v>150.0</v>
      </c>
      <c r="B1244" s="9" t="s">
        <v>2514</v>
      </c>
      <c r="C1244" s="10" t="s">
        <v>2515</v>
      </c>
      <c r="D1244" s="8">
        <v>22.0</v>
      </c>
      <c r="E1244" s="8">
        <v>3.0</v>
      </c>
      <c r="F1244" s="8">
        <v>3.0</v>
      </c>
      <c r="G1244" s="8">
        <v>0.0</v>
      </c>
      <c r="H1244" s="8">
        <v>6.2</v>
      </c>
      <c r="I1244" s="11">
        <v>0.7</v>
      </c>
      <c r="J1244" s="10">
        <v>0.3</v>
      </c>
      <c r="K1244" s="10">
        <v>1.3</v>
      </c>
      <c r="L1244" s="8">
        <v>25.0</v>
      </c>
      <c r="M1244" s="8">
        <v>0.0</v>
      </c>
      <c r="N1244" s="8">
        <v>0.0</v>
      </c>
      <c r="O1244" s="8">
        <v>0.0</v>
      </c>
      <c r="P1244" s="8">
        <v>0.0</v>
      </c>
      <c r="Q1244" s="8">
        <v>0.0</v>
      </c>
      <c r="R1244" s="8">
        <v>0.0</v>
      </c>
      <c r="S1244" s="8">
        <v>0.0</v>
      </c>
      <c r="T1244" s="10">
        <v>0.3</v>
      </c>
      <c r="U1244" s="10">
        <v>0.3</v>
      </c>
      <c r="V1244" s="8">
        <v>0.0</v>
      </c>
      <c r="W1244" s="10">
        <v>0.7</v>
      </c>
      <c r="X1244" s="8">
        <v>0.0</v>
      </c>
      <c r="Y1244" s="8">
        <v>0.0</v>
      </c>
      <c r="Z1244" s="10">
        <v>0.7</v>
      </c>
      <c r="AA1244" s="8">
        <v>1.0</v>
      </c>
      <c r="AB1244" s="8">
        <v>0.0</v>
      </c>
      <c r="AC1244" s="8">
        <v>0.0</v>
      </c>
      <c r="AD1244" s="8">
        <v>-7.0</v>
      </c>
      <c r="AE1244" s="14">
        <v>2017.0</v>
      </c>
      <c r="AF1244" s="17"/>
    </row>
    <row r="1245">
      <c r="A1245" s="8">
        <v>151.0</v>
      </c>
      <c r="B1245" s="9" t="s">
        <v>2516</v>
      </c>
      <c r="C1245" s="10" t="s">
        <v>2517</v>
      </c>
      <c r="D1245" s="8">
        <v>23.0</v>
      </c>
      <c r="E1245" s="8">
        <v>17.0</v>
      </c>
      <c r="F1245" s="8">
        <v>7.0</v>
      </c>
      <c r="G1245" s="8">
        <v>10.0</v>
      </c>
      <c r="H1245" s="8">
        <v>3.8</v>
      </c>
      <c r="I1245" s="11">
        <v>0.6</v>
      </c>
      <c r="J1245" s="10">
        <v>0.2</v>
      </c>
      <c r="K1245" s="10">
        <v>1.1</v>
      </c>
      <c r="L1245" s="8">
        <v>16.7</v>
      </c>
      <c r="M1245" s="8">
        <v>0.0</v>
      </c>
      <c r="N1245" s="10">
        <v>0.3</v>
      </c>
      <c r="O1245" s="8">
        <v>0.0</v>
      </c>
      <c r="P1245" s="8">
        <v>0.3</v>
      </c>
      <c r="Q1245" s="8">
        <v>0.5</v>
      </c>
      <c r="R1245" s="8">
        <v>55.6</v>
      </c>
      <c r="S1245" s="10">
        <v>0.1</v>
      </c>
      <c r="T1245" s="10">
        <v>0.1</v>
      </c>
      <c r="U1245" s="10">
        <v>0.2</v>
      </c>
      <c r="V1245" s="10">
        <v>0.4</v>
      </c>
      <c r="W1245" s="10">
        <v>0.3</v>
      </c>
      <c r="X1245" s="10">
        <v>0.1</v>
      </c>
      <c r="Y1245" s="8">
        <v>0.0</v>
      </c>
      <c r="Z1245" s="10">
        <v>0.4</v>
      </c>
      <c r="AA1245" s="8">
        <v>1.4</v>
      </c>
      <c r="AB1245" s="8">
        <v>0.0</v>
      </c>
      <c r="AC1245" s="8">
        <v>0.0</v>
      </c>
      <c r="AD1245" s="8">
        <v>-2.2</v>
      </c>
      <c r="AE1245" s="14">
        <v>2017.0</v>
      </c>
      <c r="AF1245" s="17"/>
    </row>
    <row r="1246">
      <c r="A1246" s="8">
        <v>152.0</v>
      </c>
      <c r="B1246" s="9" t="s">
        <v>2518</v>
      </c>
      <c r="C1246" s="10" t="s">
        <v>2519</v>
      </c>
      <c r="D1246" s="8">
        <v>24.0</v>
      </c>
      <c r="E1246" s="8">
        <v>13.0</v>
      </c>
      <c r="F1246" s="8">
        <v>5.0</v>
      </c>
      <c r="G1246" s="8">
        <v>8.0</v>
      </c>
      <c r="H1246" s="8">
        <v>4.0</v>
      </c>
      <c r="I1246" s="11">
        <v>0.5</v>
      </c>
      <c r="J1246" s="10">
        <v>0.2</v>
      </c>
      <c r="K1246" s="10">
        <v>0.9</v>
      </c>
      <c r="L1246" s="8">
        <v>16.7</v>
      </c>
      <c r="M1246" s="8">
        <v>0.0</v>
      </c>
      <c r="N1246" s="8">
        <v>0.0</v>
      </c>
      <c r="O1246" s="8">
        <v>0.0</v>
      </c>
      <c r="P1246" s="8">
        <v>0.2</v>
      </c>
      <c r="Q1246" s="8">
        <v>0.3</v>
      </c>
      <c r="R1246" s="8">
        <v>75.0</v>
      </c>
      <c r="S1246" s="10">
        <v>0.2</v>
      </c>
      <c r="T1246" s="10">
        <v>0.5</v>
      </c>
      <c r="U1246" s="10">
        <v>0.7</v>
      </c>
      <c r="V1246" s="10">
        <v>0.2</v>
      </c>
      <c r="W1246" s="10">
        <v>0.5</v>
      </c>
      <c r="X1246" s="8">
        <v>0.0</v>
      </c>
      <c r="Y1246" s="8">
        <v>0.0</v>
      </c>
      <c r="Z1246" s="10">
        <v>1.2</v>
      </c>
      <c r="AA1246" s="8">
        <v>1.4</v>
      </c>
      <c r="AB1246" s="8">
        <v>0.0</v>
      </c>
      <c r="AC1246" s="8">
        <v>0.0</v>
      </c>
      <c r="AD1246" s="8">
        <v>-3.7</v>
      </c>
      <c r="AE1246" s="14">
        <v>2017.0</v>
      </c>
      <c r="AF1246" s="17"/>
    </row>
    <row r="1247">
      <c r="A1247" s="8">
        <v>153.0</v>
      </c>
      <c r="B1247" s="9" t="s">
        <v>2520</v>
      </c>
      <c r="C1247" s="10" t="s">
        <v>2521</v>
      </c>
      <c r="D1247" s="8">
        <v>29.0</v>
      </c>
      <c r="E1247" s="8">
        <v>5.0</v>
      </c>
      <c r="F1247" s="8">
        <v>0.0</v>
      </c>
      <c r="G1247" s="8">
        <v>5.0</v>
      </c>
      <c r="H1247" s="8">
        <v>2.6</v>
      </c>
      <c r="I1247" s="11">
        <v>0.4</v>
      </c>
      <c r="J1247" s="10">
        <v>0.2</v>
      </c>
      <c r="K1247" s="10">
        <v>0.2</v>
      </c>
      <c r="L1247" s="8">
        <v>100.0</v>
      </c>
      <c r="M1247" s="8">
        <v>0.0</v>
      </c>
      <c r="N1247" s="8">
        <v>0.0</v>
      </c>
      <c r="O1247" s="8">
        <v>0.0</v>
      </c>
      <c r="P1247" s="8">
        <v>0.0</v>
      </c>
      <c r="Q1247" s="8">
        <v>0.0</v>
      </c>
      <c r="R1247" s="8">
        <v>0.0</v>
      </c>
      <c r="S1247" s="10">
        <v>0.2</v>
      </c>
      <c r="T1247" s="10">
        <v>0.2</v>
      </c>
      <c r="U1247" s="10">
        <v>0.4</v>
      </c>
      <c r="V1247" s="8">
        <v>0.0</v>
      </c>
      <c r="W1247" s="10">
        <v>0.2</v>
      </c>
      <c r="X1247" s="8">
        <v>0.0</v>
      </c>
      <c r="Y1247" s="10">
        <v>0.2</v>
      </c>
      <c r="Z1247" s="10">
        <v>1.0</v>
      </c>
      <c r="AA1247" s="8">
        <v>1.2</v>
      </c>
      <c r="AB1247" s="8">
        <v>0.0</v>
      </c>
      <c r="AC1247" s="8">
        <v>0.0</v>
      </c>
      <c r="AD1247" s="8">
        <v>-2.6</v>
      </c>
      <c r="AE1247" s="14">
        <v>2017.0</v>
      </c>
      <c r="AF1247" s="17"/>
    </row>
    <row r="1248">
      <c r="A1248" s="8">
        <v>154.0</v>
      </c>
      <c r="B1248" s="9" t="s">
        <v>2522</v>
      </c>
      <c r="C1248" s="10" t="s">
        <v>2523</v>
      </c>
      <c r="D1248" s="8">
        <v>27.0</v>
      </c>
      <c r="E1248" s="8">
        <v>10.0</v>
      </c>
      <c r="F1248" s="8">
        <v>8.0</v>
      </c>
      <c r="G1248" s="8">
        <v>2.0</v>
      </c>
      <c r="H1248" s="8">
        <v>2.0</v>
      </c>
      <c r="I1248" s="11">
        <v>0.3</v>
      </c>
      <c r="J1248" s="10">
        <v>0.1</v>
      </c>
      <c r="K1248" s="10">
        <v>0.5</v>
      </c>
      <c r="L1248" s="8">
        <v>20.0</v>
      </c>
      <c r="M1248" s="8">
        <v>0.0</v>
      </c>
      <c r="N1248" s="8">
        <v>0.0</v>
      </c>
      <c r="O1248" s="8">
        <v>0.0</v>
      </c>
      <c r="P1248" s="8">
        <v>0.1</v>
      </c>
      <c r="Q1248" s="8">
        <v>0.2</v>
      </c>
      <c r="R1248" s="8">
        <v>50.0</v>
      </c>
      <c r="S1248" s="10">
        <v>0.4</v>
      </c>
      <c r="T1248" s="10">
        <v>0.7</v>
      </c>
      <c r="U1248" s="10">
        <v>1.1</v>
      </c>
      <c r="V1248" s="10">
        <v>0.1</v>
      </c>
      <c r="W1248" s="10">
        <v>0.3</v>
      </c>
      <c r="X1248" s="10">
        <v>0.2</v>
      </c>
      <c r="Y1248" s="8">
        <v>0.0</v>
      </c>
      <c r="Z1248" s="10">
        <v>0.5</v>
      </c>
      <c r="AA1248" s="8">
        <v>1.9</v>
      </c>
      <c r="AB1248" s="8">
        <v>0.0</v>
      </c>
      <c r="AC1248" s="8">
        <v>0.0</v>
      </c>
      <c r="AD1248" s="8">
        <v>0.6</v>
      </c>
      <c r="AE1248" s="14">
        <v>2017.0</v>
      </c>
      <c r="AF1248" s="17"/>
    </row>
    <row r="1249">
      <c r="A1249" s="8">
        <v>155.0</v>
      </c>
      <c r="B1249" s="9" t="s">
        <v>2524</v>
      </c>
      <c r="C1249" s="10" t="s">
        <v>2525</v>
      </c>
      <c r="D1249" s="8">
        <v>27.0</v>
      </c>
      <c r="E1249" s="8">
        <v>3.0</v>
      </c>
      <c r="F1249" s="8">
        <v>2.0</v>
      </c>
      <c r="G1249" s="8">
        <v>1.0</v>
      </c>
      <c r="H1249" s="8">
        <v>2.9</v>
      </c>
      <c r="I1249" s="11">
        <v>0.0</v>
      </c>
      <c r="J1249" s="8">
        <v>0.0</v>
      </c>
      <c r="K1249" s="10">
        <v>0.3</v>
      </c>
      <c r="L1249" s="8">
        <v>0.0</v>
      </c>
      <c r="M1249" s="8">
        <v>0.0</v>
      </c>
      <c r="N1249" s="8">
        <v>0.0</v>
      </c>
      <c r="O1249" s="8">
        <v>0.0</v>
      </c>
      <c r="P1249" s="8">
        <v>0.0</v>
      </c>
      <c r="Q1249" s="8">
        <v>0.0</v>
      </c>
      <c r="R1249" s="8">
        <v>0.0</v>
      </c>
      <c r="S1249" s="8">
        <v>0.0</v>
      </c>
      <c r="T1249" s="8">
        <v>0.0</v>
      </c>
      <c r="U1249" s="8">
        <v>0.0</v>
      </c>
      <c r="V1249" s="8">
        <v>0.0</v>
      </c>
      <c r="W1249" s="8">
        <v>0.0</v>
      </c>
      <c r="X1249" s="8">
        <v>0.0</v>
      </c>
      <c r="Y1249" s="8">
        <v>0.0</v>
      </c>
      <c r="Z1249" s="8">
        <v>0.0</v>
      </c>
      <c r="AA1249" s="8">
        <v>0.0</v>
      </c>
      <c r="AB1249" s="8">
        <v>0.0</v>
      </c>
      <c r="AC1249" s="8">
        <v>0.0</v>
      </c>
      <c r="AD1249" s="8">
        <v>-2.0</v>
      </c>
      <c r="AE1249" s="14">
        <v>2017.0</v>
      </c>
      <c r="AF1249" s="17"/>
    </row>
    <row r="1250">
      <c r="A1250" s="8">
        <v>155.0</v>
      </c>
      <c r="B1250" s="9" t="s">
        <v>2526</v>
      </c>
      <c r="C1250" s="10" t="s">
        <v>2527</v>
      </c>
      <c r="D1250" s="8">
        <v>23.0</v>
      </c>
      <c r="E1250" s="8">
        <v>2.0</v>
      </c>
      <c r="F1250" s="8">
        <v>2.0</v>
      </c>
      <c r="G1250" s="8">
        <v>0.0</v>
      </c>
      <c r="H1250" s="8">
        <v>3.9</v>
      </c>
      <c r="I1250" s="11">
        <v>0.0</v>
      </c>
      <c r="J1250" s="8">
        <v>0.0</v>
      </c>
      <c r="K1250" s="10">
        <v>1.5</v>
      </c>
      <c r="L1250" s="8">
        <v>0.0</v>
      </c>
      <c r="M1250" s="8">
        <v>0.0</v>
      </c>
      <c r="N1250" s="8">
        <v>0.0</v>
      </c>
      <c r="O1250" s="8">
        <v>0.0</v>
      </c>
      <c r="P1250" s="8">
        <v>0.0</v>
      </c>
      <c r="Q1250" s="8">
        <v>0.0</v>
      </c>
      <c r="R1250" s="8">
        <v>0.0</v>
      </c>
      <c r="S1250" s="10">
        <v>0.5</v>
      </c>
      <c r="T1250" s="10">
        <v>1.0</v>
      </c>
      <c r="U1250" s="10">
        <v>1.5</v>
      </c>
      <c r="V1250" s="10">
        <v>1.0</v>
      </c>
      <c r="W1250" s="10">
        <v>0.5</v>
      </c>
      <c r="X1250" s="8">
        <v>0.0</v>
      </c>
      <c r="Y1250" s="8">
        <v>0.0</v>
      </c>
      <c r="Z1250" s="8">
        <v>0.0</v>
      </c>
      <c r="AA1250" s="8">
        <v>2.5</v>
      </c>
      <c r="AB1250" s="8">
        <v>0.0</v>
      </c>
      <c r="AC1250" s="8">
        <v>0.0</v>
      </c>
      <c r="AD1250" s="8">
        <v>2.5</v>
      </c>
      <c r="AE1250" s="14">
        <v>2017.0</v>
      </c>
      <c r="AF1250" s="17"/>
    </row>
    <row r="1251">
      <c r="A1251" s="15">
        <v>155.0</v>
      </c>
      <c r="B1251" s="9" t="s">
        <v>2528</v>
      </c>
      <c r="C1251" s="10" t="s">
        <v>2529</v>
      </c>
      <c r="D1251" s="15">
        <v>22.0</v>
      </c>
      <c r="E1251" s="15">
        <v>4.0</v>
      </c>
      <c r="F1251" s="15">
        <v>2.0</v>
      </c>
      <c r="G1251" s="15">
        <v>2.0</v>
      </c>
      <c r="H1251" s="15">
        <v>3.8</v>
      </c>
      <c r="I1251" s="16">
        <v>0.0</v>
      </c>
      <c r="J1251" s="15">
        <v>0.0</v>
      </c>
      <c r="K1251" s="10">
        <v>0.3</v>
      </c>
      <c r="L1251" s="15">
        <v>0.0</v>
      </c>
      <c r="M1251" s="15">
        <v>0.0</v>
      </c>
      <c r="N1251" s="15">
        <v>0.0</v>
      </c>
      <c r="O1251" s="15">
        <v>0.0</v>
      </c>
      <c r="P1251" s="15">
        <v>0.0</v>
      </c>
      <c r="Q1251" s="15">
        <v>0.0</v>
      </c>
      <c r="R1251" s="15">
        <v>0.0</v>
      </c>
      <c r="S1251" s="10">
        <v>0.3</v>
      </c>
      <c r="T1251" s="10">
        <v>0.8</v>
      </c>
      <c r="U1251" s="10">
        <v>1.0</v>
      </c>
      <c r="V1251" s="15">
        <v>0.0</v>
      </c>
      <c r="W1251" s="10">
        <v>0.3</v>
      </c>
      <c r="X1251" s="15">
        <v>0.0</v>
      </c>
      <c r="Y1251" s="15">
        <v>0.0</v>
      </c>
      <c r="Z1251" s="10">
        <v>0.8</v>
      </c>
      <c r="AA1251" s="15">
        <v>1.0</v>
      </c>
      <c r="AB1251" s="15">
        <v>0.0</v>
      </c>
      <c r="AC1251" s="15">
        <v>0.0</v>
      </c>
      <c r="AD1251" s="15">
        <v>-2.0</v>
      </c>
      <c r="AE1251" s="14">
        <v>2017.0</v>
      </c>
      <c r="AF1251" s="17"/>
    </row>
    <row r="1252">
      <c r="A1252" s="8">
        <v>1.0</v>
      </c>
      <c r="B1252" s="9" t="s">
        <v>2530</v>
      </c>
      <c r="C1252" s="10" t="s">
        <v>2531</v>
      </c>
      <c r="D1252" s="8">
        <v>28.0</v>
      </c>
      <c r="E1252" s="8">
        <v>32.0</v>
      </c>
      <c r="F1252" s="8">
        <v>20.0</v>
      </c>
      <c r="G1252" s="8">
        <v>12.0</v>
      </c>
      <c r="H1252" s="8">
        <v>33.7</v>
      </c>
      <c r="I1252" s="11">
        <v>21.5</v>
      </c>
      <c r="J1252" s="10">
        <v>8.5</v>
      </c>
      <c r="K1252" s="10">
        <v>19.4</v>
      </c>
      <c r="L1252" s="8">
        <v>43.9</v>
      </c>
      <c r="M1252" s="10">
        <v>0.5</v>
      </c>
      <c r="N1252" s="10">
        <v>1.5</v>
      </c>
      <c r="O1252" s="8">
        <v>34.7</v>
      </c>
      <c r="P1252" s="8">
        <v>3.9</v>
      </c>
      <c r="Q1252" s="8">
        <v>4.8</v>
      </c>
      <c r="R1252" s="8">
        <v>81.2</v>
      </c>
      <c r="S1252" s="10">
        <v>2.3</v>
      </c>
      <c r="T1252" s="10">
        <v>7.6</v>
      </c>
      <c r="U1252" s="10">
        <v>9.9</v>
      </c>
      <c r="V1252" s="10">
        <v>3.8</v>
      </c>
      <c r="W1252" s="10">
        <v>2.0</v>
      </c>
      <c r="X1252" s="10">
        <v>0.8</v>
      </c>
      <c r="Y1252" s="10">
        <v>0.8</v>
      </c>
      <c r="Z1252" s="10">
        <v>1.5</v>
      </c>
      <c r="AA1252" s="8">
        <v>39.0</v>
      </c>
      <c r="AB1252" s="8">
        <v>20.0</v>
      </c>
      <c r="AC1252" s="8">
        <v>0.0</v>
      </c>
      <c r="AD1252" s="8">
        <v>1.7</v>
      </c>
      <c r="AE1252" s="14">
        <v>2016.0</v>
      </c>
      <c r="AF1252" s="17"/>
    </row>
    <row r="1253">
      <c r="A1253" s="8">
        <v>2.0</v>
      </c>
      <c r="B1253" s="9" t="s">
        <v>2532</v>
      </c>
      <c r="C1253" s="10" t="s">
        <v>2533</v>
      </c>
      <c r="D1253" s="8">
        <v>27.0</v>
      </c>
      <c r="E1253" s="8">
        <v>28.0</v>
      </c>
      <c r="F1253" s="8">
        <v>14.0</v>
      </c>
      <c r="G1253" s="8">
        <v>14.0</v>
      </c>
      <c r="H1253" s="8">
        <v>33.2</v>
      </c>
      <c r="I1253" s="11">
        <v>21.5</v>
      </c>
      <c r="J1253" s="10">
        <v>7.6</v>
      </c>
      <c r="K1253" s="10">
        <v>15.8</v>
      </c>
      <c r="L1253" s="8">
        <v>48.5</v>
      </c>
      <c r="M1253" s="10">
        <v>1.5</v>
      </c>
      <c r="N1253" s="10">
        <v>3.6</v>
      </c>
      <c r="O1253" s="8">
        <v>42.6</v>
      </c>
      <c r="P1253" s="8">
        <v>4.6</v>
      </c>
      <c r="Q1253" s="8">
        <v>5.0</v>
      </c>
      <c r="R1253" s="8">
        <v>93.5</v>
      </c>
      <c r="S1253" s="10">
        <v>1.7</v>
      </c>
      <c r="T1253" s="10">
        <v>5.3</v>
      </c>
      <c r="U1253" s="10">
        <v>7.0</v>
      </c>
      <c r="V1253" s="10">
        <v>1.9</v>
      </c>
      <c r="W1253" s="10">
        <v>1.3</v>
      </c>
      <c r="X1253" s="10">
        <v>0.6</v>
      </c>
      <c r="Y1253" s="10">
        <v>1.5</v>
      </c>
      <c r="Z1253" s="10">
        <v>2.3</v>
      </c>
      <c r="AA1253" s="8">
        <v>36.1</v>
      </c>
      <c r="AB1253" s="8">
        <v>3.0</v>
      </c>
      <c r="AC1253" s="8">
        <v>0.0</v>
      </c>
      <c r="AD1253" s="8">
        <v>0.7</v>
      </c>
      <c r="AE1253" s="14">
        <v>2016.0</v>
      </c>
      <c r="AF1253" s="17"/>
    </row>
    <row r="1254">
      <c r="A1254" s="8">
        <v>3.0</v>
      </c>
      <c r="B1254" s="9" t="s">
        <v>2534</v>
      </c>
      <c r="C1254" s="10" t="s">
        <v>2535</v>
      </c>
      <c r="D1254" s="8">
        <v>26.0</v>
      </c>
      <c r="E1254" s="8">
        <v>33.0</v>
      </c>
      <c r="F1254" s="8">
        <v>26.0</v>
      </c>
      <c r="G1254" s="8">
        <v>7.0</v>
      </c>
      <c r="H1254" s="8">
        <v>31.6</v>
      </c>
      <c r="I1254" s="11">
        <v>19.7</v>
      </c>
      <c r="J1254" s="10">
        <v>7.4</v>
      </c>
      <c r="K1254" s="10">
        <v>11.1</v>
      </c>
      <c r="L1254" s="8">
        <v>66.5</v>
      </c>
      <c r="M1254" s="10">
        <v>0.5</v>
      </c>
      <c r="N1254" s="10">
        <v>0.8</v>
      </c>
      <c r="O1254" s="8">
        <v>61.5</v>
      </c>
      <c r="P1254" s="8">
        <v>4.4</v>
      </c>
      <c r="Q1254" s="8">
        <v>5.1</v>
      </c>
      <c r="R1254" s="8">
        <v>86.9</v>
      </c>
      <c r="S1254" s="10">
        <v>2.3</v>
      </c>
      <c r="T1254" s="10">
        <v>6.7</v>
      </c>
      <c r="U1254" s="10">
        <v>9.1</v>
      </c>
      <c r="V1254" s="10">
        <v>3.1</v>
      </c>
      <c r="W1254" s="10">
        <v>2.1</v>
      </c>
      <c r="X1254" s="10">
        <v>1.3</v>
      </c>
      <c r="Y1254" s="10">
        <v>1.2</v>
      </c>
      <c r="Z1254" s="10">
        <v>3.4</v>
      </c>
      <c r="AA1254" s="8">
        <v>37.2</v>
      </c>
      <c r="AB1254" s="8">
        <v>16.0</v>
      </c>
      <c r="AC1254" s="8">
        <v>0.0</v>
      </c>
      <c r="AD1254" s="8">
        <v>7.6</v>
      </c>
      <c r="AE1254" s="14">
        <v>2016.0</v>
      </c>
      <c r="AF1254" s="17"/>
    </row>
    <row r="1255">
      <c r="A1255" s="8">
        <v>4.0</v>
      </c>
      <c r="B1255" s="9" t="s">
        <v>2536</v>
      </c>
      <c r="C1255" s="10" t="s">
        <v>2537</v>
      </c>
      <c r="D1255" s="8">
        <v>30.0</v>
      </c>
      <c r="E1255" s="8">
        <v>33.0</v>
      </c>
      <c r="F1255" s="8">
        <v>17.0</v>
      </c>
      <c r="G1255" s="8">
        <v>16.0</v>
      </c>
      <c r="H1255" s="8">
        <v>30.0</v>
      </c>
      <c r="I1255" s="11">
        <v>19.5</v>
      </c>
      <c r="J1255" s="10">
        <v>6.8</v>
      </c>
      <c r="K1255" s="10">
        <v>15.6</v>
      </c>
      <c r="L1255" s="8">
        <v>43.4</v>
      </c>
      <c r="M1255" s="10">
        <v>0.8</v>
      </c>
      <c r="N1255" s="10">
        <v>2.6</v>
      </c>
      <c r="O1255" s="8">
        <v>30.2</v>
      </c>
      <c r="P1255" s="8">
        <v>5.2</v>
      </c>
      <c r="Q1255" s="8">
        <v>6.6</v>
      </c>
      <c r="R1255" s="8">
        <v>78.8</v>
      </c>
      <c r="S1255" s="10">
        <v>1.1</v>
      </c>
      <c r="T1255" s="10">
        <v>4.5</v>
      </c>
      <c r="U1255" s="10">
        <v>5.7</v>
      </c>
      <c r="V1255" s="10">
        <v>2.8</v>
      </c>
      <c r="W1255" s="10">
        <v>2.9</v>
      </c>
      <c r="X1255" s="10">
        <v>1.6</v>
      </c>
      <c r="Y1255" s="10">
        <v>0.7</v>
      </c>
      <c r="Z1255" s="10">
        <v>2.4</v>
      </c>
      <c r="AA1255" s="8">
        <v>33.2</v>
      </c>
      <c r="AB1255" s="8">
        <v>3.0</v>
      </c>
      <c r="AC1255" s="8">
        <v>0.0</v>
      </c>
      <c r="AD1255" s="8">
        <v>-0.1</v>
      </c>
      <c r="AE1255" s="14">
        <v>2016.0</v>
      </c>
      <c r="AF1255" s="17"/>
    </row>
    <row r="1256">
      <c r="A1256" s="8">
        <v>5.0</v>
      </c>
      <c r="B1256" s="9" t="s">
        <v>2538</v>
      </c>
      <c r="C1256" s="10" t="s">
        <v>2539</v>
      </c>
      <c r="D1256" s="8">
        <v>28.0</v>
      </c>
      <c r="E1256" s="8">
        <v>34.0</v>
      </c>
      <c r="F1256" s="8">
        <v>28.0</v>
      </c>
      <c r="G1256" s="8">
        <v>6.0</v>
      </c>
      <c r="H1256" s="8">
        <v>29.7</v>
      </c>
      <c r="I1256" s="11">
        <v>19.3</v>
      </c>
      <c r="J1256" s="10">
        <v>6.6</v>
      </c>
      <c r="K1256" s="10">
        <v>14.6</v>
      </c>
      <c r="L1256" s="8">
        <v>44.8</v>
      </c>
      <c r="M1256" s="10">
        <v>1.9</v>
      </c>
      <c r="N1256" s="10">
        <v>4.7</v>
      </c>
      <c r="O1256" s="8">
        <v>40.4</v>
      </c>
      <c r="P1256" s="8">
        <v>4.3</v>
      </c>
      <c r="Q1256" s="8">
        <v>4.9</v>
      </c>
      <c r="R1256" s="8">
        <v>86.8</v>
      </c>
      <c r="S1256" s="10">
        <v>1.3</v>
      </c>
      <c r="T1256" s="10">
        <v>3.9</v>
      </c>
      <c r="U1256" s="10">
        <v>5.1</v>
      </c>
      <c r="V1256" s="10">
        <v>4.2</v>
      </c>
      <c r="W1256" s="10">
        <v>2.3</v>
      </c>
      <c r="X1256" s="10">
        <v>1.6</v>
      </c>
      <c r="Y1256" s="10">
        <v>0.7</v>
      </c>
      <c r="Z1256" s="10">
        <v>2.6</v>
      </c>
      <c r="AA1256" s="8">
        <v>35.1</v>
      </c>
      <c r="AB1256" s="8">
        <v>2.0</v>
      </c>
      <c r="AC1256" s="8">
        <v>0.0</v>
      </c>
      <c r="AD1256" s="8">
        <v>10.6</v>
      </c>
      <c r="AE1256" s="14">
        <v>2016.0</v>
      </c>
      <c r="AF1256" s="17"/>
    </row>
    <row r="1257">
      <c r="A1257" s="8">
        <v>6.0</v>
      </c>
      <c r="B1257" s="9" t="s">
        <v>2540</v>
      </c>
      <c r="C1257" s="10" t="s">
        <v>2541</v>
      </c>
      <c r="D1257" s="8">
        <v>22.0</v>
      </c>
      <c r="E1257" s="8">
        <v>34.0</v>
      </c>
      <c r="F1257" s="8">
        <v>16.0</v>
      </c>
      <c r="G1257" s="8">
        <v>18.0</v>
      </c>
      <c r="H1257" s="8">
        <v>34.7</v>
      </c>
      <c r="I1257" s="11">
        <v>18.3</v>
      </c>
      <c r="J1257" s="10">
        <v>6.1</v>
      </c>
      <c r="K1257" s="10">
        <v>13.4</v>
      </c>
      <c r="L1257" s="8">
        <v>45.7</v>
      </c>
      <c r="M1257" s="10">
        <v>1.3</v>
      </c>
      <c r="N1257" s="10">
        <v>3.9</v>
      </c>
      <c r="O1257" s="8">
        <v>33.8</v>
      </c>
      <c r="P1257" s="8">
        <v>4.7</v>
      </c>
      <c r="Q1257" s="8">
        <v>5.6</v>
      </c>
      <c r="R1257" s="8">
        <v>83.3</v>
      </c>
      <c r="S1257" s="10">
        <v>1.2</v>
      </c>
      <c r="T1257" s="10">
        <v>8.1</v>
      </c>
      <c r="U1257" s="10">
        <v>9.3</v>
      </c>
      <c r="V1257" s="10">
        <v>3.4</v>
      </c>
      <c r="W1257" s="10">
        <v>2.4</v>
      </c>
      <c r="X1257" s="10">
        <v>1.2</v>
      </c>
      <c r="Y1257" s="10">
        <v>1.9</v>
      </c>
      <c r="Z1257" s="10">
        <v>2.4</v>
      </c>
      <c r="AA1257" s="8">
        <v>38.5</v>
      </c>
      <c r="AB1257" s="8">
        <v>12.0</v>
      </c>
      <c r="AC1257" s="8">
        <v>0.0</v>
      </c>
      <c r="AD1257" s="8">
        <v>3.3</v>
      </c>
      <c r="AE1257" s="14">
        <v>2016.0</v>
      </c>
      <c r="AF1257" s="17"/>
    </row>
    <row r="1258">
      <c r="A1258" s="8">
        <v>7.0</v>
      </c>
      <c r="B1258" s="9" t="s">
        <v>2542</v>
      </c>
      <c r="C1258" s="10" t="s">
        <v>2543</v>
      </c>
      <c r="D1258" s="8">
        <v>35.0</v>
      </c>
      <c r="E1258" s="8">
        <v>33.0</v>
      </c>
      <c r="F1258" s="8">
        <v>15.0</v>
      </c>
      <c r="G1258" s="8">
        <v>18.0</v>
      </c>
      <c r="H1258" s="8">
        <v>29.8</v>
      </c>
      <c r="I1258" s="11">
        <v>17.8</v>
      </c>
      <c r="J1258" s="10">
        <v>5.5</v>
      </c>
      <c r="K1258" s="10">
        <v>13.8</v>
      </c>
      <c r="L1258" s="8">
        <v>39.6</v>
      </c>
      <c r="M1258" s="10">
        <v>2.7</v>
      </c>
      <c r="N1258" s="10">
        <v>7.7</v>
      </c>
      <c r="O1258" s="8">
        <v>35.0</v>
      </c>
      <c r="P1258" s="8">
        <v>4.2</v>
      </c>
      <c r="Q1258" s="8">
        <v>4.7</v>
      </c>
      <c r="R1258" s="8">
        <v>90.9</v>
      </c>
      <c r="S1258" s="10">
        <v>0.2</v>
      </c>
      <c r="T1258" s="10">
        <v>2.8</v>
      </c>
      <c r="U1258" s="10">
        <v>3.0</v>
      </c>
      <c r="V1258" s="10">
        <v>3.9</v>
      </c>
      <c r="W1258" s="10">
        <v>2.6</v>
      </c>
      <c r="X1258" s="10">
        <v>0.9</v>
      </c>
      <c r="Y1258" s="10">
        <v>0.1</v>
      </c>
      <c r="Z1258" s="10">
        <v>3.0</v>
      </c>
      <c r="AA1258" s="8">
        <v>29.5</v>
      </c>
      <c r="AB1258" s="8">
        <v>0.0</v>
      </c>
      <c r="AC1258" s="8">
        <v>0.0</v>
      </c>
      <c r="AD1258" s="8">
        <v>1.7</v>
      </c>
      <c r="AE1258" s="14">
        <v>2016.0</v>
      </c>
      <c r="AF1258" s="17"/>
    </row>
    <row r="1259">
      <c r="A1259" s="8">
        <v>8.0</v>
      </c>
      <c r="B1259" s="9" t="s">
        <v>2544</v>
      </c>
      <c r="C1259" s="10" t="s">
        <v>2545</v>
      </c>
      <c r="D1259" s="8">
        <v>25.0</v>
      </c>
      <c r="E1259" s="8">
        <v>17.0</v>
      </c>
      <c r="F1259" s="8">
        <v>4.0</v>
      </c>
      <c r="G1259" s="8">
        <v>13.0</v>
      </c>
      <c r="H1259" s="8">
        <v>30.8</v>
      </c>
      <c r="I1259" s="11">
        <v>17.1</v>
      </c>
      <c r="J1259" s="10">
        <v>6.0</v>
      </c>
      <c r="K1259" s="10">
        <v>16.4</v>
      </c>
      <c r="L1259" s="8">
        <v>36.7</v>
      </c>
      <c r="M1259" s="10">
        <v>1.7</v>
      </c>
      <c r="N1259" s="10">
        <v>5.6</v>
      </c>
      <c r="O1259" s="8">
        <v>30.5</v>
      </c>
      <c r="P1259" s="8">
        <v>3.4</v>
      </c>
      <c r="Q1259" s="8">
        <v>4.0</v>
      </c>
      <c r="R1259" s="8">
        <v>85.3</v>
      </c>
      <c r="S1259" s="10">
        <v>0.8</v>
      </c>
      <c r="T1259" s="10">
        <v>3.2</v>
      </c>
      <c r="U1259" s="10">
        <v>4.0</v>
      </c>
      <c r="V1259" s="10">
        <v>1.9</v>
      </c>
      <c r="W1259" s="10">
        <v>2.0</v>
      </c>
      <c r="X1259" s="10">
        <v>1.1</v>
      </c>
      <c r="Y1259" s="10">
        <v>0.1</v>
      </c>
      <c r="Z1259" s="10">
        <v>1.3</v>
      </c>
      <c r="AA1259" s="8">
        <v>27.1</v>
      </c>
      <c r="AB1259" s="8">
        <v>1.0</v>
      </c>
      <c r="AC1259" s="8">
        <v>0.0</v>
      </c>
      <c r="AD1259" s="8">
        <v>-7.4</v>
      </c>
      <c r="AE1259" s="14">
        <v>2016.0</v>
      </c>
      <c r="AF1259" s="17"/>
    </row>
    <row r="1260">
      <c r="A1260" s="8">
        <v>9.0</v>
      </c>
      <c r="B1260" s="9" t="s">
        <v>2546</v>
      </c>
      <c r="C1260" s="10" t="s">
        <v>2547</v>
      </c>
      <c r="D1260" s="8">
        <v>23.0</v>
      </c>
      <c r="E1260" s="8">
        <v>34.0</v>
      </c>
      <c r="F1260" s="8">
        <v>16.0</v>
      </c>
      <c r="G1260" s="8">
        <v>18.0</v>
      </c>
      <c r="H1260" s="8">
        <v>31.6</v>
      </c>
      <c r="I1260" s="11">
        <v>16.5</v>
      </c>
      <c r="J1260" s="10">
        <v>5.7</v>
      </c>
      <c r="K1260" s="10">
        <v>13.3</v>
      </c>
      <c r="L1260" s="8">
        <v>43.1</v>
      </c>
      <c r="M1260" s="10">
        <v>1.2</v>
      </c>
      <c r="N1260" s="10">
        <v>3.9</v>
      </c>
      <c r="O1260" s="8">
        <v>30.3</v>
      </c>
      <c r="P1260" s="8">
        <v>3.9</v>
      </c>
      <c r="Q1260" s="8">
        <v>4.3</v>
      </c>
      <c r="R1260" s="8">
        <v>89.1</v>
      </c>
      <c r="S1260" s="10">
        <v>1.0</v>
      </c>
      <c r="T1260" s="10">
        <v>2.5</v>
      </c>
      <c r="U1260" s="10">
        <v>3.4</v>
      </c>
      <c r="V1260" s="10">
        <v>3.4</v>
      </c>
      <c r="W1260" s="10">
        <v>2.2</v>
      </c>
      <c r="X1260" s="10">
        <v>1.2</v>
      </c>
      <c r="Y1260" s="10">
        <v>0.3</v>
      </c>
      <c r="Z1260" s="10">
        <v>1.7</v>
      </c>
      <c r="AA1260" s="8">
        <v>27.6</v>
      </c>
      <c r="AB1260" s="8">
        <v>2.0</v>
      </c>
      <c r="AC1260" s="8">
        <v>0.0</v>
      </c>
      <c r="AD1260" s="8">
        <v>-0.4</v>
      </c>
      <c r="AE1260" s="14">
        <v>2016.0</v>
      </c>
      <c r="AF1260" s="17"/>
    </row>
    <row r="1261">
      <c r="A1261" s="8">
        <v>10.0</v>
      </c>
      <c r="B1261" s="9" t="s">
        <v>2548</v>
      </c>
      <c r="C1261" s="10" t="s">
        <v>2549</v>
      </c>
      <c r="D1261" s="8">
        <v>26.0</v>
      </c>
      <c r="E1261" s="8">
        <v>32.0</v>
      </c>
      <c r="F1261" s="8">
        <v>13.0</v>
      </c>
      <c r="G1261" s="8">
        <v>19.0</v>
      </c>
      <c r="H1261" s="8">
        <v>29.3</v>
      </c>
      <c r="I1261" s="11">
        <v>15.4</v>
      </c>
      <c r="J1261" s="10">
        <v>4.3</v>
      </c>
      <c r="K1261" s="10">
        <v>12.5</v>
      </c>
      <c r="L1261" s="8">
        <v>34.8</v>
      </c>
      <c r="M1261" s="10">
        <v>1.9</v>
      </c>
      <c r="N1261" s="10">
        <v>5.3</v>
      </c>
      <c r="O1261" s="8">
        <v>35.1</v>
      </c>
      <c r="P1261" s="8">
        <v>4.8</v>
      </c>
      <c r="Q1261" s="8">
        <v>5.8</v>
      </c>
      <c r="R1261" s="8">
        <v>82.9</v>
      </c>
      <c r="S1261" s="10">
        <v>0.4</v>
      </c>
      <c r="T1261" s="10">
        <v>2.2</v>
      </c>
      <c r="U1261" s="10">
        <v>2.6</v>
      </c>
      <c r="V1261" s="10">
        <v>2.9</v>
      </c>
      <c r="W1261" s="10">
        <v>1.3</v>
      </c>
      <c r="X1261" s="10">
        <v>1.1</v>
      </c>
      <c r="Y1261" s="10">
        <v>0.1</v>
      </c>
      <c r="Z1261" s="10">
        <v>2.1</v>
      </c>
      <c r="AA1261" s="8">
        <v>25.3</v>
      </c>
      <c r="AB1261" s="8">
        <v>0.0</v>
      </c>
      <c r="AC1261" s="8">
        <v>0.0</v>
      </c>
      <c r="AD1261" s="8">
        <v>-2.2</v>
      </c>
      <c r="AE1261" s="14">
        <v>2016.0</v>
      </c>
      <c r="AF1261" s="17"/>
    </row>
    <row r="1262">
      <c r="A1262" s="8">
        <v>11.0</v>
      </c>
      <c r="B1262" s="9" t="s">
        <v>2550</v>
      </c>
      <c r="C1262" s="10" t="s">
        <v>2551</v>
      </c>
      <c r="D1262" s="8">
        <v>31.0</v>
      </c>
      <c r="E1262" s="8">
        <v>34.0</v>
      </c>
      <c r="F1262" s="8">
        <v>26.0</v>
      </c>
      <c r="G1262" s="8">
        <v>8.0</v>
      </c>
      <c r="H1262" s="8">
        <v>30.8</v>
      </c>
      <c r="I1262" s="11">
        <v>15.3</v>
      </c>
      <c r="J1262" s="10">
        <v>5.6</v>
      </c>
      <c r="K1262" s="10">
        <v>12.6</v>
      </c>
      <c r="L1262" s="8">
        <v>44.2</v>
      </c>
      <c r="M1262" s="10">
        <v>1.2</v>
      </c>
      <c r="N1262" s="10">
        <v>3.2</v>
      </c>
      <c r="O1262" s="8">
        <v>38.2</v>
      </c>
      <c r="P1262" s="8">
        <v>2.9</v>
      </c>
      <c r="Q1262" s="8">
        <v>4.1</v>
      </c>
      <c r="R1262" s="8">
        <v>70.7</v>
      </c>
      <c r="S1262" s="10">
        <v>1.0</v>
      </c>
      <c r="T1262" s="10">
        <v>6.4</v>
      </c>
      <c r="U1262" s="10">
        <v>7.4</v>
      </c>
      <c r="V1262" s="10">
        <v>4.9</v>
      </c>
      <c r="W1262" s="10">
        <v>2.9</v>
      </c>
      <c r="X1262" s="10">
        <v>1.4</v>
      </c>
      <c r="Y1262" s="10">
        <v>1.0</v>
      </c>
      <c r="Z1262" s="10">
        <v>2.2</v>
      </c>
      <c r="AA1262" s="8">
        <v>33.5</v>
      </c>
      <c r="AB1262" s="8">
        <v>6.0</v>
      </c>
      <c r="AC1262" s="8">
        <v>0.0</v>
      </c>
      <c r="AD1262" s="8">
        <v>5.3</v>
      </c>
      <c r="AE1262" s="14">
        <v>2016.0</v>
      </c>
      <c r="AF1262" s="17"/>
    </row>
    <row r="1263">
      <c r="A1263" s="8">
        <v>12.0</v>
      </c>
      <c r="B1263" s="9" t="s">
        <v>2552</v>
      </c>
      <c r="C1263" s="10" t="s">
        <v>2553</v>
      </c>
      <c r="D1263" s="8">
        <v>24.0</v>
      </c>
      <c r="E1263" s="8">
        <v>34.0</v>
      </c>
      <c r="F1263" s="8">
        <v>13.0</v>
      </c>
      <c r="G1263" s="8">
        <v>21.0</v>
      </c>
      <c r="H1263" s="8">
        <v>29.3</v>
      </c>
      <c r="I1263" s="11">
        <v>15.2</v>
      </c>
      <c r="J1263" s="10">
        <v>6.2</v>
      </c>
      <c r="K1263" s="10">
        <v>11.6</v>
      </c>
      <c r="L1263" s="8">
        <v>53.3</v>
      </c>
      <c r="M1263" s="10">
        <v>0.9</v>
      </c>
      <c r="N1263" s="10">
        <v>2.0</v>
      </c>
      <c r="O1263" s="8">
        <v>44.8</v>
      </c>
      <c r="P1263" s="8">
        <v>2.0</v>
      </c>
      <c r="Q1263" s="8">
        <v>2.5</v>
      </c>
      <c r="R1263" s="8">
        <v>80.0</v>
      </c>
      <c r="S1263" s="10">
        <v>2.0</v>
      </c>
      <c r="T1263" s="10">
        <v>3.6</v>
      </c>
      <c r="U1263" s="10">
        <v>5.6</v>
      </c>
      <c r="V1263" s="10">
        <v>2.3</v>
      </c>
      <c r="W1263" s="10">
        <v>1.3</v>
      </c>
      <c r="X1263" s="10">
        <v>1.2</v>
      </c>
      <c r="Y1263" s="10">
        <v>0.7</v>
      </c>
      <c r="Z1263" s="10">
        <v>2.6</v>
      </c>
      <c r="AA1263" s="8">
        <v>27.9</v>
      </c>
      <c r="AB1263" s="8">
        <v>5.0</v>
      </c>
      <c r="AC1263" s="8">
        <v>0.0</v>
      </c>
      <c r="AD1263" s="8">
        <v>1.2</v>
      </c>
      <c r="AE1263" s="14">
        <v>2016.0</v>
      </c>
      <c r="AF1263" s="17"/>
    </row>
    <row r="1264">
      <c r="A1264" s="8">
        <v>13.0</v>
      </c>
      <c r="B1264" s="9" t="s">
        <v>2554</v>
      </c>
      <c r="C1264" s="10" t="s">
        <v>2555</v>
      </c>
      <c r="D1264" s="8">
        <v>27.0</v>
      </c>
      <c r="E1264" s="8">
        <v>33.0</v>
      </c>
      <c r="F1264" s="8">
        <v>17.0</v>
      </c>
      <c r="G1264" s="8">
        <v>16.0</v>
      </c>
      <c r="H1264" s="8">
        <v>30.8</v>
      </c>
      <c r="I1264" s="11">
        <v>15.0</v>
      </c>
      <c r="J1264" s="10">
        <v>4.6</v>
      </c>
      <c r="K1264" s="10">
        <v>10.5</v>
      </c>
      <c r="L1264" s="8">
        <v>44.1</v>
      </c>
      <c r="M1264" s="10">
        <v>1.0</v>
      </c>
      <c r="N1264" s="10">
        <v>3.5</v>
      </c>
      <c r="O1264" s="8">
        <v>27.4</v>
      </c>
      <c r="P1264" s="8">
        <v>4.7</v>
      </c>
      <c r="Q1264" s="8">
        <v>5.9</v>
      </c>
      <c r="R1264" s="8">
        <v>80.4</v>
      </c>
      <c r="S1264" s="10">
        <v>1.0</v>
      </c>
      <c r="T1264" s="10">
        <v>2.4</v>
      </c>
      <c r="U1264" s="10">
        <v>3.4</v>
      </c>
      <c r="V1264" s="10">
        <v>2.4</v>
      </c>
      <c r="W1264" s="10">
        <v>1.8</v>
      </c>
      <c r="X1264" s="10">
        <v>1.2</v>
      </c>
      <c r="Y1264" s="10">
        <v>0.2</v>
      </c>
      <c r="Z1264" s="10">
        <v>2.8</v>
      </c>
      <c r="AA1264" s="8">
        <v>24.6</v>
      </c>
      <c r="AB1264" s="8">
        <v>1.0</v>
      </c>
      <c r="AC1264" s="8">
        <v>0.0</v>
      </c>
      <c r="AD1264" s="8">
        <v>-0.3</v>
      </c>
      <c r="AE1264" s="14">
        <v>2016.0</v>
      </c>
      <c r="AF1264" s="17"/>
    </row>
    <row r="1265">
      <c r="A1265" s="8">
        <v>14.0</v>
      </c>
      <c r="B1265" s="9" t="s">
        <v>2556</v>
      </c>
      <c r="C1265" s="10" t="s">
        <v>2557</v>
      </c>
      <c r="D1265" s="8">
        <v>26.0</v>
      </c>
      <c r="E1265" s="8">
        <v>34.0</v>
      </c>
      <c r="F1265" s="8">
        <v>16.0</v>
      </c>
      <c r="G1265" s="8">
        <v>18.0</v>
      </c>
      <c r="H1265" s="8">
        <v>29.2</v>
      </c>
      <c r="I1265" s="11">
        <v>14.5</v>
      </c>
      <c r="J1265" s="10">
        <v>5.2</v>
      </c>
      <c r="K1265" s="10">
        <v>9.6</v>
      </c>
      <c r="L1265" s="8">
        <v>54.8</v>
      </c>
      <c r="M1265" s="8">
        <v>0.0</v>
      </c>
      <c r="N1265" s="8">
        <v>0.0</v>
      </c>
      <c r="O1265" s="8">
        <v>0.0</v>
      </c>
      <c r="P1265" s="8">
        <v>4.1</v>
      </c>
      <c r="Q1265" s="8">
        <v>4.9</v>
      </c>
      <c r="R1265" s="8">
        <v>83.1</v>
      </c>
      <c r="S1265" s="10">
        <v>1.4</v>
      </c>
      <c r="T1265" s="10">
        <v>5.1</v>
      </c>
      <c r="U1265" s="10">
        <v>6.5</v>
      </c>
      <c r="V1265" s="10">
        <v>1.0</v>
      </c>
      <c r="W1265" s="10">
        <v>2.1</v>
      </c>
      <c r="X1265" s="10">
        <v>0.4</v>
      </c>
      <c r="Y1265" s="10">
        <v>3.1</v>
      </c>
      <c r="Z1265" s="10">
        <v>3.6</v>
      </c>
      <c r="AA1265" s="8">
        <v>29.1</v>
      </c>
      <c r="AB1265" s="8">
        <v>2.0</v>
      </c>
      <c r="AC1265" s="8">
        <v>0.0</v>
      </c>
      <c r="AD1265" s="8">
        <v>3.6</v>
      </c>
      <c r="AE1265" s="14">
        <v>2016.0</v>
      </c>
      <c r="AF1265" s="17"/>
    </row>
    <row r="1266">
      <c r="A1266" s="8">
        <v>15.0</v>
      </c>
      <c r="B1266" s="9" t="s">
        <v>2558</v>
      </c>
      <c r="C1266" s="10" t="s">
        <v>2559</v>
      </c>
      <c r="D1266" s="8">
        <v>27.0</v>
      </c>
      <c r="E1266" s="8">
        <v>33.0</v>
      </c>
      <c r="F1266" s="8">
        <v>21.0</v>
      </c>
      <c r="G1266" s="8">
        <v>12.0</v>
      </c>
      <c r="H1266" s="8">
        <v>30.5</v>
      </c>
      <c r="I1266" s="11">
        <v>14.5</v>
      </c>
      <c r="J1266" s="10">
        <v>4.7</v>
      </c>
      <c r="K1266" s="10">
        <v>11.7</v>
      </c>
      <c r="L1266" s="8">
        <v>40.5</v>
      </c>
      <c r="M1266" s="10">
        <v>2.6</v>
      </c>
      <c r="N1266" s="10">
        <v>6.3</v>
      </c>
      <c r="O1266" s="8">
        <v>41.3</v>
      </c>
      <c r="P1266" s="8">
        <v>2.4</v>
      </c>
      <c r="Q1266" s="8">
        <v>2.9</v>
      </c>
      <c r="R1266" s="8">
        <v>84.2</v>
      </c>
      <c r="S1266" s="10">
        <v>0.4</v>
      </c>
      <c r="T1266" s="10">
        <v>3.2</v>
      </c>
      <c r="U1266" s="10">
        <v>3.7</v>
      </c>
      <c r="V1266" s="10">
        <v>2.4</v>
      </c>
      <c r="W1266" s="10">
        <v>1.8</v>
      </c>
      <c r="X1266" s="10">
        <v>1.1</v>
      </c>
      <c r="Y1266" s="10">
        <v>0.5</v>
      </c>
      <c r="Z1266" s="10">
        <v>2.6</v>
      </c>
      <c r="AA1266" s="8">
        <v>26.2</v>
      </c>
      <c r="AB1266" s="8">
        <v>0.0</v>
      </c>
      <c r="AC1266" s="8">
        <v>0.0</v>
      </c>
      <c r="AD1266" s="8">
        <v>1.5</v>
      </c>
      <c r="AE1266" s="14">
        <v>2016.0</v>
      </c>
      <c r="AF1266" s="17"/>
    </row>
    <row r="1267">
      <c r="A1267" s="8">
        <v>16.0</v>
      </c>
      <c r="B1267" s="9" t="s">
        <v>2560</v>
      </c>
      <c r="C1267" s="10" t="s">
        <v>2561</v>
      </c>
      <c r="D1267" s="8">
        <v>29.0</v>
      </c>
      <c r="E1267" s="8">
        <v>34.0</v>
      </c>
      <c r="F1267" s="8">
        <v>16.0</v>
      </c>
      <c r="G1267" s="8">
        <v>18.0</v>
      </c>
      <c r="H1267" s="8">
        <v>31.3</v>
      </c>
      <c r="I1267" s="11">
        <v>14.5</v>
      </c>
      <c r="J1267" s="10">
        <v>4.5</v>
      </c>
      <c r="K1267" s="10">
        <v>10.7</v>
      </c>
      <c r="L1267" s="8">
        <v>42.4</v>
      </c>
      <c r="M1267" s="10">
        <v>1.5</v>
      </c>
      <c r="N1267" s="10">
        <v>4.5</v>
      </c>
      <c r="O1267" s="8">
        <v>32.9</v>
      </c>
      <c r="P1267" s="8">
        <v>3.9</v>
      </c>
      <c r="Q1267" s="8">
        <v>4.9</v>
      </c>
      <c r="R1267" s="8">
        <v>79.8</v>
      </c>
      <c r="S1267" s="10">
        <v>1.2</v>
      </c>
      <c r="T1267" s="10">
        <v>4.1</v>
      </c>
      <c r="U1267" s="10">
        <v>5.4</v>
      </c>
      <c r="V1267" s="10">
        <v>2.4</v>
      </c>
      <c r="W1267" s="10">
        <v>1.6</v>
      </c>
      <c r="X1267" s="10">
        <v>1.3</v>
      </c>
      <c r="Y1267" s="10">
        <v>0.6</v>
      </c>
      <c r="Z1267" s="10">
        <v>1.6</v>
      </c>
      <c r="AA1267" s="8">
        <v>27.6</v>
      </c>
      <c r="AB1267" s="8">
        <v>2.0</v>
      </c>
      <c r="AC1267" s="8">
        <v>0.0</v>
      </c>
      <c r="AD1267" s="8">
        <v>1.1</v>
      </c>
      <c r="AE1267" s="14">
        <v>2016.0</v>
      </c>
      <c r="AF1267" s="17"/>
    </row>
    <row r="1268">
      <c r="A1268" s="8">
        <v>17.0</v>
      </c>
      <c r="B1268" s="9" t="s">
        <v>2562</v>
      </c>
      <c r="C1268" s="10" t="s">
        <v>2563</v>
      </c>
      <c r="D1268" s="8">
        <v>24.0</v>
      </c>
      <c r="E1268" s="8">
        <v>34.0</v>
      </c>
      <c r="F1268" s="8">
        <v>11.0</v>
      </c>
      <c r="G1268" s="8">
        <v>23.0</v>
      </c>
      <c r="H1268" s="8">
        <v>31.6</v>
      </c>
      <c r="I1268" s="11">
        <v>14.0</v>
      </c>
      <c r="J1268" s="10">
        <v>4.5</v>
      </c>
      <c r="K1268" s="10">
        <v>12.7</v>
      </c>
      <c r="L1268" s="8">
        <v>35.3</v>
      </c>
      <c r="M1268" s="10">
        <v>1.2</v>
      </c>
      <c r="N1268" s="10">
        <v>4.4</v>
      </c>
      <c r="O1268" s="8">
        <v>28.0</v>
      </c>
      <c r="P1268" s="8">
        <v>3.8</v>
      </c>
      <c r="Q1268" s="8">
        <v>4.3</v>
      </c>
      <c r="R1268" s="8">
        <v>88.3</v>
      </c>
      <c r="S1268" s="10">
        <v>0.6</v>
      </c>
      <c r="T1268" s="10">
        <v>1.9</v>
      </c>
      <c r="U1268" s="10">
        <v>2.5</v>
      </c>
      <c r="V1268" s="10">
        <v>3.9</v>
      </c>
      <c r="W1268" s="10">
        <v>2.5</v>
      </c>
      <c r="X1268" s="10">
        <v>1.1</v>
      </c>
      <c r="Y1268" s="10">
        <v>0.2</v>
      </c>
      <c r="Z1268" s="10">
        <v>2.3</v>
      </c>
      <c r="AA1268" s="8">
        <v>24.2</v>
      </c>
      <c r="AB1268" s="8">
        <v>0.0</v>
      </c>
      <c r="AC1268" s="8">
        <v>0.0</v>
      </c>
      <c r="AD1268" s="8">
        <v>-3.2</v>
      </c>
      <c r="AE1268" s="14">
        <v>2016.0</v>
      </c>
      <c r="AF1268" s="17"/>
    </row>
    <row r="1269">
      <c r="A1269" s="8">
        <v>18.0</v>
      </c>
      <c r="B1269" s="9" t="s">
        <v>2564</v>
      </c>
      <c r="C1269" s="10" t="s">
        <v>2565</v>
      </c>
      <c r="D1269" s="8">
        <v>31.0</v>
      </c>
      <c r="E1269" s="8">
        <v>34.0</v>
      </c>
      <c r="F1269" s="8">
        <v>28.0</v>
      </c>
      <c r="G1269" s="8">
        <v>6.0</v>
      </c>
      <c r="H1269" s="8">
        <v>28.5</v>
      </c>
      <c r="I1269" s="11">
        <v>13.9</v>
      </c>
      <c r="J1269" s="10">
        <v>5.4</v>
      </c>
      <c r="K1269" s="10">
        <v>9.0</v>
      </c>
      <c r="L1269" s="8">
        <v>59.5</v>
      </c>
      <c r="M1269" s="8">
        <v>0.0</v>
      </c>
      <c r="N1269" s="8">
        <v>0.0</v>
      </c>
      <c r="O1269" s="8">
        <v>0.0</v>
      </c>
      <c r="P1269" s="8">
        <v>3.2</v>
      </c>
      <c r="Q1269" s="8">
        <v>4.5</v>
      </c>
      <c r="R1269" s="8">
        <v>71.7</v>
      </c>
      <c r="S1269" s="10">
        <v>2.5</v>
      </c>
      <c r="T1269" s="10">
        <v>6.1</v>
      </c>
      <c r="U1269" s="10">
        <v>8.5</v>
      </c>
      <c r="V1269" s="10">
        <v>1.2</v>
      </c>
      <c r="W1269" s="10">
        <v>1.9</v>
      </c>
      <c r="X1269" s="10">
        <v>1.3</v>
      </c>
      <c r="Y1269" s="10">
        <v>1.8</v>
      </c>
      <c r="Z1269" s="10">
        <v>3.0</v>
      </c>
      <c r="AA1269" s="8">
        <v>29.9</v>
      </c>
      <c r="AB1269" s="8">
        <v>8.0</v>
      </c>
      <c r="AC1269" s="8">
        <v>0.0</v>
      </c>
      <c r="AD1269" s="8">
        <v>6.5</v>
      </c>
      <c r="AE1269" s="14">
        <v>2016.0</v>
      </c>
      <c r="AF1269" s="17"/>
    </row>
    <row r="1270">
      <c r="A1270" s="8">
        <v>19.0</v>
      </c>
      <c r="B1270" s="9" t="s">
        <v>2566</v>
      </c>
      <c r="C1270" s="10" t="s">
        <v>2567</v>
      </c>
      <c r="D1270" s="8">
        <v>23.0</v>
      </c>
      <c r="E1270" s="8">
        <v>34.0</v>
      </c>
      <c r="F1270" s="8">
        <v>7.0</v>
      </c>
      <c r="G1270" s="8">
        <v>27.0</v>
      </c>
      <c r="H1270" s="8">
        <v>30.4</v>
      </c>
      <c r="I1270" s="11">
        <v>13.9</v>
      </c>
      <c r="J1270" s="10">
        <v>5.4</v>
      </c>
      <c r="K1270" s="10">
        <v>12.8</v>
      </c>
      <c r="L1270" s="8">
        <v>42.6</v>
      </c>
      <c r="M1270" s="10">
        <v>1.0</v>
      </c>
      <c r="N1270" s="10">
        <v>2.6</v>
      </c>
      <c r="O1270" s="8">
        <v>37.5</v>
      </c>
      <c r="P1270" s="8">
        <v>2.0</v>
      </c>
      <c r="Q1270" s="8">
        <v>2.6</v>
      </c>
      <c r="R1270" s="8">
        <v>77.5</v>
      </c>
      <c r="S1270" s="10">
        <v>0.4</v>
      </c>
      <c r="T1270" s="10">
        <v>1.7</v>
      </c>
      <c r="U1270" s="10">
        <v>2.1</v>
      </c>
      <c r="V1270" s="10">
        <v>4.2</v>
      </c>
      <c r="W1270" s="10">
        <v>1.7</v>
      </c>
      <c r="X1270" s="10">
        <v>1.6</v>
      </c>
      <c r="Y1270" s="10">
        <v>0.1</v>
      </c>
      <c r="Z1270" s="10">
        <v>2.1</v>
      </c>
      <c r="AA1270" s="8">
        <v>24.6</v>
      </c>
      <c r="AB1270" s="8">
        <v>0.0</v>
      </c>
      <c r="AC1270" s="8">
        <v>0.0</v>
      </c>
      <c r="AD1270" s="8">
        <v>-7.2</v>
      </c>
      <c r="AE1270" s="14">
        <v>2016.0</v>
      </c>
      <c r="AF1270" s="17"/>
    </row>
    <row r="1271">
      <c r="A1271" s="8">
        <v>20.0</v>
      </c>
      <c r="B1271" s="9" t="s">
        <v>2568</v>
      </c>
      <c r="C1271" s="10" t="s">
        <v>2569</v>
      </c>
      <c r="D1271" s="8">
        <v>30.0</v>
      </c>
      <c r="E1271" s="8">
        <v>33.0</v>
      </c>
      <c r="F1271" s="8">
        <v>26.0</v>
      </c>
      <c r="G1271" s="8">
        <v>7.0</v>
      </c>
      <c r="H1271" s="8">
        <v>32.1</v>
      </c>
      <c r="I1271" s="11">
        <v>13.2</v>
      </c>
      <c r="J1271" s="10">
        <v>4.3</v>
      </c>
      <c r="K1271" s="10">
        <v>10.1</v>
      </c>
      <c r="L1271" s="8">
        <v>42.6</v>
      </c>
      <c r="M1271" s="10">
        <v>2.5</v>
      </c>
      <c r="N1271" s="10">
        <v>5.8</v>
      </c>
      <c r="O1271" s="8">
        <v>42.4</v>
      </c>
      <c r="P1271" s="8">
        <v>2.2</v>
      </c>
      <c r="Q1271" s="8">
        <v>2.5</v>
      </c>
      <c r="R1271" s="8">
        <v>88.9</v>
      </c>
      <c r="S1271" s="10">
        <v>0.4</v>
      </c>
      <c r="T1271" s="10">
        <v>2.2</v>
      </c>
      <c r="U1271" s="10">
        <v>2.6</v>
      </c>
      <c r="V1271" s="10">
        <v>3.7</v>
      </c>
      <c r="W1271" s="10">
        <v>1.4</v>
      </c>
      <c r="X1271" s="10">
        <v>0.8</v>
      </c>
      <c r="Y1271" s="10">
        <v>0.1</v>
      </c>
      <c r="Z1271" s="10">
        <v>1.8</v>
      </c>
      <c r="AA1271" s="8">
        <v>23.8</v>
      </c>
      <c r="AB1271" s="8">
        <v>1.0</v>
      </c>
      <c r="AC1271" s="8">
        <v>0.0</v>
      </c>
      <c r="AD1271" s="8">
        <v>8.9</v>
      </c>
      <c r="AE1271" s="14">
        <v>2016.0</v>
      </c>
      <c r="AF1271" s="17"/>
    </row>
    <row r="1272">
      <c r="A1272" s="8">
        <v>21.0</v>
      </c>
      <c r="B1272" s="9" t="s">
        <v>2570</v>
      </c>
      <c r="C1272" s="10" t="s">
        <v>2571</v>
      </c>
      <c r="D1272" s="8">
        <v>26.0</v>
      </c>
      <c r="E1272" s="8">
        <v>27.0</v>
      </c>
      <c r="F1272" s="8">
        <v>9.0</v>
      </c>
      <c r="G1272" s="8">
        <v>18.0</v>
      </c>
      <c r="H1272" s="8">
        <v>28.3</v>
      </c>
      <c r="I1272" s="11">
        <v>13.1</v>
      </c>
      <c r="J1272" s="10">
        <v>4.2</v>
      </c>
      <c r="K1272" s="10">
        <v>10.7</v>
      </c>
      <c r="L1272" s="8">
        <v>39.0</v>
      </c>
      <c r="M1272" s="10">
        <v>0.9</v>
      </c>
      <c r="N1272" s="10">
        <v>2.9</v>
      </c>
      <c r="O1272" s="8">
        <v>29.9</v>
      </c>
      <c r="P1272" s="8">
        <v>3.9</v>
      </c>
      <c r="Q1272" s="8">
        <v>4.9</v>
      </c>
      <c r="R1272" s="8">
        <v>78.8</v>
      </c>
      <c r="S1272" s="10">
        <v>0.4</v>
      </c>
      <c r="T1272" s="10">
        <v>1.4</v>
      </c>
      <c r="U1272" s="10">
        <v>1.9</v>
      </c>
      <c r="V1272" s="10">
        <v>3.4</v>
      </c>
      <c r="W1272" s="10">
        <v>2.3</v>
      </c>
      <c r="X1272" s="10">
        <v>1.1</v>
      </c>
      <c r="Y1272" s="10">
        <v>0.3</v>
      </c>
      <c r="Z1272" s="10">
        <v>2.0</v>
      </c>
      <c r="AA1272" s="8">
        <v>21.9</v>
      </c>
      <c r="AB1272" s="8">
        <v>0.0</v>
      </c>
      <c r="AC1272" s="8">
        <v>0.0</v>
      </c>
      <c r="AD1272" s="8">
        <v>-4.0</v>
      </c>
      <c r="AE1272" s="14">
        <v>2016.0</v>
      </c>
      <c r="AF1272" s="17"/>
    </row>
    <row r="1273">
      <c r="A1273" s="8">
        <v>22.0</v>
      </c>
      <c r="B1273" s="9" t="s">
        <v>2572</v>
      </c>
      <c r="C1273" s="10" t="s">
        <v>2573</v>
      </c>
      <c r="D1273" s="8">
        <v>34.0</v>
      </c>
      <c r="E1273" s="8">
        <v>33.0</v>
      </c>
      <c r="F1273" s="8">
        <v>18.0</v>
      </c>
      <c r="G1273" s="8">
        <v>15.0</v>
      </c>
      <c r="H1273" s="8">
        <v>27.5</v>
      </c>
      <c r="I1273" s="11">
        <v>12.9</v>
      </c>
      <c r="J1273" s="10">
        <v>4.9</v>
      </c>
      <c r="K1273" s="10">
        <v>11.5</v>
      </c>
      <c r="L1273" s="8">
        <v>42.9</v>
      </c>
      <c r="M1273" s="10">
        <v>0.5</v>
      </c>
      <c r="N1273" s="10">
        <v>1.4</v>
      </c>
      <c r="O1273" s="8">
        <v>36.2</v>
      </c>
      <c r="P1273" s="8">
        <v>2.5</v>
      </c>
      <c r="Q1273" s="8">
        <v>2.8</v>
      </c>
      <c r="R1273" s="8">
        <v>88.2</v>
      </c>
      <c r="S1273" s="10">
        <v>0.4</v>
      </c>
      <c r="T1273" s="10">
        <v>2.5</v>
      </c>
      <c r="U1273" s="10">
        <v>2.8</v>
      </c>
      <c r="V1273" s="10">
        <v>2.7</v>
      </c>
      <c r="W1273" s="10">
        <v>1.5</v>
      </c>
      <c r="X1273" s="10">
        <v>0.9</v>
      </c>
      <c r="Y1273" s="10">
        <v>0.1</v>
      </c>
      <c r="Z1273" s="10">
        <v>1.7</v>
      </c>
      <c r="AA1273" s="8">
        <v>21.0</v>
      </c>
      <c r="AB1273" s="8">
        <v>0.0</v>
      </c>
      <c r="AC1273" s="8">
        <v>0.0</v>
      </c>
      <c r="AD1273" s="8">
        <v>1.1</v>
      </c>
      <c r="AE1273" s="14">
        <v>2016.0</v>
      </c>
      <c r="AF1273" s="17"/>
    </row>
    <row r="1274">
      <c r="A1274" s="8">
        <v>23.0</v>
      </c>
      <c r="B1274" s="9" t="s">
        <v>2574</v>
      </c>
      <c r="C1274" s="10" t="s">
        <v>2575</v>
      </c>
      <c r="D1274" s="8">
        <v>26.0</v>
      </c>
      <c r="E1274" s="8">
        <v>34.0</v>
      </c>
      <c r="F1274" s="8">
        <v>14.0</v>
      </c>
      <c r="G1274" s="8">
        <v>20.0</v>
      </c>
      <c r="H1274" s="8">
        <v>28.8</v>
      </c>
      <c r="I1274" s="11">
        <v>12.9</v>
      </c>
      <c r="J1274" s="10">
        <v>5.0</v>
      </c>
      <c r="K1274" s="10">
        <v>12.9</v>
      </c>
      <c r="L1274" s="8">
        <v>38.5</v>
      </c>
      <c r="M1274" s="10">
        <v>1.4</v>
      </c>
      <c r="N1274" s="10">
        <v>4.9</v>
      </c>
      <c r="O1274" s="8">
        <v>28.6</v>
      </c>
      <c r="P1274" s="8">
        <v>1.5</v>
      </c>
      <c r="Q1274" s="8">
        <v>1.9</v>
      </c>
      <c r="R1274" s="8">
        <v>78.5</v>
      </c>
      <c r="S1274" s="10">
        <v>0.3</v>
      </c>
      <c r="T1274" s="10">
        <v>1.6</v>
      </c>
      <c r="U1274" s="10">
        <v>1.9</v>
      </c>
      <c r="V1274" s="10">
        <v>2.5</v>
      </c>
      <c r="W1274" s="10">
        <v>1.4</v>
      </c>
      <c r="X1274" s="10">
        <v>0.9</v>
      </c>
      <c r="Y1274" s="10">
        <v>0.1</v>
      </c>
      <c r="Z1274" s="10">
        <v>2.5</v>
      </c>
      <c r="AA1274" s="8">
        <v>20.6</v>
      </c>
      <c r="AB1274" s="8">
        <v>0.0</v>
      </c>
      <c r="AC1274" s="8">
        <v>0.0</v>
      </c>
      <c r="AD1274" s="8">
        <v>-3.3</v>
      </c>
      <c r="AE1274" s="14">
        <v>2016.0</v>
      </c>
      <c r="AF1274" s="17"/>
    </row>
    <row r="1275">
      <c r="A1275" s="8">
        <v>24.0</v>
      </c>
      <c r="B1275" s="9" t="s">
        <v>2576</v>
      </c>
      <c r="C1275" s="10" t="s">
        <v>2577</v>
      </c>
      <c r="D1275" s="8">
        <v>36.0</v>
      </c>
      <c r="E1275" s="8">
        <v>34.0</v>
      </c>
      <c r="F1275" s="8">
        <v>16.0</v>
      </c>
      <c r="G1275" s="8">
        <v>18.0</v>
      </c>
      <c r="H1275" s="8">
        <v>31.6</v>
      </c>
      <c r="I1275" s="11">
        <v>12.8</v>
      </c>
      <c r="J1275" s="10">
        <v>4.7</v>
      </c>
      <c r="K1275" s="10">
        <v>10.5</v>
      </c>
      <c r="L1275" s="8">
        <v>44.9</v>
      </c>
      <c r="M1275" s="10">
        <v>2.1</v>
      </c>
      <c r="N1275" s="10">
        <v>4.8</v>
      </c>
      <c r="O1275" s="8">
        <v>44.4</v>
      </c>
      <c r="P1275" s="8">
        <v>1.3</v>
      </c>
      <c r="Q1275" s="8">
        <v>1.6</v>
      </c>
      <c r="R1275" s="8">
        <v>78.6</v>
      </c>
      <c r="S1275" s="10">
        <v>0.2</v>
      </c>
      <c r="T1275" s="10">
        <v>2.7</v>
      </c>
      <c r="U1275" s="10">
        <v>2.9</v>
      </c>
      <c r="V1275" s="10">
        <v>5.8</v>
      </c>
      <c r="W1275" s="10">
        <v>2.5</v>
      </c>
      <c r="X1275" s="10">
        <v>1.0</v>
      </c>
      <c r="Y1275" s="10">
        <v>0.2</v>
      </c>
      <c r="Z1275" s="10">
        <v>1.4</v>
      </c>
      <c r="AA1275" s="8">
        <v>25.9</v>
      </c>
      <c r="AB1275" s="8">
        <v>1.0</v>
      </c>
      <c r="AC1275" s="8">
        <v>0.0</v>
      </c>
      <c r="AD1275" s="8">
        <v>3.0</v>
      </c>
      <c r="AE1275" s="14">
        <v>2016.0</v>
      </c>
      <c r="AF1275" s="17"/>
    </row>
    <row r="1276">
      <c r="A1276" s="8">
        <v>25.0</v>
      </c>
      <c r="B1276" s="9" t="s">
        <v>2578</v>
      </c>
      <c r="C1276" s="10" t="s">
        <v>2579</v>
      </c>
      <c r="D1276" s="8">
        <v>37.0</v>
      </c>
      <c r="E1276" s="8">
        <v>34.0</v>
      </c>
      <c r="F1276" s="8">
        <v>17.0</v>
      </c>
      <c r="G1276" s="8">
        <v>17.0</v>
      </c>
      <c r="H1276" s="8">
        <v>24.8</v>
      </c>
      <c r="I1276" s="11">
        <v>12.7</v>
      </c>
      <c r="J1276" s="10">
        <v>4.3</v>
      </c>
      <c r="K1276" s="10">
        <v>9.9</v>
      </c>
      <c r="L1276" s="8">
        <v>43.3</v>
      </c>
      <c r="M1276" s="10">
        <v>1.0</v>
      </c>
      <c r="N1276" s="10">
        <v>2.9</v>
      </c>
      <c r="O1276" s="8">
        <v>35.0</v>
      </c>
      <c r="P1276" s="8">
        <v>3.1</v>
      </c>
      <c r="Q1276" s="8">
        <v>3.6</v>
      </c>
      <c r="R1276" s="8">
        <v>86.2</v>
      </c>
      <c r="S1276" s="10">
        <v>1.2</v>
      </c>
      <c r="T1276" s="10">
        <v>3.6</v>
      </c>
      <c r="U1276" s="10">
        <v>4.8</v>
      </c>
      <c r="V1276" s="10">
        <v>1.9</v>
      </c>
      <c r="W1276" s="10">
        <v>1.2</v>
      </c>
      <c r="X1276" s="10">
        <v>1.8</v>
      </c>
      <c r="Y1276" s="10">
        <v>0.3</v>
      </c>
      <c r="Z1276" s="10">
        <v>2.1</v>
      </c>
      <c r="AA1276" s="8">
        <v>24.7</v>
      </c>
      <c r="AB1276" s="8">
        <v>0.0</v>
      </c>
      <c r="AC1276" s="8">
        <v>0.0</v>
      </c>
      <c r="AD1276" s="8">
        <v>1.5</v>
      </c>
      <c r="AE1276" s="14">
        <v>2016.0</v>
      </c>
      <c r="AF1276" s="17"/>
    </row>
    <row r="1277">
      <c r="A1277" s="8">
        <v>26.0</v>
      </c>
      <c r="B1277" s="9" t="s">
        <v>2580</v>
      </c>
      <c r="C1277" s="10" t="s">
        <v>2581</v>
      </c>
      <c r="D1277" s="8">
        <v>25.0</v>
      </c>
      <c r="E1277" s="8">
        <v>33.0</v>
      </c>
      <c r="F1277" s="8">
        <v>14.0</v>
      </c>
      <c r="G1277" s="8">
        <v>19.0</v>
      </c>
      <c r="H1277" s="8">
        <v>24.3</v>
      </c>
      <c r="I1277" s="11">
        <v>12.6</v>
      </c>
      <c r="J1277" s="10">
        <v>4.8</v>
      </c>
      <c r="K1277" s="10">
        <v>8.2</v>
      </c>
      <c r="L1277" s="8">
        <v>58.7</v>
      </c>
      <c r="M1277" s="8">
        <v>0.0</v>
      </c>
      <c r="N1277" s="8">
        <v>0.0</v>
      </c>
      <c r="O1277" s="8">
        <v>0.0</v>
      </c>
      <c r="P1277" s="8">
        <v>3.0</v>
      </c>
      <c r="Q1277" s="8">
        <v>4.2</v>
      </c>
      <c r="R1277" s="8">
        <v>71.9</v>
      </c>
      <c r="S1277" s="10">
        <v>2.7</v>
      </c>
      <c r="T1277" s="10">
        <v>4.0</v>
      </c>
      <c r="U1277" s="10">
        <v>6.7</v>
      </c>
      <c r="V1277" s="10">
        <v>0.7</v>
      </c>
      <c r="W1277" s="10">
        <v>1.5</v>
      </c>
      <c r="X1277" s="10">
        <v>1.0</v>
      </c>
      <c r="Y1277" s="10">
        <v>1.0</v>
      </c>
      <c r="Z1277" s="10">
        <v>3.6</v>
      </c>
      <c r="AA1277" s="8">
        <v>24.0</v>
      </c>
      <c r="AB1277" s="8">
        <v>8.0</v>
      </c>
      <c r="AC1277" s="8">
        <v>0.0</v>
      </c>
      <c r="AD1277" s="8">
        <v>-0.2</v>
      </c>
      <c r="AE1277" s="14">
        <v>2016.0</v>
      </c>
      <c r="AF1277" s="17"/>
    </row>
    <row r="1278">
      <c r="A1278" s="8">
        <v>27.0</v>
      </c>
      <c r="B1278" s="9" t="s">
        <v>2582</v>
      </c>
      <c r="C1278" s="10" t="s">
        <v>2583</v>
      </c>
      <c r="D1278" s="8">
        <v>36.0</v>
      </c>
      <c r="E1278" s="8">
        <v>25.0</v>
      </c>
      <c r="F1278" s="8">
        <v>12.0</v>
      </c>
      <c r="G1278" s="8">
        <v>13.0</v>
      </c>
      <c r="H1278" s="8">
        <v>25.7</v>
      </c>
      <c r="I1278" s="11">
        <v>12.5</v>
      </c>
      <c r="J1278" s="10">
        <v>4.1</v>
      </c>
      <c r="K1278" s="10">
        <v>8.4</v>
      </c>
      <c r="L1278" s="8">
        <v>48.8</v>
      </c>
      <c r="M1278" s="10">
        <v>1.6</v>
      </c>
      <c r="N1278" s="10">
        <v>4.0</v>
      </c>
      <c r="O1278" s="8">
        <v>39.6</v>
      </c>
      <c r="P1278" s="8">
        <v>2.7</v>
      </c>
      <c r="Q1278" s="8">
        <v>3.0</v>
      </c>
      <c r="R1278" s="8">
        <v>90.7</v>
      </c>
      <c r="S1278" s="10">
        <v>0.4</v>
      </c>
      <c r="T1278" s="10">
        <v>3.4</v>
      </c>
      <c r="U1278" s="10">
        <v>3.8</v>
      </c>
      <c r="V1278" s="10">
        <v>3.6</v>
      </c>
      <c r="W1278" s="10">
        <v>1.7</v>
      </c>
      <c r="X1278" s="10">
        <v>1.5</v>
      </c>
      <c r="Y1278" s="10">
        <v>0.4</v>
      </c>
      <c r="Z1278" s="10">
        <v>2.1</v>
      </c>
      <c r="AA1278" s="8">
        <v>25.3</v>
      </c>
      <c r="AB1278" s="8">
        <v>0.0</v>
      </c>
      <c r="AC1278" s="8">
        <v>0.0</v>
      </c>
      <c r="AD1278" s="8">
        <v>2.8</v>
      </c>
      <c r="AE1278" s="14">
        <v>2016.0</v>
      </c>
      <c r="AF1278" s="17"/>
    </row>
    <row r="1279">
      <c r="A1279" s="8">
        <v>28.0</v>
      </c>
      <c r="B1279" s="9" t="s">
        <v>2584</v>
      </c>
      <c r="C1279" s="10" t="s">
        <v>2585</v>
      </c>
      <c r="D1279" s="8">
        <v>27.0</v>
      </c>
      <c r="E1279" s="8">
        <v>34.0</v>
      </c>
      <c r="F1279" s="8">
        <v>11.0</v>
      </c>
      <c r="G1279" s="8">
        <v>23.0</v>
      </c>
      <c r="H1279" s="8">
        <v>31.6</v>
      </c>
      <c r="I1279" s="11">
        <v>12.4</v>
      </c>
      <c r="J1279" s="10">
        <v>3.8</v>
      </c>
      <c r="K1279" s="10">
        <v>9.4</v>
      </c>
      <c r="L1279" s="8">
        <v>40.0</v>
      </c>
      <c r="M1279" s="10">
        <v>1.1</v>
      </c>
      <c r="N1279" s="10">
        <v>3.5</v>
      </c>
      <c r="O1279" s="8">
        <v>31.7</v>
      </c>
      <c r="P1279" s="8">
        <v>3.8</v>
      </c>
      <c r="Q1279" s="8">
        <v>4.8</v>
      </c>
      <c r="R1279" s="8">
        <v>79.6</v>
      </c>
      <c r="S1279" s="10">
        <v>2.4</v>
      </c>
      <c r="T1279" s="10">
        <v>3.5</v>
      </c>
      <c r="U1279" s="10">
        <v>5.9</v>
      </c>
      <c r="V1279" s="10">
        <v>2.1</v>
      </c>
      <c r="W1279" s="10">
        <v>1.5</v>
      </c>
      <c r="X1279" s="10">
        <v>1.2</v>
      </c>
      <c r="Y1279" s="10">
        <v>0.7</v>
      </c>
      <c r="Z1279" s="10">
        <v>2.7</v>
      </c>
      <c r="AA1279" s="8">
        <v>25.3</v>
      </c>
      <c r="AB1279" s="8">
        <v>4.0</v>
      </c>
      <c r="AC1279" s="8">
        <v>0.0</v>
      </c>
      <c r="AD1279" s="8">
        <v>-2.5</v>
      </c>
      <c r="AE1279" s="14">
        <v>2016.0</v>
      </c>
      <c r="AF1279" s="17"/>
    </row>
    <row r="1280">
      <c r="A1280" s="8">
        <v>29.0</v>
      </c>
      <c r="B1280" s="9" t="s">
        <v>2586</v>
      </c>
      <c r="C1280" s="10" t="s">
        <v>2587</v>
      </c>
      <c r="D1280" s="8">
        <v>24.0</v>
      </c>
      <c r="E1280" s="8">
        <v>34.0</v>
      </c>
      <c r="F1280" s="8">
        <v>17.0</v>
      </c>
      <c r="G1280" s="8">
        <v>17.0</v>
      </c>
      <c r="H1280" s="8">
        <v>34.7</v>
      </c>
      <c r="I1280" s="11">
        <v>11.9</v>
      </c>
      <c r="J1280" s="10">
        <v>4.6</v>
      </c>
      <c r="K1280" s="10">
        <v>10.4</v>
      </c>
      <c r="L1280" s="8">
        <v>44.2</v>
      </c>
      <c r="M1280" s="8">
        <v>0.0</v>
      </c>
      <c r="N1280" s="8">
        <v>0.0</v>
      </c>
      <c r="O1280" s="8">
        <v>0.0</v>
      </c>
      <c r="P1280" s="8">
        <v>2.7</v>
      </c>
      <c r="Q1280" s="8">
        <v>3.9</v>
      </c>
      <c r="R1280" s="8">
        <v>69.2</v>
      </c>
      <c r="S1280" s="10">
        <v>3.1</v>
      </c>
      <c r="T1280" s="10">
        <v>5.0</v>
      </c>
      <c r="U1280" s="10">
        <v>8.1</v>
      </c>
      <c r="V1280" s="10">
        <v>1.2</v>
      </c>
      <c r="W1280" s="10">
        <v>1.2</v>
      </c>
      <c r="X1280" s="10">
        <v>0.8</v>
      </c>
      <c r="Y1280" s="10">
        <v>2.3</v>
      </c>
      <c r="Z1280" s="10">
        <v>3.1</v>
      </c>
      <c r="AA1280" s="8">
        <v>27.5</v>
      </c>
      <c r="AB1280" s="8">
        <v>5.0</v>
      </c>
      <c r="AC1280" s="8">
        <v>0.0</v>
      </c>
      <c r="AD1280" s="8">
        <v>-0.7</v>
      </c>
      <c r="AE1280" s="14">
        <v>2016.0</v>
      </c>
      <c r="AF1280" s="17"/>
    </row>
    <row r="1281">
      <c r="A1281" s="8">
        <v>30.0</v>
      </c>
      <c r="B1281" s="9" t="s">
        <v>2588</v>
      </c>
      <c r="C1281" s="10" t="s">
        <v>2589</v>
      </c>
      <c r="D1281" s="8">
        <v>35.0</v>
      </c>
      <c r="E1281" s="8">
        <v>27.0</v>
      </c>
      <c r="F1281" s="8">
        <v>9.0</v>
      </c>
      <c r="G1281" s="8">
        <v>18.0</v>
      </c>
      <c r="H1281" s="8">
        <v>26.6</v>
      </c>
      <c r="I1281" s="11">
        <v>11.9</v>
      </c>
      <c r="J1281" s="10">
        <v>4.3</v>
      </c>
      <c r="K1281" s="10">
        <v>11.1</v>
      </c>
      <c r="L1281" s="8">
        <v>38.7</v>
      </c>
      <c r="M1281" s="10">
        <v>1.1</v>
      </c>
      <c r="N1281" s="10">
        <v>3.3</v>
      </c>
      <c r="O1281" s="8">
        <v>33.7</v>
      </c>
      <c r="P1281" s="8">
        <v>2.1</v>
      </c>
      <c r="Q1281" s="8">
        <v>2.6</v>
      </c>
      <c r="R1281" s="8">
        <v>82.9</v>
      </c>
      <c r="S1281" s="10">
        <v>1.3</v>
      </c>
      <c r="T1281" s="10">
        <v>3.2</v>
      </c>
      <c r="U1281" s="10">
        <v>4.6</v>
      </c>
      <c r="V1281" s="10">
        <v>2.0</v>
      </c>
      <c r="W1281" s="10">
        <v>1.8</v>
      </c>
      <c r="X1281" s="10">
        <v>0.8</v>
      </c>
      <c r="Y1281" s="10">
        <v>0.4</v>
      </c>
      <c r="Z1281" s="10">
        <v>3.6</v>
      </c>
      <c r="AA1281" s="8">
        <v>21.9</v>
      </c>
      <c r="AB1281" s="8">
        <v>2.0</v>
      </c>
      <c r="AC1281" s="8">
        <v>0.0</v>
      </c>
      <c r="AD1281" s="8">
        <v>-3.6</v>
      </c>
      <c r="AE1281" s="14">
        <v>2016.0</v>
      </c>
      <c r="AF1281" s="17"/>
    </row>
    <row r="1282">
      <c r="A1282" s="8">
        <v>31.0</v>
      </c>
      <c r="B1282" s="9" t="s">
        <v>2590</v>
      </c>
      <c r="C1282" s="10" t="s">
        <v>2591</v>
      </c>
      <c r="D1282" s="8">
        <v>27.0</v>
      </c>
      <c r="E1282" s="8">
        <v>34.0</v>
      </c>
      <c r="F1282" s="8">
        <v>14.0</v>
      </c>
      <c r="G1282" s="8">
        <v>20.0</v>
      </c>
      <c r="H1282" s="8">
        <v>32.1</v>
      </c>
      <c r="I1282" s="11">
        <v>11.7</v>
      </c>
      <c r="J1282" s="10">
        <v>4.4</v>
      </c>
      <c r="K1282" s="10">
        <v>10.8</v>
      </c>
      <c r="L1282" s="8">
        <v>40.8</v>
      </c>
      <c r="M1282" s="10">
        <v>0.9</v>
      </c>
      <c r="N1282" s="10">
        <v>3.0</v>
      </c>
      <c r="O1282" s="8">
        <v>29.7</v>
      </c>
      <c r="P1282" s="8">
        <v>2.0</v>
      </c>
      <c r="Q1282" s="8">
        <v>2.3</v>
      </c>
      <c r="R1282" s="8">
        <v>86.1</v>
      </c>
      <c r="S1282" s="10">
        <v>0.7</v>
      </c>
      <c r="T1282" s="10">
        <v>3.4</v>
      </c>
      <c r="U1282" s="10">
        <v>4.1</v>
      </c>
      <c r="V1282" s="10">
        <v>5.1</v>
      </c>
      <c r="W1282" s="10">
        <v>2.5</v>
      </c>
      <c r="X1282" s="10">
        <v>1.3</v>
      </c>
      <c r="Y1282" s="10">
        <v>0.4</v>
      </c>
      <c r="Z1282" s="10">
        <v>2.6</v>
      </c>
      <c r="AA1282" s="8">
        <v>25.0</v>
      </c>
      <c r="AB1282" s="8">
        <v>2.0</v>
      </c>
      <c r="AC1282" s="8">
        <v>0.0</v>
      </c>
      <c r="AD1282" s="8">
        <v>-1.8</v>
      </c>
      <c r="AE1282" s="14">
        <v>2016.0</v>
      </c>
      <c r="AF1282" s="17"/>
    </row>
    <row r="1283">
      <c r="A1283" s="8">
        <v>32.0</v>
      </c>
      <c r="B1283" s="9" t="s">
        <v>2592</v>
      </c>
      <c r="C1283" s="10" t="s">
        <v>2593</v>
      </c>
      <c r="D1283" s="8">
        <v>32.0</v>
      </c>
      <c r="E1283" s="8">
        <v>32.0</v>
      </c>
      <c r="F1283" s="8">
        <v>15.0</v>
      </c>
      <c r="G1283" s="8">
        <v>17.0</v>
      </c>
      <c r="H1283" s="8">
        <v>29.1</v>
      </c>
      <c r="I1283" s="11">
        <v>11.3</v>
      </c>
      <c r="J1283" s="10">
        <v>4.8</v>
      </c>
      <c r="K1283" s="10">
        <v>8.8</v>
      </c>
      <c r="L1283" s="8">
        <v>54.1</v>
      </c>
      <c r="M1283" s="8">
        <v>0.0</v>
      </c>
      <c r="N1283" s="8">
        <v>0.0</v>
      </c>
      <c r="O1283" s="8">
        <v>0.0</v>
      </c>
      <c r="P1283" s="8">
        <v>1.8</v>
      </c>
      <c r="Q1283" s="8">
        <v>2.3</v>
      </c>
      <c r="R1283" s="8">
        <v>79.2</v>
      </c>
      <c r="S1283" s="10">
        <v>1.2</v>
      </c>
      <c r="T1283" s="10">
        <v>4.1</v>
      </c>
      <c r="U1283" s="10">
        <v>5.3</v>
      </c>
      <c r="V1283" s="10">
        <v>1.9</v>
      </c>
      <c r="W1283" s="10">
        <v>1.1</v>
      </c>
      <c r="X1283" s="10">
        <v>0.8</v>
      </c>
      <c r="Y1283" s="10">
        <v>0.2</v>
      </c>
      <c r="Z1283" s="10">
        <v>1.8</v>
      </c>
      <c r="AA1283" s="8">
        <v>20.5</v>
      </c>
      <c r="AB1283" s="8">
        <v>0.0</v>
      </c>
      <c r="AC1283" s="8">
        <v>0.0</v>
      </c>
      <c r="AD1283" s="8">
        <v>0.2</v>
      </c>
      <c r="AE1283" s="14">
        <v>2016.0</v>
      </c>
      <c r="AF1283" s="17"/>
    </row>
    <row r="1284">
      <c r="A1284" s="8">
        <v>33.0</v>
      </c>
      <c r="B1284" s="9" t="s">
        <v>2594</v>
      </c>
      <c r="C1284" s="10" t="s">
        <v>2595</v>
      </c>
      <c r="D1284" s="8">
        <v>26.0</v>
      </c>
      <c r="E1284" s="8">
        <v>18.0</v>
      </c>
      <c r="F1284" s="8">
        <v>6.0</v>
      </c>
      <c r="G1284" s="8">
        <v>12.0</v>
      </c>
      <c r="H1284" s="8">
        <v>27.9</v>
      </c>
      <c r="I1284" s="11">
        <v>11.3</v>
      </c>
      <c r="J1284" s="10">
        <v>4.0</v>
      </c>
      <c r="K1284" s="10">
        <v>9.1</v>
      </c>
      <c r="L1284" s="8">
        <v>44.2</v>
      </c>
      <c r="M1284" s="10">
        <v>0.2</v>
      </c>
      <c r="N1284" s="10">
        <v>0.8</v>
      </c>
      <c r="O1284" s="8">
        <v>28.6</v>
      </c>
      <c r="P1284" s="8">
        <v>3.1</v>
      </c>
      <c r="Q1284" s="8">
        <v>4.1</v>
      </c>
      <c r="R1284" s="8">
        <v>75.3</v>
      </c>
      <c r="S1284" s="10">
        <v>2.7</v>
      </c>
      <c r="T1284" s="10">
        <v>6.3</v>
      </c>
      <c r="U1284" s="10">
        <v>8.9</v>
      </c>
      <c r="V1284" s="10">
        <v>1.3</v>
      </c>
      <c r="W1284" s="10">
        <v>1.4</v>
      </c>
      <c r="X1284" s="10">
        <v>0.9</v>
      </c>
      <c r="Y1284" s="10">
        <v>0.6</v>
      </c>
      <c r="Z1284" s="10">
        <v>2.2</v>
      </c>
      <c r="AA1284" s="8">
        <v>24.8</v>
      </c>
      <c r="AB1284" s="8">
        <v>7.0</v>
      </c>
      <c r="AC1284" s="8">
        <v>0.0</v>
      </c>
      <c r="AD1284" s="8">
        <v>-2.5</v>
      </c>
      <c r="AE1284" s="14">
        <v>2016.0</v>
      </c>
      <c r="AF1284" s="17"/>
    </row>
    <row r="1285">
      <c r="A1285" s="8">
        <v>34.0</v>
      </c>
      <c r="B1285" s="9" t="s">
        <v>2596</v>
      </c>
      <c r="C1285" s="10" t="s">
        <v>2597</v>
      </c>
      <c r="D1285" s="8">
        <v>33.0</v>
      </c>
      <c r="E1285" s="8">
        <v>29.0</v>
      </c>
      <c r="F1285" s="8">
        <v>24.0</v>
      </c>
      <c r="G1285" s="8">
        <v>5.0</v>
      </c>
      <c r="H1285" s="8">
        <v>26.4</v>
      </c>
      <c r="I1285" s="11">
        <v>11.2</v>
      </c>
      <c r="J1285" s="10">
        <v>4.8</v>
      </c>
      <c r="K1285" s="10">
        <v>10.3</v>
      </c>
      <c r="L1285" s="8">
        <v>46.0</v>
      </c>
      <c r="M1285" s="10">
        <v>0.4</v>
      </c>
      <c r="N1285" s="10">
        <v>1.3</v>
      </c>
      <c r="O1285" s="8">
        <v>33.3</v>
      </c>
      <c r="P1285" s="8">
        <v>1.3</v>
      </c>
      <c r="Q1285" s="8">
        <v>1.6</v>
      </c>
      <c r="R1285" s="8">
        <v>80.4</v>
      </c>
      <c r="S1285" s="10">
        <v>0.5</v>
      </c>
      <c r="T1285" s="10">
        <v>2.4</v>
      </c>
      <c r="U1285" s="10">
        <v>2.9</v>
      </c>
      <c r="V1285" s="10">
        <v>2.4</v>
      </c>
      <c r="W1285" s="10">
        <v>1.9</v>
      </c>
      <c r="X1285" s="10">
        <v>0.5</v>
      </c>
      <c r="Y1285" s="10">
        <v>0.4</v>
      </c>
      <c r="Z1285" s="10">
        <v>1.5</v>
      </c>
      <c r="AA1285" s="8">
        <v>18.8</v>
      </c>
      <c r="AB1285" s="8">
        <v>0.0</v>
      </c>
      <c r="AC1285" s="8">
        <v>0.0</v>
      </c>
      <c r="AD1285" s="8">
        <v>4.8</v>
      </c>
      <c r="AE1285" s="14">
        <v>2016.0</v>
      </c>
      <c r="AF1285" s="17"/>
    </row>
    <row r="1286">
      <c r="A1286" s="8">
        <v>35.0</v>
      </c>
      <c r="B1286" s="9" t="s">
        <v>2598</v>
      </c>
      <c r="C1286" s="10" t="s">
        <v>2599</v>
      </c>
      <c r="D1286" s="8">
        <v>25.0</v>
      </c>
      <c r="E1286" s="8">
        <v>31.0</v>
      </c>
      <c r="F1286" s="8">
        <v>13.0</v>
      </c>
      <c r="G1286" s="8">
        <v>18.0</v>
      </c>
      <c r="H1286" s="8">
        <v>27.2</v>
      </c>
      <c r="I1286" s="11">
        <v>11.1</v>
      </c>
      <c r="J1286" s="10">
        <v>4.2</v>
      </c>
      <c r="K1286" s="10">
        <v>8.6</v>
      </c>
      <c r="L1286" s="8">
        <v>48.7</v>
      </c>
      <c r="M1286" s="8">
        <v>0.0</v>
      </c>
      <c r="N1286" s="8">
        <v>0.0</v>
      </c>
      <c r="O1286" s="8">
        <v>0.0</v>
      </c>
      <c r="P1286" s="8">
        <v>2.7</v>
      </c>
      <c r="Q1286" s="8">
        <v>4.2</v>
      </c>
      <c r="R1286" s="8">
        <v>63.4</v>
      </c>
      <c r="S1286" s="10">
        <v>2.0</v>
      </c>
      <c r="T1286" s="10">
        <v>4.0</v>
      </c>
      <c r="U1286" s="10">
        <v>6.0</v>
      </c>
      <c r="V1286" s="10">
        <v>2.3</v>
      </c>
      <c r="W1286" s="10">
        <v>2.4</v>
      </c>
      <c r="X1286" s="10">
        <v>1.4</v>
      </c>
      <c r="Y1286" s="10">
        <v>0.2</v>
      </c>
      <c r="Z1286" s="10">
        <v>2.6</v>
      </c>
      <c r="AA1286" s="8">
        <v>22.6</v>
      </c>
      <c r="AB1286" s="8">
        <v>2.0</v>
      </c>
      <c r="AC1286" s="8">
        <v>0.0</v>
      </c>
      <c r="AD1286" s="8">
        <v>-1.8</v>
      </c>
      <c r="AE1286" s="14">
        <v>2016.0</v>
      </c>
      <c r="AF1286" s="17"/>
    </row>
    <row r="1287">
      <c r="A1287" s="8">
        <v>36.0</v>
      </c>
      <c r="B1287" s="9" t="s">
        <v>2600</v>
      </c>
      <c r="C1287" s="10" t="s">
        <v>2601</v>
      </c>
      <c r="D1287" s="8">
        <v>34.0</v>
      </c>
      <c r="E1287" s="8">
        <v>34.0</v>
      </c>
      <c r="F1287" s="8">
        <v>7.0</v>
      </c>
      <c r="G1287" s="8">
        <v>27.0</v>
      </c>
      <c r="H1287" s="8">
        <v>25.5</v>
      </c>
      <c r="I1287" s="11">
        <v>10.7</v>
      </c>
      <c r="J1287" s="10">
        <v>3.7</v>
      </c>
      <c r="K1287" s="10">
        <v>9.5</v>
      </c>
      <c r="L1287" s="8">
        <v>38.6</v>
      </c>
      <c r="M1287" s="10">
        <v>0.7</v>
      </c>
      <c r="N1287" s="10">
        <v>2.3</v>
      </c>
      <c r="O1287" s="8">
        <v>32.1</v>
      </c>
      <c r="P1287" s="8">
        <v>2.6</v>
      </c>
      <c r="Q1287" s="8">
        <v>2.9</v>
      </c>
      <c r="R1287" s="8">
        <v>91.8</v>
      </c>
      <c r="S1287" s="10">
        <v>1.1</v>
      </c>
      <c r="T1287" s="10">
        <v>3.3</v>
      </c>
      <c r="U1287" s="10">
        <v>4.4</v>
      </c>
      <c r="V1287" s="10">
        <v>2.1</v>
      </c>
      <c r="W1287" s="10">
        <v>1.8</v>
      </c>
      <c r="X1287" s="10">
        <v>0.8</v>
      </c>
      <c r="Y1287" s="10">
        <v>0.4</v>
      </c>
      <c r="Z1287" s="10">
        <v>2.6</v>
      </c>
      <c r="AA1287" s="8">
        <v>20.3</v>
      </c>
      <c r="AB1287" s="8">
        <v>1.0</v>
      </c>
      <c r="AC1287" s="8">
        <v>0.0</v>
      </c>
      <c r="AD1287" s="8">
        <v>-6.5</v>
      </c>
      <c r="AE1287" s="14">
        <v>2016.0</v>
      </c>
      <c r="AF1287" s="17"/>
    </row>
    <row r="1288">
      <c r="A1288" s="8">
        <v>37.0</v>
      </c>
      <c r="B1288" s="9" t="s">
        <v>2602</v>
      </c>
      <c r="C1288" s="10" t="s">
        <v>2603</v>
      </c>
      <c r="D1288" s="8">
        <v>26.0</v>
      </c>
      <c r="E1288" s="8">
        <v>34.0</v>
      </c>
      <c r="F1288" s="8">
        <v>17.0</v>
      </c>
      <c r="G1288" s="8">
        <v>17.0</v>
      </c>
      <c r="H1288" s="8">
        <v>28.2</v>
      </c>
      <c r="I1288" s="11">
        <v>10.4</v>
      </c>
      <c r="J1288" s="10">
        <v>3.6</v>
      </c>
      <c r="K1288" s="10">
        <v>7.8</v>
      </c>
      <c r="L1288" s="8">
        <v>46.6</v>
      </c>
      <c r="M1288" s="10">
        <v>0.5</v>
      </c>
      <c r="N1288" s="10">
        <v>1.5</v>
      </c>
      <c r="O1288" s="8">
        <v>34.6</v>
      </c>
      <c r="P1288" s="8">
        <v>2.6</v>
      </c>
      <c r="Q1288" s="8">
        <v>3.4</v>
      </c>
      <c r="R1288" s="8">
        <v>76.5</v>
      </c>
      <c r="S1288" s="10">
        <v>1.3</v>
      </c>
      <c r="T1288" s="10">
        <v>3.1</v>
      </c>
      <c r="U1288" s="10">
        <v>4.3</v>
      </c>
      <c r="V1288" s="10">
        <v>3.5</v>
      </c>
      <c r="W1288" s="10">
        <v>2.2</v>
      </c>
      <c r="X1288" s="10">
        <v>0.7</v>
      </c>
      <c r="Y1288" s="10">
        <v>0.1</v>
      </c>
      <c r="Z1288" s="10">
        <v>2.3</v>
      </c>
      <c r="AA1288" s="8">
        <v>20.4</v>
      </c>
      <c r="AB1288" s="8">
        <v>0.0</v>
      </c>
      <c r="AC1288" s="8">
        <v>0.0</v>
      </c>
      <c r="AD1288" s="8">
        <v>-0.4</v>
      </c>
      <c r="AE1288" s="14">
        <v>2016.0</v>
      </c>
      <c r="AF1288" s="17"/>
    </row>
    <row r="1289">
      <c r="A1289" s="8">
        <v>38.0</v>
      </c>
      <c r="B1289" s="9" t="s">
        <v>2604</v>
      </c>
      <c r="C1289" s="10" t="s">
        <v>2605</v>
      </c>
      <c r="D1289" s="8">
        <v>23.0</v>
      </c>
      <c r="E1289" s="8">
        <v>32.0</v>
      </c>
      <c r="F1289" s="8">
        <v>11.0</v>
      </c>
      <c r="G1289" s="8">
        <v>21.0</v>
      </c>
      <c r="H1289" s="8">
        <v>19.2</v>
      </c>
      <c r="I1289" s="11">
        <v>10.4</v>
      </c>
      <c r="J1289" s="10">
        <v>3.1</v>
      </c>
      <c r="K1289" s="10">
        <v>7.9</v>
      </c>
      <c r="L1289" s="8">
        <v>39.4</v>
      </c>
      <c r="M1289" s="10">
        <v>1.0</v>
      </c>
      <c r="N1289" s="10">
        <v>2.7</v>
      </c>
      <c r="O1289" s="8">
        <v>36.8</v>
      </c>
      <c r="P1289" s="8">
        <v>3.2</v>
      </c>
      <c r="Q1289" s="8">
        <v>3.8</v>
      </c>
      <c r="R1289" s="8">
        <v>83.5</v>
      </c>
      <c r="S1289" s="10">
        <v>0.8</v>
      </c>
      <c r="T1289" s="10">
        <v>1.9</v>
      </c>
      <c r="U1289" s="10">
        <v>2.7</v>
      </c>
      <c r="V1289" s="10">
        <v>1.1</v>
      </c>
      <c r="W1289" s="10">
        <v>1.6</v>
      </c>
      <c r="X1289" s="10">
        <v>1.0</v>
      </c>
      <c r="Y1289" s="10">
        <v>0.2</v>
      </c>
      <c r="Z1289" s="10">
        <v>2.3</v>
      </c>
      <c r="AA1289" s="8">
        <v>17.7</v>
      </c>
      <c r="AB1289" s="8">
        <v>1.0</v>
      </c>
      <c r="AC1289" s="8">
        <v>0.0</v>
      </c>
      <c r="AD1289" s="8">
        <v>-1.8</v>
      </c>
      <c r="AE1289" s="14">
        <v>2016.0</v>
      </c>
      <c r="AF1289" s="17"/>
    </row>
    <row r="1290">
      <c r="A1290" s="8">
        <v>39.0</v>
      </c>
      <c r="B1290" s="9" t="s">
        <v>2606</v>
      </c>
      <c r="C1290" s="10" t="s">
        <v>2607</v>
      </c>
      <c r="D1290" s="8">
        <v>35.0</v>
      </c>
      <c r="E1290" s="8">
        <v>32.0</v>
      </c>
      <c r="F1290" s="8">
        <v>27.0</v>
      </c>
      <c r="G1290" s="8">
        <v>5.0</v>
      </c>
      <c r="H1290" s="8">
        <v>24.6</v>
      </c>
      <c r="I1290" s="11">
        <v>9.8</v>
      </c>
      <c r="J1290" s="10">
        <v>3.8</v>
      </c>
      <c r="K1290" s="10">
        <v>7.5</v>
      </c>
      <c r="L1290" s="8">
        <v>51.3</v>
      </c>
      <c r="M1290" s="10">
        <v>0.1</v>
      </c>
      <c r="N1290" s="10">
        <v>0.3</v>
      </c>
      <c r="O1290" s="8">
        <v>27.3</v>
      </c>
      <c r="P1290" s="8">
        <v>2.1</v>
      </c>
      <c r="Q1290" s="8">
        <v>2.3</v>
      </c>
      <c r="R1290" s="8">
        <v>89.2</v>
      </c>
      <c r="S1290" s="10">
        <v>0.5</v>
      </c>
      <c r="T1290" s="10">
        <v>2.1</v>
      </c>
      <c r="U1290" s="10">
        <v>2.6</v>
      </c>
      <c r="V1290" s="10">
        <v>3.8</v>
      </c>
      <c r="W1290" s="10">
        <v>1.5</v>
      </c>
      <c r="X1290" s="10">
        <v>0.6</v>
      </c>
      <c r="Y1290" s="8">
        <v>0.0</v>
      </c>
      <c r="Z1290" s="10">
        <v>1.6</v>
      </c>
      <c r="AA1290" s="8">
        <v>17.6</v>
      </c>
      <c r="AB1290" s="8">
        <v>0.0</v>
      </c>
      <c r="AC1290" s="8">
        <v>0.0</v>
      </c>
      <c r="AD1290" s="8">
        <v>5.5</v>
      </c>
      <c r="AE1290" s="14">
        <v>2016.0</v>
      </c>
      <c r="AF1290" s="17"/>
    </row>
    <row r="1291">
      <c r="A1291" s="8">
        <v>40.0</v>
      </c>
      <c r="B1291" s="9" t="s">
        <v>2608</v>
      </c>
      <c r="C1291" s="10" t="s">
        <v>2609</v>
      </c>
      <c r="D1291" s="8">
        <v>26.0</v>
      </c>
      <c r="E1291" s="8">
        <v>29.0</v>
      </c>
      <c r="F1291" s="8">
        <v>16.0</v>
      </c>
      <c r="G1291" s="8">
        <v>13.0</v>
      </c>
      <c r="H1291" s="8">
        <v>22.4</v>
      </c>
      <c r="I1291" s="11">
        <v>9.8</v>
      </c>
      <c r="J1291" s="10">
        <v>3.4</v>
      </c>
      <c r="K1291" s="10">
        <v>8.2</v>
      </c>
      <c r="L1291" s="8">
        <v>41.0</v>
      </c>
      <c r="M1291" s="10">
        <v>1.0</v>
      </c>
      <c r="N1291" s="10">
        <v>2.7</v>
      </c>
      <c r="O1291" s="8">
        <v>35.9</v>
      </c>
      <c r="P1291" s="8">
        <v>2.1</v>
      </c>
      <c r="Q1291" s="8">
        <v>2.2</v>
      </c>
      <c r="R1291" s="8">
        <v>93.8</v>
      </c>
      <c r="S1291" s="10">
        <v>0.9</v>
      </c>
      <c r="T1291" s="10">
        <v>2.6</v>
      </c>
      <c r="U1291" s="10">
        <v>3.5</v>
      </c>
      <c r="V1291" s="10">
        <v>2.1</v>
      </c>
      <c r="W1291" s="10">
        <v>1.7</v>
      </c>
      <c r="X1291" s="10">
        <v>1.2</v>
      </c>
      <c r="Y1291" s="10">
        <v>0.3</v>
      </c>
      <c r="Z1291" s="10">
        <v>1.8</v>
      </c>
      <c r="AA1291" s="8">
        <v>19.4</v>
      </c>
      <c r="AB1291" s="8">
        <v>0.0</v>
      </c>
      <c r="AC1291" s="8">
        <v>0.0</v>
      </c>
      <c r="AD1291" s="8">
        <v>-1.4</v>
      </c>
      <c r="AE1291" s="14">
        <v>2016.0</v>
      </c>
      <c r="AF1291" s="17"/>
    </row>
    <row r="1292">
      <c r="A1292" s="8">
        <v>41.0</v>
      </c>
      <c r="B1292" s="9" t="s">
        <v>2610</v>
      </c>
      <c r="C1292" s="10" t="s">
        <v>2611</v>
      </c>
      <c r="D1292" s="8">
        <v>30.0</v>
      </c>
      <c r="E1292" s="8">
        <v>29.0</v>
      </c>
      <c r="F1292" s="8">
        <v>15.0</v>
      </c>
      <c r="G1292" s="8">
        <v>14.0</v>
      </c>
      <c r="H1292" s="8">
        <v>28.1</v>
      </c>
      <c r="I1292" s="11">
        <v>9.7</v>
      </c>
      <c r="J1292" s="10">
        <v>3.0</v>
      </c>
      <c r="K1292" s="10">
        <v>7.5</v>
      </c>
      <c r="L1292" s="8">
        <v>40.1</v>
      </c>
      <c r="M1292" s="10">
        <v>1.0</v>
      </c>
      <c r="N1292" s="10">
        <v>2.6</v>
      </c>
      <c r="O1292" s="8">
        <v>39.2</v>
      </c>
      <c r="P1292" s="8">
        <v>2.7</v>
      </c>
      <c r="Q1292" s="8">
        <v>3.0</v>
      </c>
      <c r="R1292" s="8">
        <v>87.5</v>
      </c>
      <c r="S1292" s="10">
        <v>0.6</v>
      </c>
      <c r="T1292" s="10">
        <v>1.2</v>
      </c>
      <c r="U1292" s="10">
        <v>1.8</v>
      </c>
      <c r="V1292" s="10">
        <v>4.7</v>
      </c>
      <c r="W1292" s="10">
        <v>1.8</v>
      </c>
      <c r="X1292" s="10">
        <v>1.2</v>
      </c>
      <c r="Y1292" s="10">
        <v>0.1</v>
      </c>
      <c r="Z1292" s="10">
        <v>2.7</v>
      </c>
      <c r="AA1292" s="8">
        <v>19.8</v>
      </c>
      <c r="AB1292" s="8">
        <v>0.0</v>
      </c>
      <c r="AC1292" s="8">
        <v>0.0</v>
      </c>
      <c r="AD1292" s="8">
        <v>3.2</v>
      </c>
      <c r="AE1292" s="14">
        <v>2016.0</v>
      </c>
      <c r="AF1292" s="17"/>
    </row>
    <row r="1293">
      <c r="A1293" s="8">
        <v>42.0</v>
      </c>
      <c r="B1293" s="9" t="s">
        <v>2612</v>
      </c>
      <c r="C1293" s="10" t="s">
        <v>2613</v>
      </c>
      <c r="D1293" s="8">
        <v>28.0</v>
      </c>
      <c r="E1293" s="8">
        <v>34.0</v>
      </c>
      <c r="F1293" s="8">
        <v>26.0</v>
      </c>
      <c r="G1293" s="8">
        <v>8.0</v>
      </c>
      <c r="H1293" s="8">
        <v>19.4</v>
      </c>
      <c r="I1293" s="11">
        <v>9.6</v>
      </c>
      <c r="J1293" s="10">
        <v>4.4</v>
      </c>
      <c r="K1293" s="10">
        <v>8.2</v>
      </c>
      <c r="L1293" s="8">
        <v>53.8</v>
      </c>
      <c r="M1293" s="8">
        <v>0.0</v>
      </c>
      <c r="N1293" s="8">
        <v>0.0</v>
      </c>
      <c r="O1293" s="8">
        <v>0.0</v>
      </c>
      <c r="P1293" s="8">
        <v>0.8</v>
      </c>
      <c r="Q1293" s="8">
        <v>1.2</v>
      </c>
      <c r="R1293" s="8">
        <v>68.3</v>
      </c>
      <c r="S1293" s="10">
        <v>1.1</v>
      </c>
      <c r="T1293" s="10">
        <v>2.6</v>
      </c>
      <c r="U1293" s="10">
        <v>3.6</v>
      </c>
      <c r="V1293" s="10">
        <v>1.3</v>
      </c>
      <c r="W1293" s="10">
        <v>1.2</v>
      </c>
      <c r="X1293" s="10">
        <v>0.3</v>
      </c>
      <c r="Y1293" s="10">
        <v>0.5</v>
      </c>
      <c r="Z1293" s="10">
        <v>1.2</v>
      </c>
      <c r="AA1293" s="8">
        <v>16.2</v>
      </c>
      <c r="AB1293" s="8">
        <v>1.0</v>
      </c>
      <c r="AC1293" s="8">
        <v>0.0</v>
      </c>
      <c r="AD1293" s="8">
        <v>2.9</v>
      </c>
      <c r="AE1293" s="14">
        <v>2016.0</v>
      </c>
      <c r="AF1293" s="17"/>
    </row>
    <row r="1294">
      <c r="A1294" s="8">
        <v>43.0</v>
      </c>
      <c r="B1294" s="9" t="s">
        <v>2614</v>
      </c>
      <c r="C1294" s="10" t="s">
        <v>2615</v>
      </c>
      <c r="D1294" s="8">
        <v>27.0</v>
      </c>
      <c r="E1294" s="8">
        <v>33.0</v>
      </c>
      <c r="F1294" s="8">
        <v>16.0</v>
      </c>
      <c r="G1294" s="8">
        <v>17.0</v>
      </c>
      <c r="H1294" s="8">
        <v>17.2</v>
      </c>
      <c r="I1294" s="11">
        <v>9.6</v>
      </c>
      <c r="J1294" s="10">
        <v>4.2</v>
      </c>
      <c r="K1294" s="10">
        <v>7.6</v>
      </c>
      <c r="L1294" s="8">
        <v>55.6</v>
      </c>
      <c r="M1294" s="8">
        <v>0.0</v>
      </c>
      <c r="N1294" s="8">
        <v>0.0</v>
      </c>
      <c r="O1294" s="8">
        <v>0.0</v>
      </c>
      <c r="P1294" s="8">
        <v>1.2</v>
      </c>
      <c r="Q1294" s="8">
        <v>1.5</v>
      </c>
      <c r="R1294" s="8">
        <v>80.0</v>
      </c>
      <c r="S1294" s="10">
        <v>1.1</v>
      </c>
      <c r="T1294" s="10">
        <v>2.2</v>
      </c>
      <c r="U1294" s="10">
        <v>3.2</v>
      </c>
      <c r="V1294" s="10">
        <v>0.6</v>
      </c>
      <c r="W1294" s="10">
        <v>1.1</v>
      </c>
      <c r="X1294" s="10">
        <v>0.8</v>
      </c>
      <c r="Y1294" s="10">
        <v>0.3</v>
      </c>
      <c r="Z1294" s="10">
        <v>2.5</v>
      </c>
      <c r="AA1294" s="8">
        <v>15.6</v>
      </c>
      <c r="AB1294" s="8">
        <v>0.0</v>
      </c>
      <c r="AC1294" s="8">
        <v>0.0</v>
      </c>
      <c r="AD1294" s="8">
        <v>0.3</v>
      </c>
      <c r="AE1294" s="14">
        <v>2016.0</v>
      </c>
      <c r="AF1294" s="17"/>
    </row>
    <row r="1295">
      <c r="A1295" s="8">
        <v>44.0</v>
      </c>
      <c r="B1295" s="9" t="s">
        <v>2616</v>
      </c>
      <c r="C1295" s="10" t="s">
        <v>2617</v>
      </c>
      <c r="D1295" s="8">
        <v>30.0</v>
      </c>
      <c r="E1295" s="8">
        <v>33.0</v>
      </c>
      <c r="F1295" s="8">
        <v>15.0</v>
      </c>
      <c r="G1295" s="8">
        <v>18.0</v>
      </c>
      <c r="H1295" s="8">
        <v>25.6</v>
      </c>
      <c r="I1295" s="11">
        <v>9.5</v>
      </c>
      <c r="J1295" s="10">
        <v>3.8</v>
      </c>
      <c r="K1295" s="10">
        <v>6.1</v>
      </c>
      <c r="L1295" s="8">
        <v>63.0</v>
      </c>
      <c r="M1295" s="8">
        <v>0.0</v>
      </c>
      <c r="N1295" s="8">
        <v>0.0</v>
      </c>
      <c r="O1295" s="8">
        <v>100.0</v>
      </c>
      <c r="P1295" s="8">
        <v>1.8</v>
      </c>
      <c r="Q1295" s="8">
        <v>2.4</v>
      </c>
      <c r="R1295" s="8">
        <v>75.9</v>
      </c>
      <c r="S1295" s="10">
        <v>1.3</v>
      </c>
      <c r="T1295" s="10">
        <v>4.2</v>
      </c>
      <c r="U1295" s="10">
        <v>5.5</v>
      </c>
      <c r="V1295" s="10">
        <v>1.4</v>
      </c>
      <c r="W1295" s="10">
        <v>1.6</v>
      </c>
      <c r="X1295" s="10">
        <v>0.7</v>
      </c>
      <c r="Y1295" s="10">
        <v>0.3</v>
      </c>
      <c r="Z1295" s="10">
        <v>1.8</v>
      </c>
      <c r="AA1295" s="8">
        <v>18.5</v>
      </c>
      <c r="AB1295" s="8">
        <v>2.0</v>
      </c>
      <c r="AC1295" s="8">
        <v>0.0</v>
      </c>
      <c r="AD1295" s="8">
        <v>2.7</v>
      </c>
      <c r="AE1295" s="14">
        <v>2016.0</v>
      </c>
      <c r="AF1295" s="17"/>
    </row>
    <row r="1296">
      <c r="A1296" s="8">
        <v>45.0</v>
      </c>
      <c r="B1296" s="9" t="s">
        <v>2618</v>
      </c>
      <c r="C1296" s="10" t="s">
        <v>2619</v>
      </c>
      <c r="D1296" s="8">
        <v>31.0</v>
      </c>
      <c r="E1296" s="8">
        <v>34.0</v>
      </c>
      <c r="F1296" s="8">
        <v>18.0</v>
      </c>
      <c r="G1296" s="8">
        <v>16.0</v>
      </c>
      <c r="H1296" s="8">
        <v>17.8</v>
      </c>
      <c r="I1296" s="11">
        <v>9.5</v>
      </c>
      <c r="J1296" s="10">
        <v>3.8</v>
      </c>
      <c r="K1296" s="10">
        <v>8.1</v>
      </c>
      <c r="L1296" s="8">
        <v>47.1</v>
      </c>
      <c r="M1296" s="10">
        <v>0.9</v>
      </c>
      <c r="N1296" s="10">
        <v>2.4</v>
      </c>
      <c r="O1296" s="8">
        <v>36.6</v>
      </c>
      <c r="P1296" s="8">
        <v>1.0</v>
      </c>
      <c r="Q1296" s="8">
        <v>1.1</v>
      </c>
      <c r="R1296" s="8">
        <v>89.5</v>
      </c>
      <c r="S1296" s="10">
        <v>0.1</v>
      </c>
      <c r="T1296" s="10">
        <v>0.7</v>
      </c>
      <c r="U1296" s="10">
        <v>0.9</v>
      </c>
      <c r="V1296" s="10">
        <v>1.6</v>
      </c>
      <c r="W1296" s="10">
        <v>1.1</v>
      </c>
      <c r="X1296" s="10">
        <v>0.5</v>
      </c>
      <c r="Y1296" s="10">
        <v>0.1</v>
      </c>
      <c r="Z1296" s="10">
        <v>1.0</v>
      </c>
      <c r="AA1296" s="8">
        <v>14.1</v>
      </c>
      <c r="AB1296" s="8">
        <v>0.0</v>
      </c>
      <c r="AC1296" s="8">
        <v>0.0</v>
      </c>
      <c r="AD1296" s="8">
        <v>-0.3</v>
      </c>
      <c r="AE1296" s="14">
        <v>2016.0</v>
      </c>
      <c r="AF1296" s="17"/>
    </row>
    <row r="1297">
      <c r="A1297" s="8">
        <v>46.0</v>
      </c>
      <c r="B1297" s="9" t="s">
        <v>2620</v>
      </c>
      <c r="C1297" s="10" t="s">
        <v>2621</v>
      </c>
      <c r="D1297" s="8">
        <v>28.0</v>
      </c>
      <c r="E1297" s="8">
        <v>30.0</v>
      </c>
      <c r="F1297" s="8">
        <v>18.0</v>
      </c>
      <c r="G1297" s="8">
        <v>12.0</v>
      </c>
      <c r="H1297" s="8">
        <v>24.3</v>
      </c>
      <c r="I1297" s="11">
        <v>9.5</v>
      </c>
      <c r="J1297" s="10">
        <v>3.2</v>
      </c>
      <c r="K1297" s="10">
        <v>7.6</v>
      </c>
      <c r="L1297" s="8">
        <v>41.9</v>
      </c>
      <c r="M1297" s="10">
        <v>0.9</v>
      </c>
      <c r="N1297" s="10">
        <v>2.5</v>
      </c>
      <c r="O1297" s="8">
        <v>35.1</v>
      </c>
      <c r="P1297" s="8">
        <v>2.2</v>
      </c>
      <c r="Q1297" s="8">
        <v>2.4</v>
      </c>
      <c r="R1297" s="8">
        <v>90.4</v>
      </c>
      <c r="S1297" s="10">
        <v>0.4</v>
      </c>
      <c r="T1297" s="10">
        <v>2.2</v>
      </c>
      <c r="U1297" s="10">
        <v>2.7</v>
      </c>
      <c r="V1297" s="10">
        <v>4.7</v>
      </c>
      <c r="W1297" s="10">
        <v>1.6</v>
      </c>
      <c r="X1297" s="10">
        <v>1.4</v>
      </c>
      <c r="Y1297" s="10">
        <v>0.1</v>
      </c>
      <c r="Z1297" s="10">
        <v>2.0</v>
      </c>
      <c r="AA1297" s="8">
        <v>20.7</v>
      </c>
      <c r="AB1297" s="8">
        <v>0.0</v>
      </c>
      <c r="AC1297" s="8">
        <v>0.0</v>
      </c>
      <c r="AD1297" s="8">
        <v>0.6</v>
      </c>
      <c r="AE1297" s="14">
        <v>2016.0</v>
      </c>
      <c r="AF1297" s="17"/>
    </row>
    <row r="1298">
      <c r="A1298" s="8">
        <v>47.0</v>
      </c>
      <c r="B1298" s="9" t="s">
        <v>2622</v>
      </c>
      <c r="C1298" s="10" t="s">
        <v>2623</v>
      </c>
      <c r="D1298" s="8">
        <v>25.0</v>
      </c>
      <c r="E1298" s="8">
        <v>34.0</v>
      </c>
      <c r="F1298" s="8">
        <v>13.0</v>
      </c>
      <c r="G1298" s="8">
        <v>21.0</v>
      </c>
      <c r="H1298" s="8">
        <v>22.5</v>
      </c>
      <c r="I1298" s="11">
        <v>9.3</v>
      </c>
      <c r="J1298" s="10">
        <v>3.5</v>
      </c>
      <c r="K1298" s="10">
        <v>7.3</v>
      </c>
      <c r="L1298" s="8">
        <v>48.2</v>
      </c>
      <c r="M1298" s="10">
        <v>0.3</v>
      </c>
      <c r="N1298" s="10">
        <v>0.9</v>
      </c>
      <c r="O1298" s="8">
        <v>30.0</v>
      </c>
      <c r="P1298" s="8">
        <v>2.1</v>
      </c>
      <c r="Q1298" s="8">
        <v>2.4</v>
      </c>
      <c r="R1298" s="8">
        <v>84.3</v>
      </c>
      <c r="S1298" s="10">
        <v>1.4</v>
      </c>
      <c r="T1298" s="10">
        <v>3.3</v>
      </c>
      <c r="U1298" s="10">
        <v>4.7</v>
      </c>
      <c r="V1298" s="10">
        <v>1.1</v>
      </c>
      <c r="W1298" s="10">
        <v>1.1</v>
      </c>
      <c r="X1298" s="10">
        <v>0.4</v>
      </c>
      <c r="Y1298" s="10">
        <v>0.9</v>
      </c>
      <c r="Z1298" s="10">
        <v>2.6</v>
      </c>
      <c r="AA1298" s="8">
        <v>18.0</v>
      </c>
      <c r="AB1298" s="8">
        <v>0.0</v>
      </c>
      <c r="AC1298" s="8">
        <v>0.0</v>
      </c>
      <c r="AD1298" s="8">
        <v>0.4</v>
      </c>
      <c r="AE1298" s="14">
        <v>2016.0</v>
      </c>
      <c r="AF1298" s="17"/>
    </row>
    <row r="1299">
      <c r="A1299" s="8">
        <v>48.0</v>
      </c>
      <c r="B1299" s="9" t="s">
        <v>2624</v>
      </c>
      <c r="C1299" s="10" t="s">
        <v>2625</v>
      </c>
      <c r="D1299" s="8">
        <v>29.0</v>
      </c>
      <c r="E1299" s="8">
        <v>33.0</v>
      </c>
      <c r="F1299" s="8">
        <v>16.0</v>
      </c>
      <c r="G1299" s="8">
        <v>17.0</v>
      </c>
      <c r="H1299" s="8">
        <v>27.6</v>
      </c>
      <c r="I1299" s="11">
        <v>9.0</v>
      </c>
      <c r="J1299" s="10">
        <v>3.2</v>
      </c>
      <c r="K1299" s="10">
        <v>6.6</v>
      </c>
      <c r="L1299" s="8">
        <v>48.4</v>
      </c>
      <c r="M1299" s="10">
        <v>1.1</v>
      </c>
      <c r="N1299" s="10">
        <v>2.8</v>
      </c>
      <c r="O1299" s="8">
        <v>38.7</v>
      </c>
      <c r="P1299" s="8">
        <v>1.5</v>
      </c>
      <c r="Q1299" s="8">
        <v>1.8</v>
      </c>
      <c r="R1299" s="8">
        <v>84.7</v>
      </c>
      <c r="S1299" s="10">
        <v>1.2</v>
      </c>
      <c r="T1299" s="10">
        <v>2.5</v>
      </c>
      <c r="U1299" s="10">
        <v>3.7</v>
      </c>
      <c r="V1299" s="10">
        <v>1.9</v>
      </c>
      <c r="W1299" s="10">
        <v>1.3</v>
      </c>
      <c r="X1299" s="10">
        <v>0.7</v>
      </c>
      <c r="Y1299" s="10">
        <v>0.1</v>
      </c>
      <c r="Z1299" s="10">
        <v>2.6</v>
      </c>
      <c r="AA1299" s="8">
        <v>17.2</v>
      </c>
      <c r="AB1299" s="8">
        <v>0.0</v>
      </c>
      <c r="AC1299" s="8">
        <v>0.0</v>
      </c>
      <c r="AD1299" s="8">
        <v>2.3</v>
      </c>
      <c r="AE1299" s="14">
        <v>2016.0</v>
      </c>
      <c r="AF1299" s="17"/>
    </row>
    <row r="1300">
      <c r="A1300" s="8">
        <v>49.0</v>
      </c>
      <c r="B1300" s="9" t="s">
        <v>2626</v>
      </c>
      <c r="C1300" s="10" t="s">
        <v>2627</v>
      </c>
      <c r="D1300" s="8">
        <v>23.0</v>
      </c>
      <c r="E1300" s="8">
        <v>25.0</v>
      </c>
      <c r="F1300" s="8">
        <v>6.0</v>
      </c>
      <c r="G1300" s="8">
        <v>19.0</v>
      </c>
      <c r="H1300" s="8">
        <v>25.3</v>
      </c>
      <c r="I1300" s="11">
        <v>9.0</v>
      </c>
      <c r="J1300" s="10">
        <v>3.2</v>
      </c>
      <c r="K1300" s="10">
        <v>7.7</v>
      </c>
      <c r="L1300" s="8">
        <v>42.2</v>
      </c>
      <c r="M1300" s="10">
        <v>0.1</v>
      </c>
      <c r="N1300" s="10">
        <v>0.6</v>
      </c>
      <c r="O1300" s="8">
        <v>14.3</v>
      </c>
      <c r="P1300" s="8">
        <v>2.4</v>
      </c>
      <c r="Q1300" s="8">
        <v>3.3</v>
      </c>
      <c r="R1300" s="8">
        <v>72.3</v>
      </c>
      <c r="S1300" s="10">
        <v>1.4</v>
      </c>
      <c r="T1300" s="10">
        <v>3.6</v>
      </c>
      <c r="U1300" s="10">
        <v>5.1</v>
      </c>
      <c r="V1300" s="10">
        <v>1.0</v>
      </c>
      <c r="W1300" s="10">
        <v>1.6</v>
      </c>
      <c r="X1300" s="10">
        <v>0.5</v>
      </c>
      <c r="Y1300" s="10">
        <v>0.5</v>
      </c>
      <c r="Z1300" s="10">
        <v>2.3</v>
      </c>
      <c r="AA1300" s="8">
        <v>17.1</v>
      </c>
      <c r="AB1300" s="8">
        <v>1.0</v>
      </c>
      <c r="AC1300" s="8">
        <v>0.0</v>
      </c>
      <c r="AD1300" s="8">
        <v>-6.0</v>
      </c>
      <c r="AE1300" s="14">
        <v>2016.0</v>
      </c>
      <c r="AF1300" s="17"/>
    </row>
    <row r="1301">
      <c r="A1301" s="8">
        <v>50.0</v>
      </c>
      <c r="B1301" s="9" t="s">
        <v>2628</v>
      </c>
      <c r="C1301" s="10" t="s">
        <v>2629</v>
      </c>
      <c r="D1301" s="8">
        <v>30.0</v>
      </c>
      <c r="E1301" s="8">
        <v>33.0</v>
      </c>
      <c r="F1301" s="8">
        <v>20.0</v>
      </c>
      <c r="G1301" s="8">
        <v>13.0</v>
      </c>
      <c r="H1301" s="8">
        <v>23.3</v>
      </c>
      <c r="I1301" s="11">
        <v>8.8</v>
      </c>
      <c r="J1301" s="10">
        <v>2.8</v>
      </c>
      <c r="K1301" s="10">
        <v>6.8</v>
      </c>
      <c r="L1301" s="8">
        <v>40.3</v>
      </c>
      <c r="M1301" s="10">
        <v>0.2</v>
      </c>
      <c r="N1301" s="10">
        <v>0.8</v>
      </c>
      <c r="O1301" s="8">
        <v>19.2</v>
      </c>
      <c r="P1301" s="8">
        <v>3.1</v>
      </c>
      <c r="Q1301" s="8">
        <v>3.7</v>
      </c>
      <c r="R1301" s="8">
        <v>85.1</v>
      </c>
      <c r="S1301" s="10">
        <v>0.5</v>
      </c>
      <c r="T1301" s="10">
        <v>1.9</v>
      </c>
      <c r="U1301" s="10">
        <v>2.5</v>
      </c>
      <c r="V1301" s="10">
        <v>2.2</v>
      </c>
      <c r="W1301" s="10">
        <v>1.3</v>
      </c>
      <c r="X1301" s="10">
        <v>0.9</v>
      </c>
      <c r="Y1301" s="10">
        <v>0.2</v>
      </c>
      <c r="Z1301" s="10">
        <v>1.9</v>
      </c>
      <c r="AA1301" s="8">
        <v>15.7</v>
      </c>
      <c r="AB1301" s="8">
        <v>0.0</v>
      </c>
      <c r="AC1301" s="8">
        <v>0.0</v>
      </c>
      <c r="AD1301" s="8">
        <v>1.0</v>
      </c>
      <c r="AE1301" s="14">
        <v>2016.0</v>
      </c>
      <c r="AF1301" s="17"/>
    </row>
    <row r="1302">
      <c r="A1302" s="8">
        <v>51.0</v>
      </c>
      <c r="B1302" s="9" t="s">
        <v>2630</v>
      </c>
      <c r="C1302" s="10" t="s">
        <v>2631</v>
      </c>
      <c r="D1302" s="8">
        <v>22.0</v>
      </c>
      <c r="E1302" s="8">
        <v>34.0</v>
      </c>
      <c r="F1302" s="8">
        <v>17.0</v>
      </c>
      <c r="G1302" s="8">
        <v>17.0</v>
      </c>
      <c r="H1302" s="8">
        <v>20.0</v>
      </c>
      <c r="I1302" s="11">
        <v>8.6</v>
      </c>
      <c r="J1302" s="10">
        <v>2.6</v>
      </c>
      <c r="K1302" s="10">
        <v>7.1</v>
      </c>
      <c r="L1302" s="8">
        <v>36.1</v>
      </c>
      <c r="M1302" s="10">
        <v>0.7</v>
      </c>
      <c r="N1302" s="10">
        <v>2.5</v>
      </c>
      <c r="O1302" s="8">
        <v>29.4</v>
      </c>
      <c r="P1302" s="8">
        <v>2.7</v>
      </c>
      <c r="Q1302" s="8">
        <v>3.0</v>
      </c>
      <c r="R1302" s="8">
        <v>91.1</v>
      </c>
      <c r="S1302" s="10">
        <v>0.4</v>
      </c>
      <c r="T1302" s="10">
        <v>1.3</v>
      </c>
      <c r="U1302" s="10">
        <v>1.7</v>
      </c>
      <c r="V1302" s="10">
        <v>1.4</v>
      </c>
      <c r="W1302" s="10">
        <v>1.6</v>
      </c>
      <c r="X1302" s="10">
        <v>0.9</v>
      </c>
      <c r="Y1302" s="10">
        <v>0.1</v>
      </c>
      <c r="Z1302" s="10">
        <v>2.5</v>
      </c>
      <c r="AA1302" s="8">
        <v>14.4</v>
      </c>
      <c r="AB1302" s="8">
        <v>0.0</v>
      </c>
      <c r="AC1302" s="8">
        <v>0.0</v>
      </c>
      <c r="AD1302" s="8">
        <v>-0.6</v>
      </c>
      <c r="AE1302" s="14">
        <v>2016.0</v>
      </c>
      <c r="AF1302" s="17"/>
    </row>
    <row r="1303">
      <c r="A1303" s="8">
        <v>52.0</v>
      </c>
      <c r="B1303" s="9" t="s">
        <v>2632</v>
      </c>
      <c r="C1303" s="10" t="s">
        <v>2633</v>
      </c>
      <c r="D1303" s="8">
        <v>30.0</v>
      </c>
      <c r="E1303" s="8">
        <v>32.0</v>
      </c>
      <c r="F1303" s="8">
        <v>17.0</v>
      </c>
      <c r="G1303" s="8">
        <v>15.0</v>
      </c>
      <c r="H1303" s="8">
        <v>25.8</v>
      </c>
      <c r="I1303" s="11">
        <v>8.5</v>
      </c>
      <c r="J1303" s="10">
        <v>3.5</v>
      </c>
      <c r="K1303" s="10">
        <v>7.8</v>
      </c>
      <c r="L1303" s="8">
        <v>45.0</v>
      </c>
      <c r="M1303" s="8">
        <v>0.0</v>
      </c>
      <c r="N1303" s="10">
        <v>0.1</v>
      </c>
      <c r="O1303" s="8">
        <v>0.0</v>
      </c>
      <c r="P1303" s="8">
        <v>1.5</v>
      </c>
      <c r="Q1303" s="8">
        <v>1.9</v>
      </c>
      <c r="R1303" s="8">
        <v>79.0</v>
      </c>
      <c r="S1303" s="10">
        <v>1.4</v>
      </c>
      <c r="T1303" s="10">
        <v>3.2</v>
      </c>
      <c r="U1303" s="10">
        <v>4.5</v>
      </c>
      <c r="V1303" s="10">
        <v>1.4</v>
      </c>
      <c r="W1303" s="10">
        <v>1.1</v>
      </c>
      <c r="X1303" s="10">
        <v>0.8</v>
      </c>
      <c r="Y1303" s="10">
        <v>0.1</v>
      </c>
      <c r="Z1303" s="10">
        <v>2.6</v>
      </c>
      <c r="AA1303" s="8">
        <v>16.3</v>
      </c>
      <c r="AB1303" s="8">
        <v>0.0</v>
      </c>
      <c r="AC1303" s="8">
        <v>0.0</v>
      </c>
      <c r="AD1303" s="8">
        <v>0.5</v>
      </c>
      <c r="AE1303" s="14">
        <v>2016.0</v>
      </c>
      <c r="AF1303" s="17"/>
    </row>
    <row r="1304">
      <c r="A1304" s="8">
        <v>53.0</v>
      </c>
      <c r="B1304" s="9" t="s">
        <v>2634</v>
      </c>
      <c r="C1304" s="10" t="s">
        <v>2635</v>
      </c>
      <c r="D1304" s="8">
        <v>26.0</v>
      </c>
      <c r="E1304" s="8">
        <v>34.0</v>
      </c>
      <c r="F1304" s="8">
        <v>17.0</v>
      </c>
      <c r="G1304" s="8">
        <v>17.0</v>
      </c>
      <c r="H1304" s="8">
        <v>23.9</v>
      </c>
      <c r="I1304" s="11">
        <v>8.4</v>
      </c>
      <c r="J1304" s="10">
        <v>3.4</v>
      </c>
      <c r="K1304" s="10">
        <v>8.0</v>
      </c>
      <c r="L1304" s="8">
        <v>41.8</v>
      </c>
      <c r="M1304" s="10">
        <v>0.5</v>
      </c>
      <c r="N1304" s="10">
        <v>1.7</v>
      </c>
      <c r="O1304" s="8">
        <v>29.8</v>
      </c>
      <c r="P1304" s="8">
        <v>1.2</v>
      </c>
      <c r="Q1304" s="8">
        <v>1.4</v>
      </c>
      <c r="R1304" s="8">
        <v>83.3</v>
      </c>
      <c r="S1304" s="10">
        <v>0.5</v>
      </c>
      <c r="T1304" s="10">
        <v>1.6</v>
      </c>
      <c r="U1304" s="10">
        <v>2.1</v>
      </c>
      <c r="V1304" s="10">
        <v>2.8</v>
      </c>
      <c r="W1304" s="10">
        <v>2.0</v>
      </c>
      <c r="X1304" s="10">
        <v>0.7</v>
      </c>
      <c r="Y1304" s="8">
        <v>0.0</v>
      </c>
      <c r="Z1304" s="10">
        <v>2.6</v>
      </c>
      <c r="AA1304" s="8">
        <v>15.2</v>
      </c>
      <c r="AB1304" s="8">
        <v>0.0</v>
      </c>
      <c r="AC1304" s="8">
        <v>0.0</v>
      </c>
      <c r="AD1304" s="8">
        <v>-0.9</v>
      </c>
      <c r="AE1304" s="14">
        <v>2016.0</v>
      </c>
      <c r="AF1304" s="17"/>
    </row>
    <row r="1305">
      <c r="A1305" s="8">
        <v>54.0</v>
      </c>
      <c r="B1305" s="9" t="s">
        <v>2636</v>
      </c>
      <c r="C1305" s="10" t="s">
        <v>2637</v>
      </c>
      <c r="D1305" s="8">
        <v>30.0</v>
      </c>
      <c r="E1305" s="8">
        <v>32.0</v>
      </c>
      <c r="F1305" s="8">
        <v>16.0</v>
      </c>
      <c r="G1305" s="8">
        <v>16.0</v>
      </c>
      <c r="H1305" s="8">
        <v>24.4</v>
      </c>
      <c r="I1305" s="11">
        <v>8.3</v>
      </c>
      <c r="J1305" s="10">
        <v>2.7</v>
      </c>
      <c r="K1305" s="10">
        <v>7.7</v>
      </c>
      <c r="L1305" s="8">
        <v>34.6</v>
      </c>
      <c r="M1305" s="10">
        <v>1.0</v>
      </c>
      <c r="N1305" s="10">
        <v>3.8</v>
      </c>
      <c r="O1305" s="8">
        <v>26.8</v>
      </c>
      <c r="P1305" s="8">
        <v>2.0</v>
      </c>
      <c r="Q1305" s="8">
        <v>2.7</v>
      </c>
      <c r="R1305" s="8">
        <v>75.3</v>
      </c>
      <c r="S1305" s="10">
        <v>0.7</v>
      </c>
      <c r="T1305" s="10">
        <v>2.6</v>
      </c>
      <c r="U1305" s="10">
        <v>3.3</v>
      </c>
      <c r="V1305" s="10">
        <v>2.0</v>
      </c>
      <c r="W1305" s="10">
        <v>1.8</v>
      </c>
      <c r="X1305" s="10">
        <v>0.9</v>
      </c>
      <c r="Y1305" s="10">
        <v>0.3</v>
      </c>
      <c r="Z1305" s="10">
        <v>2.1</v>
      </c>
      <c r="AA1305" s="8">
        <v>17.0</v>
      </c>
      <c r="AB1305" s="8">
        <v>0.0</v>
      </c>
      <c r="AC1305" s="8">
        <v>0.0</v>
      </c>
      <c r="AD1305" s="8">
        <v>1.5</v>
      </c>
      <c r="AE1305" s="14">
        <v>2016.0</v>
      </c>
      <c r="AF1305" s="17"/>
    </row>
    <row r="1306">
      <c r="A1306" s="8">
        <v>55.0</v>
      </c>
      <c r="B1306" s="9" t="s">
        <v>2638</v>
      </c>
      <c r="C1306" s="10" t="s">
        <v>2639</v>
      </c>
      <c r="D1306" s="8">
        <v>31.0</v>
      </c>
      <c r="E1306" s="8">
        <v>33.0</v>
      </c>
      <c r="F1306" s="8">
        <v>17.0</v>
      </c>
      <c r="G1306" s="8">
        <v>16.0</v>
      </c>
      <c r="H1306" s="8">
        <v>26.7</v>
      </c>
      <c r="I1306" s="11">
        <v>8.3</v>
      </c>
      <c r="J1306" s="10">
        <v>3.2</v>
      </c>
      <c r="K1306" s="10">
        <v>5.0</v>
      </c>
      <c r="L1306" s="8">
        <v>63.9</v>
      </c>
      <c r="M1306" s="8">
        <v>0.0</v>
      </c>
      <c r="N1306" s="8">
        <v>0.0</v>
      </c>
      <c r="O1306" s="8">
        <v>0.0</v>
      </c>
      <c r="P1306" s="8">
        <v>1.8</v>
      </c>
      <c r="Q1306" s="8">
        <v>2.1</v>
      </c>
      <c r="R1306" s="8">
        <v>88.4</v>
      </c>
      <c r="S1306" s="10">
        <v>2.3</v>
      </c>
      <c r="T1306" s="10">
        <v>5.1</v>
      </c>
      <c r="U1306" s="10">
        <v>7.4</v>
      </c>
      <c r="V1306" s="10">
        <v>2.1</v>
      </c>
      <c r="W1306" s="10">
        <v>1.6</v>
      </c>
      <c r="X1306" s="10">
        <v>0.9</v>
      </c>
      <c r="Y1306" s="10">
        <v>0.5</v>
      </c>
      <c r="Z1306" s="10">
        <v>2.4</v>
      </c>
      <c r="AA1306" s="8">
        <v>20.5</v>
      </c>
      <c r="AB1306" s="8">
        <v>6.0</v>
      </c>
      <c r="AC1306" s="8">
        <v>0.0</v>
      </c>
      <c r="AD1306" s="8">
        <v>0.3</v>
      </c>
      <c r="AE1306" s="14">
        <v>2016.0</v>
      </c>
      <c r="AF1306" s="17"/>
    </row>
    <row r="1307">
      <c r="A1307" s="8">
        <v>55.0</v>
      </c>
      <c r="B1307" s="9" t="s">
        <v>2640</v>
      </c>
      <c r="C1307" s="10" t="s">
        <v>2641</v>
      </c>
      <c r="D1307" s="8">
        <v>32.0</v>
      </c>
      <c r="E1307" s="8">
        <v>22.0</v>
      </c>
      <c r="F1307" s="8">
        <v>9.0</v>
      </c>
      <c r="G1307" s="8">
        <v>13.0</v>
      </c>
      <c r="H1307" s="8">
        <v>20.8</v>
      </c>
      <c r="I1307" s="11">
        <v>8.3</v>
      </c>
      <c r="J1307" s="10">
        <v>2.5</v>
      </c>
      <c r="K1307" s="10">
        <v>7.5</v>
      </c>
      <c r="L1307" s="8">
        <v>33.1</v>
      </c>
      <c r="M1307" s="10">
        <v>1.5</v>
      </c>
      <c r="N1307" s="10">
        <v>4.8</v>
      </c>
      <c r="O1307" s="8">
        <v>30.5</v>
      </c>
      <c r="P1307" s="8">
        <v>1.8</v>
      </c>
      <c r="Q1307" s="8">
        <v>2.0</v>
      </c>
      <c r="R1307" s="8">
        <v>90.9</v>
      </c>
      <c r="S1307" s="10">
        <v>0.4</v>
      </c>
      <c r="T1307" s="10">
        <v>1.3</v>
      </c>
      <c r="U1307" s="10">
        <v>1.7</v>
      </c>
      <c r="V1307" s="10">
        <v>1.9</v>
      </c>
      <c r="W1307" s="10">
        <v>1.4</v>
      </c>
      <c r="X1307" s="10">
        <v>0.4</v>
      </c>
      <c r="Y1307" s="8">
        <v>0.0</v>
      </c>
      <c r="Z1307" s="10">
        <v>1.5</v>
      </c>
      <c r="AA1307" s="8">
        <v>14.1</v>
      </c>
      <c r="AB1307" s="8">
        <v>0.0</v>
      </c>
      <c r="AC1307" s="8">
        <v>0.0</v>
      </c>
      <c r="AD1307" s="8">
        <v>-0.7</v>
      </c>
      <c r="AE1307" s="14">
        <v>2016.0</v>
      </c>
      <c r="AF1307" s="17"/>
    </row>
    <row r="1308">
      <c r="A1308" s="8">
        <v>57.0</v>
      </c>
      <c r="B1308" s="9" t="s">
        <v>2642</v>
      </c>
      <c r="C1308" s="10" t="s">
        <v>2643</v>
      </c>
      <c r="D1308" s="8">
        <v>30.0</v>
      </c>
      <c r="E1308" s="8">
        <v>34.0</v>
      </c>
      <c r="F1308" s="8">
        <v>26.0</v>
      </c>
      <c r="G1308" s="8">
        <v>8.0</v>
      </c>
      <c r="H1308" s="8">
        <v>23.3</v>
      </c>
      <c r="I1308" s="11">
        <v>8.1</v>
      </c>
      <c r="J1308" s="10">
        <v>3.0</v>
      </c>
      <c r="K1308" s="10">
        <v>6.7</v>
      </c>
      <c r="L1308" s="8">
        <v>44.9</v>
      </c>
      <c r="M1308" s="10">
        <v>0.7</v>
      </c>
      <c r="N1308" s="10">
        <v>1.9</v>
      </c>
      <c r="O1308" s="8">
        <v>35.9</v>
      </c>
      <c r="P1308" s="8">
        <v>1.4</v>
      </c>
      <c r="Q1308" s="8">
        <v>1.6</v>
      </c>
      <c r="R1308" s="8">
        <v>89.1</v>
      </c>
      <c r="S1308" s="10">
        <v>0.4</v>
      </c>
      <c r="T1308" s="10">
        <v>1.6</v>
      </c>
      <c r="U1308" s="10">
        <v>2.0</v>
      </c>
      <c r="V1308" s="10">
        <v>1.5</v>
      </c>
      <c r="W1308" s="10">
        <v>1.2</v>
      </c>
      <c r="X1308" s="10">
        <v>1.1</v>
      </c>
      <c r="Y1308" s="10">
        <v>0.2</v>
      </c>
      <c r="Z1308" s="10">
        <v>1.4</v>
      </c>
      <c r="AA1308" s="8">
        <v>15.0</v>
      </c>
      <c r="AB1308" s="8">
        <v>0.0</v>
      </c>
      <c r="AC1308" s="8">
        <v>0.0</v>
      </c>
      <c r="AD1308" s="8">
        <v>3.4</v>
      </c>
      <c r="AE1308" s="14">
        <v>2016.0</v>
      </c>
      <c r="AF1308" s="17"/>
    </row>
    <row r="1309">
      <c r="A1309" s="8">
        <v>58.0</v>
      </c>
      <c r="B1309" s="9" t="s">
        <v>2644</v>
      </c>
      <c r="C1309" s="10" t="s">
        <v>2645</v>
      </c>
      <c r="D1309" s="8">
        <v>26.0</v>
      </c>
      <c r="E1309" s="8">
        <v>25.0</v>
      </c>
      <c r="F1309" s="8">
        <v>6.0</v>
      </c>
      <c r="G1309" s="8">
        <v>19.0</v>
      </c>
      <c r="H1309" s="8">
        <v>19.6</v>
      </c>
      <c r="I1309" s="11">
        <v>8.0</v>
      </c>
      <c r="J1309" s="10">
        <v>3.1</v>
      </c>
      <c r="K1309" s="10">
        <v>5.6</v>
      </c>
      <c r="L1309" s="8">
        <v>54.6</v>
      </c>
      <c r="M1309" s="8">
        <v>0.0</v>
      </c>
      <c r="N1309" s="8">
        <v>0.0</v>
      </c>
      <c r="O1309" s="8">
        <v>0.0</v>
      </c>
      <c r="P1309" s="8">
        <v>1.8</v>
      </c>
      <c r="Q1309" s="8">
        <v>2.4</v>
      </c>
      <c r="R1309" s="8">
        <v>75.4</v>
      </c>
      <c r="S1309" s="10">
        <v>1.9</v>
      </c>
      <c r="T1309" s="10">
        <v>2.6</v>
      </c>
      <c r="U1309" s="10">
        <v>4.5</v>
      </c>
      <c r="V1309" s="10">
        <v>0.5</v>
      </c>
      <c r="W1309" s="10">
        <v>1.1</v>
      </c>
      <c r="X1309" s="10">
        <v>0.4</v>
      </c>
      <c r="Y1309" s="10">
        <v>0.5</v>
      </c>
      <c r="Z1309" s="10">
        <v>2.2</v>
      </c>
      <c r="AA1309" s="8">
        <v>15.0</v>
      </c>
      <c r="AB1309" s="8">
        <v>1.0</v>
      </c>
      <c r="AC1309" s="8">
        <v>0.0</v>
      </c>
      <c r="AD1309" s="8">
        <v>-2.4</v>
      </c>
      <c r="AE1309" s="14">
        <v>2016.0</v>
      </c>
      <c r="AF1309" s="17"/>
    </row>
    <row r="1310">
      <c r="A1310" s="8">
        <v>59.0</v>
      </c>
      <c r="B1310" s="9" t="s">
        <v>2646</v>
      </c>
      <c r="C1310" s="10" t="s">
        <v>2647</v>
      </c>
      <c r="D1310" s="8">
        <v>25.0</v>
      </c>
      <c r="E1310" s="8">
        <v>34.0</v>
      </c>
      <c r="F1310" s="8">
        <v>18.0</v>
      </c>
      <c r="G1310" s="8">
        <v>16.0</v>
      </c>
      <c r="H1310" s="8">
        <v>19.3</v>
      </c>
      <c r="I1310" s="11">
        <v>7.8</v>
      </c>
      <c r="J1310" s="10">
        <v>3.0</v>
      </c>
      <c r="K1310" s="10">
        <v>7.1</v>
      </c>
      <c r="L1310" s="8">
        <v>42.5</v>
      </c>
      <c r="M1310" s="10">
        <v>0.6</v>
      </c>
      <c r="N1310" s="10">
        <v>1.9</v>
      </c>
      <c r="O1310" s="8">
        <v>33.3</v>
      </c>
      <c r="P1310" s="8">
        <v>1.2</v>
      </c>
      <c r="Q1310" s="8">
        <v>1.5</v>
      </c>
      <c r="R1310" s="8">
        <v>76.9</v>
      </c>
      <c r="S1310" s="10">
        <v>0.3</v>
      </c>
      <c r="T1310" s="10">
        <v>1.2</v>
      </c>
      <c r="U1310" s="10">
        <v>1.5</v>
      </c>
      <c r="V1310" s="10">
        <v>4.6</v>
      </c>
      <c r="W1310" s="10">
        <v>2.1</v>
      </c>
      <c r="X1310" s="10">
        <v>1.1</v>
      </c>
      <c r="Y1310" s="10">
        <v>0.1</v>
      </c>
      <c r="Z1310" s="10">
        <v>1.8</v>
      </c>
      <c r="AA1310" s="8">
        <v>16.9</v>
      </c>
      <c r="AB1310" s="8">
        <v>1.0</v>
      </c>
      <c r="AC1310" s="8">
        <v>0.0</v>
      </c>
      <c r="AD1310" s="8">
        <v>0.2</v>
      </c>
      <c r="AE1310" s="14">
        <v>2016.0</v>
      </c>
      <c r="AF1310" s="17"/>
    </row>
    <row r="1311">
      <c r="A1311" s="8">
        <v>60.0</v>
      </c>
      <c r="B1311" s="9" t="s">
        <v>2648</v>
      </c>
      <c r="C1311" s="10" t="s">
        <v>2649</v>
      </c>
      <c r="D1311" s="8">
        <v>32.0</v>
      </c>
      <c r="E1311" s="8">
        <v>33.0</v>
      </c>
      <c r="F1311" s="8">
        <v>14.0</v>
      </c>
      <c r="G1311" s="8">
        <v>19.0</v>
      </c>
      <c r="H1311" s="8">
        <v>24.7</v>
      </c>
      <c r="I1311" s="11">
        <v>7.8</v>
      </c>
      <c r="J1311" s="10">
        <v>2.9</v>
      </c>
      <c r="K1311" s="10">
        <v>7.6</v>
      </c>
      <c r="L1311" s="8">
        <v>38.4</v>
      </c>
      <c r="M1311" s="10">
        <v>0.9</v>
      </c>
      <c r="N1311" s="10">
        <v>2.7</v>
      </c>
      <c r="O1311" s="8">
        <v>32.2</v>
      </c>
      <c r="P1311" s="8">
        <v>1.1</v>
      </c>
      <c r="Q1311" s="8">
        <v>1.7</v>
      </c>
      <c r="R1311" s="8">
        <v>63.2</v>
      </c>
      <c r="S1311" s="10">
        <v>0.8</v>
      </c>
      <c r="T1311" s="10">
        <v>2.2</v>
      </c>
      <c r="U1311" s="10">
        <v>3.0</v>
      </c>
      <c r="V1311" s="10">
        <v>2.0</v>
      </c>
      <c r="W1311" s="10">
        <v>1.7</v>
      </c>
      <c r="X1311" s="10">
        <v>1.2</v>
      </c>
      <c r="Y1311" s="10">
        <v>0.3</v>
      </c>
      <c r="Z1311" s="10">
        <v>2.8</v>
      </c>
      <c r="AA1311" s="8">
        <v>16.5</v>
      </c>
      <c r="AB1311" s="8">
        <v>0.0</v>
      </c>
      <c r="AC1311" s="8">
        <v>0.0</v>
      </c>
      <c r="AD1311" s="8">
        <v>-0.8</v>
      </c>
      <c r="AE1311" s="14">
        <v>2016.0</v>
      </c>
      <c r="AF1311" s="17"/>
    </row>
    <row r="1312">
      <c r="A1312" s="8">
        <v>61.0</v>
      </c>
      <c r="B1312" s="9" t="s">
        <v>2650</v>
      </c>
      <c r="C1312" s="10" t="s">
        <v>2651</v>
      </c>
      <c r="D1312" s="8">
        <v>25.0</v>
      </c>
      <c r="E1312" s="8">
        <v>4.0</v>
      </c>
      <c r="F1312" s="8">
        <v>2.0</v>
      </c>
      <c r="G1312" s="8">
        <v>2.0</v>
      </c>
      <c r="H1312" s="8">
        <v>13.8</v>
      </c>
      <c r="I1312" s="11">
        <v>7.8</v>
      </c>
      <c r="J1312" s="10">
        <v>2.8</v>
      </c>
      <c r="K1312" s="10">
        <v>5.3</v>
      </c>
      <c r="L1312" s="8">
        <v>52.4</v>
      </c>
      <c r="M1312" s="10">
        <v>0.5</v>
      </c>
      <c r="N1312" s="10">
        <v>2.5</v>
      </c>
      <c r="O1312" s="8">
        <v>20.0</v>
      </c>
      <c r="P1312" s="8">
        <v>1.8</v>
      </c>
      <c r="Q1312" s="8">
        <v>1.8</v>
      </c>
      <c r="R1312" s="8">
        <v>100.0</v>
      </c>
      <c r="S1312" s="10">
        <v>0.3</v>
      </c>
      <c r="T1312" s="10">
        <v>1.8</v>
      </c>
      <c r="U1312" s="10">
        <v>2.0</v>
      </c>
      <c r="V1312" s="10">
        <v>0.8</v>
      </c>
      <c r="W1312" s="10">
        <v>1.3</v>
      </c>
      <c r="X1312" s="10">
        <v>0.5</v>
      </c>
      <c r="Y1312" s="8">
        <v>0.0</v>
      </c>
      <c r="Z1312" s="10">
        <v>2.0</v>
      </c>
      <c r="AA1312" s="8">
        <v>12.0</v>
      </c>
      <c r="AB1312" s="8">
        <v>0.0</v>
      </c>
      <c r="AC1312" s="8">
        <v>0.0</v>
      </c>
      <c r="AD1312" s="8">
        <v>-9.5</v>
      </c>
      <c r="AE1312" s="14">
        <v>2016.0</v>
      </c>
      <c r="AF1312" s="17"/>
    </row>
    <row r="1313">
      <c r="A1313" s="8">
        <v>62.0</v>
      </c>
      <c r="B1313" s="9" t="s">
        <v>2652</v>
      </c>
      <c r="C1313" s="10" t="s">
        <v>2653</v>
      </c>
      <c r="D1313" s="8">
        <v>29.0</v>
      </c>
      <c r="E1313" s="8">
        <v>34.0</v>
      </c>
      <c r="F1313" s="8">
        <v>11.0</v>
      </c>
      <c r="G1313" s="8">
        <v>23.0</v>
      </c>
      <c r="H1313" s="8">
        <v>24.3</v>
      </c>
      <c r="I1313" s="11">
        <v>7.7</v>
      </c>
      <c r="J1313" s="10">
        <v>3.5</v>
      </c>
      <c r="K1313" s="10">
        <v>6.4</v>
      </c>
      <c r="L1313" s="8">
        <v>54.8</v>
      </c>
      <c r="M1313" s="8">
        <v>0.0</v>
      </c>
      <c r="N1313" s="8">
        <v>0.0</v>
      </c>
      <c r="O1313" s="8">
        <v>0.0</v>
      </c>
      <c r="P1313" s="8">
        <v>0.7</v>
      </c>
      <c r="Q1313" s="8">
        <v>1.3</v>
      </c>
      <c r="R1313" s="8">
        <v>55.6</v>
      </c>
      <c r="S1313" s="10">
        <v>2.8</v>
      </c>
      <c r="T1313" s="10">
        <v>5.2</v>
      </c>
      <c r="U1313" s="10">
        <v>8.0</v>
      </c>
      <c r="V1313" s="10">
        <v>1.1</v>
      </c>
      <c r="W1313" s="10">
        <v>0.8</v>
      </c>
      <c r="X1313" s="10">
        <v>0.4</v>
      </c>
      <c r="Y1313" s="10">
        <v>0.9</v>
      </c>
      <c r="Z1313" s="10">
        <v>3.3</v>
      </c>
      <c r="AA1313" s="8">
        <v>19.4</v>
      </c>
      <c r="AB1313" s="8">
        <v>8.0</v>
      </c>
      <c r="AC1313" s="8">
        <v>0.0</v>
      </c>
      <c r="AD1313" s="8">
        <v>-3.9</v>
      </c>
      <c r="AE1313" s="14">
        <v>2016.0</v>
      </c>
      <c r="AF1313" s="17"/>
    </row>
    <row r="1314">
      <c r="A1314" s="8">
        <v>63.0</v>
      </c>
      <c r="B1314" s="9" t="s">
        <v>2654</v>
      </c>
      <c r="C1314" s="10" t="s">
        <v>2655</v>
      </c>
      <c r="D1314" s="8">
        <v>33.0</v>
      </c>
      <c r="E1314" s="8">
        <v>19.0</v>
      </c>
      <c r="F1314" s="8">
        <v>10.0</v>
      </c>
      <c r="G1314" s="8">
        <v>9.0</v>
      </c>
      <c r="H1314" s="8">
        <v>30.0</v>
      </c>
      <c r="I1314" s="11">
        <v>7.6</v>
      </c>
      <c r="J1314" s="10">
        <v>3.3</v>
      </c>
      <c r="K1314" s="10">
        <v>7.8</v>
      </c>
      <c r="L1314" s="8">
        <v>41.6</v>
      </c>
      <c r="M1314" s="10">
        <v>0.1</v>
      </c>
      <c r="N1314" s="10">
        <v>0.5</v>
      </c>
      <c r="O1314" s="8">
        <v>22.2</v>
      </c>
      <c r="P1314" s="8">
        <v>1.0</v>
      </c>
      <c r="Q1314" s="8">
        <v>1.3</v>
      </c>
      <c r="R1314" s="8">
        <v>76.0</v>
      </c>
      <c r="S1314" s="10">
        <v>2.2</v>
      </c>
      <c r="T1314" s="10">
        <v>5.6</v>
      </c>
      <c r="U1314" s="10">
        <v>7.8</v>
      </c>
      <c r="V1314" s="10">
        <v>1.8</v>
      </c>
      <c r="W1314" s="10">
        <v>1.2</v>
      </c>
      <c r="X1314" s="10">
        <v>2.1</v>
      </c>
      <c r="Y1314" s="10">
        <v>1.0</v>
      </c>
      <c r="Z1314" s="10">
        <v>2.3</v>
      </c>
      <c r="AA1314" s="8">
        <v>23.5</v>
      </c>
      <c r="AB1314" s="8">
        <v>5.0</v>
      </c>
      <c r="AC1314" s="8">
        <v>0.0</v>
      </c>
      <c r="AD1314" s="8">
        <v>2.8</v>
      </c>
      <c r="AE1314" s="14">
        <v>2016.0</v>
      </c>
      <c r="AF1314" s="17"/>
    </row>
    <row r="1315">
      <c r="A1315" s="8">
        <v>64.0</v>
      </c>
      <c r="B1315" s="9" t="s">
        <v>2656</v>
      </c>
      <c r="C1315" s="10" t="s">
        <v>2657</v>
      </c>
      <c r="D1315" s="8">
        <v>23.0</v>
      </c>
      <c r="E1315" s="8">
        <v>33.0</v>
      </c>
      <c r="F1315" s="8">
        <v>17.0</v>
      </c>
      <c r="G1315" s="8">
        <v>16.0</v>
      </c>
      <c r="H1315" s="8">
        <v>21.3</v>
      </c>
      <c r="I1315" s="11">
        <v>7.5</v>
      </c>
      <c r="J1315" s="10">
        <v>2.8</v>
      </c>
      <c r="K1315" s="10">
        <v>6.3</v>
      </c>
      <c r="L1315" s="8">
        <v>43.5</v>
      </c>
      <c r="M1315" s="10">
        <v>0.5</v>
      </c>
      <c r="N1315" s="10">
        <v>1.9</v>
      </c>
      <c r="O1315" s="8">
        <v>27.4</v>
      </c>
      <c r="P1315" s="8">
        <v>1.5</v>
      </c>
      <c r="Q1315" s="8">
        <v>1.9</v>
      </c>
      <c r="R1315" s="8">
        <v>77.4</v>
      </c>
      <c r="S1315" s="10">
        <v>0.7</v>
      </c>
      <c r="T1315" s="10">
        <v>1.8</v>
      </c>
      <c r="U1315" s="10">
        <v>2.6</v>
      </c>
      <c r="V1315" s="10">
        <v>1.2</v>
      </c>
      <c r="W1315" s="10">
        <v>1.2</v>
      </c>
      <c r="X1315" s="10">
        <v>0.9</v>
      </c>
      <c r="Y1315" s="10">
        <v>0.2</v>
      </c>
      <c r="Z1315" s="10">
        <v>0.8</v>
      </c>
      <c r="AA1315" s="8">
        <v>13.9</v>
      </c>
      <c r="AB1315" s="8">
        <v>0.0</v>
      </c>
      <c r="AC1315" s="8">
        <v>0.0</v>
      </c>
      <c r="AD1315" s="8">
        <v>-4.0</v>
      </c>
      <c r="AE1315" s="14">
        <v>2016.0</v>
      </c>
      <c r="AF1315" s="17"/>
    </row>
    <row r="1316">
      <c r="A1316" s="8">
        <v>65.0</v>
      </c>
      <c r="B1316" s="9" t="s">
        <v>2658</v>
      </c>
      <c r="C1316" s="10" t="s">
        <v>2659</v>
      </c>
      <c r="D1316" s="8">
        <v>30.0</v>
      </c>
      <c r="E1316" s="8">
        <v>34.0</v>
      </c>
      <c r="F1316" s="8">
        <v>28.0</v>
      </c>
      <c r="G1316" s="8">
        <v>6.0</v>
      </c>
      <c r="H1316" s="8">
        <v>19.3</v>
      </c>
      <c r="I1316" s="11">
        <v>7.5</v>
      </c>
      <c r="J1316" s="10">
        <v>2.6</v>
      </c>
      <c r="K1316" s="10">
        <v>6.4</v>
      </c>
      <c r="L1316" s="8">
        <v>39.7</v>
      </c>
      <c r="M1316" s="10">
        <v>0.8</v>
      </c>
      <c r="N1316" s="10">
        <v>2.5</v>
      </c>
      <c r="O1316" s="8">
        <v>32.1</v>
      </c>
      <c r="P1316" s="8">
        <v>1.6</v>
      </c>
      <c r="Q1316" s="8">
        <v>1.9</v>
      </c>
      <c r="R1316" s="8">
        <v>82.8</v>
      </c>
      <c r="S1316" s="10">
        <v>0.2</v>
      </c>
      <c r="T1316" s="10">
        <v>0.7</v>
      </c>
      <c r="U1316" s="10">
        <v>0.9</v>
      </c>
      <c r="V1316" s="10">
        <v>2.8</v>
      </c>
      <c r="W1316" s="10">
        <v>1.7</v>
      </c>
      <c r="X1316" s="10">
        <v>1.0</v>
      </c>
      <c r="Y1316" s="10">
        <v>0.1</v>
      </c>
      <c r="Z1316" s="10">
        <v>1.4</v>
      </c>
      <c r="AA1316" s="8">
        <v>14.0</v>
      </c>
      <c r="AB1316" s="8">
        <v>0.0</v>
      </c>
      <c r="AC1316" s="8">
        <v>0.0</v>
      </c>
      <c r="AD1316" s="8">
        <v>4.7</v>
      </c>
      <c r="AE1316" s="14">
        <v>2016.0</v>
      </c>
      <c r="AF1316" s="17"/>
    </row>
    <row r="1317">
      <c r="A1317" s="8">
        <v>66.0</v>
      </c>
      <c r="B1317" s="9" t="s">
        <v>2660</v>
      </c>
      <c r="C1317" s="10" t="s">
        <v>2661</v>
      </c>
      <c r="D1317" s="8">
        <v>35.0</v>
      </c>
      <c r="E1317" s="8">
        <v>33.0</v>
      </c>
      <c r="F1317" s="8">
        <v>27.0</v>
      </c>
      <c r="G1317" s="8">
        <v>6.0</v>
      </c>
      <c r="H1317" s="8">
        <v>24.6</v>
      </c>
      <c r="I1317" s="11">
        <v>7.4</v>
      </c>
      <c r="J1317" s="10">
        <v>2.8</v>
      </c>
      <c r="K1317" s="10">
        <v>5.8</v>
      </c>
      <c r="L1317" s="8">
        <v>47.7</v>
      </c>
      <c r="M1317" s="8">
        <v>0.0</v>
      </c>
      <c r="N1317" s="8">
        <v>0.0</v>
      </c>
      <c r="O1317" s="8">
        <v>0.0</v>
      </c>
      <c r="P1317" s="8">
        <v>1.8</v>
      </c>
      <c r="Q1317" s="8">
        <v>2.1</v>
      </c>
      <c r="R1317" s="8">
        <v>85.7</v>
      </c>
      <c r="S1317" s="10">
        <v>2.2</v>
      </c>
      <c r="T1317" s="10">
        <v>5.1</v>
      </c>
      <c r="U1317" s="10">
        <v>7.3</v>
      </c>
      <c r="V1317" s="10">
        <v>1.8</v>
      </c>
      <c r="W1317" s="10">
        <v>0.8</v>
      </c>
      <c r="X1317" s="10">
        <v>0.9</v>
      </c>
      <c r="Y1317" s="10">
        <v>0.3</v>
      </c>
      <c r="Z1317" s="10">
        <v>2.5</v>
      </c>
      <c r="AA1317" s="8">
        <v>18.8</v>
      </c>
      <c r="AB1317" s="8">
        <v>2.0</v>
      </c>
      <c r="AC1317" s="8">
        <v>0.0</v>
      </c>
      <c r="AD1317" s="8">
        <v>3.9</v>
      </c>
      <c r="AE1317" s="14">
        <v>2016.0</v>
      </c>
      <c r="AF1317" s="17"/>
    </row>
    <row r="1318">
      <c r="A1318" s="8">
        <v>67.0</v>
      </c>
      <c r="B1318" s="9" t="s">
        <v>2662</v>
      </c>
      <c r="C1318" s="10" t="s">
        <v>2663</v>
      </c>
      <c r="D1318" s="8">
        <v>26.0</v>
      </c>
      <c r="E1318" s="8">
        <v>32.0</v>
      </c>
      <c r="F1318" s="8">
        <v>13.0</v>
      </c>
      <c r="G1318" s="8">
        <v>19.0</v>
      </c>
      <c r="H1318" s="8">
        <v>24.4</v>
      </c>
      <c r="I1318" s="11">
        <v>7.3</v>
      </c>
      <c r="J1318" s="10">
        <v>2.3</v>
      </c>
      <c r="K1318" s="10">
        <v>6.2</v>
      </c>
      <c r="L1318" s="8">
        <v>36.9</v>
      </c>
      <c r="M1318" s="10">
        <v>0.5</v>
      </c>
      <c r="N1318" s="10">
        <v>1.6</v>
      </c>
      <c r="O1318" s="8">
        <v>32.0</v>
      </c>
      <c r="P1318" s="8">
        <v>2.2</v>
      </c>
      <c r="Q1318" s="8">
        <v>3.0</v>
      </c>
      <c r="R1318" s="8">
        <v>74.7</v>
      </c>
      <c r="S1318" s="10">
        <v>1.1</v>
      </c>
      <c r="T1318" s="10">
        <v>3.4</v>
      </c>
      <c r="U1318" s="10">
        <v>4.5</v>
      </c>
      <c r="V1318" s="10">
        <v>2.6</v>
      </c>
      <c r="W1318" s="10">
        <v>1.5</v>
      </c>
      <c r="X1318" s="10">
        <v>1.0</v>
      </c>
      <c r="Y1318" s="10">
        <v>0.3</v>
      </c>
      <c r="Z1318" s="10">
        <v>2.5</v>
      </c>
      <c r="AA1318" s="8">
        <v>17.4</v>
      </c>
      <c r="AB1318" s="8">
        <v>0.0</v>
      </c>
      <c r="AC1318" s="8">
        <v>0.0</v>
      </c>
      <c r="AD1318" s="8">
        <v>-0.1</v>
      </c>
      <c r="AE1318" s="14">
        <v>2016.0</v>
      </c>
      <c r="AF1318" s="17"/>
    </row>
    <row r="1319">
      <c r="A1319" s="8">
        <v>68.0</v>
      </c>
      <c r="B1319" s="9" t="s">
        <v>2664</v>
      </c>
      <c r="C1319" s="10" t="s">
        <v>2665</v>
      </c>
      <c r="D1319" s="8">
        <v>30.0</v>
      </c>
      <c r="E1319" s="8">
        <v>4.0</v>
      </c>
      <c r="F1319" s="8">
        <v>2.0</v>
      </c>
      <c r="G1319" s="8">
        <v>2.0</v>
      </c>
      <c r="H1319" s="8">
        <v>17.4</v>
      </c>
      <c r="I1319" s="11">
        <v>7.3</v>
      </c>
      <c r="J1319" s="10">
        <v>2.3</v>
      </c>
      <c r="K1319" s="10">
        <v>4.5</v>
      </c>
      <c r="L1319" s="8">
        <v>50.0</v>
      </c>
      <c r="M1319" s="8">
        <v>0.0</v>
      </c>
      <c r="N1319" s="8">
        <v>0.0</v>
      </c>
      <c r="O1319" s="8">
        <v>0.0</v>
      </c>
      <c r="P1319" s="8">
        <v>2.8</v>
      </c>
      <c r="Q1319" s="8">
        <v>3.3</v>
      </c>
      <c r="R1319" s="8">
        <v>84.6</v>
      </c>
      <c r="S1319" s="10">
        <v>1.0</v>
      </c>
      <c r="T1319" s="10">
        <v>2.0</v>
      </c>
      <c r="U1319" s="10">
        <v>3.0</v>
      </c>
      <c r="V1319" s="10">
        <v>0.3</v>
      </c>
      <c r="W1319" s="10">
        <v>0.8</v>
      </c>
      <c r="X1319" s="10">
        <v>0.8</v>
      </c>
      <c r="Y1319" s="10">
        <v>2.5</v>
      </c>
      <c r="Z1319" s="10">
        <v>3.0</v>
      </c>
      <c r="AA1319" s="8">
        <v>17.0</v>
      </c>
      <c r="AB1319" s="8">
        <v>0.0</v>
      </c>
      <c r="AC1319" s="8">
        <v>0.0</v>
      </c>
      <c r="AD1319" s="8">
        <v>-2.8</v>
      </c>
      <c r="AE1319" s="14">
        <v>2016.0</v>
      </c>
      <c r="AF1319" s="17"/>
    </row>
    <row r="1320">
      <c r="A1320" s="8">
        <v>69.0</v>
      </c>
      <c r="B1320" s="9" t="s">
        <v>2666</v>
      </c>
      <c r="C1320" s="10" t="s">
        <v>2667</v>
      </c>
      <c r="D1320" s="8">
        <v>35.0</v>
      </c>
      <c r="E1320" s="8">
        <v>34.0</v>
      </c>
      <c r="F1320" s="8">
        <v>26.0</v>
      </c>
      <c r="G1320" s="8">
        <v>8.0</v>
      </c>
      <c r="H1320" s="8">
        <v>29.3</v>
      </c>
      <c r="I1320" s="11">
        <v>7.1</v>
      </c>
      <c r="J1320" s="10">
        <v>2.9</v>
      </c>
      <c r="K1320" s="10">
        <v>6.3</v>
      </c>
      <c r="L1320" s="8">
        <v>46.7</v>
      </c>
      <c r="M1320" s="10">
        <v>0.4</v>
      </c>
      <c r="N1320" s="10">
        <v>1.1</v>
      </c>
      <c r="O1320" s="8">
        <v>34.2</v>
      </c>
      <c r="P1320" s="8">
        <v>0.8</v>
      </c>
      <c r="Q1320" s="8">
        <v>1.1</v>
      </c>
      <c r="R1320" s="8">
        <v>69.2</v>
      </c>
      <c r="S1320" s="10">
        <v>0.9</v>
      </c>
      <c r="T1320" s="10">
        <v>2.4</v>
      </c>
      <c r="U1320" s="10">
        <v>3.3</v>
      </c>
      <c r="V1320" s="10">
        <v>2.1</v>
      </c>
      <c r="W1320" s="10">
        <v>1.3</v>
      </c>
      <c r="X1320" s="10">
        <v>1.7</v>
      </c>
      <c r="Y1320" s="10">
        <v>0.6</v>
      </c>
      <c r="Z1320" s="10">
        <v>2.8</v>
      </c>
      <c r="AA1320" s="8">
        <v>17.5</v>
      </c>
      <c r="AB1320" s="8">
        <v>0.0</v>
      </c>
      <c r="AC1320" s="8">
        <v>0.0</v>
      </c>
      <c r="AD1320" s="8">
        <v>6.4</v>
      </c>
      <c r="AE1320" s="14">
        <v>2016.0</v>
      </c>
      <c r="AF1320" s="17"/>
    </row>
    <row r="1321">
      <c r="A1321" s="8">
        <v>70.0</v>
      </c>
      <c r="B1321" s="9" t="s">
        <v>2668</v>
      </c>
      <c r="C1321" s="10" t="s">
        <v>2669</v>
      </c>
      <c r="D1321" s="8">
        <v>23.0</v>
      </c>
      <c r="E1321" s="8">
        <v>26.0</v>
      </c>
      <c r="F1321" s="8">
        <v>9.0</v>
      </c>
      <c r="G1321" s="8">
        <v>17.0</v>
      </c>
      <c r="H1321" s="8">
        <v>16.7</v>
      </c>
      <c r="I1321" s="11">
        <v>7.0</v>
      </c>
      <c r="J1321" s="10">
        <v>2.6</v>
      </c>
      <c r="K1321" s="10">
        <v>6.2</v>
      </c>
      <c r="L1321" s="8">
        <v>41.4</v>
      </c>
      <c r="M1321" s="10">
        <v>0.7</v>
      </c>
      <c r="N1321" s="10">
        <v>2.2</v>
      </c>
      <c r="O1321" s="8">
        <v>30.4</v>
      </c>
      <c r="P1321" s="8">
        <v>1.2</v>
      </c>
      <c r="Q1321" s="8">
        <v>1.7</v>
      </c>
      <c r="R1321" s="8">
        <v>71.1</v>
      </c>
      <c r="S1321" s="10">
        <v>0.9</v>
      </c>
      <c r="T1321" s="10">
        <v>2.0</v>
      </c>
      <c r="U1321" s="10">
        <v>2.8</v>
      </c>
      <c r="V1321" s="10">
        <v>1.1</v>
      </c>
      <c r="W1321" s="10">
        <v>1.0</v>
      </c>
      <c r="X1321" s="10">
        <v>0.4</v>
      </c>
      <c r="Y1321" s="10">
        <v>0.1</v>
      </c>
      <c r="Z1321" s="10">
        <v>1.0</v>
      </c>
      <c r="AA1321" s="8">
        <v>12.6</v>
      </c>
      <c r="AB1321" s="8">
        <v>0.0</v>
      </c>
      <c r="AC1321" s="8">
        <v>0.0</v>
      </c>
      <c r="AD1321" s="8">
        <v>1.0</v>
      </c>
      <c r="AE1321" s="14">
        <v>2016.0</v>
      </c>
      <c r="AF1321" s="17"/>
    </row>
    <row r="1322">
      <c r="A1322" s="8">
        <v>71.0</v>
      </c>
      <c r="B1322" s="9" t="s">
        <v>2670</v>
      </c>
      <c r="C1322" s="10" t="s">
        <v>2671</v>
      </c>
      <c r="D1322" s="8">
        <v>24.0</v>
      </c>
      <c r="E1322" s="8">
        <v>27.0</v>
      </c>
      <c r="F1322" s="8">
        <v>19.0</v>
      </c>
      <c r="G1322" s="8">
        <v>8.0</v>
      </c>
      <c r="H1322" s="8">
        <v>24.1</v>
      </c>
      <c r="I1322" s="11">
        <v>6.9</v>
      </c>
      <c r="J1322" s="10">
        <v>2.8</v>
      </c>
      <c r="K1322" s="10">
        <v>4.3</v>
      </c>
      <c r="L1322" s="8">
        <v>64.1</v>
      </c>
      <c r="M1322" s="8">
        <v>0.0</v>
      </c>
      <c r="N1322" s="8">
        <v>0.0</v>
      </c>
      <c r="O1322" s="8">
        <v>0.0</v>
      </c>
      <c r="P1322" s="8">
        <v>1.4</v>
      </c>
      <c r="Q1322" s="8">
        <v>2.2</v>
      </c>
      <c r="R1322" s="8">
        <v>62.7</v>
      </c>
      <c r="S1322" s="10">
        <v>2.3</v>
      </c>
      <c r="T1322" s="10">
        <v>5.1</v>
      </c>
      <c r="U1322" s="10">
        <v>7.4</v>
      </c>
      <c r="V1322" s="10">
        <v>0.7</v>
      </c>
      <c r="W1322" s="10">
        <v>1.1</v>
      </c>
      <c r="X1322" s="10">
        <v>0.7</v>
      </c>
      <c r="Y1322" s="10">
        <v>1.4</v>
      </c>
      <c r="Z1322" s="10">
        <v>2.9</v>
      </c>
      <c r="AA1322" s="8">
        <v>19.3</v>
      </c>
      <c r="AB1322" s="8">
        <v>0.0</v>
      </c>
      <c r="AC1322" s="8">
        <v>0.0</v>
      </c>
      <c r="AD1322" s="8">
        <v>-0.8</v>
      </c>
      <c r="AE1322" s="14">
        <v>2016.0</v>
      </c>
      <c r="AF1322" s="17"/>
    </row>
    <row r="1323">
      <c r="A1323" s="8">
        <v>72.0</v>
      </c>
      <c r="B1323" s="9" t="s">
        <v>2672</v>
      </c>
      <c r="C1323" s="10" t="s">
        <v>2673</v>
      </c>
      <c r="D1323" s="8">
        <v>23.0</v>
      </c>
      <c r="E1323" s="8">
        <v>34.0</v>
      </c>
      <c r="F1323" s="8">
        <v>14.0</v>
      </c>
      <c r="G1323" s="8">
        <v>20.0</v>
      </c>
      <c r="H1323" s="8">
        <v>14.1</v>
      </c>
      <c r="I1323" s="11">
        <v>6.8</v>
      </c>
      <c r="J1323" s="10">
        <v>2.5</v>
      </c>
      <c r="K1323" s="10">
        <v>4.7</v>
      </c>
      <c r="L1323" s="8">
        <v>53.1</v>
      </c>
      <c r="M1323" s="10">
        <v>0.3</v>
      </c>
      <c r="N1323" s="10">
        <v>1.0</v>
      </c>
      <c r="O1323" s="8">
        <v>33.3</v>
      </c>
      <c r="P1323" s="8">
        <v>1.5</v>
      </c>
      <c r="Q1323" s="8">
        <v>2.0</v>
      </c>
      <c r="R1323" s="8">
        <v>73.9</v>
      </c>
      <c r="S1323" s="10">
        <v>1.8</v>
      </c>
      <c r="T1323" s="10">
        <v>1.9</v>
      </c>
      <c r="U1323" s="10">
        <v>3.7</v>
      </c>
      <c r="V1323" s="10">
        <v>0.6</v>
      </c>
      <c r="W1323" s="10">
        <v>0.7</v>
      </c>
      <c r="X1323" s="10">
        <v>0.6</v>
      </c>
      <c r="Y1323" s="10">
        <v>1.1</v>
      </c>
      <c r="Z1323" s="10">
        <v>2.1</v>
      </c>
      <c r="AA1323" s="8">
        <v>15.0</v>
      </c>
      <c r="AB1323" s="8">
        <v>2.0</v>
      </c>
      <c r="AC1323" s="8">
        <v>0.0</v>
      </c>
      <c r="AD1323" s="8">
        <v>1.8</v>
      </c>
      <c r="AE1323" s="14">
        <v>2016.0</v>
      </c>
      <c r="AF1323" s="17"/>
    </row>
    <row r="1324">
      <c r="A1324" s="8">
        <v>73.0</v>
      </c>
      <c r="B1324" s="9" t="s">
        <v>2674</v>
      </c>
      <c r="C1324" s="10" t="s">
        <v>2675</v>
      </c>
      <c r="D1324" s="8">
        <v>25.0</v>
      </c>
      <c r="E1324" s="8">
        <v>34.0</v>
      </c>
      <c r="F1324" s="8">
        <v>28.0</v>
      </c>
      <c r="G1324" s="8">
        <v>6.0</v>
      </c>
      <c r="H1324" s="8">
        <v>14.6</v>
      </c>
      <c r="I1324" s="11">
        <v>6.7</v>
      </c>
      <c r="J1324" s="10">
        <v>2.7</v>
      </c>
      <c r="K1324" s="10">
        <v>4.8</v>
      </c>
      <c r="L1324" s="8">
        <v>57.4</v>
      </c>
      <c r="M1324" s="8">
        <v>0.0</v>
      </c>
      <c r="N1324" s="10">
        <v>0.1</v>
      </c>
      <c r="O1324" s="8">
        <v>20.0</v>
      </c>
      <c r="P1324" s="8">
        <v>1.2</v>
      </c>
      <c r="Q1324" s="8">
        <v>1.8</v>
      </c>
      <c r="R1324" s="8">
        <v>67.7</v>
      </c>
      <c r="S1324" s="10">
        <v>1.2</v>
      </c>
      <c r="T1324" s="10">
        <v>2.4</v>
      </c>
      <c r="U1324" s="10">
        <v>3.6</v>
      </c>
      <c r="V1324" s="10">
        <v>0.8</v>
      </c>
      <c r="W1324" s="10">
        <v>1.1</v>
      </c>
      <c r="X1324" s="10">
        <v>0.7</v>
      </c>
      <c r="Y1324" s="10">
        <v>0.8</v>
      </c>
      <c r="Z1324" s="10">
        <v>2.9</v>
      </c>
      <c r="AA1324" s="8">
        <v>14.1</v>
      </c>
      <c r="AB1324" s="8">
        <v>0.0</v>
      </c>
      <c r="AC1324" s="8">
        <v>0.0</v>
      </c>
      <c r="AD1324" s="8">
        <v>3.7</v>
      </c>
      <c r="AE1324" s="14">
        <v>2016.0</v>
      </c>
      <c r="AF1324" s="17"/>
    </row>
    <row r="1325">
      <c r="A1325" s="8">
        <v>74.0</v>
      </c>
      <c r="B1325" s="9" t="s">
        <v>2676</v>
      </c>
      <c r="C1325" s="10" t="s">
        <v>2677</v>
      </c>
      <c r="D1325" s="8">
        <v>33.0</v>
      </c>
      <c r="E1325" s="8">
        <v>29.0</v>
      </c>
      <c r="F1325" s="8">
        <v>19.0</v>
      </c>
      <c r="G1325" s="8">
        <v>10.0</v>
      </c>
      <c r="H1325" s="8">
        <v>23.0</v>
      </c>
      <c r="I1325" s="11">
        <v>6.7</v>
      </c>
      <c r="J1325" s="10">
        <v>2.7</v>
      </c>
      <c r="K1325" s="10">
        <v>6.8</v>
      </c>
      <c r="L1325" s="8">
        <v>40.1</v>
      </c>
      <c r="M1325" s="10">
        <v>0.1</v>
      </c>
      <c r="N1325" s="10">
        <v>0.6</v>
      </c>
      <c r="O1325" s="8">
        <v>23.5</v>
      </c>
      <c r="P1325" s="8">
        <v>1.1</v>
      </c>
      <c r="Q1325" s="8">
        <v>1.6</v>
      </c>
      <c r="R1325" s="8">
        <v>71.7</v>
      </c>
      <c r="S1325" s="10">
        <v>0.8</v>
      </c>
      <c r="T1325" s="10">
        <v>1.5</v>
      </c>
      <c r="U1325" s="10">
        <v>2.3</v>
      </c>
      <c r="V1325" s="10">
        <v>3.6</v>
      </c>
      <c r="W1325" s="10">
        <v>2.3</v>
      </c>
      <c r="X1325" s="10">
        <v>0.9</v>
      </c>
      <c r="Y1325" s="10">
        <v>0.2</v>
      </c>
      <c r="Z1325" s="10">
        <v>2.4</v>
      </c>
      <c r="AA1325" s="8">
        <v>14.9</v>
      </c>
      <c r="AB1325" s="8">
        <v>0.0</v>
      </c>
      <c r="AC1325" s="8">
        <v>0.0</v>
      </c>
      <c r="AD1325" s="8">
        <v>1.5</v>
      </c>
      <c r="AE1325" s="14">
        <v>2016.0</v>
      </c>
      <c r="AF1325" s="17"/>
    </row>
    <row r="1326">
      <c r="A1326" s="8">
        <v>75.0</v>
      </c>
      <c r="B1326" s="9" t="s">
        <v>2678</v>
      </c>
      <c r="C1326" s="10" t="s">
        <v>2679</v>
      </c>
      <c r="D1326" s="8">
        <v>22.0</v>
      </c>
      <c r="E1326" s="8">
        <v>31.0</v>
      </c>
      <c r="F1326" s="8">
        <v>18.0</v>
      </c>
      <c r="G1326" s="8">
        <v>13.0</v>
      </c>
      <c r="H1326" s="8">
        <v>19.0</v>
      </c>
      <c r="I1326" s="11">
        <v>6.7</v>
      </c>
      <c r="J1326" s="10">
        <v>2.8</v>
      </c>
      <c r="K1326" s="10">
        <v>5.1</v>
      </c>
      <c r="L1326" s="8">
        <v>55.4</v>
      </c>
      <c r="M1326" s="8">
        <v>0.0</v>
      </c>
      <c r="N1326" s="8">
        <v>0.0</v>
      </c>
      <c r="O1326" s="8">
        <v>0.0</v>
      </c>
      <c r="P1326" s="8">
        <v>1.1</v>
      </c>
      <c r="Q1326" s="8">
        <v>1.6</v>
      </c>
      <c r="R1326" s="8">
        <v>66.0</v>
      </c>
      <c r="S1326" s="10">
        <v>1.7</v>
      </c>
      <c r="T1326" s="10">
        <v>3.9</v>
      </c>
      <c r="U1326" s="10">
        <v>5.6</v>
      </c>
      <c r="V1326" s="10">
        <v>0.6</v>
      </c>
      <c r="W1326" s="10">
        <v>0.9</v>
      </c>
      <c r="X1326" s="10">
        <v>0.6</v>
      </c>
      <c r="Y1326" s="10">
        <v>1.4</v>
      </c>
      <c r="Z1326" s="10">
        <v>3.0</v>
      </c>
      <c r="AA1326" s="8">
        <v>16.8</v>
      </c>
      <c r="AB1326" s="8">
        <v>2.0</v>
      </c>
      <c r="AC1326" s="8">
        <v>0.0</v>
      </c>
      <c r="AD1326" s="8">
        <v>1.9</v>
      </c>
      <c r="AE1326" s="14">
        <v>2016.0</v>
      </c>
      <c r="AF1326" s="17"/>
    </row>
    <row r="1327">
      <c r="A1327" s="8">
        <v>76.0</v>
      </c>
      <c r="B1327" s="9" t="s">
        <v>2680</v>
      </c>
      <c r="C1327" s="10" t="s">
        <v>2681</v>
      </c>
      <c r="D1327" s="8">
        <v>24.0</v>
      </c>
      <c r="E1327" s="8">
        <v>24.0</v>
      </c>
      <c r="F1327" s="8">
        <v>9.0</v>
      </c>
      <c r="G1327" s="8">
        <v>15.0</v>
      </c>
      <c r="H1327" s="8">
        <v>16.9</v>
      </c>
      <c r="I1327" s="11">
        <v>6.5</v>
      </c>
      <c r="J1327" s="10">
        <v>2.1</v>
      </c>
      <c r="K1327" s="10">
        <v>5.5</v>
      </c>
      <c r="L1327" s="8">
        <v>37.6</v>
      </c>
      <c r="M1327" s="10">
        <v>0.9</v>
      </c>
      <c r="N1327" s="10">
        <v>2.4</v>
      </c>
      <c r="O1327" s="8">
        <v>36.2</v>
      </c>
      <c r="P1327" s="8">
        <v>1.5</v>
      </c>
      <c r="Q1327" s="8">
        <v>1.9</v>
      </c>
      <c r="R1327" s="8">
        <v>80.0</v>
      </c>
      <c r="S1327" s="10">
        <v>0.4</v>
      </c>
      <c r="T1327" s="10">
        <v>1.6</v>
      </c>
      <c r="U1327" s="10">
        <v>2.0</v>
      </c>
      <c r="V1327" s="10">
        <v>2.3</v>
      </c>
      <c r="W1327" s="10">
        <v>1.5</v>
      </c>
      <c r="X1327" s="10">
        <v>0.4</v>
      </c>
      <c r="Y1327" s="8">
        <v>0.0</v>
      </c>
      <c r="Z1327" s="10">
        <v>1.8</v>
      </c>
      <c r="AA1327" s="8">
        <v>12.5</v>
      </c>
      <c r="AB1327" s="8">
        <v>0.0</v>
      </c>
      <c r="AC1327" s="8">
        <v>0.0</v>
      </c>
      <c r="AD1327" s="8">
        <v>0.1</v>
      </c>
      <c r="AE1327" s="14">
        <v>2016.0</v>
      </c>
      <c r="AF1327" s="17"/>
    </row>
    <row r="1328">
      <c r="A1328" s="8">
        <v>77.0</v>
      </c>
      <c r="B1328" s="9" t="s">
        <v>2682</v>
      </c>
      <c r="C1328" s="10" t="s">
        <v>2683</v>
      </c>
      <c r="D1328" s="8">
        <v>24.0</v>
      </c>
      <c r="E1328" s="8">
        <v>33.0</v>
      </c>
      <c r="F1328" s="8">
        <v>20.0</v>
      </c>
      <c r="G1328" s="8">
        <v>13.0</v>
      </c>
      <c r="H1328" s="8">
        <v>19.7</v>
      </c>
      <c r="I1328" s="11">
        <v>6.5</v>
      </c>
      <c r="J1328" s="10">
        <v>2.3</v>
      </c>
      <c r="K1328" s="10">
        <v>6.3</v>
      </c>
      <c r="L1328" s="8">
        <v>36.1</v>
      </c>
      <c r="M1328" s="10">
        <v>0.2</v>
      </c>
      <c r="N1328" s="10">
        <v>1.1</v>
      </c>
      <c r="O1328" s="8">
        <v>16.7</v>
      </c>
      <c r="P1328" s="8">
        <v>1.8</v>
      </c>
      <c r="Q1328" s="8">
        <v>2.5</v>
      </c>
      <c r="R1328" s="8">
        <v>72.8</v>
      </c>
      <c r="S1328" s="10">
        <v>0.5</v>
      </c>
      <c r="T1328" s="10">
        <v>2.0</v>
      </c>
      <c r="U1328" s="10">
        <v>2.5</v>
      </c>
      <c r="V1328" s="10">
        <v>3.6</v>
      </c>
      <c r="W1328" s="10">
        <v>2.0</v>
      </c>
      <c r="X1328" s="10">
        <v>1.6</v>
      </c>
      <c r="Y1328" s="10">
        <v>0.1</v>
      </c>
      <c r="Z1328" s="10">
        <v>2.5</v>
      </c>
      <c r="AA1328" s="8">
        <v>16.2</v>
      </c>
      <c r="AB1328" s="8">
        <v>0.0</v>
      </c>
      <c r="AC1328" s="8">
        <v>0.0</v>
      </c>
      <c r="AD1328" s="8">
        <v>0.1</v>
      </c>
      <c r="AE1328" s="14">
        <v>2016.0</v>
      </c>
      <c r="AF1328" s="17"/>
    </row>
    <row r="1329">
      <c r="A1329" s="8">
        <v>78.0</v>
      </c>
      <c r="B1329" s="9" t="s">
        <v>2684</v>
      </c>
      <c r="C1329" s="10" t="s">
        <v>2685</v>
      </c>
      <c r="D1329" s="8">
        <v>35.0</v>
      </c>
      <c r="E1329" s="8">
        <v>34.0</v>
      </c>
      <c r="F1329" s="8">
        <v>28.0</v>
      </c>
      <c r="G1329" s="8">
        <v>6.0</v>
      </c>
      <c r="H1329" s="8">
        <v>20.7</v>
      </c>
      <c r="I1329" s="11">
        <v>6.4</v>
      </c>
      <c r="J1329" s="10">
        <v>2.4</v>
      </c>
      <c r="K1329" s="10">
        <v>6.7</v>
      </c>
      <c r="L1329" s="8">
        <v>36.6</v>
      </c>
      <c r="M1329" s="10">
        <v>0.4</v>
      </c>
      <c r="N1329" s="10">
        <v>1.7</v>
      </c>
      <c r="O1329" s="8">
        <v>22.8</v>
      </c>
      <c r="P1329" s="8">
        <v>1.2</v>
      </c>
      <c r="Q1329" s="8">
        <v>1.4</v>
      </c>
      <c r="R1329" s="8">
        <v>83.3</v>
      </c>
      <c r="S1329" s="10">
        <v>0.6</v>
      </c>
      <c r="T1329" s="10">
        <v>2.0</v>
      </c>
      <c r="U1329" s="10">
        <v>2.6</v>
      </c>
      <c r="V1329" s="10">
        <v>1.3</v>
      </c>
      <c r="W1329" s="10">
        <v>0.7</v>
      </c>
      <c r="X1329" s="10">
        <v>0.9</v>
      </c>
      <c r="Y1329" s="10">
        <v>0.2</v>
      </c>
      <c r="Z1329" s="10">
        <v>1.4</v>
      </c>
      <c r="AA1329" s="8">
        <v>13.0</v>
      </c>
      <c r="AB1329" s="8">
        <v>0.0</v>
      </c>
      <c r="AC1329" s="8">
        <v>0.0</v>
      </c>
      <c r="AD1329" s="8">
        <v>2.9</v>
      </c>
      <c r="AE1329" s="14">
        <v>2016.0</v>
      </c>
      <c r="AF1329" s="17"/>
    </row>
    <row r="1330">
      <c r="A1330" s="8">
        <v>79.0</v>
      </c>
      <c r="B1330" s="9" t="s">
        <v>2686</v>
      </c>
      <c r="C1330" s="10" t="s">
        <v>2687</v>
      </c>
      <c r="D1330" s="8">
        <v>30.0</v>
      </c>
      <c r="E1330" s="8">
        <v>34.0</v>
      </c>
      <c r="F1330" s="8">
        <v>13.0</v>
      </c>
      <c r="G1330" s="8">
        <v>21.0</v>
      </c>
      <c r="H1330" s="8">
        <v>19.8</v>
      </c>
      <c r="I1330" s="11">
        <v>6.3</v>
      </c>
      <c r="J1330" s="10">
        <v>2.9</v>
      </c>
      <c r="K1330" s="10">
        <v>5.7</v>
      </c>
      <c r="L1330" s="8">
        <v>50.3</v>
      </c>
      <c r="M1330" s="8">
        <v>0.0</v>
      </c>
      <c r="N1330" s="8">
        <v>0.0</v>
      </c>
      <c r="O1330" s="8">
        <v>0.0</v>
      </c>
      <c r="P1330" s="8">
        <v>0.6</v>
      </c>
      <c r="Q1330" s="8">
        <v>0.8</v>
      </c>
      <c r="R1330" s="8">
        <v>75.0</v>
      </c>
      <c r="S1330" s="10">
        <v>1.2</v>
      </c>
      <c r="T1330" s="10">
        <v>3.1</v>
      </c>
      <c r="U1330" s="10">
        <v>4.3</v>
      </c>
      <c r="V1330" s="10">
        <v>0.6</v>
      </c>
      <c r="W1330" s="10">
        <v>0.9</v>
      </c>
      <c r="X1330" s="10">
        <v>0.6</v>
      </c>
      <c r="Y1330" s="10">
        <v>0.5</v>
      </c>
      <c r="Z1330" s="10">
        <v>1.4</v>
      </c>
      <c r="AA1330" s="8">
        <v>13.5</v>
      </c>
      <c r="AB1330" s="8">
        <v>0.0</v>
      </c>
      <c r="AC1330" s="8">
        <v>0.0</v>
      </c>
      <c r="AD1330" s="8">
        <v>-2.7</v>
      </c>
      <c r="AE1330" s="14">
        <v>2016.0</v>
      </c>
      <c r="AF1330" s="17"/>
    </row>
    <row r="1331">
      <c r="A1331" s="8">
        <v>80.0</v>
      </c>
      <c r="B1331" s="9" t="s">
        <v>2688</v>
      </c>
      <c r="C1331" s="10" t="s">
        <v>2689</v>
      </c>
      <c r="D1331" s="8">
        <v>23.0</v>
      </c>
      <c r="E1331" s="8">
        <v>25.0</v>
      </c>
      <c r="F1331" s="8">
        <v>13.0</v>
      </c>
      <c r="G1331" s="8">
        <v>12.0</v>
      </c>
      <c r="H1331" s="8">
        <v>14.0</v>
      </c>
      <c r="I1331" s="11">
        <v>6.2</v>
      </c>
      <c r="J1331" s="10">
        <v>2.7</v>
      </c>
      <c r="K1331" s="10">
        <v>6.6</v>
      </c>
      <c r="L1331" s="8">
        <v>41.0</v>
      </c>
      <c r="M1331" s="10">
        <v>0.3</v>
      </c>
      <c r="N1331" s="10">
        <v>1.1</v>
      </c>
      <c r="O1331" s="8">
        <v>29.6</v>
      </c>
      <c r="P1331" s="8">
        <v>0.5</v>
      </c>
      <c r="Q1331" s="8">
        <v>0.8</v>
      </c>
      <c r="R1331" s="8">
        <v>57.1</v>
      </c>
      <c r="S1331" s="10">
        <v>1.1</v>
      </c>
      <c r="T1331" s="10">
        <v>1.9</v>
      </c>
      <c r="U1331" s="10">
        <v>3.0</v>
      </c>
      <c r="V1331" s="10">
        <v>1.2</v>
      </c>
      <c r="W1331" s="10">
        <v>0.8</v>
      </c>
      <c r="X1331" s="10">
        <v>0.5</v>
      </c>
      <c r="Y1331" s="10">
        <v>0.1</v>
      </c>
      <c r="Z1331" s="10">
        <v>1.2</v>
      </c>
      <c r="AA1331" s="8">
        <v>12.0</v>
      </c>
      <c r="AB1331" s="8">
        <v>0.0</v>
      </c>
      <c r="AC1331" s="8">
        <v>0.0</v>
      </c>
      <c r="AD1331" s="8">
        <v>4.0</v>
      </c>
      <c r="AE1331" s="14">
        <v>2016.0</v>
      </c>
      <c r="AF1331" s="17"/>
    </row>
    <row r="1332">
      <c r="A1332" s="8">
        <v>81.0</v>
      </c>
      <c r="B1332" s="9" t="s">
        <v>2690</v>
      </c>
      <c r="C1332" s="10" t="s">
        <v>2691</v>
      </c>
      <c r="D1332" s="8">
        <v>22.0</v>
      </c>
      <c r="E1332" s="8">
        <v>30.0</v>
      </c>
      <c r="F1332" s="8">
        <v>9.0</v>
      </c>
      <c r="G1332" s="8">
        <v>21.0</v>
      </c>
      <c r="H1332" s="8">
        <v>16.2</v>
      </c>
      <c r="I1332" s="11">
        <v>6.2</v>
      </c>
      <c r="J1332" s="10">
        <v>2.2</v>
      </c>
      <c r="K1332" s="10">
        <v>5.2</v>
      </c>
      <c r="L1332" s="8">
        <v>41.7</v>
      </c>
      <c r="M1332" s="10">
        <v>0.5</v>
      </c>
      <c r="N1332" s="10">
        <v>1.0</v>
      </c>
      <c r="O1332" s="8">
        <v>46.7</v>
      </c>
      <c r="P1332" s="8">
        <v>1.4</v>
      </c>
      <c r="Q1332" s="8">
        <v>2.1</v>
      </c>
      <c r="R1332" s="8">
        <v>68.3</v>
      </c>
      <c r="S1332" s="10">
        <v>0.4</v>
      </c>
      <c r="T1332" s="10">
        <v>2.6</v>
      </c>
      <c r="U1332" s="10">
        <v>3.1</v>
      </c>
      <c r="V1332" s="10">
        <v>0.8</v>
      </c>
      <c r="W1332" s="10">
        <v>1.1</v>
      </c>
      <c r="X1332" s="10">
        <v>0.5</v>
      </c>
      <c r="Y1332" s="10">
        <v>0.1</v>
      </c>
      <c r="Z1332" s="10">
        <v>1.8</v>
      </c>
      <c r="AA1332" s="8">
        <v>11.7</v>
      </c>
      <c r="AB1332" s="8">
        <v>0.0</v>
      </c>
      <c r="AC1332" s="8">
        <v>0.0</v>
      </c>
      <c r="AD1332" s="8">
        <v>-1.7</v>
      </c>
      <c r="AE1332" s="14">
        <v>2016.0</v>
      </c>
      <c r="AF1332" s="17"/>
    </row>
    <row r="1333">
      <c r="A1333" s="8">
        <v>82.0</v>
      </c>
      <c r="B1333" s="9" t="s">
        <v>2692</v>
      </c>
      <c r="C1333" s="10" t="s">
        <v>2693</v>
      </c>
      <c r="D1333" s="8">
        <v>25.0</v>
      </c>
      <c r="E1333" s="8">
        <v>34.0</v>
      </c>
      <c r="F1333" s="8">
        <v>14.0</v>
      </c>
      <c r="G1333" s="8">
        <v>20.0</v>
      </c>
      <c r="H1333" s="8">
        <v>15.5</v>
      </c>
      <c r="I1333" s="11">
        <v>6.1</v>
      </c>
      <c r="J1333" s="10">
        <v>2.6</v>
      </c>
      <c r="K1333" s="10">
        <v>6.1</v>
      </c>
      <c r="L1333" s="8">
        <v>41.8</v>
      </c>
      <c r="M1333" s="10">
        <v>0.1</v>
      </c>
      <c r="N1333" s="10">
        <v>0.5</v>
      </c>
      <c r="O1333" s="8">
        <v>23.5</v>
      </c>
      <c r="P1333" s="8">
        <v>0.9</v>
      </c>
      <c r="Q1333" s="8">
        <v>1.3</v>
      </c>
      <c r="R1333" s="8">
        <v>68.2</v>
      </c>
      <c r="S1333" s="10">
        <v>1.0</v>
      </c>
      <c r="T1333" s="10">
        <v>2.7</v>
      </c>
      <c r="U1333" s="10">
        <v>3.7</v>
      </c>
      <c r="V1333" s="10">
        <v>0.9</v>
      </c>
      <c r="W1333" s="10">
        <v>1.5</v>
      </c>
      <c r="X1333" s="10">
        <v>0.4</v>
      </c>
      <c r="Y1333" s="10">
        <v>0.1</v>
      </c>
      <c r="Z1333" s="10">
        <v>2.3</v>
      </c>
      <c r="AA1333" s="8">
        <v>11.8</v>
      </c>
      <c r="AB1333" s="8">
        <v>3.0</v>
      </c>
      <c r="AC1333" s="8">
        <v>0.0</v>
      </c>
      <c r="AD1333" s="8">
        <v>-6.0</v>
      </c>
      <c r="AE1333" s="14">
        <v>2016.0</v>
      </c>
      <c r="AF1333" s="17"/>
    </row>
    <row r="1334">
      <c r="A1334" s="8">
        <v>83.0</v>
      </c>
      <c r="B1334" s="9" t="s">
        <v>2694</v>
      </c>
      <c r="C1334" s="10" t="s">
        <v>2695</v>
      </c>
      <c r="D1334" s="8">
        <v>29.0</v>
      </c>
      <c r="E1334" s="8">
        <v>34.0</v>
      </c>
      <c r="F1334" s="8">
        <v>18.0</v>
      </c>
      <c r="G1334" s="8">
        <v>16.0</v>
      </c>
      <c r="H1334" s="8">
        <v>17.2</v>
      </c>
      <c r="I1334" s="11">
        <v>6.0</v>
      </c>
      <c r="J1334" s="10">
        <v>2.6</v>
      </c>
      <c r="K1334" s="10">
        <v>5.2</v>
      </c>
      <c r="L1334" s="8">
        <v>49.4</v>
      </c>
      <c r="M1334" s="8">
        <v>0.0</v>
      </c>
      <c r="N1334" s="8">
        <v>0.0</v>
      </c>
      <c r="O1334" s="8">
        <v>0.0</v>
      </c>
      <c r="P1334" s="8">
        <v>0.9</v>
      </c>
      <c r="Q1334" s="8">
        <v>1.1</v>
      </c>
      <c r="R1334" s="8">
        <v>79.5</v>
      </c>
      <c r="S1334" s="10">
        <v>1.3</v>
      </c>
      <c r="T1334" s="10">
        <v>3.1</v>
      </c>
      <c r="U1334" s="10">
        <v>4.4</v>
      </c>
      <c r="V1334" s="10">
        <v>0.7</v>
      </c>
      <c r="W1334" s="10">
        <v>1.1</v>
      </c>
      <c r="X1334" s="10">
        <v>0.5</v>
      </c>
      <c r="Y1334" s="10">
        <v>1.1</v>
      </c>
      <c r="Z1334" s="10">
        <v>2.2</v>
      </c>
      <c r="AA1334" s="8">
        <v>14.4</v>
      </c>
      <c r="AB1334" s="8">
        <v>2.0</v>
      </c>
      <c r="AC1334" s="8">
        <v>0.0</v>
      </c>
      <c r="AD1334" s="8">
        <v>0.2</v>
      </c>
      <c r="AE1334" s="14">
        <v>2016.0</v>
      </c>
      <c r="AF1334" s="17"/>
    </row>
    <row r="1335">
      <c r="A1335" s="8">
        <v>84.0</v>
      </c>
      <c r="B1335" s="9" t="s">
        <v>2696</v>
      </c>
      <c r="C1335" s="10" t="s">
        <v>2697</v>
      </c>
      <c r="D1335" s="8">
        <v>22.0</v>
      </c>
      <c r="E1335" s="8">
        <v>30.0</v>
      </c>
      <c r="F1335" s="8">
        <v>5.0</v>
      </c>
      <c r="G1335" s="8">
        <v>25.0</v>
      </c>
      <c r="H1335" s="8">
        <v>14.9</v>
      </c>
      <c r="I1335" s="11">
        <v>6.0</v>
      </c>
      <c r="J1335" s="10">
        <v>2.2</v>
      </c>
      <c r="K1335" s="10">
        <v>5.5</v>
      </c>
      <c r="L1335" s="8">
        <v>39.6</v>
      </c>
      <c r="M1335" s="10">
        <v>0.7</v>
      </c>
      <c r="N1335" s="10">
        <v>2.0</v>
      </c>
      <c r="O1335" s="8">
        <v>34.4</v>
      </c>
      <c r="P1335" s="8">
        <v>1.0</v>
      </c>
      <c r="Q1335" s="8">
        <v>1.2</v>
      </c>
      <c r="R1335" s="8">
        <v>82.9</v>
      </c>
      <c r="S1335" s="10">
        <v>0.8</v>
      </c>
      <c r="T1335" s="10">
        <v>2.3</v>
      </c>
      <c r="U1335" s="10">
        <v>3.2</v>
      </c>
      <c r="V1335" s="10">
        <v>0.4</v>
      </c>
      <c r="W1335" s="10">
        <v>0.5</v>
      </c>
      <c r="X1335" s="10">
        <v>0.4</v>
      </c>
      <c r="Y1335" s="10">
        <v>0.9</v>
      </c>
      <c r="Z1335" s="10">
        <v>1.6</v>
      </c>
      <c r="AA1335" s="8">
        <v>12.9</v>
      </c>
      <c r="AB1335" s="8">
        <v>0.0</v>
      </c>
      <c r="AC1335" s="8">
        <v>0.0</v>
      </c>
      <c r="AD1335" s="8">
        <v>-2.7</v>
      </c>
      <c r="AE1335" s="14">
        <v>2016.0</v>
      </c>
      <c r="AF1335" s="17"/>
    </row>
    <row r="1336">
      <c r="A1336" s="8">
        <v>85.0</v>
      </c>
      <c r="B1336" s="9" t="s">
        <v>2698</v>
      </c>
      <c r="C1336" s="10" t="s">
        <v>2699</v>
      </c>
      <c r="D1336" s="8">
        <v>24.0</v>
      </c>
      <c r="E1336" s="8">
        <v>33.0</v>
      </c>
      <c r="F1336" s="8">
        <v>25.0</v>
      </c>
      <c r="G1336" s="8">
        <v>8.0</v>
      </c>
      <c r="H1336" s="8">
        <v>16.4</v>
      </c>
      <c r="I1336" s="11">
        <v>5.9</v>
      </c>
      <c r="J1336" s="10">
        <v>2.2</v>
      </c>
      <c r="K1336" s="10">
        <v>4.8</v>
      </c>
      <c r="L1336" s="8">
        <v>45.2</v>
      </c>
      <c r="M1336" s="10">
        <v>0.4</v>
      </c>
      <c r="N1336" s="10">
        <v>1.4</v>
      </c>
      <c r="O1336" s="8">
        <v>30.4</v>
      </c>
      <c r="P1336" s="8">
        <v>1.2</v>
      </c>
      <c r="Q1336" s="8">
        <v>1.5</v>
      </c>
      <c r="R1336" s="8">
        <v>78.0</v>
      </c>
      <c r="S1336" s="10">
        <v>0.2</v>
      </c>
      <c r="T1336" s="10">
        <v>1.5</v>
      </c>
      <c r="U1336" s="10">
        <v>1.8</v>
      </c>
      <c r="V1336" s="10">
        <v>2.2</v>
      </c>
      <c r="W1336" s="10">
        <v>1.2</v>
      </c>
      <c r="X1336" s="10">
        <v>0.5</v>
      </c>
      <c r="Y1336" s="10">
        <v>0.1</v>
      </c>
      <c r="Z1336" s="10">
        <v>1.2</v>
      </c>
      <c r="AA1336" s="8">
        <v>11.5</v>
      </c>
      <c r="AB1336" s="8">
        <v>0.0</v>
      </c>
      <c r="AC1336" s="8">
        <v>0.0</v>
      </c>
      <c r="AD1336" s="8">
        <v>1.8</v>
      </c>
      <c r="AE1336" s="14">
        <v>2016.0</v>
      </c>
      <c r="AF1336" s="17"/>
    </row>
    <row r="1337">
      <c r="A1337" s="8">
        <v>86.0</v>
      </c>
      <c r="B1337" s="9" t="s">
        <v>2700</v>
      </c>
      <c r="C1337" s="10" t="s">
        <v>2701</v>
      </c>
      <c r="D1337" s="8">
        <v>32.0</v>
      </c>
      <c r="E1337" s="8">
        <v>10.0</v>
      </c>
      <c r="F1337" s="8">
        <v>4.0</v>
      </c>
      <c r="G1337" s="8">
        <v>6.0</v>
      </c>
      <c r="H1337" s="8">
        <v>16.1</v>
      </c>
      <c r="I1337" s="11">
        <v>5.9</v>
      </c>
      <c r="J1337" s="10">
        <v>2.0</v>
      </c>
      <c r="K1337" s="10">
        <v>4.6</v>
      </c>
      <c r="L1337" s="8">
        <v>43.5</v>
      </c>
      <c r="M1337" s="10">
        <v>1.1</v>
      </c>
      <c r="N1337" s="10">
        <v>3.1</v>
      </c>
      <c r="O1337" s="8">
        <v>35.5</v>
      </c>
      <c r="P1337" s="8">
        <v>0.8</v>
      </c>
      <c r="Q1337" s="8">
        <v>1.0</v>
      </c>
      <c r="R1337" s="8">
        <v>80.0</v>
      </c>
      <c r="S1337" s="10">
        <v>0.3</v>
      </c>
      <c r="T1337" s="10">
        <v>1.4</v>
      </c>
      <c r="U1337" s="10">
        <v>1.7</v>
      </c>
      <c r="V1337" s="10">
        <v>1.9</v>
      </c>
      <c r="W1337" s="10">
        <v>1.3</v>
      </c>
      <c r="X1337" s="10">
        <v>0.1</v>
      </c>
      <c r="Y1337" s="8">
        <v>0.0</v>
      </c>
      <c r="Z1337" s="10">
        <v>1.7</v>
      </c>
      <c r="AA1337" s="8">
        <v>10.8</v>
      </c>
      <c r="AB1337" s="8">
        <v>0.0</v>
      </c>
      <c r="AC1337" s="8">
        <v>0.0</v>
      </c>
      <c r="AD1337" s="8">
        <v>1.5</v>
      </c>
      <c r="AE1337" s="14">
        <v>2016.0</v>
      </c>
      <c r="AF1337" s="17"/>
    </row>
    <row r="1338">
      <c r="A1338" s="8">
        <v>87.0</v>
      </c>
      <c r="B1338" s="9" t="s">
        <v>2702</v>
      </c>
      <c r="C1338" s="10" t="s">
        <v>2703</v>
      </c>
      <c r="D1338" s="8">
        <v>35.0</v>
      </c>
      <c r="E1338" s="8">
        <v>31.0</v>
      </c>
      <c r="F1338" s="8">
        <v>16.0</v>
      </c>
      <c r="G1338" s="8">
        <v>15.0</v>
      </c>
      <c r="H1338" s="8">
        <v>16.6</v>
      </c>
      <c r="I1338" s="11">
        <v>5.8</v>
      </c>
      <c r="J1338" s="10">
        <v>2.5</v>
      </c>
      <c r="K1338" s="10">
        <v>4.8</v>
      </c>
      <c r="L1338" s="8">
        <v>51.7</v>
      </c>
      <c r="M1338" s="8">
        <v>0.0</v>
      </c>
      <c r="N1338" s="8">
        <v>0.0</v>
      </c>
      <c r="O1338" s="8">
        <v>0.0</v>
      </c>
      <c r="P1338" s="8">
        <v>0.9</v>
      </c>
      <c r="Q1338" s="8">
        <v>1.2</v>
      </c>
      <c r="R1338" s="8">
        <v>75.0</v>
      </c>
      <c r="S1338" s="10">
        <v>2.0</v>
      </c>
      <c r="T1338" s="10">
        <v>3.2</v>
      </c>
      <c r="U1338" s="10">
        <v>5.2</v>
      </c>
      <c r="V1338" s="10">
        <v>0.6</v>
      </c>
      <c r="W1338" s="10">
        <v>0.7</v>
      </c>
      <c r="X1338" s="10">
        <v>0.5</v>
      </c>
      <c r="Y1338" s="10">
        <v>0.7</v>
      </c>
      <c r="Z1338" s="10">
        <v>2.0</v>
      </c>
      <c r="AA1338" s="8">
        <v>14.2</v>
      </c>
      <c r="AB1338" s="8">
        <v>0.0</v>
      </c>
      <c r="AC1338" s="8">
        <v>0.0</v>
      </c>
      <c r="AD1338" s="8">
        <v>-1.9</v>
      </c>
      <c r="AE1338" s="14">
        <v>2016.0</v>
      </c>
      <c r="AF1338" s="17"/>
    </row>
    <row r="1339">
      <c r="A1339" s="8">
        <v>88.0</v>
      </c>
      <c r="B1339" s="9" t="s">
        <v>2704</v>
      </c>
      <c r="C1339" s="10" t="s">
        <v>2705</v>
      </c>
      <c r="D1339" s="8">
        <v>24.0</v>
      </c>
      <c r="E1339" s="8">
        <v>34.0</v>
      </c>
      <c r="F1339" s="8">
        <v>7.0</v>
      </c>
      <c r="G1339" s="8">
        <v>27.0</v>
      </c>
      <c r="H1339" s="8">
        <v>17.5</v>
      </c>
      <c r="I1339" s="11">
        <v>5.8</v>
      </c>
      <c r="J1339" s="10">
        <v>2.2</v>
      </c>
      <c r="K1339" s="10">
        <v>6.3</v>
      </c>
      <c r="L1339" s="8">
        <v>34.9</v>
      </c>
      <c r="M1339" s="10">
        <v>0.5</v>
      </c>
      <c r="N1339" s="10">
        <v>2.1</v>
      </c>
      <c r="O1339" s="8">
        <v>25.0</v>
      </c>
      <c r="P1339" s="8">
        <v>0.8</v>
      </c>
      <c r="Q1339" s="8">
        <v>1.1</v>
      </c>
      <c r="R1339" s="8">
        <v>75.7</v>
      </c>
      <c r="S1339" s="10">
        <v>0.5</v>
      </c>
      <c r="T1339" s="10">
        <v>1.8</v>
      </c>
      <c r="U1339" s="10">
        <v>2.3</v>
      </c>
      <c r="V1339" s="10">
        <v>0.8</v>
      </c>
      <c r="W1339" s="10">
        <v>0.8</v>
      </c>
      <c r="X1339" s="10">
        <v>0.4</v>
      </c>
      <c r="Y1339" s="10">
        <v>0.2</v>
      </c>
      <c r="Z1339" s="10">
        <v>1.9</v>
      </c>
      <c r="AA1339" s="8">
        <v>10.5</v>
      </c>
      <c r="AB1339" s="8">
        <v>0.0</v>
      </c>
      <c r="AC1339" s="8">
        <v>0.0</v>
      </c>
      <c r="AD1339" s="8">
        <v>-1.3</v>
      </c>
      <c r="AE1339" s="14">
        <v>2016.0</v>
      </c>
      <c r="AF1339" s="17"/>
    </row>
    <row r="1340">
      <c r="A1340" s="8">
        <v>89.0</v>
      </c>
      <c r="B1340" s="9" t="s">
        <v>2706</v>
      </c>
      <c r="C1340" s="10" t="s">
        <v>2707</v>
      </c>
      <c r="D1340" s="8">
        <v>25.0</v>
      </c>
      <c r="E1340" s="8">
        <v>31.0</v>
      </c>
      <c r="F1340" s="8">
        <v>11.0</v>
      </c>
      <c r="G1340" s="8">
        <v>20.0</v>
      </c>
      <c r="H1340" s="8">
        <v>24.3</v>
      </c>
      <c r="I1340" s="11">
        <v>5.7</v>
      </c>
      <c r="J1340" s="10">
        <v>1.8</v>
      </c>
      <c r="K1340" s="10">
        <v>5.2</v>
      </c>
      <c r="L1340" s="8">
        <v>34.8</v>
      </c>
      <c r="M1340" s="10">
        <v>0.7</v>
      </c>
      <c r="N1340" s="10">
        <v>2.2</v>
      </c>
      <c r="O1340" s="8">
        <v>33.8</v>
      </c>
      <c r="P1340" s="8">
        <v>1.4</v>
      </c>
      <c r="Q1340" s="8">
        <v>1.8</v>
      </c>
      <c r="R1340" s="8">
        <v>75.4</v>
      </c>
      <c r="S1340" s="10">
        <v>0.2</v>
      </c>
      <c r="T1340" s="10">
        <v>2.9</v>
      </c>
      <c r="U1340" s="10">
        <v>3.0</v>
      </c>
      <c r="V1340" s="10">
        <v>3.8</v>
      </c>
      <c r="W1340" s="10">
        <v>1.4</v>
      </c>
      <c r="X1340" s="10">
        <v>0.8</v>
      </c>
      <c r="Y1340" s="10">
        <v>0.1</v>
      </c>
      <c r="Z1340" s="10">
        <v>2.1</v>
      </c>
      <c r="AA1340" s="8">
        <v>15.1</v>
      </c>
      <c r="AB1340" s="8">
        <v>0.0</v>
      </c>
      <c r="AC1340" s="8">
        <v>0.0</v>
      </c>
      <c r="AD1340" s="8">
        <v>-1.0</v>
      </c>
      <c r="AE1340" s="14">
        <v>2016.0</v>
      </c>
      <c r="AF1340" s="17"/>
    </row>
    <row r="1341">
      <c r="A1341" s="8">
        <v>90.0</v>
      </c>
      <c r="B1341" s="9" t="s">
        <v>2708</v>
      </c>
      <c r="C1341" s="10" t="s">
        <v>2709</v>
      </c>
      <c r="D1341" s="8">
        <v>24.0</v>
      </c>
      <c r="E1341" s="8">
        <v>21.0</v>
      </c>
      <c r="F1341" s="8">
        <v>12.0</v>
      </c>
      <c r="G1341" s="8">
        <v>9.0</v>
      </c>
      <c r="H1341" s="8">
        <v>13.3</v>
      </c>
      <c r="I1341" s="11">
        <v>5.7</v>
      </c>
      <c r="J1341" s="10">
        <v>2.1</v>
      </c>
      <c r="K1341" s="10">
        <v>4.7</v>
      </c>
      <c r="L1341" s="8">
        <v>45.9</v>
      </c>
      <c r="M1341" s="10">
        <v>0.8</v>
      </c>
      <c r="N1341" s="10">
        <v>1.4</v>
      </c>
      <c r="O1341" s="8">
        <v>56.7</v>
      </c>
      <c r="P1341" s="8">
        <v>0.6</v>
      </c>
      <c r="Q1341" s="8">
        <v>0.7</v>
      </c>
      <c r="R1341" s="8">
        <v>86.7</v>
      </c>
      <c r="S1341" s="10">
        <v>0.6</v>
      </c>
      <c r="T1341" s="10">
        <v>1.1</v>
      </c>
      <c r="U1341" s="10">
        <v>1.7</v>
      </c>
      <c r="V1341" s="10">
        <v>0.5</v>
      </c>
      <c r="W1341" s="10">
        <v>0.6</v>
      </c>
      <c r="X1341" s="10">
        <v>0.4</v>
      </c>
      <c r="Y1341" s="10">
        <v>0.5</v>
      </c>
      <c r="Z1341" s="10">
        <v>1.7</v>
      </c>
      <c r="AA1341" s="8">
        <v>10.6</v>
      </c>
      <c r="AB1341" s="8">
        <v>0.0</v>
      </c>
      <c r="AC1341" s="8">
        <v>0.0</v>
      </c>
      <c r="AD1341" s="8">
        <v>-1.2</v>
      </c>
      <c r="AE1341" s="14">
        <v>2016.0</v>
      </c>
      <c r="AF1341" s="17"/>
    </row>
    <row r="1342">
      <c r="A1342" s="8">
        <v>91.0</v>
      </c>
      <c r="B1342" s="9" t="s">
        <v>2710</v>
      </c>
      <c r="C1342" s="10" t="s">
        <v>2711</v>
      </c>
      <c r="D1342" s="8">
        <v>26.0</v>
      </c>
      <c r="E1342" s="8">
        <v>15.0</v>
      </c>
      <c r="F1342" s="8">
        <v>8.0</v>
      </c>
      <c r="G1342" s="8">
        <v>7.0</v>
      </c>
      <c r="H1342" s="8">
        <v>19.8</v>
      </c>
      <c r="I1342" s="11">
        <v>5.7</v>
      </c>
      <c r="J1342" s="10">
        <v>2.0</v>
      </c>
      <c r="K1342" s="10">
        <v>5.0</v>
      </c>
      <c r="L1342" s="8">
        <v>40.0</v>
      </c>
      <c r="M1342" s="10">
        <v>0.9</v>
      </c>
      <c r="N1342" s="10">
        <v>2.6</v>
      </c>
      <c r="O1342" s="8">
        <v>33.3</v>
      </c>
      <c r="P1342" s="8">
        <v>0.8</v>
      </c>
      <c r="Q1342" s="8">
        <v>1.1</v>
      </c>
      <c r="R1342" s="8">
        <v>70.6</v>
      </c>
      <c r="S1342" s="10">
        <v>0.7</v>
      </c>
      <c r="T1342" s="10">
        <v>1.1</v>
      </c>
      <c r="U1342" s="10">
        <v>1.7</v>
      </c>
      <c r="V1342" s="10">
        <v>2.7</v>
      </c>
      <c r="W1342" s="10">
        <v>1.8</v>
      </c>
      <c r="X1342" s="10">
        <v>1.1</v>
      </c>
      <c r="Y1342" s="10">
        <v>0.2</v>
      </c>
      <c r="Z1342" s="10">
        <v>3.7</v>
      </c>
      <c r="AA1342" s="8">
        <v>13.7</v>
      </c>
      <c r="AB1342" s="8">
        <v>0.0</v>
      </c>
      <c r="AC1342" s="8">
        <v>0.0</v>
      </c>
      <c r="AD1342" s="8">
        <v>2.8</v>
      </c>
      <c r="AE1342" s="14">
        <v>2016.0</v>
      </c>
      <c r="AF1342" s="17"/>
    </row>
    <row r="1343">
      <c r="A1343" s="8">
        <v>92.0</v>
      </c>
      <c r="B1343" s="9" t="s">
        <v>2712</v>
      </c>
      <c r="C1343" s="10" t="s">
        <v>2713</v>
      </c>
      <c r="D1343" s="8">
        <v>26.0</v>
      </c>
      <c r="E1343" s="8">
        <v>31.0</v>
      </c>
      <c r="F1343" s="8">
        <v>15.0</v>
      </c>
      <c r="G1343" s="8">
        <v>16.0</v>
      </c>
      <c r="H1343" s="8">
        <v>13.0</v>
      </c>
      <c r="I1343" s="11">
        <v>5.3</v>
      </c>
      <c r="J1343" s="10">
        <v>1.9</v>
      </c>
      <c r="K1343" s="10">
        <v>4.1</v>
      </c>
      <c r="L1343" s="8">
        <v>47.2</v>
      </c>
      <c r="M1343" s="8">
        <v>0.0</v>
      </c>
      <c r="N1343" s="8">
        <v>0.0</v>
      </c>
      <c r="O1343" s="8">
        <v>0.0</v>
      </c>
      <c r="P1343" s="8">
        <v>1.5</v>
      </c>
      <c r="Q1343" s="8">
        <v>1.8</v>
      </c>
      <c r="R1343" s="8">
        <v>81.8</v>
      </c>
      <c r="S1343" s="10">
        <v>0.9</v>
      </c>
      <c r="T1343" s="10">
        <v>1.5</v>
      </c>
      <c r="U1343" s="10">
        <v>2.5</v>
      </c>
      <c r="V1343" s="10">
        <v>0.3</v>
      </c>
      <c r="W1343" s="10">
        <v>0.8</v>
      </c>
      <c r="X1343" s="10">
        <v>0.5</v>
      </c>
      <c r="Y1343" s="10">
        <v>0.1</v>
      </c>
      <c r="Z1343" s="10">
        <v>2.7</v>
      </c>
      <c r="AA1343" s="8">
        <v>9.3</v>
      </c>
      <c r="AB1343" s="8">
        <v>0.0</v>
      </c>
      <c r="AC1343" s="8">
        <v>0.0</v>
      </c>
      <c r="AD1343" s="8">
        <v>-2.2</v>
      </c>
      <c r="AE1343" s="14">
        <v>2016.0</v>
      </c>
      <c r="AF1343" s="17"/>
    </row>
    <row r="1344">
      <c r="A1344" s="8">
        <v>93.0</v>
      </c>
      <c r="B1344" s="9" t="s">
        <v>2714</v>
      </c>
      <c r="C1344" s="10" t="s">
        <v>2715</v>
      </c>
      <c r="D1344" s="8">
        <v>37.0</v>
      </c>
      <c r="E1344" s="8">
        <v>31.0</v>
      </c>
      <c r="F1344" s="8">
        <v>19.0</v>
      </c>
      <c r="G1344" s="8">
        <v>12.0</v>
      </c>
      <c r="H1344" s="8">
        <v>19.5</v>
      </c>
      <c r="I1344" s="11">
        <v>5.3</v>
      </c>
      <c r="J1344" s="10">
        <v>2.0</v>
      </c>
      <c r="K1344" s="10">
        <v>5.2</v>
      </c>
      <c r="L1344" s="8">
        <v>37.9</v>
      </c>
      <c r="M1344" s="8">
        <v>0.0</v>
      </c>
      <c r="N1344" s="10">
        <v>0.3</v>
      </c>
      <c r="O1344" s="8">
        <v>12.5</v>
      </c>
      <c r="P1344" s="8">
        <v>1.3</v>
      </c>
      <c r="Q1344" s="8">
        <v>1.9</v>
      </c>
      <c r="R1344" s="8">
        <v>68.3</v>
      </c>
      <c r="S1344" s="10">
        <v>1.2</v>
      </c>
      <c r="T1344" s="10">
        <v>2.2</v>
      </c>
      <c r="U1344" s="10">
        <v>3.4</v>
      </c>
      <c r="V1344" s="10">
        <v>1.4</v>
      </c>
      <c r="W1344" s="10">
        <v>1.3</v>
      </c>
      <c r="X1344" s="10">
        <v>0.7</v>
      </c>
      <c r="Y1344" s="10">
        <v>0.5</v>
      </c>
      <c r="Z1344" s="10">
        <v>1.7</v>
      </c>
      <c r="AA1344" s="8">
        <v>12.5</v>
      </c>
      <c r="AB1344" s="8">
        <v>0.0</v>
      </c>
      <c r="AC1344" s="8">
        <v>0.0</v>
      </c>
      <c r="AD1344" s="8">
        <v>-0.4</v>
      </c>
      <c r="AE1344" s="14">
        <v>2016.0</v>
      </c>
      <c r="AF1344" s="17"/>
    </row>
    <row r="1345">
      <c r="A1345" s="8">
        <v>94.0</v>
      </c>
      <c r="B1345" s="9" t="s">
        <v>2716</v>
      </c>
      <c r="C1345" s="10" t="s">
        <v>2717</v>
      </c>
      <c r="D1345" s="8">
        <v>27.0</v>
      </c>
      <c r="E1345" s="8">
        <v>30.0</v>
      </c>
      <c r="F1345" s="8">
        <v>14.0</v>
      </c>
      <c r="G1345" s="8">
        <v>16.0</v>
      </c>
      <c r="H1345" s="8">
        <v>14.7</v>
      </c>
      <c r="I1345" s="11">
        <v>5.2</v>
      </c>
      <c r="J1345" s="10">
        <v>2.4</v>
      </c>
      <c r="K1345" s="10">
        <v>4.4</v>
      </c>
      <c r="L1345" s="8">
        <v>54.9</v>
      </c>
      <c r="M1345" s="8">
        <v>0.0</v>
      </c>
      <c r="N1345" s="10">
        <v>0.1</v>
      </c>
      <c r="O1345" s="8">
        <v>33.3</v>
      </c>
      <c r="P1345" s="8">
        <v>0.3</v>
      </c>
      <c r="Q1345" s="8">
        <v>0.6</v>
      </c>
      <c r="R1345" s="8">
        <v>55.6</v>
      </c>
      <c r="S1345" s="10">
        <v>0.7</v>
      </c>
      <c r="T1345" s="10">
        <v>2.4</v>
      </c>
      <c r="U1345" s="10">
        <v>3.0</v>
      </c>
      <c r="V1345" s="10">
        <v>0.7</v>
      </c>
      <c r="W1345" s="10">
        <v>0.6</v>
      </c>
      <c r="X1345" s="10">
        <v>0.4</v>
      </c>
      <c r="Y1345" s="10">
        <v>0.6</v>
      </c>
      <c r="Z1345" s="10">
        <v>2.0</v>
      </c>
      <c r="AA1345" s="8">
        <v>11.0</v>
      </c>
      <c r="AB1345" s="8">
        <v>0.0</v>
      </c>
      <c r="AC1345" s="8">
        <v>0.0</v>
      </c>
      <c r="AD1345" s="8">
        <v>-2.8</v>
      </c>
      <c r="AE1345" s="14">
        <v>2016.0</v>
      </c>
      <c r="AF1345" s="17"/>
    </row>
    <row r="1346">
      <c r="A1346" s="8">
        <v>95.0</v>
      </c>
      <c r="B1346" s="9" t="s">
        <v>2718</v>
      </c>
      <c r="C1346" s="10" t="s">
        <v>2719</v>
      </c>
      <c r="D1346" s="8">
        <v>23.0</v>
      </c>
      <c r="E1346" s="8">
        <v>32.0</v>
      </c>
      <c r="F1346" s="8">
        <v>15.0</v>
      </c>
      <c r="G1346" s="8">
        <v>17.0</v>
      </c>
      <c r="H1346" s="8">
        <v>12.4</v>
      </c>
      <c r="I1346" s="11">
        <v>5.2</v>
      </c>
      <c r="J1346" s="10">
        <v>1.8</v>
      </c>
      <c r="K1346" s="10">
        <v>4.7</v>
      </c>
      <c r="L1346" s="8">
        <v>39.1</v>
      </c>
      <c r="M1346" s="10">
        <v>1.1</v>
      </c>
      <c r="N1346" s="10">
        <v>3.1</v>
      </c>
      <c r="O1346" s="8">
        <v>35.4</v>
      </c>
      <c r="P1346" s="8">
        <v>0.4</v>
      </c>
      <c r="Q1346" s="8">
        <v>0.6</v>
      </c>
      <c r="R1346" s="8">
        <v>77.8</v>
      </c>
      <c r="S1346" s="10">
        <v>0.3</v>
      </c>
      <c r="T1346" s="10">
        <v>0.6</v>
      </c>
      <c r="U1346" s="10">
        <v>0.8</v>
      </c>
      <c r="V1346" s="10">
        <v>0.8</v>
      </c>
      <c r="W1346" s="10">
        <v>0.8</v>
      </c>
      <c r="X1346" s="10">
        <v>0.2</v>
      </c>
      <c r="Y1346" s="10">
        <v>0.1</v>
      </c>
      <c r="Z1346" s="10">
        <v>1.5</v>
      </c>
      <c r="AA1346" s="8">
        <v>8.4</v>
      </c>
      <c r="AB1346" s="8">
        <v>0.0</v>
      </c>
      <c r="AC1346" s="8">
        <v>0.0</v>
      </c>
      <c r="AD1346" s="8">
        <v>0.5</v>
      </c>
      <c r="AE1346" s="14">
        <v>2016.0</v>
      </c>
      <c r="AF1346" s="17"/>
    </row>
    <row r="1347">
      <c r="A1347" s="8">
        <v>96.0</v>
      </c>
      <c r="B1347" s="9" t="s">
        <v>2720</v>
      </c>
      <c r="C1347" s="10" t="s">
        <v>2721</v>
      </c>
      <c r="D1347" s="8">
        <v>27.0</v>
      </c>
      <c r="E1347" s="8">
        <v>34.0</v>
      </c>
      <c r="F1347" s="8">
        <v>21.0</v>
      </c>
      <c r="G1347" s="8">
        <v>13.0</v>
      </c>
      <c r="H1347" s="8">
        <v>17.5</v>
      </c>
      <c r="I1347" s="11">
        <v>5.2</v>
      </c>
      <c r="J1347" s="10">
        <v>2.2</v>
      </c>
      <c r="K1347" s="10">
        <v>3.9</v>
      </c>
      <c r="L1347" s="8">
        <v>57.1</v>
      </c>
      <c r="M1347" s="8">
        <v>0.0</v>
      </c>
      <c r="N1347" s="8">
        <v>0.0</v>
      </c>
      <c r="O1347" s="8">
        <v>0.0</v>
      </c>
      <c r="P1347" s="8">
        <v>0.7</v>
      </c>
      <c r="Q1347" s="8">
        <v>1.0</v>
      </c>
      <c r="R1347" s="8">
        <v>68.6</v>
      </c>
      <c r="S1347" s="10">
        <v>1.6</v>
      </c>
      <c r="T1347" s="10">
        <v>3.0</v>
      </c>
      <c r="U1347" s="10">
        <v>4.6</v>
      </c>
      <c r="V1347" s="10">
        <v>0.7</v>
      </c>
      <c r="W1347" s="10">
        <v>1.0</v>
      </c>
      <c r="X1347" s="10">
        <v>0.2</v>
      </c>
      <c r="Y1347" s="10">
        <v>0.6</v>
      </c>
      <c r="Z1347" s="10">
        <v>2.1</v>
      </c>
      <c r="AA1347" s="8">
        <v>12.1</v>
      </c>
      <c r="AB1347" s="8">
        <v>0.0</v>
      </c>
      <c r="AC1347" s="8">
        <v>0.0</v>
      </c>
      <c r="AD1347" s="8">
        <v>0.2</v>
      </c>
      <c r="AE1347" s="14">
        <v>2016.0</v>
      </c>
      <c r="AF1347" s="17"/>
    </row>
    <row r="1348">
      <c r="A1348" s="8">
        <v>97.0</v>
      </c>
      <c r="B1348" s="9" t="s">
        <v>2722</v>
      </c>
      <c r="C1348" s="10" t="s">
        <v>2723</v>
      </c>
      <c r="D1348" s="8">
        <v>29.0</v>
      </c>
      <c r="E1348" s="8">
        <v>6.0</v>
      </c>
      <c r="F1348" s="8">
        <v>3.0</v>
      </c>
      <c r="G1348" s="8">
        <v>3.0</v>
      </c>
      <c r="H1348" s="8">
        <v>13.9</v>
      </c>
      <c r="I1348" s="11">
        <v>5.2</v>
      </c>
      <c r="J1348" s="10">
        <v>1.7</v>
      </c>
      <c r="K1348" s="10">
        <v>4.2</v>
      </c>
      <c r="L1348" s="8">
        <v>40.0</v>
      </c>
      <c r="M1348" s="10">
        <v>0.7</v>
      </c>
      <c r="N1348" s="10">
        <v>1.8</v>
      </c>
      <c r="O1348" s="8">
        <v>36.4</v>
      </c>
      <c r="P1348" s="8">
        <v>1.2</v>
      </c>
      <c r="Q1348" s="8">
        <v>1.2</v>
      </c>
      <c r="R1348" s="8">
        <v>100.0</v>
      </c>
      <c r="S1348" s="10">
        <v>0.2</v>
      </c>
      <c r="T1348" s="10">
        <v>1.3</v>
      </c>
      <c r="U1348" s="10">
        <v>1.5</v>
      </c>
      <c r="V1348" s="10">
        <v>0.7</v>
      </c>
      <c r="W1348" s="10">
        <v>0.3</v>
      </c>
      <c r="X1348" s="10">
        <v>0.3</v>
      </c>
      <c r="Y1348" s="8">
        <v>0.0</v>
      </c>
      <c r="Z1348" s="10">
        <v>1.3</v>
      </c>
      <c r="AA1348" s="8">
        <v>8.7</v>
      </c>
      <c r="AB1348" s="8">
        <v>0.0</v>
      </c>
      <c r="AC1348" s="8">
        <v>0.0</v>
      </c>
      <c r="AD1348" s="8">
        <v>-4.2</v>
      </c>
      <c r="AE1348" s="14">
        <v>2016.0</v>
      </c>
      <c r="AF1348" s="17"/>
    </row>
    <row r="1349">
      <c r="A1349" s="8">
        <v>98.0</v>
      </c>
      <c r="B1349" s="9" t="s">
        <v>2724</v>
      </c>
      <c r="C1349" s="10" t="s">
        <v>2725</v>
      </c>
      <c r="D1349" s="8">
        <v>28.0</v>
      </c>
      <c r="E1349" s="8">
        <v>31.0</v>
      </c>
      <c r="F1349" s="8">
        <v>15.0</v>
      </c>
      <c r="G1349" s="8">
        <v>16.0</v>
      </c>
      <c r="H1349" s="8">
        <v>14.8</v>
      </c>
      <c r="I1349" s="11">
        <v>5.1</v>
      </c>
      <c r="J1349" s="10">
        <v>1.6</v>
      </c>
      <c r="K1349" s="10">
        <v>3.9</v>
      </c>
      <c r="L1349" s="8">
        <v>41.8</v>
      </c>
      <c r="M1349" s="10">
        <v>0.4</v>
      </c>
      <c r="N1349" s="10">
        <v>1.0</v>
      </c>
      <c r="O1349" s="8">
        <v>34.4</v>
      </c>
      <c r="P1349" s="8">
        <v>1.5</v>
      </c>
      <c r="Q1349" s="8">
        <v>1.5</v>
      </c>
      <c r="R1349" s="8">
        <v>95.7</v>
      </c>
      <c r="S1349" s="10">
        <v>0.8</v>
      </c>
      <c r="T1349" s="10">
        <v>1.4</v>
      </c>
      <c r="U1349" s="10">
        <v>2.2</v>
      </c>
      <c r="V1349" s="10">
        <v>0.6</v>
      </c>
      <c r="W1349" s="10">
        <v>1.0</v>
      </c>
      <c r="X1349" s="10">
        <v>0.6</v>
      </c>
      <c r="Y1349" s="10">
        <v>0.2</v>
      </c>
      <c r="Z1349" s="10">
        <v>2.2</v>
      </c>
      <c r="AA1349" s="8">
        <v>9.9</v>
      </c>
      <c r="AB1349" s="8">
        <v>0.0</v>
      </c>
      <c r="AC1349" s="8">
        <v>0.0</v>
      </c>
      <c r="AD1349" s="8">
        <v>-3.1</v>
      </c>
      <c r="AE1349" s="14">
        <v>2016.0</v>
      </c>
      <c r="AF1349" s="17"/>
    </row>
    <row r="1350">
      <c r="A1350" s="8">
        <v>99.0</v>
      </c>
      <c r="B1350" s="9" t="s">
        <v>2726</v>
      </c>
      <c r="C1350" s="10" t="s">
        <v>2727</v>
      </c>
      <c r="D1350" s="8">
        <v>27.0</v>
      </c>
      <c r="E1350" s="8">
        <v>34.0</v>
      </c>
      <c r="F1350" s="8">
        <v>7.0</v>
      </c>
      <c r="G1350" s="8">
        <v>27.0</v>
      </c>
      <c r="H1350" s="8">
        <v>16.9</v>
      </c>
      <c r="I1350" s="11">
        <v>5.1</v>
      </c>
      <c r="J1350" s="10">
        <v>1.7</v>
      </c>
      <c r="K1350" s="10">
        <v>4.0</v>
      </c>
      <c r="L1350" s="8">
        <v>43.1</v>
      </c>
      <c r="M1350" s="10">
        <v>0.1</v>
      </c>
      <c r="N1350" s="10">
        <v>0.8</v>
      </c>
      <c r="O1350" s="8">
        <v>19.2</v>
      </c>
      <c r="P1350" s="8">
        <v>1.4</v>
      </c>
      <c r="Q1350" s="8">
        <v>1.7</v>
      </c>
      <c r="R1350" s="8">
        <v>83.1</v>
      </c>
      <c r="S1350" s="10">
        <v>0.4</v>
      </c>
      <c r="T1350" s="10">
        <v>1.2</v>
      </c>
      <c r="U1350" s="10">
        <v>1.6</v>
      </c>
      <c r="V1350" s="10">
        <v>2.6</v>
      </c>
      <c r="W1350" s="10">
        <v>1.5</v>
      </c>
      <c r="X1350" s="10">
        <v>1.1</v>
      </c>
      <c r="Y1350" s="8">
        <v>0.0</v>
      </c>
      <c r="Z1350" s="10">
        <v>1.8</v>
      </c>
      <c r="AA1350" s="8">
        <v>11.7</v>
      </c>
      <c r="AB1350" s="8">
        <v>0.0</v>
      </c>
      <c r="AC1350" s="8">
        <v>0.0</v>
      </c>
      <c r="AD1350" s="8">
        <v>-2.3</v>
      </c>
      <c r="AE1350" s="14">
        <v>2016.0</v>
      </c>
      <c r="AF1350" s="17"/>
    </row>
    <row r="1351">
      <c r="A1351" s="8">
        <v>100.0</v>
      </c>
      <c r="B1351" s="9" t="s">
        <v>2728</v>
      </c>
      <c r="C1351" s="10" t="s">
        <v>2729</v>
      </c>
      <c r="D1351" s="8">
        <v>23.0</v>
      </c>
      <c r="E1351" s="8">
        <v>33.0</v>
      </c>
      <c r="F1351" s="8">
        <v>21.0</v>
      </c>
      <c r="G1351" s="8">
        <v>12.0</v>
      </c>
      <c r="H1351" s="8">
        <v>11.3</v>
      </c>
      <c r="I1351" s="11">
        <v>5.0</v>
      </c>
      <c r="J1351" s="10">
        <v>1.7</v>
      </c>
      <c r="K1351" s="10">
        <v>3.8</v>
      </c>
      <c r="L1351" s="8">
        <v>44.9</v>
      </c>
      <c r="M1351" s="10">
        <v>0.1</v>
      </c>
      <c r="N1351" s="10">
        <v>0.5</v>
      </c>
      <c r="O1351" s="8">
        <v>18.8</v>
      </c>
      <c r="P1351" s="8">
        <v>1.5</v>
      </c>
      <c r="Q1351" s="8">
        <v>1.8</v>
      </c>
      <c r="R1351" s="8">
        <v>78.7</v>
      </c>
      <c r="S1351" s="10">
        <v>1.3</v>
      </c>
      <c r="T1351" s="10">
        <v>1.9</v>
      </c>
      <c r="U1351" s="10">
        <v>3.2</v>
      </c>
      <c r="V1351" s="10">
        <v>0.4</v>
      </c>
      <c r="W1351" s="10">
        <v>1.1</v>
      </c>
      <c r="X1351" s="10">
        <v>0.3</v>
      </c>
      <c r="Y1351" s="10">
        <v>0.7</v>
      </c>
      <c r="Z1351" s="10">
        <v>2.1</v>
      </c>
      <c r="AA1351" s="8">
        <v>10.6</v>
      </c>
      <c r="AB1351" s="8">
        <v>0.0</v>
      </c>
      <c r="AC1351" s="8">
        <v>0.0</v>
      </c>
      <c r="AD1351" s="8">
        <v>0.3</v>
      </c>
      <c r="AE1351" s="14">
        <v>2016.0</v>
      </c>
      <c r="AF1351" s="17"/>
    </row>
    <row r="1352">
      <c r="A1352" s="8">
        <v>101.0</v>
      </c>
      <c r="B1352" s="9" t="s">
        <v>2730</v>
      </c>
      <c r="C1352" s="10" t="s">
        <v>2731</v>
      </c>
      <c r="D1352" s="8">
        <v>29.0</v>
      </c>
      <c r="E1352" s="8">
        <v>27.0</v>
      </c>
      <c r="F1352" s="8">
        <v>13.0</v>
      </c>
      <c r="G1352" s="8">
        <v>14.0</v>
      </c>
      <c r="H1352" s="8">
        <v>10.9</v>
      </c>
      <c r="I1352" s="11">
        <v>4.7</v>
      </c>
      <c r="J1352" s="10">
        <v>1.7</v>
      </c>
      <c r="K1352" s="10">
        <v>4.7</v>
      </c>
      <c r="L1352" s="8">
        <v>35.4</v>
      </c>
      <c r="M1352" s="10">
        <v>0.5</v>
      </c>
      <c r="N1352" s="10">
        <v>1.7</v>
      </c>
      <c r="O1352" s="8">
        <v>28.9</v>
      </c>
      <c r="P1352" s="8">
        <v>0.9</v>
      </c>
      <c r="Q1352" s="8">
        <v>1.2</v>
      </c>
      <c r="R1352" s="8">
        <v>78.1</v>
      </c>
      <c r="S1352" s="10">
        <v>0.1</v>
      </c>
      <c r="T1352" s="10">
        <v>1.4</v>
      </c>
      <c r="U1352" s="10">
        <v>1.6</v>
      </c>
      <c r="V1352" s="10">
        <v>1.6</v>
      </c>
      <c r="W1352" s="10">
        <v>1.0</v>
      </c>
      <c r="X1352" s="10">
        <v>0.3</v>
      </c>
      <c r="Y1352" s="8">
        <v>0.0</v>
      </c>
      <c r="Z1352" s="10">
        <v>1.2</v>
      </c>
      <c r="AA1352" s="8">
        <v>9.0</v>
      </c>
      <c r="AB1352" s="8">
        <v>0.0</v>
      </c>
      <c r="AC1352" s="8">
        <v>0.0</v>
      </c>
      <c r="AD1352" s="8">
        <v>-1.1</v>
      </c>
      <c r="AE1352" s="14">
        <v>2016.0</v>
      </c>
      <c r="AF1352" s="17"/>
    </row>
    <row r="1353">
      <c r="A1353" s="8">
        <v>102.0</v>
      </c>
      <c r="B1353" s="9" t="s">
        <v>2732</v>
      </c>
      <c r="C1353" s="10" t="s">
        <v>2733</v>
      </c>
      <c r="D1353" s="8">
        <v>26.0</v>
      </c>
      <c r="E1353" s="8">
        <v>24.0</v>
      </c>
      <c r="F1353" s="8">
        <v>9.0</v>
      </c>
      <c r="G1353" s="8">
        <v>15.0</v>
      </c>
      <c r="H1353" s="8">
        <v>10.5</v>
      </c>
      <c r="I1353" s="11">
        <v>4.7</v>
      </c>
      <c r="J1353" s="10">
        <v>1.8</v>
      </c>
      <c r="K1353" s="10">
        <v>3.5</v>
      </c>
      <c r="L1353" s="8">
        <v>49.4</v>
      </c>
      <c r="M1353" s="10">
        <v>0.5</v>
      </c>
      <c r="N1353" s="10">
        <v>0.9</v>
      </c>
      <c r="O1353" s="8">
        <v>50.0</v>
      </c>
      <c r="P1353" s="8">
        <v>0.8</v>
      </c>
      <c r="Q1353" s="8">
        <v>0.9</v>
      </c>
      <c r="R1353" s="8">
        <v>85.7</v>
      </c>
      <c r="S1353" s="10">
        <v>1.0</v>
      </c>
      <c r="T1353" s="10">
        <v>1.5</v>
      </c>
      <c r="U1353" s="10">
        <v>2.5</v>
      </c>
      <c r="V1353" s="10">
        <v>0.4</v>
      </c>
      <c r="W1353" s="10">
        <v>1.0</v>
      </c>
      <c r="X1353" s="10">
        <v>0.2</v>
      </c>
      <c r="Y1353" s="10">
        <v>0.2</v>
      </c>
      <c r="Z1353" s="10">
        <v>2.2</v>
      </c>
      <c r="AA1353" s="8">
        <v>8.8</v>
      </c>
      <c r="AB1353" s="8">
        <v>0.0</v>
      </c>
      <c r="AC1353" s="8">
        <v>0.0</v>
      </c>
      <c r="AD1353" s="8">
        <v>-2.0</v>
      </c>
      <c r="AE1353" s="14">
        <v>2016.0</v>
      </c>
      <c r="AF1353" s="17"/>
    </row>
    <row r="1354">
      <c r="A1354" s="8">
        <v>103.0</v>
      </c>
      <c r="B1354" s="9" t="s">
        <v>2734</v>
      </c>
      <c r="C1354" s="10" t="s">
        <v>2735</v>
      </c>
      <c r="D1354" s="8">
        <v>32.0</v>
      </c>
      <c r="E1354" s="8">
        <v>32.0</v>
      </c>
      <c r="F1354" s="8">
        <v>11.0</v>
      </c>
      <c r="G1354" s="8">
        <v>21.0</v>
      </c>
      <c r="H1354" s="8">
        <v>14.6</v>
      </c>
      <c r="I1354" s="11">
        <v>4.7</v>
      </c>
      <c r="J1354" s="10">
        <v>1.5</v>
      </c>
      <c r="K1354" s="10">
        <v>3.5</v>
      </c>
      <c r="L1354" s="8">
        <v>43.8</v>
      </c>
      <c r="M1354" s="10">
        <v>0.7</v>
      </c>
      <c r="N1354" s="10">
        <v>1.9</v>
      </c>
      <c r="O1354" s="8">
        <v>38.3</v>
      </c>
      <c r="P1354" s="8">
        <v>0.9</v>
      </c>
      <c r="Q1354" s="8">
        <v>1.0</v>
      </c>
      <c r="R1354" s="8">
        <v>90.6</v>
      </c>
      <c r="S1354" s="10">
        <v>0.5</v>
      </c>
      <c r="T1354" s="10">
        <v>0.7</v>
      </c>
      <c r="U1354" s="10">
        <v>1.2</v>
      </c>
      <c r="V1354" s="10">
        <v>1.2</v>
      </c>
      <c r="W1354" s="10">
        <v>0.8</v>
      </c>
      <c r="X1354" s="10">
        <v>0.2</v>
      </c>
      <c r="Y1354" s="10">
        <v>0.1</v>
      </c>
      <c r="Z1354" s="10">
        <v>1.0</v>
      </c>
      <c r="AA1354" s="8">
        <v>8.3</v>
      </c>
      <c r="AB1354" s="8">
        <v>0.0</v>
      </c>
      <c r="AC1354" s="8">
        <v>0.0</v>
      </c>
      <c r="AD1354" s="8">
        <v>-3.6</v>
      </c>
      <c r="AE1354" s="14">
        <v>2016.0</v>
      </c>
      <c r="AF1354" s="17"/>
    </row>
    <row r="1355">
      <c r="A1355" s="8">
        <v>104.0</v>
      </c>
      <c r="B1355" s="9" t="s">
        <v>2736</v>
      </c>
      <c r="C1355" s="10" t="s">
        <v>2737</v>
      </c>
      <c r="D1355" s="8">
        <v>29.0</v>
      </c>
      <c r="E1355" s="8">
        <v>34.0</v>
      </c>
      <c r="F1355" s="8">
        <v>7.0</v>
      </c>
      <c r="G1355" s="8">
        <v>27.0</v>
      </c>
      <c r="H1355" s="8">
        <v>23.1</v>
      </c>
      <c r="I1355" s="11">
        <v>4.1</v>
      </c>
      <c r="J1355" s="10">
        <v>1.5</v>
      </c>
      <c r="K1355" s="10">
        <v>3.5</v>
      </c>
      <c r="L1355" s="8">
        <v>42.9</v>
      </c>
      <c r="M1355" s="8">
        <v>0.0</v>
      </c>
      <c r="N1355" s="10">
        <v>0.1</v>
      </c>
      <c r="O1355" s="8">
        <v>0.0</v>
      </c>
      <c r="P1355" s="8">
        <v>1.1</v>
      </c>
      <c r="Q1355" s="8">
        <v>1.4</v>
      </c>
      <c r="R1355" s="8">
        <v>73.5</v>
      </c>
      <c r="S1355" s="10">
        <v>1.2</v>
      </c>
      <c r="T1355" s="10">
        <v>4.2</v>
      </c>
      <c r="U1355" s="10">
        <v>5.4</v>
      </c>
      <c r="V1355" s="10">
        <v>2.1</v>
      </c>
      <c r="W1355" s="10">
        <v>1.6</v>
      </c>
      <c r="X1355" s="10">
        <v>0.9</v>
      </c>
      <c r="Y1355" s="10">
        <v>1.0</v>
      </c>
      <c r="Z1355" s="10">
        <v>3.3</v>
      </c>
      <c r="AA1355" s="8">
        <v>15.4</v>
      </c>
      <c r="AB1355" s="8">
        <v>0.0</v>
      </c>
      <c r="AC1355" s="8">
        <v>0.0</v>
      </c>
      <c r="AD1355" s="8">
        <v>-6.0</v>
      </c>
      <c r="AE1355" s="14">
        <v>2016.0</v>
      </c>
      <c r="AF1355" s="17"/>
    </row>
    <row r="1356">
      <c r="A1356" s="8">
        <v>105.0</v>
      </c>
      <c r="B1356" s="9" t="s">
        <v>2738</v>
      </c>
      <c r="C1356" s="10" t="s">
        <v>2739</v>
      </c>
      <c r="D1356" s="8">
        <v>24.0</v>
      </c>
      <c r="E1356" s="8">
        <v>25.0</v>
      </c>
      <c r="F1356" s="8">
        <v>14.0</v>
      </c>
      <c r="G1356" s="8">
        <v>11.0</v>
      </c>
      <c r="H1356" s="8">
        <v>12.6</v>
      </c>
      <c r="I1356" s="11">
        <v>4.0</v>
      </c>
      <c r="J1356" s="10">
        <v>1.7</v>
      </c>
      <c r="K1356" s="10">
        <v>3.3</v>
      </c>
      <c r="L1356" s="8">
        <v>50.6</v>
      </c>
      <c r="M1356" s="8">
        <v>0.0</v>
      </c>
      <c r="N1356" s="8">
        <v>0.0</v>
      </c>
      <c r="O1356" s="8">
        <v>0.0</v>
      </c>
      <c r="P1356" s="8">
        <v>0.7</v>
      </c>
      <c r="Q1356" s="8">
        <v>1.3</v>
      </c>
      <c r="R1356" s="8">
        <v>53.1</v>
      </c>
      <c r="S1356" s="10">
        <v>1.4</v>
      </c>
      <c r="T1356" s="10">
        <v>1.8</v>
      </c>
      <c r="U1356" s="10">
        <v>3.2</v>
      </c>
      <c r="V1356" s="10">
        <v>0.2</v>
      </c>
      <c r="W1356" s="10">
        <v>0.8</v>
      </c>
      <c r="X1356" s="10">
        <v>0.5</v>
      </c>
      <c r="Y1356" s="10">
        <v>0.2</v>
      </c>
      <c r="Z1356" s="10">
        <v>1.7</v>
      </c>
      <c r="AA1356" s="8">
        <v>8.9</v>
      </c>
      <c r="AB1356" s="8">
        <v>1.0</v>
      </c>
      <c r="AC1356" s="8">
        <v>0.0</v>
      </c>
      <c r="AD1356" s="8">
        <v>0.6</v>
      </c>
      <c r="AE1356" s="14">
        <v>2016.0</v>
      </c>
      <c r="AF1356" s="17"/>
    </row>
    <row r="1357">
      <c r="A1357" s="8">
        <v>106.0</v>
      </c>
      <c r="B1357" s="9" t="s">
        <v>2740</v>
      </c>
      <c r="C1357" s="10" t="s">
        <v>2741</v>
      </c>
      <c r="D1357" s="8">
        <v>26.0</v>
      </c>
      <c r="E1357" s="8">
        <v>28.0</v>
      </c>
      <c r="F1357" s="8">
        <v>13.0</v>
      </c>
      <c r="G1357" s="8">
        <v>15.0</v>
      </c>
      <c r="H1357" s="8">
        <v>10.9</v>
      </c>
      <c r="I1357" s="11">
        <v>4.0</v>
      </c>
      <c r="J1357" s="10">
        <v>1.4</v>
      </c>
      <c r="K1357" s="10">
        <v>3.7</v>
      </c>
      <c r="L1357" s="8">
        <v>36.5</v>
      </c>
      <c r="M1357" s="10">
        <v>1.0</v>
      </c>
      <c r="N1357" s="10">
        <v>2.8</v>
      </c>
      <c r="O1357" s="8">
        <v>35.1</v>
      </c>
      <c r="P1357" s="8">
        <v>0.3</v>
      </c>
      <c r="Q1357" s="8">
        <v>0.5</v>
      </c>
      <c r="R1357" s="8">
        <v>64.3</v>
      </c>
      <c r="S1357" s="10">
        <v>0.3</v>
      </c>
      <c r="T1357" s="10">
        <v>1.0</v>
      </c>
      <c r="U1357" s="10">
        <v>1.4</v>
      </c>
      <c r="V1357" s="10">
        <v>0.5</v>
      </c>
      <c r="W1357" s="10">
        <v>0.1</v>
      </c>
      <c r="X1357" s="10">
        <v>0.4</v>
      </c>
      <c r="Y1357" s="10">
        <v>0.1</v>
      </c>
      <c r="Z1357" s="10">
        <v>0.7</v>
      </c>
      <c r="AA1357" s="8">
        <v>7.9</v>
      </c>
      <c r="AB1357" s="8">
        <v>0.0</v>
      </c>
      <c r="AC1357" s="8">
        <v>0.0</v>
      </c>
      <c r="AD1357" s="8">
        <v>0.1</v>
      </c>
      <c r="AE1357" s="14">
        <v>2016.0</v>
      </c>
      <c r="AF1357" s="17"/>
    </row>
    <row r="1358">
      <c r="A1358" s="8">
        <v>106.0</v>
      </c>
      <c r="B1358" s="9" t="s">
        <v>2742</v>
      </c>
      <c r="C1358" s="10" t="s">
        <v>2743</v>
      </c>
      <c r="D1358" s="8">
        <v>25.0</v>
      </c>
      <c r="E1358" s="8">
        <v>27.0</v>
      </c>
      <c r="F1358" s="8">
        <v>11.0</v>
      </c>
      <c r="G1358" s="8">
        <v>16.0</v>
      </c>
      <c r="H1358" s="8">
        <v>11.8</v>
      </c>
      <c r="I1358" s="11">
        <v>4.0</v>
      </c>
      <c r="J1358" s="10">
        <v>1.6</v>
      </c>
      <c r="K1358" s="10">
        <v>4.0</v>
      </c>
      <c r="L1358" s="8">
        <v>39.8</v>
      </c>
      <c r="M1358" s="10">
        <v>0.6</v>
      </c>
      <c r="N1358" s="10">
        <v>1.7</v>
      </c>
      <c r="O1358" s="8">
        <v>33.3</v>
      </c>
      <c r="P1358" s="8">
        <v>0.3</v>
      </c>
      <c r="Q1358" s="8">
        <v>0.4</v>
      </c>
      <c r="R1358" s="8">
        <v>63.6</v>
      </c>
      <c r="S1358" s="10">
        <v>0.8</v>
      </c>
      <c r="T1358" s="10">
        <v>1.7</v>
      </c>
      <c r="U1358" s="10">
        <v>2.5</v>
      </c>
      <c r="V1358" s="10">
        <v>0.3</v>
      </c>
      <c r="W1358" s="10">
        <v>0.7</v>
      </c>
      <c r="X1358" s="10">
        <v>0.3</v>
      </c>
      <c r="Y1358" s="10">
        <v>0.4</v>
      </c>
      <c r="Z1358" s="10">
        <v>2.3</v>
      </c>
      <c r="AA1358" s="8">
        <v>8.7</v>
      </c>
      <c r="AB1358" s="8">
        <v>0.0</v>
      </c>
      <c r="AC1358" s="8">
        <v>0.0</v>
      </c>
      <c r="AD1358" s="8">
        <v>-2.3</v>
      </c>
      <c r="AE1358" s="14">
        <v>2016.0</v>
      </c>
      <c r="AF1358" s="17"/>
    </row>
    <row r="1359">
      <c r="A1359" s="8">
        <v>106.0</v>
      </c>
      <c r="B1359" s="9" t="s">
        <v>2744</v>
      </c>
      <c r="C1359" s="10" t="s">
        <v>2745</v>
      </c>
      <c r="D1359" s="8">
        <v>28.0</v>
      </c>
      <c r="E1359" s="8">
        <v>11.0</v>
      </c>
      <c r="F1359" s="8">
        <v>2.0</v>
      </c>
      <c r="G1359" s="8">
        <v>9.0</v>
      </c>
      <c r="H1359" s="8">
        <v>13.4</v>
      </c>
      <c r="I1359" s="11">
        <v>4.0</v>
      </c>
      <c r="J1359" s="10">
        <v>1.7</v>
      </c>
      <c r="K1359" s="10">
        <v>3.0</v>
      </c>
      <c r="L1359" s="8">
        <v>57.6</v>
      </c>
      <c r="M1359" s="8">
        <v>0.0</v>
      </c>
      <c r="N1359" s="8">
        <v>0.0</v>
      </c>
      <c r="O1359" s="8">
        <v>0.0</v>
      </c>
      <c r="P1359" s="8">
        <v>0.5</v>
      </c>
      <c r="Q1359" s="8">
        <v>0.8</v>
      </c>
      <c r="R1359" s="8">
        <v>66.7</v>
      </c>
      <c r="S1359" s="10">
        <v>1.5</v>
      </c>
      <c r="T1359" s="10">
        <v>2.3</v>
      </c>
      <c r="U1359" s="10">
        <v>3.7</v>
      </c>
      <c r="V1359" s="10">
        <v>0.3</v>
      </c>
      <c r="W1359" s="10">
        <v>1.3</v>
      </c>
      <c r="X1359" s="10">
        <v>0.4</v>
      </c>
      <c r="Y1359" s="10">
        <v>0.3</v>
      </c>
      <c r="Z1359" s="10">
        <v>2.3</v>
      </c>
      <c r="AA1359" s="8">
        <v>9.3</v>
      </c>
      <c r="AB1359" s="8">
        <v>0.0</v>
      </c>
      <c r="AC1359" s="8">
        <v>0.0</v>
      </c>
      <c r="AD1359" s="8">
        <v>-3.3</v>
      </c>
      <c r="AE1359" s="14">
        <v>2016.0</v>
      </c>
      <c r="AF1359" s="17"/>
    </row>
    <row r="1360">
      <c r="A1360" s="8">
        <v>109.0</v>
      </c>
      <c r="B1360" s="9" t="s">
        <v>2746</v>
      </c>
      <c r="C1360" s="10" t="s">
        <v>2747</v>
      </c>
      <c r="D1360" s="8">
        <v>33.0</v>
      </c>
      <c r="E1360" s="8">
        <v>26.0</v>
      </c>
      <c r="F1360" s="8">
        <v>14.0</v>
      </c>
      <c r="G1360" s="8">
        <v>12.0</v>
      </c>
      <c r="H1360" s="8">
        <v>17.0</v>
      </c>
      <c r="I1360" s="11">
        <v>3.8</v>
      </c>
      <c r="J1360" s="10">
        <v>1.5</v>
      </c>
      <c r="K1360" s="10">
        <v>4.1</v>
      </c>
      <c r="L1360" s="8">
        <v>35.8</v>
      </c>
      <c r="M1360" s="10">
        <v>0.1</v>
      </c>
      <c r="N1360" s="10">
        <v>0.3</v>
      </c>
      <c r="O1360" s="8">
        <v>25.0</v>
      </c>
      <c r="P1360" s="8">
        <v>0.8</v>
      </c>
      <c r="Q1360" s="8">
        <v>1.0</v>
      </c>
      <c r="R1360" s="8">
        <v>88.0</v>
      </c>
      <c r="S1360" s="10">
        <v>0.2</v>
      </c>
      <c r="T1360" s="10">
        <v>1.8</v>
      </c>
      <c r="U1360" s="10">
        <v>1.9</v>
      </c>
      <c r="V1360" s="10">
        <v>2.4</v>
      </c>
      <c r="W1360" s="10">
        <v>1.0</v>
      </c>
      <c r="X1360" s="10">
        <v>0.5</v>
      </c>
      <c r="Y1360" s="10">
        <v>0.1</v>
      </c>
      <c r="Z1360" s="10">
        <v>1.3</v>
      </c>
      <c r="AA1360" s="8">
        <v>9.3</v>
      </c>
      <c r="AB1360" s="8">
        <v>0.0</v>
      </c>
      <c r="AC1360" s="8">
        <v>0.0</v>
      </c>
      <c r="AD1360" s="8">
        <v>-0.8</v>
      </c>
      <c r="AE1360" s="14">
        <v>2016.0</v>
      </c>
      <c r="AF1360" s="17"/>
    </row>
    <row r="1361">
      <c r="A1361" s="8">
        <v>110.0</v>
      </c>
      <c r="B1361" s="9" t="s">
        <v>2748</v>
      </c>
      <c r="C1361" s="10" t="s">
        <v>2749</v>
      </c>
      <c r="D1361" s="8">
        <v>25.0</v>
      </c>
      <c r="E1361" s="8">
        <v>32.0</v>
      </c>
      <c r="F1361" s="8">
        <v>10.0</v>
      </c>
      <c r="G1361" s="8">
        <v>22.0</v>
      </c>
      <c r="H1361" s="8">
        <v>9.1</v>
      </c>
      <c r="I1361" s="11">
        <v>3.7</v>
      </c>
      <c r="J1361" s="10">
        <v>1.3</v>
      </c>
      <c r="K1361" s="10">
        <v>3.5</v>
      </c>
      <c r="L1361" s="8">
        <v>37.5</v>
      </c>
      <c r="M1361" s="10">
        <v>0.9</v>
      </c>
      <c r="N1361" s="10">
        <v>2.6</v>
      </c>
      <c r="O1361" s="8">
        <v>34.1</v>
      </c>
      <c r="P1361" s="8">
        <v>0.2</v>
      </c>
      <c r="Q1361" s="8">
        <v>0.3</v>
      </c>
      <c r="R1361" s="8">
        <v>87.5</v>
      </c>
      <c r="S1361" s="10">
        <v>0.3</v>
      </c>
      <c r="T1361" s="10">
        <v>0.9</v>
      </c>
      <c r="U1361" s="10">
        <v>1.2</v>
      </c>
      <c r="V1361" s="10">
        <v>0.2</v>
      </c>
      <c r="W1361" s="10">
        <v>0.5</v>
      </c>
      <c r="X1361" s="10">
        <v>0.2</v>
      </c>
      <c r="Y1361" s="10">
        <v>0.1</v>
      </c>
      <c r="Z1361" s="10">
        <v>1.0</v>
      </c>
      <c r="AA1361" s="8">
        <v>6.4</v>
      </c>
      <c r="AB1361" s="8">
        <v>0.0</v>
      </c>
      <c r="AC1361" s="8">
        <v>0.0</v>
      </c>
      <c r="AD1361" s="8">
        <v>-1.8</v>
      </c>
      <c r="AE1361" s="14">
        <v>2016.0</v>
      </c>
      <c r="AF1361" s="17"/>
    </row>
    <row r="1362">
      <c r="A1362" s="8">
        <v>111.0</v>
      </c>
      <c r="B1362" s="9" t="s">
        <v>2750</v>
      </c>
      <c r="C1362" s="10" t="s">
        <v>2751</v>
      </c>
      <c r="D1362" s="8">
        <v>23.0</v>
      </c>
      <c r="E1362" s="8">
        <v>15.0</v>
      </c>
      <c r="F1362" s="8">
        <v>4.0</v>
      </c>
      <c r="G1362" s="8">
        <v>11.0</v>
      </c>
      <c r="H1362" s="8">
        <v>10.9</v>
      </c>
      <c r="I1362" s="11">
        <v>3.7</v>
      </c>
      <c r="J1362" s="10">
        <v>1.3</v>
      </c>
      <c r="K1362" s="10">
        <v>3.3</v>
      </c>
      <c r="L1362" s="8">
        <v>40.8</v>
      </c>
      <c r="M1362" s="10">
        <v>0.9</v>
      </c>
      <c r="N1362" s="10">
        <v>2.5</v>
      </c>
      <c r="O1362" s="8">
        <v>35.1</v>
      </c>
      <c r="P1362" s="8">
        <v>0.1</v>
      </c>
      <c r="Q1362" s="8">
        <v>0.2</v>
      </c>
      <c r="R1362" s="8">
        <v>66.7</v>
      </c>
      <c r="S1362" s="10">
        <v>0.1</v>
      </c>
      <c r="T1362" s="10">
        <v>0.7</v>
      </c>
      <c r="U1362" s="10">
        <v>0.7</v>
      </c>
      <c r="V1362" s="10">
        <v>0.9</v>
      </c>
      <c r="W1362" s="10">
        <v>0.5</v>
      </c>
      <c r="X1362" s="10">
        <v>0.5</v>
      </c>
      <c r="Y1362" s="10">
        <v>0.1</v>
      </c>
      <c r="Z1362" s="10">
        <v>1.3</v>
      </c>
      <c r="AA1362" s="8">
        <v>7.4</v>
      </c>
      <c r="AB1362" s="8">
        <v>0.0</v>
      </c>
      <c r="AC1362" s="8">
        <v>0.0</v>
      </c>
      <c r="AD1362" s="8">
        <v>0.3</v>
      </c>
      <c r="AE1362" s="14">
        <v>2016.0</v>
      </c>
      <c r="AF1362" s="17"/>
    </row>
    <row r="1363">
      <c r="A1363" s="8">
        <v>112.0</v>
      </c>
      <c r="B1363" s="9" t="s">
        <v>2752</v>
      </c>
      <c r="C1363" s="10" t="s">
        <v>2753</v>
      </c>
      <c r="D1363" s="8">
        <v>24.0</v>
      </c>
      <c r="E1363" s="8">
        <v>24.0</v>
      </c>
      <c r="F1363" s="8">
        <v>9.0</v>
      </c>
      <c r="G1363" s="8">
        <v>15.0</v>
      </c>
      <c r="H1363" s="8">
        <v>8.1</v>
      </c>
      <c r="I1363" s="11">
        <v>3.6</v>
      </c>
      <c r="J1363" s="10">
        <v>1.5</v>
      </c>
      <c r="K1363" s="10">
        <v>2.8</v>
      </c>
      <c r="L1363" s="8">
        <v>54.5</v>
      </c>
      <c r="M1363" s="8">
        <v>0.0</v>
      </c>
      <c r="N1363" s="8">
        <v>0.0</v>
      </c>
      <c r="O1363" s="8">
        <v>0.0</v>
      </c>
      <c r="P1363" s="8">
        <v>0.6</v>
      </c>
      <c r="Q1363" s="8">
        <v>0.8</v>
      </c>
      <c r="R1363" s="8">
        <v>70.0</v>
      </c>
      <c r="S1363" s="10">
        <v>0.7</v>
      </c>
      <c r="T1363" s="10">
        <v>1.3</v>
      </c>
      <c r="U1363" s="10">
        <v>2.0</v>
      </c>
      <c r="V1363" s="10">
        <v>0.3</v>
      </c>
      <c r="W1363" s="10">
        <v>0.5</v>
      </c>
      <c r="X1363" s="10">
        <v>0.4</v>
      </c>
      <c r="Y1363" s="8">
        <v>0.0</v>
      </c>
      <c r="Z1363" s="10">
        <v>1.1</v>
      </c>
      <c r="AA1363" s="8">
        <v>6.7</v>
      </c>
      <c r="AB1363" s="8">
        <v>0.0</v>
      </c>
      <c r="AC1363" s="8">
        <v>0.0</v>
      </c>
      <c r="AD1363" s="8">
        <v>-1.2</v>
      </c>
      <c r="AE1363" s="14">
        <v>2016.0</v>
      </c>
      <c r="AF1363" s="17"/>
    </row>
    <row r="1364">
      <c r="A1364" s="8">
        <v>113.0</v>
      </c>
      <c r="B1364" s="9" t="s">
        <v>2754</v>
      </c>
      <c r="C1364" s="10" t="s">
        <v>2755</v>
      </c>
      <c r="D1364" s="8">
        <v>28.0</v>
      </c>
      <c r="E1364" s="8">
        <v>25.0</v>
      </c>
      <c r="F1364" s="8">
        <v>5.0</v>
      </c>
      <c r="G1364" s="8">
        <v>20.0</v>
      </c>
      <c r="H1364" s="8">
        <v>14.3</v>
      </c>
      <c r="I1364" s="11">
        <v>3.6</v>
      </c>
      <c r="J1364" s="10">
        <v>1.4</v>
      </c>
      <c r="K1364" s="10">
        <v>3.9</v>
      </c>
      <c r="L1364" s="8">
        <v>35.7</v>
      </c>
      <c r="M1364" s="10">
        <v>0.4</v>
      </c>
      <c r="N1364" s="10">
        <v>1.3</v>
      </c>
      <c r="O1364" s="8">
        <v>31.3</v>
      </c>
      <c r="P1364" s="8">
        <v>0.4</v>
      </c>
      <c r="Q1364" s="8">
        <v>0.5</v>
      </c>
      <c r="R1364" s="8">
        <v>75.0</v>
      </c>
      <c r="S1364" s="10">
        <v>0.6</v>
      </c>
      <c r="T1364" s="10">
        <v>1.5</v>
      </c>
      <c r="U1364" s="10">
        <v>2.1</v>
      </c>
      <c r="V1364" s="10">
        <v>1.6</v>
      </c>
      <c r="W1364" s="10">
        <v>0.8</v>
      </c>
      <c r="X1364" s="10">
        <v>0.4</v>
      </c>
      <c r="Y1364" s="10">
        <v>0.2</v>
      </c>
      <c r="Z1364" s="10">
        <v>1.5</v>
      </c>
      <c r="AA1364" s="8">
        <v>8.8</v>
      </c>
      <c r="AB1364" s="8">
        <v>0.0</v>
      </c>
      <c r="AC1364" s="8">
        <v>0.0</v>
      </c>
      <c r="AD1364" s="8">
        <v>-3.0</v>
      </c>
      <c r="AE1364" s="14">
        <v>2016.0</v>
      </c>
      <c r="AF1364" s="17"/>
    </row>
    <row r="1365">
      <c r="A1365" s="8">
        <v>114.0</v>
      </c>
      <c r="B1365" s="9" t="s">
        <v>2756</v>
      </c>
      <c r="C1365" s="10" t="s">
        <v>2757</v>
      </c>
      <c r="D1365" s="8">
        <v>24.0</v>
      </c>
      <c r="E1365" s="8">
        <v>28.0</v>
      </c>
      <c r="F1365" s="8">
        <v>14.0</v>
      </c>
      <c r="G1365" s="8">
        <v>14.0</v>
      </c>
      <c r="H1365" s="8">
        <v>9.6</v>
      </c>
      <c r="I1365" s="11">
        <v>3.4</v>
      </c>
      <c r="J1365" s="10">
        <v>1.4</v>
      </c>
      <c r="K1365" s="10">
        <v>2.6</v>
      </c>
      <c r="L1365" s="8">
        <v>52.1</v>
      </c>
      <c r="M1365" s="8">
        <v>0.0</v>
      </c>
      <c r="N1365" s="8">
        <v>0.0</v>
      </c>
      <c r="O1365" s="8">
        <v>0.0</v>
      </c>
      <c r="P1365" s="8">
        <v>0.7</v>
      </c>
      <c r="Q1365" s="8">
        <v>1.3</v>
      </c>
      <c r="R1365" s="8">
        <v>55.6</v>
      </c>
      <c r="S1365" s="10">
        <v>0.9</v>
      </c>
      <c r="T1365" s="10">
        <v>1.7</v>
      </c>
      <c r="U1365" s="10">
        <v>2.5</v>
      </c>
      <c r="V1365" s="10">
        <v>0.1</v>
      </c>
      <c r="W1365" s="10">
        <v>0.6</v>
      </c>
      <c r="X1365" s="10">
        <v>0.1</v>
      </c>
      <c r="Y1365" s="10">
        <v>0.1</v>
      </c>
      <c r="Z1365" s="10">
        <v>2.3</v>
      </c>
      <c r="AA1365" s="8">
        <v>6.7</v>
      </c>
      <c r="AB1365" s="8">
        <v>1.0</v>
      </c>
      <c r="AC1365" s="8">
        <v>0.0</v>
      </c>
      <c r="AD1365" s="8">
        <v>-0.4</v>
      </c>
      <c r="AE1365" s="14">
        <v>2016.0</v>
      </c>
      <c r="AF1365" s="17"/>
    </row>
    <row r="1366">
      <c r="A1366" s="8">
        <v>115.0</v>
      </c>
      <c r="B1366" s="9" t="s">
        <v>2758</v>
      </c>
      <c r="C1366" s="10" t="s">
        <v>2759</v>
      </c>
      <c r="D1366" s="8">
        <v>34.0</v>
      </c>
      <c r="E1366" s="8">
        <v>33.0</v>
      </c>
      <c r="F1366" s="8">
        <v>27.0</v>
      </c>
      <c r="G1366" s="8">
        <v>6.0</v>
      </c>
      <c r="H1366" s="8">
        <v>12.6</v>
      </c>
      <c r="I1366" s="11">
        <v>3.3</v>
      </c>
      <c r="J1366" s="10">
        <v>1.5</v>
      </c>
      <c r="K1366" s="10">
        <v>3.2</v>
      </c>
      <c r="L1366" s="8">
        <v>45.7</v>
      </c>
      <c r="M1366" s="10">
        <v>0.1</v>
      </c>
      <c r="N1366" s="10">
        <v>0.3</v>
      </c>
      <c r="O1366" s="8">
        <v>18.2</v>
      </c>
      <c r="P1366" s="8">
        <v>0.4</v>
      </c>
      <c r="Q1366" s="8">
        <v>0.6</v>
      </c>
      <c r="R1366" s="8">
        <v>60.0</v>
      </c>
      <c r="S1366" s="10">
        <v>0.7</v>
      </c>
      <c r="T1366" s="10">
        <v>1.9</v>
      </c>
      <c r="U1366" s="10">
        <v>2.5</v>
      </c>
      <c r="V1366" s="10">
        <v>1.6</v>
      </c>
      <c r="W1366" s="10">
        <v>0.7</v>
      </c>
      <c r="X1366" s="10">
        <v>0.6</v>
      </c>
      <c r="Y1366" s="10">
        <v>0.3</v>
      </c>
      <c r="Z1366" s="10">
        <v>1.6</v>
      </c>
      <c r="AA1366" s="8">
        <v>9.5</v>
      </c>
      <c r="AB1366" s="8">
        <v>0.0</v>
      </c>
      <c r="AC1366" s="8">
        <v>0.0</v>
      </c>
      <c r="AD1366" s="8">
        <v>4.2</v>
      </c>
      <c r="AE1366" s="14">
        <v>2016.0</v>
      </c>
      <c r="AF1366" s="17"/>
    </row>
    <row r="1367">
      <c r="A1367" s="8">
        <v>116.0</v>
      </c>
      <c r="B1367" s="9" t="s">
        <v>2760</v>
      </c>
      <c r="C1367" s="10" t="s">
        <v>2761</v>
      </c>
      <c r="D1367" s="8">
        <v>24.0</v>
      </c>
      <c r="E1367" s="8">
        <v>22.0</v>
      </c>
      <c r="F1367" s="8">
        <v>3.0</v>
      </c>
      <c r="G1367" s="8">
        <v>19.0</v>
      </c>
      <c r="H1367" s="8">
        <v>16.0</v>
      </c>
      <c r="I1367" s="11">
        <v>3.3</v>
      </c>
      <c r="J1367" s="10">
        <v>1.2</v>
      </c>
      <c r="K1367" s="10">
        <v>3.5</v>
      </c>
      <c r="L1367" s="8">
        <v>34.6</v>
      </c>
      <c r="M1367" s="10">
        <v>0.4</v>
      </c>
      <c r="N1367" s="10">
        <v>1.2</v>
      </c>
      <c r="O1367" s="8">
        <v>33.3</v>
      </c>
      <c r="P1367" s="8">
        <v>0.5</v>
      </c>
      <c r="Q1367" s="8">
        <v>0.6</v>
      </c>
      <c r="R1367" s="8">
        <v>76.9</v>
      </c>
      <c r="S1367" s="10">
        <v>0.4</v>
      </c>
      <c r="T1367" s="10">
        <v>1.3</v>
      </c>
      <c r="U1367" s="10">
        <v>1.7</v>
      </c>
      <c r="V1367" s="10">
        <v>0.7</v>
      </c>
      <c r="W1367" s="10">
        <v>0.5</v>
      </c>
      <c r="X1367" s="10">
        <v>0.4</v>
      </c>
      <c r="Y1367" s="10">
        <v>0.4</v>
      </c>
      <c r="Z1367" s="10">
        <v>1.7</v>
      </c>
      <c r="AA1367" s="8">
        <v>7.6</v>
      </c>
      <c r="AB1367" s="8">
        <v>0.0</v>
      </c>
      <c r="AC1367" s="8">
        <v>0.0</v>
      </c>
      <c r="AD1367" s="8">
        <v>-2.6</v>
      </c>
      <c r="AE1367" s="14">
        <v>2016.0</v>
      </c>
      <c r="AF1367" s="17"/>
    </row>
    <row r="1368">
      <c r="A1368" s="8">
        <v>117.0</v>
      </c>
      <c r="B1368" s="9" t="s">
        <v>2762</v>
      </c>
      <c r="C1368" s="10" t="s">
        <v>2763</v>
      </c>
      <c r="D1368" s="8">
        <v>31.0</v>
      </c>
      <c r="E1368" s="8">
        <v>32.0</v>
      </c>
      <c r="F1368" s="8">
        <v>16.0</v>
      </c>
      <c r="G1368" s="8">
        <v>16.0</v>
      </c>
      <c r="H1368" s="8">
        <v>10.6</v>
      </c>
      <c r="I1368" s="11">
        <v>3.3</v>
      </c>
      <c r="J1368" s="10">
        <v>1.1</v>
      </c>
      <c r="K1368" s="10">
        <v>3.7</v>
      </c>
      <c r="L1368" s="8">
        <v>30.5</v>
      </c>
      <c r="M1368" s="10">
        <v>0.1</v>
      </c>
      <c r="N1368" s="10">
        <v>0.4</v>
      </c>
      <c r="O1368" s="8">
        <v>23.1</v>
      </c>
      <c r="P1368" s="8">
        <v>0.9</v>
      </c>
      <c r="Q1368" s="8">
        <v>1.3</v>
      </c>
      <c r="R1368" s="8">
        <v>75.0</v>
      </c>
      <c r="S1368" s="10">
        <v>0.6</v>
      </c>
      <c r="T1368" s="10">
        <v>1.0</v>
      </c>
      <c r="U1368" s="10">
        <v>1.6</v>
      </c>
      <c r="V1368" s="10">
        <v>1.2</v>
      </c>
      <c r="W1368" s="10">
        <v>1.0</v>
      </c>
      <c r="X1368" s="10">
        <v>0.4</v>
      </c>
      <c r="Y1368" s="10">
        <v>0.3</v>
      </c>
      <c r="Z1368" s="10">
        <v>1.6</v>
      </c>
      <c r="AA1368" s="8">
        <v>7.4</v>
      </c>
      <c r="AB1368" s="8">
        <v>0.0</v>
      </c>
      <c r="AC1368" s="8">
        <v>0.0</v>
      </c>
      <c r="AD1368" s="8">
        <v>-1.2</v>
      </c>
      <c r="AE1368" s="14">
        <v>2016.0</v>
      </c>
      <c r="AF1368" s="17"/>
    </row>
    <row r="1369">
      <c r="A1369" s="8">
        <v>118.0</v>
      </c>
      <c r="B1369" s="9" t="s">
        <v>2764</v>
      </c>
      <c r="C1369" s="10" t="s">
        <v>2765</v>
      </c>
      <c r="D1369" s="8">
        <v>25.0</v>
      </c>
      <c r="E1369" s="8">
        <v>25.0</v>
      </c>
      <c r="F1369" s="8">
        <v>11.0</v>
      </c>
      <c r="G1369" s="8">
        <v>14.0</v>
      </c>
      <c r="H1369" s="8">
        <v>5.9</v>
      </c>
      <c r="I1369" s="11">
        <v>3.1</v>
      </c>
      <c r="J1369" s="10">
        <v>1.0</v>
      </c>
      <c r="K1369" s="10">
        <v>3.6</v>
      </c>
      <c r="L1369" s="8">
        <v>28.9</v>
      </c>
      <c r="M1369" s="10">
        <v>0.6</v>
      </c>
      <c r="N1369" s="10">
        <v>2.2</v>
      </c>
      <c r="O1369" s="8">
        <v>28.6</v>
      </c>
      <c r="P1369" s="8">
        <v>0.4</v>
      </c>
      <c r="Q1369" s="8">
        <v>0.5</v>
      </c>
      <c r="R1369" s="8">
        <v>83.3</v>
      </c>
      <c r="S1369" s="8">
        <v>0.0</v>
      </c>
      <c r="T1369" s="10">
        <v>0.4</v>
      </c>
      <c r="U1369" s="10">
        <v>0.4</v>
      </c>
      <c r="V1369" s="10">
        <v>0.3</v>
      </c>
      <c r="W1369" s="10">
        <v>0.4</v>
      </c>
      <c r="X1369" s="10">
        <v>0.1</v>
      </c>
      <c r="Y1369" s="10">
        <v>0.1</v>
      </c>
      <c r="Z1369" s="10">
        <v>0.7</v>
      </c>
      <c r="AA1369" s="8">
        <v>4.9</v>
      </c>
      <c r="AB1369" s="8">
        <v>0.0</v>
      </c>
      <c r="AC1369" s="8">
        <v>0.0</v>
      </c>
      <c r="AD1369" s="8">
        <v>-1.3</v>
      </c>
      <c r="AE1369" s="14">
        <v>2016.0</v>
      </c>
      <c r="AF1369" s="17"/>
    </row>
    <row r="1370">
      <c r="A1370" s="8">
        <v>119.0</v>
      </c>
      <c r="B1370" s="9" t="s">
        <v>2766</v>
      </c>
      <c r="C1370" s="10" t="s">
        <v>2767</v>
      </c>
      <c r="D1370" s="8">
        <v>23.0</v>
      </c>
      <c r="E1370" s="8">
        <v>26.0</v>
      </c>
      <c r="F1370" s="8">
        <v>14.0</v>
      </c>
      <c r="G1370" s="8">
        <v>12.0</v>
      </c>
      <c r="H1370" s="8">
        <v>7.5</v>
      </c>
      <c r="I1370" s="11">
        <v>3.1</v>
      </c>
      <c r="J1370" s="10">
        <v>1.2</v>
      </c>
      <c r="K1370" s="10">
        <v>2.3</v>
      </c>
      <c r="L1370" s="8">
        <v>52.5</v>
      </c>
      <c r="M1370" s="8">
        <v>0.0</v>
      </c>
      <c r="N1370" s="8">
        <v>0.0</v>
      </c>
      <c r="O1370" s="8">
        <v>0.0</v>
      </c>
      <c r="P1370" s="8">
        <v>0.7</v>
      </c>
      <c r="Q1370" s="8">
        <v>1.0</v>
      </c>
      <c r="R1370" s="8">
        <v>68.0</v>
      </c>
      <c r="S1370" s="10">
        <v>0.7</v>
      </c>
      <c r="T1370" s="10">
        <v>1.2</v>
      </c>
      <c r="U1370" s="10">
        <v>1.8</v>
      </c>
      <c r="V1370" s="8">
        <v>0.0</v>
      </c>
      <c r="W1370" s="10">
        <v>0.7</v>
      </c>
      <c r="X1370" s="10">
        <v>0.4</v>
      </c>
      <c r="Y1370" s="10">
        <v>0.1</v>
      </c>
      <c r="Z1370" s="10">
        <v>1.4</v>
      </c>
      <c r="AA1370" s="8">
        <v>6.0</v>
      </c>
      <c r="AB1370" s="8">
        <v>0.0</v>
      </c>
      <c r="AC1370" s="8">
        <v>0.0</v>
      </c>
      <c r="AD1370" s="8">
        <v>-1.5</v>
      </c>
      <c r="AE1370" s="14">
        <v>2016.0</v>
      </c>
      <c r="AF1370" s="17"/>
    </row>
    <row r="1371">
      <c r="A1371" s="8">
        <v>120.0</v>
      </c>
      <c r="B1371" s="9" t="s">
        <v>2768</v>
      </c>
      <c r="C1371" s="10" t="s">
        <v>2769</v>
      </c>
      <c r="D1371" s="8">
        <v>30.0</v>
      </c>
      <c r="E1371" s="8">
        <v>22.0</v>
      </c>
      <c r="F1371" s="8">
        <v>11.0</v>
      </c>
      <c r="G1371" s="8">
        <v>11.0</v>
      </c>
      <c r="H1371" s="8">
        <v>11.5</v>
      </c>
      <c r="I1371" s="11">
        <v>3.0</v>
      </c>
      <c r="J1371" s="10">
        <v>1.0</v>
      </c>
      <c r="K1371" s="10">
        <v>3.0</v>
      </c>
      <c r="L1371" s="8">
        <v>34.8</v>
      </c>
      <c r="M1371" s="10">
        <v>0.5</v>
      </c>
      <c r="N1371" s="10">
        <v>1.7</v>
      </c>
      <c r="O1371" s="8">
        <v>31.6</v>
      </c>
      <c r="P1371" s="8">
        <v>0.4</v>
      </c>
      <c r="Q1371" s="8">
        <v>0.5</v>
      </c>
      <c r="R1371" s="8">
        <v>90.0</v>
      </c>
      <c r="S1371" s="10">
        <v>0.4</v>
      </c>
      <c r="T1371" s="10">
        <v>0.9</v>
      </c>
      <c r="U1371" s="10">
        <v>1.3</v>
      </c>
      <c r="V1371" s="10">
        <v>0.9</v>
      </c>
      <c r="W1371" s="10">
        <v>0.7</v>
      </c>
      <c r="X1371" s="10">
        <v>0.4</v>
      </c>
      <c r="Y1371" s="10">
        <v>0.1</v>
      </c>
      <c r="Z1371" s="10">
        <v>0.8</v>
      </c>
      <c r="AA1371" s="8">
        <v>6.7</v>
      </c>
      <c r="AB1371" s="8">
        <v>0.0</v>
      </c>
      <c r="AC1371" s="8">
        <v>0.0</v>
      </c>
      <c r="AD1371" s="8">
        <v>-1.5</v>
      </c>
      <c r="AE1371" s="14">
        <v>2016.0</v>
      </c>
      <c r="AF1371" s="17"/>
    </row>
    <row r="1372">
      <c r="A1372" s="8">
        <v>121.0</v>
      </c>
      <c r="B1372" s="9" t="s">
        <v>2770</v>
      </c>
      <c r="C1372" s="10" t="s">
        <v>2771</v>
      </c>
      <c r="D1372" s="8">
        <v>25.0</v>
      </c>
      <c r="E1372" s="8">
        <v>4.0</v>
      </c>
      <c r="F1372" s="8">
        <v>3.0</v>
      </c>
      <c r="G1372" s="8">
        <v>1.0</v>
      </c>
      <c r="H1372" s="8">
        <v>4.3</v>
      </c>
      <c r="I1372" s="11">
        <v>3.0</v>
      </c>
      <c r="J1372" s="10">
        <v>0.8</v>
      </c>
      <c r="K1372" s="10">
        <v>1.3</v>
      </c>
      <c r="L1372" s="8">
        <v>60.0</v>
      </c>
      <c r="M1372" s="8">
        <v>0.0</v>
      </c>
      <c r="N1372" s="8">
        <v>0.0</v>
      </c>
      <c r="O1372" s="8">
        <v>0.0</v>
      </c>
      <c r="P1372" s="8">
        <v>1.5</v>
      </c>
      <c r="Q1372" s="8">
        <v>1.8</v>
      </c>
      <c r="R1372" s="8">
        <v>85.7</v>
      </c>
      <c r="S1372" s="10">
        <v>0.5</v>
      </c>
      <c r="T1372" s="10">
        <v>0.5</v>
      </c>
      <c r="U1372" s="10">
        <v>1.0</v>
      </c>
      <c r="V1372" s="10">
        <v>0.8</v>
      </c>
      <c r="W1372" s="10">
        <v>0.3</v>
      </c>
      <c r="X1372" s="8">
        <v>0.0</v>
      </c>
      <c r="Y1372" s="8">
        <v>0.0</v>
      </c>
      <c r="Z1372" s="10">
        <v>0.8</v>
      </c>
      <c r="AA1372" s="8">
        <v>4.8</v>
      </c>
      <c r="AB1372" s="8">
        <v>0.0</v>
      </c>
      <c r="AC1372" s="8">
        <v>0.0</v>
      </c>
      <c r="AD1372" s="8">
        <v>2.0</v>
      </c>
      <c r="AE1372" s="14">
        <v>2016.0</v>
      </c>
      <c r="AF1372" s="17"/>
    </row>
    <row r="1373">
      <c r="A1373" s="8">
        <v>122.0</v>
      </c>
      <c r="B1373" s="9" t="s">
        <v>2772</v>
      </c>
      <c r="C1373" s="10" t="s">
        <v>2773</v>
      </c>
      <c r="D1373" s="8">
        <v>27.0</v>
      </c>
      <c r="E1373" s="8">
        <v>22.0</v>
      </c>
      <c r="F1373" s="8">
        <v>17.0</v>
      </c>
      <c r="G1373" s="8">
        <v>5.0</v>
      </c>
      <c r="H1373" s="8">
        <v>10.7</v>
      </c>
      <c r="I1373" s="11">
        <v>3.0</v>
      </c>
      <c r="J1373" s="10">
        <v>0.9</v>
      </c>
      <c r="K1373" s="10">
        <v>2.5</v>
      </c>
      <c r="L1373" s="8">
        <v>37.0</v>
      </c>
      <c r="M1373" s="10">
        <v>0.1</v>
      </c>
      <c r="N1373" s="10">
        <v>0.9</v>
      </c>
      <c r="O1373" s="8">
        <v>15.8</v>
      </c>
      <c r="P1373" s="8">
        <v>1.0</v>
      </c>
      <c r="Q1373" s="8">
        <v>1.3</v>
      </c>
      <c r="R1373" s="8">
        <v>75.9</v>
      </c>
      <c r="S1373" s="10">
        <v>0.3</v>
      </c>
      <c r="T1373" s="10">
        <v>0.5</v>
      </c>
      <c r="U1373" s="10">
        <v>0.8</v>
      </c>
      <c r="V1373" s="10">
        <v>1.3</v>
      </c>
      <c r="W1373" s="10">
        <v>0.9</v>
      </c>
      <c r="X1373" s="10">
        <v>0.6</v>
      </c>
      <c r="Y1373" s="8">
        <v>0.0</v>
      </c>
      <c r="Z1373" s="10">
        <v>1.7</v>
      </c>
      <c r="AA1373" s="8">
        <v>6.4</v>
      </c>
      <c r="AB1373" s="8">
        <v>0.0</v>
      </c>
      <c r="AC1373" s="8">
        <v>0.0</v>
      </c>
      <c r="AD1373" s="8">
        <v>1.8</v>
      </c>
      <c r="AE1373" s="14">
        <v>2016.0</v>
      </c>
      <c r="AF1373" s="17"/>
    </row>
    <row r="1374">
      <c r="A1374" s="8">
        <v>123.0</v>
      </c>
      <c r="B1374" s="9" t="s">
        <v>2774</v>
      </c>
      <c r="C1374" s="10" t="s">
        <v>2775</v>
      </c>
      <c r="D1374" s="8">
        <v>33.0</v>
      </c>
      <c r="E1374" s="8">
        <v>33.0</v>
      </c>
      <c r="F1374" s="8">
        <v>15.0</v>
      </c>
      <c r="G1374" s="8">
        <v>18.0</v>
      </c>
      <c r="H1374" s="8">
        <v>13.1</v>
      </c>
      <c r="I1374" s="11">
        <v>2.9</v>
      </c>
      <c r="J1374" s="10">
        <v>1.1</v>
      </c>
      <c r="K1374" s="10">
        <v>2.4</v>
      </c>
      <c r="L1374" s="8">
        <v>46.3</v>
      </c>
      <c r="M1374" s="8">
        <v>0.0</v>
      </c>
      <c r="N1374" s="8">
        <v>0.0</v>
      </c>
      <c r="O1374" s="8">
        <v>0.0</v>
      </c>
      <c r="P1374" s="8">
        <v>0.7</v>
      </c>
      <c r="Q1374" s="8">
        <v>0.8</v>
      </c>
      <c r="R1374" s="8">
        <v>81.5</v>
      </c>
      <c r="S1374" s="10">
        <v>0.8</v>
      </c>
      <c r="T1374" s="10">
        <v>1.1</v>
      </c>
      <c r="U1374" s="10">
        <v>1.9</v>
      </c>
      <c r="V1374" s="10">
        <v>0.8</v>
      </c>
      <c r="W1374" s="10">
        <v>0.6</v>
      </c>
      <c r="X1374" s="10">
        <v>0.5</v>
      </c>
      <c r="Y1374" s="10">
        <v>0.3</v>
      </c>
      <c r="Z1374" s="10">
        <v>1.5</v>
      </c>
      <c r="AA1374" s="8">
        <v>7.2</v>
      </c>
      <c r="AB1374" s="8">
        <v>0.0</v>
      </c>
      <c r="AC1374" s="8">
        <v>0.0</v>
      </c>
      <c r="AD1374" s="8">
        <v>2.3</v>
      </c>
      <c r="AE1374" s="14">
        <v>2016.0</v>
      </c>
      <c r="AF1374" s="17"/>
    </row>
    <row r="1375">
      <c r="A1375" s="8">
        <v>124.0</v>
      </c>
      <c r="B1375" s="9" t="s">
        <v>2776</v>
      </c>
      <c r="C1375" s="10" t="s">
        <v>2777</v>
      </c>
      <c r="D1375" s="8">
        <v>25.0</v>
      </c>
      <c r="E1375" s="8">
        <v>10.0</v>
      </c>
      <c r="F1375" s="8">
        <v>1.0</v>
      </c>
      <c r="G1375" s="8">
        <v>9.0</v>
      </c>
      <c r="H1375" s="8">
        <v>6.4</v>
      </c>
      <c r="I1375" s="11">
        <v>2.9</v>
      </c>
      <c r="J1375" s="10">
        <v>0.8</v>
      </c>
      <c r="K1375" s="10">
        <v>2.3</v>
      </c>
      <c r="L1375" s="8">
        <v>34.8</v>
      </c>
      <c r="M1375" s="10">
        <v>0.3</v>
      </c>
      <c r="N1375" s="10">
        <v>1.1</v>
      </c>
      <c r="O1375" s="8">
        <v>27.3</v>
      </c>
      <c r="P1375" s="8">
        <v>1.0</v>
      </c>
      <c r="Q1375" s="8">
        <v>1.2</v>
      </c>
      <c r="R1375" s="8">
        <v>83.3</v>
      </c>
      <c r="S1375" s="10">
        <v>0.1</v>
      </c>
      <c r="T1375" s="10">
        <v>0.4</v>
      </c>
      <c r="U1375" s="10">
        <v>0.5</v>
      </c>
      <c r="V1375" s="10">
        <v>0.6</v>
      </c>
      <c r="W1375" s="10">
        <v>1.1</v>
      </c>
      <c r="X1375" s="10">
        <v>0.2</v>
      </c>
      <c r="Y1375" s="8">
        <v>0.0</v>
      </c>
      <c r="Z1375" s="10">
        <v>0.5</v>
      </c>
      <c r="AA1375" s="8">
        <v>4.7</v>
      </c>
      <c r="AB1375" s="8">
        <v>0.0</v>
      </c>
      <c r="AC1375" s="8">
        <v>0.0</v>
      </c>
      <c r="AD1375" s="8">
        <v>-2.4</v>
      </c>
      <c r="AE1375" s="14">
        <v>2016.0</v>
      </c>
      <c r="AF1375" s="17"/>
    </row>
    <row r="1376">
      <c r="A1376" s="8">
        <v>125.0</v>
      </c>
      <c r="B1376" s="9" t="s">
        <v>2778</v>
      </c>
      <c r="C1376" s="10" t="s">
        <v>2779</v>
      </c>
      <c r="D1376" s="8">
        <v>29.0</v>
      </c>
      <c r="E1376" s="8">
        <v>20.0</v>
      </c>
      <c r="F1376" s="8">
        <v>11.0</v>
      </c>
      <c r="G1376" s="8">
        <v>9.0</v>
      </c>
      <c r="H1376" s="8">
        <v>9.3</v>
      </c>
      <c r="I1376" s="11">
        <v>2.9</v>
      </c>
      <c r="J1376" s="10">
        <v>1.0</v>
      </c>
      <c r="K1376" s="10">
        <v>3.0</v>
      </c>
      <c r="L1376" s="8">
        <v>33.9</v>
      </c>
      <c r="M1376" s="8">
        <v>0.0</v>
      </c>
      <c r="N1376" s="10">
        <v>0.1</v>
      </c>
      <c r="O1376" s="8">
        <v>0.0</v>
      </c>
      <c r="P1376" s="8">
        <v>0.9</v>
      </c>
      <c r="Q1376" s="8">
        <v>1.0</v>
      </c>
      <c r="R1376" s="8">
        <v>85.0</v>
      </c>
      <c r="S1376" s="10">
        <v>1.0</v>
      </c>
      <c r="T1376" s="10">
        <v>1.3</v>
      </c>
      <c r="U1376" s="10">
        <v>2.2</v>
      </c>
      <c r="V1376" s="10">
        <v>0.5</v>
      </c>
      <c r="W1376" s="10">
        <v>0.5</v>
      </c>
      <c r="X1376" s="10">
        <v>0.3</v>
      </c>
      <c r="Y1376" s="10">
        <v>0.2</v>
      </c>
      <c r="Z1376" s="10">
        <v>1.6</v>
      </c>
      <c r="AA1376" s="8">
        <v>6.4</v>
      </c>
      <c r="AB1376" s="8">
        <v>0.0</v>
      </c>
      <c r="AC1376" s="8">
        <v>0.0</v>
      </c>
      <c r="AD1376" s="8">
        <v>0.7</v>
      </c>
      <c r="AE1376" s="14">
        <v>2016.0</v>
      </c>
      <c r="AF1376" s="17"/>
    </row>
    <row r="1377">
      <c r="A1377" s="8">
        <v>126.0</v>
      </c>
      <c r="B1377" s="9" t="s">
        <v>2780</v>
      </c>
      <c r="C1377" s="10" t="s">
        <v>2781</v>
      </c>
      <c r="D1377" s="8">
        <v>30.0</v>
      </c>
      <c r="E1377" s="8">
        <v>6.0</v>
      </c>
      <c r="F1377" s="8">
        <v>5.0</v>
      </c>
      <c r="G1377" s="8">
        <v>1.0</v>
      </c>
      <c r="H1377" s="8">
        <v>10.0</v>
      </c>
      <c r="I1377" s="11">
        <v>2.8</v>
      </c>
      <c r="J1377" s="10">
        <v>0.8</v>
      </c>
      <c r="K1377" s="10">
        <v>1.8</v>
      </c>
      <c r="L1377" s="8">
        <v>45.5</v>
      </c>
      <c r="M1377" s="10">
        <v>0.2</v>
      </c>
      <c r="N1377" s="10">
        <v>0.2</v>
      </c>
      <c r="O1377" s="8">
        <v>100.0</v>
      </c>
      <c r="P1377" s="8">
        <v>1.0</v>
      </c>
      <c r="Q1377" s="8">
        <v>1.0</v>
      </c>
      <c r="R1377" s="8">
        <v>100.0</v>
      </c>
      <c r="S1377" s="10">
        <v>0.2</v>
      </c>
      <c r="T1377" s="10">
        <v>0.8</v>
      </c>
      <c r="U1377" s="10">
        <v>1.0</v>
      </c>
      <c r="V1377" s="10">
        <v>2.0</v>
      </c>
      <c r="W1377" s="10">
        <v>0.3</v>
      </c>
      <c r="X1377" s="10">
        <v>0.3</v>
      </c>
      <c r="Y1377" s="8">
        <v>0.0</v>
      </c>
      <c r="Z1377" s="10">
        <v>1.3</v>
      </c>
      <c r="AA1377" s="8">
        <v>6.7</v>
      </c>
      <c r="AB1377" s="8">
        <v>0.0</v>
      </c>
      <c r="AC1377" s="8">
        <v>0.0</v>
      </c>
      <c r="AD1377" s="8">
        <v>0.5</v>
      </c>
      <c r="AE1377" s="14">
        <v>2016.0</v>
      </c>
      <c r="AF1377" s="17"/>
    </row>
    <row r="1378">
      <c r="A1378" s="8">
        <v>127.0</v>
      </c>
      <c r="B1378" s="9" t="s">
        <v>2782</v>
      </c>
      <c r="C1378" s="10" t="s">
        <v>2783</v>
      </c>
      <c r="D1378" s="8">
        <v>27.0</v>
      </c>
      <c r="E1378" s="8">
        <v>27.0</v>
      </c>
      <c r="F1378" s="8">
        <v>21.0</v>
      </c>
      <c r="G1378" s="8">
        <v>6.0</v>
      </c>
      <c r="H1378" s="8">
        <v>6.7</v>
      </c>
      <c r="I1378" s="11">
        <v>2.6</v>
      </c>
      <c r="J1378" s="10">
        <v>0.7</v>
      </c>
      <c r="K1378" s="10">
        <v>2.1</v>
      </c>
      <c r="L1378" s="8">
        <v>33.3</v>
      </c>
      <c r="M1378" s="10">
        <v>0.4</v>
      </c>
      <c r="N1378" s="10">
        <v>1.3</v>
      </c>
      <c r="O1378" s="8">
        <v>33.3</v>
      </c>
      <c r="P1378" s="8">
        <v>0.7</v>
      </c>
      <c r="Q1378" s="8">
        <v>0.9</v>
      </c>
      <c r="R1378" s="8">
        <v>87.0</v>
      </c>
      <c r="S1378" s="10">
        <v>0.2</v>
      </c>
      <c r="T1378" s="10">
        <v>0.2</v>
      </c>
      <c r="U1378" s="10">
        <v>0.4</v>
      </c>
      <c r="V1378" s="10">
        <v>0.4</v>
      </c>
      <c r="W1378" s="10">
        <v>0.4</v>
      </c>
      <c r="X1378" s="10">
        <v>0.3</v>
      </c>
      <c r="Y1378" s="10">
        <v>0.1</v>
      </c>
      <c r="Z1378" s="10">
        <v>0.9</v>
      </c>
      <c r="AA1378" s="8">
        <v>4.6</v>
      </c>
      <c r="AB1378" s="8">
        <v>0.0</v>
      </c>
      <c r="AC1378" s="8">
        <v>0.0</v>
      </c>
      <c r="AD1378" s="8">
        <v>-1.3</v>
      </c>
      <c r="AE1378" s="14">
        <v>2016.0</v>
      </c>
      <c r="AF1378" s="17"/>
    </row>
    <row r="1379">
      <c r="A1379" s="8">
        <v>128.0</v>
      </c>
      <c r="B1379" s="9" t="s">
        <v>2784</v>
      </c>
      <c r="C1379" s="10" t="s">
        <v>2785</v>
      </c>
      <c r="D1379" s="8">
        <v>24.0</v>
      </c>
      <c r="E1379" s="8">
        <v>27.0</v>
      </c>
      <c r="F1379" s="8">
        <v>10.0</v>
      </c>
      <c r="G1379" s="8">
        <v>17.0</v>
      </c>
      <c r="H1379" s="8">
        <v>8.6</v>
      </c>
      <c r="I1379" s="11">
        <v>2.5</v>
      </c>
      <c r="J1379" s="10">
        <v>1.0</v>
      </c>
      <c r="K1379" s="10">
        <v>2.0</v>
      </c>
      <c r="L1379" s="8">
        <v>47.3</v>
      </c>
      <c r="M1379" s="8">
        <v>0.0</v>
      </c>
      <c r="N1379" s="8">
        <v>0.0</v>
      </c>
      <c r="O1379" s="8">
        <v>0.0</v>
      </c>
      <c r="P1379" s="8">
        <v>0.6</v>
      </c>
      <c r="Q1379" s="8">
        <v>0.6</v>
      </c>
      <c r="R1379" s="8">
        <v>93.8</v>
      </c>
      <c r="S1379" s="10">
        <v>0.8</v>
      </c>
      <c r="T1379" s="10">
        <v>1.0</v>
      </c>
      <c r="U1379" s="10">
        <v>1.7</v>
      </c>
      <c r="V1379" s="10">
        <v>0.3</v>
      </c>
      <c r="W1379" s="10">
        <v>0.7</v>
      </c>
      <c r="X1379" s="10">
        <v>0.2</v>
      </c>
      <c r="Y1379" s="10">
        <v>0.3</v>
      </c>
      <c r="Z1379" s="10">
        <v>1.9</v>
      </c>
      <c r="AA1379" s="8">
        <v>5.5</v>
      </c>
      <c r="AB1379" s="8">
        <v>0.0</v>
      </c>
      <c r="AC1379" s="8">
        <v>0.0</v>
      </c>
      <c r="AD1379" s="8">
        <v>-0.9</v>
      </c>
      <c r="AE1379" s="14">
        <v>2016.0</v>
      </c>
      <c r="AF1379" s="17"/>
    </row>
    <row r="1380">
      <c r="A1380" s="8">
        <v>129.0</v>
      </c>
      <c r="B1380" s="9" t="s">
        <v>2786</v>
      </c>
      <c r="C1380" s="10" t="s">
        <v>2787</v>
      </c>
      <c r="D1380" s="8">
        <v>31.0</v>
      </c>
      <c r="E1380" s="8">
        <v>20.0</v>
      </c>
      <c r="F1380" s="8">
        <v>13.0</v>
      </c>
      <c r="G1380" s="8">
        <v>7.0</v>
      </c>
      <c r="H1380" s="8">
        <v>11.9</v>
      </c>
      <c r="I1380" s="11">
        <v>2.2</v>
      </c>
      <c r="J1380" s="10">
        <v>0.8</v>
      </c>
      <c r="K1380" s="10">
        <v>2.7</v>
      </c>
      <c r="L1380" s="8">
        <v>29.6</v>
      </c>
      <c r="M1380" s="10">
        <v>0.3</v>
      </c>
      <c r="N1380" s="10">
        <v>1.4</v>
      </c>
      <c r="O1380" s="8">
        <v>17.9</v>
      </c>
      <c r="P1380" s="8">
        <v>0.4</v>
      </c>
      <c r="Q1380" s="8">
        <v>0.8</v>
      </c>
      <c r="R1380" s="8">
        <v>43.8</v>
      </c>
      <c r="S1380" s="10">
        <v>0.1</v>
      </c>
      <c r="T1380" s="10">
        <v>0.7</v>
      </c>
      <c r="U1380" s="10">
        <v>0.8</v>
      </c>
      <c r="V1380" s="10">
        <v>0.8</v>
      </c>
      <c r="W1380" s="10">
        <v>0.4</v>
      </c>
      <c r="X1380" s="10">
        <v>0.7</v>
      </c>
      <c r="Y1380" s="10">
        <v>0.1</v>
      </c>
      <c r="Z1380" s="10">
        <v>1.2</v>
      </c>
      <c r="AA1380" s="8">
        <v>5.4</v>
      </c>
      <c r="AB1380" s="8">
        <v>0.0</v>
      </c>
      <c r="AC1380" s="8">
        <v>0.0</v>
      </c>
      <c r="AD1380" s="8">
        <v>-0.3</v>
      </c>
      <c r="AE1380" s="14">
        <v>2016.0</v>
      </c>
      <c r="AF1380" s="17"/>
    </row>
    <row r="1381">
      <c r="A1381" s="8">
        <v>130.0</v>
      </c>
      <c r="B1381" s="9" t="s">
        <v>2788</v>
      </c>
      <c r="C1381" s="10" t="s">
        <v>2789</v>
      </c>
      <c r="D1381" s="8">
        <v>24.0</v>
      </c>
      <c r="E1381" s="8">
        <v>23.0</v>
      </c>
      <c r="F1381" s="8">
        <v>10.0</v>
      </c>
      <c r="G1381" s="8">
        <v>13.0</v>
      </c>
      <c r="H1381" s="8">
        <v>7.8</v>
      </c>
      <c r="I1381" s="11">
        <v>2.1</v>
      </c>
      <c r="J1381" s="10">
        <v>0.7</v>
      </c>
      <c r="K1381" s="10">
        <v>2.1</v>
      </c>
      <c r="L1381" s="8">
        <v>30.6</v>
      </c>
      <c r="M1381" s="10">
        <v>0.4</v>
      </c>
      <c r="N1381" s="10">
        <v>1.4</v>
      </c>
      <c r="O1381" s="8">
        <v>31.3</v>
      </c>
      <c r="P1381" s="8">
        <v>0.4</v>
      </c>
      <c r="Q1381" s="8">
        <v>0.5</v>
      </c>
      <c r="R1381" s="8">
        <v>81.8</v>
      </c>
      <c r="S1381" s="10">
        <v>0.3</v>
      </c>
      <c r="T1381" s="10">
        <v>0.9</v>
      </c>
      <c r="U1381" s="10">
        <v>1.1</v>
      </c>
      <c r="V1381" s="10">
        <v>0.4</v>
      </c>
      <c r="W1381" s="10">
        <v>0.5</v>
      </c>
      <c r="X1381" s="10">
        <v>0.3</v>
      </c>
      <c r="Y1381" s="10">
        <v>0.1</v>
      </c>
      <c r="Z1381" s="10">
        <v>0.6</v>
      </c>
      <c r="AA1381" s="8">
        <v>4.9</v>
      </c>
      <c r="AB1381" s="8">
        <v>0.0</v>
      </c>
      <c r="AC1381" s="8">
        <v>0.0</v>
      </c>
      <c r="AD1381" s="8">
        <v>0.6</v>
      </c>
      <c r="AE1381" s="14">
        <v>2016.0</v>
      </c>
      <c r="AF1381" s="17"/>
    </row>
    <row r="1382">
      <c r="A1382" s="8">
        <v>131.0</v>
      </c>
      <c r="B1382" s="9" t="s">
        <v>2790</v>
      </c>
      <c r="C1382" s="10" t="s">
        <v>2791</v>
      </c>
      <c r="D1382" s="8">
        <v>25.0</v>
      </c>
      <c r="E1382" s="8">
        <v>17.0</v>
      </c>
      <c r="F1382" s="8">
        <v>11.0</v>
      </c>
      <c r="G1382" s="8">
        <v>6.0</v>
      </c>
      <c r="H1382" s="8">
        <v>4.5</v>
      </c>
      <c r="I1382" s="11">
        <v>2.1</v>
      </c>
      <c r="J1382" s="10">
        <v>0.6</v>
      </c>
      <c r="K1382" s="10">
        <v>1.2</v>
      </c>
      <c r="L1382" s="8">
        <v>55.0</v>
      </c>
      <c r="M1382" s="10">
        <v>0.5</v>
      </c>
      <c r="N1382" s="10">
        <v>0.9</v>
      </c>
      <c r="O1382" s="8">
        <v>56.3</v>
      </c>
      <c r="P1382" s="8">
        <v>0.2</v>
      </c>
      <c r="Q1382" s="8">
        <v>0.3</v>
      </c>
      <c r="R1382" s="8">
        <v>80.0</v>
      </c>
      <c r="S1382" s="8">
        <v>0.0</v>
      </c>
      <c r="T1382" s="10">
        <v>0.5</v>
      </c>
      <c r="U1382" s="10">
        <v>0.5</v>
      </c>
      <c r="V1382" s="10">
        <v>0.6</v>
      </c>
      <c r="W1382" s="10">
        <v>0.4</v>
      </c>
      <c r="X1382" s="10">
        <v>0.2</v>
      </c>
      <c r="Y1382" s="10">
        <v>0.1</v>
      </c>
      <c r="Z1382" s="10">
        <v>0.2</v>
      </c>
      <c r="AA1382" s="8">
        <v>4.1</v>
      </c>
      <c r="AB1382" s="8">
        <v>0.0</v>
      </c>
      <c r="AC1382" s="8">
        <v>0.0</v>
      </c>
      <c r="AD1382" s="8">
        <v>1.3</v>
      </c>
      <c r="AE1382" s="14">
        <v>2016.0</v>
      </c>
      <c r="AF1382" s="17"/>
    </row>
    <row r="1383">
      <c r="A1383" s="8">
        <v>132.0</v>
      </c>
      <c r="B1383" s="9" t="s">
        <v>2792</v>
      </c>
      <c r="C1383" s="10" t="s">
        <v>2793</v>
      </c>
      <c r="D1383" s="8">
        <v>24.0</v>
      </c>
      <c r="E1383" s="8">
        <v>7.0</v>
      </c>
      <c r="F1383" s="8">
        <v>4.0</v>
      </c>
      <c r="G1383" s="8">
        <v>3.0</v>
      </c>
      <c r="H1383" s="8">
        <v>3.3</v>
      </c>
      <c r="I1383" s="11">
        <v>2.0</v>
      </c>
      <c r="J1383" s="10">
        <v>0.7</v>
      </c>
      <c r="K1383" s="10">
        <v>1.6</v>
      </c>
      <c r="L1383" s="8">
        <v>45.5</v>
      </c>
      <c r="M1383" s="10">
        <v>0.1</v>
      </c>
      <c r="N1383" s="10">
        <v>0.3</v>
      </c>
      <c r="O1383" s="8">
        <v>50.0</v>
      </c>
      <c r="P1383" s="8">
        <v>0.4</v>
      </c>
      <c r="Q1383" s="8">
        <v>0.6</v>
      </c>
      <c r="R1383" s="8">
        <v>75.0</v>
      </c>
      <c r="S1383" s="10">
        <v>0.4</v>
      </c>
      <c r="T1383" s="10">
        <v>0.9</v>
      </c>
      <c r="U1383" s="10">
        <v>1.3</v>
      </c>
      <c r="V1383" s="8">
        <v>0.0</v>
      </c>
      <c r="W1383" s="10">
        <v>0.1</v>
      </c>
      <c r="X1383" s="8">
        <v>0.0</v>
      </c>
      <c r="Y1383" s="8">
        <v>0.0</v>
      </c>
      <c r="Z1383" s="10">
        <v>0.4</v>
      </c>
      <c r="AA1383" s="8">
        <v>3.4</v>
      </c>
      <c r="AB1383" s="8">
        <v>0.0</v>
      </c>
      <c r="AC1383" s="8">
        <v>0.0</v>
      </c>
      <c r="AD1383" s="8">
        <v>2.1</v>
      </c>
      <c r="AE1383" s="14">
        <v>2016.0</v>
      </c>
      <c r="AF1383" s="17"/>
    </row>
    <row r="1384">
      <c r="A1384" s="8">
        <v>133.0</v>
      </c>
      <c r="B1384" s="9" t="s">
        <v>2794</v>
      </c>
      <c r="C1384" s="10" t="s">
        <v>2795</v>
      </c>
      <c r="D1384" s="8">
        <v>26.0</v>
      </c>
      <c r="E1384" s="8">
        <v>31.0</v>
      </c>
      <c r="F1384" s="8">
        <v>13.0</v>
      </c>
      <c r="G1384" s="8">
        <v>18.0</v>
      </c>
      <c r="H1384" s="8">
        <v>10.2</v>
      </c>
      <c r="I1384" s="11">
        <v>2.0</v>
      </c>
      <c r="J1384" s="10">
        <v>0.7</v>
      </c>
      <c r="K1384" s="10">
        <v>1.7</v>
      </c>
      <c r="L1384" s="8">
        <v>39.6</v>
      </c>
      <c r="M1384" s="10">
        <v>0.2</v>
      </c>
      <c r="N1384" s="10">
        <v>0.6</v>
      </c>
      <c r="O1384" s="8">
        <v>25.0</v>
      </c>
      <c r="P1384" s="8">
        <v>0.5</v>
      </c>
      <c r="Q1384" s="8">
        <v>0.5</v>
      </c>
      <c r="R1384" s="8">
        <v>93.3</v>
      </c>
      <c r="S1384" s="10">
        <v>0.4</v>
      </c>
      <c r="T1384" s="10">
        <v>0.8</v>
      </c>
      <c r="U1384" s="10">
        <v>1.2</v>
      </c>
      <c r="V1384" s="10">
        <v>0.7</v>
      </c>
      <c r="W1384" s="10">
        <v>0.9</v>
      </c>
      <c r="X1384" s="10">
        <v>0.7</v>
      </c>
      <c r="Y1384" s="10">
        <v>0.1</v>
      </c>
      <c r="Z1384" s="10">
        <v>1.5</v>
      </c>
      <c r="AA1384" s="8">
        <v>5.7</v>
      </c>
      <c r="AB1384" s="8">
        <v>0.0</v>
      </c>
      <c r="AC1384" s="8">
        <v>0.0</v>
      </c>
      <c r="AD1384" s="8">
        <v>-0.1</v>
      </c>
      <c r="AE1384" s="14">
        <v>2016.0</v>
      </c>
      <c r="AF1384" s="17"/>
    </row>
    <row r="1385">
      <c r="A1385" s="8">
        <v>134.0</v>
      </c>
      <c r="B1385" s="9" t="s">
        <v>2796</v>
      </c>
      <c r="C1385" s="10" t="s">
        <v>2797</v>
      </c>
      <c r="D1385" s="8">
        <v>23.0</v>
      </c>
      <c r="E1385" s="8">
        <v>8.0</v>
      </c>
      <c r="F1385" s="8">
        <v>2.0</v>
      </c>
      <c r="G1385" s="8">
        <v>6.0</v>
      </c>
      <c r="H1385" s="8">
        <v>9.6</v>
      </c>
      <c r="I1385" s="11">
        <v>1.9</v>
      </c>
      <c r="J1385" s="10">
        <v>0.8</v>
      </c>
      <c r="K1385" s="10">
        <v>2.9</v>
      </c>
      <c r="L1385" s="8">
        <v>26.1</v>
      </c>
      <c r="M1385" s="10">
        <v>0.1</v>
      </c>
      <c r="N1385" s="10">
        <v>0.6</v>
      </c>
      <c r="O1385" s="8">
        <v>20.0</v>
      </c>
      <c r="P1385" s="8">
        <v>0.3</v>
      </c>
      <c r="Q1385" s="8">
        <v>0.6</v>
      </c>
      <c r="R1385" s="8">
        <v>40.0</v>
      </c>
      <c r="S1385" s="10">
        <v>0.1</v>
      </c>
      <c r="T1385" s="10">
        <v>0.3</v>
      </c>
      <c r="U1385" s="10">
        <v>0.4</v>
      </c>
      <c r="V1385" s="10">
        <v>1.1</v>
      </c>
      <c r="W1385" s="10">
        <v>2.0</v>
      </c>
      <c r="X1385" s="10">
        <v>0.5</v>
      </c>
      <c r="Y1385" s="8">
        <v>0.0</v>
      </c>
      <c r="Z1385" s="10">
        <v>0.8</v>
      </c>
      <c r="AA1385" s="8">
        <v>4.5</v>
      </c>
      <c r="AB1385" s="8">
        <v>0.0</v>
      </c>
      <c r="AC1385" s="8">
        <v>0.0</v>
      </c>
      <c r="AD1385" s="8">
        <v>-5.1</v>
      </c>
      <c r="AE1385" s="14">
        <v>2016.0</v>
      </c>
      <c r="AF1385" s="17"/>
    </row>
    <row r="1386">
      <c r="A1386" s="8">
        <v>135.0</v>
      </c>
      <c r="B1386" s="9" t="s">
        <v>2798</v>
      </c>
      <c r="C1386" s="10" t="s">
        <v>2799</v>
      </c>
      <c r="D1386" s="8">
        <v>32.0</v>
      </c>
      <c r="E1386" s="8">
        <v>33.0</v>
      </c>
      <c r="F1386" s="8">
        <v>15.0</v>
      </c>
      <c r="G1386" s="8">
        <v>18.0</v>
      </c>
      <c r="H1386" s="8">
        <v>12.3</v>
      </c>
      <c r="I1386" s="11">
        <v>1.7</v>
      </c>
      <c r="J1386" s="10">
        <v>0.7</v>
      </c>
      <c r="K1386" s="10">
        <v>2.5</v>
      </c>
      <c r="L1386" s="8">
        <v>27.2</v>
      </c>
      <c r="M1386" s="10">
        <v>0.1</v>
      </c>
      <c r="N1386" s="10">
        <v>0.7</v>
      </c>
      <c r="O1386" s="8">
        <v>9.1</v>
      </c>
      <c r="P1386" s="8">
        <v>0.3</v>
      </c>
      <c r="Q1386" s="8">
        <v>0.4</v>
      </c>
      <c r="R1386" s="8">
        <v>91.7</v>
      </c>
      <c r="S1386" s="10">
        <v>0.1</v>
      </c>
      <c r="T1386" s="10">
        <v>1.4</v>
      </c>
      <c r="U1386" s="10">
        <v>1.4</v>
      </c>
      <c r="V1386" s="10">
        <v>1.5</v>
      </c>
      <c r="W1386" s="10">
        <v>0.9</v>
      </c>
      <c r="X1386" s="10">
        <v>0.4</v>
      </c>
      <c r="Y1386" s="10">
        <v>0.2</v>
      </c>
      <c r="Z1386" s="10">
        <v>1.1</v>
      </c>
      <c r="AA1386" s="8">
        <v>5.9</v>
      </c>
      <c r="AB1386" s="8">
        <v>0.0</v>
      </c>
      <c r="AC1386" s="8">
        <v>0.0</v>
      </c>
      <c r="AD1386" s="8">
        <v>-1.5</v>
      </c>
      <c r="AE1386" s="14">
        <v>2016.0</v>
      </c>
      <c r="AF1386" s="17"/>
    </row>
    <row r="1387">
      <c r="A1387" s="8">
        <v>136.0</v>
      </c>
      <c r="B1387" s="9" t="s">
        <v>2800</v>
      </c>
      <c r="C1387" s="10" t="s">
        <v>2801</v>
      </c>
      <c r="D1387" s="8">
        <v>22.0</v>
      </c>
      <c r="E1387" s="8">
        <v>7.0</v>
      </c>
      <c r="F1387" s="8">
        <v>3.0</v>
      </c>
      <c r="G1387" s="8">
        <v>4.0</v>
      </c>
      <c r="H1387" s="8">
        <v>3.6</v>
      </c>
      <c r="I1387" s="11">
        <v>1.7</v>
      </c>
      <c r="J1387" s="10">
        <v>0.6</v>
      </c>
      <c r="K1387" s="10">
        <v>1.3</v>
      </c>
      <c r="L1387" s="8">
        <v>44.4</v>
      </c>
      <c r="M1387" s="10">
        <v>0.3</v>
      </c>
      <c r="N1387" s="10">
        <v>0.6</v>
      </c>
      <c r="O1387" s="8">
        <v>50.0</v>
      </c>
      <c r="P1387" s="8">
        <v>0.3</v>
      </c>
      <c r="Q1387" s="8">
        <v>0.3</v>
      </c>
      <c r="R1387" s="8">
        <v>100.0</v>
      </c>
      <c r="S1387" s="10">
        <v>0.1</v>
      </c>
      <c r="T1387" s="10">
        <v>0.3</v>
      </c>
      <c r="U1387" s="10">
        <v>0.4</v>
      </c>
      <c r="V1387" s="10">
        <v>0.3</v>
      </c>
      <c r="W1387" s="10">
        <v>0.4</v>
      </c>
      <c r="X1387" s="8">
        <v>0.0</v>
      </c>
      <c r="Y1387" s="8">
        <v>0.0</v>
      </c>
      <c r="Z1387" s="10">
        <v>0.7</v>
      </c>
      <c r="AA1387" s="8">
        <v>2.7</v>
      </c>
      <c r="AB1387" s="8">
        <v>0.0</v>
      </c>
      <c r="AC1387" s="8">
        <v>0.0</v>
      </c>
      <c r="AD1387" s="8">
        <v>-1.1</v>
      </c>
      <c r="AE1387" s="14">
        <v>2016.0</v>
      </c>
      <c r="AF1387" s="17"/>
    </row>
    <row r="1388">
      <c r="A1388" s="8">
        <v>137.0</v>
      </c>
      <c r="B1388" s="9" t="s">
        <v>2802</v>
      </c>
      <c r="C1388" s="10" t="s">
        <v>2803</v>
      </c>
      <c r="D1388" s="8">
        <v>30.0</v>
      </c>
      <c r="E1388" s="8">
        <v>2.0</v>
      </c>
      <c r="F1388" s="8">
        <v>0.0</v>
      </c>
      <c r="G1388" s="8">
        <v>2.0</v>
      </c>
      <c r="H1388" s="8">
        <v>5.5</v>
      </c>
      <c r="I1388" s="11">
        <v>1.5</v>
      </c>
      <c r="J1388" s="10">
        <v>0.5</v>
      </c>
      <c r="K1388" s="10">
        <v>1.5</v>
      </c>
      <c r="L1388" s="8">
        <v>33.3</v>
      </c>
      <c r="M1388" s="10">
        <v>0.5</v>
      </c>
      <c r="N1388" s="10">
        <v>1.0</v>
      </c>
      <c r="O1388" s="8">
        <v>50.0</v>
      </c>
      <c r="P1388" s="8">
        <v>0.0</v>
      </c>
      <c r="Q1388" s="8">
        <v>0.0</v>
      </c>
      <c r="R1388" s="8">
        <v>0.0</v>
      </c>
      <c r="S1388" s="8">
        <v>0.0</v>
      </c>
      <c r="T1388" s="10">
        <v>0.5</v>
      </c>
      <c r="U1388" s="10">
        <v>0.5</v>
      </c>
      <c r="V1388" s="10">
        <v>0.5</v>
      </c>
      <c r="W1388" s="10">
        <v>0.5</v>
      </c>
      <c r="X1388" s="8">
        <v>0.0</v>
      </c>
      <c r="Y1388" s="8">
        <v>0.0</v>
      </c>
      <c r="Z1388" s="10">
        <v>1.5</v>
      </c>
      <c r="AA1388" s="8">
        <v>3.0</v>
      </c>
      <c r="AB1388" s="8">
        <v>0.0</v>
      </c>
      <c r="AC1388" s="8">
        <v>0.0</v>
      </c>
      <c r="AD1388" s="8">
        <v>-1.5</v>
      </c>
      <c r="AE1388" s="14">
        <v>2016.0</v>
      </c>
      <c r="AF1388" s="17"/>
    </row>
    <row r="1389">
      <c r="A1389" s="8">
        <v>138.0</v>
      </c>
      <c r="B1389" s="9" t="s">
        <v>2804</v>
      </c>
      <c r="C1389" s="10" t="s">
        <v>2805</v>
      </c>
      <c r="D1389" s="8">
        <v>30.0</v>
      </c>
      <c r="E1389" s="8">
        <v>15.0</v>
      </c>
      <c r="F1389" s="8">
        <v>13.0</v>
      </c>
      <c r="G1389" s="8">
        <v>2.0</v>
      </c>
      <c r="H1389" s="8">
        <v>5.3</v>
      </c>
      <c r="I1389" s="11">
        <v>1.5</v>
      </c>
      <c r="J1389" s="10">
        <v>0.6</v>
      </c>
      <c r="K1389" s="10">
        <v>1.5</v>
      </c>
      <c r="L1389" s="8">
        <v>40.9</v>
      </c>
      <c r="M1389" s="10">
        <v>0.1</v>
      </c>
      <c r="N1389" s="10">
        <v>0.2</v>
      </c>
      <c r="O1389" s="8">
        <v>33.3</v>
      </c>
      <c r="P1389" s="8">
        <v>0.2</v>
      </c>
      <c r="Q1389" s="8">
        <v>0.2</v>
      </c>
      <c r="R1389" s="8">
        <v>100.0</v>
      </c>
      <c r="S1389" s="10">
        <v>0.1</v>
      </c>
      <c r="T1389" s="10">
        <v>0.7</v>
      </c>
      <c r="U1389" s="10">
        <v>0.9</v>
      </c>
      <c r="V1389" s="10">
        <v>0.5</v>
      </c>
      <c r="W1389" s="10">
        <v>0.5</v>
      </c>
      <c r="X1389" s="10">
        <v>0.1</v>
      </c>
      <c r="Y1389" s="10">
        <v>0.1</v>
      </c>
      <c r="Z1389" s="10">
        <v>0.7</v>
      </c>
      <c r="AA1389" s="8">
        <v>3.1</v>
      </c>
      <c r="AB1389" s="8">
        <v>0.0</v>
      </c>
      <c r="AC1389" s="8">
        <v>0.0</v>
      </c>
      <c r="AD1389" s="8">
        <v>-1.7</v>
      </c>
      <c r="AE1389" s="14">
        <v>2016.0</v>
      </c>
      <c r="AF1389" s="17"/>
    </row>
    <row r="1390">
      <c r="A1390" s="8">
        <v>139.0</v>
      </c>
      <c r="B1390" s="9" t="s">
        <v>2806</v>
      </c>
      <c r="C1390" s="10" t="s">
        <v>2807</v>
      </c>
      <c r="D1390" s="8">
        <v>24.0</v>
      </c>
      <c r="E1390" s="8">
        <v>28.0</v>
      </c>
      <c r="F1390" s="8">
        <v>15.0</v>
      </c>
      <c r="G1390" s="8">
        <v>13.0</v>
      </c>
      <c r="H1390" s="8">
        <v>7.5</v>
      </c>
      <c r="I1390" s="11">
        <v>1.4</v>
      </c>
      <c r="J1390" s="10">
        <v>0.6</v>
      </c>
      <c r="K1390" s="10">
        <v>1.4</v>
      </c>
      <c r="L1390" s="8">
        <v>45.0</v>
      </c>
      <c r="M1390" s="10">
        <v>0.1</v>
      </c>
      <c r="N1390" s="10">
        <v>0.4</v>
      </c>
      <c r="O1390" s="8">
        <v>25.0</v>
      </c>
      <c r="P1390" s="8">
        <v>0.0</v>
      </c>
      <c r="Q1390" s="8">
        <v>0.1</v>
      </c>
      <c r="R1390" s="8">
        <v>50.0</v>
      </c>
      <c r="S1390" s="10">
        <v>0.4</v>
      </c>
      <c r="T1390" s="10">
        <v>0.4</v>
      </c>
      <c r="U1390" s="10">
        <v>0.8</v>
      </c>
      <c r="V1390" s="10">
        <v>0.5</v>
      </c>
      <c r="W1390" s="10">
        <v>0.3</v>
      </c>
      <c r="X1390" s="10">
        <v>0.4</v>
      </c>
      <c r="Y1390" s="10">
        <v>0.1</v>
      </c>
      <c r="Z1390" s="10">
        <v>0.7</v>
      </c>
      <c r="AA1390" s="8">
        <v>3.9</v>
      </c>
      <c r="AB1390" s="8">
        <v>0.0</v>
      </c>
      <c r="AC1390" s="8">
        <v>0.0</v>
      </c>
      <c r="AD1390" s="8">
        <v>1.4</v>
      </c>
      <c r="AE1390" s="14">
        <v>2016.0</v>
      </c>
      <c r="AF1390" s="17"/>
    </row>
    <row r="1391">
      <c r="A1391" s="8">
        <v>139.0</v>
      </c>
      <c r="B1391" s="9" t="s">
        <v>2808</v>
      </c>
      <c r="C1391" s="10" t="s">
        <v>2809</v>
      </c>
      <c r="D1391" s="8">
        <v>36.0</v>
      </c>
      <c r="E1391" s="8">
        <v>21.0</v>
      </c>
      <c r="F1391" s="8">
        <v>16.0</v>
      </c>
      <c r="G1391" s="8">
        <v>5.0</v>
      </c>
      <c r="H1391" s="8">
        <v>4.6</v>
      </c>
      <c r="I1391" s="11">
        <v>1.4</v>
      </c>
      <c r="J1391" s="10">
        <v>0.6</v>
      </c>
      <c r="K1391" s="10">
        <v>1.0</v>
      </c>
      <c r="L1391" s="8">
        <v>54.5</v>
      </c>
      <c r="M1391" s="8">
        <v>0.0</v>
      </c>
      <c r="N1391" s="8">
        <v>0.0</v>
      </c>
      <c r="O1391" s="8">
        <v>0.0</v>
      </c>
      <c r="P1391" s="8">
        <v>0.3</v>
      </c>
      <c r="Q1391" s="8">
        <v>0.4</v>
      </c>
      <c r="R1391" s="8">
        <v>75.0</v>
      </c>
      <c r="S1391" s="10">
        <v>0.2</v>
      </c>
      <c r="T1391" s="10">
        <v>0.9</v>
      </c>
      <c r="U1391" s="10">
        <v>1.1</v>
      </c>
      <c r="V1391" s="10">
        <v>0.4</v>
      </c>
      <c r="W1391" s="10">
        <v>0.3</v>
      </c>
      <c r="X1391" s="10">
        <v>0.2</v>
      </c>
      <c r="Y1391" s="10">
        <v>0.1</v>
      </c>
      <c r="Z1391" s="10">
        <v>0.6</v>
      </c>
      <c r="AA1391" s="8">
        <v>3.5</v>
      </c>
      <c r="AB1391" s="8">
        <v>0.0</v>
      </c>
      <c r="AC1391" s="8">
        <v>0.0</v>
      </c>
      <c r="AD1391" s="8">
        <v>-0.5</v>
      </c>
      <c r="AE1391" s="14">
        <v>2016.0</v>
      </c>
      <c r="AF1391" s="17"/>
    </row>
    <row r="1392">
      <c r="A1392" s="8">
        <v>141.0</v>
      </c>
      <c r="B1392" s="9" t="s">
        <v>2810</v>
      </c>
      <c r="C1392" s="10" t="s">
        <v>2811</v>
      </c>
      <c r="D1392" s="8">
        <v>28.0</v>
      </c>
      <c r="E1392" s="8">
        <v>19.0</v>
      </c>
      <c r="F1392" s="8">
        <v>11.0</v>
      </c>
      <c r="G1392" s="8">
        <v>8.0</v>
      </c>
      <c r="H1392" s="8">
        <v>9.3</v>
      </c>
      <c r="I1392" s="11">
        <v>1.4</v>
      </c>
      <c r="J1392" s="10">
        <v>0.6</v>
      </c>
      <c r="K1392" s="10">
        <v>1.0</v>
      </c>
      <c r="L1392" s="8">
        <v>57.9</v>
      </c>
      <c r="M1392" s="8">
        <v>0.0</v>
      </c>
      <c r="N1392" s="8">
        <v>0.0</v>
      </c>
      <c r="O1392" s="8">
        <v>0.0</v>
      </c>
      <c r="P1392" s="8">
        <v>0.3</v>
      </c>
      <c r="Q1392" s="8">
        <v>0.4</v>
      </c>
      <c r="R1392" s="8">
        <v>71.4</v>
      </c>
      <c r="S1392" s="10">
        <v>1.0</v>
      </c>
      <c r="T1392" s="10">
        <v>1.3</v>
      </c>
      <c r="U1392" s="10">
        <v>2.3</v>
      </c>
      <c r="V1392" s="10">
        <v>0.1</v>
      </c>
      <c r="W1392" s="10">
        <v>0.5</v>
      </c>
      <c r="X1392" s="10">
        <v>0.2</v>
      </c>
      <c r="Y1392" s="10">
        <v>0.7</v>
      </c>
      <c r="Z1392" s="10">
        <v>2.1</v>
      </c>
      <c r="AA1392" s="8">
        <v>5.6</v>
      </c>
      <c r="AB1392" s="8">
        <v>0.0</v>
      </c>
      <c r="AC1392" s="8">
        <v>0.0</v>
      </c>
      <c r="AD1392" s="8">
        <v>-1.8</v>
      </c>
      <c r="AE1392" s="14">
        <v>2016.0</v>
      </c>
      <c r="AF1392" s="17"/>
    </row>
    <row r="1393">
      <c r="A1393" s="8">
        <v>142.0</v>
      </c>
      <c r="B1393" s="9" t="s">
        <v>2812</v>
      </c>
      <c r="C1393" s="10" t="s">
        <v>2813</v>
      </c>
      <c r="D1393" s="8">
        <v>23.0</v>
      </c>
      <c r="E1393" s="8">
        <v>3.0</v>
      </c>
      <c r="F1393" s="8">
        <v>1.0</v>
      </c>
      <c r="G1393" s="8">
        <v>2.0</v>
      </c>
      <c r="H1393" s="8">
        <v>4.5</v>
      </c>
      <c r="I1393" s="11">
        <v>1.3</v>
      </c>
      <c r="J1393" s="10">
        <v>0.3</v>
      </c>
      <c r="K1393" s="10">
        <v>0.7</v>
      </c>
      <c r="L1393" s="8">
        <v>50.0</v>
      </c>
      <c r="M1393" s="8">
        <v>0.0</v>
      </c>
      <c r="N1393" s="10">
        <v>0.3</v>
      </c>
      <c r="O1393" s="8">
        <v>0.0</v>
      </c>
      <c r="P1393" s="8">
        <v>0.7</v>
      </c>
      <c r="Q1393" s="8">
        <v>0.7</v>
      </c>
      <c r="R1393" s="8">
        <v>100.0</v>
      </c>
      <c r="S1393" s="8">
        <v>0.0</v>
      </c>
      <c r="T1393" s="10">
        <v>1.0</v>
      </c>
      <c r="U1393" s="10">
        <v>1.0</v>
      </c>
      <c r="V1393" s="8">
        <v>0.0</v>
      </c>
      <c r="W1393" s="10">
        <v>0.3</v>
      </c>
      <c r="X1393" s="8">
        <v>0.0</v>
      </c>
      <c r="Y1393" s="8">
        <v>0.0</v>
      </c>
      <c r="Z1393" s="10">
        <v>0.3</v>
      </c>
      <c r="AA1393" s="8">
        <v>2.3</v>
      </c>
      <c r="AB1393" s="8">
        <v>0.0</v>
      </c>
      <c r="AC1393" s="8">
        <v>0.0</v>
      </c>
      <c r="AD1393" s="8">
        <v>0.3</v>
      </c>
      <c r="AE1393" s="14">
        <v>2016.0</v>
      </c>
      <c r="AF1393" s="17"/>
    </row>
    <row r="1394">
      <c r="A1394" s="8">
        <v>142.0</v>
      </c>
      <c r="B1394" s="9" t="s">
        <v>2814</v>
      </c>
      <c r="C1394" s="10" t="s">
        <v>2815</v>
      </c>
      <c r="D1394" s="8">
        <v>28.0</v>
      </c>
      <c r="E1394" s="8">
        <v>12.0</v>
      </c>
      <c r="F1394" s="8">
        <v>7.0</v>
      </c>
      <c r="G1394" s="8">
        <v>5.0</v>
      </c>
      <c r="H1394" s="8">
        <v>4.1</v>
      </c>
      <c r="I1394" s="11">
        <v>1.3</v>
      </c>
      <c r="J1394" s="10">
        <v>0.5</v>
      </c>
      <c r="K1394" s="10">
        <v>0.9</v>
      </c>
      <c r="L1394" s="8">
        <v>54.5</v>
      </c>
      <c r="M1394" s="10">
        <v>0.3</v>
      </c>
      <c r="N1394" s="10">
        <v>0.5</v>
      </c>
      <c r="O1394" s="8">
        <v>50.0</v>
      </c>
      <c r="P1394" s="8">
        <v>0.1</v>
      </c>
      <c r="Q1394" s="8">
        <v>0.1</v>
      </c>
      <c r="R1394" s="8">
        <v>100.0</v>
      </c>
      <c r="S1394" s="8">
        <v>0.0</v>
      </c>
      <c r="T1394" s="10">
        <v>0.1</v>
      </c>
      <c r="U1394" s="10">
        <v>0.1</v>
      </c>
      <c r="V1394" s="10">
        <v>0.4</v>
      </c>
      <c r="W1394" s="10">
        <v>0.2</v>
      </c>
      <c r="X1394" s="8">
        <v>0.0</v>
      </c>
      <c r="Y1394" s="8">
        <v>0.0</v>
      </c>
      <c r="Z1394" s="10">
        <v>0.4</v>
      </c>
      <c r="AA1394" s="8">
        <v>2.1</v>
      </c>
      <c r="AB1394" s="8">
        <v>0.0</v>
      </c>
      <c r="AC1394" s="8">
        <v>0.0</v>
      </c>
      <c r="AD1394" s="8">
        <v>0.7</v>
      </c>
      <c r="AE1394" s="14">
        <v>2016.0</v>
      </c>
      <c r="AF1394" s="17"/>
    </row>
    <row r="1395">
      <c r="A1395" s="8">
        <v>144.0</v>
      </c>
      <c r="B1395" s="9" t="s">
        <v>2816</v>
      </c>
      <c r="C1395" s="10" t="s">
        <v>2817</v>
      </c>
      <c r="D1395" s="8">
        <v>28.0</v>
      </c>
      <c r="E1395" s="8">
        <v>16.0</v>
      </c>
      <c r="F1395" s="8">
        <v>6.0</v>
      </c>
      <c r="G1395" s="8">
        <v>10.0</v>
      </c>
      <c r="H1395" s="8">
        <v>6.1</v>
      </c>
      <c r="I1395" s="11">
        <v>1.3</v>
      </c>
      <c r="J1395" s="10">
        <v>0.5</v>
      </c>
      <c r="K1395" s="10">
        <v>1.6</v>
      </c>
      <c r="L1395" s="8">
        <v>30.8</v>
      </c>
      <c r="M1395" s="10">
        <v>0.1</v>
      </c>
      <c r="N1395" s="10">
        <v>0.6</v>
      </c>
      <c r="O1395" s="8">
        <v>10.0</v>
      </c>
      <c r="P1395" s="8">
        <v>0.2</v>
      </c>
      <c r="Q1395" s="8">
        <v>0.3</v>
      </c>
      <c r="R1395" s="8">
        <v>60.0</v>
      </c>
      <c r="S1395" s="10">
        <v>0.1</v>
      </c>
      <c r="T1395" s="10">
        <v>0.4</v>
      </c>
      <c r="U1395" s="10">
        <v>0.5</v>
      </c>
      <c r="V1395" s="10">
        <v>0.7</v>
      </c>
      <c r="W1395" s="10">
        <v>0.9</v>
      </c>
      <c r="X1395" s="10">
        <v>0.4</v>
      </c>
      <c r="Y1395" s="10">
        <v>0.1</v>
      </c>
      <c r="Z1395" s="10">
        <v>0.9</v>
      </c>
      <c r="AA1395" s="8">
        <v>3.5</v>
      </c>
      <c r="AB1395" s="8">
        <v>0.0</v>
      </c>
      <c r="AC1395" s="8">
        <v>0.0</v>
      </c>
      <c r="AD1395" s="8">
        <v>-3.3</v>
      </c>
      <c r="AE1395" s="14">
        <v>2016.0</v>
      </c>
      <c r="AF1395" s="17"/>
    </row>
    <row r="1396">
      <c r="A1396" s="8">
        <v>145.0</v>
      </c>
      <c r="B1396" s="9" t="s">
        <v>2818</v>
      </c>
      <c r="C1396" s="10" t="s">
        <v>2819</v>
      </c>
      <c r="D1396" s="8">
        <v>23.0</v>
      </c>
      <c r="E1396" s="8">
        <v>32.0</v>
      </c>
      <c r="F1396" s="8">
        <v>16.0</v>
      </c>
      <c r="G1396" s="8">
        <v>16.0</v>
      </c>
      <c r="H1396" s="8">
        <v>8.9</v>
      </c>
      <c r="I1396" s="11">
        <v>1.2</v>
      </c>
      <c r="J1396" s="10">
        <v>0.4</v>
      </c>
      <c r="K1396" s="10">
        <v>1.2</v>
      </c>
      <c r="L1396" s="8">
        <v>31.6</v>
      </c>
      <c r="M1396" s="8">
        <v>0.0</v>
      </c>
      <c r="N1396" s="8">
        <v>0.0</v>
      </c>
      <c r="O1396" s="8">
        <v>0.0</v>
      </c>
      <c r="P1396" s="8">
        <v>0.5</v>
      </c>
      <c r="Q1396" s="8">
        <v>1.0</v>
      </c>
      <c r="R1396" s="8">
        <v>46.9</v>
      </c>
      <c r="S1396" s="10">
        <v>0.6</v>
      </c>
      <c r="T1396" s="10">
        <v>1.4</v>
      </c>
      <c r="U1396" s="10">
        <v>2.1</v>
      </c>
      <c r="V1396" s="10">
        <v>0.1</v>
      </c>
      <c r="W1396" s="10">
        <v>0.3</v>
      </c>
      <c r="X1396" s="10">
        <v>0.1</v>
      </c>
      <c r="Y1396" s="10">
        <v>0.4</v>
      </c>
      <c r="Z1396" s="10">
        <v>1.6</v>
      </c>
      <c r="AA1396" s="8">
        <v>4.4</v>
      </c>
      <c r="AB1396" s="8">
        <v>0.0</v>
      </c>
      <c r="AC1396" s="8">
        <v>0.0</v>
      </c>
      <c r="AD1396" s="8">
        <v>-3.1</v>
      </c>
      <c r="AE1396" s="14">
        <v>2016.0</v>
      </c>
      <c r="AF1396" s="17"/>
    </row>
    <row r="1397">
      <c r="A1397" s="8">
        <v>146.0</v>
      </c>
      <c r="B1397" s="9" t="s">
        <v>2820</v>
      </c>
      <c r="C1397" s="10" t="s">
        <v>2821</v>
      </c>
      <c r="D1397" s="8">
        <v>31.0</v>
      </c>
      <c r="E1397" s="8">
        <v>10.0</v>
      </c>
      <c r="F1397" s="8">
        <v>2.0</v>
      </c>
      <c r="G1397" s="8">
        <v>8.0</v>
      </c>
      <c r="H1397" s="8">
        <v>5.0</v>
      </c>
      <c r="I1397" s="11">
        <v>1.2</v>
      </c>
      <c r="J1397" s="10">
        <v>0.5</v>
      </c>
      <c r="K1397" s="10">
        <v>1.3</v>
      </c>
      <c r="L1397" s="8">
        <v>38.5</v>
      </c>
      <c r="M1397" s="8">
        <v>0.0</v>
      </c>
      <c r="N1397" s="8">
        <v>0.0</v>
      </c>
      <c r="O1397" s="8">
        <v>0.0</v>
      </c>
      <c r="P1397" s="8">
        <v>0.2</v>
      </c>
      <c r="Q1397" s="8">
        <v>0.5</v>
      </c>
      <c r="R1397" s="8">
        <v>40.0</v>
      </c>
      <c r="S1397" s="10">
        <v>0.4</v>
      </c>
      <c r="T1397" s="10">
        <v>1.0</v>
      </c>
      <c r="U1397" s="10">
        <v>1.4</v>
      </c>
      <c r="V1397" s="10">
        <v>0.2</v>
      </c>
      <c r="W1397" s="10">
        <v>0.6</v>
      </c>
      <c r="X1397" s="10">
        <v>0.1</v>
      </c>
      <c r="Y1397" s="10">
        <v>0.1</v>
      </c>
      <c r="Z1397" s="10">
        <v>0.8</v>
      </c>
      <c r="AA1397" s="8">
        <v>3.2</v>
      </c>
      <c r="AB1397" s="8">
        <v>0.0</v>
      </c>
      <c r="AC1397" s="8">
        <v>0.0</v>
      </c>
      <c r="AD1397" s="8">
        <v>-2.7</v>
      </c>
      <c r="AE1397" s="14">
        <v>2016.0</v>
      </c>
      <c r="AF1397" s="17"/>
    </row>
    <row r="1398">
      <c r="A1398" s="8">
        <v>147.0</v>
      </c>
      <c r="B1398" s="9" t="s">
        <v>2822</v>
      </c>
      <c r="C1398" s="10" t="s">
        <v>2823</v>
      </c>
      <c r="D1398" s="8">
        <v>23.0</v>
      </c>
      <c r="E1398" s="8">
        <v>20.0</v>
      </c>
      <c r="F1398" s="8">
        <v>9.0</v>
      </c>
      <c r="G1398" s="8">
        <v>11.0</v>
      </c>
      <c r="H1398" s="8">
        <v>6.5</v>
      </c>
      <c r="I1398" s="11">
        <v>1.1</v>
      </c>
      <c r="J1398" s="10">
        <v>0.4</v>
      </c>
      <c r="K1398" s="10">
        <v>1.6</v>
      </c>
      <c r="L1398" s="8">
        <v>25.0</v>
      </c>
      <c r="M1398" s="8">
        <v>0.0</v>
      </c>
      <c r="N1398" s="8">
        <v>0.0</v>
      </c>
      <c r="O1398" s="8">
        <v>0.0</v>
      </c>
      <c r="P1398" s="8">
        <v>0.3</v>
      </c>
      <c r="Q1398" s="8">
        <v>0.4</v>
      </c>
      <c r="R1398" s="8">
        <v>71.4</v>
      </c>
      <c r="S1398" s="10">
        <v>0.5</v>
      </c>
      <c r="T1398" s="10">
        <v>1.0</v>
      </c>
      <c r="U1398" s="10">
        <v>1.5</v>
      </c>
      <c r="V1398" s="10">
        <v>0.2</v>
      </c>
      <c r="W1398" s="10">
        <v>0.2</v>
      </c>
      <c r="X1398" s="10">
        <v>0.1</v>
      </c>
      <c r="Y1398" s="10">
        <v>0.5</v>
      </c>
      <c r="Z1398" s="10">
        <v>0.7</v>
      </c>
      <c r="AA1398" s="8">
        <v>3.8</v>
      </c>
      <c r="AB1398" s="8">
        <v>0.0</v>
      </c>
      <c r="AC1398" s="8">
        <v>0.0</v>
      </c>
      <c r="AD1398" s="8">
        <v>-1.8</v>
      </c>
      <c r="AE1398" s="14">
        <v>2016.0</v>
      </c>
      <c r="AF1398" s="17"/>
    </row>
    <row r="1399">
      <c r="A1399" s="8">
        <v>148.0</v>
      </c>
      <c r="B1399" s="9" t="s">
        <v>2824</v>
      </c>
      <c r="C1399" s="10" t="s">
        <v>2825</v>
      </c>
      <c r="D1399" s="8">
        <v>23.0</v>
      </c>
      <c r="E1399" s="8">
        <v>8.0</v>
      </c>
      <c r="F1399" s="8">
        <v>4.0</v>
      </c>
      <c r="G1399" s="8">
        <v>4.0</v>
      </c>
      <c r="H1399" s="8">
        <v>5.3</v>
      </c>
      <c r="I1399" s="11">
        <v>1.0</v>
      </c>
      <c r="J1399" s="10">
        <v>0.3</v>
      </c>
      <c r="K1399" s="10">
        <v>1.5</v>
      </c>
      <c r="L1399" s="8">
        <v>16.7</v>
      </c>
      <c r="M1399" s="8">
        <v>0.0</v>
      </c>
      <c r="N1399" s="10">
        <v>0.1</v>
      </c>
      <c r="O1399" s="8">
        <v>0.0</v>
      </c>
      <c r="P1399" s="8">
        <v>0.5</v>
      </c>
      <c r="Q1399" s="8">
        <v>0.5</v>
      </c>
      <c r="R1399" s="8">
        <v>100.0</v>
      </c>
      <c r="S1399" s="10">
        <v>0.1</v>
      </c>
      <c r="T1399" s="10">
        <v>0.5</v>
      </c>
      <c r="U1399" s="10">
        <v>0.6</v>
      </c>
      <c r="V1399" s="10">
        <v>0.1</v>
      </c>
      <c r="W1399" s="10">
        <v>0.3</v>
      </c>
      <c r="X1399" s="10">
        <v>0.1</v>
      </c>
      <c r="Y1399" s="8">
        <v>0.0</v>
      </c>
      <c r="Z1399" s="10">
        <v>0.8</v>
      </c>
      <c r="AA1399" s="8">
        <v>2.0</v>
      </c>
      <c r="AB1399" s="8">
        <v>0.0</v>
      </c>
      <c r="AC1399" s="8">
        <v>0.0</v>
      </c>
      <c r="AD1399" s="8">
        <v>-2.1</v>
      </c>
      <c r="AE1399" s="14">
        <v>2016.0</v>
      </c>
      <c r="AF1399" s="17"/>
    </row>
    <row r="1400">
      <c r="A1400" s="8">
        <v>148.0</v>
      </c>
      <c r="B1400" s="9" t="s">
        <v>2826</v>
      </c>
      <c r="C1400" s="10" t="s">
        <v>2827</v>
      </c>
      <c r="D1400" s="8">
        <v>30.0</v>
      </c>
      <c r="E1400" s="8">
        <v>7.0</v>
      </c>
      <c r="F1400" s="8">
        <v>4.0</v>
      </c>
      <c r="G1400" s="8">
        <v>3.0</v>
      </c>
      <c r="H1400" s="8">
        <v>5.3</v>
      </c>
      <c r="I1400" s="11">
        <v>1.0</v>
      </c>
      <c r="J1400" s="10">
        <v>0.4</v>
      </c>
      <c r="K1400" s="10">
        <v>1.3</v>
      </c>
      <c r="L1400" s="8">
        <v>33.3</v>
      </c>
      <c r="M1400" s="8">
        <v>0.0</v>
      </c>
      <c r="N1400" s="8">
        <v>0.0</v>
      </c>
      <c r="O1400" s="8">
        <v>0.0</v>
      </c>
      <c r="P1400" s="8">
        <v>0.1</v>
      </c>
      <c r="Q1400" s="8">
        <v>0.1</v>
      </c>
      <c r="R1400" s="8">
        <v>100.0</v>
      </c>
      <c r="S1400" s="10">
        <v>0.3</v>
      </c>
      <c r="T1400" s="10">
        <v>0.3</v>
      </c>
      <c r="U1400" s="10">
        <v>0.6</v>
      </c>
      <c r="V1400" s="10">
        <v>0.3</v>
      </c>
      <c r="W1400" s="10">
        <v>0.1</v>
      </c>
      <c r="X1400" s="10">
        <v>0.1</v>
      </c>
      <c r="Y1400" s="10">
        <v>0.1</v>
      </c>
      <c r="Z1400" s="10">
        <v>0.9</v>
      </c>
      <c r="AA1400" s="8">
        <v>2.4</v>
      </c>
      <c r="AB1400" s="8">
        <v>0.0</v>
      </c>
      <c r="AC1400" s="8">
        <v>0.0</v>
      </c>
      <c r="AD1400" s="8">
        <v>1.0</v>
      </c>
      <c r="AE1400" s="14">
        <v>2016.0</v>
      </c>
      <c r="AF1400" s="17"/>
    </row>
    <row r="1401">
      <c r="A1401" s="8">
        <v>150.0</v>
      </c>
      <c r="B1401" s="9" t="s">
        <v>2828</v>
      </c>
      <c r="C1401" s="10" t="s">
        <v>2829</v>
      </c>
      <c r="D1401" s="8">
        <v>28.0</v>
      </c>
      <c r="E1401" s="8">
        <v>13.0</v>
      </c>
      <c r="F1401" s="8">
        <v>6.0</v>
      </c>
      <c r="G1401" s="8">
        <v>7.0</v>
      </c>
      <c r="H1401" s="8">
        <v>5.2</v>
      </c>
      <c r="I1401" s="11">
        <v>0.9</v>
      </c>
      <c r="J1401" s="10">
        <v>0.3</v>
      </c>
      <c r="K1401" s="10">
        <v>0.8</v>
      </c>
      <c r="L1401" s="8">
        <v>36.4</v>
      </c>
      <c r="M1401" s="10">
        <v>0.1</v>
      </c>
      <c r="N1401" s="10">
        <v>0.5</v>
      </c>
      <c r="O1401" s="8">
        <v>16.7</v>
      </c>
      <c r="P1401" s="8">
        <v>0.2</v>
      </c>
      <c r="Q1401" s="8">
        <v>0.3</v>
      </c>
      <c r="R1401" s="8">
        <v>75.0</v>
      </c>
      <c r="S1401" s="8">
        <v>0.0</v>
      </c>
      <c r="T1401" s="10">
        <v>0.5</v>
      </c>
      <c r="U1401" s="10">
        <v>0.5</v>
      </c>
      <c r="V1401" s="10">
        <v>0.6</v>
      </c>
      <c r="W1401" s="10">
        <v>0.1</v>
      </c>
      <c r="X1401" s="10">
        <v>0.1</v>
      </c>
      <c r="Y1401" s="10">
        <v>0.1</v>
      </c>
      <c r="Z1401" s="10">
        <v>1.3</v>
      </c>
      <c r="AA1401" s="8">
        <v>2.4</v>
      </c>
      <c r="AB1401" s="8">
        <v>0.0</v>
      </c>
      <c r="AC1401" s="8">
        <v>0.0</v>
      </c>
      <c r="AD1401" s="8">
        <v>-3.5</v>
      </c>
      <c r="AE1401" s="14">
        <v>2016.0</v>
      </c>
      <c r="AF1401" s="17"/>
    </row>
    <row r="1402">
      <c r="A1402" s="8">
        <v>151.0</v>
      </c>
      <c r="B1402" s="9" t="s">
        <v>2830</v>
      </c>
      <c r="C1402" s="10" t="s">
        <v>2831</v>
      </c>
      <c r="D1402" s="8">
        <v>23.0</v>
      </c>
      <c r="E1402" s="8">
        <v>14.0</v>
      </c>
      <c r="F1402" s="8">
        <v>5.0</v>
      </c>
      <c r="G1402" s="8">
        <v>9.0</v>
      </c>
      <c r="H1402" s="8">
        <v>7.4</v>
      </c>
      <c r="I1402" s="11">
        <v>0.9</v>
      </c>
      <c r="J1402" s="10">
        <v>0.3</v>
      </c>
      <c r="K1402" s="10">
        <v>1.6</v>
      </c>
      <c r="L1402" s="8">
        <v>17.4</v>
      </c>
      <c r="M1402" s="10">
        <v>0.1</v>
      </c>
      <c r="N1402" s="10">
        <v>0.4</v>
      </c>
      <c r="O1402" s="8">
        <v>16.7</v>
      </c>
      <c r="P1402" s="8">
        <v>0.2</v>
      </c>
      <c r="Q1402" s="8">
        <v>0.3</v>
      </c>
      <c r="R1402" s="8">
        <v>75.0</v>
      </c>
      <c r="S1402" s="10">
        <v>0.1</v>
      </c>
      <c r="T1402" s="10">
        <v>0.4</v>
      </c>
      <c r="U1402" s="10">
        <v>0.4</v>
      </c>
      <c r="V1402" s="10">
        <v>1.3</v>
      </c>
      <c r="W1402" s="10">
        <v>0.7</v>
      </c>
      <c r="X1402" s="10">
        <v>0.4</v>
      </c>
      <c r="Y1402" s="8">
        <v>0.0</v>
      </c>
      <c r="Z1402" s="10">
        <v>1.1</v>
      </c>
      <c r="AA1402" s="8">
        <v>3.4</v>
      </c>
      <c r="AB1402" s="8">
        <v>0.0</v>
      </c>
      <c r="AC1402" s="8">
        <v>0.0</v>
      </c>
      <c r="AD1402" s="8">
        <v>-1.4</v>
      </c>
      <c r="AE1402" s="14">
        <v>2016.0</v>
      </c>
      <c r="AF1402" s="17"/>
    </row>
    <row r="1403">
      <c r="A1403" s="8">
        <v>152.0</v>
      </c>
      <c r="B1403" s="9" t="s">
        <v>2832</v>
      </c>
      <c r="C1403" s="10" t="s">
        <v>2833</v>
      </c>
      <c r="D1403" s="8">
        <v>23.0</v>
      </c>
      <c r="E1403" s="8">
        <v>4.0</v>
      </c>
      <c r="F1403" s="8">
        <v>2.0</v>
      </c>
      <c r="G1403" s="8">
        <v>2.0</v>
      </c>
      <c r="H1403" s="8">
        <v>4.3</v>
      </c>
      <c r="I1403" s="11">
        <v>0.8</v>
      </c>
      <c r="J1403" s="10">
        <v>0.3</v>
      </c>
      <c r="K1403" s="10">
        <v>1.8</v>
      </c>
      <c r="L1403" s="8">
        <v>14.3</v>
      </c>
      <c r="M1403" s="8">
        <v>0.0</v>
      </c>
      <c r="N1403" s="10">
        <v>0.3</v>
      </c>
      <c r="O1403" s="8">
        <v>0.0</v>
      </c>
      <c r="P1403" s="8">
        <v>0.3</v>
      </c>
      <c r="Q1403" s="8">
        <v>0.5</v>
      </c>
      <c r="R1403" s="8">
        <v>50.0</v>
      </c>
      <c r="S1403" s="8">
        <v>0.0</v>
      </c>
      <c r="T1403" s="8">
        <v>0.0</v>
      </c>
      <c r="U1403" s="8">
        <v>0.0</v>
      </c>
      <c r="V1403" s="8">
        <v>0.0</v>
      </c>
      <c r="W1403" s="10">
        <v>0.5</v>
      </c>
      <c r="X1403" s="8">
        <v>0.0</v>
      </c>
      <c r="Y1403" s="8">
        <v>0.0</v>
      </c>
      <c r="Z1403" s="10">
        <v>0.5</v>
      </c>
      <c r="AA1403" s="8">
        <v>0.8</v>
      </c>
      <c r="AB1403" s="8">
        <v>0.0</v>
      </c>
      <c r="AC1403" s="8">
        <v>0.0</v>
      </c>
      <c r="AD1403" s="8">
        <v>-4.3</v>
      </c>
      <c r="AE1403" s="14">
        <v>2016.0</v>
      </c>
      <c r="AF1403" s="17"/>
    </row>
    <row r="1404">
      <c r="A1404" s="8">
        <v>153.0</v>
      </c>
      <c r="B1404" s="9" t="s">
        <v>2834</v>
      </c>
      <c r="C1404" s="10" t="s">
        <v>2835</v>
      </c>
      <c r="D1404" s="8">
        <v>24.0</v>
      </c>
      <c r="E1404" s="8">
        <v>10.0</v>
      </c>
      <c r="F1404" s="8">
        <v>6.0</v>
      </c>
      <c r="G1404" s="8">
        <v>4.0</v>
      </c>
      <c r="H1404" s="8">
        <v>3.8</v>
      </c>
      <c r="I1404" s="11">
        <v>0.6</v>
      </c>
      <c r="J1404" s="10">
        <v>0.2</v>
      </c>
      <c r="K1404" s="10">
        <v>1.5</v>
      </c>
      <c r="L1404" s="8">
        <v>13.3</v>
      </c>
      <c r="M1404" s="10">
        <v>0.2</v>
      </c>
      <c r="N1404" s="10">
        <v>1.1</v>
      </c>
      <c r="O1404" s="8">
        <v>18.2</v>
      </c>
      <c r="P1404" s="8">
        <v>0.0</v>
      </c>
      <c r="Q1404" s="8">
        <v>0.0</v>
      </c>
      <c r="R1404" s="8">
        <v>0.0</v>
      </c>
      <c r="S1404" s="10">
        <v>0.1</v>
      </c>
      <c r="T1404" s="10">
        <v>0.4</v>
      </c>
      <c r="U1404" s="10">
        <v>0.5</v>
      </c>
      <c r="V1404" s="10">
        <v>0.2</v>
      </c>
      <c r="W1404" s="10">
        <v>0.2</v>
      </c>
      <c r="X1404" s="10">
        <v>0.2</v>
      </c>
      <c r="Y1404" s="10">
        <v>0.2</v>
      </c>
      <c r="Z1404" s="10">
        <v>0.5</v>
      </c>
      <c r="AA1404" s="8">
        <v>2.3</v>
      </c>
      <c r="AB1404" s="8">
        <v>0.0</v>
      </c>
      <c r="AC1404" s="8">
        <v>0.0</v>
      </c>
      <c r="AD1404" s="8">
        <v>-2.5</v>
      </c>
      <c r="AE1404" s="14">
        <v>2016.0</v>
      </c>
      <c r="AF1404" s="17"/>
    </row>
    <row r="1405">
      <c r="A1405" s="8">
        <v>154.0</v>
      </c>
      <c r="B1405" s="9" t="s">
        <v>2836</v>
      </c>
      <c r="C1405" s="10" t="s">
        <v>2837</v>
      </c>
      <c r="D1405" s="8">
        <v>23.0</v>
      </c>
      <c r="E1405" s="8">
        <v>8.0</v>
      </c>
      <c r="F1405" s="8">
        <v>3.0</v>
      </c>
      <c r="G1405" s="8">
        <v>5.0</v>
      </c>
      <c r="H1405" s="8">
        <v>3.7</v>
      </c>
      <c r="I1405" s="11">
        <v>0.4</v>
      </c>
      <c r="J1405" s="10">
        <v>0.1</v>
      </c>
      <c r="K1405" s="10">
        <v>1.0</v>
      </c>
      <c r="L1405" s="8">
        <v>12.5</v>
      </c>
      <c r="M1405" s="8">
        <v>0.0</v>
      </c>
      <c r="N1405" s="8">
        <v>0.0</v>
      </c>
      <c r="O1405" s="8">
        <v>0.0</v>
      </c>
      <c r="P1405" s="8">
        <v>0.1</v>
      </c>
      <c r="Q1405" s="8">
        <v>0.3</v>
      </c>
      <c r="R1405" s="8">
        <v>50.0</v>
      </c>
      <c r="S1405" s="10">
        <v>0.4</v>
      </c>
      <c r="T1405" s="10">
        <v>0.1</v>
      </c>
      <c r="U1405" s="10">
        <v>0.5</v>
      </c>
      <c r="V1405" s="8">
        <v>0.0</v>
      </c>
      <c r="W1405" s="10">
        <v>0.3</v>
      </c>
      <c r="X1405" s="8">
        <v>0.0</v>
      </c>
      <c r="Y1405" s="8">
        <v>0.0</v>
      </c>
      <c r="Z1405" s="10">
        <v>0.8</v>
      </c>
      <c r="AA1405" s="8">
        <v>0.9</v>
      </c>
      <c r="AB1405" s="8">
        <v>0.0</v>
      </c>
      <c r="AC1405" s="8">
        <v>0.0</v>
      </c>
      <c r="AD1405" s="8">
        <v>-2.5</v>
      </c>
      <c r="AE1405" s="14">
        <v>2016.0</v>
      </c>
      <c r="AF1405" s="17"/>
    </row>
    <row r="1406">
      <c r="A1406" s="8">
        <v>154.0</v>
      </c>
      <c r="B1406" s="9" t="s">
        <v>2838</v>
      </c>
      <c r="C1406" s="10" t="s">
        <v>2839</v>
      </c>
      <c r="D1406" s="8">
        <v>29.0</v>
      </c>
      <c r="E1406" s="8">
        <v>8.0</v>
      </c>
      <c r="F1406" s="8">
        <v>1.0</v>
      </c>
      <c r="G1406" s="8">
        <v>7.0</v>
      </c>
      <c r="H1406" s="8">
        <v>5.5</v>
      </c>
      <c r="I1406" s="11">
        <v>0.4</v>
      </c>
      <c r="J1406" s="10">
        <v>0.1</v>
      </c>
      <c r="K1406" s="10">
        <v>1.0</v>
      </c>
      <c r="L1406" s="8">
        <v>12.5</v>
      </c>
      <c r="M1406" s="8">
        <v>0.0</v>
      </c>
      <c r="N1406" s="10">
        <v>0.8</v>
      </c>
      <c r="O1406" s="8">
        <v>0.0</v>
      </c>
      <c r="P1406" s="8">
        <v>0.1</v>
      </c>
      <c r="Q1406" s="8">
        <v>0.3</v>
      </c>
      <c r="R1406" s="8">
        <v>50.0</v>
      </c>
      <c r="S1406" s="10">
        <v>0.1</v>
      </c>
      <c r="T1406" s="10">
        <v>0.3</v>
      </c>
      <c r="U1406" s="10">
        <v>0.4</v>
      </c>
      <c r="V1406" s="10">
        <v>0.9</v>
      </c>
      <c r="W1406" s="10">
        <v>0.5</v>
      </c>
      <c r="X1406" s="10">
        <v>0.1</v>
      </c>
      <c r="Y1406" s="8">
        <v>0.0</v>
      </c>
      <c r="Z1406" s="10">
        <v>0.3</v>
      </c>
      <c r="AA1406" s="8">
        <v>1.9</v>
      </c>
      <c r="AB1406" s="8">
        <v>0.0</v>
      </c>
      <c r="AC1406" s="8">
        <v>0.0</v>
      </c>
      <c r="AD1406" s="8">
        <v>-0.5</v>
      </c>
      <c r="AE1406" s="14">
        <v>2016.0</v>
      </c>
      <c r="AF1406" s="17"/>
    </row>
    <row r="1407">
      <c r="A1407" s="8">
        <v>156.0</v>
      </c>
      <c r="B1407" s="9" t="s">
        <v>2840</v>
      </c>
      <c r="C1407" s="10" t="s">
        <v>2841</v>
      </c>
      <c r="D1407" s="8">
        <v>23.0</v>
      </c>
      <c r="E1407" s="8">
        <v>12.0</v>
      </c>
      <c r="F1407" s="8">
        <v>11.0</v>
      </c>
      <c r="G1407" s="8">
        <v>1.0</v>
      </c>
      <c r="H1407" s="8">
        <v>3.4</v>
      </c>
      <c r="I1407" s="11">
        <v>0.3</v>
      </c>
      <c r="J1407" s="10">
        <v>0.2</v>
      </c>
      <c r="K1407" s="10">
        <v>0.6</v>
      </c>
      <c r="L1407" s="8">
        <v>28.6</v>
      </c>
      <c r="M1407" s="8">
        <v>0.0</v>
      </c>
      <c r="N1407" s="8">
        <v>0.0</v>
      </c>
      <c r="O1407" s="8">
        <v>0.0</v>
      </c>
      <c r="P1407" s="8">
        <v>0.0</v>
      </c>
      <c r="Q1407" s="8">
        <v>0.0</v>
      </c>
      <c r="R1407" s="8">
        <v>0.0</v>
      </c>
      <c r="S1407" s="10">
        <v>0.3</v>
      </c>
      <c r="T1407" s="10">
        <v>0.1</v>
      </c>
      <c r="U1407" s="10">
        <v>0.3</v>
      </c>
      <c r="V1407" s="10">
        <v>0.2</v>
      </c>
      <c r="W1407" s="10">
        <v>0.3</v>
      </c>
      <c r="X1407" s="8">
        <v>0.0</v>
      </c>
      <c r="Y1407" s="8">
        <v>0.0</v>
      </c>
      <c r="Z1407" s="10">
        <v>0.3</v>
      </c>
      <c r="AA1407" s="8">
        <v>0.8</v>
      </c>
      <c r="AB1407" s="8">
        <v>0.0</v>
      </c>
      <c r="AC1407" s="8">
        <v>0.0</v>
      </c>
      <c r="AD1407" s="8">
        <v>-1.5</v>
      </c>
      <c r="AE1407" s="14">
        <v>2016.0</v>
      </c>
      <c r="AF1407" s="17"/>
    </row>
    <row r="1408">
      <c r="A1408" s="8">
        <v>157.0</v>
      </c>
      <c r="B1408" s="9" t="s">
        <v>2842</v>
      </c>
      <c r="C1408" s="10" t="s">
        <v>2843</v>
      </c>
      <c r="D1408" s="8">
        <v>23.0</v>
      </c>
      <c r="E1408" s="8">
        <v>1.0</v>
      </c>
      <c r="F1408" s="8">
        <v>1.0</v>
      </c>
      <c r="G1408" s="8">
        <v>0.0</v>
      </c>
      <c r="H1408" s="8">
        <v>0.2</v>
      </c>
      <c r="I1408" s="11">
        <v>0.0</v>
      </c>
      <c r="J1408" s="8">
        <v>0.0</v>
      </c>
      <c r="K1408" s="8">
        <v>0.0</v>
      </c>
      <c r="L1408" s="8">
        <v>0.0</v>
      </c>
      <c r="M1408" s="8">
        <v>0.0</v>
      </c>
      <c r="N1408" s="8">
        <v>0.0</v>
      </c>
      <c r="O1408" s="8">
        <v>0.0</v>
      </c>
      <c r="P1408" s="8">
        <v>0.0</v>
      </c>
      <c r="Q1408" s="8">
        <v>0.0</v>
      </c>
      <c r="R1408" s="8">
        <v>0.0</v>
      </c>
      <c r="S1408" s="8">
        <v>0.0</v>
      </c>
      <c r="T1408" s="8">
        <v>0.0</v>
      </c>
      <c r="U1408" s="8">
        <v>0.0</v>
      </c>
      <c r="V1408" s="8">
        <v>0.0</v>
      </c>
      <c r="W1408" s="8">
        <v>0.0</v>
      </c>
      <c r="X1408" s="8">
        <v>0.0</v>
      </c>
      <c r="Y1408" s="8">
        <v>0.0</v>
      </c>
      <c r="Z1408" s="8">
        <v>0.0</v>
      </c>
      <c r="AA1408" s="8">
        <v>0.0</v>
      </c>
      <c r="AB1408" s="8">
        <v>0.0</v>
      </c>
      <c r="AC1408" s="8">
        <v>0.0</v>
      </c>
      <c r="AD1408" s="8">
        <v>-3.0</v>
      </c>
      <c r="AE1408" s="14">
        <v>2016.0</v>
      </c>
      <c r="AF1408" s="17"/>
    </row>
    <row r="1409">
      <c r="A1409" s="15">
        <v>157.0</v>
      </c>
      <c r="B1409" s="9" t="s">
        <v>2844</v>
      </c>
      <c r="C1409" s="10" t="s">
        <v>2845</v>
      </c>
      <c r="D1409" s="15">
        <v>30.0</v>
      </c>
      <c r="E1409" s="15">
        <v>3.0</v>
      </c>
      <c r="F1409" s="15">
        <v>1.0</v>
      </c>
      <c r="G1409" s="15">
        <v>2.0</v>
      </c>
      <c r="H1409" s="15">
        <v>5.1</v>
      </c>
      <c r="I1409" s="16">
        <v>0.0</v>
      </c>
      <c r="J1409" s="15">
        <v>0.0</v>
      </c>
      <c r="K1409" s="10">
        <v>1.0</v>
      </c>
      <c r="L1409" s="15">
        <v>0.0</v>
      </c>
      <c r="M1409" s="15">
        <v>0.0</v>
      </c>
      <c r="N1409" s="15">
        <v>0.0</v>
      </c>
      <c r="O1409" s="15">
        <v>0.0</v>
      </c>
      <c r="P1409" s="15">
        <v>0.0</v>
      </c>
      <c r="Q1409" s="15">
        <v>0.0</v>
      </c>
      <c r="R1409" s="15">
        <v>0.0</v>
      </c>
      <c r="S1409" s="10">
        <v>0.3</v>
      </c>
      <c r="T1409" s="10">
        <v>0.7</v>
      </c>
      <c r="U1409" s="10">
        <v>1.0</v>
      </c>
      <c r="V1409" s="10">
        <v>0.3</v>
      </c>
      <c r="W1409" s="10">
        <v>0.3</v>
      </c>
      <c r="X1409" s="15">
        <v>0.0</v>
      </c>
      <c r="Y1409" s="10">
        <v>0.3</v>
      </c>
      <c r="Z1409" s="10">
        <v>0.7</v>
      </c>
      <c r="AA1409" s="15">
        <v>2.0</v>
      </c>
      <c r="AB1409" s="15">
        <v>0.0</v>
      </c>
      <c r="AC1409" s="15">
        <v>0.0</v>
      </c>
      <c r="AD1409" s="15">
        <v>-2.3</v>
      </c>
      <c r="AE1409" s="14">
        <v>2016.0</v>
      </c>
      <c r="AF1409" s="17"/>
    </row>
    <row r="1410">
      <c r="A1410" s="8">
        <v>1.0</v>
      </c>
      <c r="B1410" s="9" t="s">
        <v>2846</v>
      </c>
      <c r="C1410" s="10" t="s">
        <v>2847</v>
      </c>
      <c r="D1410" s="8">
        <v>26.0</v>
      </c>
      <c r="E1410" s="8">
        <v>31.0</v>
      </c>
      <c r="F1410" s="8">
        <v>20.0</v>
      </c>
      <c r="G1410" s="8">
        <v>11.0</v>
      </c>
      <c r="H1410" s="8">
        <v>33.3</v>
      </c>
      <c r="I1410" s="11">
        <v>23.4</v>
      </c>
      <c r="J1410" s="10">
        <v>7.7</v>
      </c>
      <c r="K1410" s="10">
        <v>16.7</v>
      </c>
      <c r="L1410" s="8">
        <v>46.0</v>
      </c>
      <c r="M1410" s="10">
        <v>1.4</v>
      </c>
      <c r="N1410" s="10">
        <v>4.3</v>
      </c>
      <c r="O1410" s="8">
        <v>31.3</v>
      </c>
      <c r="P1410" s="8">
        <v>6.7</v>
      </c>
      <c r="Q1410" s="8">
        <v>7.0</v>
      </c>
      <c r="R1410" s="8">
        <v>95.0</v>
      </c>
      <c r="S1410" s="10">
        <v>1.9</v>
      </c>
      <c r="T1410" s="10">
        <v>6.5</v>
      </c>
      <c r="U1410" s="10">
        <v>8.4</v>
      </c>
      <c r="V1410" s="10">
        <v>1.4</v>
      </c>
      <c r="W1410" s="10">
        <v>1.2</v>
      </c>
      <c r="X1410" s="10">
        <v>1.1</v>
      </c>
      <c r="Y1410" s="10">
        <v>2.1</v>
      </c>
      <c r="Z1410" s="10">
        <v>1.7</v>
      </c>
      <c r="AA1410" s="8">
        <v>40.7</v>
      </c>
      <c r="AB1410" s="8">
        <v>10.0</v>
      </c>
      <c r="AC1410" s="8">
        <v>0.0</v>
      </c>
      <c r="AD1410" s="8">
        <v>6.8</v>
      </c>
      <c r="AE1410" s="14">
        <v>2015.0</v>
      </c>
      <c r="AF1410" s="17"/>
    </row>
    <row r="1411">
      <c r="A1411" s="8">
        <v>2.0</v>
      </c>
      <c r="B1411" s="9" t="s">
        <v>2848</v>
      </c>
      <c r="C1411" s="10" t="s">
        <v>2849</v>
      </c>
      <c r="D1411" s="8">
        <v>27.0</v>
      </c>
      <c r="E1411" s="8">
        <v>33.0</v>
      </c>
      <c r="F1411" s="8">
        <v>22.0</v>
      </c>
      <c r="G1411" s="8">
        <v>11.0</v>
      </c>
      <c r="H1411" s="8">
        <v>33.4</v>
      </c>
      <c r="I1411" s="11">
        <v>20.6</v>
      </c>
      <c r="J1411" s="10">
        <v>7.2</v>
      </c>
      <c r="K1411" s="10">
        <v>17.2</v>
      </c>
      <c r="L1411" s="8">
        <v>42.0</v>
      </c>
      <c r="M1411" s="10">
        <v>2.1</v>
      </c>
      <c r="N1411" s="10">
        <v>5.8</v>
      </c>
      <c r="O1411" s="8">
        <v>35.9</v>
      </c>
      <c r="P1411" s="8">
        <v>4.1</v>
      </c>
      <c r="Q1411" s="8">
        <v>4.8</v>
      </c>
      <c r="R1411" s="8">
        <v>85.5</v>
      </c>
      <c r="S1411" s="10">
        <v>1.9</v>
      </c>
      <c r="T1411" s="10">
        <v>4.8</v>
      </c>
      <c r="U1411" s="10">
        <v>6.7</v>
      </c>
      <c r="V1411" s="10">
        <v>3.5</v>
      </c>
      <c r="W1411" s="10">
        <v>2.3</v>
      </c>
      <c r="X1411" s="10">
        <v>1.6</v>
      </c>
      <c r="Y1411" s="10">
        <v>0.8</v>
      </c>
      <c r="Z1411" s="10">
        <v>2.8</v>
      </c>
      <c r="AA1411" s="8">
        <v>37.8</v>
      </c>
      <c r="AB1411" s="8">
        <v>5.0</v>
      </c>
      <c r="AC1411" s="8">
        <v>0.0</v>
      </c>
      <c r="AD1411" s="8">
        <v>4.6</v>
      </c>
      <c r="AE1411" s="14">
        <v>2015.0</v>
      </c>
      <c r="AF1411" s="17"/>
    </row>
    <row r="1412">
      <c r="A1412" s="8">
        <v>3.0</v>
      </c>
      <c r="B1412" s="9" t="s">
        <v>2850</v>
      </c>
      <c r="C1412" s="10" t="s">
        <v>2851</v>
      </c>
      <c r="D1412" s="8">
        <v>29.0</v>
      </c>
      <c r="E1412" s="8">
        <v>34.0</v>
      </c>
      <c r="F1412" s="8">
        <v>15.0</v>
      </c>
      <c r="G1412" s="8">
        <v>19.0</v>
      </c>
      <c r="H1412" s="8">
        <v>30.0</v>
      </c>
      <c r="I1412" s="11">
        <v>20.1</v>
      </c>
      <c r="J1412" s="10">
        <v>6.9</v>
      </c>
      <c r="K1412" s="10">
        <v>16.7</v>
      </c>
      <c r="L1412" s="8">
        <v>41.3</v>
      </c>
      <c r="M1412" s="10">
        <v>1.1</v>
      </c>
      <c r="N1412" s="10">
        <v>3.0</v>
      </c>
      <c r="O1412" s="8">
        <v>36.3</v>
      </c>
      <c r="P1412" s="8">
        <v>5.2</v>
      </c>
      <c r="Q1412" s="8">
        <v>6.5</v>
      </c>
      <c r="R1412" s="8">
        <v>80.5</v>
      </c>
      <c r="S1412" s="10">
        <v>1.9</v>
      </c>
      <c r="T1412" s="10">
        <v>3.4</v>
      </c>
      <c r="U1412" s="10">
        <v>5.3</v>
      </c>
      <c r="V1412" s="10">
        <v>2.8</v>
      </c>
      <c r="W1412" s="10">
        <v>3.1</v>
      </c>
      <c r="X1412" s="10">
        <v>2.1</v>
      </c>
      <c r="Y1412" s="10">
        <v>0.5</v>
      </c>
      <c r="Z1412" s="10">
        <v>3.4</v>
      </c>
      <c r="AA1412" s="8">
        <v>34.6</v>
      </c>
      <c r="AB1412" s="8">
        <v>2.0</v>
      </c>
      <c r="AC1412" s="8">
        <v>0.0</v>
      </c>
      <c r="AD1412" s="8">
        <v>-0.9</v>
      </c>
      <c r="AE1412" s="14">
        <v>2015.0</v>
      </c>
      <c r="AF1412" s="17"/>
    </row>
    <row r="1413">
      <c r="A1413" s="8">
        <v>4.0</v>
      </c>
      <c r="B1413" s="9" t="s">
        <v>2852</v>
      </c>
      <c r="C1413" s="10" t="s">
        <v>2853</v>
      </c>
      <c r="D1413" s="8">
        <v>30.0</v>
      </c>
      <c r="E1413" s="8">
        <v>16.0</v>
      </c>
      <c r="F1413" s="8">
        <v>11.0</v>
      </c>
      <c r="G1413" s="8">
        <v>5.0</v>
      </c>
      <c r="H1413" s="8">
        <v>34.4</v>
      </c>
      <c r="I1413" s="11">
        <v>19.4</v>
      </c>
      <c r="J1413" s="10">
        <v>7.3</v>
      </c>
      <c r="K1413" s="10">
        <v>14.8</v>
      </c>
      <c r="L1413" s="8">
        <v>48.9</v>
      </c>
      <c r="M1413" s="10">
        <v>0.8</v>
      </c>
      <c r="N1413" s="10">
        <v>2.7</v>
      </c>
      <c r="O1413" s="8">
        <v>27.9</v>
      </c>
      <c r="P1413" s="8">
        <v>4.1</v>
      </c>
      <c r="Q1413" s="8">
        <v>5.1</v>
      </c>
      <c r="R1413" s="8">
        <v>81.5</v>
      </c>
      <c r="S1413" s="10">
        <v>1.1</v>
      </c>
      <c r="T1413" s="10">
        <v>8.9</v>
      </c>
      <c r="U1413" s="10">
        <v>10.1</v>
      </c>
      <c r="V1413" s="10">
        <v>6.3</v>
      </c>
      <c r="W1413" s="10">
        <v>2.5</v>
      </c>
      <c r="X1413" s="10">
        <v>1.9</v>
      </c>
      <c r="Y1413" s="10">
        <v>1.8</v>
      </c>
      <c r="Z1413" s="10">
        <v>2.4</v>
      </c>
      <c r="AA1413" s="8">
        <v>43.9</v>
      </c>
      <c r="AB1413" s="8">
        <v>12.0</v>
      </c>
      <c r="AC1413" s="8">
        <v>0.0</v>
      </c>
      <c r="AD1413" s="8">
        <v>8.3</v>
      </c>
      <c r="AE1413" s="14">
        <v>2015.0</v>
      </c>
      <c r="AF1413" s="17"/>
    </row>
    <row r="1414">
      <c r="A1414" s="8">
        <v>5.0</v>
      </c>
      <c r="B1414" s="9" t="s">
        <v>2854</v>
      </c>
      <c r="C1414" s="10" t="s">
        <v>2855</v>
      </c>
      <c r="D1414" s="8">
        <v>25.0</v>
      </c>
      <c r="E1414" s="8">
        <v>9.0</v>
      </c>
      <c r="F1414" s="8">
        <v>8.0</v>
      </c>
      <c r="G1414" s="8">
        <v>1.0</v>
      </c>
      <c r="H1414" s="8">
        <v>32.2</v>
      </c>
      <c r="I1414" s="11">
        <v>17.8</v>
      </c>
      <c r="J1414" s="10">
        <v>5.7</v>
      </c>
      <c r="K1414" s="10">
        <v>14.0</v>
      </c>
      <c r="L1414" s="8">
        <v>40.5</v>
      </c>
      <c r="M1414" s="10">
        <v>1.4</v>
      </c>
      <c r="N1414" s="10">
        <v>3.2</v>
      </c>
      <c r="O1414" s="8">
        <v>44.8</v>
      </c>
      <c r="P1414" s="8">
        <v>5.0</v>
      </c>
      <c r="Q1414" s="8">
        <v>5.4</v>
      </c>
      <c r="R1414" s="8">
        <v>91.8</v>
      </c>
      <c r="S1414" s="10">
        <v>1.2</v>
      </c>
      <c r="T1414" s="10">
        <v>1.4</v>
      </c>
      <c r="U1414" s="10">
        <v>2.7</v>
      </c>
      <c r="V1414" s="10">
        <v>5.0</v>
      </c>
      <c r="W1414" s="10">
        <v>2.0</v>
      </c>
      <c r="X1414" s="10">
        <v>1.6</v>
      </c>
      <c r="Y1414" s="10">
        <v>0.3</v>
      </c>
      <c r="Z1414" s="10">
        <v>1.8</v>
      </c>
      <c r="AA1414" s="8">
        <v>30.7</v>
      </c>
      <c r="AB1414" s="8">
        <v>0.0</v>
      </c>
      <c r="AC1414" s="8">
        <v>0.0</v>
      </c>
      <c r="AD1414" s="8">
        <v>8.9</v>
      </c>
      <c r="AE1414" s="14">
        <v>2015.0</v>
      </c>
      <c r="AF1414" s="17"/>
    </row>
    <row r="1415">
      <c r="A1415" s="8">
        <v>6.0</v>
      </c>
      <c r="B1415" s="9" t="s">
        <v>2856</v>
      </c>
      <c r="C1415" s="10" t="s">
        <v>2857</v>
      </c>
      <c r="D1415" s="8">
        <v>27.0</v>
      </c>
      <c r="E1415" s="8">
        <v>34.0</v>
      </c>
      <c r="F1415" s="8">
        <v>23.0</v>
      </c>
      <c r="G1415" s="8">
        <v>11.0</v>
      </c>
      <c r="H1415" s="8">
        <v>31.0</v>
      </c>
      <c r="I1415" s="11">
        <v>17.1</v>
      </c>
      <c r="J1415" s="10">
        <v>7.1</v>
      </c>
      <c r="K1415" s="10">
        <v>15.6</v>
      </c>
      <c r="L1415" s="8">
        <v>45.8</v>
      </c>
      <c r="M1415" s="8">
        <v>0.0</v>
      </c>
      <c r="N1415" s="10">
        <v>0.1</v>
      </c>
      <c r="O1415" s="8">
        <v>20.0</v>
      </c>
      <c r="P1415" s="8">
        <v>2.7</v>
      </c>
      <c r="Q1415" s="8">
        <v>3.8</v>
      </c>
      <c r="R1415" s="8">
        <v>71.5</v>
      </c>
      <c r="S1415" s="10">
        <v>2.1</v>
      </c>
      <c r="T1415" s="10">
        <v>6.4</v>
      </c>
      <c r="U1415" s="10">
        <v>8.5</v>
      </c>
      <c r="V1415" s="10">
        <v>2.4</v>
      </c>
      <c r="W1415" s="10">
        <v>2.4</v>
      </c>
      <c r="X1415" s="10">
        <v>0.7</v>
      </c>
      <c r="Y1415" s="10">
        <v>0.7</v>
      </c>
      <c r="Z1415" s="10">
        <v>1.6</v>
      </c>
      <c r="AA1415" s="8">
        <v>30.8</v>
      </c>
      <c r="AB1415" s="8">
        <v>12.0</v>
      </c>
      <c r="AC1415" s="8">
        <v>0.0</v>
      </c>
      <c r="AD1415" s="8">
        <v>3.5</v>
      </c>
      <c r="AE1415" s="14">
        <v>2015.0</v>
      </c>
      <c r="AF1415" s="17"/>
    </row>
    <row r="1416">
      <c r="A1416" s="8">
        <v>7.0</v>
      </c>
      <c r="B1416" s="9" t="s">
        <v>2858</v>
      </c>
      <c r="C1416" s="10" t="s">
        <v>2859</v>
      </c>
      <c r="D1416" s="8">
        <v>25.0</v>
      </c>
      <c r="E1416" s="8">
        <v>23.0</v>
      </c>
      <c r="F1416" s="8">
        <v>10.0</v>
      </c>
      <c r="G1416" s="8">
        <v>13.0</v>
      </c>
      <c r="H1416" s="8">
        <v>34.1</v>
      </c>
      <c r="I1416" s="11">
        <v>16.5</v>
      </c>
      <c r="J1416" s="10">
        <v>6.4</v>
      </c>
      <c r="K1416" s="10">
        <v>12.2</v>
      </c>
      <c r="L1416" s="8">
        <v>52.5</v>
      </c>
      <c r="M1416" s="8">
        <v>0.0</v>
      </c>
      <c r="N1416" s="10">
        <v>0.5</v>
      </c>
      <c r="O1416" s="8">
        <v>8.3</v>
      </c>
      <c r="P1416" s="8">
        <v>3.7</v>
      </c>
      <c r="Q1416" s="8">
        <v>4.2</v>
      </c>
      <c r="R1416" s="8">
        <v>86.6</v>
      </c>
      <c r="S1416" s="10">
        <v>2.1</v>
      </c>
      <c r="T1416" s="10">
        <v>5.2</v>
      </c>
      <c r="U1416" s="10">
        <v>7.3</v>
      </c>
      <c r="V1416" s="10">
        <v>2.1</v>
      </c>
      <c r="W1416" s="10">
        <v>1.9</v>
      </c>
      <c r="X1416" s="10">
        <v>1.1</v>
      </c>
      <c r="Y1416" s="10">
        <v>0.5</v>
      </c>
      <c r="Z1416" s="10">
        <v>2.5</v>
      </c>
      <c r="AA1416" s="8">
        <v>29.0</v>
      </c>
      <c r="AB1416" s="8">
        <v>6.0</v>
      </c>
      <c r="AC1416" s="8">
        <v>0.0</v>
      </c>
      <c r="AD1416" s="8">
        <v>-0.2</v>
      </c>
      <c r="AE1416" s="14">
        <v>2015.0</v>
      </c>
      <c r="AF1416" s="17"/>
    </row>
    <row r="1417">
      <c r="A1417" s="8">
        <v>8.0</v>
      </c>
      <c r="B1417" s="9" t="s">
        <v>2860</v>
      </c>
      <c r="C1417" s="10" t="s">
        <v>2861</v>
      </c>
      <c r="D1417" s="8">
        <v>23.0</v>
      </c>
      <c r="E1417" s="8">
        <v>23.0</v>
      </c>
      <c r="F1417" s="8">
        <v>11.0</v>
      </c>
      <c r="G1417" s="8">
        <v>12.0</v>
      </c>
      <c r="H1417" s="8">
        <v>31.4</v>
      </c>
      <c r="I1417" s="11">
        <v>16.0</v>
      </c>
      <c r="J1417" s="10">
        <v>5.0</v>
      </c>
      <c r="K1417" s="10">
        <v>13.4</v>
      </c>
      <c r="L1417" s="8">
        <v>36.9</v>
      </c>
      <c r="M1417" s="10">
        <v>0.8</v>
      </c>
      <c r="N1417" s="10">
        <v>3.8</v>
      </c>
      <c r="O1417" s="8">
        <v>20.7</v>
      </c>
      <c r="P1417" s="8">
        <v>5.3</v>
      </c>
      <c r="Q1417" s="8">
        <v>6.3</v>
      </c>
      <c r="R1417" s="8">
        <v>84.7</v>
      </c>
      <c r="S1417" s="10">
        <v>0.7</v>
      </c>
      <c r="T1417" s="10">
        <v>2.7</v>
      </c>
      <c r="U1417" s="10">
        <v>3.4</v>
      </c>
      <c r="V1417" s="10">
        <v>3.8</v>
      </c>
      <c r="W1417" s="10">
        <v>2.8</v>
      </c>
      <c r="X1417" s="10">
        <v>1.1</v>
      </c>
      <c r="Y1417" s="8">
        <v>0.0</v>
      </c>
      <c r="Z1417" s="10">
        <v>2.4</v>
      </c>
      <c r="AA1417" s="8">
        <v>26.3</v>
      </c>
      <c r="AB1417" s="8">
        <v>0.0</v>
      </c>
      <c r="AC1417" s="8">
        <v>0.0</v>
      </c>
      <c r="AD1417" s="8">
        <v>2.0</v>
      </c>
      <c r="AE1417" s="14">
        <v>2015.0</v>
      </c>
      <c r="AF1417" s="17"/>
    </row>
    <row r="1418">
      <c r="A1418" s="8">
        <v>9.0</v>
      </c>
      <c r="B1418" s="9" t="s">
        <v>2862</v>
      </c>
      <c r="C1418" s="10" t="s">
        <v>2863</v>
      </c>
      <c r="D1418" s="8">
        <v>28.0</v>
      </c>
      <c r="E1418" s="8">
        <v>33.0</v>
      </c>
      <c r="F1418" s="8">
        <v>20.0</v>
      </c>
      <c r="G1418" s="8">
        <v>13.0</v>
      </c>
      <c r="H1418" s="8">
        <v>33.3</v>
      </c>
      <c r="I1418" s="11">
        <v>15.8</v>
      </c>
      <c r="J1418" s="10">
        <v>4.8</v>
      </c>
      <c r="K1418" s="10">
        <v>12.7</v>
      </c>
      <c r="L1418" s="8">
        <v>37.8</v>
      </c>
      <c r="M1418" s="10">
        <v>0.9</v>
      </c>
      <c r="N1418" s="10">
        <v>3.6</v>
      </c>
      <c r="O1418" s="8">
        <v>25.4</v>
      </c>
      <c r="P1418" s="8">
        <v>5.3</v>
      </c>
      <c r="Q1418" s="8">
        <v>6.1</v>
      </c>
      <c r="R1418" s="8">
        <v>86.6</v>
      </c>
      <c r="S1418" s="10">
        <v>1.1</v>
      </c>
      <c r="T1418" s="10">
        <v>4.5</v>
      </c>
      <c r="U1418" s="10">
        <v>5.7</v>
      </c>
      <c r="V1418" s="10">
        <v>3.3</v>
      </c>
      <c r="W1418" s="10">
        <v>1.8</v>
      </c>
      <c r="X1418" s="10">
        <v>1.3</v>
      </c>
      <c r="Y1418" s="10">
        <v>0.8</v>
      </c>
      <c r="Z1418" s="10">
        <v>1.8</v>
      </c>
      <c r="AA1418" s="8">
        <v>30.1</v>
      </c>
      <c r="AB1418" s="8">
        <v>0.0</v>
      </c>
      <c r="AC1418" s="8">
        <v>0.0</v>
      </c>
      <c r="AD1418" s="8">
        <v>2.4</v>
      </c>
      <c r="AE1418" s="14">
        <v>2015.0</v>
      </c>
      <c r="AF1418" s="17"/>
    </row>
    <row r="1419">
      <c r="A1419" s="8">
        <v>10.0</v>
      </c>
      <c r="B1419" s="9" t="s">
        <v>2864</v>
      </c>
      <c r="C1419" s="10" t="s">
        <v>2865</v>
      </c>
      <c r="D1419" s="8">
        <v>26.0</v>
      </c>
      <c r="E1419" s="8">
        <v>29.0</v>
      </c>
      <c r="F1419" s="8">
        <v>15.0</v>
      </c>
      <c r="G1419" s="8">
        <v>14.0</v>
      </c>
      <c r="H1419" s="8">
        <v>28.0</v>
      </c>
      <c r="I1419" s="11">
        <v>15.6</v>
      </c>
      <c r="J1419" s="10">
        <v>4.5</v>
      </c>
      <c r="K1419" s="10">
        <v>12.7</v>
      </c>
      <c r="L1419" s="8">
        <v>35.2</v>
      </c>
      <c r="M1419" s="10">
        <v>1.9</v>
      </c>
      <c r="N1419" s="10">
        <v>5.6</v>
      </c>
      <c r="O1419" s="8">
        <v>34.6</v>
      </c>
      <c r="P1419" s="8">
        <v>4.7</v>
      </c>
      <c r="Q1419" s="8">
        <v>5.5</v>
      </c>
      <c r="R1419" s="8">
        <v>85.0</v>
      </c>
      <c r="S1419" s="10">
        <v>0.6</v>
      </c>
      <c r="T1419" s="10">
        <v>2.9</v>
      </c>
      <c r="U1419" s="10">
        <v>3.4</v>
      </c>
      <c r="V1419" s="10">
        <v>2.6</v>
      </c>
      <c r="W1419" s="10">
        <v>1.6</v>
      </c>
      <c r="X1419" s="10">
        <v>1.5</v>
      </c>
      <c r="Y1419" s="10">
        <v>0.5</v>
      </c>
      <c r="Z1419" s="10">
        <v>2.7</v>
      </c>
      <c r="AA1419" s="8">
        <v>27.5</v>
      </c>
      <c r="AB1419" s="8">
        <v>0.0</v>
      </c>
      <c r="AC1419" s="8">
        <v>0.0</v>
      </c>
      <c r="AD1419" s="8">
        <v>0.4</v>
      </c>
      <c r="AE1419" s="14">
        <v>2015.0</v>
      </c>
      <c r="AF1419" s="17"/>
    </row>
    <row r="1420">
      <c r="A1420" s="8">
        <v>11.0</v>
      </c>
      <c r="B1420" s="9" t="s">
        <v>2866</v>
      </c>
      <c r="C1420" s="10" t="s">
        <v>2867</v>
      </c>
      <c r="D1420" s="8">
        <v>24.0</v>
      </c>
      <c r="E1420" s="8">
        <v>33.0</v>
      </c>
      <c r="F1420" s="8">
        <v>15.0</v>
      </c>
      <c r="G1420" s="8">
        <v>18.0</v>
      </c>
      <c r="H1420" s="8">
        <v>29.1</v>
      </c>
      <c r="I1420" s="11">
        <v>15.4</v>
      </c>
      <c r="J1420" s="10">
        <v>6.8</v>
      </c>
      <c r="K1420" s="10">
        <v>13.4</v>
      </c>
      <c r="L1420" s="8">
        <v>50.8</v>
      </c>
      <c r="M1420" s="8">
        <v>0.0</v>
      </c>
      <c r="N1420" s="10">
        <v>0.1</v>
      </c>
      <c r="O1420" s="8">
        <v>0.0</v>
      </c>
      <c r="P1420" s="8">
        <v>1.8</v>
      </c>
      <c r="Q1420" s="8">
        <v>3.0</v>
      </c>
      <c r="R1420" s="8">
        <v>62.2</v>
      </c>
      <c r="S1420" s="10">
        <v>1.5</v>
      </c>
      <c r="T1420" s="10">
        <v>4.8</v>
      </c>
      <c r="U1420" s="10">
        <v>6.3</v>
      </c>
      <c r="V1420" s="10">
        <v>2.0</v>
      </c>
      <c r="W1420" s="10">
        <v>2.3</v>
      </c>
      <c r="X1420" s="10">
        <v>0.8</v>
      </c>
      <c r="Y1420" s="10">
        <v>0.6</v>
      </c>
      <c r="Z1420" s="10">
        <v>2.9</v>
      </c>
      <c r="AA1420" s="8">
        <v>26.5</v>
      </c>
      <c r="AB1420" s="8">
        <v>5.0</v>
      </c>
      <c r="AC1420" s="8">
        <v>0.0</v>
      </c>
      <c r="AD1420" s="8">
        <v>-2.3</v>
      </c>
      <c r="AE1420" s="14">
        <v>2015.0</v>
      </c>
      <c r="AF1420" s="17"/>
    </row>
    <row r="1421">
      <c r="A1421" s="8">
        <v>12.0</v>
      </c>
      <c r="B1421" s="9" t="s">
        <v>2868</v>
      </c>
      <c r="C1421" s="10" t="s">
        <v>2869</v>
      </c>
      <c r="D1421" s="8">
        <v>30.0</v>
      </c>
      <c r="E1421" s="8">
        <v>18.0</v>
      </c>
      <c r="F1421" s="8">
        <v>10.0</v>
      </c>
      <c r="G1421" s="8">
        <v>8.0</v>
      </c>
      <c r="H1421" s="8">
        <v>28.9</v>
      </c>
      <c r="I1421" s="11">
        <v>15.3</v>
      </c>
      <c r="J1421" s="10">
        <v>5.7</v>
      </c>
      <c r="K1421" s="10">
        <v>11.3</v>
      </c>
      <c r="L1421" s="8">
        <v>50.7</v>
      </c>
      <c r="M1421" s="8">
        <v>0.0</v>
      </c>
      <c r="N1421" s="8">
        <v>0.0</v>
      </c>
      <c r="O1421" s="8">
        <v>0.0</v>
      </c>
      <c r="P1421" s="8">
        <v>3.8</v>
      </c>
      <c r="Q1421" s="8">
        <v>5.2</v>
      </c>
      <c r="R1421" s="8">
        <v>73.4</v>
      </c>
      <c r="S1421" s="10">
        <v>2.3</v>
      </c>
      <c r="T1421" s="10">
        <v>6.1</v>
      </c>
      <c r="U1421" s="10">
        <v>8.3</v>
      </c>
      <c r="V1421" s="10">
        <v>0.8</v>
      </c>
      <c r="W1421" s="10">
        <v>1.8</v>
      </c>
      <c r="X1421" s="10">
        <v>1.0</v>
      </c>
      <c r="Y1421" s="10">
        <v>1.6</v>
      </c>
      <c r="Z1421" s="10">
        <v>2.4</v>
      </c>
      <c r="AA1421" s="8">
        <v>29.6</v>
      </c>
      <c r="AB1421" s="8">
        <v>7.0</v>
      </c>
      <c r="AC1421" s="8">
        <v>0.0</v>
      </c>
      <c r="AD1421" s="8">
        <v>3.8</v>
      </c>
      <c r="AE1421" s="14">
        <v>2015.0</v>
      </c>
      <c r="AF1421" s="17"/>
    </row>
    <row r="1422">
      <c r="A1422" s="8">
        <v>13.0</v>
      </c>
      <c r="B1422" s="9" t="s">
        <v>2870</v>
      </c>
      <c r="C1422" s="10" t="s">
        <v>2871</v>
      </c>
      <c r="D1422" s="8">
        <v>25.0</v>
      </c>
      <c r="E1422" s="8">
        <v>26.0</v>
      </c>
      <c r="F1422" s="8">
        <v>17.0</v>
      </c>
      <c r="G1422" s="8">
        <v>9.0</v>
      </c>
      <c r="H1422" s="8">
        <v>30.7</v>
      </c>
      <c r="I1422" s="11">
        <v>15.1</v>
      </c>
      <c r="J1422" s="10">
        <v>5.7</v>
      </c>
      <c r="K1422" s="10">
        <v>10.0</v>
      </c>
      <c r="L1422" s="8">
        <v>56.5</v>
      </c>
      <c r="M1422" s="8">
        <v>0.0</v>
      </c>
      <c r="N1422" s="8">
        <v>0.0</v>
      </c>
      <c r="O1422" s="8">
        <v>0.0</v>
      </c>
      <c r="P1422" s="8">
        <v>3.8</v>
      </c>
      <c r="Q1422" s="8">
        <v>4.9</v>
      </c>
      <c r="R1422" s="8">
        <v>77.3</v>
      </c>
      <c r="S1422" s="10">
        <v>1.7</v>
      </c>
      <c r="T1422" s="10">
        <v>6.4</v>
      </c>
      <c r="U1422" s="10">
        <v>8.1</v>
      </c>
      <c r="V1422" s="10">
        <v>1.3</v>
      </c>
      <c r="W1422" s="10">
        <v>2.2</v>
      </c>
      <c r="X1422" s="10">
        <v>0.3</v>
      </c>
      <c r="Y1422" s="10">
        <v>4.0</v>
      </c>
      <c r="Z1422" s="10">
        <v>2.7</v>
      </c>
      <c r="AA1422" s="8">
        <v>33.2</v>
      </c>
      <c r="AB1422" s="8">
        <v>8.0</v>
      </c>
      <c r="AC1422" s="8">
        <v>0.0</v>
      </c>
      <c r="AD1422" s="8">
        <v>3.9</v>
      </c>
      <c r="AE1422" s="14">
        <v>2015.0</v>
      </c>
      <c r="AF1422" s="17"/>
    </row>
    <row r="1423">
      <c r="A1423" s="8">
        <v>14.0</v>
      </c>
      <c r="B1423" s="9" t="s">
        <v>2872</v>
      </c>
      <c r="C1423" s="10" t="s">
        <v>2873</v>
      </c>
      <c r="D1423" s="8">
        <v>28.0</v>
      </c>
      <c r="E1423" s="8">
        <v>24.0</v>
      </c>
      <c r="F1423" s="8">
        <v>17.0</v>
      </c>
      <c r="G1423" s="8">
        <v>7.0</v>
      </c>
      <c r="H1423" s="8">
        <v>28.6</v>
      </c>
      <c r="I1423" s="11">
        <v>15.0</v>
      </c>
      <c r="J1423" s="10">
        <v>5.7</v>
      </c>
      <c r="K1423" s="10">
        <v>12.1</v>
      </c>
      <c r="L1423" s="8">
        <v>46.7</v>
      </c>
      <c r="M1423" s="10">
        <v>1.1</v>
      </c>
      <c r="N1423" s="10">
        <v>3.0</v>
      </c>
      <c r="O1423" s="8">
        <v>35.6</v>
      </c>
      <c r="P1423" s="8">
        <v>2.6</v>
      </c>
      <c r="Q1423" s="8">
        <v>2.9</v>
      </c>
      <c r="R1423" s="8">
        <v>90.0</v>
      </c>
      <c r="S1423" s="10">
        <v>0.8</v>
      </c>
      <c r="T1423" s="10">
        <v>2.1</v>
      </c>
      <c r="U1423" s="10">
        <v>2.9</v>
      </c>
      <c r="V1423" s="10">
        <v>3.4</v>
      </c>
      <c r="W1423" s="10">
        <v>1.6</v>
      </c>
      <c r="X1423" s="10">
        <v>2.0</v>
      </c>
      <c r="Y1423" s="10">
        <v>0.2</v>
      </c>
      <c r="Z1423" s="10">
        <v>1.3</v>
      </c>
      <c r="AA1423" s="8">
        <v>26.8</v>
      </c>
      <c r="AB1423" s="8">
        <v>0.0</v>
      </c>
      <c r="AC1423" s="8">
        <v>0.0</v>
      </c>
      <c r="AD1423" s="8">
        <v>4.4</v>
      </c>
      <c r="AE1423" s="14">
        <v>2015.0</v>
      </c>
      <c r="AF1423" s="17"/>
    </row>
    <row r="1424">
      <c r="A1424" s="8">
        <v>15.0</v>
      </c>
      <c r="B1424" s="9" t="s">
        <v>2874</v>
      </c>
      <c r="C1424" s="10" t="s">
        <v>2875</v>
      </c>
      <c r="D1424" s="8">
        <v>33.0</v>
      </c>
      <c r="E1424" s="8">
        <v>29.0</v>
      </c>
      <c r="F1424" s="8">
        <v>18.0</v>
      </c>
      <c r="G1424" s="8">
        <v>11.0</v>
      </c>
      <c r="H1424" s="8">
        <v>30.2</v>
      </c>
      <c r="I1424" s="11">
        <v>15.0</v>
      </c>
      <c r="J1424" s="10">
        <v>5.6</v>
      </c>
      <c r="K1424" s="10">
        <v>12.8</v>
      </c>
      <c r="L1424" s="8">
        <v>43.9</v>
      </c>
      <c r="M1424" s="10">
        <v>0.8</v>
      </c>
      <c r="N1424" s="10">
        <v>2.2</v>
      </c>
      <c r="O1424" s="8">
        <v>38.1</v>
      </c>
      <c r="P1424" s="8">
        <v>2.9</v>
      </c>
      <c r="Q1424" s="8">
        <v>3.5</v>
      </c>
      <c r="R1424" s="8">
        <v>82.4</v>
      </c>
      <c r="S1424" s="10">
        <v>0.2</v>
      </c>
      <c r="T1424" s="10">
        <v>3.6</v>
      </c>
      <c r="U1424" s="10">
        <v>3.8</v>
      </c>
      <c r="V1424" s="10">
        <v>2.1</v>
      </c>
      <c r="W1424" s="10">
        <v>1.4</v>
      </c>
      <c r="X1424" s="10">
        <v>1.0</v>
      </c>
      <c r="Y1424" s="10">
        <v>0.2</v>
      </c>
      <c r="Z1424" s="10">
        <v>2.1</v>
      </c>
      <c r="AA1424" s="8">
        <v>24.0</v>
      </c>
      <c r="AB1424" s="8">
        <v>0.0</v>
      </c>
      <c r="AC1424" s="8">
        <v>0.0</v>
      </c>
      <c r="AD1424" s="8">
        <v>3.6</v>
      </c>
      <c r="AE1424" s="14">
        <v>2015.0</v>
      </c>
      <c r="AF1424" s="17"/>
    </row>
    <row r="1425">
      <c r="A1425" s="8">
        <v>16.0</v>
      </c>
      <c r="B1425" s="9" t="s">
        <v>2876</v>
      </c>
      <c r="C1425" s="10" t="s">
        <v>2877</v>
      </c>
      <c r="D1425" s="8">
        <v>25.0</v>
      </c>
      <c r="E1425" s="8">
        <v>25.0</v>
      </c>
      <c r="F1425" s="8">
        <v>12.0</v>
      </c>
      <c r="G1425" s="8">
        <v>13.0</v>
      </c>
      <c r="H1425" s="8">
        <v>30.0</v>
      </c>
      <c r="I1425" s="11">
        <v>14.7</v>
      </c>
      <c r="J1425" s="10">
        <v>5.7</v>
      </c>
      <c r="K1425" s="10">
        <v>13.9</v>
      </c>
      <c r="L1425" s="8">
        <v>40.9</v>
      </c>
      <c r="M1425" s="10">
        <v>1.6</v>
      </c>
      <c r="N1425" s="10">
        <v>4.6</v>
      </c>
      <c r="O1425" s="8">
        <v>33.6</v>
      </c>
      <c r="P1425" s="8">
        <v>1.8</v>
      </c>
      <c r="Q1425" s="8">
        <v>2.1</v>
      </c>
      <c r="R1425" s="8">
        <v>83.0</v>
      </c>
      <c r="S1425" s="8">
        <v>0.0</v>
      </c>
      <c r="T1425" s="10">
        <v>1.9</v>
      </c>
      <c r="U1425" s="10">
        <v>2.0</v>
      </c>
      <c r="V1425" s="10">
        <v>2.0</v>
      </c>
      <c r="W1425" s="10">
        <v>1.2</v>
      </c>
      <c r="X1425" s="10">
        <v>2.0</v>
      </c>
      <c r="Y1425" s="10">
        <v>0.2</v>
      </c>
      <c r="Z1425" s="10">
        <v>2.6</v>
      </c>
      <c r="AA1425" s="8">
        <v>24.5</v>
      </c>
      <c r="AB1425" s="8">
        <v>0.0</v>
      </c>
      <c r="AC1425" s="8">
        <v>0.0</v>
      </c>
      <c r="AD1425" s="8">
        <v>0.1</v>
      </c>
      <c r="AE1425" s="14">
        <v>2015.0</v>
      </c>
      <c r="AF1425" s="17"/>
    </row>
    <row r="1426">
      <c r="A1426" s="8">
        <v>17.0</v>
      </c>
      <c r="B1426" s="9" t="s">
        <v>2878</v>
      </c>
      <c r="C1426" s="10" t="s">
        <v>2879</v>
      </c>
      <c r="D1426" s="8">
        <v>27.0</v>
      </c>
      <c r="E1426" s="8">
        <v>34.0</v>
      </c>
      <c r="F1426" s="8">
        <v>14.0</v>
      </c>
      <c r="G1426" s="8">
        <v>20.0</v>
      </c>
      <c r="H1426" s="8">
        <v>33.8</v>
      </c>
      <c r="I1426" s="11">
        <v>14.5</v>
      </c>
      <c r="J1426" s="10">
        <v>6.2</v>
      </c>
      <c r="K1426" s="10">
        <v>11.8</v>
      </c>
      <c r="L1426" s="8">
        <v>52.5</v>
      </c>
      <c r="M1426" s="10">
        <v>0.1</v>
      </c>
      <c r="N1426" s="10">
        <v>0.3</v>
      </c>
      <c r="O1426" s="8">
        <v>33.3</v>
      </c>
      <c r="P1426" s="8">
        <v>2.0</v>
      </c>
      <c r="Q1426" s="8">
        <v>2.2</v>
      </c>
      <c r="R1426" s="8">
        <v>88.2</v>
      </c>
      <c r="S1426" s="10">
        <v>2.0</v>
      </c>
      <c r="T1426" s="10">
        <v>6.3</v>
      </c>
      <c r="U1426" s="10">
        <v>8.3</v>
      </c>
      <c r="V1426" s="10">
        <v>1.8</v>
      </c>
      <c r="W1426" s="10">
        <v>2.1</v>
      </c>
      <c r="X1426" s="10">
        <v>0.4</v>
      </c>
      <c r="Y1426" s="10">
        <v>1.2</v>
      </c>
      <c r="Z1426" s="10">
        <v>1.7</v>
      </c>
      <c r="AA1426" s="8">
        <v>27.9</v>
      </c>
      <c r="AB1426" s="8">
        <v>12.0</v>
      </c>
      <c r="AC1426" s="8">
        <v>0.0</v>
      </c>
      <c r="AD1426" s="8">
        <v>0.9</v>
      </c>
      <c r="AE1426" s="14">
        <v>2015.0</v>
      </c>
      <c r="AF1426" s="17"/>
    </row>
    <row r="1427">
      <c r="A1427" s="8">
        <v>18.0</v>
      </c>
      <c r="B1427" s="9" t="s">
        <v>2880</v>
      </c>
      <c r="C1427" s="10" t="s">
        <v>2881</v>
      </c>
      <c r="D1427" s="8">
        <v>31.0</v>
      </c>
      <c r="E1427" s="8">
        <v>33.0</v>
      </c>
      <c r="F1427" s="8">
        <v>20.0</v>
      </c>
      <c r="G1427" s="8">
        <v>13.0</v>
      </c>
      <c r="H1427" s="8">
        <v>31.2</v>
      </c>
      <c r="I1427" s="11">
        <v>14.1</v>
      </c>
      <c r="J1427" s="10">
        <v>5.8</v>
      </c>
      <c r="K1427" s="10">
        <v>11.4</v>
      </c>
      <c r="L1427" s="8">
        <v>51.2</v>
      </c>
      <c r="M1427" s="8">
        <v>0.0</v>
      </c>
      <c r="N1427" s="8">
        <v>0.0</v>
      </c>
      <c r="O1427" s="8">
        <v>0.0</v>
      </c>
      <c r="P1427" s="8">
        <v>2.5</v>
      </c>
      <c r="Q1427" s="8">
        <v>3.1</v>
      </c>
      <c r="R1427" s="8">
        <v>80.2</v>
      </c>
      <c r="S1427" s="10">
        <v>1.2</v>
      </c>
      <c r="T1427" s="10">
        <v>3.9</v>
      </c>
      <c r="U1427" s="10">
        <v>5.1</v>
      </c>
      <c r="V1427" s="10">
        <v>1.7</v>
      </c>
      <c r="W1427" s="10">
        <v>1.5</v>
      </c>
      <c r="X1427" s="10">
        <v>1.0</v>
      </c>
      <c r="Y1427" s="10">
        <v>0.4</v>
      </c>
      <c r="Z1427" s="10">
        <v>1.4</v>
      </c>
      <c r="AA1427" s="8">
        <v>23.6</v>
      </c>
      <c r="AB1427" s="8">
        <v>0.0</v>
      </c>
      <c r="AC1427" s="8">
        <v>0.0</v>
      </c>
      <c r="AD1427" s="8">
        <v>0.6</v>
      </c>
      <c r="AE1427" s="14">
        <v>2015.0</v>
      </c>
      <c r="AF1427" s="17"/>
    </row>
    <row r="1428">
      <c r="A1428" s="8">
        <v>19.0</v>
      </c>
      <c r="B1428" s="9" t="s">
        <v>2882</v>
      </c>
      <c r="C1428" s="10" t="s">
        <v>2883</v>
      </c>
      <c r="D1428" s="8">
        <v>24.0</v>
      </c>
      <c r="E1428" s="8">
        <v>27.0</v>
      </c>
      <c r="F1428" s="8">
        <v>5.0</v>
      </c>
      <c r="G1428" s="8">
        <v>22.0</v>
      </c>
      <c r="H1428" s="8">
        <v>28.0</v>
      </c>
      <c r="I1428" s="11">
        <v>13.8</v>
      </c>
      <c r="J1428" s="10">
        <v>4.9</v>
      </c>
      <c r="K1428" s="10">
        <v>12.7</v>
      </c>
      <c r="L1428" s="8">
        <v>38.2</v>
      </c>
      <c r="M1428" s="10">
        <v>2.0</v>
      </c>
      <c r="N1428" s="10">
        <v>5.3</v>
      </c>
      <c r="O1428" s="8">
        <v>37.3</v>
      </c>
      <c r="P1428" s="8">
        <v>2.1</v>
      </c>
      <c r="Q1428" s="8">
        <v>2.4</v>
      </c>
      <c r="R1428" s="8">
        <v>87.9</v>
      </c>
      <c r="S1428" s="10">
        <v>0.2</v>
      </c>
      <c r="T1428" s="10">
        <v>2.9</v>
      </c>
      <c r="U1428" s="10">
        <v>3.1</v>
      </c>
      <c r="V1428" s="10">
        <v>1.6</v>
      </c>
      <c r="W1428" s="10">
        <v>1.7</v>
      </c>
      <c r="X1428" s="10">
        <v>1.1</v>
      </c>
      <c r="Y1428" s="10">
        <v>0.1</v>
      </c>
      <c r="Z1428" s="10">
        <v>1.2</v>
      </c>
      <c r="AA1428" s="8">
        <v>22.9</v>
      </c>
      <c r="AB1428" s="8">
        <v>0.0</v>
      </c>
      <c r="AC1428" s="8">
        <v>0.0</v>
      </c>
      <c r="AD1428" s="8">
        <v>-5.5</v>
      </c>
      <c r="AE1428" s="14">
        <v>2015.0</v>
      </c>
      <c r="AF1428" s="17"/>
    </row>
    <row r="1429">
      <c r="A1429" s="8">
        <v>20.0</v>
      </c>
      <c r="B1429" s="9" t="s">
        <v>2884</v>
      </c>
      <c r="C1429" s="10" t="s">
        <v>2885</v>
      </c>
      <c r="D1429" s="8">
        <v>32.0</v>
      </c>
      <c r="E1429" s="8">
        <v>16.0</v>
      </c>
      <c r="F1429" s="8">
        <v>11.0</v>
      </c>
      <c r="G1429" s="8">
        <v>5.0</v>
      </c>
      <c r="H1429" s="8">
        <v>30.1</v>
      </c>
      <c r="I1429" s="11">
        <v>13.8</v>
      </c>
      <c r="J1429" s="10">
        <v>6.0</v>
      </c>
      <c r="K1429" s="10">
        <v>13.6</v>
      </c>
      <c r="L1429" s="8">
        <v>44.0</v>
      </c>
      <c r="M1429" s="10">
        <v>0.2</v>
      </c>
      <c r="N1429" s="10">
        <v>1.4</v>
      </c>
      <c r="O1429" s="8">
        <v>13.0</v>
      </c>
      <c r="P1429" s="8">
        <v>1.6</v>
      </c>
      <c r="Q1429" s="8">
        <v>1.6</v>
      </c>
      <c r="R1429" s="8">
        <v>100.0</v>
      </c>
      <c r="S1429" s="10">
        <v>0.6</v>
      </c>
      <c r="T1429" s="10">
        <v>2.3</v>
      </c>
      <c r="U1429" s="10">
        <v>2.9</v>
      </c>
      <c r="V1429" s="10">
        <v>2.4</v>
      </c>
      <c r="W1429" s="10">
        <v>1.3</v>
      </c>
      <c r="X1429" s="10">
        <v>0.5</v>
      </c>
      <c r="Y1429" s="10">
        <v>0.4</v>
      </c>
      <c r="Z1429" s="10">
        <v>1.1</v>
      </c>
      <c r="AA1429" s="8">
        <v>21.1</v>
      </c>
      <c r="AB1429" s="8">
        <v>0.0</v>
      </c>
      <c r="AC1429" s="8">
        <v>0.0</v>
      </c>
      <c r="AD1429" s="8">
        <v>4.1</v>
      </c>
      <c r="AE1429" s="14">
        <v>2015.0</v>
      </c>
      <c r="AF1429" s="17"/>
    </row>
    <row r="1430">
      <c r="A1430" s="8">
        <v>21.0</v>
      </c>
      <c r="B1430" s="9" t="s">
        <v>2886</v>
      </c>
      <c r="C1430" s="10" t="s">
        <v>2887</v>
      </c>
      <c r="D1430" s="8">
        <v>31.0</v>
      </c>
      <c r="E1430" s="8">
        <v>34.0</v>
      </c>
      <c r="F1430" s="8">
        <v>18.0</v>
      </c>
      <c r="G1430" s="8">
        <v>16.0</v>
      </c>
      <c r="H1430" s="8">
        <v>27.3</v>
      </c>
      <c r="I1430" s="11">
        <v>13.4</v>
      </c>
      <c r="J1430" s="10">
        <v>4.2</v>
      </c>
      <c r="K1430" s="10">
        <v>10.4</v>
      </c>
      <c r="L1430" s="8">
        <v>40.6</v>
      </c>
      <c r="M1430" s="10">
        <v>2.3</v>
      </c>
      <c r="N1430" s="10">
        <v>6.0</v>
      </c>
      <c r="O1430" s="8">
        <v>38.9</v>
      </c>
      <c r="P1430" s="8">
        <v>2.6</v>
      </c>
      <c r="Q1430" s="8">
        <v>2.9</v>
      </c>
      <c r="R1430" s="8">
        <v>90.9</v>
      </c>
      <c r="S1430" s="10">
        <v>0.2</v>
      </c>
      <c r="T1430" s="10">
        <v>1.6</v>
      </c>
      <c r="U1430" s="10">
        <v>1.8</v>
      </c>
      <c r="V1430" s="10">
        <v>2.6</v>
      </c>
      <c r="W1430" s="10">
        <v>1.7</v>
      </c>
      <c r="X1430" s="10">
        <v>0.7</v>
      </c>
      <c r="Y1430" s="8">
        <v>0.0</v>
      </c>
      <c r="Z1430" s="10">
        <v>1.9</v>
      </c>
      <c r="AA1430" s="8">
        <v>21.5</v>
      </c>
      <c r="AB1430" s="8">
        <v>0.0</v>
      </c>
      <c r="AC1430" s="8">
        <v>0.0</v>
      </c>
      <c r="AD1430" s="8">
        <v>0.9</v>
      </c>
      <c r="AE1430" s="14">
        <v>2015.0</v>
      </c>
      <c r="AF1430" s="17"/>
    </row>
    <row r="1431">
      <c r="A1431" s="8">
        <v>22.0</v>
      </c>
      <c r="B1431" s="9" t="s">
        <v>2888</v>
      </c>
      <c r="C1431" s="10" t="s">
        <v>2889</v>
      </c>
      <c r="D1431" s="8">
        <v>34.0</v>
      </c>
      <c r="E1431" s="8">
        <v>26.0</v>
      </c>
      <c r="F1431" s="8">
        <v>5.0</v>
      </c>
      <c r="G1431" s="8">
        <v>21.0</v>
      </c>
      <c r="H1431" s="8">
        <v>27.3</v>
      </c>
      <c r="I1431" s="11">
        <v>13.3</v>
      </c>
      <c r="J1431" s="10">
        <v>4.8</v>
      </c>
      <c r="K1431" s="10">
        <v>12.7</v>
      </c>
      <c r="L1431" s="8">
        <v>37.6</v>
      </c>
      <c r="M1431" s="10">
        <v>1.0</v>
      </c>
      <c r="N1431" s="10">
        <v>3.5</v>
      </c>
      <c r="O1431" s="8">
        <v>27.2</v>
      </c>
      <c r="P1431" s="8">
        <v>2.8</v>
      </c>
      <c r="Q1431" s="8">
        <v>3.2</v>
      </c>
      <c r="R1431" s="8">
        <v>88.0</v>
      </c>
      <c r="S1431" s="10">
        <v>0.8</v>
      </c>
      <c r="T1431" s="10">
        <v>2.3</v>
      </c>
      <c r="U1431" s="10">
        <v>3.0</v>
      </c>
      <c r="V1431" s="10">
        <v>1.7</v>
      </c>
      <c r="W1431" s="10">
        <v>1.2</v>
      </c>
      <c r="X1431" s="10">
        <v>1.5</v>
      </c>
      <c r="Y1431" s="10">
        <v>0.3</v>
      </c>
      <c r="Z1431" s="10">
        <v>1.7</v>
      </c>
      <c r="AA1431" s="8">
        <v>22.6</v>
      </c>
      <c r="AB1431" s="8">
        <v>0.0</v>
      </c>
      <c r="AC1431" s="8">
        <v>0.0</v>
      </c>
      <c r="AD1431" s="8">
        <v>-6.3</v>
      </c>
      <c r="AE1431" s="14">
        <v>2015.0</v>
      </c>
      <c r="AF1431" s="17"/>
    </row>
    <row r="1432">
      <c r="A1432" s="8">
        <v>23.0</v>
      </c>
      <c r="B1432" s="9" t="s">
        <v>2890</v>
      </c>
      <c r="C1432" s="10" t="s">
        <v>2891</v>
      </c>
      <c r="D1432" s="8">
        <v>36.0</v>
      </c>
      <c r="E1432" s="8">
        <v>30.0</v>
      </c>
      <c r="F1432" s="8">
        <v>19.0</v>
      </c>
      <c r="G1432" s="8">
        <v>11.0</v>
      </c>
      <c r="H1432" s="8">
        <v>26.6</v>
      </c>
      <c r="I1432" s="11">
        <v>13.1</v>
      </c>
      <c r="J1432" s="10">
        <v>4.2</v>
      </c>
      <c r="K1432" s="10">
        <v>10.9</v>
      </c>
      <c r="L1432" s="8">
        <v>38.2</v>
      </c>
      <c r="M1432" s="10">
        <v>0.6</v>
      </c>
      <c r="N1432" s="10">
        <v>2.0</v>
      </c>
      <c r="O1432" s="8">
        <v>29.5</v>
      </c>
      <c r="P1432" s="8">
        <v>4.2</v>
      </c>
      <c r="Q1432" s="8">
        <v>4.8</v>
      </c>
      <c r="R1432" s="8">
        <v>86.8</v>
      </c>
      <c r="S1432" s="10">
        <v>1.7</v>
      </c>
      <c r="T1432" s="10">
        <v>5.4</v>
      </c>
      <c r="U1432" s="10">
        <v>7.1</v>
      </c>
      <c r="V1432" s="10">
        <v>2.2</v>
      </c>
      <c r="W1432" s="10">
        <v>1.7</v>
      </c>
      <c r="X1432" s="10">
        <v>1.8</v>
      </c>
      <c r="Y1432" s="10">
        <v>0.8</v>
      </c>
      <c r="Z1432" s="10">
        <v>2.5</v>
      </c>
      <c r="AA1432" s="8">
        <v>28.3</v>
      </c>
      <c r="AB1432" s="8">
        <v>6.0</v>
      </c>
      <c r="AC1432" s="8">
        <v>0.0</v>
      </c>
      <c r="AD1432" s="8">
        <v>4.8</v>
      </c>
      <c r="AE1432" s="14">
        <v>2015.0</v>
      </c>
      <c r="AF1432" s="17"/>
    </row>
    <row r="1433">
      <c r="A1433" s="8">
        <v>24.0</v>
      </c>
      <c r="B1433" s="9" t="s">
        <v>2892</v>
      </c>
      <c r="C1433" s="10" t="s">
        <v>2893</v>
      </c>
      <c r="D1433" s="8">
        <v>26.0</v>
      </c>
      <c r="E1433" s="8">
        <v>28.0</v>
      </c>
      <c r="F1433" s="8">
        <v>13.0</v>
      </c>
      <c r="G1433" s="8">
        <v>15.0</v>
      </c>
      <c r="H1433" s="8">
        <v>29.9</v>
      </c>
      <c r="I1433" s="11">
        <v>12.9</v>
      </c>
      <c r="J1433" s="10">
        <v>4.1</v>
      </c>
      <c r="K1433" s="10">
        <v>10.5</v>
      </c>
      <c r="L1433" s="8">
        <v>39.2</v>
      </c>
      <c r="M1433" s="10">
        <v>1.1</v>
      </c>
      <c r="N1433" s="10">
        <v>4.0</v>
      </c>
      <c r="O1433" s="8">
        <v>27.4</v>
      </c>
      <c r="P1433" s="8">
        <v>3.5</v>
      </c>
      <c r="Q1433" s="8">
        <v>4.4</v>
      </c>
      <c r="R1433" s="8">
        <v>80.5</v>
      </c>
      <c r="S1433" s="10">
        <v>1.0</v>
      </c>
      <c r="T1433" s="10">
        <v>2.0</v>
      </c>
      <c r="U1433" s="10">
        <v>3.0</v>
      </c>
      <c r="V1433" s="10">
        <v>2.2</v>
      </c>
      <c r="W1433" s="10">
        <v>1.7</v>
      </c>
      <c r="X1433" s="10">
        <v>1.0</v>
      </c>
      <c r="Y1433" s="10">
        <v>0.4</v>
      </c>
      <c r="Z1433" s="10">
        <v>3.5</v>
      </c>
      <c r="AA1433" s="8">
        <v>22.0</v>
      </c>
      <c r="AB1433" s="8">
        <v>0.0</v>
      </c>
      <c r="AC1433" s="8">
        <v>0.0</v>
      </c>
      <c r="AD1433" s="8">
        <v>1.1</v>
      </c>
      <c r="AE1433" s="14">
        <v>2015.0</v>
      </c>
      <c r="AF1433" s="17"/>
    </row>
    <row r="1434">
      <c r="A1434" s="8">
        <v>25.0</v>
      </c>
      <c r="B1434" s="9" t="s">
        <v>2894</v>
      </c>
      <c r="C1434" s="10" t="s">
        <v>2895</v>
      </c>
      <c r="D1434" s="8">
        <v>34.0</v>
      </c>
      <c r="E1434" s="8">
        <v>30.0</v>
      </c>
      <c r="F1434" s="8">
        <v>16.0</v>
      </c>
      <c r="G1434" s="8">
        <v>14.0</v>
      </c>
      <c r="H1434" s="8">
        <v>28.1</v>
      </c>
      <c r="I1434" s="11">
        <v>12.8</v>
      </c>
      <c r="J1434" s="10">
        <v>5.1</v>
      </c>
      <c r="K1434" s="10">
        <v>11.6</v>
      </c>
      <c r="L1434" s="8">
        <v>43.7</v>
      </c>
      <c r="M1434" s="10">
        <v>0.6</v>
      </c>
      <c r="N1434" s="10">
        <v>1.6</v>
      </c>
      <c r="O1434" s="8">
        <v>36.2</v>
      </c>
      <c r="P1434" s="8">
        <v>2.1</v>
      </c>
      <c r="Q1434" s="8">
        <v>2.6</v>
      </c>
      <c r="R1434" s="8">
        <v>80.8</v>
      </c>
      <c r="S1434" s="10">
        <v>1.2</v>
      </c>
      <c r="T1434" s="10">
        <v>2.9</v>
      </c>
      <c r="U1434" s="10">
        <v>4.1</v>
      </c>
      <c r="V1434" s="10">
        <v>1.9</v>
      </c>
      <c r="W1434" s="10">
        <v>1.8</v>
      </c>
      <c r="X1434" s="10">
        <v>1.0</v>
      </c>
      <c r="Y1434" s="10">
        <v>0.4</v>
      </c>
      <c r="Z1434" s="10">
        <v>2.9</v>
      </c>
      <c r="AA1434" s="8">
        <v>22.1</v>
      </c>
      <c r="AB1434" s="8">
        <v>0.0</v>
      </c>
      <c r="AC1434" s="8">
        <v>0.0</v>
      </c>
      <c r="AD1434" s="8">
        <v>1.2</v>
      </c>
      <c r="AE1434" s="14">
        <v>2015.0</v>
      </c>
      <c r="AF1434" s="17"/>
    </row>
    <row r="1435">
      <c r="A1435" s="8">
        <v>26.0</v>
      </c>
      <c r="B1435" s="9" t="s">
        <v>2896</v>
      </c>
      <c r="C1435" s="10" t="s">
        <v>2897</v>
      </c>
      <c r="D1435" s="8">
        <v>29.0</v>
      </c>
      <c r="E1435" s="8">
        <v>28.0</v>
      </c>
      <c r="F1435" s="8">
        <v>14.0</v>
      </c>
      <c r="G1435" s="8">
        <v>14.0</v>
      </c>
      <c r="H1435" s="8">
        <v>30.9</v>
      </c>
      <c r="I1435" s="11">
        <v>12.4</v>
      </c>
      <c r="J1435" s="10">
        <v>4.3</v>
      </c>
      <c r="K1435" s="10">
        <v>9.5</v>
      </c>
      <c r="L1435" s="8">
        <v>44.9</v>
      </c>
      <c r="M1435" s="10">
        <v>1.5</v>
      </c>
      <c r="N1435" s="10">
        <v>4.0</v>
      </c>
      <c r="O1435" s="8">
        <v>38.4</v>
      </c>
      <c r="P1435" s="8">
        <v>2.3</v>
      </c>
      <c r="Q1435" s="8">
        <v>2.6</v>
      </c>
      <c r="R1435" s="8">
        <v>90.3</v>
      </c>
      <c r="S1435" s="10">
        <v>0.4</v>
      </c>
      <c r="T1435" s="10">
        <v>1.9</v>
      </c>
      <c r="U1435" s="10">
        <v>2.3</v>
      </c>
      <c r="V1435" s="10">
        <v>3.7</v>
      </c>
      <c r="W1435" s="10">
        <v>2.3</v>
      </c>
      <c r="X1435" s="10">
        <v>0.8</v>
      </c>
      <c r="Y1435" s="8">
        <v>0.0</v>
      </c>
      <c r="Z1435" s="10">
        <v>1.7</v>
      </c>
      <c r="AA1435" s="8">
        <v>21.6</v>
      </c>
      <c r="AB1435" s="8">
        <v>0.0</v>
      </c>
      <c r="AC1435" s="8">
        <v>0.0</v>
      </c>
      <c r="AD1435" s="8">
        <v>2.0</v>
      </c>
      <c r="AE1435" s="14">
        <v>2015.0</v>
      </c>
      <c r="AF1435" s="17"/>
    </row>
    <row r="1436">
      <c r="A1436" s="8">
        <v>27.0</v>
      </c>
      <c r="B1436" s="9" t="s">
        <v>2898</v>
      </c>
      <c r="C1436" s="10" t="s">
        <v>2899</v>
      </c>
      <c r="D1436" s="8">
        <v>23.0</v>
      </c>
      <c r="E1436" s="8">
        <v>34.0</v>
      </c>
      <c r="F1436" s="8">
        <v>18.0</v>
      </c>
      <c r="G1436" s="8">
        <v>16.0</v>
      </c>
      <c r="H1436" s="8">
        <v>27.2</v>
      </c>
      <c r="I1436" s="11">
        <v>11.6</v>
      </c>
      <c r="J1436" s="10">
        <v>5.2</v>
      </c>
      <c r="K1436" s="10">
        <v>9.4</v>
      </c>
      <c r="L1436" s="8">
        <v>55.6</v>
      </c>
      <c r="M1436" s="10">
        <v>0.2</v>
      </c>
      <c r="N1436" s="10">
        <v>0.4</v>
      </c>
      <c r="O1436" s="8">
        <v>46.2</v>
      </c>
      <c r="P1436" s="8">
        <v>1.0</v>
      </c>
      <c r="Q1436" s="8">
        <v>1.2</v>
      </c>
      <c r="R1436" s="8">
        <v>82.9</v>
      </c>
      <c r="S1436" s="10">
        <v>1.8</v>
      </c>
      <c r="T1436" s="10">
        <v>4.5</v>
      </c>
      <c r="U1436" s="10">
        <v>6.3</v>
      </c>
      <c r="V1436" s="10">
        <v>1.7</v>
      </c>
      <c r="W1436" s="10">
        <v>1.3</v>
      </c>
      <c r="X1436" s="10">
        <v>0.9</v>
      </c>
      <c r="Y1436" s="10">
        <v>1.4</v>
      </c>
      <c r="Z1436" s="10">
        <v>2.8</v>
      </c>
      <c r="AA1436" s="8">
        <v>24.3</v>
      </c>
      <c r="AB1436" s="8">
        <v>3.0</v>
      </c>
      <c r="AC1436" s="8">
        <v>0.0</v>
      </c>
      <c r="AD1436" s="8">
        <v>1.9</v>
      </c>
      <c r="AE1436" s="14">
        <v>2015.0</v>
      </c>
      <c r="AF1436" s="17"/>
    </row>
    <row r="1437">
      <c r="A1437" s="8">
        <v>28.0</v>
      </c>
      <c r="B1437" s="9" t="s">
        <v>2900</v>
      </c>
      <c r="C1437" s="10" t="s">
        <v>2901</v>
      </c>
      <c r="D1437" s="8">
        <v>32.0</v>
      </c>
      <c r="E1437" s="8">
        <v>34.0</v>
      </c>
      <c r="F1437" s="8">
        <v>8.0</v>
      </c>
      <c r="G1437" s="8">
        <v>26.0</v>
      </c>
      <c r="H1437" s="8">
        <v>27.4</v>
      </c>
      <c r="I1437" s="11">
        <v>11.5</v>
      </c>
      <c r="J1437" s="10">
        <v>4.4</v>
      </c>
      <c r="K1437" s="10">
        <v>9.7</v>
      </c>
      <c r="L1437" s="8">
        <v>45.8</v>
      </c>
      <c r="M1437" s="8">
        <v>0.0</v>
      </c>
      <c r="N1437" s="10">
        <v>0.1</v>
      </c>
      <c r="O1437" s="8">
        <v>0.0</v>
      </c>
      <c r="P1437" s="8">
        <v>2.6</v>
      </c>
      <c r="Q1437" s="8">
        <v>3.6</v>
      </c>
      <c r="R1437" s="8">
        <v>73.8</v>
      </c>
      <c r="S1437" s="10">
        <v>1.4</v>
      </c>
      <c r="T1437" s="10">
        <v>3.6</v>
      </c>
      <c r="U1437" s="10">
        <v>5.0</v>
      </c>
      <c r="V1437" s="10">
        <v>1.4</v>
      </c>
      <c r="W1437" s="10">
        <v>1.6</v>
      </c>
      <c r="X1437" s="10">
        <v>1.2</v>
      </c>
      <c r="Y1437" s="10">
        <v>0.3</v>
      </c>
      <c r="Z1437" s="10">
        <v>1.9</v>
      </c>
      <c r="AA1437" s="8">
        <v>20.9</v>
      </c>
      <c r="AB1437" s="8">
        <v>3.0</v>
      </c>
      <c r="AC1437" s="8">
        <v>0.0</v>
      </c>
      <c r="AD1437" s="8">
        <v>-5.4</v>
      </c>
      <c r="AE1437" s="14">
        <v>2015.0</v>
      </c>
      <c r="AF1437" s="17"/>
    </row>
    <row r="1438">
      <c r="A1438" s="8">
        <v>29.0</v>
      </c>
      <c r="B1438" s="9" t="s">
        <v>2902</v>
      </c>
      <c r="C1438" s="10" t="s">
        <v>2903</v>
      </c>
      <c r="D1438" s="8">
        <v>27.0</v>
      </c>
      <c r="E1438" s="8">
        <v>34.0</v>
      </c>
      <c r="F1438" s="8">
        <v>21.0</v>
      </c>
      <c r="G1438" s="8">
        <v>13.0</v>
      </c>
      <c r="H1438" s="8">
        <v>29.8</v>
      </c>
      <c r="I1438" s="11">
        <v>11.4</v>
      </c>
      <c r="J1438" s="10">
        <v>4.3</v>
      </c>
      <c r="K1438" s="10">
        <v>9.3</v>
      </c>
      <c r="L1438" s="8">
        <v>46.3</v>
      </c>
      <c r="M1438" s="10">
        <v>0.9</v>
      </c>
      <c r="N1438" s="10">
        <v>2.6</v>
      </c>
      <c r="O1438" s="8">
        <v>35.6</v>
      </c>
      <c r="P1438" s="8">
        <v>1.9</v>
      </c>
      <c r="Q1438" s="8">
        <v>2.1</v>
      </c>
      <c r="R1438" s="8">
        <v>90.1</v>
      </c>
      <c r="S1438" s="10">
        <v>0.6</v>
      </c>
      <c r="T1438" s="10">
        <v>2.7</v>
      </c>
      <c r="U1438" s="10">
        <v>3.4</v>
      </c>
      <c r="V1438" s="10">
        <v>5.8</v>
      </c>
      <c r="W1438" s="10">
        <v>2.1</v>
      </c>
      <c r="X1438" s="10">
        <v>1.3</v>
      </c>
      <c r="Y1438" s="10">
        <v>0.5</v>
      </c>
      <c r="Z1438" s="10">
        <v>2.7</v>
      </c>
      <c r="AA1438" s="8">
        <v>25.3</v>
      </c>
      <c r="AB1438" s="8">
        <v>1.0</v>
      </c>
      <c r="AC1438" s="8">
        <v>0.0</v>
      </c>
      <c r="AD1438" s="8">
        <v>5.5</v>
      </c>
      <c r="AE1438" s="14">
        <v>2015.0</v>
      </c>
      <c r="AF1438" s="17"/>
    </row>
    <row r="1439">
      <c r="A1439" s="8">
        <v>30.0</v>
      </c>
      <c r="B1439" s="9" t="s">
        <v>2904</v>
      </c>
      <c r="C1439" s="10" t="s">
        <v>2905</v>
      </c>
      <c r="D1439" s="8">
        <v>29.0</v>
      </c>
      <c r="E1439" s="8">
        <v>34.0</v>
      </c>
      <c r="F1439" s="8">
        <v>10.0</v>
      </c>
      <c r="G1439" s="8">
        <v>24.0</v>
      </c>
      <c r="H1439" s="8">
        <v>25.7</v>
      </c>
      <c r="I1439" s="11">
        <v>11.1</v>
      </c>
      <c r="J1439" s="10">
        <v>4.6</v>
      </c>
      <c r="K1439" s="10">
        <v>8.4</v>
      </c>
      <c r="L1439" s="8">
        <v>54.5</v>
      </c>
      <c r="M1439" s="8">
        <v>0.0</v>
      </c>
      <c r="N1439" s="10">
        <v>0.1</v>
      </c>
      <c r="O1439" s="8">
        <v>0.0</v>
      </c>
      <c r="P1439" s="8">
        <v>1.9</v>
      </c>
      <c r="Q1439" s="8">
        <v>2.6</v>
      </c>
      <c r="R1439" s="8">
        <v>75.0</v>
      </c>
      <c r="S1439" s="10">
        <v>1.1</v>
      </c>
      <c r="T1439" s="10">
        <v>4.6</v>
      </c>
      <c r="U1439" s="10">
        <v>5.7</v>
      </c>
      <c r="V1439" s="10">
        <v>0.9</v>
      </c>
      <c r="W1439" s="10">
        <v>2.1</v>
      </c>
      <c r="X1439" s="10">
        <v>1.1</v>
      </c>
      <c r="Y1439" s="10">
        <v>0.4</v>
      </c>
      <c r="Z1439" s="10">
        <v>1.9</v>
      </c>
      <c r="AA1439" s="8">
        <v>20.8</v>
      </c>
      <c r="AB1439" s="8">
        <v>1.0</v>
      </c>
      <c r="AC1439" s="8">
        <v>0.0</v>
      </c>
      <c r="AD1439" s="8">
        <v>-4.2</v>
      </c>
      <c r="AE1439" s="14">
        <v>2015.0</v>
      </c>
      <c r="AF1439" s="17"/>
    </row>
    <row r="1440">
      <c r="A1440" s="8">
        <v>31.0</v>
      </c>
      <c r="B1440" s="9" t="s">
        <v>2906</v>
      </c>
      <c r="C1440" s="10" t="s">
        <v>2907</v>
      </c>
      <c r="D1440" s="8">
        <v>30.0</v>
      </c>
      <c r="E1440" s="8">
        <v>32.0</v>
      </c>
      <c r="F1440" s="8">
        <v>20.0</v>
      </c>
      <c r="G1440" s="8">
        <v>12.0</v>
      </c>
      <c r="H1440" s="8">
        <v>22.5</v>
      </c>
      <c r="I1440" s="11">
        <v>11.1</v>
      </c>
      <c r="J1440" s="10">
        <v>4.4</v>
      </c>
      <c r="K1440" s="10">
        <v>10.2</v>
      </c>
      <c r="L1440" s="8">
        <v>43.1</v>
      </c>
      <c r="M1440" s="10">
        <v>1.1</v>
      </c>
      <c r="N1440" s="10">
        <v>3.3</v>
      </c>
      <c r="O1440" s="8">
        <v>34.0</v>
      </c>
      <c r="P1440" s="8">
        <v>1.2</v>
      </c>
      <c r="Q1440" s="8">
        <v>1.4</v>
      </c>
      <c r="R1440" s="8">
        <v>82.6</v>
      </c>
      <c r="S1440" s="10">
        <v>0.3</v>
      </c>
      <c r="T1440" s="10">
        <v>1.4</v>
      </c>
      <c r="U1440" s="10">
        <v>1.8</v>
      </c>
      <c r="V1440" s="10">
        <v>1.7</v>
      </c>
      <c r="W1440" s="10">
        <v>1.4</v>
      </c>
      <c r="X1440" s="10">
        <v>0.4</v>
      </c>
      <c r="Y1440" s="10">
        <v>0.5</v>
      </c>
      <c r="Z1440" s="10">
        <v>1.3</v>
      </c>
      <c r="AA1440" s="8">
        <v>17.5</v>
      </c>
      <c r="AB1440" s="8">
        <v>0.0</v>
      </c>
      <c r="AC1440" s="8">
        <v>0.0</v>
      </c>
      <c r="AD1440" s="8">
        <v>0.6</v>
      </c>
      <c r="AE1440" s="14">
        <v>2015.0</v>
      </c>
      <c r="AF1440" s="17"/>
    </row>
    <row r="1441">
      <c r="A1441" s="8">
        <v>32.0</v>
      </c>
      <c r="B1441" s="9" t="s">
        <v>2908</v>
      </c>
      <c r="C1441" s="10" t="s">
        <v>2909</v>
      </c>
      <c r="D1441" s="8">
        <v>25.0</v>
      </c>
      <c r="E1441" s="8">
        <v>31.0</v>
      </c>
      <c r="F1441" s="8">
        <v>19.0</v>
      </c>
      <c r="G1441" s="8">
        <v>12.0</v>
      </c>
      <c r="H1441" s="8">
        <v>26.2</v>
      </c>
      <c r="I1441" s="11">
        <v>10.9</v>
      </c>
      <c r="J1441" s="10">
        <v>3.9</v>
      </c>
      <c r="K1441" s="10">
        <v>8.4</v>
      </c>
      <c r="L1441" s="8">
        <v>46.7</v>
      </c>
      <c r="M1441" s="10">
        <v>1.0</v>
      </c>
      <c r="N1441" s="10">
        <v>2.4</v>
      </c>
      <c r="O1441" s="8">
        <v>41.3</v>
      </c>
      <c r="P1441" s="8">
        <v>2.1</v>
      </c>
      <c r="Q1441" s="8">
        <v>2.6</v>
      </c>
      <c r="R1441" s="8">
        <v>80.5</v>
      </c>
      <c r="S1441" s="10">
        <v>1.3</v>
      </c>
      <c r="T1441" s="10">
        <v>3.7</v>
      </c>
      <c r="U1441" s="10">
        <v>4.9</v>
      </c>
      <c r="V1441" s="10">
        <v>2.4</v>
      </c>
      <c r="W1441" s="10">
        <v>1.8</v>
      </c>
      <c r="X1441" s="10">
        <v>1.1</v>
      </c>
      <c r="Y1441" s="10">
        <v>0.2</v>
      </c>
      <c r="Z1441" s="10">
        <v>2.2</v>
      </c>
      <c r="AA1441" s="8">
        <v>21.8</v>
      </c>
      <c r="AB1441" s="8">
        <v>1.0</v>
      </c>
      <c r="AC1441" s="8">
        <v>0.0</v>
      </c>
      <c r="AD1441" s="8">
        <v>3.4</v>
      </c>
      <c r="AE1441" s="14">
        <v>2015.0</v>
      </c>
      <c r="AF1441" s="17"/>
    </row>
    <row r="1442">
      <c r="A1442" s="8">
        <v>33.0</v>
      </c>
      <c r="B1442" s="9" t="s">
        <v>2910</v>
      </c>
      <c r="C1442" s="10" t="s">
        <v>2911</v>
      </c>
      <c r="D1442" s="8">
        <v>34.0</v>
      </c>
      <c r="E1442" s="8">
        <v>29.0</v>
      </c>
      <c r="F1442" s="8">
        <v>20.0</v>
      </c>
      <c r="G1442" s="8">
        <v>9.0</v>
      </c>
      <c r="H1442" s="8">
        <v>30.1</v>
      </c>
      <c r="I1442" s="11">
        <v>10.9</v>
      </c>
      <c r="J1442" s="10">
        <v>4.2</v>
      </c>
      <c r="K1442" s="10">
        <v>9.0</v>
      </c>
      <c r="L1442" s="8">
        <v>46.2</v>
      </c>
      <c r="M1442" s="10">
        <v>0.2</v>
      </c>
      <c r="N1442" s="10">
        <v>0.5</v>
      </c>
      <c r="O1442" s="8">
        <v>42.9</v>
      </c>
      <c r="P1442" s="8">
        <v>2.3</v>
      </c>
      <c r="Q1442" s="8">
        <v>2.6</v>
      </c>
      <c r="R1442" s="8">
        <v>88.2</v>
      </c>
      <c r="S1442" s="10">
        <v>0.5</v>
      </c>
      <c r="T1442" s="10">
        <v>2.4</v>
      </c>
      <c r="U1442" s="10">
        <v>2.9</v>
      </c>
      <c r="V1442" s="10">
        <v>4.3</v>
      </c>
      <c r="W1442" s="10">
        <v>2.1</v>
      </c>
      <c r="X1442" s="10">
        <v>0.4</v>
      </c>
      <c r="Y1442" s="10">
        <v>0.1</v>
      </c>
      <c r="Z1442" s="10">
        <v>1.9</v>
      </c>
      <c r="AA1442" s="8">
        <v>19.3</v>
      </c>
      <c r="AB1442" s="8">
        <v>2.0</v>
      </c>
      <c r="AC1442" s="8">
        <v>0.0</v>
      </c>
      <c r="AD1442" s="8">
        <v>3.6</v>
      </c>
      <c r="AE1442" s="14">
        <v>2015.0</v>
      </c>
      <c r="AF1442" s="17"/>
    </row>
    <row r="1443">
      <c r="A1443" s="8">
        <v>34.0</v>
      </c>
      <c r="B1443" s="9" t="s">
        <v>2912</v>
      </c>
      <c r="C1443" s="10" t="s">
        <v>2913</v>
      </c>
      <c r="D1443" s="8">
        <v>22.0</v>
      </c>
      <c r="E1443" s="8">
        <v>34.0</v>
      </c>
      <c r="F1443" s="8">
        <v>10.0</v>
      </c>
      <c r="G1443" s="8">
        <v>24.0</v>
      </c>
      <c r="H1443" s="8">
        <v>25.9</v>
      </c>
      <c r="I1443" s="11">
        <v>10.7</v>
      </c>
      <c r="J1443" s="10">
        <v>3.7</v>
      </c>
      <c r="K1443" s="10">
        <v>8.9</v>
      </c>
      <c r="L1443" s="8">
        <v>41.1</v>
      </c>
      <c r="M1443" s="10">
        <v>0.3</v>
      </c>
      <c r="N1443" s="10">
        <v>1.4</v>
      </c>
      <c r="O1443" s="8">
        <v>20.8</v>
      </c>
      <c r="P1443" s="8">
        <v>3.1</v>
      </c>
      <c r="Q1443" s="8">
        <v>3.4</v>
      </c>
      <c r="R1443" s="8">
        <v>90.4</v>
      </c>
      <c r="S1443" s="10">
        <v>1.0</v>
      </c>
      <c r="T1443" s="10">
        <v>2.5</v>
      </c>
      <c r="U1443" s="10">
        <v>3.5</v>
      </c>
      <c r="V1443" s="10">
        <v>1.9</v>
      </c>
      <c r="W1443" s="10">
        <v>2.0</v>
      </c>
      <c r="X1443" s="10">
        <v>0.6</v>
      </c>
      <c r="Y1443" s="10">
        <v>0.2</v>
      </c>
      <c r="Z1443" s="10">
        <v>1.6</v>
      </c>
      <c r="AA1443" s="8">
        <v>18.0</v>
      </c>
      <c r="AB1443" s="8">
        <v>0.0</v>
      </c>
      <c r="AC1443" s="8">
        <v>0.0</v>
      </c>
      <c r="AD1443" s="8">
        <v>-4.0</v>
      </c>
      <c r="AE1443" s="14">
        <v>2015.0</v>
      </c>
      <c r="AF1443" s="17"/>
    </row>
    <row r="1444">
      <c r="A1444" s="8">
        <v>35.0</v>
      </c>
      <c r="B1444" s="9" t="s">
        <v>2914</v>
      </c>
      <c r="C1444" s="10" t="s">
        <v>2915</v>
      </c>
      <c r="D1444" s="8">
        <v>24.0</v>
      </c>
      <c r="E1444" s="8">
        <v>34.0</v>
      </c>
      <c r="F1444" s="8">
        <v>18.0</v>
      </c>
      <c r="G1444" s="8">
        <v>16.0</v>
      </c>
      <c r="H1444" s="8">
        <v>24.7</v>
      </c>
      <c r="I1444" s="11">
        <v>10.6</v>
      </c>
      <c r="J1444" s="10">
        <v>4.4</v>
      </c>
      <c r="K1444" s="10">
        <v>8.8</v>
      </c>
      <c r="L1444" s="8">
        <v>49.5</v>
      </c>
      <c r="M1444" s="10">
        <v>0.3</v>
      </c>
      <c r="N1444" s="10">
        <v>0.6</v>
      </c>
      <c r="O1444" s="8">
        <v>47.6</v>
      </c>
      <c r="P1444" s="8">
        <v>1.6</v>
      </c>
      <c r="Q1444" s="8">
        <v>1.8</v>
      </c>
      <c r="R1444" s="8">
        <v>87.1</v>
      </c>
      <c r="S1444" s="10">
        <v>1.4</v>
      </c>
      <c r="T1444" s="10">
        <v>4.2</v>
      </c>
      <c r="U1444" s="10">
        <v>5.6</v>
      </c>
      <c r="V1444" s="10">
        <v>1.6</v>
      </c>
      <c r="W1444" s="10">
        <v>1.9</v>
      </c>
      <c r="X1444" s="10">
        <v>0.5</v>
      </c>
      <c r="Y1444" s="10">
        <v>1.1</v>
      </c>
      <c r="Z1444" s="10">
        <v>2.9</v>
      </c>
      <c r="AA1444" s="8">
        <v>21.1</v>
      </c>
      <c r="AB1444" s="8">
        <v>4.0</v>
      </c>
      <c r="AC1444" s="8">
        <v>0.0</v>
      </c>
      <c r="AD1444" s="8">
        <v>1.6</v>
      </c>
      <c r="AE1444" s="14">
        <v>2015.0</v>
      </c>
      <c r="AF1444" s="17"/>
    </row>
    <row r="1445">
      <c r="A1445" s="8">
        <v>36.0</v>
      </c>
      <c r="B1445" s="9" t="s">
        <v>2916</v>
      </c>
      <c r="C1445" s="10" t="s">
        <v>2917</v>
      </c>
      <c r="D1445" s="8">
        <v>26.0</v>
      </c>
      <c r="E1445" s="8">
        <v>32.0</v>
      </c>
      <c r="F1445" s="8">
        <v>17.0</v>
      </c>
      <c r="G1445" s="8">
        <v>15.0</v>
      </c>
      <c r="H1445" s="8">
        <v>28.7</v>
      </c>
      <c r="I1445" s="11">
        <v>10.6</v>
      </c>
      <c r="J1445" s="10">
        <v>3.2</v>
      </c>
      <c r="K1445" s="10">
        <v>8.0</v>
      </c>
      <c r="L1445" s="8">
        <v>39.6</v>
      </c>
      <c r="M1445" s="10">
        <v>1.0</v>
      </c>
      <c r="N1445" s="10">
        <v>2.6</v>
      </c>
      <c r="O1445" s="8">
        <v>38.6</v>
      </c>
      <c r="P1445" s="8">
        <v>3.3</v>
      </c>
      <c r="Q1445" s="8">
        <v>4.2</v>
      </c>
      <c r="R1445" s="8">
        <v>78.2</v>
      </c>
      <c r="S1445" s="10">
        <v>2.3</v>
      </c>
      <c r="T1445" s="10">
        <v>2.7</v>
      </c>
      <c r="U1445" s="10">
        <v>5.0</v>
      </c>
      <c r="V1445" s="10">
        <v>1.7</v>
      </c>
      <c r="W1445" s="10">
        <v>1.2</v>
      </c>
      <c r="X1445" s="10">
        <v>1.1</v>
      </c>
      <c r="Y1445" s="10">
        <v>0.3</v>
      </c>
      <c r="Z1445" s="10">
        <v>1.8</v>
      </c>
      <c r="AA1445" s="8">
        <v>20.9</v>
      </c>
      <c r="AB1445" s="8">
        <v>1.0</v>
      </c>
      <c r="AC1445" s="8">
        <v>0.0</v>
      </c>
      <c r="AD1445" s="8">
        <v>1.9</v>
      </c>
      <c r="AE1445" s="14">
        <v>2015.0</v>
      </c>
      <c r="AF1445" s="17"/>
    </row>
    <row r="1446">
      <c r="A1446" s="8">
        <v>37.0</v>
      </c>
      <c r="B1446" s="9" t="s">
        <v>2918</v>
      </c>
      <c r="C1446" s="10" t="s">
        <v>2919</v>
      </c>
      <c r="D1446" s="8">
        <v>29.0</v>
      </c>
      <c r="E1446" s="8">
        <v>34.0</v>
      </c>
      <c r="F1446" s="8">
        <v>20.0</v>
      </c>
      <c r="G1446" s="8">
        <v>14.0</v>
      </c>
      <c r="H1446" s="8">
        <v>24.8</v>
      </c>
      <c r="I1446" s="11">
        <v>10.4</v>
      </c>
      <c r="J1446" s="10">
        <v>3.7</v>
      </c>
      <c r="K1446" s="10">
        <v>9.7</v>
      </c>
      <c r="L1446" s="8">
        <v>38.4</v>
      </c>
      <c r="M1446" s="10">
        <v>1.2</v>
      </c>
      <c r="N1446" s="10">
        <v>3.7</v>
      </c>
      <c r="O1446" s="8">
        <v>33.6</v>
      </c>
      <c r="P1446" s="8">
        <v>1.7</v>
      </c>
      <c r="Q1446" s="8">
        <v>2.3</v>
      </c>
      <c r="R1446" s="8">
        <v>74.7</v>
      </c>
      <c r="S1446" s="10">
        <v>1.0</v>
      </c>
      <c r="T1446" s="10">
        <v>2.6</v>
      </c>
      <c r="U1446" s="10">
        <v>3.5</v>
      </c>
      <c r="V1446" s="10">
        <v>1.6</v>
      </c>
      <c r="W1446" s="10">
        <v>1.9</v>
      </c>
      <c r="X1446" s="10">
        <v>1.2</v>
      </c>
      <c r="Y1446" s="10">
        <v>0.3</v>
      </c>
      <c r="Z1446" s="10">
        <v>1.9</v>
      </c>
      <c r="AA1446" s="8">
        <v>19.9</v>
      </c>
      <c r="AB1446" s="8">
        <v>0.0</v>
      </c>
      <c r="AC1446" s="8">
        <v>0.0</v>
      </c>
      <c r="AD1446" s="8">
        <v>0.4</v>
      </c>
      <c r="AE1446" s="14">
        <v>2015.0</v>
      </c>
      <c r="AF1446" s="17"/>
    </row>
    <row r="1447">
      <c r="A1447" s="8">
        <v>38.0</v>
      </c>
      <c r="B1447" s="9" t="s">
        <v>2920</v>
      </c>
      <c r="C1447" s="10" t="s">
        <v>2921</v>
      </c>
      <c r="D1447" s="8">
        <v>32.0</v>
      </c>
      <c r="E1447" s="8">
        <v>24.0</v>
      </c>
      <c r="F1447" s="8">
        <v>12.0</v>
      </c>
      <c r="G1447" s="8">
        <v>12.0</v>
      </c>
      <c r="H1447" s="8">
        <v>30.0</v>
      </c>
      <c r="I1447" s="11">
        <v>10.3</v>
      </c>
      <c r="J1447" s="10">
        <v>4.3</v>
      </c>
      <c r="K1447" s="10">
        <v>9.1</v>
      </c>
      <c r="L1447" s="8">
        <v>47.5</v>
      </c>
      <c r="M1447" s="8">
        <v>0.0</v>
      </c>
      <c r="N1447" s="10">
        <v>0.2</v>
      </c>
      <c r="O1447" s="8">
        <v>20.0</v>
      </c>
      <c r="P1447" s="8">
        <v>1.6</v>
      </c>
      <c r="Q1447" s="8">
        <v>2.2</v>
      </c>
      <c r="R1447" s="8">
        <v>73.6</v>
      </c>
      <c r="S1447" s="10">
        <v>2.8</v>
      </c>
      <c r="T1447" s="10">
        <v>5.5</v>
      </c>
      <c r="U1447" s="10">
        <v>8.3</v>
      </c>
      <c r="V1447" s="10">
        <v>2.2</v>
      </c>
      <c r="W1447" s="10">
        <v>1.6</v>
      </c>
      <c r="X1447" s="10">
        <v>2.3</v>
      </c>
      <c r="Y1447" s="10">
        <v>0.6</v>
      </c>
      <c r="Z1447" s="10">
        <v>2.9</v>
      </c>
      <c r="AA1447" s="8">
        <v>26.5</v>
      </c>
      <c r="AB1447" s="8">
        <v>6.0</v>
      </c>
      <c r="AC1447" s="8">
        <v>0.0</v>
      </c>
      <c r="AD1447" s="8">
        <v>2.9</v>
      </c>
      <c r="AE1447" s="14">
        <v>2015.0</v>
      </c>
      <c r="AF1447" s="17"/>
    </row>
    <row r="1448">
      <c r="A1448" s="8">
        <v>39.0</v>
      </c>
      <c r="B1448" s="9" t="s">
        <v>2922</v>
      </c>
      <c r="C1448" s="10" t="s">
        <v>2923</v>
      </c>
      <c r="D1448" s="8">
        <v>35.0</v>
      </c>
      <c r="E1448" s="8">
        <v>27.0</v>
      </c>
      <c r="F1448" s="8">
        <v>9.0</v>
      </c>
      <c r="G1448" s="8">
        <v>18.0</v>
      </c>
      <c r="H1448" s="8">
        <v>28.6</v>
      </c>
      <c r="I1448" s="11">
        <v>10.3</v>
      </c>
      <c r="J1448" s="10">
        <v>4.0</v>
      </c>
      <c r="K1448" s="10">
        <v>10.3</v>
      </c>
      <c r="L1448" s="8">
        <v>38.4</v>
      </c>
      <c r="M1448" s="10">
        <v>0.9</v>
      </c>
      <c r="N1448" s="10">
        <v>3.1</v>
      </c>
      <c r="O1448" s="8">
        <v>30.1</v>
      </c>
      <c r="P1448" s="8">
        <v>1.4</v>
      </c>
      <c r="Q1448" s="8">
        <v>1.8</v>
      </c>
      <c r="R1448" s="8">
        <v>79.6</v>
      </c>
      <c r="S1448" s="10">
        <v>0.2</v>
      </c>
      <c r="T1448" s="10">
        <v>2.1</v>
      </c>
      <c r="U1448" s="10">
        <v>2.3</v>
      </c>
      <c r="V1448" s="10">
        <v>5.4</v>
      </c>
      <c r="W1448" s="10">
        <v>2.4</v>
      </c>
      <c r="X1448" s="10">
        <v>0.9</v>
      </c>
      <c r="Y1448" s="10">
        <v>0.1</v>
      </c>
      <c r="Z1448" s="10">
        <v>1.2</v>
      </c>
      <c r="AA1448" s="8">
        <v>20.9</v>
      </c>
      <c r="AB1448" s="8">
        <v>0.0</v>
      </c>
      <c r="AC1448" s="8">
        <v>0.0</v>
      </c>
      <c r="AD1448" s="8">
        <v>-2.5</v>
      </c>
      <c r="AE1448" s="14">
        <v>2015.0</v>
      </c>
      <c r="AF1448" s="17"/>
    </row>
    <row r="1449">
      <c r="A1449" s="8">
        <v>40.0</v>
      </c>
      <c r="B1449" s="9" t="s">
        <v>2924</v>
      </c>
      <c r="C1449" s="10" t="s">
        <v>2925</v>
      </c>
      <c r="D1449" s="8">
        <v>35.0</v>
      </c>
      <c r="E1449" s="8">
        <v>22.0</v>
      </c>
      <c r="F1449" s="8">
        <v>13.0</v>
      </c>
      <c r="G1449" s="8">
        <v>9.0</v>
      </c>
      <c r="H1449" s="8">
        <v>25.0</v>
      </c>
      <c r="I1449" s="11">
        <v>9.6</v>
      </c>
      <c r="J1449" s="10">
        <v>3.2</v>
      </c>
      <c r="K1449" s="10">
        <v>8.2</v>
      </c>
      <c r="L1449" s="8">
        <v>38.9</v>
      </c>
      <c r="M1449" s="10">
        <v>1.2</v>
      </c>
      <c r="N1449" s="10">
        <v>3.7</v>
      </c>
      <c r="O1449" s="8">
        <v>32.1</v>
      </c>
      <c r="P1449" s="8">
        <v>2.0</v>
      </c>
      <c r="Q1449" s="8">
        <v>2.2</v>
      </c>
      <c r="R1449" s="8">
        <v>93.8</v>
      </c>
      <c r="S1449" s="10">
        <v>0.4</v>
      </c>
      <c r="T1449" s="10">
        <v>2.5</v>
      </c>
      <c r="U1449" s="10">
        <v>3.0</v>
      </c>
      <c r="V1449" s="10">
        <v>3.6</v>
      </c>
      <c r="W1449" s="10">
        <v>1.1</v>
      </c>
      <c r="X1449" s="10">
        <v>0.5</v>
      </c>
      <c r="Y1449" s="10">
        <v>0.1</v>
      </c>
      <c r="Z1449" s="10">
        <v>1.0</v>
      </c>
      <c r="AA1449" s="8">
        <v>18.6</v>
      </c>
      <c r="AB1449" s="8">
        <v>0.0</v>
      </c>
      <c r="AC1449" s="8">
        <v>0.0</v>
      </c>
      <c r="AD1449" s="8">
        <v>5.6</v>
      </c>
      <c r="AE1449" s="14">
        <v>2015.0</v>
      </c>
      <c r="AF1449" s="17"/>
    </row>
    <row r="1450">
      <c r="A1450" s="8">
        <v>41.0</v>
      </c>
      <c r="B1450" s="9" t="s">
        <v>2926</v>
      </c>
      <c r="C1450" s="10" t="s">
        <v>2927</v>
      </c>
      <c r="D1450" s="8">
        <v>27.0</v>
      </c>
      <c r="E1450" s="8">
        <v>30.0</v>
      </c>
      <c r="F1450" s="8">
        <v>7.0</v>
      </c>
      <c r="G1450" s="8">
        <v>23.0</v>
      </c>
      <c r="H1450" s="8">
        <v>30.1</v>
      </c>
      <c r="I1450" s="11">
        <v>9.2</v>
      </c>
      <c r="J1450" s="10">
        <v>3.5</v>
      </c>
      <c r="K1450" s="10">
        <v>9.0</v>
      </c>
      <c r="L1450" s="8">
        <v>39.0</v>
      </c>
      <c r="M1450" s="8">
        <v>0.0</v>
      </c>
      <c r="N1450" s="10">
        <v>0.2</v>
      </c>
      <c r="O1450" s="8">
        <v>0.0</v>
      </c>
      <c r="P1450" s="8">
        <v>2.2</v>
      </c>
      <c r="Q1450" s="8">
        <v>2.4</v>
      </c>
      <c r="R1450" s="8">
        <v>90.3</v>
      </c>
      <c r="S1450" s="10">
        <v>0.5</v>
      </c>
      <c r="T1450" s="10">
        <v>2.0</v>
      </c>
      <c r="U1450" s="10">
        <v>2.5</v>
      </c>
      <c r="V1450" s="10">
        <v>5.0</v>
      </c>
      <c r="W1450" s="10">
        <v>2.6</v>
      </c>
      <c r="X1450" s="10">
        <v>0.7</v>
      </c>
      <c r="Y1450" s="10">
        <v>0.1</v>
      </c>
      <c r="Z1450" s="10">
        <v>1.2</v>
      </c>
      <c r="AA1450" s="8">
        <v>18.2</v>
      </c>
      <c r="AB1450" s="8">
        <v>2.0</v>
      </c>
      <c r="AC1450" s="8">
        <v>0.0</v>
      </c>
      <c r="AD1450" s="8">
        <v>-5.4</v>
      </c>
      <c r="AE1450" s="14">
        <v>2015.0</v>
      </c>
      <c r="AF1450" s="17"/>
    </row>
    <row r="1451">
      <c r="A1451" s="8">
        <v>42.0</v>
      </c>
      <c r="B1451" s="9" t="s">
        <v>2928</v>
      </c>
      <c r="C1451" s="10" t="s">
        <v>2929</v>
      </c>
      <c r="D1451" s="8">
        <v>24.0</v>
      </c>
      <c r="E1451" s="8">
        <v>24.0</v>
      </c>
      <c r="F1451" s="8">
        <v>13.0</v>
      </c>
      <c r="G1451" s="8">
        <v>11.0</v>
      </c>
      <c r="H1451" s="8">
        <v>26.0</v>
      </c>
      <c r="I1451" s="11">
        <v>8.8</v>
      </c>
      <c r="J1451" s="10">
        <v>2.9</v>
      </c>
      <c r="K1451" s="10">
        <v>7.0</v>
      </c>
      <c r="L1451" s="8">
        <v>41.1</v>
      </c>
      <c r="M1451" s="8">
        <v>0.0</v>
      </c>
      <c r="N1451" s="8">
        <v>0.0</v>
      </c>
      <c r="O1451" s="8">
        <v>0.0</v>
      </c>
      <c r="P1451" s="8">
        <v>3.0</v>
      </c>
      <c r="Q1451" s="8">
        <v>4.3</v>
      </c>
      <c r="R1451" s="8">
        <v>69.2</v>
      </c>
      <c r="S1451" s="10">
        <v>2.5</v>
      </c>
      <c r="T1451" s="10">
        <v>2.7</v>
      </c>
      <c r="U1451" s="10">
        <v>5.3</v>
      </c>
      <c r="V1451" s="10">
        <v>1.4</v>
      </c>
      <c r="W1451" s="10">
        <v>1.8</v>
      </c>
      <c r="X1451" s="10">
        <v>1.2</v>
      </c>
      <c r="Y1451" s="10">
        <v>0.2</v>
      </c>
      <c r="Z1451" s="10">
        <v>2.7</v>
      </c>
      <c r="AA1451" s="8">
        <v>18.2</v>
      </c>
      <c r="AB1451" s="8">
        <v>1.0</v>
      </c>
      <c r="AC1451" s="8">
        <v>0.0</v>
      </c>
      <c r="AD1451" s="8">
        <v>-0.2</v>
      </c>
      <c r="AE1451" s="14">
        <v>2015.0</v>
      </c>
      <c r="AF1451" s="17"/>
    </row>
    <row r="1452">
      <c r="A1452" s="8">
        <v>42.0</v>
      </c>
      <c r="B1452" s="9" t="s">
        <v>2930</v>
      </c>
      <c r="C1452" s="10" t="s">
        <v>2931</v>
      </c>
      <c r="D1452" s="8">
        <v>26.0</v>
      </c>
      <c r="E1452" s="8">
        <v>24.0</v>
      </c>
      <c r="F1452" s="8">
        <v>12.0</v>
      </c>
      <c r="G1452" s="8">
        <v>12.0</v>
      </c>
      <c r="H1452" s="8">
        <v>22.1</v>
      </c>
      <c r="I1452" s="11">
        <v>8.8</v>
      </c>
      <c r="J1452" s="10">
        <v>3.1</v>
      </c>
      <c r="K1452" s="10">
        <v>6.9</v>
      </c>
      <c r="L1452" s="8">
        <v>44.6</v>
      </c>
      <c r="M1452" s="10">
        <v>0.8</v>
      </c>
      <c r="N1452" s="10">
        <v>2.5</v>
      </c>
      <c r="O1452" s="8">
        <v>33.3</v>
      </c>
      <c r="P1452" s="8">
        <v>1.8</v>
      </c>
      <c r="Q1452" s="8">
        <v>2.2</v>
      </c>
      <c r="R1452" s="8">
        <v>80.8</v>
      </c>
      <c r="S1452" s="10">
        <v>0.5</v>
      </c>
      <c r="T1452" s="10">
        <v>1.2</v>
      </c>
      <c r="U1452" s="10">
        <v>1.6</v>
      </c>
      <c r="V1452" s="10">
        <v>1.9</v>
      </c>
      <c r="W1452" s="10">
        <v>1.6</v>
      </c>
      <c r="X1452" s="10">
        <v>0.9</v>
      </c>
      <c r="Y1452" s="8">
        <v>0.0</v>
      </c>
      <c r="Z1452" s="10">
        <v>2.9</v>
      </c>
      <c r="AA1452" s="8">
        <v>15.0</v>
      </c>
      <c r="AB1452" s="8">
        <v>0.0</v>
      </c>
      <c r="AC1452" s="8">
        <v>0.0</v>
      </c>
      <c r="AD1452" s="8">
        <v>-1.3</v>
      </c>
      <c r="AE1452" s="14">
        <v>2015.0</v>
      </c>
      <c r="AF1452" s="17"/>
    </row>
    <row r="1453">
      <c r="A1453" s="8">
        <v>44.0</v>
      </c>
      <c r="B1453" s="9" t="s">
        <v>2932</v>
      </c>
      <c r="C1453" s="10" t="s">
        <v>2933</v>
      </c>
      <c r="D1453" s="8">
        <v>33.0</v>
      </c>
      <c r="E1453" s="8">
        <v>34.0</v>
      </c>
      <c r="F1453" s="8">
        <v>20.0</v>
      </c>
      <c r="G1453" s="8">
        <v>14.0</v>
      </c>
      <c r="H1453" s="8">
        <v>21.3</v>
      </c>
      <c r="I1453" s="11">
        <v>8.4</v>
      </c>
      <c r="J1453" s="10">
        <v>3.1</v>
      </c>
      <c r="K1453" s="10">
        <v>7.4</v>
      </c>
      <c r="L1453" s="8">
        <v>41.1</v>
      </c>
      <c r="M1453" s="10">
        <v>0.8</v>
      </c>
      <c r="N1453" s="10">
        <v>2.3</v>
      </c>
      <c r="O1453" s="8">
        <v>36.4</v>
      </c>
      <c r="P1453" s="8">
        <v>1.5</v>
      </c>
      <c r="Q1453" s="8">
        <v>1.7</v>
      </c>
      <c r="R1453" s="8">
        <v>86.4</v>
      </c>
      <c r="S1453" s="10">
        <v>0.6</v>
      </c>
      <c r="T1453" s="10">
        <v>2.6</v>
      </c>
      <c r="U1453" s="10">
        <v>3.2</v>
      </c>
      <c r="V1453" s="10">
        <v>1.5</v>
      </c>
      <c r="W1453" s="10">
        <v>1.3</v>
      </c>
      <c r="X1453" s="10">
        <v>0.9</v>
      </c>
      <c r="Y1453" s="10">
        <v>0.4</v>
      </c>
      <c r="Z1453" s="10">
        <v>2.7</v>
      </c>
      <c r="AA1453" s="8">
        <v>16.5</v>
      </c>
      <c r="AB1453" s="8">
        <v>0.0</v>
      </c>
      <c r="AC1453" s="8">
        <v>0.0</v>
      </c>
      <c r="AD1453" s="8">
        <v>1.8</v>
      </c>
      <c r="AE1453" s="14">
        <v>2015.0</v>
      </c>
      <c r="AF1453" s="17"/>
    </row>
    <row r="1454">
      <c r="A1454" s="8">
        <v>45.0</v>
      </c>
      <c r="B1454" s="9" t="s">
        <v>2934</v>
      </c>
      <c r="C1454" s="10" t="s">
        <v>2935</v>
      </c>
      <c r="D1454" s="8">
        <v>29.0</v>
      </c>
      <c r="E1454" s="8">
        <v>23.0</v>
      </c>
      <c r="F1454" s="8">
        <v>14.0</v>
      </c>
      <c r="G1454" s="8">
        <v>9.0</v>
      </c>
      <c r="H1454" s="8">
        <v>22.2</v>
      </c>
      <c r="I1454" s="11">
        <v>8.4</v>
      </c>
      <c r="J1454" s="10">
        <v>2.7</v>
      </c>
      <c r="K1454" s="10">
        <v>7.0</v>
      </c>
      <c r="L1454" s="8">
        <v>37.9</v>
      </c>
      <c r="M1454" s="10">
        <v>0.3</v>
      </c>
      <c r="N1454" s="10">
        <v>1.3</v>
      </c>
      <c r="O1454" s="8">
        <v>24.1</v>
      </c>
      <c r="P1454" s="8">
        <v>2.8</v>
      </c>
      <c r="Q1454" s="8">
        <v>3.6</v>
      </c>
      <c r="R1454" s="8">
        <v>77.1</v>
      </c>
      <c r="S1454" s="10">
        <v>0.6</v>
      </c>
      <c r="T1454" s="10">
        <v>1.8</v>
      </c>
      <c r="U1454" s="10">
        <v>2.4</v>
      </c>
      <c r="V1454" s="10">
        <v>1.9</v>
      </c>
      <c r="W1454" s="10">
        <v>1.2</v>
      </c>
      <c r="X1454" s="10">
        <v>1.0</v>
      </c>
      <c r="Y1454" s="10">
        <v>0.3</v>
      </c>
      <c r="Z1454" s="10">
        <v>3.0</v>
      </c>
      <c r="AA1454" s="8">
        <v>15.6</v>
      </c>
      <c r="AB1454" s="8">
        <v>0.0</v>
      </c>
      <c r="AC1454" s="8">
        <v>0.0</v>
      </c>
      <c r="AD1454" s="8">
        <v>1.7</v>
      </c>
      <c r="AE1454" s="14">
        <v>2015.0</v>
      </c>
      <c r="AF1454" s="17"/>
    </row>
    <row r="1455">
      <c r="A1455" s="8">
        <v>46.0</v>
      </c>
      <c r="B1455" s="9" t="s">
        <v>2936</v>
      </c>
      <c r="C1455" s="10" t="s">
        <v>2937</v>
      </c>
      <c r="D1455" s="8">
        <v>26.0</v>
      </c>
      <c r="E1455" s="8">
        <v>33.0</v>
      </c>
      <c r="F1455" s="8">
        <v>19.0</v>
      </c>
      <c r="G1455" s="8">
        <v>14.0</v>
      </c>
      <c r="H1455" s="8">
        <v>17.9</v>
      </c>
      <c r="I1455" s="11">
        <v>8.3</v>
      </c>
      <c r="J1455" s="10">
        <v>3.4</v>
      </c>
      <c r="K1455" s="10">
        <v>6.9</v>
      </c>
      <c r="L1455" s="8">
        <v>49.1</v>
      </c>
      <c r="M1455" s="8">
        <v>0.0</v>
      </c>
      <c r="N1455" s="10">
        <v>0.1</v>
      </c>
      <c r="O1455" s="8">
        <v>0.0</v>
      </c>
      <c r="P1455" s="8">
        <v>1.5</v>
      </c>
      <c r="Q1455" s="8">
        <v>1.8</v>
      </c>
      <c r="R1455" s="8">
        <v>87.9</v>
      </c>
      <c r="S1455" s="10">
        <v>1.3</v>
      </c>
      <c r="T1455" s="10">
        <v>2.2</v>
      </c>
      <c r="U1455" s="10">
        <v>3.5</v>
      </c>
      <c r="V1455" s="10">
        <v>0.4</v>
      </c>
      <c r="W1455" s="10">
        <v>1.4</v>
      </c>
      <c r="X1455" s="10">
        <v>0.6</v>
      </c>
      <c r="Y1455" s="10">
        <v>0.2</v>
      </c>
      <c r="Z1455" s="10">
        <v>2.8</v>
      </c>
      <c r="AA1455" s="8">
        <v>13.9</v>
      </c>
      <c r="AB1455" s="8">
        <v>0.0</v>
      </c>
      <c r="AC1455" s="8">
        <v>0.0</v>
      </c>
      <c r="AD1455" s="8">
        <v>1.2</v>
      </c>
      <c r="AE1455" s="14">
        <v>2015.0</v>
      </c>
      <c r="AF1455" s="17"/>
    </row>
    <row r="1456">
      <c r="A1456" s="8">
        <v>47.0</v>
      </c>
      <c r="B1456" s="9" t="s">
        <v>2938</v>
      </c>
      <c r="C1456" s="10" t="s">
        <v>2939</v>
      </c>
      <c r="D1456" s="8">
        <v>31.0</v>
      </c>
      <c r="E1456" s="8">
        <v>34.0</v>
      </c>
      <c r="F1456" s="8">
        <v>15.0</v>
      </c>
      <c r="G1456" s="8">
        <v>19.0</v>
      </c>
      <c r="H1456" s="8">
        <v>27.0</v>
      </c>
      <c r="I1456" s="11">
        <v>8.2</v>
      </c>
      <c r="J1456" s="10">
        <v>3.1</v>
      </c>
      <c r="K1456" s="10">
        <v>7.7</v>
      </c>
      <c r="L1456" s="8">
        <v>40.6</v>
      </c>
      <c r="M1456" s="10">
        <v>1.1</v>
      </c>
      <c r="N1456" s="10">
        <v>3.3</v>
      </c>
      <c r="O1456" s="8">
        <v>34.5</v>
      </c>
      <c r="P1456" s="8">
        <v>0.9</v>
      </c>
      <c r="Q1456" s="8">
        <v>1.0</v>
      </c>
      <c r="R1456" s="8">
        <v>87.9</v>
      </c>
      <c r="S1456" s="10">
        <v>1.4</v>
      </c>
      <c r="T1456" s="10">
        <v>2.3</v>
      </c>
      <c r="U1456" s="10">
        <v>3.6</v>
      </c>
      <c r="V1456" s="10">
        <v>1.6</v>
      </c>
      <c r="W1456" s="10">
        <v>1.7</v>
      </c>
      <c r="X1456" s="10">
        <v>1.2</v>
      </c>
      <c r="Y1456" s="10">
        <v>0.2</v>
      </c>
      <c r="Z1456" s="10">
        <v>2.7</v>
      </c>
      <c r="AA1456" s="8">
        <v>17.4</v>
      </c>
      <c r="AB1456" s="8">
        <v>1.0</v>
      </c>
      <c r="AC1456" s="8">
        <v>0.0</v>
      </c>
      <c r="AD1456" s="8">
        <v>-1.7</v>
      </c>
      <c r="AE1456" s="14">
        <v>2015.0</v>
      </c>
      <c r="AF1456" s="17"/>
    </row>
    <row r="1457">
      <c r="A1457" s="8">
        <v>48.0</v>
      </c>
      <c r="B1457" s="9" t="s">
        <v>2940</v>
      </c>
      <c r="C1457" s="10" t="s">
        <v>2941</v>
      </c>
      <c r="D1457" s="8">
        <v>25.0</v>
      </c>
      <c r="E1457" s="8">
        <v>30.0</v>
      </c>
      <c r="F1457" s="8">
        <v>8.0</v>
      </c>
      <c r="G1457" s="8">
        <v>22.0</v>
      </c>
      <c r="H1457" s="8">
        <v>20.6</v>
      </c>
      <c r="I1457" s="11">
        <v>8.2</v>
      </c>
      <c r="J1457" s="10">
        <v>3.3</v>
      </c>
      <c r="K1457" s="10">
        <v>7.9</v>
      </c>
      <c r="L1457" s="8">
        <v>41.5</v>
      </c>
      <c r="M1457" s="8">
        <v>0.0</v>
      </c>
      <c r="N1457" s="10">
        <v>0.1</v>
      </c>
      <c r="O1457" s="8">
        <v>0.0</v>
      </c>
      <c r="P1457" s="8">
        <v>1.7</v>
      </c>
      <c r="Q1457" s="8">
        <v>1.9</v>
      </c>
      <c r="R1457" s="8">
        <v>86.2</v>
      </c>
      <c r="S1457" s="10">
        <v>0.7</v>
      </c>
      <c r="T1457" s="10">
        <v>2.6</v>
      </c>
      <c r="U1457" s="10">
        <v>3.3</v>
      </c>
      <c r="V1457" s="10">
        <v>0.8</v>
      </c>
      <c r="W1457" s="10">
        <v>0.9</v>
      </c>
      <c r="X1457" s="10">
        <v>0.2</v>
      </c>
      <c r="Y1457" s="10">
        <v>0.9</v>
      </c>
      <c r="Z1457" s="10">
        <v>2.0</v>
      </c>
      <c r="AA1457" s="8">
        <v>14.5</v>
      </c>
      <c r="AB1457" s="8">
        <v>0.0</v>
      </c>
      <c r="AC1457" s="8">
        <v>0.0</v>
      </c>
      <c r="AD1457" s="8">
        <v>-1.1</v>
      </c>
      <c r="AE1457" s="14">
        <v>2015.0</v>
      </c>
      <c r="AF1457" s="17"/>
    </row>
    <row r="1458">
      <c r="A1458" s="8">
        <v>49.0</v>
      </c>
      <c r="B1458" s="9" t="s">
        <v>2942</v>
      </c>
      <c r="C1458" s="10" t="s">
        <v>2943</v>
      </c>
      <c r="D1458" s="8">
        <v>26.0</v>
      </c>
      <c r="E1458" s="8">
        <v>34.0</v>
      </c>
      <c r="F1458" s="8">
        <v>15.0</v>
      </c>
      <c r="G1458" s="8">
        <v>19.0</v>
      </c>
      <c r="H1458" s="8">
        <v>26.7</v>
      </c>
      <c r="I1458" s="11">
        <v>8.2</v>
      </c>
      <c r="J1458" s="10">
        <v>2.9</v>
      </c>
      <c r="K1458" s="10">
        <v>9.0</v>
      </c>
      <c r="L1458" s="8">
        <v>32.8</v>
      </c>
      <c r="M1458" s="10">
        <v>0.9</v>
      </c>
      <c r="N1458" s="10">
        <v>3.1</v>
      </c>
      <c r="O1458" s="8">
        <v>29.8</v>
      </c>
      <c r="P1458" s="8">
        <v>1.4</v>
      </c>
      <c r="Q1458" s="8">
        <v>1.8</v>
      </c>
      <c r="R1458" s="8">
        <v>78.3</v>
      </c>
      <c r="S1458" s="10">
        <v>0.6</v>
      </c>
      <c r="T1458" s="10">
        <v>3.2</v>
      </c>
      <c r="U1458" s="10">
        <v>3.7</v>
      </c>
      <c r="V1458" s="10">
        <v>3.9</v>
      </c>
      <c r="W1458" s="10">
        <v>2.3</v>
      </c>
      <c r="X1458" s="10">
        <v>1.2</v>
      </c>
      <c r="Y1458" s="10">
        <v>0.4</v>
      </c>
      <c r="Z1458" s="10">
        <v>2.2</v>
      </c>
      <c r="AA1458" s="8">
        <v>20.0</v>
      </c>
      <c r="AB1458" s="8">
        <v>0.0</v>
      </c>
      <c r="AC1458" s="8">
        <v>0.0</v>
      </c>
      <c r="AD1458" s="8">
        <v>-2.9</v>
      </c>
      <c r="AE1458" s="14">
        <v>2015.0</v>
      </c>
      <c r="AF1458" s="17"/>
    </row>
    <row r="1459">
      <c r="A1459" s="8">
        <v>50.0</v>
      </c>
      <c r="B1459" s="9" t="s">
        <v>2944</v>
      </c>
      <c r="C1459" s="10" t="s">
        <v>2945</v>
      </c>
      <c r="D1459" s="8">
        <v>29.0</v>
      </c>
      <c r="E1459" s="8">
        <v>29.0</v>
      </c>
      <c r="F1459" s="8">
        <v>18.0</v>
      </c>
      <c r="G1459" s="8">
        <v>11.0</v>
      </c>
      <c r="H1459" s="8">
        <v>27.0</v>
      </c>
      <c r="I1459" s="11">
        <v>8.1</v>
      </c>
      <c r="J1459" s="10">
        <v>2.8</v>
      </c>
      <c r="K1459" s="10">
        <v>6.6</v>
      </c>
      <c r="L1459" s="8">
        <v>42.6</v>
      </c>
      <c r="M1459" s="10">
        <v>0.9</v>
      </c>
      <c r="N1459" s="10">
        <v>2.0</v>
      </c>
      <c r="O1459" s="8">
        <v>43.1</v>
      </c>
      <c r="P1459" s="8">
        <v>1.7</v>
      </c>
      <c r="Q1459" s="8">
        <v>2.0</v>
      </c>
      <c r="R1459" s="8">
        <v>84.5</v>
      </c>
      <c r="S1459" s="10">
        <v>0.5</v>
      </c>
      <c r="T1459" s="10">
        <v>1.3</v>
      </c>
      <c r="U1459" s="10">
        <v>1.8</v>
      </c>
      <c r="V1459" s="10">
        <v>3.4</v>
      </c>
      <c r="W1459" s="10">
        <v>2.2</v>
      </c>
      <c r="X1459" s="10">
        <v>1.0</v>
      </c>
      <c r="Y1459" s="10">
        <v>0.2</v>
      </c>
      <c r="Z1459" s="10">
        <v>2.2</v>
      </c>
      <c r="AA1459" s="8">
        <v>16.7</v>
      </c>
      <c r="AB1459" s="8">
        <v>0.0</v>
      </c>
      <c r="AC1459" s="8">
        <v>0.0</v>
      </c>
      <c r="AD1459" s="8">
        <v>1.4</v>
      </c>
      <c r="AE1459" s="14">
        <v>2015.0</v>
      </c>
      <c r="AF1459" s="17"/>
    </row>
    <row r="1460">
      <c r="A1460" s="8">
        <v>51.0</v>
      </c>
      <c r="B1460" s="9" t="s">
        <v>2946</v>
      </c>
      <c r="C1460" s="10" t="s">
        <v>2947</v>
      </c>
      <c r="D1460" s="8">
        <v>26.0</v>
      </c>
      <c r="E1460" s="8">
        <v>33.0</v>
      </c>
      <c r="F1460" s="8">
        <v>22.0</v>
      </c>
      <c r="G1460" s="8">
        <v>11.0</v>
      </c>
      <c r="H1460" s="8">
        <v>18.7</v>
      </c>
      <c r="I1460" s="11">
        <v>8.1</v>
      </c>
      <c r="J1460" s="10">
        <v>2.5</v>
      </c>
      <c r="K1460" s="10">
        <v>7.5</v>
      </c>
      <c r="L1460" s="8">
        <v>34.0</v>
      </c>
      <c r="M1460" s="10">
        <v>1.2</v>
      </c>
      <c r="N1460" s="10">
        <v>3.9</v>
      </c>
      <c r="O1460" s="8">
        <v>32.0</v>
      </c>
      <c r="P1460" s="8">
        <v>1.8</v>
      </c>
      <c r="Q1460" s="8">
        <v>2.0</v>
      </c>
      <c r="R1460" s="8">
        <v>88.1</v>
      </c>
      <c r="S1460" s="10">
        <v>0.7</v>
      </c>
      <c r="T1460" s="10">
        <v>1.5</v>
      </c>
      <c r="U1460" s="10">
        <v>2.2</v>
      </c>
      <c r="V1460" s="10">
        <v>1.5</v>
      </c>
      <c r="W1460" s="10">
        <v>1.0</v>
      </c>
      <c r="X1460" s="10">
        <v>0.7</v>
      </c>
      <c r="Y1460" s="10">
        <v>0.2</v>
      </c>
      <c r="Z1460" s="10">
        <v>2.1</v>
      </c>
      <c r="AA1460" s="8">
        <v>14.9</v>
      </c>
      <c r="AB1460" s="8">
        <v>0.0</v>
      </c>
      <c r="AC1460" s="8">
        <v>0.0</v>
      </c>
      <c r="AD1460" s="8">
        <v>1.3</v>
      </c>
      <c r="AE1460" s="14">
        <v>2015.0</v>
      </c>
      <c r="AF1460" s="17"/>
    </row>
    <row r="1461">
      <c r="A1461" s="8">
        <v>52.0</v>
      </c>
      <c r="B1461" s="9" t="s">
        <v>2948</v>
      </c>
      <c r="C1461" s="10" t="s">
        <v>2949</v>
      </c>
      <c r="D1461" s="8">
        <v>29.0</v>
      </c>
      <c r="E1461" s="8">
        <v>22.0</v>
      </c>
      <c r="F1461" s="8">
        <v>13.0</v>
      </c>
      <c r="G1461" s="8">
        <v>9.0</v>
      </c>
      <c r="H1461" s="8">
        <v>29.1</v>
      </c>
      <c r="I1461" s="11">
        <v>8.0</v>
      </c>
      <c r="J1461" s="10">
        <v>3.3</v>
      </c>
      <c r="K1461" s="10">
        <v>7.0</v>
      </c>
      <c r="L1461" s="8">
        <v>47.4</v>
      </c>
      <c r="M1461" s="10">
        <v>0.4</v>
      </c>
      <c r="N1461" s="10">
        <v>1.6</v>
      </c>
      <c r="O1461" s="8">
        <v>25.0</v>
      </c>
      <c r="P1461" s="8">
        <v>1.0</v>
      </c>
      <c r="Q1461" s="8">
        <v>1.3</v>
      </c>
      <c r="R1461" s="8">
        <v>78.6</v>
      </c>
      <c r="S1461" s="10">
        <v>0.5</v>
      </c>
      <c r="T1461" s="10">
        <v>3.2</v>
      </c>
      <c r="U1461" s="10">
        <v>3.6</v>
      </c>
      <c r="V1461" s="10">
        <v>3.0</v>
      </c>
      <c r="W1461" s="10">
        <v>2.2</v>
      </c>
      <c r="X1461" s="10">
        <v>1.0</v>
      </c>
      <c r="Y1461" s="10">
        <v>0.2</v>
      </c>
      <c r="Z1461" s="10">
        <v>1.9</v>
      </c>
      <c r="AA1461" s="8">
        <v>17.5</v>
      </c>
      <c r="AB1461" s="8">
        <v>0.0</v>
      </c>
      <c r="AC1461" s="8">
        <v>0.0</v>
      </c>
      <c r="AD1461" s="8">
        <v>1.2</v>
      </c>
      <c r="AE1461" s="14">
        <v>2015.0</v>
      </c>
      <c r="AF1461" s="17"/>
    </row>
    <row r="1462">
      <c r="A1462" s="8">
        <v>53.0</v>
      </c>
      <c r="B1462" s="9" t="s">
        <v>2950</v>
      </c>
      <c r="C1462" s="10" t="s">
        <v>2951</v>
      </c>
      <c r="D1462" s="8">
        <v>23.0</v>
      </c>
      <c r="E1462" s="8">
        <v>28.0</v>
      </c>
      <c r="F1462" s="8">
        <v>16.0</v>
      </c>
      <c r="G1462" s="8">
        <v>12.0</v>
      </c>
      <c r="H1462" s="8">
        <v>17.3</v>
      </c>
      <c r="I1462" s="11">
        <v>8.0</v>
      </c>
      <c r="J1462" s="10">
        <v>3.1</v>
      </c>
      <c r="K1462" s="10">
        <v>5.7</v>
      </c>
      <c r="L1462" s="8">
        <v>55.0</v>
      </c>
      <c r="M1462" s="8">
        <v>0.0</v>
      </c>
      <c r="N1462" s="8">
        <v>0.0</v>
      </c>
      <c r="O1462" s="8">
        <v>0.0</v>
      </c>
      <c r="P1462" s="8">
        <v>1.7</v>
      </c>
      <c r="Q1462" s="8">
        <v>2.3</v>
      </c>
      <c r="R1462" s="8">
        <v>74.6</v>
      </c>
      <c r="S1462" s="10">
        <v>1.4</v>
      </c>
      <c r="T1462" s="10">
        <v>2.0</v>
      </c>
      <c r="U1462" s="10">
        <v>3.5</v>
      </c>
      <c r="V1462" s="10">
        <v>0.6</v>
      </c>
      <c r="W1462" s="10">
        <v>1.3</v>
      </c>
      <c r="X1462" s="10">
        <v>0.5</v>
      </c>
      <c r="Y1462" s="10">
        <v>0.5</v>
      </c>
      <c r="Z1462" s="10">
        <v>2.1</v>
      </c>
      <c r="AA1462" s="8">
        <v>14.0</v>
      </c>
      <c r="AB1462" s="8">
        <v>0.0</v>
      </c>
      <c r="AC1462" s="8">
        <v>0.0</v>
      </c>
      <c r="AD1462" s="8">
        <v>0.5</v>
      </c>
      <c r="AE1462" s="14">
        <v>2015.0</v>
      </c>
      <c r="AF1462" s="17"/>
    </row>
    <row r="1463">
      <c r="A1463" s="8">
        <v>54.0</v>
      </c>
      <c r="B1463" s="9" t="s">
        <v>2952</v>
      </c>
      <c r="C1463" s="10" t="s">
        <v>2953</v>
      </c>
      <c r="D1463" s="8">
        <v>34.0</v>
      </c>
      <c r="E1463" s="8">
        <v>34.0</v>
      </c>
      <c r="F1463" s="8">
        <v>22.0</v>
      </c>
      <c r="G1463" s="8">
        <v>12.0</v>
      </c>
      <c r="H1463" s="8">
        <v>27.8</v>
      </c>
      <c r="I1463" s="11">
        <v>7.8</v>
      </c>
      <c r="J1463" s="10">
        <v>3.1</v>
      </c>
      <c r="K1463" s="10">
        <v>6.8</v>
      </c>
      <c r="L1463" s="8">
        <v>45.7</v>
      </c>
      <c r="M1463" s="8">
        <v>0.0</v>
      </c>
      <c r="N1463" s="10">
        <v>0.1</v>
      </c>
      <c r="O1463" s="8">
        <v>25.0</v>
      </c>
      <c r="P1463" s="8">
        <v>1.6</v>
      </c>
      <c r="Q1463" s="8">
        <v>1.9</v>
      </c>
      <c r="R1463" s="8">
        <v>83.1</v>
      </c>
      <c r="S1463" s="10">
        <v>2.6</v>
      </c>
      <c r="T1463" s="10">
        <v>5.6</v>
      </c>
      <c r="U1463" s="10">
        <v>8.1</v>
      </c>
      <c r="V1463" s="10">
        <v>1.8</v>
      </c>
      <c r="W1463" s="10">
        <v>1.6</v>
      </c>
      <c r="X1463" s="10">
        <v>1.1</v>
      </c>
      <c r="Y1463" s="10">
        <v>0.8</v>
      </c>
      <c r="Z1463" s="10">
        <v>2.1</v>
      </c>
      <c r="AA1463" s="8">
        <v>21.5</v>
      </c>
      <c r="AB1463" s="8">
        <v>7.0</v>
      </c>
      <c r="AC1463" s="8">
        <v>0.0</v>
      </c>
      <c r="AD1463" s="8">
        <v>0.9</v>
      </c>
      <c r="AE1463" s="14">
        <v>2015.0</v>
      </c>
      <c r="AF1463" s="17"/>
    </row>
    <row r="1464">
      <c r="A1464" s="8">
        <v>55.0</v>
      </c>
      <c r="B1464" s="9" t="s">
        <v>2954</v>
      </c>
      <c r="C1464" s="10" t="s">
        <v>2955</v>
      </c>
      <c r="D1464" s="8">
        <v>34.0</v>
      </c>
      <c r="E1464" s="8">
        <v>14.0</v>
      </c>
      <c r="F1464" s="8">
        <v>9.0</v>
      </c>
      <c r="G1464" s="8">
        <v>5.0</v>
      </c>
      <c r="H1464" s="8">
        <v>26.1</v>
      </c>
      <c r="I1464" s="11">
        <v>7.8</v>
      </c>
      <c r="J1464" s="10">
        <v>3.5</v>
      </c>
      <c r="K1464" s="10">
        <v>7.1</v>
      </c>
      <c r="L1464" s="8">
        <v>49.0</v>
      </c>
      <c r="M1464" s="10">
        <v>0.1</v>
      </c>
      <c r="N1464" s="10">
        <v>0.8</v>
      </c>
      <c r="O1464" s="8">
        <v>18.2</v>
      </c>
      <c r="P1464" s="8">
        <v>0.6</v>
      </c>
      <c r="Q1464" s="8">
        <v>0.7</v>
      </c>
      <c r="R1464" s="8">
        <v>90.0</v>
      </c>
      <c r="S1464" s="10">
        <v>0.2</v>
      </c>
      <c r="T1464" s="10">
        <v>2.9</v>
      </c>
      <c r="U1464" s="10">
        <v>3.1</v>
      </c>
      <c r="V1464" s="10">
        <v>2.7</v>
      </c>
      <c r="W1464" s="10">
        <v>1.4</v>
      </c>
      <c r="X1464" s="10">
        <v>1.2</v>
      </c>
      <c r="Y1464" s="10">
        <v>0.5</v>
      </c>
      <c r="Z1464" s="10">
        <v>2.2</v>
      </c>
      <c r="AA1464" s="8">
        <v>17.1</v>
      </c>
      <c r="AB1464" s="8">
        <v>0.0</v>
      </c>
      <c r="AC1464" s="8">
        <v>0.0</v>
      </c>
      <c r="AD1464" s="8">
        <v>2.1</v>
      </c>
      <c r="AE1464" s="14">
        <v>2015.0</v>
      </c>
      <c r="AF1464" s="17"/>
    </row>
    <row r="1465">
      <c r="A1465" s="8">
        <v>56.0</v>
      </c>
      <c r="B1465" s="9" t="s">
        <v>2956</v>
      </c>
      <c r="C1465" s="10" t="s">
        <v>2957</v>
      </c>
      <c r="D1465" s="8">
        <v>25.0</v>
      </c>
      <c r="E1465" s="8">
        <v>34.0</v>
      </c>
      <c r="F1465" s="8">
        <v>15.0</v>
      </c>
      <c r="G1465" s="8">
        <v>19.0</v>
      </c>
      <c r="H1465" s="8">
        <v>17.6</v>
      </c>
      <c r="I1465" s="11">
        <v>7.7</v>
      </c>
      <c r="J1465" s="10">
        <v>2.8</v>
      </c>
      <c r="K1465" s="10">
        <v>6.8</v>
      </c>
      <c r="L1465" s="8">
        <v>41.1</v>
      </c>
      <c r="M1465" s="10">
        <v>1.5</v>
      </c>
      <c r="N1465" s="10">
        <v>4.2</v>
      </c>
      <c r="O1465" s="8">
        <v>35.9</v>
      </c>
      <c r="P1465" s="8">
        <v>0.6</v>
      </c>
      <c r="Q1465" s="8">
        <v>0.8</v>
      </c>
      <c r="R1465" s="8">
        <v>78.6</v>
      </c>
      <c r="S1465" s="10">
        <v>0.7</v>
      </c>
      <c r="T1465" s="10">
        <v>1.1</v>
      </c>
      <c r="U1465" s="10">
        <v>1.9</v>
      </c>
      <c r="V1465" s="10">
        <v>0.6</v>
      </c>
      <c r="W1465" s="10">
        <v>0.6</v>
      </c>
      <c r="X1465" s="10">
        <v>0.6</v>
      </c>
      <c r="Y1465" s="10">
        <v>0.2</v>
      </c>
      <c r="Z1465" s="10">
        <v>1.4</v>
      </c>
      <c r="AA1465" s="8">
        <v>13.3</v>
      </c>
      <c r="AB1465" s="8">
        <v>0.0</v>
      </c>
      <c r="AC1465" s="8">
        <v>0.0</v>
      </c>
      <c r="AD1465" s="8">
        <v>-0.3</v>
      </c>
      <c r="AE1465" s="14">
        <v>2015.0</v>
      </c>
      <c r="AF1465" s="17"/>
    </row>
    <row r="1466">
      <c r="A1466" s="8">
        <v>57.0</v>
      </c>
      <c r="B1466" s="9" t="s">
        <v>2958</v>
      </c>
      <c r="C1466" s="10" t="s">
        <v>2959</v>
      </c>
      <c r="D1466" s="8">
        <v>24.0</v>
      </c>
      <c r="E1466" s="8">
        <v>32.0</v>
      </c>
      <c r="F1466" s="8">
        <v>14.0</v>
      </c>
      <c r="G1466" s="8">
        <v>18.0</v>
      </c>
      <c r="H1466" s="8">
        <v>19.8</v>
      </c>
      <c r="I1466" s="11">
        <v>7.6</v>
      </c>
      <c r="J1466" s="10">
        <v>2.7</v>
      </c>
      <c r="K1466" s="10">
        <v>7.0</v>
      </c>
      <c r="L1466" s="8">
        <v>37.8</v>
      </c>
      <c r="M1466" s="10">
        <v>1.5</v>
      </c>
      <c r="N1466" s="10">
        <v>4.0</v>
      </c>
      <c r="O1466" s="8">
        <v>38.3</v>
      </c>
      <c r="P1466" s="8">
        <v>0.8</v>
      </c>
      <c r="Q1466" s="8">
        <v>0.9</v>
      </c>
      <c r="R1466" s="8">
        <v>85.7</v>
      </c>
      <c r="S1466" s="10">
        <v>0.4</v>
      </c>
      <c r="T1466" s="10">
        <v>2.1</v>
      </c>
      <c r="U1466" s="10">
        <v>2.5</v>
      </c>
      <c r="V1466" s="10">
        <v>3.2</v>
      </c>
      <c r="W1466" s="10">
        <v>2.4</v>
      </c>
      <c r="X1466" s="10">
        <v>0.8</v>
      </c>
      <c r="Y1466" s="10">
        <v>0.2</v>
      </c>
      <c r="Z1466" s="10">
        <v>1.1</v>
      </c>
      <c r="AA1466" s="8">
        <v>16.6</v>
      </c>
      <c r="AB1466" s="8">
        <v>0.0</v>
      </c>
      <c r="AC1466" s="8">
        <v>0.0</v>
      </c>
      <c r="AD1466" s="8">
        <v>-1.3</v>
      </c>
      <c r="AE1466" s="14">
        <v>2015.0</v>
      </c>
      <c r="AF1466" s="17"/>
    </row>
    <row r="1467">
      <c r="A1467" s="8">
        <v>58.0</v>
      </c>
      <c r="B1467" s="9" t="s">
        <v>2960</v>
      </c>
      <c r="C1467" s="10" t="s">
        <v>2961</v>
      </c>
      <c r="D1467" s="8">
        <v>25.0</v>
      </c>
      <c r="E1467" s="8">
        <v>32.0</v>
      </c>
      <c r="F1467" s="8">
        <v>17.0</v>
      </c>
      <c r="G1467" s="8">
        <v>15.0</v>
      </c>
      <c r="H1467" s="8">
        <v>17.0</v>
      </c>
      <c r="I1467" s="11">
        <v>7.5</v>
      </c>
      <c r="J1467" s="10">
        <v>2.5</v>
      </c>
      <c r="K1467" s="10">
        <v>7.1</v>
      </c>
      <c r="L1467" s="8">
        <v>34.8</v>
      </c>
      <c r="M1467" s="10">
        <v>1.2</v>
      </c>
      <c r="N1467" s="10">
        <v>3.6</v>
      </c>
      <c r="O1467" s="8">
        <v>31.9</v>
      </c>
      <c r="P1467" s="8">
        <v>1.4</v>
      </c>
      <c r="Q1467" s="8">
        <v>1.9</v>
      </c>
      <c r="R1467" s="8">
        <v>72.6</v>
      </c>
      <c r="S1467" s="10">
        <v>0.3</v>
      </c>
      <c r="T1467" s="10">
        <v>1.0</v>
      </c>
      <c r="U1467" s="10">
        <v>1.3</v>
      </c>
      <c r="V1467" s="10">
        <v>0.9</v>
      </c>
      <c r="W1467" s="10">
        <v>0.9</v>
      </c>
      <c r="X1467" s="10">
        <v>0.9</v>
      </c>
      <c r="Y1467" s="10">
        <v>0.1</v>
      </c>
      <c r="Z1467" s="10">
        <v>1.0</v>
      </c>
      <c r="AA1467" s="8">
        <v>12.9</v>
      </c>
      <c r="AB1467" s="8">
        <v>0.0</v>
      </c>
      <c r="AC1467" s="8">
        <v>0.0</v>
      </c>
      <c r="AD1467" s="8">
        <v>1.2</v>
      </c>
      <c r="AE1467" s="14">
        <v>2015.0</v>
      </c>
      <c r="AF1467" s="17"/>
    </row>
    <row r="1468">
      <c r="A1468" s="8">
        <v>59.0</v>
      </c>
      <c r="B1468" s="9" t="s">
        <v>2962</v>
      </c>
      <c r="C1468" s="10" t="s">
        <v>2963</v>
      </c>
      <c r="D1468" s="8">
        <v>25.0</v>
      </c>
      <c r="E1468" s="8">
        <v>32.0</v>
      </c>
      <c r="F1468" s="8">
        <v>17.0</v>
      </c>
      <c r="G1468" s="8">
        <v>15.0</v>
      </c>
      <c r="H1468" s="8">
        <v>23.9</v>
      </c>
      <c r="I1468" s="11">
        <v>7.4</v>
      </c>
      <c r="J1468" s="10">
        <v>2.5</v>
      </c>
      <c r="K1468" s="10">
        <v>6.7</v>
      </c>
      <c r="L1468" s="8">
        <v>37.1</v>
      </c>
      <c r="M1468" s="10">
        <v>0.4</v>
      </c>
      <c r="N1468" s="10">
        <v>1.3</v>
      </c>
      <c r="O1468" s="8">
        <v>32.6</v>
      </c>
      <c r="P1468" s="8">
        <v>2.1</v>
      </c>
      <c r="Q1468" s="8">
        <v>2.7</v>
      </c>
      <c r="R1468" s="8">
        <v>75.9</v>
      </c>
      <c r="S1468" s="10">
        <v>0.8</v>
      </c>
      <c r="T1468" s="10">
        <v>2.2</v>
      </c>
      <c r="U1468" s="10">
        <v>3.0</v>
      </c>
      <c r="V1468" s="10">
        <v>2.2</v>
      </c>
      <c r="W1468" s="10">
        <v>1.3</v>
      </c>
      <c r="X1468" s="10">
        <v>0.8</v>
      </c>
      <c r="Y1468" s="10">
        <v>0.3</v>
      </c>
      <c r="Z1468" s="10">
        <v>2.6</v>
      </c>
      <c r="AA1468" s="8">
        <v>15.4</v>
      </c>
      <c r="AB1468" s="8">
        <v>0.0</v>
      </c>
      <c r="AC1468" s="8">
        <v>0.0</v>
      </c>
      <c r="AD1468" s="8">
        <v>0.4</v>
      </c>
      <c r="AE1468" s="14">
        <v>2015.0</v>
      </c>
      <c r="AF1468" s="17"/>
    </row>
    <row r="1469">
      <c r="A1469" s="8">
        <v>60.0</v>
      </c>
      <c r="B1469" s="9" t="s">
        <v>2964</v>
      </c>
      <c r="C1469" s="10" t="s">
        <v>2965</v>
      </c>
      <c r="D1469" s="8">
        <v>27.0</v>
      </c>
      <c r="E1469" s="8">
        <v>30.0</v>
      </c>
      <c r="F1469" s="8">
        <v>7.0</v>
      </c>
      <c r="G1469" s="8">
        <v>23.0</v>
      </c>
      <c r="H1469" s="8">
        <v>16.1</v>
      </c>
      <c r="I1469" s="11">
        <v>7.4</v>
      </c>
      <c r="J1469" s="10">
        <v>2.6</v>
      </c>
      <c r="K1469" s="10">
        <v>6.4</v>
      </c>
      <c r="L1469" s="8">
        <v>41.4</v>
      </c>
      <c r="M1469" s="10">
        <v>0.7</v>
      </c>
      <c r="N1469" s="10">
        <v>2.3</v>
      </c>
      <c r="O1469" s="8">
        <v>32.4</v>
      </c>
      <c r="P1469" s="8">
        <v>1.4</v>
      </c>
      <c r="Q1469" s="8">
        <v>1.7</v>
      </c>
      <c r="R1469" s="8">
        <v>82.7</v>
      </c>
      <c r="S1469" s="10">
        <v>1.1</v>
      </c>
      <c r="T1469" s="10">
        <v>2.2</v>
      </c>
      <c r="U1469" s="10">
        <v>3.3</v>
      </c>
      <c r="V1469" s="10">
        <v>0.5</v>
      </c>
      <c r="W1469" s="10">
        <v>1.2</v>
      </c>
      <c r="X1469" s="10">
        <v>0.5</v>
      </c>
      <c r="Y1469" s="10">
        <v>0.3</v>
      </c>
      <c r="Z1469" s="10">
        <v>1.5</v>
      </c>
      <c r="AA1469" s="8">
        <v>13.5</v>
      </c>
      <c r="AB1469" s="8">
        <v>0.0</v>
      </c>
      <c r="AC1469" s="8">
        <v>0.0</v>
      </c>
      <c r="AD1469" s="8">
        <v>-3.8</v>
      </c>
      <c r="AE1469" s="14">
        <v>2015.0</v>
      </c>
      <c r="AF1469" s="17"/>
    </row>
    <row r="1470">
      <c r="A1470" s="8">
        <v>61.0</v>
      </c>
      <c r="B1470" s="9" t="s">
        <v>2966</v>
      </c>
      <c r="C1470" s="10" t="s">
        <v>2967</v>
      </c>
      <c r="D1470" s="8">
        <v>32.0</v>
      </c>
      <c r="E1470" s="8">
        <v>34.0</v>
      </c>
      <c r="F1470" s="8">
        <v>23.0</v>
      </c>
      <c r="G1470" s="8">
        <v>11.0</v>
      </c>
      <c r="H1470" s="8">
        <v>23.7</v>
      </c>
      <c r="I1470" s="11">
        <v>7.4</v>
      </c>
      <c r="J1470" s="10">
        <v>2.6</v>
      </c>
      <c r="K1470" s="10">
        <v>6.2</v>
      </c>
      <c r="L1470" s="8">
        <v>42.0</v>
      </c>
      <c r="M1470" s="10">
        <v>0.4</v>
      </c>
      <c r="N1470" s="10">
        <v>1.0</v>
      </c>
      <c r="O1470" s="8">
        <v>36.4</v>
      </c>
      <c r="P1470" s="8">
        <v>1.8</v>
      </c>
      <c r="Q1470" s="8">
        <v>2.1</v>
      </c>
      <c r="R1470" s="8">
        <v>84.5</v>
      </c>
      <c r="S1470" s="10">
        <v>0.6</v>
      </c>
      <c r="T1470" s="10">
        <v>1.7</v>
      </c>
      <c r="U1470" s="10">
        <v>2.4</v>
      </c>
      <c r="V1470" s="10">
        <v>3.5</v>
      </c>
      <c r="W1470" s="10">
        <v>2.1</v>
      </c>
      <c r="X1470" s="10">
        <v>0.8</v>
      </c>
      <c r="Y1470" s="10">
        <v>0.1</v>
      </c>
      <c r="Z1470" s="10">
        <v>2.0</v>
      </c>
      <c r="AA1470" s="8">
        <v>15.4</v>
      </c>
      <c r="AB1470" s="8">
        <v>0.0</v>
      </c>
      <c r="AC1470" s="8">
        <v>0.0</v>
      </c>
      <c r="AD1470" s="8">
        <v>3.1</v>
      </c>
      <c r="AE1470" s="14">
        <v>2015.0</v>
      </c>
      <c r="AF1470" s="17"/>
    </row>
    <row r="1471">
      <c r="A1471" s="8">
        <v>62.0</v>
      </c>
      <c r="B1471" s="9" t="s">
        <v>2968</v>
      </c>
      <c r="C1471" s="10" t="s">
        <v>2969</v>
      </c>
      <c r="D1471" s="8">
        <v>34.0</v>
      </c>
      <c r="E1471" s="8">
        <v>34.0</v>
      </c>
      <c r="F1471" s="8">
        <v>17.0</v>
      </c>
      <c r="G1471" s="8">
        <v>17.0</v>
      </c>
      <c r="H1471" s="8">
        <v>24.1</v>
      </c>
      <c r="I1471" s="11">
        <v>7.1</v>
      </c>
      <c r="J1471" s="10">
        <v>3.2</v>
      </c>
      <c r="K1471" s="10">
        <v>6.8</v>
      </c>
      <c r="L1471" s="8">
        <v>47.2</v>
      </c>
      <c r="M1471" s="8">
        <v>0.0</v>
      </c>
      <c r="N1471" s="8">
        <v>0.0</v>
      </c>
      <c r="O1471" s="8">
        <v>0.0</v>
      </c>
      <c r="P1471" s="8">
        <v>0.7</v>
      </c>
      <c r="Q1471" s="8">
        <v>1.3</v>
      </c>
      <c r="R1471" s="8">
        <v>51.1</v>
      </c>
      <c r="S1471" s="10">
        <v>2.3</v>
      </c>
      <c r="T1471" s="10">
        <v>4.2</v>
      </c>
      <c r="U1471" s="10">
        <v>6.5</v>
      </c>
      <c r="V1471" s="10">
        <v>0.9</v>
      </c>
      <c r="W1471" s="10">
        <v>1.3</v>
      </c>
      <c r="X1471" s="10">
        <v>0.7</v>
      </c>
      <c r="Y1471" s="10">
        <v>0.8</v>
      </c>
      <c r="Z1471" s="10">
        <v>2.8</v>
      </c>
      <c r="AA1471" s="8">
        <v>17.6</v>
      </c>
      <c r="AB1471" s="8">
        <v>1.0</v>
      </c>
      <c r="AC1471" s="8">
        <v>0.0</v>
      </c>
      <c r="AD1471" s="8">
        <v>-0.4</v>
      </c>
      <c r="AE1471" s="14">
        <v>2015.0</v>
      </c>
      <c r="AF1471" s="17"/>
    </row>
    <row r="1472">
      <c r="A1472" s="8">
        <v>63.0</v>
      </c>
      <c r="B1472" s="9" t="s">
        <v>2970</v>
      </c>
      <c r="C1472" s="10" t="s">
        <v>2971</v>
      </c>
      <c r="D1472" s="8">
        <v>28.0</v>
      </c>
      <c r="E1472" s="8">
        <v>2.0</v>
      </c>
      <c r="F1472" s="8">
        <v>1.0</v>
      </c>
      <c r="G1472" s="8">
        <v>1.0</v>
      </c>
      <c r="H1472" s="8">
        <v>15.9</v>
      </c>
      <c r="I1472" s="11">
        <v>7.0</v>
      </c>
      <c r="J1472" s="10">
        <v>2.5</v>
      </c>
      <c r="K1472" s="10">
        <v>4.5</v>
      </c>
      <c r="L1472" s="8">
        <v>55.6</v>
      </c>
      <c r="M1472" s="10">
        <v>0.5</v>
      </c>
      <c r="N1472" s="10">
        <v>1.0</v>
      </c>
      <c r="O1472" s="8">
        <v>50.0</v>
      </c>
      <c r="P1472" s="8">
        <v>1.5</v>
      </c>
      <c r="Q1472" s="8">
        <v>2.0</v>
      </c>
      <c r="R1472" s="8">
        <v>75.0</v>
      </c>
      <c r="S1472" s="8">
        <v>0.0</v>
      </c>
      <c r="T1472" s="10">
        <v>0.5</v>
      </c>
      <c r="U1472" s="10">
        <v>0.5</v>
      </c>
      <c r="V1472" s="10">
        <v>1.0</v>
      </c>
      <c r="W1472" s="10">
        <v>0.5</v>
      </c>
      <c r="X1472" s="10">
        <v>1.0</v>
      </c>
      <c r="Y1472" s="8">
        <v>0.0</v>
      </c>
      <c r="Z1472" s="10">
        <v>1.5</v>
      </c>
      <c r="AA1472" s="8">
        <v>11.0</v>
      </c>
      <c r="AB1472" s="8">
        <v>0.0</v>
      </c>
      <c r="AC1472" s="8">
        <v>0.0</v>
      </c>
      <c r="AD1472" s="8">
        <v>1.0</v>
      </c>
      <c r="AE1472" s="14">
        <v>2015.0</v>
      </c>
      <c r="AF1472" s="17"/>
    </row>
    <row r="1473">
      <c r="A1473" s="8">
        <v>64.0</v>
      </c>
      <c r="B1473" s="9" t="s">
        <v>2972</v>
      </c>
      <c r="C1473" s="10" t="s">
        <v>2973</v>
      </c>
      <c r="D1473" s="8">
        <v>23.0</v>
      </c>
      <c r="E1473" s="8">
        <v>34.0</v>
      </c>
      <c r="F1473" s="8">
        <v>15.0</v>
      </c>
      <c r="G1473" s="8">
        <v>19.0</v>
      </c>
      <c r="H1473" s="8">
        <v>16.0</v>
      </c>
      <c r="I1473" s="11">
        <v>6.9</v>
      </c>
      <c r="J1473" s="10">
        <v>2.5</v>
      </c>
      <c r="K1473" s="10">
        <v>6.0</v>
      </c>
      <c r="L1473" s="8">
        <v>42.4</v>
      </c>
      <c r="M1473" s="10">
        <v>0.7</v>
      </c>
      <c r="N1473" s="10">
        <v>1.9</v>
      </c>
      <c r="O1473" s="8">
        <v>34.8</v>
      </c>
      <c r="P1473" s="8">
        <v>1.2</v>
      </c>
      <c r="Q1473" s="8">
        <v>1.4</v>
      </c>
      <c r="R1473" s="8">
        <v>81.6</v>
      </c>
      <c r="S1473" s="10">
        <v>0.5</v>
      </c>
      <c r="T1473" s="10">
        <v>1.8</v>
      </c>
      <c r="U1473" s="10">
        <v>2.3</v>
      </c>
      <c r="V1473" s="10">
        <v>2.7</v>
      </c>
      <c r="W1473" s="10">
        <v>1.7</v>
      </c>
      <c r="X1473" s="10">
        <v>0.6</v>
      </c>
      <c r="Y1473" s="10">
        <v>0.1</v>
      </c>
      <c r="Z1473" s="10">
        <v>1.3</v>
      </c>
      <c r="AA1473" s="8">
        <v>14.2</v>
      </c>
      <c r="AB1473" s="8">
        <v>0.0</v>
      </c>
      <c r="AC1473" s="8">
        <v>0.0</v>
      </c>
      <c r="AD1473" s="8">
        <v>1.8</v>
      </c>
      <c r="AE1473" s="14">
        <v>2015.0</v>
      </c>
      <c r="AF1473" s="17"/>
    </row>
    <row r="1474">
      <c r="A1474" s="8">
        <v>65.0</v>
      </c>
      <c r="B1474" s="9" t="s">
        <v>2974</v>
      </c>
      <c r="C1474" s="10" t="s">
        <v>2975</v>
      </c>
      <c r="D1474" s="8">
        <v>23.0</v>
      </c>
      <c r="E1474" s="8">
        <v>32.0</v>
      </c>
      <c r="F1474" s="8">
        <v>19.0</v>
      </c>
      <c r="G1474" s="8">
        <v>13.0</v>
      </c>
      <c r="H1474" s="8">
        <v>20.7</v>
      </c>
      <c r="I1474" s="11">
        <v>6.9</v>
      </c>
      <c r="J1474" s="10">
        <v>2.6</v>
      </c>
      <c r="K1474" s="10">
        <v>5.7</v>
      </c>
      <c r="L1474" s="8">
        <v>45.1</v>
      </c>
      <c r="M1474" s="10">
        <v>0.2</v>
      </c>
      <c r="N1474" s="10">
        <v>0.5</v>
      </c>
      <c r="O1474" s="8">
        <v>40.0</v>
      </c>
      <c r="P1474" s="8">
        <v>1.6</v>
      </c>
      <c r="Q1474" s="8">
        <v>1.8</v>
      </c>
      <c r="R1474" s="8">
        <v>91.1</v>
      </c>
      <c r="S1474" s="10">
        <v>1.3</v>
      </c>
      <c r="T1474" s="10">
        <v>3.0</v>
      </c>
      <c r="U1474" s="10">
        <v>4.3</v>
      </c>
      <c r="V1474" s="10">
        <v>0.9</v>
      </c>
      <c r="W1474" s="10">
        <v>1.1</v>
      </c>
      <c r="X1474" s="10">
        <v>0.6</v>
      </c>
      <c r="Y1474" s="10">
        <v>0.4</v>
      </c>
      <c r="Z1474" s="10">
        <v>2.2</v>
      </c>
      <c r="AA1474" s="8">
        <v>14.4</v>
      </c>
      <c r="AB1474" s="8">
        <v>1.0</v>
      </c>
      <c r="AC1474" s="8">
        <v>0.0</v>
      </c>
      <c r="AD1474" s="8">
        <v>0.6</v>
      </c>
      <c r="AE1474" s="14">
        <v>2015.0</v>
      </c>
      <c r="AF1474" s="17"/>
    </row>
    <row r="1475">
      <c r="A1475" s="8">
        <v>66.0</v>
      </c>
      <c r="B1475" s="9" t="s">
        <v>2976</v>
      </c>
      <c r="C1475" s="10" t="s">
        <v>2977</v>
      </c>
      <c r="D1475" s="8">
        <v>28.0</v>
      </c>
      <c r="E1475" s="8">
        <v>33.0</v>
      </c>
      <c r="F1475" s="8">
        <v>10.0</v>
      </c>
      <c r="G1475" s="8">
        <v>23.0</v>
      </c>
      <c r="H1475" s="8">
        <v>23.1</v>
      </c>
      <c r="I1475" s="11">
        <v>6.9</v>
      </c>
      <c r="J1475" s="10">
        <v>2.6</v>
      </c>
      <c r="K1475" s="10">
        <v>4.8</v>
      </c>
      <c r="L1475" s="8">
        <v>54.4</v>
      </c>
      <c r="M1475" s="10">
        <v>0.7</v>
      </c>
      <c r="N1475" s="10">
        <v>2.1</v>
      </c>
      <c r="O1475" s="8">
        <v>35.3</v>
      </c>
      <c r="P1475" s="8">
        <v>0.9</v>
      </c>
      <c r="Q1475" s="8">
        <v>1.2</v>
      </c>
      <c r="R1475" s="8">
        <v>77.5</v>
      </c>
      <c r="S1475" s="10">
        <v>0.4</v>
      </c>
      <c r="T1475" s="10">
        <v>3.3</v>
      </c>
      <c r="U1475" s="10">
        <v>3.7</v>
      </c>
      <c r="V1475" s="10">
        <v>1.2</v>
      </c>
      <c r="W1475" s="10">
        <v>1.1</v>
      </c>
      <c r="X1475" s="10">
        <v>0.7</v>
      </c>
      <c r="Y1475" s="10">
        <v>0.2</v>
      </c>
      <c r="Z1475" s="10">
        <v>2.4</v>
      </c>
      <c r="AA1475" s="8">
        <v>14.2</v>
      </c>
      <c r="AB1475" s="8">
        <v>0.0</v>
      </c>
      <c r="AC1475" s="8">
        <v>0.0</v>
      </c>
      <c r="AD1475" s="8">
        <v>-4.0</v>
      </c>
      <c r="AE1475" s="14">
        <v>2015.0</v>
      </c>
      <c r="AF1475" s="17"/>
    </row>
    <row r="1476">
      <c r="A1476" s="8">
        <v>67.0</v>
      </c>
      <c r="B1476" s="9" t="s">
        <v>2978</v>
      </c>
      <c r="C1476" s="10" t="s">
        <v>2979</v>
      </c>
      <c r="D1476" s="8">
        <v>31.0</v>
      </c>
      <c r="E1476" s="8">
        <v>12.0</v>
      </c>
      <c r="F1476" s="8">
        <v>3.0</v>
      </c>
      <c r="G1476" s="8">
        <v>9.0</v>
      </c>
      <c r="H1476" s="8">
        <v>30.9</v>
      </c>
      <c r="I1476" s="11">
        <v>6.8</v>
      </c>
      <c r="J1476" s="10">
        <v>2.2</v>
      </c>
      <c r="K1476" s="10">
        <v>7.6</v>
      </c>
      <c r="L1476" s="8">
        <v>28.6</v>
      </c>
      <c r="M1476" s="10">
        <v>1.0</v>
      </c>
      <c r="N1476" s="10">
        <v>3.8</v>
      </c>
      <c r="O1476" s="8">
        <v>26.7</v>
      </c>
      <c r="P1476" s="8">
        <v>1.4</v>
      </c>
      <c r="Q1476" s="8">
        <v>1.7</v>
      </c>
      <c r="R1476" s="8">
        <v>85.0</v>
      </c>
      <c r="S1476" s="10">
        <v>0.8</v>
      </c>
      <c r="T1476" s="10">
        <v>2.2</v>
      </c>
      <c r="U1476" s="10">
        <v>3.0</v>
      </c>
      <c r="V1476" s="10">
        <v>3.1</v>
      </c>
      <c r="W1476" s="10">
        <v>1.5</v>
      </c>
      <c r="X1476" s="10">
        <v>0.9</v>
      </c>
      <c r="Y1476" s="10">
        <v>0.2</v>
      </c>
      <c r="Z1476" s="10">
        <v>2.4</v>
      </c>
      <c r="AA1476" s="8">
        <v>16.0</v>
      </c>
      <c r="AB1476" s="8">
        <v>0.0</v>
      </c>
      <c r="AC1476" s="8">
        <v>0.0</v>
      </c>
      <c r="AD1476" s="8">
        <v>-2.4</v>
      </c>
      <c r="AE1476" s="14">
        <v>2015.0</v>
      </c>
      <c r="AF1476" s="17"/>
    </row>
    <row r="1477">
      <c r="A1477" s="8">
        <v>68.0</v>
      </c>
      <c r="B1477" s="9" t="s">
        <v>2980</v>
      </c>
      <c r="C1477" s="10" t="s">
        <v>2981</v>
      </c>
      <c r="D1477" s="8">
        <v>28.0</v>
      </c>
      <c r="E1477" s="8">
        <v>33.0</v>
      </c>
      <c r="F1477" s="8">
        <v>20.0</v>
      </c>
      <c r="G1477" s="8">
        <v>13.0</v>
      </c>
      <c r="H1477" s="8">
        <v>21.4</v>
      </c>
      <c r="I1477" s="11">
        <v>6.7</v>
      </c>
      <c r="J1477" s="10">
        <v>3.0</v>
      </c>
      <c r="K1477" s="10">
        <v>6.4</v>
      </c>
      <c r="L1477" s="8">
        <v>47.1</v>
      </c>
      <c r="M1477" s="8">
        <v>0.0</v>
      </c>
      <c r="N1477" s="8">
        <v>0.0</v>
      </c>
      <c r="O1477" s="8">
        <v>0.0</v>
      </c>
      <c r="P1477" s="8">
        <v>0.7</v>
      </c>
      <c r="Q1477" s="8">
        <v>0.9</v>
      </c>
      <c r="R1477" s="8">
        <v>77.4</v>
      </c>
      <c r="S1477" s="10">
        <v>2.1</v>
      </c>
      <c r="T1477" s="10">
        <v>3.8</v>
      </c>
      <c r="U1477" s="10">
        <v>5.9</v>
      </c>
      <c r="V1477" s="10">
        <v>1.3</v>
      </c>
      <c r="W1477" s="10">
        <v>0.9</v>
      </c>
      <c r="X1477" s="10">
        <v>0.7</v>
      </c>
      <c r="Y1477" s="10">
        <v>1.1</v>
      </c>
      <c r="Z1477" s="10">
        <v>2.3</v>
      </c>
      <c r="AA1477" s="8">
        <v>17.5</v>
      </c>
      <c r="AB1477" s="8">
        <v>3.0</v>
      </c>
      <c r="AC1477" s="8">
        <v>0.0</v>
      </c>
      <c r="AD1477" s="8">
        <v>2.1</v>
      </c>
      <c r="AE1477" s="14">
        <v>2015.0</v>
      </c>
      <c r="AF1477" s="17"/>
    </row>
    <row r="1478">
      <c r="A1478" s="8">
        <v>69.0</v>
      </c>
      <c r="B1478" s="9" t="s">
        <v>2982</v>
      </c>
      <c r="C1478" s="10" t="s">
        <v>2983</v>
      </c>
      <c r="D1478" s="8">
        <v>31.0</v>
      </c>
      <c r="E1478" s="8">
        <v>34.0</v>
      </c>
      <c r="F1478" s="8">
        <v>20.0</v>
      </c>
      <c r="G1478" s="8">
        <v>14.0</v>
      </c>
      <c r="H1478" s="8">
        <v>23.0</v>
      </c>
      <c r="I1478" s="11">
        <v>6.7</v>
      </c>
      <c r="J1478" s="10">
        <v>2.4</v>
      </c>
      <c r="K1478" s="10">
        <v>6.3</v>
      </c>
      <c r="L1478" s="8">
        <v>37.4</v>
      </c>
      <c r="M1478" s="10">
        <v>1.3</v>
      </c>
      <c r="N1478" s="10">
        <v>3.3</v>
      </c>
      <c r="O1478" s="8">
        <v>39.6</v>
      </c>
      <c r="P1478" s="8">
        <v>0.7</v>
      </c>
      <c r="Q1478" s="8">
        <v>0.8</v>
      </c>
      <c r="R1478" s="8">
        <v>88.9</v>
      </c>
      <c r="S1478" s="10">
        <v>0.4</v>
      </c>
      <c r="T1478" s="10">
        <v>1.8</v>
      </c>
      <c r="U1478" s="10">
        <v>2.1</v>
      </c>
      <c r="V1478" s="10">
        <v>2.7</v>
      </c>
      <c r="W1478" s="10">
        <v>1.4</v>
      </c>
      <c r="X1478" s="10">
        <v>1.0</v>
      </c>
      <c r="Y1478" s="10">
        <v>0.1</v>
      </c>
      <c r="Z1478" s="10">
        <v>1.7</v>
      </c>
      <c r="AA1478" s="8">
        <v>15.1</v>
      </c>
      <c r="AB1478" s="8">
        <v>0.0</v>
      </c>
      <c r="AC1478" s="8">
        <v>0.0</v>
      </c>
      <c r="AD1478" s="8">
        <v>1.9</v>
      </c>
      <c r="AE1478" s="14">
        <v>2015.0</v>
      </c>
      <c r="AF1478" s="17"/>
    </row>
    <row r="1479">
      <c r="A1479" s="8">
        <v>70.0</v>
      </c>
      <c r="B1479" s="9" t="s">
        <v>2984</v>
      </c>
      <c r="C1479" s="10" t="s">
        <v>2985</v>
      </c>
      <c r="D1479" s="8">
        <v>25.0</v>
      </c>
      <c r="E1479" s="8">
        <v>29.0</v>
      </c>
      <c r="F1479" s="8">
        <v>17.0</v>
      </c>
      <c r="G1479" s="8">
        <v>12.0</v>
      </c>
      <c r="H1479" s="8">
        <v>20.8</v>
      </c>
      <c r="I1479" s="11">
        <v>6.7</v>
      </c>
      <c r="J1479" s="10">
        <v>2.7</v>
      </c>
      <c r="K1479" s="10">
        <v>6.0</v>
      </c>
      <c r="L1479" s="8">
        <v>44.5</v>
      </c>
      <c r="M1479" s="10">
        <v>0.4</v>
      </c>
      <c r="N1479" s="10">
        <v>1.1</v>
      </c>
      <c r="O1479" s="8">
        <v>40.6</v>
      </c>
      <c r="P1479" s="8">
        <v>0.9</v>
      </c>
      <c r="Q1479" s="8">
        <v>1.2</v>
      </c>
      <c r="R1479" s="8">
        <v>76.5</v>
      </c>
      <c r="S1479" s="10">
        <v>1.0</v>
      </c>
      <c r="T1479" s="10">
        <v>1.7</v>
      </c>
      <c r="U1479" s="10">
        <v>2.7</v>
      </c>
      <c r="V1479" s="10">
        <v>2.0</v>
      </c>
      <c r="W1479" s="10">
        <v>1.6</v>
      </c>
      <c r="X1479" s="10">
        <v>0.7</v>
      </c>
      <c r="Y1479" s="8">
        <v>0.0</v>
      </c>
      <c r="Z1479" s="10">
        <v>2.0</v>
      </c>
      <c r="AA1479" s="8">
        <v>13.1</v>
      </c>
      <c r="AB1479" s="8">
        <v>0.0</v>
      </c>
      <c r="AC1479" s="8">
        <v>0.0</v>
      </c>
      <c r="AD1479" s="8">
        <v>-1.1</v>
      </c>
      <c r="AE1479" s="14">
        <v>2015.0</v>
      </c>
      <c r="AF1479" s="17"/>
    </row>
    <row r="1480">
      <c r="A1480" s="8">
        <v>71.0</v>
      </c>
      <c r="B1480" s="9" t="s">
        <v>2986</v>
      </c>
      <c r="C1480" s="10" t="s">
        <v>2987</v>
      </c>
      <c r="D1480" s="8">
        <v>28.0</v>
      </c>
      <c r="E1480" s="8">
        <v>34.0</v>
      </c>
      <c r="F1480" s="8">
        <v>18.0</v>
      </c>
      <c r="G1480" s="8">
        <v>16.0</v>
      </c>
      <c r="H1480" s="8">
        <v>25.0</v>
      </c>
      <c r="I1480" s="11">
        <v>6.6</v>
      </c>
      <c r="J1480" s="10">
        <v>3.1</v>
      </c>
      <c r="K1480" s="10">
        <v>6.3</v>
      </c>
      <c r="L1480" s="8">
        <v>48.6</v>
      </c>
      <c r="M1480" s="8">
        <v>0.0</v>
      </c>
      <c r="N1480" s="8">
        <v>0.0</v>
      </c>
      <c r="O1480" s="8">
        <v>0.0</v>
      </c>
      <c r="P1480" s="8">
        <v>0.5</v>
      </c>
      <c r="Q1480" s="8">
        <v>1.2</v>
      </c>
      <c r="R1480" s="8">
        <v>42.5</v>
      </c>
      <c r="S1480" s="10">
        <v>3.0</v>
      </c>
      <c r="T1480" s="10">
        <v>6.3</v>
      </c>
      <c r="U1480" s="10">
        <v>9.3</v>
      </c>
      <c r="V1480" s="10">
        <v>1.3</v>
      </c>
      <c r="W1480" s="10">
        <v>1.0</v>
      </c>
      <c r="X1480" s="10">
        <v>0.4</v>
      </c>
      <c r="Y1480" s="10">
        <v>1.2</v>
      </c>
      <c r="Z1480" s="10">
        <v>3.1</v>
      </c>
      <c r="AA1480" s="8">
        <v>20.3</v>
      </c>
      <c r="AB1480" s="8">
        <v>6.0</v>
      </c>
      <c r="AC1480" s="8">
        <v>0.0</v>
      </c>
      <c r="AD1480" s="8">
        <v>1.9</v>
      </c>
      <c r="AE1480" s="14">
        <v>2015.0</v>
      </c>
      <c r="AF1480" s="17"/>
    </row>
    <row r="1481">
      <c r="A1481" s="8">
        <v>72.0</v>
      </c>
      <c r="B1481" s="9" t="s">
        <v>2988</v>
      </c>
      <c r="C1481" s="10" t="s">
        <v>2989</v>
      </c>
      <c r="D1481" s="8">
        <v>23.0</v>
      </c>
      <c r="E1481" s="8">
        <v>30.0</v>
      </c>
      <c r="F1481" s="8">
        <v>21.0</v>
      </c>
      <c r="G1481" s="8">
        <v>9.0</v>
      </c>
      <c r="H1481" s="8">
        <v>14.3</v>
      </c>
      <c r="I1481" s="11">
        <v>6.6</v>
      </c>
      <c r="J1481" s="10">
        <v>2.0</v>
      </c>
      <c r="K1481" s="10">
        <v>5.0</v>
      </c>
      <c r="L1481" s="8">
        <v>39.1</v>
      </c>
      <c r="M1481" s="10">
        <v>0.3</v>
      </c>
      <c r="N1481" s="10">
        <v>1.0</v>
      </c>
      <c r="O1481" s="8">
        <v>26.7</v>
      </c>
      <c r="P1481" s="8">
        <v>2.4</v>
      </c>
      <c r="Q1481" s="8">
        <v>3.4</v>
      </c>
      <c r="R1481" s="8">
        <v>71.3</v>
      </c>
      <c r="S1481" s="10">
        <v>0.6</v>
      </c>
      <c r="T1481" s="10">
        <v>2.1</v>
      </c>
      <c r="U1481" s="10">
        <v>2.7</v>
      </c>
      <c r="V1481" s="10">
        <v>2.3</v>
      </c>
      <c r="W1481" s="10">
        <v>1.6</v>
      </c>
      <c r="X1481" s="10">
        <v>1.2</v>
      </c>
      <c r="Y1481" s="10">
        <v>0.1</v>
      </c>
      <c r="Z1481" s="10">
        <v>1.9</v>
      </c>
      <c r="AA1481" s="8">
        <v>14.4</v>
      </c>
      <c r="AB1481" s="8">
        <v>0.0</v>
      </c>
      <c r="AC1481" s="8">
        <v>0.0</v>
      </c>
      <c r="AD1481" s="8">
        <v>3.2</v>
      </c>
      <c r="AE1481" s="14">
        <v>2015.0</v>
      </c>
      <c r="AF1481" s="17"/>
    </row>
    <row r="1482">
      <c r="A1482" s="8">
        <v>73.0</v>
      </c>
      <c r="B1482" s="9" t="s">
        <v>2990</v>
      </c>
      <c r="C1482" s="10" t="s">
        <v>2991</v>
      </c>
      <c r="D1482" s="8">
        <v>33.0</v>
      </c>
      <c r="E1482" s="8">
        <v>27.0</v>
      </c>
      <c r="F1482" s="8">
        <v>8.0</v>
      </c>
      <c r="G1482" s="8">
        <v>19.0</v>
      </c>
      <c r="H1482" s="8">
        <v>18.3</v>
      </c>
      <c r="I1482" s="11">
        <v>6.6</v>
      </c>
      <c r="J1482" s="10">
        <v>2.3</v>
      </c>
      <c r="K1482" s="10">
        <v>5.3</v>
      </c>
      <c r="L1482" s="8">
        <v>43.4</v>
      </c>
      <c r="M1482" s="10">
        <v>0.9</v>
      </c>
      <c r="N1482" s="10">
        <v>2.8</v>
      </c>
      <c r="O1482" s="8">
        <v>33.3</v>
      </c>
      <c r="P1482" s="8">
        <v>1.0</v>
      </c>
      <c r="Q1482" s="8">
        <v>1.4</v>
      </c>
      <c r="R1482" s="8">
        <v>75.7</v>
      </c>
      <c r="S1482" s="10">
        <v>0.7</v>
      </c>
      <c r="T1482" s="10">
        <v>1.8</v>
      </c>
      <c r="U1482" s="10">
        <v>2.5</v>
      </c>
      <c r="V1482" s="10">
        <v>0.4</v>
      </c>
      <c r="W1482" s="10">
        <v>0.7</v>
      </c>
      <c r="X1482" s="10">
        <v>0.3</v>
      </c>
      <c r="Y1482" s="10">
        <v>0.4</v>
      </c>
      <c r="Z1482" s="10">
        <v>2.1</v>
      </c>
      <c r="AA1482" s="8">
        <v>11.9</v>
      </c>
      <c r="AB1482" s="8">
        <v>0.0</v>
      </c>
      <c r="AC1482" s="8">
        <v>0.0</v>
      </c>
      <c r="AD1482" s="8">
        <v>-4.6</v>
      </c>
      <c r="AE1482" s="14">
        <v>2015.0</v>
      </c>
      <c r="AF1482" s="17"/>
    </row>
    <row r="1483">
      <c r="A1483" s="8">
        <v>74.0</v>
      </c>
      <c r="B1483" s="9" t="s">
        <v>2992</v>
      </c>
      <c r="C1483" s="10" t="s">
        <v>2993</v>
      </c>
      <c r="D1483" s="8">
        <v>33.0</v>
      </c>
      <c r="E1483" s="8">
        <v>23.0</v>
      </c>
      <c r="F1483" s="8">
        <v>8.0</v>
      </c>
      <c r="G1483" s="8">
        <v>15.0</v>
      </c>
      <c r="H1483" s="8">
        <v>19.5</v>
      </c>
      <c r="I1483" s="11">
        <v>6.4</v>
      </c>
      <c r="J1483" s="10">
        <v>2.2</v>
      </c>
      <c r="K1483" s="10">
        <v>5.7</v>
      </c>
      <c r="L1483" s="8">
        <v>38.2</v>
      </c>
      <c r="M1483" s="10">
        <v>1.2</v>
      </c>
      <c r="N1483" s="10">
        <v>3.3</v>
      </c>
      <c r="O1483" s="8">
        <v>36.0</v>
      </c>
      <c r="P1483" s="8">
        <v>0.9</v>
      </c>
      <c r="Q1483" s="8">
        <v>1.2</v>
      </c>
      <c r="R1483" s="8">
        <v>75.0</v>
      </c>
      <c r="S1483" s="10">
        <v>0.4</v>
      </c>
      <c r="T1483" s="10">
        <v>1.5</v>
      </c>
      <c r="U1483" s="10">
        <v>2.0</v>
      </c>
      <c r="V1483" s="10">
        <v>1.3</v>
      </c>
      <c r="W1483" s="10">
        <v>1.0</v>
      </c>
      <c r="X1483" s="10">
        <v>0.2</v>
      </c>
      <c r="Y1483" s="10">
        <v>0.2</v>
      </c>
      <c r="Z1483" s="10">
        <v>1.3</v>
      </c>
      <c r="AA1483" s="8">
        <v>11.6</v>
      </c>
      <c r="AB1483" s="8">
        <v>0.0</v>
      </c>
      <c r="AC1483" s="8">
        <v>0.0</v>
      </c>
      <c r="AD1483" s="8">
        <v>-5.0</v>
      </c>
      <c r="AE1483" s="14">
        <v>2015.0</v>
      </c>
      <c r="AF1483" s="17"/>
    </row>
    <row r="1484">
      <c r="A1484" s="8">
        <v>75.0</v>
      </c>
      <c r="B1484" s="9" t="s">
        <v>2994</v>
      </c>
      <c r="C1484" s="10" t="s">
        <v>2995</v>
      </c>
      <c r="D1484" s="8">
        <v>29.0</v>
      </c>
      <c r="E1484" s="8">
        <v>36.0</v>
      </c>
      <c r="F1484" s="8">
        <v>15.0</v>
      </c>
      <c r="G1484" s="8">
        <v>21.0</v>
      </c>
      <c r="H1484" s="8">
        <v>17.9</v>
      </c>
      <c r="I1484" s="11">
        <v>6.4</v>
      </c>
      <c r="J1484" s="10">
        <v>2.3</v>
      </c>
      <c r="K1484" s="10">
        <v>6.2</v>
      </c>
      <c r="L1484" s="8">
        <v>37.2</v>
      </c>
      <c r="M1484" s="10">
        <v>0.9</v>
      </c>
      <c r="N1484" s="10">
        <v>3.0</v>
      </c>
      <c r="O1484" s="8">
        <v>30.8</v>
      </c>
      <c r="P1484" s="8">
        <v>0.8</v>
      </c>
      <c r="Q1484" s="8">
        <v>1.0</v>
      </c>
      <c r="R1484" s="8">
        <v>81.1</v>
      </c>
      <c r="S1484" s="10">
        <v>0.2</v>
      </c>
      <c r="T1484" s="10">
        <v>1.3</v>
      </c>
      <c r="U1484" s="10">
        <v>1.5</v>
      </c>
      <c r="V1484" s="10">
        <v>2.8</v>
      </c>
      <c r="W1484" s="10">
        <v>1.5</v>
      </c>
      <c r="X1484" s="10">
        <v>0.8</v>
      </c>
      <c r="Y1484" s="10">
        <v>0.1</v>
      </c>
      <c r="Z1484" s="10">
        <v>1.7</v>
      </c>
      <c r="AA1484" s="8">
        <v>13.3</v>
      </c>
      <c r="AB1484" s="8">
        <v>0.0</v>
      </c>
      <c r="AC1484" s="8">
        <v>0.0</v>
      </c>
      <c r="AD1484" s="8">
        <v>-3.2</v>
      </c>
      <c r="AE1484" s="14">
        <v>2015.0</v>
      </c>
      <c r="AF1484" s="17"/>
    </row>
    <row r="1485">
      <c r="A1485" s="8">
        <v>76.0</v>
      </c>
      <c r="B1485" s="9" t="s">
        <v>2996</v>
      </c>
      <c r="C1485" s="10" t="s">
        <v>2997</v>
      </c>
      <c r="D1485" s="8">
        <v>29.0</v>
      </c>
      <c r="E1485" s="8">
        <v>33.0</v>
      </c>
      <c r="F1485" s="8">
        <v>22.0</v>
      </c>
      <c r="G1485" s="8">
        <v>11.0</v>
      </c>
      <c r="H1485" s="8">
        <v>19.5</v>
      </c>
      <c r="I1485" s="11">
        <v>6.1</v>
      </c>
      <c r="J1485" s="10">
        <v>2.4</v>
      </c>
      <c r="K1485" s="10">
        <v>6.2</v>
      </c>
      <c r="L1485" s="8">
        <v>38.0</v>
      </c>
      <c r="M1485" s="10">
        <v>0.4</v>
      </c>
      <c r="N1485" s="10">
        <v>1.5</v>
      </c>
      <c r="O1485" s="8">
        <v>24.5</v>
      </c>
      <c r="P1485" s="8">
        <v>1.0</v>
      </c>
      <c r="Q1485" s="8">
        <v>1.3</v>
      </c>
      <c r="R1485" s="8">
        <v>77.3</v>
      </c>
      <c r="S1485" s="10">
        <v>0.5</v>
      </c>
      <c r="T1485" s="10">
        <v>1.7</v>
      </c>
      <c r="U1485" s="10">
        <v>2.3</v>
      </c>
      <c r="V1485" s="10">
        <v>1.3</v>
      </c>
      <c r="W1485" s="10">
        <v>1.1</v>
      </c>
      <c r="X1485" s="10">
        <v>0.4</v>
      </c>
      <c r="Y1485" s="10">
        <v>0.2</v>
      </c>
      <c r="Z1485" s="10">
        <v>1.2</v>
      </c>
      <c r="AA1485" s="8">
        <v>11.3</v>
      </c>
      <c r="AB1485" s="8">
        <v>0.0</v>
      </c>
      <c r="AC1485" s="8">
        <v>0.0</v>
      </c>
      <c r="AD1485" s="8">
        <v>0.5</v>
      </c>
      <c r="AE1485" s="14">
        <v>2015.0</v>
      </c>
      <c r="AF1485" s="17"/>
    </row>
    <row r="1486">
      <c r="A1486" s="8">
        <v>77.0</v>
      </c>
      <c r="B1486" s="9" t="s">
        <v>2998</v>
      </c>
      <c r="C1486" s="10" t="s">
        <v>2999</v>
      </c>
      <c r="D1486" s="8">
        <v>22.0</v>
      </c>
      <c r="E1486" s="8">
        <v>31.0</v>
      </c>
      <c r="F1486" s="8">
        <v>7.0</v>
      </c>
      <c r="G1486" s="8">
        <v>24.0</v>
      </c>
      <c r="H1486" s="8">
        <v>17.4</v>
      </c>
      <c r="I1486" s="11">
        <v>6.1</v>
      </c>
      <c r="J1486" s="10">
        <v>2.3</v>
      </c>
      <c r="K1486" s="10">
        <v>6.4</v>
      </c>
      <c r="L1486" s="8">
        <v>35.4</v>
      </c>
      <c r="M1486" s="10">
        <v>0.2</v>
      </c>
      <c r="N1486" s="10">
        <v>0.5</v>
      </c>
      <c r="O1486" s="8">
        <v>35.3</v>
      </c>
      <c r="P1486" s="8">
        <v>1.4</v>
      </c>
      <c r="Q1486" s="8">
        <v>2.2</v>
      </c>
      <c r="R1486" s="8">
        <v>64.2</v>
      </c>
      <c r="S1486" s="10">
        <v>1.4</v>
      </c>
      <c r="T1486" s="10">
        <v>2.7</v>
      </c>
      <c r="U1486" s="10">
        <v>4.1</v>
      </c>
      <c r="V1486" s="10">
        <v>0.7</v>
      </c>
      <c r="W1486" s="10">
        <v>1.3</v>
      </c>
      <c r="X1486" s="10">
        <v>0.4</v>
      </c>
      <c r="Y1486" s="10">
        <v>0.2</v>
      </c>
      <c r="Z1486" s="10">
        <v>1.3</v>
      </c>
      <c r="AA1486" s="8">
        <v>12.2</v>
      </c>
      <c r="AB1486" s="8">
        <v>0.0</v>
      </c>
      <c r="AC1486" s="8">
        <v>0.0</v>
      </c>
      <c r="AD1486" s="8">
        <v>-6.4</v>
      </c>
      <c r="AE1486" s="14">
        <v>2015.0</v>
      </c>
      <c r="AF1486" s="17"/>
    </row>
    <row r="1487">
      <c r="A1487" s="8">
        <v>78.0</v>
      </c>
      <c r="B1487" s="9" t="s">
        <v>3000</v>
      </c>
      <c r="C1487" s="10" t="s">
        <v>3001</v>
      </c>
      <c r="D1487" s="8">
        <v>30.0</v>
      </c>
      <c r="E1487" s="8">
        <v>33.0</v>
      </c>
      <c r="F1487" s="8">
        <v>14.0</v>
      </c>
      <c r="G1487" s="8">
        <v>19.0</v>
      </c>
      <c r="H1487" s="8">
        <v>17.6</v>
      </c>
      <c r="I1487" s="11">
        <v>5.9</v>
      </c>
      <c r="J1487" s="10">
        <v>2.0</v>
      </c>
      <c r="K1487" s="10">
        <v>4.9</v>
      </c>
      <c r="L1487" s="8">
        <v>40.5</v>
      </c>
      <c r="M1487" s="10">
        <v>0.1</v>
      </c>
      <c r="N1487" s="10">
        <v>0.5</v>
      </c>
      <c r="O1487" s="8">
        <v>16.7</v>
      </c>
      <c r="P1487" s="8">
        <v>1.8</v>
      </c>
      <c r="Q1487" s="8">
        <v>2.2</v>
      </c>
      <c r="R1487" s="8">
        <v>82.2</v>
      </c>
      <c r="S1487" s="10">
        <v>0.6</v>
      </c>
      <c r="T1487" s="10">
        <v>1.8</v>
      </c>
      <c r="U1487" s="10">
        <v>2.5</v>
      </c>
      <c r="V1487" s="10">
        <v>2.4</v>
      </c>
      <c r="W1487" s="10">
        <v>1.8</v>
      </c>
      <c r="X1487" s="10">
        <v>1.4</v>
      </c>
      <c r="Y1487" s="10">
        <v>0.2</v>
      </c>
      <c r="Z1487" s="10">
        <v>2.4</v>
      </c>
      <c r="AA1487" s="8">
        <v>14.0</v>
      </c>
      <c r="AB1487" s="8">
        <v>0.0</v>
      </c>
      <c r="AC1487" s="8">
        <v>0.0</v>
      </c>
      <c r="AD1487" s="8">
        <v>-0.3</v>
      </c>
      <c r="AE1487" s="14">
        <v>2015.0</v>
      </c>
      <c r="AF1487" s="17"/>
    </row>
    <row r="1488">
      <c r="A1488" s="8">
        <v>79.0</v>
      </c>
      <c r="B1488" s="9" t="s">
        <v>3002</v>
      </c>
      <c r="C1488" s="10" t="s">
        <v>3003</v>
      </c>
      <c r="D1488" s="8">
        <v>29.0</v>
      </c>
      <c r="E1488" s="8">
        <v>34.0</v>
      </c>
      <c r="F1488" s="8">
        <v>10.0</v>
      </c>
      <c r="G1488" s="8">
        <v>24.0</v>
      </c>
      <c r="H1488" s="8">
        <v>20.9</v>
      </c>
      <c r="I1488" s="11">
        <v>5.9</v>
      </c>
      <c r="J1488" s="10">
        <v>1.9</v>
      </c>
      <c r="K1488" s="10">
        <v>4.9</v>
      </c>
      <c r="L1488" s="8">
        <v>38.1</v>
      </c>
      <c r="M1488" s="10">
        <v>1.1</v>
      </c>
      <c r="N1488" s="10">
        <v>2.8</v>
      </c>
      <c r="O1488" s="8">
        <v>38.3</v>
      </c>
      <c r="P1488" s="8">
        <v>1.1</v>
      </c>
      <c r="Q1488" s="8">
        <v>1.1</v>
      </c>
      <c r="R1488" s="8">
        <v>92.3</v>
      </c>
      <c r="S1488" s="10">
        <v>0.1</v>
      </c>
      <c r="T1488" s="10">
        <v>1.7</v>
      </c>
      <c r="U1488" s="10">
        <v>1.9</v>
      </c>
      <c r="V1488" s="10">
        <v>2.4</v>
      </c>
      <c r="W1488" s="10">
        <v>1.2</v>
      </c>
      <c r="X1488" s="10">
        <v>0.6</v>
      </c>
      <c r="Y1488" s="10">
        <v>0.3</v>
      </c>
      <c r="Z1488" s="10">
        <v>1.6</v>
      </c>
      <c r="AA1488" s="8">
        <v>12.9</v>
      </c>
      <c r="AB1488" s="8">
        <v>0.0</v>
      </c>
      <c r="AC1488" s="8">
        <v>0.0</v>
      </c>
      <c r="AD1488" s="8">
        <v>-2.1</v>
      </c>
      <c r="AE1488" s="14">
        <v>2015.0</v>
      </c>
      <c r="AF1488" s="17"/>
    </row>
    <row r="1489">
      <c r="A1489" s="8">
        <v>80.0</v>
      </c>
      <c r="B1489" s="9" t="s">
        <v>3004</v>
      </c>
      <c r="C1489" s="10" t="s">
        <v>3005</v>
      </c>
      <c r="D1489" s="8">
        <v>23.0</v>
      </c>
      <c r="E1489" s="8">
        <v>34.0</v>
      </c>
      <c r="F1489" s="8">
        <v>23.0</v>
      </c>
      <c r="G1489" s="8">
        <v>11.0</v>
      </c>
      <c r="H1489" s="8">
        <v>25.4</v>
      </c>
      <c r="I1489" s="11">
        <v>5.8</v>
      </c>
      <c r="J1489" s="10">
        <v>2.4</v>
      </c>
      <c r="K1489" s="10">
        <v>4.4</v>
      </c>
      <c r="L1489" s="8">
        <v>54.7</v>
      </c>
      <c r="M1489" s="8">
        <v>0.0</v>
      </c>
      <c r="N1489" s="10">
        <v>0.1</v>
      </c>
      <c r="O1489" s="8">
        <v>0.0</v>
      </c>
      <c r="P1489" s="8">
        <v>1.0</v>
      </c>
      <c r="Q1489" s="8">
        <v>1.4</v>
      </c>
      <c r="R1489" s="8">
        <v>68.8</v>
      </c>
      <c r="S1489" s="10">
        <v>1.8</v>
      </c>
      <c r="T1489" s="10">
        <v>4.7</v>
      </c>
      <c r="U1489" s="10">
        <v>6.4</v>
      </c>
      <c r="V1489" s="10">
        <v>0.8</v>
      </c>
      <c r="W1489" s="10">
        <v>1.1</v>
      </c>
      <c r="X1489" s="10">
        <v>0.7</v>
      </c>
      <c r="Y1489" s="10">
        <v>2.0</v>
      </c>
      <c r="Z1489" s="10">
        <v>2.2</v>
      </c>
      <c r="AA1489" s="8">
        <v>18.4</v>
      </c>
      <c r="AB1489" s="8">
        <v>3.0</v>
      </c>
      <c r="AC1489" s="8">
        <v>0.0</v>
      </c>
      <c r="AD1489" s="8">
        <v>3.5</v>
      </c>
      <c r="AE1489" s="14">
        <v>2015.0</v>
      </c>
      <c r="AF1489" s="17"/>
    </row>
    <row r="1490">
      <c r="A1490" s="8">
        <v>81.0</v>
      </c>
      <c r="B1490" s="9" t="s">
        <v>3006</v>
      </c>
      <c r="C1490" s="10" t="s">
        <v>3007</v>
      </c>
      <c r="D1490" s="8">
        <v>22.0</v>
      </c>
      <c r="E1490" s="8">
        <v>27.0</v>
      </c>
      <c r="F1490" s="8">
        <v>7.0</v>
      </c>
      <c r="G1490" s="8">
        <v>20.0</v>
      </c>
      <c r="H1490" s="8">
        <v>12.3</v>
      </c>
      <c r="I1490" s="11">
        <v>5.8</v>
      </c>
      <c r="J1490" s="10">
        <v>2.3</v>
      </c>
      <c r="K1490" s="10">
        <v>5.9</v>
      </c>
      <c r="L1490" s="8">
        <v>39.0</v>
      </c>
      <c r="M1490" s="10">
        <v>0.7</v>
      </c>
      <c r="N1490" s="10">
        <v>2.4</v>
      </c>
      <c r="O1490" s="8">
        <v>28.1</v>
      </c>
      <c r="P1490" s="8">
        <v>0.5</v>
      </c>
      <c r="Q1490" s="8">
        <v>0.6</v>
      </c>
      <c r="R1490" s="8">
        <v>87.5</v>
      </c>
      <c r="S1490" s="10">
        <v>0.2</v>
      </c>
      <c r="T1490" s="10">
        <v>0.7</v>
      </c>
      <c r="U1490" s="10">
        <v>0.9</v>
      </c>
      <c r="V1490" s="10">
        <v>0.6</v>
      </c>
      <c r="W1490" s="10">
        <v>0.8</v>
      </c>
      <c r="X1490" s="10">
        <v>0.2</v>
      </c>
      <c r="Y1490" s="10">
        <v>0.1</v>
      </c>
      <c r="Z1490" s="10">
        <v>1.0</v>
      </c>
      <c r="AA1490" s="8">
        <v>8.6</v>
      </c>
      <c r="AB1490" s="8">
        <v>0.0</v>
      </c>
      <c r="AC1490" s="8">
        <v>0.0</v>
      </c>
      <c r="AD1490" s="8">
        <v>-0.9</v>
      </c>
      <c r="AE1490" s="14">
        <v>2015.0</v>
      </c>
      <c r="AF1490" s="17"/>
    </row>
    <row r="1491">
      <c r="A1491" s="8">
        <v>82.0</v>
      </c>
      <c r="B1491" s="9" t="s">
        <v>3008</v>
      </c>
      <c r="C1491" s="10" t="s">
        <v>3009</v>
      </c>
      <c r="D1491" s="8">
        <v>29.0</v>
      </c>
      <c r="E1491" s="8">
        <v>20.0</v>
      </c>
      <c r="F1491" s="8">
        <v>9.0</v>
      </c>
      <c r="G1491" s="8">
        <v>11.0</v>
      </c>
      <c r="H1491" s="8">
        <v>17.8</v>
      </c>
      <c r="I1491" s="11">
        <v>5.7</v>
      </c>
      <c r="J1491" s="10">
        <v>2.3</v>
      </c>
      <c r="K1491" s="10">
        <v>5.1</v>
      </c>
      <c r="L1491" s="8">
        <v>45.1</v>
      </c>
      <c r="M1491" s="8">
        <v>0.0</v>
      </c>
      <c r="N1491" s="8">
        <v>0.0</v>
      </c>
      <c r="O1491" s="8">
        <v>0.0</v>
      </c>
      <c r="P1491" s="8">
        <v>1.1</v>
      </c>
      <c r="Q1491" s="8">
        <v>1.7</v>
      </c>
      <c r="R1491" s="8">
        <v>66.7</v>
      </c>
      <c r="S1491" s="10">
        <v>1.1</v>
      </c>
      <c r="T1491" s="10">
        <v>3.1</v>
      </c>
      <c r="U1491" s="10">
        <v>4.2</v>
      </c>
      <c r="V1491" s="10">
        <v>1.0</v>
      </c>
      <c r="W1491" s="10">
        <v>1.3</v>
      </c>
      <c r="X1491" s="10">
        <v>0.4</v>
      </c>
      <c r="Y1491" s="10">
        <v>0.4</v>
      </c>
      <c r="Z1491" s="10">
        <v>2.1</v>
      </c>
      <c r="AA1491" s="8">
        <v>12.3</v>
      </c>
      <c r="AB1491" s="8">
        <v>0.0</v>
      </c>
      <c r="AC1491" s="8">
        <v>0.0</v>
      </c>
      <c r="AD1491" s="8">
        <v>3.7</v>
      </c>
      <c r="AE1491" s="14">
        <v>2015.0</v>
      </c>
      <c r="AF1491" s="17"/>
    </row>
    <row r="1492">
      <c r="A1492" s="8">
        <v>83.0</v>
      </c>
      <c r="B1492" s="9" t="s">
        <v>3010</v>
      </c>
      <c r="C1492" s="10" t="s">
        <v>3011</v>
      </c>
      <c r="D1492" s="8">
        <v>24.0</v>
      </c>
      <c r="E1492" s="8">
        <v>30.0</v>
      </c>
      <c r="F1492" s="8">
        <v>16.0</v>
      </c>
      <c r="G1492" s="8">
        <v>14.0</v>
      </c>
      <c r="H1492" s="8">
        <v>15.0</v>
      </c>
      <c r="I1492" s="11">
        <v>5.7</v>
      </c>
      <c r="J1492" s="10">
        <v>1.8</v>
      </c>
      <c r="K1492" s="10">
        <v>4.8</v>
      </c>
      <c r="L1492" s="8">
        <v>37.2</v>
      </c>
      <c r="M1492" s="10">
        <v>1.0</v>
      </c>
      <c r="N1492" s="10">
        <v>2.8</v>
      </c>
      <c r="O1492" s="8">
        <v>37.3</v>
      </c>
      <c r="P1492" s="8">
        <v>1.0</v>
      </c>
      <c r="Q1492" s="8">
        <v>1.2</v>
      </c>
      <c r="R1492" s="8">
        <v>83.8</v>
      </c>
      <c r="S1492" s="8">
        <v>0.0</v>
      </c>
      <c r="T1492" s="10">
        <v>0.8</v>
      </c>
      <c r="U1492" s="10">
        <v>0.8</v>
      </c>
      <c r="V1492" s="10">
        <v>0.9</v>
      </c>
      <c r="W1492" s="10">
        <v>0.6</v>
      </c>
      <c r="X1492" s="10">
        <v>0.4</v>
      </c>
      <c r="Y1492" s="10">
        <v>0.1</v>
      </c>
      <c r="Z1492" s="10">
        <v>1.4</v>
      </c>
      <c r="AA1492" s="8">
        <v>9.3</v>
      </c>
      <c r="AB1492" s="8">
        <v>0.0</v>
      </c>
      <c r="AC1492" s="8">
        <v>0.0</v>
      </c>
      <c r="AD1492" s="8">
        <v>-0.6</v>
      </c>
      <c r="AE1492" s="14">
        <v>2015.0</v>
      </c>
      <c r="AF1492" s="17"/>
    </row>
    <row r="1493">
      <c r="A1493" s="8">
        <v>84.0</v>
      </c>
      <c r="B1493" s="9" t="s">
        <v>3012</v>
      </c>
      <c r="C1493" s="10" t="s">
        <v>3013</v>
      </c>
      <c r="D1493" s="8">
        <v>35.0</v>
      </c>
      <c r="E1493" s="8">
        <v>31.0</v>
      </c>
      <c r="F1493" s="8">
        <v>20.0</v>
      </c>
      <c r="G1493" s="8">
        <v>11.0</v>
      </c>
      <c r="H1493" s="8">
        <v>17.5</v>
      </c>
      <c r="I1493" s="11">
        <v>5.5</v>
      </c>
      <c r="J1493" s="10">
        <v>2.5</v>
      </c>
      <c r="K1493" s="10">
        <v>6.0</v>
      </c>
      <c r="L1493" s="8">
        <v>41.1</v>
      </c>
      <c r="M1493" s="8">
        <v>0.0</v>
      </c>
      <c r="N1493" s="10">
        <v>0.1</v>
      </c>
      <c r="O1493" s="8">
        <v>0.0</v>
      </c>
      <c r="P1493" s="8">
        <v>0.6</v>
      </c>
      <c r="Q1493" s="8">
        <v>1.0</v>
      </c>
      <c r="R1493" s="8">
        <v>60.0</v>
      </c>
      <c r="S1493" s="10">
        <v>0.8</v>
      </c>
      <c r="T1493" s="10">
        <v>2.0</v>
      </c>
      <c r="U1493" s="10">
        <v>2.8</v>
      </c>
      <c r="V1493" s="10">
        <v>1.6</v>
      </c>
      <c r="W1493" s="10">
        <v>1.2</v>
      </c>
      <c r="X1493" s="10">
        <v>0.5</v>
      </c>
      <c r="Y1493" s="10">
        <v>0.5</v>
      </c>
      <c r="Z1493" s="10">
        <v>2.2</v>
      </c>
      <c r="AA1493" s="8">
        <v>11.9</v>
      </c>
      <c r="AB1493" s="8">
        <v>1.0</v>
      </c>
      <c r="AC1493" s="8">
        <v>0.0</v>
      </c>
      <c r="AD1493" s="8">
        <v>0.5</v>
      </c>
      <c r="AE1493" s="14">
        <v>2015.0</v>
      </c>
      <c r="AF1493" s="17"/>
    </row>
    <row r="1494">
      <c r="A1494" s="8">
        <v>85.0</v>
      </c>
      <c r="B1494" s="9" t="s">
        <v>3014</v>
      </c>
      <c r="C1494" s="10" t="s">
        <v>3015</v>
      </c>
      <c r="D1494" s="8">
        <v>27.0</v>
      </c>
      <c r="E1494" s="8">
        <v>34.0</v>
      </c>
      <c r="F1494" s="8">
        <v>18.0</v>
      </c>
      <c r="G1494" s="8">
        <v>16.0</v>
      </c>
      <c r="H1494" s="8">
        <v>15.7</v>
      </c>
      <c r="I1494" s="11">
        <v>5.4</v>
      </c>
      <c r="J1494" s="10">
        <v>2.0</v>
      </c>
      <c r="K1494" s="10">
        <v>4.3</v>
      </c>
      <c r="L1494" s="8">
        <v>47.3</v>
      </c>
      <c r="M1494" s="8">
        <v>0.0</v>
      </c>
      <c r="N1494" s="8">
        <v>0.0</v>
      </c>
      <c r="O1494" s="8">
        <v>0.0</v>
      </c>
      <c r="P1494" s="8">
        <v>1.3</v>
      </c>
      <c r="Q1494" s="8">
        <v>1.8</v>
      </c>
      <c r="R1494" s="8">
        <v>73.8</v>
      </c>
      <c r="S1494" s="10">
        <v>1.4</v>
      </c>
      <c r="T1494" s="10">
        <v>2.7</v>
      </c>
      <c r="U1494" s="10">
        <v>4.1</v>
      </c>
      <c r="V1494" s="10">
        <v>0.6</v>
      </c>
      <c r="W1494" s="10">
        <v>1.3</v>
      </c>
      <c r="X1494" s="10">
        <v>0.5</v>
      </c>
      <c r="Y1494" s="10">
        <v>0.4</v>
      </c>
      <c r="Z1494" s="10">
        <v>2.0</v>
      </c>
      <c r="AA1494" s="8">
        <v>11.9</v>
      </c>
      <c r="AB1494" s="8">
        <v>0.0</v>
      </c>
      <c r="AC1494" s="8">
        <v>0.0</v>
      </c>
      <c r="AD1494" s="8">
        <v>-0.5</v>
      </c>
      <c r="AE1494" s="14">
        <v>2015.0</v>
      </c>
      <c r="AF1494" s="17"/>
    </row>
    <row r="1495">
      <c r="A1495" s="8">
        <v>86.0</v>
      </c>
      <c r="B1495" s="9" t="s">
        <v>3016</v>
      </c>
      <c r="C1495" s="10" t="s">
        <v>3017</v>
      </c>
      <c r="D1495" s="8">
        <v>23.0</v>
      </c>
      <c r="E1495" s="8">
        <v>25.0</v>
      </c>
      <c r="F1495" s="8">
        <v>6.0</v>
      </c>
      <c r="G1495" s="8">
        <v>19.0</v>
      </c>
      <c r="H1495" s="8">
        <v>13.7</v>
      </c>
      <c r="I1495" s="11">
        <v>5.3</v>
      </c>
      <c r="J1495" s="10">
        <v>2.0</v>
      </c>
      <c r="K1495" s="10">
        <v>4.0</v>
      </c>
      <c r="L1495" s="8">
        <v>49.5</v>
      </c>
      <c r="M1495" s="8">
        <v>0.0</v>
      </c>
      <c r="N1495" s="8">
        <v>0.0</v>
      </c>
      <c r="O1495" s="8">
        <v>0.0</v>
      </c>
      <c r="P1495" s="8">
        <v>1.3</v>
      </c>
      <c r="Q1495" s="8">
        <v>1.5</v>
      </c>
      <c r="R1495" s="8">
        <v>86.8</v>
      </c>
      <c r="S1495" s="10">
        <v>0.9</v>
      </c>
      <c r="T1495" s="10">
        <v>2.8</v>
      </c>
      <c r="U1495" s="10">
        <v>3.7</v>
      </c>
      <c r="V1495" s="10">
        <v>0.3</v>
      </c>
      <c r="W1495" s="10">
        <v>1.0</v>
      </c>
      <c r="X1495" s="10">
        <v>0.4</v>
      </c>
      <c r="Y1495" s="10">
        <v>0.6</v>
      </c>
      <c r="Z1495" s="10">
        <v>2.1</v>
      </c>
      <c r="AA1495" s="8">
        <v>11.2</v>
      </c>
      <c r="AB1495" s="8">
        <v>1.0</v>
      </c>
      <c r="AC1495" s="8">
        <v>0.0</v>
      </c>
      <c r="AD1495" s="8">
        <v>-3.2</v>
      </c>
      <c r="AE1495" s="14">
        <v>2015.0</v>
      </c>
      <c r="AF1495" s="17"/>
    </row>
    <row r="1496">
      <c r="A1496" s="8">
        <v>87.0</v>
      </c>
      <c r="B1496" s="9" t="s">
        <v>3018</v>
      </c>
      <c r="C1496" s="10" t="s">
        <v>3019</v>
      </c>
      <c r="D1496" s="8">
        <v>27.0</v>
      </c>
      <c r="E1496" s="8">
        <v>13.0</v>
      </c>
      <c r="F1496" s="8">
        <v>1.0</v>
      </c>
      <c r="G1496" s="8">
        <v>12.0</v>
      </c>
      <c r="H1496" s="8">
        <v>18.0</v>
      </c>
      <c r="I1496" s="11">
        <v>5.3</v>
      </c>
      <c r="J1496" s="10">
        <v>2.2</v>
      </c>
      <c r="K1496" s="10">
        <v>5.9</v>
      </c>
      <c r="L1496" s="8">
        <v>37.7</v>
      </c>
      <c r="M1496" s="10">
        <v>0.3</v>
      </c>
      <c r="N1496" s="10">
        <v>1.5</v>
      </c>
      <c r="O1496" s="8">
        <v>20.0</v>
      </c>
      <c r="P1496" s="8">
        <v>0.5</v>
      </c>
      <c r="Q1496" s="8">
        <v>0.8</v>
      </c>
      <c r="R1496" s="8">
        <v>70.0</v>
      </c>
      <c r="S1496" s="10">
        <v>1.2</v>
      </c>
      <c r="T1496" s="10">
        <v>3.2</v>
      </c>
      <c r="U1496" s="10">
        <v>4.5</v>
      </c>
      <c r="V1496" s="10">
        <v>0.8</v>
      </c>
      <c r="W1496" s="10">
        <v>1.2</v>
      </c>
      <c r="X1496" s="10">
        <v>0.6</v>
      </c>
      <c r="Y1496" s="10">
        <v>0.5</v>
      </c>
      <c r="Z1496" s="10">
        <v>1.8</v>
      </c>
      <c r="AA1496" s="8">
        <v>13.2</v>
      </c>
      <c r="AB1496" s="8">
        <v>0.0</v>
      </c>
      <c r="AC1496" s="8">
        <v>0.0</v>
      </c>
      <c r="AD1496" s="8">
        <v>-6.3</v>
      </c>
      <c r="AE1496" s="14">
        <v>2015.0</v>
      </c>
      <c r="AF1496" s="17"/>
    </row>
    <row r="1497">
      <c r="A1497" s="8">
        <v>88.0</v>
      </c>
      <c r="B1497" s="9" t="s">
        <v>3020</v>
      </c>
      <c r="C1497" s="10" t="s">
        <v>3021</v>
      </c>
      <c r="D1497" s="8">
        <v>28.0</v>
      </c>
      <c r="E1497" s="8">
        <v>31.0</v>
      </c>
      <c r="F1497" s="8">
        <v>19.0</v>
      </c>
      <c r="G1497" s="8">
        <v>12.0</v>
      </c>
      <c r="H1497" s="8">
        <v>17.6</v>
      </c>
      <c r="I1497" s="11">
        <v>5.3</v>
      </c>
      <c r="J1497" s="10">
        <v>2.1</v>
      </c>
      <c r="K1497" s="10">
        <v>4.5</v>
      </c>
      <c r="L1497" s="8">
        <v>46.1</v>
      </c>
      <c r="M1497" s="8">
        <v>0.0</v>
      </c>
      <c r="N1497" s="8">
        <v>0.0</v>
      </c>
      <c r="O1497" s="8">
        <v>0.0</v>
      </c>
      <c r="P1497" s="8">
        <v>1.1</v>
      </c>
      <c r="Q1497" s="8">
        <v>1.5</v>
      </c>
      <c r="R1497" s="8">
        <v>68.8</v>
      </c>
      <c r="S1497" s="10">
        <v>1.8</v>
      </c>
      <c r="T1497" s="10">
        <v>2.9</v>
      </c>
      <c r="U1497" s="10">
        <v>4.6</v>
      </c>
      <c r="V1497" s="10">
        <v>0.7</v>
      </c>
      <c r="W1497" s="10">
        <v>1.2</v>
      </c>
      <c r="X1497" s="10">
        <v>0.6</v>
      </c>
      <c r="Y1497" s="10">
        <v>0.6</v>
      </c>
      <c r="Z1497" s="10">
        <v>2.5</v>
      </c>
      <c r="AA1497" s="8">
        <v>12.9</v>
      </c>
      <c r="AB1497" s="8">
        <v>0.0</v>
      </c>
      <c r="AC1497" s="8">
        <v>0.0</v>
      </c>
      <c r="AD1497" s="8">
        <v>0.8</v>
      </c>
      <c r="AE1497" s="14">
        <v>2015.0</v>
      </c>
      <c r="AF1497" s="17"/>
    </row>
    <row r="1498">
      <c r="A1498" s="8">
        <v>89.0</v>
      </c>
      <c r="B1498" s="9" t="s">
        <v>3022</v>
      </c>
      <c r="C1498" s="10" t="s">
        <v>3023</v>
      </c>
      <c r="D1498" s="8">
        <v>27.0</v>
      </c>
      <c r="E1498" s="8">
        <v>26.0</v>
      </c>
      <c r="F1498" s="8">
        <v>7.0</v>
      </c>
      <c r="G1498" s="8">
        <v>19.0</v>
      </c>
      <c r="H1498" s="8">
        <v>19.6</v>
      </c>
      <c r="I1498" s="11">
        <v>5.2</v>
      </c>
      <c r="J1498" s="10">
        <v>2.0</v>
      </c>
      <c r="K1498" s="10">
        <v>5.2</v>
      </c>
      <c r="L1498" s="8">
        <v>38.5</v>
      </c>
      <c r="M1498" s="10">
        <v>0.9</v>
      </c>
      <c r="N1498" s="10">
        <v>2.7</v>
      </c>
      <c r="O1498" s="8">
        <v>32.9</v>
      </c>
      <c r="P1498" s="8">
        <v>0.3</v>
      </c>
      <c r="Q1498" s="8">
        <v>0.5</v>
      </c>
      <c r="R1498" s="8">
        <v>61.5</v>
      </c>
      <c r="S1498" s="10">
        <v>0.3</v>
      </c>
      <c r="T1498" s="10">
        <v>3.2</v>
      </c>
      <c r="U1498" s="10">
        <v>3.5</v>
      </c>
      <c r="V1498" s="10">
        <v>1.0</v>
      </c>
      <c r="W1498" s="10">
        <v>1.1</v>
      </c>
      <c r="X1498" s="10">
        <v>0.7</v>
      </c>
      <c r="Y1498" s="10">
        <v>0.8</v>
      </c>
      <c r="Z1498" s="10">
        <v>2.8</v>
      </c>
      <c r="AA1498" s="8">
        <v>13.5</v>
      </c>
      <c r="AB1498" s="8">
        <v>0.0</v>
      </c>
      <c r="AC1498" s="8">
        <v>0.0</v>
      </c>
      <c r="AD1498" s="8">
        <v>-4.8</v>
      </c>
      <c r="AE1498" s="14">
        <v>2015.0</v>
      </c>
      <c r="AF1498" s="17"/>
    </row>
    <row r="1499">
      <c r="A1499" s="8">
        <v>90.0</v>
      </c>
      <c r="B1499" s="9" t="s">
        <v>3024</v>
      </c>
      <c r="C1499" s="10" t="s">
        <v>3025</v>
      </c>
      <c r="D1499" s="8">
        <v>30.0</v>
      </c>
      <c r="E1499" s="8">
        <v>29.0</v>
      </c>
      <c r="F1499" s="8">
        <v>13.0</v>
      </c>
      <c r="G1499" s="8">
        <v>16.0</v>
      </c>
      <c r="H1499" s="8">
        <v>17.9</v>
      </c>
      <c r="I1499" s="11">
        <v>5.2</v>
      </c>
      <c r="J1499" s="10">
        <v>2.2</v>
      </c>
      <c r="K1499" s="10">
        <v>4.5</v>
      </c>
      <c r="L1499" s="8">
        <v>48.5</v>
      </c>
      <c r="M1499" s="8">
        <v>0.0</v>
      </c>
      <c r="N1499" s="8">
        <v>0.0</v>
      </c>
      <c r="O1499" s="8">
        <v>0.0</v>
      </c>
      <c r="P1499" s="8">
        <v>0.8</v>
      </c>
      <c r="Q1499" s="8">
        <v>1.1</v>
      </c>
      <c r="R1499" s="8">
        <v>75.0</v>
      </c>
      <c r="S1499" s="10">
        <v>1.4</v>
      </c>
      <c r="T1499" s="10">
        <v>3.2</v>
      </c>
      <c r="U1499" s="10">
        <v>4.7</v>
      </c>
      <c r="V1499" s="10">
        <v>0.4</v>
      </c>
      <c r="W1499" s="10">
        <v>1.6</v>
      </c>
      <c r="X1499" s="10">
        <v>0.3</v>
      </c>
      <c r="Y1499" s="10">
        <v>0.9</v>
      </c>
      <c r="Z1499" s="10">
        <v>2.5</v>
      </c>
      <c r="AA1499" s="8">
        <v>12.6</v>
      </c>
      <c r="AB1499" s="8">
        <v>0.0</v>
      </c>
      <c r="AC1499" s="8">
        <v>0.0</v>
      </c>
      <c r="AD1499" s="8">
        <v>-3.1</v>
      </c>
      <c r="AE1499" s="14">
        <v>2015.0</v>
      </c>
      <c r="AF1499" s="17"/>
    </row>
    <row r="1500">
      <c r="A1500" s="8">
        <v>91.0</v>
      </c>
      <c r="B1500" s="9" t="s">
        <v>3026</v>
      </c>
      <c r="C1500" s="10" t="s">
        <v>3027</v>
      </c>
      <c r="D1500" s="8">
        <v>33.0</v>
      </c>
      <c r="E1500" s="8">
        <v>34.0</v>
      </c>
      <c r="F1500" s="8">
        <v>14.0</v>
      </c>
      <c r="G1500" s="8">
        <v>20.0</v>
      </c>
      <c r="H1500" s="8">
        <v>21.2</v>
      </c>
      <c r="I1500" s="11">
        <v>5.1</v>
      </c>
      <c r="J1500" s="10">
        <v>1.8</v>
      </c>
      <c r="K1500" s="10">
        <v>5.5</v>
      </c>
      <c r="L1500" s="8">
        <v>32.3</v>
      </c>
      <c r="M1500" s="10">
        <v>0.5</v>
      </c>
      <c r="N1500" s="10">
        <v>2.0</v>
      </c>
      <c r="O1500" s="8">
        <v>24.6</v>
      </c>
      <c r="P1500" s="8">
        <v>1.1</v>
      </c>
      <c r="Q1500" s="8">
        <v>1.3</v>
      </c>
      <c r="R1500" s="8">
        <v>84.1</v>
      </c>
      <c r="S1500" s="10">
        <v>0.3</v>
      </c>
      <c r="T1500" s="10">
        <v>2.1</v>
      </c>
      <c r="U1500" s="10">
        <v>2.4</v>
      </c>
      <c r="V1500" s="10">
        <v>3.6</v>
      </c>
      <c r="W1500" s="10">
        <v>1.5</v>
      </c>
      <c r="X1500" s="10">
        <v>0.7</v>
      </c>
      <c r="Y1500" s="8">
        <v>0.0</v>
      </c>
      <c r="Z1500" s="10">
        <v>2.2</v>
      </c>
      <c r="AA1500" s="8">
        <v>12.9</v>
      </c>
      <c r="AB1500" s="8">
        <v>2.0</v>
      </c>
      <c r="AC1500" s="8">
        <v>0.0</v>
      </c>
      <c r="AD1500" s="8">
        <v>-1.9</v>
      </c>
      <c r="AE1500" s="14">
        <v>2015.0</v>
      </c>
      <c r="AF1500" s="17"/>
    </row>
    <row r="1501">
      <c r="A1501" s="8">
        <v>92.0</v>
      </c>
      <c r="B1501" s="9" t="s">
        <v>3028</v>
      </c>
      <c r="C1501" s="10" t="s">
        <v>3029</v>
      </c>
      <c r="D1501" s="8">
        <v>22.0</v>
      </c>
      <c r="E1501" s="8">
        <v>34.0</v>
      </c>
      <c r="F1501" s="8">
        <v>18.0</v>
      </c>
      <c r="G1501" s="8">
        <v>16.0</v>
      </c>
      <c r="H1501" s="8">
        <v>18.1</v>
      </c>
      <c r="I1501" s="11">
        <v>5.1</v>
      </c>
      <c r="J1501" s="10">
        <v>1.8</v>
      </c>
      <c r="K1501" s="10">
        <v>5.3</v>
      </c>
      <c r="L1501" s="8">
        <v>33.3</v>
      </c>
      <c r="M1501" s="10">
        <v>0.4</v>
      </c>
      <c r="N1501" s="10">
        <v>1.5</v>
      </c>
      <c r="O1501" s="8">
        <v>23.1</v>
      </c>
      <c r="P1501" s="8">
        <v>1.2</v>
      </c>
      <c r="Q1501" s="8">
        <v>1.6</v>
      </c>
      <c r="R1501" s="8">
        <v>75.5</v>
      </c>
      <c r="S1501" s="10">
        <v>0.2</v>
      </c>
      <c r="T1501" s="10">
        <v>0.6</v>
      </c>
      <c r="U1501" s="10">
        <v>0.8</v>
      </c>
      <c r="V1501" s="10">
        <v>1.9</v>
      </c>
      <c r="W1501" s="10">
        <v>1.2</v>
      </c>
      <c r="X1501" s="10">
        <v>0.8</v>
      </c>
      <c r="Y1501" s="10">
        <v>0.1</v>
      </c>
      <c r="Z1501" s="10">
        <v>1.8</v>
      </c>
      <c r="AA1501" s="8">
        <v>9.9</v>
      </c>
      <c r="AB1501" s="8">
        <v>0.0</v>
      </c>
      <c r="AC1501" s="8">
        <v>0.0</v>
      </c>
      <c r="AD1501" s="8">
        <v>-1.8</v>
      </c>
      <c r="AE1501" s="14">
        <v>2015.0</v>
      </c>
      <c r="AF1501" s="17"/>
    </row>
    <row r="1502">
      <c r="A1502" s="8">
        <v>92.0</v>
      </c>
      <c r="B1502" s="9" t="s">
        <v>3030</v>
      </c>
      <c r="C1502" s="10" t="s">
        <v>3031</v>
      </c>
      <c r="D1502" s="8">
        <v>26.0</v>
      </c>
      <c r="E1502" s="8">
        <v>34.0</v>
      </c>
      <c r="F1502" s="8">
        <v>23.0</v>
      </c>
      <c r="G1502" s="8">
        <v>11.0</v>
      </c>
      <c r="H1502" s="8">
        <v>15.0</v>
      </c>
      <c r="I1502" s="11">
        <v>5.1</v>
      </c>
      <c r="J1502" s="10">
        <v>2.0</v>
      </c>
      <c r="K1502" s="10">
        <v>3.9</v>
      </c>
      <c r="L1502" s="8">
        <v>50.8</v>
      </c>
      <c r="M1502" s="8">
        <v>0.0</v>
      </c>
      <c r="N1502" s="8">
        <v>0.0</v>
      </c>
      <c r="O1502" s="8">
        <v>0.0</v>
      </c>
      <c r="P1502" s="8">
        <v>1.1</v>
      </c>
      <c r="Q1502" s="8">
        <v>1.4</v>
      </c>
      <c r="R1502" s="8">
        <v>80.9</v>
      </c>
      <c r="S1502" s="10">
        <v>1.5</v>
      </c>
      <c r="T1502" s="10">
        <v>2.5</v>
      </c>
      <c r="U1502" s="10">
        <v>4.0</v>
      </c>
      <c r="V1502" s="10">
        <v>0.6</v>
      </c>
      <c r="W1502" s="10">
        <v>1.1</v>
      </c>
      <c r="X1502" s="10">
        <v>0.5</v>
      </c>
      <c r="Y1502" s="10">
        <v>0.6</v>
      </c>
      <c r="Z1502" s="10">
        <v>2.8</v>
      </c>
      <c r="AA1502" s="8">
        <v>12.0</v>
      </c>
      <c r="AB1502" s="8">
        <v>0.0</v>
      </c>
      <c r="AC1502" s="8">
        <v>0.0</v>
      </c>
      <c r="AD1502" s="8">
        <v>0.1</v>
      </c>
      <c r="AE1502" s="14">
        <v>2015.0</v>
      </c>
      <c r="AF1502" s="17"/>
    </row>
    <row r="1503">
      <c r="A1503" s="8">
        <v>94.0</v>
      </c>
      <c r="B1503" s="9" t="s">
        <v>3032</v>
      </c>
      <c r="C1503" s="10" t="s">
        <v>3033</v>
      </c>
      <c r="D1503" s="8">
        <v>29.0</v>
      </c>
      <c r="E1503" s="8">
        <v>23.0</v>
      </c>
      <c r="F1503" s="8">
        <v>12.0</v>
      </c>
      <c r="G1503" s="8">
        <v>11.0</v>
      </c>
      <c r="H1503" s="8">
        <v>18.1</v>
      </c>
      <c r="I1503" s="11">
        <v>5.0</v>
      </c>
      <c r="J1503" s="10">
        <v>2.0</v>
      </c>
      <c r="K1503" s="10">
        <v>4.9</v>
      </c>
      <c r="L1503" s="8">
        <v>40.2</v>
      </c>
      <c r="M1503" s="8">
        <v>0.0</v>
      </c>
      <c r="N1503" s="8">
        <v>0.0</v>
      </c>
      <c r="O1503" s="8">
        <v>0.0</v>
      </c>
      <c r="P1503" s="8">
        <v>1.1</v>
      </c>
      <c r="Q1503" s="8">
        <v>1.5</v>
      </c>
      <c r="R1503" s="8">
        <v>76.5</v>
      </c>
      <c r="S1503" s="10">
        <v>2.0</v>
      </c>
      <c r="T1503" s="10">
        <v>3.8</v>
      </c>
      <c r="U1503" s="10">
        <v>5.7</v>
      </c>
      <c r="V1503" s="10">
        <v>0.9</v>
      </c>
      <c r="W1503" s="10">
        <v>0.8</v>
      </c>
      <c r="X1503" s="10">
        <v>0.9</v>
      </c>
      <c r="Y1503" s="10">
        <v>2.1</v>
      </c>
      <c r="Z1503" s="10">
        <v>2.6</v>
      </c>
      <c r="AA1503" s="8">
        <v>17.7</v>
      </c>
      <c r="AB1503" s="8">
        <v>2.0</v>
      </c>
      <c r="AC1503" s="8">
        <v>0.0</v>
      </c>
      <c r="AD1503" s="8">
        <v>2.3</v>
      </c>
      <c r="AE1503" s="14">
        <v>2015.0</v>
      </c>
      <c r="AF1503" s="17"/>
    </row>
    <row r="1504">
      <c r="A1504" s="8">
        <v>95.0</v>
      </c>
      <c r="B1504" s="9" t="s">
        <v>3034</v>
      </c>
      <c r="C1504" s="10" t="s">
        <v>3035</v>
      </c>
      <c r="D1504" s="8">
        <v>27.0</v>
      </c>
      <c r="E1504" s="8">
        <v>34.0</v>
      </c>
      <c r="F1504" s="8">
        <v>20.0</v>
      </c>
      <c r="G1504" s="8">
        <v>14.0</v>
      </c>
      <c r="H1504" s="8">
        <v>12.7</v>
      </c>
      <c r="I1504" s="11">
        <v>5.0</v>
      </c>
      <c r="J1504" s="10">
        <v>2.0</v>
      </c>
      <c r="K1504" s="10">
        <v>4.6</v>
      </c>
      <c r="L1504" s="8">
        <v>42.7</v>
      </c>
      <c r="M1504" s="10">
        <v>0.5</v>
      </c>
      <c r="N1504" s="10">
        <v>1.8</v>
      </c>
      <c r="O1504" s="8">
        <v>28.3</v>
      </c>
      <c r="P1504" s="8">
        <v>0.6</v>
      </c>
      <c r="Q1504" s="8">
        <v>0.6</v>
      </c>
      <c r="R1504" s="8">
        <v>86.4</v>
      </c>
      <c r="S1504" s="10">
        <v>0.8</v>
      </c>
      <c r="T1504" s="10">
        <v>2.4</v>
      </c>
      <c r="U1504" s="10">
        <v>3.1</v>
      </c>
      <c r="V1504" s="10">
        <v>0.7</v>
      </c>
      <c r="W1504" s="10">
        <v>0.8</v>
      </c>
      <c r="X1504" s="10">
        <v>0.4</v>
      </c>
      <c r="Y1504" s="10">
        <v>0.6</v>
      </c>
      <c r="Z1504" s="10">
        <v>2.1</v>
      </c>
      <c r="AA1504" s="8">
        <v>11.4</v>
      </c>
      <c r="AB1504" s="8">
        <v>1.0</v>
      </c>
      <c r="AC1504" s="8">
        <v>0.0</v>
      </c>
      <c r="AD1504" s="8">
        <v>0.7</v>
      </c>
      <c r="AE1504" s="14">
        <v>2015.0</v>
      </c>
      <c r="AF1504" s="17"/>
    </row>
    <row r="1505">
      <c r="A1505" s="8">
        <v>96.0</v>
      </c>
      <c r="B1505" s="9" t="s">
        <v>3036</v>
      </c>
      <c r="C1505" s="10" t="s">
        <v>3037</v>
      </c>
      <c r="D1505" s="8">
        <v>26.0</v>
      </c>
      <c r="E1505" s="8">
        <v>28.0</v>
      </c>
      <c r="F1505" s="8">
        <v>11.0</v>
      </c>
      <c r="G1505" s="8">
        <v>17.0</v>
      </c>
      <c r="H1505" s="8">
        <v>19.0</v>
      </c>
      <c r="I1505" s="11">
        <v>4.9</v>
      </c>
      <c r="J1505" s="10">
        <v>1.9</v>
      </c>
      <c r="K1505" s="10">
        <v>4.2</v>
      </c>
      <c r="L1505" s="8">
        <v>46.2</v>
      </c>
      <c r="M1505" s="8">
        <v>0.0</v>
      </c>
      <c r="N1505" s="10">
        <v>0.3</v>
      </c>
      <c r="O1505" s="8">
        <v>0.0</v>
      </c>
      <c r="P1505" s="8">
        <v>1.0</v>
      </c>
      <c r="Q1505" s="8">
        <v>1.3</v>
      </c>
      <c r="R1505" s="8">
        <v>80.6</v>
      </c>
      <c r="S1505" s="10">
        <v>0.8</v>
      </c>
      <c r="T1505" s="10">
        <v>2.2</v>
      </c>
      <c r="U1505" s="10">
        <v>3.0</v>
      </c>
      <c r="V1505" s="10">
        <v>1.0</v>
      </c>
      <c r="W1505" s="10">
        <v>1.0</v>
      </c>
      <c r="X1505" s="10">
        <v>0.3</v>
      </c>
      <c r="Y1505" s="10">
        <v>1.0</v>
      </c>
      <c r="Z1505" s="10">
        <v>3.0</v>
      </c>
      <c r="AA1505" s="8">
        <v>11.4</v>
      </c>
      <c r="AB1505" s="8">
        <v>0.0</v>
      </c>
      <c r="AC1505" s="8">
        <v>0.0</v>
      </c>
      <c r="AD1505" s="8">
        <v>-2.0</v>
      </c>
      <c r="AE1505" s="14">
        <v>2015.0</v>
      </c>
      <c r="AF1505" s="17"/>
    </row>
    <row r="1506">
      <c r="A1506" s="8">
        <v>97.0</v>
      </c>
      <c r="B1506" s="9" t="s">
        <v>3038</v>
      </c>
      <c r="C1506" s="10" t="s">
        <v>3039</v>
      </c>
      <c r="D1506" s="8">
        <v>24.0</v>
      </c>
      <c r="E1506" s="8">
        <v>34.0</v>
      </c>
      <c r="F1506" s="8">
        <v>18.0</v>
      </c>
      <c r="G1506" s="8">
        <v>16.0</v>
      </c>
      <c r="H1506" s="8">
        <v>17.1</v>
      </c>
      <c r="I1506" s="11">
        <v>4.7</v>
      </c>
      <c r="J1506" s="10">
        <v>1.6</v>
      </c>
      <c r="K1506" s="10">
        <v>4.4</v>
      </c>
      <c r="L1506" s="8">
        <v>35.8</v>
      </c>
      <c r="M1506" s="10">
        <v>1.1</v>
      </c>
      <c r="N1506" s="10">
        <v>3.3</v>
      </c>
      <c r="O1506" s="8">
        <v>34.2</v>
      </c>
      <c r="P1506" s="8">
        <v>0.4</v>
      </c>
      <c r="Q1506" s="8">
        <v>0.6</v>
      </c>
      <c r="R1506" s="8">
        <v>68.4</v>
      </c>
      <c r="S1506" s="10">
        <v>0.7</v>
      </c>
      <c r="T1506" s="10">
        <v>1.4</v>
      </c>
      <c r="U1506" s="10">
        <v>2.1</v>
      </c>
      <c r="V1506" s="10">
        <v>0.3</v>
      </c>
      <c r="W1506" s="10">
        <v>0.5</v>
      </c>
      <c r="X1506" s="10">
        <v>0.4</v>
      </c>
      <c r="Y1506" s="10">
        <v>0.1</v>
      </c>
      <c r="Z1506" s="10">
        <v>1.1</v>
      </c>
      <c r="AA1506" s="8">
        <v>9.2</v>
      </c>
      <c r="AB1506" s="8">
        <v>0.0</v>
      </c>
      <c r="AC1506" s="8">
        <v>0.0</v>
      </c>
      <c r="AD1506" s="8">
        <v>-1.9</v>
      </c>
      <c r="AE1506" s="14">
        <v>2015.0</v>
      </c>
      <c r="AF1506" s="17"/>
    </row>
    <row r="1507">
      <c r="A1507" s="8">
        <v>98.0</v>
      </c>
      <c r="B1507" s="9" t="s">
        <v>3040</v>
      </c>
      <c r="C1507" s="10" t="s">
        <v>3041</v>
      </c>
      <c r="D1507" s="8">
        <v>36.0</v>
      </c>
      <c r="E1507" s="8">
        <v>34.0</v>
      </c>
      <c r="F1507" s="8">
        <v>23.0</v>
      </c>
      <c r="G1507" s="8">
        <v>11.0</v>
      </c>
      <c r="H1507" s="8">
        <v>17.4</v>
      </c>
      <c r="I1507" s="11">
        <v>4.5</v>
      </c>
      <c r="J1507" s="10">
        <v>1.6</v>
      </c>
      <c r="K1507" s="10">
        <v>4.1</v>
      </c>
      <c r="L1507" s="8">
        <v>37.6</v>
      </c>
      <c r="M1507" s="10">
        <v>0.2</v>
      </c>
      <c r="N1507" s="10">
        <v>1.0</v>
      </c>
      <c r="O1507" s="8">
        <v>23.5</v>
      </c>
      <c r="P1507" s="8">
        <v>1.2</v>
      </c>
      <c r="Q1507" s="8">
        <v>1.6</v>
      </c>
      <c r="R1507" s="8">
        <v>72.7</v>
      </c>
      <c r="S1507" s="10">
        <v>0.7</v>
      </c>
      <c r="T1507" s="10">
        <v>1.7</v>
      </c>
      <c r="U1507" s="10">
        <v>2.4</v>
      </c>
      <c r="V1507" s="10">
        <v>1.4</v>
      </c>
      <c r="W1507" s="10">
        <v>1.1</v>
      </c>
      <c r="X1507" s="10">
        <v>0.3</v>
      </c>
      <c r="Y1507" s="10">
        <v>0.1</v>
      </c>
      <c r="Z1507" s="10">
        <v>1.4</v>
      </c>
      <c r="AA1507" s="8">
        <v>9.3</v>
      </c>
      <c r="AB1507" s="8">
        <v>0.0</v>
      </c>
      <c r="AC1507" s="8">
        <v>0.0</v>
      </c>
      <c r="AD1507" s="8">
        <v>-1.0</v>
      </c>
      <c r="AE1507" s="14">
        <v>2015.0</v>
      </c>
      <c r="AF1507" s="17"/>
    </row>
    <row r="1508">
      <c r="A1508" s="8">
        <v>99.0</v>
      </c>
      <c r="B1508" s="9" t="s">
        <v>3042</v>
      </c>
      <c r="C1508" s="10" t="s">
        <v>3043</v>
      </c>
      <c r="D1508" s="8">
        <v>29.0</v>
      </c>
      <c r="E1508" s="8">
        <v>19.0</v>
      </c>
      <c r="F1508" s="8">
        <v>12.0</v>
      </c>
      <c r="G1508" s="8">
        <v>7.0</v>
      </c>
      <c r="H1508" s="8">
        <v>17.1</v>
      </c>
      <c r="I1508" s="11">
        <v>4.5</v>
      </c>
      <c r="J1508" s="10">
        <v>1.6</v>
      </c>
      <c r="K1508" s="10">
        <v>4.2</v>
      </c>
      <c r="L1508" s="8">
        <v>39.2</v>
      </c>
      <c r="M1508" s="8">
        <v>0.0</v>
      </c>
      <c r="N1508" s="8">
        <v>0.0</v>
      </c>
      <c r="O1508" s="8">
        <v>0.0</v>
      </c>
      <c r="P1508" s="8">
        <v>1.3</v>
      </c>
      <c r="Q1508" s="8">
        <v>1.5</v>
      </c>
      <c r="R1508" s="8">
        <v>82.8</v>
      </c>
      <c r="S1508" s="10">
        <v>0.8</v>
      </c>
      <c r="T1508" s="10">
        <v>2.1</v>
      </c>
      <c r="U1508" s="10">
        <v>2.9</v>
      </c>
      <c r="V1508" s="10">
        <v>1.3</v>
      </c>
      <c r="W1508" s="10">
        <v>0.9</v>
      </c>
      <c r="X1508" s="10">
        <v>0.6</v>
      </c>
      <c r="Y1508" s="10">
        <v>0.4</v>
      </c>
      <c r="Z1508" s="10">
        <v>2.1</v>
      </c>
      <c r="AA1508" s="8">
        <v>10.6</v>
      </c>
      <c r="AB1508" s="8">
        <v>0.0</v>
      </c>
      <c r="AC1508" s="8">
        <v>0.0</v>
      </c>
      <c r="AD1508" s="8">
        <v>2.3</v>
      </c>
      <c r="AE1508" s="14">
        <v>2015.0</v>
      </c>
      <c r="AF1508" s="17"/>
    </row>
    <row r="1509">
      <c r="A1509" s="8">
        <v>100.0</v>
      </c>
      <c r="B1509" s="9" t="s">
        <v>3044</v>
      </c>
      <c r="C1509" s="10" t="s">
        <v>3045</v>
      </c>
      <c r="D1509" s="8">
        <v>25.0</v>
      </c>
      <c r="E1509" s="8">
        <v>20.0</v>
      </c>
      <c r="F1509" s="8">
        <v>8.0</v>
      </c>
      <c r="G1509" s="8">
        <v>12.0</v>
      </c>
      <c r="H1509" s="8">
        <v>11.4</v>
      </c>
      <c r="I1509" s="11">
        <v>4.5</v>
      </c>
      <c r="J1509" s="10">
        <v>1.9</v>
      </c>
      <c r="K1509" s="10">
        <v>4.2</v>
      </c>
      <c r="L1509" s="8">
        <v>44.6</v>
      </c>
      <c r="M1509" s="10">
        <v>0.3</v>
      </c>
      <c r="N1509" s="10">
        <v>1.0</v>
      </c>
      <c r="O1509" s="8">
        <v>30.0</v>
      </c>
      <c r="P1509" s="8">
        <v>0.5</v>
      </c>
      <c r="Q1509" s="8">
        <v>0.8</v>
      </c>
      <c r="R1509" s="8">
        <v>62.5</v>
      </c>
      <c r="S1509" s="10">
        <v>0.2</v>
      </c>
      <c r="T1509" s="10">
        <v>0.8</v>
      </c>
      <c r="U1509" s="10">
        <v>1.0</v>
      </c>
      <c r="V1509" s="10">
        <v>1.4</v>
      </c>
      <c r="W1509" s="10">
        <v>1.3</v>
      </c>
      <c r="X1509" s="10">
        <v>0.6</v>
      </c>
      <c r="Y1509" s="8">
        <v>0.0</v>
      </c>
      <c r="Z1509" s="10">
        <v>1.4</v>
      </c>
      <c r="AA1509" s="8">
        <v>8.4</v>
      </c>
      <c r="AB1509" s="8">
        <v>0.0</v>
      </c>
      <c r="AC1509" s="8">
        <v>0.0</v>
      </c>
      <c r="AD1509" s="8">
        <v>-1.8</v>
      </c>
      <c r="AE1509" s="14">
        <v>2015.0</v>
      </c>
      <c r="AF1509" s="17"/>
    </row>
    <row r="1510">
      <c r="A1510" s="8">
        <v>101.0</v>
      </c>
      <c r="B1510" s="9" t="s">
        <v>3046</v>
      </c>
      <c r="C1510" s="10" t="s">
        <v>3047</v>
      </c>
      <c r="D1510" s="8">
        <v>22.0</v>
      </c>
      <c r="E1510" s="8">
        <v>11.0</v>
      </c>
      <c r="F1510" s="8">
        <v>5.0</v>
      </c>
      <c r="G1510" s="8">
        <v>6.0</v>
      </c>
      <c r="H1510" s="8">
        <v>18.9</v>
      </c>
      <c r="I1510" s="11">
        <v>4.4</v>
      </c>
      <c r="J1510" s="10">
        <v>1.5</v>
      </c>
      <c r="K1510" s="10">
        <v>3.6</v>
      </c>
      <c r="L1510" s="8">
        <v>42.5</v>
      </c>
      <c r="M1510" s="8">
        <v>0.0</v>
      </c>
      <c r="N1510" s="10">
        <v>0.1</v>
      </c>
      <c r="O1510" s="8">
        <v>0.0</v>
      </c>
      <c r="P1510" s="8">
        <v>1.3</v>
      </c>
      <c r="Q1510" s="8">
        <v>1.5</v>
      </c>
      <c r="R1510" s="8">
        <v>87.5</v>
      </c>
      <c r="S1510" s="10">
        <v>0.9</v>
      </c>
      <c r="T1510" s="10">
        <v>2.3</v>
      </c>
      <c r="U1510" s="10">
        <v>3.2</v>
      </c>
      <c r="V1510" s="10">
        <v>1.2</v>
      </c>
      <c r="W1510" s="10">
        <v>0.8</v>
      </c>
      <c r="X1510" s="10">
        <v>0.9</v>
      </c>
      <c r="Y1510" s="10">
        <v>0.5</v>
      </c>
      <c r="Z1510" s="10">
        <v>1.9</v>
      </c>
      <c r="AA1510" s="8">
        <v>11.6</v>
      </c>
      <c r="AB1510" s="8">
        <v>0.0</v>
      </c>
      <c r="AC1510" s="8">
        <v>0.0</v>
      </c>
      <c r="AD1510" s="8">
        <v>-2.8</v>
      </c>
      <c r="AE1510" s="14">
        <v>2015.0</v>
      </c>
      <c r="AF1510" s="17"/>
    </row>
    <row r="1511">
      <c r="A1511" s="8">
        <v>102.0</v>
      </c>
      <c r="B1511" s="9" t="s">
        <v>3048</v>
      </c>
      <c r="C1511" s="10" t="s">
        <v>3049</v>
      </c>
      <c r="D1511" s="8">
        <v>23.0</v>
      </c>
      <c r="E1511" s="8">
        <v>25.0</v>
      </c>
      <c r="F1511" s="8">
        <v>11.0</v>
      </c>
      <c r="G1511" s="8">
        <v>14.0</v>
      </c>
      <c r="H1511" s="8">
        <v>12.3</v>
      </c>
      <c r="I1511" s="11">
        <v>4.2</v>
      </c>
      <c r="J1511" s="10">
        <v>1.4</v>
      </c>
      <c r="K1511" s="10">
        <v>4.5</v>
      </c>
      <c r="L1511" s="8">
        <v>30.4</v>
      </c>
      <c r="M1511" s="10">
        <v>0.4</v>
      </c>
      <c r="N1511" s="10">
        <v>1.8</v>
      </c>
      <c r="O1511" s="8">
        <v>23.9</v>
      </c>
      <c r="P1511" s="8">
        <v>1.0</v>
      </c>
      <c r="Q1511" s="8">
        <v>1.4</v>
      </c>
      <c r="R1511" s="8">
        <v>76.5</v>
      </c>
      <c r="S1511" s="10">
        <v>0.2</v>
      </c>
      <c r="T1511" s="10">
        <v>1.0</v>
      </c>
      <c r="U1511" s="10">
        <v>1.2</v>
      </c>
      <c r="V1511" s="10">
        <v>1.6</v>
      </c>
      <c r="W1511" s="10">
        <v>0.8</v>
      </c>
      <c r="X1511" s="10">
        <v>0.5</v>
      </c>
      <c r="Y1511" s="8">
        <v>0.0</v>
      </c>
      <c r="Z1511" s="10">
        <v>0.9</v>
      </c>
      <c r="AA1511" s="8">
        <v>8.5</v>
      </c>
      <c r="AB1511" s="8">
        <v>0.0</v>
      </c>
      <c r="AC1511" s="8">
        <v>0.0</v>
      </c>
      <c r="AD1511" s="8">
        <v>-0.1</v>
      </c>
      <c r="AE1511" s="14">
        <v>2015.0</v>
      </c>
      <c r="AF1511" s="17"/>
    </row>
    <row r="1512">
      <c r="A1512" s="8">
        <v>103.0</v>
      </c>
      <c r="B1512" s="9" t="s">
        <v>3050</v>
      </c>
      <c r="C1512" s="10" t="s">
        <v>3051</v>
      </c>
      <c r="D1512" s="8">
        <v>24.0</v>
      </c>
      <c r="E1512" s="8">
        <v>30.0</v>
      </c>
      <c r="F1512" s="8">
        <v>18.0</v>
      </c>
      <c r="G1512" s="8">
        <v>12.0</v>
      </c>
      <c r="H1512" s="8">
        <v>11.4</v>
      </c>
      <c r="I1512" s="11">
        <v>4.2</v>
      </c>
      <c r="J1512" s="10">
        <v>1.6</v>
      </c>
      <c r="K1512" s="10">
        <v>4.1</v>
      </c>
      <c r="L1512" s="8">
        <v>37.9</v>
      </c>
      <c r="M1512" s="8">
        <v>0.0</v>
      </c>
      <c r="N1512" s="10">
        <v>0.1</v>
      </c>
      <c r="O1512" s="8">
        <v>0.0</v>
      </c>
      <c r="P1512" s="8">
        <v>1.0</v>
      </c>
      <c r="Q1512" s="8">
        <v>1.4</v>
      </c>
      <c r="R1512" s="8">
        <v>72.1</v>
      </c>
      <c r="S1512" s="10">
        <v>0.9</v>
      </c>
      <c r="T1512" s="10">
        <v>1.7</v>
      </c>
      <c r="U1512" s="10">
        <v>2.6</v>
      </c>
      <c r="V1512" s="10">
        <v>0.4</v>
      </c>
      <c r="W1512" s="10">
        <v>0.9</v>
      </c>
      <c r="X1512" s="10">
        <v>0.4</v>
      </c>
      <c r="Y1512" s="10">
        <v>0.4</v>
      </c>
      <c r="Z1512" s="10">
        <v>2.0</v>
      </c>
      <c r="AA1512" s="8">
        <v>9.0</v>
      </c>
      <c r="AB1512" s="8">
        <v>0.0</v>
      </c>
      <c r="AC1512" s="8">
        <v>0.0</v>
      </c>
      <c r="AD1512" s="8">
        <v>-2.0</v>
      </c>
      <c r="AE1512" s="14">
        <v>2015.0</v>
      </c>
      <c r="AF1512" s="17"/>
    </row>
    <row r="1513">
      <c r="A1513" s="8">
        <v>104.0</v>
      </c>
      <c r="B1513" s="9" t="s">
        <v>3052</v>
      </c>
      <c r="C1513" s="10" t="s">
        <v>3053</v>
      </c>
      <c r="D1513" s="8">
        <v>32.0</v>
      </c>
      <c r="E1513" s="8">
        <v>33.0</v>
      </c>
      <c r="F1513" s="8">
        <v>20.0</v>
      </c>
      <c r="G1513" s="8">
        <v>13.0</v>
      </c>
      <c r="H1513" s="8">
        <v>13.9</v>
      </c>
      <c r="I1513" s="11">
        <v>4.1</v>
      </c>
      <c r="J1513" s="10">
        <v>1.7</v>
      </c>
      <c r="K1513" s="10">
        <v>3.3</v>
      </c>
      <c r="L1513" s="8">
        <v>51.4</v>
      </c>
      <c r="M1513" s="8">
        <v>0.0</v>
      </c>
      <c r="N1513" s="8">
        <v>0.0</v>
      </c>
      <c r="O1513" s="8">
        <v>0.0</v>
      </c>
      <c r="P1513" s="8">
        <v>0.7</v>
      </c>
      <c r="Q1513" s="8">
        <v>1.3</v>
      </c>
      <c r="R1513" s="8">
        <v>54.5</v>
      </c>
      <c r="S1513" s="10">
        <v>1.2</v>
      </c>
      <c r="T1513" s="10">
        <v>1.8</v>
      </c>
      <c r="U1513" s="10">
        <v>3.0</v>
      </c>
      <c r="V1513" s="10">
        <v>0.7</v>
      </c>
      <c r="W1513" s="10">
        <v>0.6</v>
      </c>
      <c r="X1513" s="10">
        <v>0.8</v>
      </c>
      <c r="Y1513" s="10">
        <v>0.7</v>
      </c>
      <c r="Z1513" s="10">
        <v>1.6</v>
      </c>
      <c r="AA1513" s="8">
        <v>10.9</v>
      </c>
      <c r="AB1513" s="8">
        <v>1.0</v>
      </c>
      <c r="AC1513" s="8">
        <v>0.0</v>
      </c>
      <c r="AD1513" s="8">
        <v>1.2</v>
      </c>
      <c r="AE1513" s="14">
        <v>2015.0</v>
      </c>
      <c r="AF1513" s="17"/>
    </row>
    <row r="1514">
      <c r="A1514" s="8">
        <v>105.0</v>
      </c>
      <c r="B1514" s="9" t="s">
        <v>3054</v>
      </c>
      <c r="C1514" s="10" t="s">
        <v>3055</v>
      </c>
      <c r="D1514" s="8">
        <v>24.0</v>
      </c>
      <c r="E1514" s="8">
        <v>33.0</v>
      </c>
      <c r="F1514" s="8">
        <v>20.0</v>
      </c>
      <c r="G1514" s="8">
        <v>13.0</v>
      </c>
      <c r="H1514" s="8">
        <v>9.6</v>
      </c>
      <c r="I1514" s="11">
        <v>4.1</v>
      </c>
      <c r="J1514" s="10">
        <v>1.7</v>
      </c>
      <c r="K1514" s="10">
        <v>4.0</v>
      </c>
      <c r="L1514" s="8">
        <v>41.4</v>
      </c>
      <c r="M1514" s="10">
        <v>0.1</v>
      </c>
      <c r="N1514" s="10">
        <v>0.7</v>
      </c>
      <c r="O1514" s="8">
        <v>18.2</v>
      </c>
      <c r="P1514" s="8">
        <v>0.6</v>
      </c>
      <c r="Q1514" s="8">
        <v>0.8</v>
      </c>
      <c r="R1514" s="8">
        <v>80.8</v>
      </c>
      <c r="S1514" s="10">
        <v>0.1</v>
      </c>
      <c r="T1514" s="10">
        <v>0.9</v>
      </c>
      <c r="U1514" s="10">
        <v>1.0</v>
      </c>
      <c r="V1514" s="10">
        <v>1.7</v>
      </c>
      <c r="W1514" s="10">
        <v>1.2</v>
      </c>
      <c r="X1514" s="10">
        <v>0.4</v>
      </c>
      <c r="Y1514" s="10">
        <v>0.2</v>
      </c>
      <c r="Z1514" s="10">
        <v>1.2</v>
      </c>
      <c r="AA1514" s="8">
        <v>8.2</v>
      </c>
      <c r="AB1514" s="8">
        <v>0.0</v>
      </c>
      <c r="AC1514" s="8">
        <v>0.0</v>
      </c>
      <c r="AD1514" s="8">
        <v>-1.0</v>
      </c>
      <c r="AE1514" s="14">
        <v>2015.0</v>
      </c>
      <c r="AF1514" s="17"/>
    </row>
    <row r="1515">
      <c r="A1515" s="8">
        <v>106.0</v>
      </c>
      <c r="B1515" s="9" t="s">
        <v>3056</v>
      </c>
      <c r="C1515" s="10" t="s">
        <v>3057</v>
      </c>
      <c r="D1515" s="8">
        <v>31.0</v>
      </c>
      <c r="E1515" s="8">
        <v>34.0</v>
      </c>
      <c r="F1515" s="8">
        <v>20.0</v>
      </c>
      <c r="G1515" s="8">
        <v>14.0</v>
      </c>
      <c r="H1515" s="8">
        <v>18.6</v>
      </c>
      <c r="I1515" s="11">
        <v>4.1</v>
      </c>
      <c r="J1515" s="10">
        <v>1.6</v>
      </c>
      <c r="K1515" s="10">
        <v>3.8</v>
      </c>
      <c r="L1515" s="8">
        <v>42.2</v>
      </c>
      <c r="M1515" s="10">
        <v>0.4</v>
      </c>
      <c r="N1515" s="10">
        <v>1.1</v>
      </c>
      <c r="O1515" s="8">
        <v>32.4</v>
      </c>
      <c r="P1515" s="8">
        <v>0.6</v>
      </c>
      <c r="Q1515" s="8">
        <v>0.7</v>
      </c>
      <c r="R1515" s="8">
        <v>79.2</v>
      </c>
      <c r="S1515" s="10">
        <v>0.2</v>
      </c>
      <c r="T1515" s="10">
        <v>2.4</v>
      </c>
      <c r="U1515" s="10">
        <v>2.6</v>
      </c>
      <c r="V1515" s="10">
        <v>1.9</v>
      </c>
      <c r="W1515" s="10">
        <v>0.9</v>
      </c>
      <c r="X1515" s="10">
        <v>0.4</v>
      </c>
      <c r="Y1515" s="10">
        <v>0.3</v>
      </c>
      <c r="Z1515" s="10">
        <v>1.4</v>
      </c>
      <c r="AA1515" s="8">
        <v>10.4</v>
      </c>
      <c r="AB1515" s="8">
        <v>0.0</v>
      </c>
      <c r="AC1515" s="8">
        <v>0.0</v>
      </c>
      <c r="AD1515" s="8">
        <v>1.7</v>
      </c>
      <c r="AE1515" s="14">
        <v>2015.0</v>
      </c>
      <c r="AF1515" s="17"/>
    </row>
    <row r="1516">
      <c r="A1516" s="8">
        <v>107.0</v>
      </c>
      <c r="B1516" s="9" t="s">
        <v>3058</v>
      </c>
      <c r="C1516" s="10" t="s">
        <v>3059</v>
      </c>
      <c r="D1516" s="8">
        <v>31.0</v>
      </c>
      <c r="E1516" s="8">
        <v>12.0</v>
      </c>
      <c r="F1516" s="8">
        <v>8.0</v>
      </c>
      <c r="G1516" s="8">
        <v>4.0</v>
      </c>
      <c r="H1516" s="8">
        <v>14.6</v>
      </c>
      <c r="I1516" s="11">
        <v>4.1</v>
      </c>
      <c r="J1516" s="10">
        <v>1.4</v>
      </c>
      <c r="K1516" s="10">
        <v>2.8</v>
      </c>
      <c r="L1516" s="8">
        <v>50.0</v>
      </c>
      <c r="M1516" s="8">
        <v>0.0</v>
      </c>
      <c r="N1516" s="8">
        <v>0.0</v>
      </c>
      <c r="O1516" s="8">
        <v>0.0</v>
      </c>
      <c r="P1516" s="8">
        <v>1.3</v>
      </c>
      <c r="Q1516" s="8">
        <v>1.5</v>
      </c>
      <c r="R1516" s="8">
        <v>83.3</v>
      </c>
      <c r="S1516" s="10">
        <v>1.3</v>
      </c>
      <c r="T1516" s="10">
        <v>3.0</v>
      </c>
      <c r="U1516" s="10">
        <v>4.3</v>
      </c>
      <c r="V1516" s="10">
        <v>0.7</v>
      </c>
      <c r="W1516" s="10">
        <v>1.3</v>
      </c>
      <c r="X1516" s="10">
        <v>0.5</v>
      </c>
      <c r="Y1516" s="10">
        <v>0.4</v>
      </c>
      <c r="Z1516" s="10">
        <v>0.9</v>
      </c>
      <c r="AA1516" s="8">
        <v>10.8</v>
      </c>
      <c r="AB1516" s="8">
        <v>0.0</v>
      </c>
      <c r="AC1516" s="8">
        <v>0.0</v>
      </c>
      <c r="AD1516" s="8">
        <v>-0.8</v>
      </c>
      <c r="AE1516" s="14">
        <v>2015.0</v>
      </c>
      <c r="AF1516" s="17"/>
    </row>
    <row r="1517">
      <c r="A1517" s="8">
        <v>108.0</v>
      </c>
      <c r="B1517" s="9" t="s">
        <v>3060</v>
      </c>
      <c r="C1517" s="10" t="s">
        <v>3061</v>
      </c>
      <c r="D1517" s="8">
        <v>24.0</v>
      </c>
      <c r="E1517" s="8">
        <v>17.0</v>
      </c>
      <c r="F1517" s="8">
        <v>6.0</v>
      </c>
      <c r="G1517" s="8">
        <v>11.0</v>
      </c>
      <c r="H1517" s="8">
        <v>13.9</v>
      </c>
      <c r="I1517" s="11">
        <v>4.1</v>
      </c>
      <c r="J1517" s="10">
        <v>1.6</v>
      </c>
      <c r="K1517" s="10">
        <v>4.6</v>
      </c>
      <c r="L1517" s="8">
        <v>35.4</v>
      </c>
      <c r="M1517" s="10">
        <v>0.5</v>
      </c>
      <c r="N1517" s="10">
        <v>1.9</v>
      </c>
      <c r="O1517" s="8">
        <v>27.3</v>
      </c>
      <c r="P1517" s="8">
        <v>0.2</v>
      </c>
      <c r="Q1517" s="8">
        <v>0.4</v>
      </c>
      <c r="R1517" s="8">
        <v>57.1</v>
      </c>
      <c r="S1517" s="10">
        <v>0.3</v>
      </c>
      <c r="T1517" s="10">
        <v>1.5</v>
      </c>
      <c r="U1517" s="10">
        <v>1.8</v>
      </c>
      <c r="V1517" s="10">
        <v>0.5</v>
      </c>
      <c r="W1517" s="10">
        <v>0.8</v>
      </c>
      <c r="X1517" s="10">
        <v>0.4</v>
      </c>
      <c r="Y1517" s="10">
        <v>0.1</v>
      </c>
      <c r="Z1517" s="10">
        <v>1.8</v>
      </c>
      <c r="AA1517" s="8">
        <v>7.9</v>
      </c>
      <c r="AB1517" s="8">
        <v>0.0</v>
      </c>
      <c r="AC1517" s="8">
        <v>0.0</v>
      </c>
      <c r="AD1517" s="8">
        <v>-3.2</v>
      </c>
      <c r="AE1517" s="14">
        <v>2015.0</v>
      </c>
      <c r="AF1517" s="17"/>
    </row>
    <row r="1518">
      <c r="A1518" s="8">
        <v>109.0</v>
      </c>
      <c r="B1518" s="9" t="s">
        <v>3062</v>
      </c>
      <c r="C1518" s="10" t="s">
        <v>3063</v>
      </c>
      <c r="D1518" s="8">
        <v>28.0</v>
      </c>
      <c r="E1518" s="8">
        <v>13.0</v>
      </c>
      <c r="F1518" s="8">
        <v>6.0</v>
      </c>
      <c r="G1518" s="8">
        <v>7.0</v>
      </c>
      <c r="H1518" s="8">
        <v>18.6</v>
      </c>
      <c r="I1518" s="11">
        <v>4.0</v>
      </c>
      <c r="J1518" s="10">
        <v>1.5</v>
      </c>
      <c r="K1518" s="10">
        <v>4.3</v>
      </c>
      <c r="L1518" s="8">
        <v>33.9</v>
      </c>
      <c r="M1518" s="10">
        <v>0.2</v>
      </c>
      <c r="N1518" s="10">
        <v>1.1</v>
      </c>
      <c r="O1518" s="8">
        <v>14.3</v>
      </c>
      <c r="P1518" s="8">
        <v>0.9</v>
      </c>
      <c r="Q1518" s="8">
        <v>1.1</v>
      </c>
      <c r="R1518" s="8">
        <v>85.7</v>
      </c>
      <c r="S1518" s="10">
        <v>0.5</v>
      </c>
      <c r="T1518" s="10">
        <v>2.2</v>
      </c>
      <c r="U1518" s="10">
        <v>2.7</v>
      </c>
      <c r="V1518" s="10">
        <v>0.8</v>
      </c>
      <c r="W1518" s="10">
        <v>0.2</v>
      </c>
      <c r="X1518" s="10">
        <v>0.7</v>
      </c>
      <c r="Y1518" s="10">
        <v>0.2</v>
      </c>
      <c r="Z1518" s="10">
        <v>1.5</v>
      </c>
      <c r="AA1518" s="8">
        <v>9.5</v>
      </c>
      <c r="AB1518" s="8">
        <v>0.0</v>
      </c>
      <c r="AC1518" s="8">
        <v>0.0</v>
      </c>
      <c r="AD1518" s="8">
        <v>-4.0</v>
      </c>
      <c r="AE1518" s="14">
        <v>2015.0</v>
      </c>
      <c r="AF1518" s="17"/>
    </row>
    <row r="1519">
      <c r="A1519" s="8">
        <v>110.0</v>
      </c>
      <c r="B1519" s="9" t="s">
        <v>3064</v>
      </c>
      <c r="C1519" s="10" t="s">
        <v>3065</v>
      </c>
      <c r="D1519" s="8">
        <v>23.0</v>
      </c>
      <c r="E1519" s="8">
        <v>27.0</v>
      </c>
      <c r="F1519" s="8">
        <v>16.0</v>
      </c>
      <c r="G1519" s="8">
        <v>11.0</v>
      </c>
      <c r="H1519" s="8">
        <v>10.7</v>
      </c>
      <c r="I1519" s="11">
        <v>4.0</v>
      </c>
      <c r="J1519" s="10">
        <v>1.4</v>
      </c>
      <c r="K1519" s="10">
        <v>2.8</v>
      </c>
      <c r="L1519" s="8">
        <v>48.7</v>
      </c>
      <c r="M1519" s="8">
        <v>0.0</v>
      </c>
      <c r="N1519" s="8">
        <v>0.0</v>
      </c>
      <c r="O1519" s="8">
        <v>0.0</v>
      </c>
      <c r="P1519" s="8">
        <v>1.2</v>
      </c>
      <c r="Q1519" s="8">
        <v>1.8</v>
      </c>
      <c r="R1519" s="8">
        <v>68.8</v>
      </c>
      <c r="S1519" s="10">
        <v>0.8</v>
      </c>
      <c r="T1519" s="10">
        <v>1.4</v>
      </c>
      <c r="U1519" s="10">
        <v>2.1</v>
      </c>
      <c r="V1519" s="10">
        <v>0.2</v>
      </c>
      <c r="W1519" s="10">
        <v>0.7</v>
      </c>
      <c r="X1519" s="10">
        <v>0.3</v>
      </c>
      <c r="Y1519" s="10">
        <v>0.3</v>
      </c>
      <c r="Z1519" s="10">
        <v>2.1</v>
      </c>
      <c r="AA1519" s="8">
        <v>7.5</v>
      </c>
      <c r="AB1519" s="8">
        <v>0.0</v>
      </c>
      <c r="AC1519" s="8">
        <v>0.0</v>
      </c>
      <c r="AD1519" s="8">
        <v>-1.1</v>
      </c>
      <c r="AE1519" s="14">
        <v>2015.0</v>
      </c>
      <c r="AF1519" s="17"/>
    </row>
    <row r="1520">
      <c r="A1520" s="8">
        <v>111.0</v>
      </c>
      <c r="B1520" s="9" t="s">
        <v>3066</v>
      </c>
      <c r="C1520" s="10" t="s">
        <v>3067</v>
      </c>
      <c r="D1520" s="8">
        <v>25.0</v>
      </c>
      <c r="E1520" s="8">
        <v>20.0</v>
      </c>
      <c r="F1520" s="8">
        <v>11.0</v>
      </c>
      <c r="G1520" s="8">
        <v>9.0</v>
      </c>
      <c r="H1520" s="8">
        <v>17.5</v>
      </c>
      <c r="I1520" s="11">
        <v>3.9</v>
      </c>
      <c r="J1520" s="10">
        <v>1.5</v>
      </c>
      <c r="K1520" s="10">
        <v>3.7</v>
      </c>
      <c r="L1520" s="8">
        <v>39.2</v>
      </c>
      <c r="M1520" s="10">
        <v>0.5</v>
      </c>
      <c r="N1520" s="10">
        <v>1.2</v>
      </c>
      <c r="O1520" s="8">
        <v>37.5</v>
      </c>
      <c r="P1520" s="8">
        <v>0.6</v>
      </c>
      <c r="Q1520" s="8">
        <v>0.8</v>
      </c>
      <c r="R1520" s="8">
        <v>73.3</v>
      </c>
      <c r="S1520" s="10">
        <v>0.5</v>
      </c>
      <c r="T1520" s="10">
        <v>1.3</v>
      </c>
      <c r="U1520" s="10">
        <v>1.8</v>
      </c>
      <c r="V1520" s="10">
        <v>2.4</v>
      </c>
      <c r="W1520" s="10">
        <v>2.1</v>
      </c>
      <c r="X1520" s="10">
        <v>0.5</v>
      </c>
      <c r="Y1520" s="10">
        <v>0.2</v>
      </c>
      <c r="Z1520" s="10">
        <v>2.4</v>
      </c>
      <c r="AA1520" s="8">
        <v>9.7</v>
      </c>
      <c r="AB1520" s="8">
        <v>0.0</v>
      </c>
      <c r="AC1520" s="8">
        <v>0.0</v>
      </c>
      <c r="AD1520" s="8">
        <v>0.5</v>
      </c>
      <c r="AE1520" s="14">
        <v>2015.0</v>
      </c>
      <c r="AF1520" s="17"/>
    </row>
    <row r="1521">
      <c r="A1521" s="8">
        <v>112.0</v>
      </c>
      <c r="B1521" s="9" t="s">
        <v>3068</v>
      </c>
      <c r="C1521" s="10" t="s">
        <v>3069</v>
      </c>
      <c r="D1521" s="8">
        <v>23.0</v>
      </c>
      <c r="E1521" s="8">
        <v>12.0</v>
      </c>
      <c r="F1521" s="8">
        <v>2.0</v>
      </c>
      <c r="G1521" s="8">
        <v>10.0</v>
      </c>
      <c r="H1521" s="8">
        <v>14.3</v>
      </c>
      <c r="I1521" s="11">
        <v>3.8</v>
      </c>
      <c r="J1521" s="10">
        <v>1.3</v>
      </c>
      <c r="K1521" s="10">
        <v>3.9</v>
      </c>
      <c r="L1521" s="8">
        <v>31.9</v>
      </c>
      <c r="M1521" s="10">
        <v>0.7</v>
      </c>
      <c r="N1521" s="10">
        <v>2.3</v>
      </c>
      <c r="O1521" s="8">
        <v>28.6</v>
      </c>
      <c r="P1521" s="8">
        <v>0.6</v>
      </c>
      <c r="Q1521" s="8">
        <v>0.6</v>
      </c>
      <c r="R1521" s="8">
        <v>100.0</v>
      </c>
      <c r="S1521" s="10">
        <v>0.3</v>
      </c>
      <c r="T1521" s="10">
        <v>1.0</v>
      </c>
      <c r="U1521" s="10">
        <v>1.3</v>
      </c>
      <c r="V1521" s="10">
        <v>0.3</v>
      </c>
      <c r="W1521" s="10">
        <v>0.7</v>
      </c>
      <c r="X1521" s="10">
        <v>0.2</v>
      </c>
      <c r="Y1521" s="10">
        <v>0.1</v>
      </c>
      <c r="Z1521" s="10">
        <v>1.5</v>
      </c>
      <c r="AA1521" s="8">
        <v>6.5</v>
      </c>
      <c r="AB1521" s="8">
        <v>0.0</v>
      </c>
      <c r="AC1521" s="8">
        <v>0.0</v>
      </c>
      <c r="AD1521" s="8">
        <v>-4.5</v>
      </c>
      <c r="AE1521" s="14">
        <v>2015.0</v>
      </c>
      <c r="AF1521" s="17"/>
    </row>
    <row r="1522">
      <c r="A1522" s="8">
        <v>113.0</v>
      </c>
      <c r="B1522" s="9" t="s">
        <v>3070</v>
      </c>
      <c r="C1522" s="10" t="s">
        <v>3071</v>
      </c>
      <c r="D1522" s="8">
        <v>24.0</v>
      </c>
      <c r="E1522" s="8">
        <v>34.0</v>
      </c>
      <c r="F1522" s="8">
        <v>18.0</v>
      </c>
      <c r="G1522" s="8">
        <v>16.0</v>
      </c>
      <c r="H1522" s="8">
        <v>19.3</v>
      </c>
      <c r="I1522" s="11">
        <v>3.6</v>
      </c>
      <c r="J1522" s="10">
        <v>1.2</v>
      </c>
      <c r="K1522" s="10">
        <v>3.7</v>
      </c>
      <c r="L1522" s="8">
        <v>32.3</v>
      </c>
      <c r="M1522" s="10">
        <v>0.3</v>
      </c>
      <c r="N1522" s="10">
        <v>1.1</v>
      </c>
      <c r="O1522" s="8">
        <v>23.7</v>
      </c>
      <c r="P1522" s="8">
        <v>0.9</v>
      </c>
      <c r="Q1522" s="8">
        <v>1.4</v>
      </c>
      <c r="R1522" s="8">
        <v>68.1</v>
      </c>
      <c r="S1522" s="10">
        <v>0.3</v>
      </c>
      <c r="T1522" s="10">
        <v>2.5</v>
      </c>
      <c r="U1522" s="10">
        <v>2.8</v>
      </c>
      <c r="V1522" s="10">
        <v>3.4</v>
      </c>
      <c r="W1522" s="10">
        <v>1.4</v>
      </c>
      <c r="X1522" s="10">
        <v>0.9</v>
      </c>
      <c r="Y1522" s="10">
        <v>0.1</v>
      </c>
      <c r="Z1522" s="10">
        <v>1.7</v>
      </c>
      <c r="AA1522" s="8">
        <v>11.9</v>
      </c>
      <c r="AB1522" s="8">
        <v>0.0</v>
      </c>
      <c r="AC1522" s="8">
        <v>0.0</v>
      </c>
      <c r="AD1522" s="8">
        <v>0.7</v>
      </c>
      <c r="AE1522" s="14">
        <v>2015.0</v>
      </c>
      <c r="AF1522" s="17"/>
    </row>
    <row r="1523">
      <c r="A1523" s="8">
        <v>114.0</v>
      </c>
      <c r="B1523" s="9" t="s">
        <v>3072</v>
      </c>
      <c r="C1523" s="10" t="s">
        <v>3073</v>
      </c>
      <c r="D1523" s="8">
        <v>30.0</v>
      </c>
      <c r="E1523" s="8">
        <v>21.0</v>
      </c>
      <c r="F1523" s="8">
        <v>12.0</v>
      </c>
      <c r="G1523" s="8">
        <v>9.0</v>
      </c>
      <c r="H1523" s="8">
        <v>16.8</v>
      </c>
      <c r="I1523" s="11">
        <v>3.5</v>
      </c>
      <c r="J1523" s="10">
        <v>1.1</v>
      </c>
      <c r="K1523" s="10">
        <v>2.8</v>
      </c>
      <c r="L1523" s="8">
        <v>40.7</v>
      </c>
      <c r="M1523" s="8">
        <v>0.0</v>
      </c>
      <c r="N1523" s="8">
        <v>0.0</v>
      </c>
      <c r="O1523" s="8">
        <v>0.0</v>
      </c>
      <c r="P1523" s="8">
        <v>1.2</v>
      </c>
      <c r="Q1523" s="8">
        <v>1.8</v>
      </c>
      <c r="R1523" s="8">
        <v>68.4</v>
      </c>
      <c r="S1523" s="10">
        <v>1.6</v>
      </c>
      <c r="T1523" s="10">
        <v>2.6</v>
      </c>
      <c r="U1523" s="10">
        <v>4.2</v>
      </c>
      <c r="V1523" s="10">
        <v>1.3</v>
      </c>
      <c r="W1523" s="10">
        <v>0.7</v>
      </c>
      <c r="X1523" s="10">
        <v>1.0</v>
      </c>
      <c r="Y1523" s="10">
        <v>0.2</v>
      </c>
      <c r="Z1523" s="10">
        <v>1.6</v>
      </c>
      <c r="AA1523" s="8">
        <v>11.3</v>
      </c>
      <c r="AB1523" s="8">
        <v>1.0</v>
      </c>
      <c r="AC1523" s="8">
        <v>0.0</v>
      </c>
      <c r="AD1523" s="8">
        <v>2.1</v>
      </c>
      <c r="AE1523" s="14">
        <v>2015.0</v>
      </c>
      <c r="AF1523" s="17"/>
    </row>
    <row r="1524">
      <c r="A1524" s="8">
        <v>115.0</v>
      </c>
      <c r="B1524" s="9" t="s">
        <v>3074</v>
      </c>
      <c r="C1524" s="10" t="s">
        <v>3075</v>
      </c>
      <c r="D1524" s="8">
        <v>26.0</v>
      </c>
      <c r="E1524" s="8">
        <v>34.0</v>
      </c>
      <c r="F1524" s="8">
        <v>8.0</v>
      </c>
      <c r="G1524" s="8">
        <v>26.0</v>
      </c>
      <c r="H1524" s="8">
        <v>15.9</v>
      </c>
      <c r="I1524" s="11">
        <v>3.5</v>
      </c>
      <c r="J1524" s="10">
        <v>1.3</v>
      </c>
      <c r="K1524" s="10">
        <v>3.1</v>
      </c>
      <c r="L1524" s="8">
        <v>41.1</v>
      </c>
      <c r="M1524" s="10">
        <v>0.2</v>
      </c>
      <c r="N1524" s="10">
        <v>0.6</v>
      </c>
      <c r="O1524" s="8">
        <v>31.8</v>
      </c>
      <c r="P1524" s="8">
        <v>0.7</v>
      </c>
      <c r="Q1524" s="8">
        <v>1.0</v>
      </c>
      <c r="R1524" s="8">
        <v>68.6</v>
      </c>
      <c r="S1524" s="10">
        <v>0.3</v>
      </c>
      <c r="T1524" s="10">
        <v>0.9</v>
      </c>
      <c r="U1524" s="10">
        <v>1.1</v>
      </c>
      <c r="V1524" s="10">
        <v>2.8</v>
      </c>
      <c r="W1524" s="10">
        <v>1.2</v>
      </c>
      <c r="X1524" s="10">
        <v>0.8</v>
      </c>
      <c r="Y1524" s="10">
        <v>0.3</v>
      </c>
      <c r="Z1524" s="10">
        <v>1.8</v>
      </c>
      <c r="AA1524" s="8">
        <v>9.9</v>
      </c>
      <c r="AB1524" s="8">
        <v>0.0</v>
      </c>
      <c r="AC1524" s="8">
        <v>0.0</v>
      </c>
      <c r="AD1524" s="8">
        <v>-2.3</v>
      </c>
      <c r="AE1524" s="14">
        <v>2015.0</v>
      </c>
      <c r="AF1524" s="17"/>
    </row>
    <row r="1525">
      <c r="A1525" s="8">
        <v>116.0</v>
      </c>
      <c r="B1525" s="9" t="s">
        <v>3076</v>
      </c>
      <c r="C1525" s="10" t="s">
        <v>3077</v>
      </c>
      <c r="D1525" s="8">
        <v>28.0</v>
      </c>
      <c r="E1525" s="8">
        <v>29.0</v>
      </c>
      <c r="F1525" s="8">
        <v>6.0</v>
      </c>
      <c r="G1525" s="8">
        <v>23.0</v>
      </c>
      <c r="H1525" s="8">
        <v>23.2</v>
      </c>
      <c r="I1525" s="11">
        <v>3.4</v>
      </c>
      <c r="J1525" s="10">
        <v>1.3</v>
      </c>
      <c r="K1525" s="10">
        <v>3.5</v>
      </c>
      <c r="L1525" s="8">
        <v>38.2</v>
      </c>
      <c r="M1525" s="8">
        <v>0.0</v>
      </c>
      <c r="N1525" s="10">
        <v>0.1</v>
      </c>
      <c r="O1525" s="8">
        <v>0.0</v>
      </c>
      <c r="P1525" s="8">
        <v>0.8</v>
      </c>
      <c r="Q1525" s="8">
        <v>1.2</v>
      </c>
      <c r="R1525" s="8">
        <v>64.7</v>
      </c>
      <c r="S1525" s="10">
        <v>1.3</v>
      </c>
      <c r="T1525" s="10">
        <v>5.1</v>
      </c>
      <c r="U1525" s="10">
        <v>6.4</v>
      </c>
      <c r="V1525" s="10">
        <v>1.4</v>
      </c>
      <c r="W1525" s="10">
        <v>1.4</v>
      </c>
      <c r="X1525" s="10">
        <v>0.8</v>
      </c>
      <c r="Y1525" s="10">
        <v>1.3</v>
      </c>
      <c r="Z1525" s="10">
        <v>2.6</v>
      </c>
      <c r="AA1525" s="8">
        <v>15.5</v>
      </c>
      <c r="AB1525" s="8">
        <v>0.0</v>
      </c>
      <c r="AC1525" s="8">
        <v>0.0</v>
      </c>
      <c r="AD1525" s="8">
        <v>-3.4</v>
      </c>
      <c r="AE1525" s="14">
        <v>2015.0</v>
      </c>
      <c r="AF1525" s="17"/>
    </row>
    <row r="1526">
      <c r="A1526" s="8">
        <v>117.0</v>
      </c>
      <c r="B1526" s="9" t="s">
        <v>3078</v>
      </c>
      <c r="C1526" s="10" t="s">
        <v>3079</v>
      </c>
      <c r="D1526" s="8">
        <v>22.0</v>
      </c>
      <c r="E1526" s="8">
        <v>31.0</v>
      </c>
      <c r="F1526" s="8">
        <v>18.0</v>
      </c>
      <c r="G1526" s="8">
        <v>13.0</v>
      </c>
      <c r="H1526" s="8">
        <v>9.7</v>
      </c>
      <c r="I1526" s="11">
        <v>3.4</v>
      </c>
      <c r="J1526" s="10">
        <v>1.3</v>
      </c>
      <c r="K1526" s="10">
        <v>3.5</v>
      </c>
      <c r="L1526" s="8">
        <v>36.1</v>
      </c>
      <c r="M1526" s="10">
        <v>0.4</v>
      </c>
      <c r="N1526" s="10">
        <v>1.2</v>
      </c>
      <c r="O1526" s="8">
        <v>33.3</v>
      </c>
      <c r="P1526" s="8">
        <v>0.5</v>
      </c>
      <c r="Q1526" s="8">
        <v>0.6</v>
      </c>
      <c r="R1526" s="8">
        <v>75.0</v>
      </c>
      <c r="S1526" s="10">
        <v>0.8</v>
      </c>
      <c r="T1526" s="10">
        <v>1.6</v>
      </c>
      <c r="U1526" s="10">
        <v>2.4</v>
      </c>
      <c r="V1526" s="10">
        <v>0.3</v>
      </c>
      <c r="W1526" s="10">
        <v>0.6</v>
      </c>
      <c r="X1526" s="10">
        <v>0.2</v>
      </c>
      <c r="Y1526" s="10">
        <v>0.6</v>
      </c>
      <c r="Z1526" s="10">
        <v>1.9</v>
      </c>
      <c r="AA1526" s="8">
        <v>8.2</v>
      </c>
      <c r="AB1526" s="8">
        <v>0.0</v>
      </c>
      <c r="AC1526" s="8">
        <v>0.0</v>
      </c>
      <c r="AD1526" s="8">
        <v>0.1</v>
      </c>
      <c r="AE1526" s="14">
        <v>2015.0</v>
      </c>
      <c r="AF1526" s="17"/>
    </row>
    <row r="1527">
      <c r="A1527" s="8">
        <v>117.0</v>
      </c>
      <c r="B1527" s="9" t="s">
        <v>3080</v>
      </c>
      <c r="C1527" s="10" t="s">
        <v>3081</v>
      </c>
      <c r="D1527" s="8">
        <v>24.0</v>
      </c>
      <c r="E1527" s="8">
        <v>31.0</v>
      </c>
      <c r="F1527" s="8">
        <v>20.0</v>
      </c>
      <c r="G1527" s="8">
        <v>11.0</v>
      </c>
      <c r="H1527" s="8">
        <v>12.0</v>
      </c>
      <c r="I1527" s="11">
        <v>3.4</v>
      </c>
      <c r="J1527" s="10">
        <v>1.1</v>
      </c>
      <c r="K1527" s="10">
        <v>2.6</v>
      </c>
      <c r="L1527" s="8">
        <v>42.0</v>
      </c>
      <c r="M1527" s="10">
        <v>0.9</v>
      </c>
      <c r="N1527" s="10">
        <v>2.0</v>
      </c>
      <c r="O1527" s="8">
        <v>42.9</v>
      </c>
      <c r="P1527" s="8">
        <v>0.3</v>
      </c>
      <c r="Q1527" s="8">
        <v>0.3</v>
      </c>
      <c r="R1527" s="8">
        <v>100.0</v>
      </c>
      <c r="S1527" s="10">
        <v>0.2</v>
      </c>
      <c r="T1527" s="10">
        <v>0.9</v>
      </c>
      <c r="U1527" s="10">
        <v>1.0</v>
      </c>
      <c r="V1527" s="10">
        <v>0.8</v>
      </c>
      <c r="W1527" s="10">
        <v>0.3</v>
      </c>
      <c r="X1527" s="10">
        <v>0.3</v>
      </c>
      <c r="Y1527" s="8">
        <v>0.0</v>
      </c>
      <c r="Z1527" s="10">
        <v>0.8</v>
      </c>
      <c r="AA1527" s="8">
        <v>6.6</v>
      </c>
      <c r="AB1527" s="8">
        <v>0.0</v>
      </c>
      <c r="AC1527" s="8">
        <v>0.0</v>
      </c>
      <c r="AD1527" s="8">
        <v>0.3</v>
      </c>
      <c r="AE1527" s="14">
        <v>2015.0</v>
      </c>
      <c r="AF1527" s="17"/>
    </row>
    <row r="1528">
      <c r="A1528" s="8">
        <v>119.0</v>
      </c>
      <c r="B1528" s="9" t="s">
        <v>3082</v>
      </c>
      <c r="C1528" s="10" t="s">
        <v>3083</v>
      </c>
      <c r="D1528" s="8">
        <v>23.0</v>
      </c>
      <c r="E1528" s="8">
        <v>21.0</v>
      </c>
      <c r="F1528" s="8">
        <v>11.0</v>
      </c>
      <c r="G1528" s="8">
        <v>10.0</v>
      </c>
      <c r="H1528" s="8">
        <v>11.7</v>
      </c>
      <c r="I1528" s="11">
        <v>3.3</v>
      </c>
      <c r="J1528" s="10">
        <v>1.3</v>
      </c>
      <c r="K1528" s="10">
        <v>2.5</v>
      </c>
      <c r="L1528" s="8">
        <v>52.8</v>
      </c>
      <c r="M1528" s="8">
        <v>0.0</v>
      </c>
      <c r="N1528" s="8">
        <v>0.0</v>
      </c>
      <c r="O1528" s="8">
        <v>0.0</v>
      </c>
      <c r="P1528" s="8">
        <v>0.7</v>
      </c>
      <c r="Q1528" s="8">
        <v>1.2</v>
      </c>
      <c r="R1528" s="8">
        <v>56.0</v>
      </c>
      <c r="S1528" s="10">
        <v>1.0</v>
      </c>
      <c r="T1528" s="10">
        <v>2.2</v>
      </c>
      <c r="U1528" s="10">
        <v>3.2</v>
      </c>
      <c r="V1528" s="10">
        <v>0.4</v>
      </c>
      <c r="W1528" s="10">
        <v>0.5</v>
      </c>
      <c r="X1528" s="10">
        <v>0.3</v>
      </c>
      <c r="Y1528" s="10">
        <v>0.9</v>
      </c>
      <c r="Z1528" s="10">
        <v>1.0</v>
      </c>
      <c r="AA1528" s="8">
        <v>9.3</v>
      </c>
      <c r="AB1528" s="8">
        <v>0.0</v>
      </c>
      <c r="AC1528" s="8">
        <v>0.0</v>
      </c>
      <c r="AD1528" s="8">
        <v>2.1</v>
      </c>
      <c r="AE1528" s="14">
        <v>2015.0</v>
      </c>
      <c r="AF1528" s="17"/>
    </row>
    <row r="1529">
      <c r="A1529" s="8">
        <v>120.0</v>
      </c>
      <c r="B1529" s="9" t="s">
        <v>3084</v>
      </c>
      <c r="C1529" s="10" t="s">
        <v>3085</v>
      </c>
      <c r="D1529" s="8">
        <v>25.0</v>
      </c>
      <c r="E1529" s="8">
        <v>29.0</v>
      </c>
      <c r="F1529" s="8">
        <v>7.0</v>
      </c>
      <c r="G1529" s="8">
        <v>22.0</v>
      </c>
      <c r="H1529" s="8">
        <v>12.3</v>
      </c>
      <c r="I1529" s="11">
        <v>3.3</v>
      </c>
      <c r="J1529" s="10">
        <v>1.3</v>
      </c>
      <c r="K1529" s="10">
        <v>3.1</v>
      </c>
      <c r="L1529" s="8">
        <v>41.6</v>
      </c>
      <c r="M1529" s="8">
        <v>0.0</v>
      </c>
      <c r="N1529" s="8">
        <v>0.0</v>
      </c>
      <c r="O1529" s="8">
        <v>0.0</v>
      </c>
      <c r="P1529" s="8">
        <v>0.8</v>
      </c>
      <c r="Q1529" s="8">
        <v>1.2</v>
      </c>
      <c r="R1529" s="8">
        <v>64.7</v>
      </c>
      <c r="S1529" s="10">
        <v>1.0</v>
      </c>
      <c r="T1529" s="10">
        <v>2.3</v>
      </c>
      <c r="U1529" s="10">
        <v>3.3</v>
      </c>
      <c r="V1529" s="10">
        <v>0.2</v>
      </c>
      <c r="W1529" s="10">
        <v>0.8</v>
      </c>
      <c r="X1529" s="10">
        <v>0.2</v>
      </c>
      <c r="Y1529" s="10">
        <v>0.8</v>
      </c>
      <c r="Z1529" s="10">
        <v>1.5</v>
      </c>
      <c r="AA1529" s="8">
        <v>8.9</v>
      </c>
      <c r="AB1529" s="8">
        <v>0.0</v>
      </c>
      <c r="AC1529" s="8">
        <v>0.0</v>
      </c>
      <c r="AD1529" s="8">
        <v>-2.3</v>
      </c>
      <c r="AE1529" s="14">
        <v>2015.0</v>
      </c>
      <c r="AF1529" s="17"/>
    </row>
    <row r="1530">
      <c r="A1530" s="8">
        <v>121.0</v>
      </c>
      <c r="B1530" s="9" t="s">
        <v>3086</v>
      </c>
      <c r="C1530" s="10" t="s">
        <v>3087</v>
      </c>
      <c r="D1530" s="8">
        <v>23.0</v>
      </c>
      <c r="E1530" s="8">
        <v>24.0</v>
      </c>
      <c r="F1530" s="8">
        <v>14.0</v>
      </c>
      <c r="G1530" s="8">
        <v>10.0</v>
      </c>
      <c r="H1530" s="8">
        <v>9.0</v>
      </c>
      <c r="I1530" s="11">
        <v>3.3</v>
      </c>
      <c r="J1530" s="10">
        <v>1.2</v>
      </c>
      <c r="K1530" s="10">
        <v>2.8</v>
      </c>
      <c r="L1530" s="8">
        <v>43.9</v>
      </c>
      <c r="M1530" s="10">
        <v>0.5</v>
      </c>
      <c r="N1530" s="10">
        <v>1.3</v>
      </c>
      <c r="O1530" s="8">
        <v>43.3</v>
      </c>
      <c r="P1530" s="8">
        <v>0.3</v>
      </c>
      <c r="Q1530" s="8">
        <v>0.4</v>
      </c>
      <c r="R1530" s="8">
        <v>80.0</v>
      </c>
      <c r="S1530" s="10">
        <v>0.2</v>
      </c>
      <c r="T1530" s="10">
        <v>0.8</v>
      </c>
      <c r="U1530" s="10">
        <v>1.0</v>
      </c>
      <c r="V1530" s="10">
        <v>0.3</v>
      </c>
      <c r="W1530" s="10">
        <v>0.6</v>
      </c>
      <c r="X1530" s="10">
        <v>0.1</v>
      </c>
      <c r="Y1530" s="10">
        <v>0.1</v>
      </c>
      <c r="Z1530" s="10">
        <v>0.6</v>
      </c>
      <c r="AA1530" s="8">
        <v>5.6</v>
      </c>
      <c r="AB1530" s="8">
        <v>0.0</v>
      </c>
      <c r="AC1530" s="8">
        <v>0.0</v>
      </c>
      <c r="AD1530" s="8">
        <v>-1.4</v>
      </c>
      <c r="AE1530" s="14">
        <v>2015.0</v>
      </c>
      <c r="AF1530" s="17"/>
    </row>
    <row r="1531">
      <c r="A1531" s="8">
        <v>122.0</v>
      </c>
      <c r="B1531" s="9" t="s">
        <v>3088</v>
      </c>
      <c r="C1531" s="10" t="s">
        <v>3089</v>
      </c>
      <c r="D1531" s="8">
        <v>27.0</v>
      </c>
      <c r="E1531" s="8">
        <v>27.0</v>
      </c>
      <c r="F1531" s="8">
        <v>8.0</v>
      </c>
      <c r="G1531" s="8">
        <v>19.0</v>
      </c>
      <c r="H1531" s="8">
        <v>12.3</v>
      </c>
      <c r="I1531" s="11">
        <v>3.2</v>
      </c>
      <c r="J1531" s="10">
        <v>1.0</v>
      </c>
      <c r="K1531" s="10">
        <v>2.2</v>
      </c>
      <c r="L1531" s="8">
        <v>45.0</v>
      </c>
      <c r="M1531" s="8">
        <v>0.0</v>
      </c>
      <c r="N1531" s="8">
        <v>0.0</v>
      </c>
      <c r="O1531" s="8">
        <v>0.0</v>
      </c>
      <c r="P1531" s="8">
        <v>1.2</v>
      </c>
      <c r="Q1531" s="8">
        <v>1.9</v>
      </c>
      <c r="R1531" s="8">
        <v>66.0</v>
      </c>
      <c r="S1531" s="10">
        <v>0.8</v>
      </c>
      <c r="T1531" s="10">
        <v>2.9</v>
      </c>
      <c r="U1531" s="10">
        <v>3.6</v>
      </c>
      <c r="V1531" s="10">
        <v>0.3</v>
      </c>
      <c r="W1531" s="10">
        <v>1.4</v>
      </c>
      <c r="X1531" s="10">
        <v>0.4</v>
      </c>
      <c r="Y1531" s="10">
        <v>0.3</v>
      </c>
      <c r="Z1531" s="10">
        <v>2.4</v>
      </c>
      <c r="AA1531" s="8">
        <v>8.7</v>
      </c>
      <c r="AB1531" s="8">
        <v>0.0</v>
      </c>
      <c r="AC1531" s="8">
        <v>0.0</v>
      </c>
      <c r="AD1531" s="8">
        <v>0.3</v>
      </c>
      <c r="AE1531" s="14">
        <v>2015.0</v>
      </c>
      <c r="AF1531" s="17"/>
    </row>
    <row r="1532">
      <c r="A1532" s="8">
        <v>123.0</v>
      </c>
      <c r="B1532" s="9" t="s">
        <v>3090</v>
      </c>
      <c r="C1532" s="10" t="s">
        <v>3091</v>
      </c>
      <c r="D1532" s="8">
        <v>26.0</v>
      </c>
      <c r="E1532" s="8">
        <v>33.0</v>
      </c>
      <c r="F1532" s="8">
        <v>21.0</v>
      </c>
      <c r="G1532" s="8">
        <v>12.0</v>
      </c>
      <c r="H1532" s="8">
        <v>14.6</v>
      </c>
      <c r="I1532" s="11">
        <v>3.2</v>
      </c>
      <c r="J1532" s="10">
        <v>1.3</v>
      </c>
      <c r="K1532" s="10">
        <v>3.0</v>
      </c>
      <c r="L1532" s="8">
        <v>44.9</v>
      </c>
      <c r="M1532" s="10">
        <v>0.1</v>
      </c>
      <c r="N1532" s="10">
        <v>0.2</v>
      </c>
      <c r="O1532" s="8">
        <v>37.5</v>
      </c>
      <c r="P1532" s="8">
        <v>0.4</v>
      </c>
      <c r="Q1532" s="8">
        <v>0.5</v>
      </c>
      <c r="R1532" s="8">
        <v>86.7</v>
      </c>
      <c r="S1532" s="10">
        <v>0.9</v>
      </c>
      <c r="T1532" s="10">
        <v>2.5</v>
      </c>
      <c r="U1532" s="10">
        <v>3.4</v>
      </c>
      <c r="V1532" s="10">
        <v>0.8</v>
      </c>
      <c r="W1532" s="10">
        <v>0.9</v>
      </c>
      <c r="X1532" s="10">
        <v>0.2</v>
      </c>
      <c r="Y1532" s="10">
        <v>0.9</v>
      </c>
      <c r="Z1532" s="10">
        <v>1.1</v>
      </c>
      <c r="AA1532" s="8">
        <v>9.7</v>
      </c>
      <c r="AB1532" s="8">
        <v>0.0</v>
      </c>
      <c r="AC1532" s="8">
        <v>0.0</v>
      </c>
      <c r="AD1532" s="8">
        <v>3.0</v>
      </c>
      <c r="AE1532" s="14">
        <v>2015.0</v>
      </c>
      <c r="AF1532" s="17"/>
    </row>
    <row r="1533">
      <c r="A1533" s="8">
        <v>124.0</v>
      </c>
      <c r="B1533" s="9" t="s">
        <v>3092</v>
      </c>
      <c r="C1533" s="10" t="s">
        <v>3093</v>
      </c>
      <c r="D1533" s="8">
        <v>26.0</v>
      </c>
      <c r="E1533" s="8">
        <v>23.0</v>
      </c>
      <c r="F1533" s="8">
        <v>7.0</v>
      </c>
      <c r="G1533" s="8">
        <v>16.0</v>
      </c>
      <c r="H1533" s="8">
        <v>15.8</v>
      </c>
      <c r="I1533" s="11">
        <v>3.0</v>
      </c>
      <c r="J1533" s="10">
        <v>1.3</v>
      </c>
      <c r="K1533" s="10">
        <v>3.3</v>
      </c>
      <c r="L1533" s="8">
        <v>40.8</v>
      </c>
      <c r="M1533" s="10">
        <v>0.1</v>
      </c>
      <c r="N1533" s="10">
        <v>0.4</v>
      </c>
      <c r="O1533" s="8">
        <v>30.0</v>
      </c>
      <c r="P1533" s="8">
        <v>0.2</v>
      </c>
      <c r="Q1533" s="8">
        <v>0.4</v>
      </c>
      <c r="R1533" s="8">
        <v>50.0</v>
      </c>
      <c r="S1533" s="10">
        <v>0.2</v>
      </c>
      <c r="T1533" s="10">
        <v>1.5</v>
      </c>
      <c r="U1533" s="10">
        <v>1.7</v>
      </c>
      <c r="V1533" s="10">
        <v>3.0</v>
      </c>
      <c r="W1533" s="10">
        <v>1.2</v>
      </c>
      <c r="X1533" s="10">
        <v>0.6</v>
      </c>
      <c r="Y1533" s="8">
        <v>0.0</v>
      </c>
      <c r="Z1533" s="10">
        <v>0.8</v>
      </c>
      <c r="AA1533" s="8">
        <v>9.1</v>
      </c>
      <c r="AB1533" s="8">
        <v>1.0</v>
      </c>
      <c r="AC1533" s="8">
        <v>0.0</v>
      </c>
      <c r="AD1533" s="8">
        <v>-2.0</v>
      </c>
      <c r="AE1533" s="14">
        <v>2015.0</v>
      </c>
      <c r="AF1533" s="17"/>
    </row>
    <row r="1534">
      <c r="A1534" s="8">
        <v>125.0</v>
      </c>
      <c r="B1534" s="9" t="s">
        <v>3094</v>
      </c>
      <c r="C1534" s="10" t="s">
        <v>3095</v>
      </c>
      <c r="D1534" s="8">
        <v>36.0</v>
      </c>
      <c r="E1534" s="8">
        <v>2.0</v>
      </c>
      <c r="F1534" s="8">
        <v>0.0</v>
      </c>
      <c r="G1534" s="8">
        <v>2.0</v>
      </c>
      <c r="H1534" s="8">
        <v>13.1</v>
      </c>
      <c r="I1534" s="11">
        <v>3.0</v>
      </c>
      <c r="J1534" s="10">
        <v>1.5</v>
      </c>
      <c r="K1534" s="10">
        <v>3.5</v>
      </c>
      <c r="L1534" s="8">
        <v>42.9</v>
      </c>
      <c r="M1534" s="8">
        <v>0.0</v>
      </c>
      <c r="N1534" s="8">
        <v>0.0</v>
      </c>
      <c r="O1534" s="8">
        <v>0.0</v>
      </c>
      <c r="P1534" s="8">
        <v>0.0</v>
      </c>
      <c r="Q1534" s="8">
        <v>1.0</v>
      </c>
      <c r="R1534" s="8">
        <v>0.0</v>
      </c>
      <c r="S1534" s="8">
        <v>0.0</v>
      </c>
      <c r="T1534" s="10">
        <v>1.5</v>
      </c>
      <c r="U1534" s="10">
        <v>1.5</v>
      </c>
      <c r="V1534" s="8">
        <v>0.0</v>
      </c>
      <c r="W1534" s="10">
        <v>2.0</v>
      </c>
      <c r="X1534" s="8">
        <v>0.0</v>
      </c>
      <c r="Y1534" s="10">
        <v>0.5</v>
      </c>
      <c r="Z1534" s="10">
        <v>2.0</v>
      </c>
      <c r="AA1534" s="8">
        <v>5.5</v>
      </c>
      <c r="AB1534" s="8">
        <v>0.0</v>
      </c>
      <c r="AC1534" s="8">
        <v>0.0</v>
      </c>
      <c r="AD1534" s="8">
        <v>-12.0</v>
      </c>
      <c r="AE1534" s="14">
        <v>2015.0</v>
      </c>
      <c r="AF1534" s="17"/>
    </row>
    <row r="1535">
      <c r="A1535" s="8">
        <v>125.0</v>
      </c>
      <c r="B1535" s="9" t="s">
        <v>3096</v>
      </c>
      <c r="C1535" s="10" t="s">
        <v>3097</v>
      </c>
      <c r="D1535" s="8">
        <v>23.0</v>
      </c>
      <c r="E1535" s="8">
        <v>2.0</v>
      </c>
      <c r="F1535" s="8">
        <v>1.0</v>
      </c>
      <c r="G1535" s="8">
        <v>1.0</v>
      </c>
      <c r="H1535" s="8">
        <v>17.0</v>
      </c>
      <c r="I1535" s="11">
        <v>3.0</v>
      </c>
      <c r="J1535" s="10">
        <v>1.5</v>
      </c>
      <c r="K1535" s="10">
        <v>5.0</v>
      </c>
      <c r="L1535" s="8">
        <v>30.0</v>
      </c>
      <c r="M1535" s="8">
        <v>0.0</v>
      </c>
      <c r="N1535" s="10">
        <v>2.0</v>
      </c>
      <c r="O1535" s="8">
        <v>0.0</v>
      </c>
      <c r="P1535" s="8">
        <v>0.0</v>
      </c>
      <c r="Q1535" s="8">
        <v>0.0</v>
      </c>
      <c r="R1535" s="8">
        <v>0.0</v>
      </c>
      <c r="S1535" s="10">
        <v>1.0</v>
      </c>
      <c r="T1535" s="10">
        <v>3.5</v>
      </c>
      <c r="U1535" s="10">
        <v>4.5</v>
      </c>
      <c r="V1535" s="8">
        <v>0.0</v>
      </c>
      <c r="W1535" s="10">
        <v>1.5</v>
      </c>
      <c r="X1535" s="10">
        <v>1.5</v>
      </c>
      <c r="Y1535" s="10">
        <v>1.0</v>
      </c>
      <c r="Z1535" s="10">
        <v>0.5</v>
      </c>
      <c r="AA1535" s="8">
        <v>12.5</v>
      </c>
      <c r="AB1535" s="8">
        <v>0.0</v>
      </c>
      <c r="AC1535" s="8">
        <v>0.0</v>
      </c>
      <c r="AD1535" s="8">
        <v>6.0</v>
      </c>
      <c r="AE1535" s="14">
        <v>2015.0</v>
      </c>
      <c r="AF1535" s="17"/>
    </row>
    <row r="1536">
      <c r="A1536" s="8">
        <v>127.0</v>
      </c>
      <c r="B1536" s="9" t="s">
        <v>3098</v>
      </c>
      <c r="C1536" s="10" t="s">
        <v>3099</v>
      </c>
      <c r="D1536" s="8">
        <v>27.0</v>
      </c>
      <c r="E1536" s="8">
        <v>33.0</v>
      </c>
      <c r="F1536" s="8">
        <v>15.0</v>
      </c>
      <c r="G1536" s="8">
        <v>18.0</v>
      </c>
      <c r="H1536" s="8">
        <v>15.5</v>
      </c>
      <c r="I1536" s="11">
        <v>2.9</v>
      </c>
      <c r="J1536" s="10">
        <v>1.2</v>
      </c>
      <c r="K1536" s="10">
        <v>2.7</v>
      </c>
      <c r="L1536" s="8">
        <v>43.3</v>
      </c>
      <c r="M1536" s="8">
        <v>0.0</v>
      </c>
      <c r="N1536" s="8">
        <v>0.0</v>
      </c>
      <c r="O1536" s="8">
        <v>0.0</v>
      </c>
      <c r="P1536" s="8">
        <v>0.6</v>
      </c>
      <c r="Q1536" s="8">
        <v>0.7</v>
      </c>
      <c r="R1536" s="8">
        <v>82.6</v>
      </c>
      <c r="S1536" s="10">
        <v>0.9</v>
      </c>
      <c r="T1536" s="10">
        <v>1.7</v>
      </c>
      <c r="U1536" s="10">
        <v>2.6</v>
      </c>
      <c r="V1536" s="10">
        <v>1.2</v>
      </c>
      <c r="W1536" s="10">
        <v>0.6</v>
      </c>
      <c r="X1536" s="10">
        <v>0.7</v>
      </c>
      <c r="Y1536" s="10">
        <v>0.2</v>
      </c>
      <c r="Z1536" s="10">
        <v>1.5</v>
      </c>
      <c r="AA1536" s="8">
        <v>8.6</v>
      </c>
      <c r="AB1536" s="8">
        <v>0.0</v>
      </c>
      <c r="AC1536" s="8">
        <v>0.0</v>
      </c>
      <c r="AD1536" s="8">
        <v>0.9</v>
      </c>
      <c r="AE1536" s="14">
        <v>2015.0</v>
      </c>
      <c r="AF1536" s="17"/>
    </row>
    <row r="1537">
      <c r="A1537" s="8">
        <v>128.0</v>
      </c>
      <c r="B1537" s="9" t="s">
        <v>3100</v>
      </c>
      <c r="C1537" s="10" t="s">
        <v>3101</v>
      </c>
      <c r="D1537" s="8">
        <v>22.0</v>
      </c>
      <c r="E1537" s="8">
        <v>32.0</v>
      </c>
      <c r="F1537" s="8">
        <v>20.0</v>
      </c>
      <c r="G1537" s="8">
        <v>12.0</v>
      </c>
      <c r="H1537" s="8">
        <v>12.9</v>
      </c>
      <c r="I1537" s="11">
        <v>2.9</v>
      </c>
      <c r="J1537" s="10">
        <v>1.2</v>
      </c>
      <c r="K1537" s="10">
        <v>3.1</v>
      </c>
      <c r="L1537" s="8">
        <v>39.4</v>
      </c>
      <c r="M1537" s="8">
        <v>0.0</v>
      </c>
      <c r="N1537" s="10">
        <v>0.2</v>
      </c>
      <c r="O1537" s="8">
        <v>0.0</v>
      </c>
      <c r="P1537" s="8">
        <v>0.5</v>
      </c>
      <c r="Q1537" s="8">
        <v>0.7</v>
      </c>
      <c r="R1537" s="8">
        <v>69.6</v>
      </c>
      <c r="S1537" s="10">
        <v>0.6</v>
      </c>
      <c r="T1537" s="10">
        <v>1.6</v>
      </c>
      <c r="U1537" s="10">
        <v>2.1</v>
      </c>
      <c r="V1537" s="10">
        <v>0.6</v>
      </c>
      <c r="W1537" s="10">
        <v>0.6</v>
      </c>
      <c r="X1537" s="10">
        <v>0.5</v>
      </c>
      <c r="Y1537" s="10">
        <v>0.2</v>
      </c>
      <c r="Z1537" s="10">
        <v>1.3</v>
      </c>
      <c r="AA1537" s="8">
        <v>7.0</v>
      </c>
      <c r="AB1537" s="8">
        <v>0.0</v>
      </c>
      <c r="AC1537" s="8">
        <v>0.0</v>
      </c>
      <c r="AD1537" s="8">
        <v>1.2</v>
      </c>
      <c r="AE1537" s="14">
        <v>2015.0</v>
      </c>
      <c r="AF1537" s="17"/>
    </row>
    <row r="1538">
      <c r="A1538" s="8">
        <v>128.0</v>
      </c>
      <c r="B1538" s="9" t="s">
        <v>3102</v>
      </c>
      <c r="C1538" s="10" t="s">
        <v>3103</v>
      </c>
      <c r="D1538" s="8">
        <v>25.0</v>
      </c>
      <c r="E1538" s="8">
        <v>32.0</v>
      </c>
      <c r="F1538" s="8">
        <v>14.0</v>
      </c>
      <c r="G1538" s="8">
        <v>18.0</v>
      </c>
      <c r="H1538" s="8">
        <v>14.5</v>
      </c>
      <c r="I1538" s="11">
        <v>2.9</v>
      </c>
      <c r="J1538" s="10">
        <v>1.0</v>
      </c>
      <c r="K1538" s="10">
        <v>2.6</v>
      </c>
      <c r="L1538" s="8">
        <v>38.1</v>
      </c>
      <c r="M1538" s="10">
        <v>0.3</v>
      </c>
      <c r="N1538" s="10">
        <v>0.9</v>
      </c>
      <c r="O1538" s="8">
        <v>31.0</v>
      </c>
      <c r="P1538" s="8">
        <v>0.7</v>
      </c>
      <c r="Q1538" s="8">
        <v>0.8</v>
      </c>
      <c r="R1538" s="8">
        <v>77.8</v>
      </c>
      <c r="S1538" s="10">
        <v>0.5</v>
      </c>
      <c r="T1538" s="10">
        <v>1.3</v>
      </c>
      <c r="U1538" s="10">
        <v>1.7</v>
      </c>
      <c r="V1538" s="10">
        <v>1.0</v>
      </c>
      <c r="W1538" s="10">
        <v>0.5</v>
      </c>
      <c r="X1538" s="10">
        <v>0.4</v>
      </c>
      <c r="Y1538" s="10">
        <v>0.1</v>
      </c>
      <c r="Z1538" s="10">
        <v>1.6</v>
      </c>
      <c r="AA1538" s="8">
        <v>6.8</v>
      </c>
      <c r="AB1538" s="8">
        <v>0.0</v>
      </c>
      <c r="AC1538" s="8">
        <v>0.0</v>
      </c>
      <c r="AD1538" s="8">
        <v>-1.5</v>
      </c>
      <c r="AE1538" s="14">
        <v>2015.0</v>
      </c>
      <c r="AF1538" s="17"/>
    </row>
    <row r="1539">
      <c r="A1539" s="8">
        <v>130.0</v>
      </c>
      <c r="B1539" s="9" t="s">
        <v>3104</v>
      </c>
      <c r="C1539" s="10" t="s">
        <v>3105</v>
      </c>
      <c r="D1539" s="8">
        <v>23.0</v>
      </c>
      <c r="E1539" s="8">
        <v>7.0</v>
      </c>
      <c r="F1539" s="8">
        <v>1.0</v>
      </c>
      <c r="G1539" s="8">
        <v>6.0</v>
      </c>
      <c r="H1539" s="8">
        <v>9.2</v>
      </c>
      <c r="I1539" s="11">
        <v>2.9</v>
      </c>
      <c r="J1539" s="10">
        <v>1.1</v>
      </c>
      <c r="K1539" s="10">
        <v>2.1</v>
      </c>
      <c r="L1539" s="8">
        <v>53.3</v>
      </c>
      <c r="M1539" s="10">
        <v>0.6</v>
      </c>
      <c r="N1539" s="10">
        <v>0.7</v>
      </c>
      <c r="O1539" s="8">
        <v>80.0</v>
      </c>
      <c r="P1539" s="8">
        <v>0.0</v>
      </c>
      <c r="Q1539" s="8">
        <v>0.0</v>
      </c>
      <c r="R1539" s="8">
        <v>0.0</v>
      </c>
      <c r="S1539" s="10">
        <v>0.6</v>
      </c>
      <c r="T1539" s="10">
        <v>0.7</v>
      </c>
      <c r="U1539" s="10">
        <v>1.3</v>
      </c>
      <c r="V1539" s="10">
        <v>0.6</v>
      </c>
      <c r="W1539" s="10">
        <v>1.0</v>
      </c>
      <c r="X1539" s="10">
        <v>0.3</v>
      </c>
      <c r="Y1539" s="8">
        <v>0.0</v>
      </c>
      <c r="Z1539" s="10">
        <v>0.6</v>
      </c>
      <c r="AA1539" s="8">
        <v>5.9</v>
      </c>
      <c r="AB1539" s="8">
        <v>0.0</v>
      </c>
      <c r="AC1539" s="8">
        <v>0.0</v>
      </c>
      <c r="AD1539" s="8">
        <v>-0.9</v>
      </c>
      <c r="AE1539" s="14">
        <v>2015.0</v>
      </c>
      <c r="AF1539" s="17"/>
    </row>
    <row r="1540">
      <c r="A1540" s="8">
        <v>131.0</v>
      </c>
      <c r="B1540" s="9" t="s">
        <v>3106</v>
      </c>
      <c r="C1540" s="10" t="s">
        <v>3107</v>
      </c>
      <c r="D1540" s="8">
        <v>34.0</v>
      </c>
      <c r="E1540" s="8">
        <v>12.0</v>
      </c>
      <c r="F1540" s="8">
        <v>8.0</v>
      </c>
      <c r="G1540" s="8">
        <v>4.0</v>
      </c>
      <c r="H1540" s="8">
        <v>6.3</v>
      </c>
      <c r="I1540" s="11">
        <v>2.8</v>
      </c>
      <c r="J1540" s="10">
        <v>1.0</v>
      </c>
      <c r="K1540" s="10">
        <v>2.3</v>
      </c>
      <c r="L1540" s="8">
        <v>42.9</v>
      </c>
      <c r="M1540" s="10">
        <v>0.3</v>
      </c>
      <c r="N1540" s="10">
        <v>1.3</v>
      </c>
      <c r="O1540" s="8">
        <v>25.0</v>
      </c>
      <c r="P1540" s="8">
        <v>0.5</v>
      </c>
      <c r="Q1540" s="8">
        <v>0.5</v>
      </c>
      <c r="R1540" s="8">
        <v>100.0</v>
      </c>
      <c r="S1540" s="10">
        <v>0.1</v>
      </c>
      <c r="T1540" s="10">
        <v>0.3</v>
      </c>
      <c r="U1540" s="10">
        <v>0.4</v>
      </c>
      <c r="V1540" s="10">
        <v>0.6</v>
      </c>
      <c r="W1540" s="10">
        <v>0.3</v>
      </c>
      <c r="X1540" s="10">
        <v>0.2</v>
      </c>
      <c r="Y1540" s="8">
        <v>0.0</v>
      </c>
      <c r="Z1540" s="10">
        <v>1.3</v>
      </c>
      <c r="AA1540" s="8">
        <v>4.5</v>
      </c>
      <c r="AB1540" s="8">
        <v>0.0</v>
      </c>
      <c r="AC1540" s="8">
        <v>0.0</v>
      </c>
      <c r="AD1540" s="8">
        <v>-0.3</v>
      </c>
      <c r="AE1540" s="14">
        <v>2015.0</v>
      </c>
      <c r="AF1540" s="17"/>
    </row>
    <row r="1541">
      <c r="A1541" s="8">
        <v>132.0</v>
      </c>
      <c r="B1541" s="9" t="s">
        <v>3108</v>
      </c>
      <c r="C1541" s="10" t="s">
        <v>3109</v>
      </c>
      <c r="D1541" s="8">
        <v>29.0</v>
      </c>
      <c r="E1541" s="8">
        <v>32.0</v>
      </c>
      <c r="F1541" s="8">
        <v>22.0</v>
      </c>
      <c r="G1541" s="8">
        <v>10.0</v>
      </c>
      <c r="H1541" s="8">
        <v>12.9</v>
      </c>
      <c r="I1541" s="11">
        <v>2.8</v>
      </c>
      <c r="J1541" s="10">
        <v>0.9</v>
      </c>
      <c r="K1541" s="10">
        <v>2.8</v>
      </c>
      <c r="L1541" s="8">
        <v>31.8</v>
      </c>
      <c r="M1541" s="10">
        <v>0.6</v>
      </c>
      <c r="N1541" s="10">
        <v>1.6</v>
      </c>
      <c r="O1541" s="8">
        <v>39.2</v>
      </c>
      <c r="P1541" s="8">
        <v>0.4</v>
      </c>
      <c r="Q1541" s="8">
        <v>0.6</v>
      </c>
      <c r="R1541" s="8">
        <v>68.4</v>
      </c>
      <c r="S1541" s="10">
        <v>0.2</v>
      </c>
      <c r="T1541" s="10">
        <v>1.7</v>
      </c>
      <c r="U1541" s="10">
        <v>1.9</v>
      </c>
      <c r="V1541" s="10">
        <v>0.8</v>
      </c>
      <c r="W1541" s="10">
        <v>1.0</v>
      </c>
      <c r="X1541" s="10">
        <v>0.4</v>
      </c>
      <c r="Y1541" s="10">
        <v>0.1</v>
      </c>
      <c r="Z1541" s="10">
        <v>1.3</v>
      </c>
      <c r="AA1541" s="8">
        <v>7.1</v>
      </c>
      <c r="AB1541" s="8">
        <v>0.0</v>
      </c>
      <c r="AC1541" s="8">
        <v>0.0</v>
      </c>
      <c r="AD1541" s="8">
        <v>-0.1</v>
      </c>
      <c r="AE1541" s="14">
        <v>2015.0</v>
      </c>
      <c r="AF1541" s="17"/>
    </row>
    <row r="1542">
      <c r="A1542" s="8">
        <v>133.0</v>
      </c>
      <c r="B1542" s="9" t="s">
        <v>3110</v>
      </c>
      <c r="C1542" s="10" t="s">
        <v>3111</v>
      </c>
      <c r="D1542" s="8">
        <v>22.0</v>
      </c>
      <c r="E1542" s="8">
        <v>15.0</v>
      </c>
      <c r="F1542" s="8">
        <v>10.0</v>
      </c>
      <c r="G1542" s="8">
        <v>5.0</v>
      </c>
      <c r="H1542" s="8">
        <v>9.4</v>
      </c>
      <c r="I1542" s="11">
        <v>2.7</v>
      </c>
      <c r="J1542" s="10">
        <v>1.0</v>
      </c>
      <c r="K1542" s="10">
        <v>3.6</v>
      </c>
      <c r="L1542" s="8">
        <v>27.8</v>
      </c>
      <c r="M1542" s="10">
        <v>0.4</v>
      </c>
      <c r="N1542" s="10">
        <v>1.7</v>
      </c>
      <c r="O1542" s="8">
        <v>23.1</v>
      </c>
      <c r="P1542" s="8">
        <v>0.3</v>
      </c>
      <c r="Q1542" s="8">
        <v>0.5</v>
      </c>
      <c r="R1542" s="8">
        <v>71.4</v>
      </c>
      <c r="S1542" s="10">
        <v>0.3</v>
      </c>
      <c r="T1542" s="10">
        <v>1.1</v>
      </c>
      <c r="U1542" s="10">
        <v>1.3</v>
      </c>
      <c r="V1542" s="10">
        <v>0.5</v>
      </c>
      <c r="W1542" s="10">
        <v>0.3</v>
      </c>
      <c r="X1542" s="10">
        <v>0.4</v>
      </c>
      <c r="Y1542" s="10">
        <v>0.1</v>
      </c>
      <c r="Z1542" s="10">
        <v>1.3</v>
      </c>
      <c r="AA1542" s="8">
        <v>6.0</v>
      </c>
      <c r="AB1542" s="8">
        <v>0.0</v>
      </c>
      <c r="AC1542" s="8">
        <v>0.0</v>
      </c>
      <c r="AD1542" s="8">
        <v>-0.4</v>
      </c>
      <c r="AE1542" s="14">
        <v>2015.0</v>
      </c>
      <c r="AF1542" s="17"/>
    </row>
    <row r="1543">
      <c r="A1543" s="8">
        <v>134.0</v>
      </c>
      <c r="B1543" s="9" t="s">
        <v>3112</v>
      </c>
      <c r="C1543" s="10" t="s">
        <v>3113</v>
      </c>
      <c r="D1543" s="8">
        <v>27.0</v>
      </c>
      <c r="E1543" s="8">
        <v>26.0</v>
      </c>
      <c r="F1543" s="8">
        <v>14.0</v>
      </c>
      <c r="G1543" s="8">
        <v>12.0</v>
      </c>
      <c r="H1543" s="8">
        <v>9.9</v>
      </c>
      <c r="I1543" s="11">
        <v>2.4</v>
      </c>
      <c r="J1543" s="10">
        <v>0.8</v>
      </c>
      <c r="K1543" s="10">
        <v>2.0</v>
      </c>
      <c r="L1543" s="8">
        <v>40.4</v>
      </c>
      <c r="M1543" s="10">
        <v>0.6</v>
      </c>
      <c r="N1543" s="10">
        <v>1.5</v>
      </c>
      <c r="O1543" s="8">
        <v>39.5</v>
      </c>
      <c r="P1543" s="8">
        <v>0.2</v>
      </c>
      <c r="Q1543" s="8">
        <v>0.3</v>
      </c>
      <c r="R1543" s="8">
        <v>75.0</v>
      </c>
      <c r="S1543" s="10">
        <v>0.2</v>
      </c>
      <c r="T1543" s="10">
        <v>0.7</v>
      </c>
      <c r="U1543" s="10">
        <v>0.8</v>
      </c>
      <c r="V1543" s="10">
        <v>0.6</v>
      </c>
      <c r="W1543" s="10">
        <v>0.4</v>
      </c>
      <c r="X1543" s="10">
        <v>0.5</v>
      </c>
      <c r="Y1543" s="8">
        <v>0.0</v>
      </c>
      <c r="Z1543" s="10">
        <v>0.9</v>
      </c>
      <c r="AA1543" s="8">
        <v>5.5</v>
      </c>
      <c r="AB1543" s="8">
        <v>0.0</v>
      </c>
      <c r="AC1543" s="8">
        <v>0.0</v>
      </c>
      <c r="AD1543" s="8">
        <v>-0.7</v>
      </c>
      <c r="AE1543" s="14">
        <v>2015.0</v>
      </c>
      <c r="AF1543" s="17"/>
    </row>
    <row r="1544">
      <c r="A1544" s="8">
        <v>135.0</v>
      </c>
      <c r="B1544" s="9" t="s">
        <v>3114</v>
      </c>
      <c r="C1544" s="10" t="s">
        <v>3115</v>
      </c>
      <c r="D1544" s="8">
        <v>22.0</v>
      </c>
      <c r="E1544" s="8">
        <v>16.0</v>
      </c>
      <c r="F1544" s="8">
        <v>3.0</v>
      </c>
      <c r="G1544" s="8">
        <v>13.0</v>
      </c>
      <c r="H1544" s="8">
        <v>9.2</v>
      </c>
      <c r="I1544" s="11">
        <v>2.3</v>
      </c>
      <c r="J1544" s="10">
        <v>0.9</v>
      </c>
      <c r="K1544" s="10">
        <v>3.0</v>
      </c>
      <c r="L1544" s="8">
        <v>31.3</v>
      </c>
      <c r="M1544" s="10">
        <v>0.3</v>
      </c>
      <c r="N1544" s="10">
        <v>1.3</v>
      </c>
      <c r="O1544" s="8">
        <v>19.0</v>
      </c>
      <c r="P1544" s="8">
        <v>0.2</v>
      </c>
      <c r="Q1544" s="8">
        <v>0.4</v>
      </c>
      <c r="R1544" s="8">
        <v>42.9</v>
      </c>
      <c r="S1544" s="10">
        <v>0.5</v>
      </c>
      <c r="T1544" s="10">
        <v>1.3</v>
      </c>
      <c r="U1544" s="10">
        <v>1.8</v>
      </c>
      <c r="V1544" s="10">
        <v>0.4</v>
      </c>
      <c r="W1544" s="10">
        <v>0.6</v>
      </c>
      <c r="X1544" s="10">
        <v>0.5</v>
      </c>
      <c r="Y1544" s="10">
        <v>0.3</v>
      </c>
      <c r="Z1544" s="10">
        <v>1.1</v>
      </c>
      <c r="AA1544" s="8">
        <v>6.3</v>
      </c>
      <c r="AB1544" s="8">
        <v>0.0</v>
      </c>
      <c r="AC1544" s="8">
        <v>0.0</v>
      </c>
      <c r="AD1544" s="8">
        <v>-4.1</v>
      </c>
      <c r="AE1544" s="14">
        <v>2015.0</v>
      </c>
      <c r="AF1544" s="17"/>
    </row>
    <row r="1545">
      <c r="A1545" s="8">
        <v>136.0</v>
      </c>
      <c r="B1545" s="9" t="s">
        <v>3116</v>
      </c>
      <c r="C1545" s="10" t="s">
        <v>3117</v>
      </c>
      <c r="D1545" s="8">
        <v>26.0</v>
      </c>
      <c r="E1545" s="8">
        <v>13.0</v>
      </c>
      <c r="F1545" s="8">
        <v>10.0</v>
      </c>
      <c r="G1545" s="8">
        <v>3.0</v>
      </c>
      <c r="H1545" s="8">
        <v>7.8</v>
      </c>
      <c r="I1545" s="11">
        <v>2.2</v>
      </c>
      <c r="J1545" s="10">
        <v>0.6</v>
      </c>
      <c r="K1545" s="10">
        <v>1.8</v>
      </c>
      <c r="L1545" s="8">
        <v>34.8</v>
      </c>
      <c r="M1545" s="10">
        <v>0.4</v>
      </c>
      <c r="N1545" s="10">
        <v>0.7</v>
      </c>
      <c r="O1545" s="8">
        <v>55.6</v>
      </c>
      <c r="P1545" s="8">
        <v>0.6</v>
      </c>
      <c r="Q1545" s="8">
        <v>0.6</v>
      </c>
      <c r="R1545" s="8">
        <v>100.0</v>
      </c>
      <c r="S1545" s="10">
        <v>0.2</v>
      </c>
      <c r="T1545" s="10">
        <v>0.9</v>
      </c>
      <c r="U1545" s="10">
        <v>1.1</v>
      </c>
      <c r="V1545" s="10">
        <v>0.8</v>
      </c>
      <c r="W1545" s="10">
        <v>0.8</v>
      </c>
      <c r="X1545" s="10">
        <v>0.2</v>
      </c>
      <c r="Y1545" s="10">
        <v>0.1</v>
      </c>
      <c r="Z1545" s="10">
        <v>0.7</v>
      </c>
      <c r="AA1545" s="8">
        <v>5.1</v>
      </c>
      <c r="AB1545" s="8">
        <v>0.0</v>
      </c>
      <c r="AC1545" s="8">
        <v>0.0</v>
      </c>
      <c r="AD1545" s="8">
        <v>1.5</v>
      </c>
      <c r="AE1545" s="14">
        <v>2015.0</v>
      </c>
      <c r="AF1545" s="17"/>
    </row>
    <row r="1546">
      <c r="A1546" s="8">
        <v>137.0</v>
      </c>
      <c r="B1546" s="9" t="s">
        <v>3118</v>
      </c>
      <c r="C1546" s="10" t="s">
        <v>3119</v>
      </c>
      <c r="D1546" s="8">
        <v>23.0</v>
      </c>
      <c r="E1546" s="8">
        <v>30.0</v>
      </c>
      <c r="F1546" s="8">
        <v>17.0</v>
      </c>
      <c r="G1546" s="8">
        <v>13.0</v>
      </c>
      <c r="H1546" s="8">
        <v>9.3</v>
      </c>
      <c r="I1546" s="11">
        <v>2.2</v>
      </c>
      <c r="J1546" s="10">
        <v>0.9</v>
      </c>
      <c r="K1546" s="10">
        <v>2.3</v>
      </c>
      <c r="L1546" s="8">
        <v>40.0</v>
      </c>
      <c r="M1546" s="8">
        <v>0.0</v>
      </c>
      <c r="N1546" s="8">
        <v>0.0</v>
      </c>
      <c r="O1546" s="8">
        <v>0.0</v>
      </c>
      <c r="P1546" s="8">
        <v>0.3</v>
      </c>
      <c r="Q1546" s="8">
        <v>0.9</v>
      </c>
      <c r="R1546" s="8">
        <v>38.5</v>
      </c>
      <c r="S1546" s="10">
        <v>1.0</v>
      </c>
      <c r="T1546" s="10">
        <v>1.5</v>
      </c>
      <c r="U1546" s="10">
        <v>2.5</v>
      </c>
      <c r="V1546" s="10">
        <v>0.2</v>
      </c>
      <c r="W1546" s="10">
        <v>0.5</v>
      </c>
      <c r="X1546" s="10">
        <v>0.2</v>
      </c>
      <c r="Y1546" s="10">
        <v>0.7</v>
      </c>
      <c r="Z1546" s="10">
        <v>1.3</v>
      </c>
      <c r="AA1546" s="8">
        <v>6.8</v>
      </c>
      <c r="AB1546" s="8">
        <v>0.0</v>
      </c>
      <c r="AC1546" s="8">
        <v>0.0</v>
      </c>
      <c r="AD1546" s="8">
        <v>0.0</v>
      </c>
      <c r="AE1546" s="14">
        <v>2015.0</v>
      </c>
      <c r="AF1546" s="17"/>
    </row>
    <row r="1547">
      <c r="A1547" s="8">
        <v>137.0</v>
      </c>
      <c r="B1547" s="9" t="s">
        <v>3120</v>
      </c>
      <c r="C1547" s="10" t="s">
        <v>3121</v>
      </c>
      <c r="D1547" s="8">
        <v>23.0</v>
      </c>
      <c r="E1547" s="8">
        <v>10.0</v>
      </c>
      <c r="F1547" s="8">
        <v>6.0</v>
      </c>
      <c r="G1547" s="8">
        <v>4.0</v>
      </c>
      <c r="H1547" s="8">
        <v>8.8</v>
      </c>
      <c r="I1547" s="11">
        <v>2.2</v>
      </c>
      <c r="J1547" s="10">
        <v>0.9</v>
      </c>
      <c r="K1547" s="10">
        <v>2.7</v>
      </c>
      <c r="L1547" s="8">
        <v>33.3</v>
      </c>
      <c r="M1547" s="8">
        <v>0.0</v>
      </c>
      <c r="N1547" s="10">
        <v>0.1</v>
      </c>
      <c r="O1547" s="8">
        <v>0.0</v>
      </c>
      <c r="P1547" s="8">
        <v>0.4</v>
      </c>
      <c r="Q1547" s="8">
        <v>0.6</v>
      </c>
      <c r="R1547" s="8">
        <v>66.7</v>
      </c>
      <c r="S1547" s="10">
        <v>1.2</v>
      </c>
      <c r="T1547" s="10">
        <v>0.9</v>
      </c>
      <c r="U1547" s="10">
        <v>2.1</v>
      </c>
      <c r="V1547" s="10">
        <v>0.1</v>
      </c>
      <c r="W1547" s="10">
        <v>0.5</v>
      </c>
      <c r="X1547" s="10">
        <v>0.3</v>
      </c>
      <c r="Y1547" s="10">
        <v>0.3</v>
      </c>
      <c r="Z1547" s="10">
        <v>1.2</v>
      </c>
      <c r="AA1547" s="8">
        <v>5.6</v>
      </c>
      <c r="AB1547" s="8">
        <v>0.0</v>
      </c>
      <c r="AC1547" s="8">
        <v>0.0</v>
      </c>
      <c r="AD1547" s="8">
        <v>-4.0</v>
      </c>
      <c r="AE1547" s="14">
        <v>2015.0</v>
      </c>
      <c r="AF1547" s="17"/>
    </row>
    <row r="1548">
      <c r="A1548" s="8">
        <v>139.0</v>
      </c>
      <c r="B1548" s="9" t="s">
        <v>3122</v>
      </c>
      <c r="C1548" s="10" t="s">
        <v>3123</v>
      </c>
      <c r="D1548" s="8">
        <v>27.0</v>
      </c>
      <c r="E1548" s="8">
        <v>7.0</v>
      </c>
      <c r="F1548" s="8">
        <v>5.0</v>
      </c>
      <c r="G1548" s="8">
        <v>2.0</v>
      </c>
      <c r="H1548" s="8">
        <v>11.4</v>
      </c>
      <c r="I1548" s="11">
        <v>2.1</v>
      </c>
      <c r="J1548" s="10">
        <v>0.6</v>
      </c>
      <c r="K1548" s="10">
        <v>2.9</v>
      </c>
      <c r="L1548" s="8">
        <v>20.0</v>
      </c>
      <c r="M1548" s="10">
        <v>0.1</v>
      </c>
      <c r="N1548" s="10">
        <v>0.9</v>
      </c>
      <c r="O1548" s="8">
        <v>16.7</v>
      </c>
      <c r="P1548" s="8">
        <v>0.9</v>
      </c>
      <c r="Q1548" s="8">
        <v>1.0</v>
      </c>
      <c r="R1548" s="8">
        <v>85.7</v>
      </c>
      <c r="S1548" s="10">
        <v>0.1</v>
      </c>
      <c r="T1548" s="10">
        <v>0.7</v>
      </c>
      <c r="U1548" s="10">
        <v>0.9</v>
      </c>
      <c r="V1548" s="10">
        <v>1.1</v>
      </c>
      <c r="W1548" s="10">
        <v>1.0</v>
      </c>
      <c r="X1548" s="10">
        <v>0.3</v>
      </c>
      <c r="Y1548" s="10">
        <v>0.1</v>
      </c>
      <c r="Z1548" s="10">
        <v>1.0</v>
      </c>
      <c r="AA1548" s="8">
        <v>5.1</v>
      </c>
      <c r="AB1548" s="8">
        <v>0.0</v>
      </c>
      <c r="AC1548" s="8">
        <v>0.0</v>
      </c>
      <c r="AD1548" s="8">
        <v>2.6</v>
      </c>
      <c r="AE1548" s="14">
        <v>2015.0</v>
      </c>
      <c r="AF1548" s="17"/>
    </row>
    <row r="1549">
      <c r="A1549" s="8">
        <v>140.0</v>
      </c>
      <c r="B1549" s="9" t="s">
        <v>3124</v>
      </c>
      <c r="C1549" s="10" t="s">
        <v>3125</v>
      </c>
      <c r="D1549" s="8">
        <v>25.0</v>
      </c>
      <c r="E1549" s="8">
        <v>16.0</v>
      </c>
      <c r="F1549" s="8">
        <v>10.0</v>
      </c>
      <c r="G1549" s="8">
        <v>6.0</v>
      </c>
      <c r="H1549" s="8">
        <v>13.1</v>
      </c>
      <c r="I1549" s="11">
        <v>2.1</v>
      </c>
      <c r="J1549" s="10">
        <v>0.9</v>
      </c>
      <c r="K1549" s="10">
        <v>1.6</v>
      </c>
      <c r="L1549" s="8">
        <v>53.8</v>
      </c>
      <c r="M1549" s="8">
        <v>0.0</v>
      </c>
      <c r="N1549" s="8">
        <v>0.0</v>
      </c>
      <c r="O1549" s="8">
        <v>0.0</v>
      </c>
      <c r="P1549" s="8">
        <v>0.4</v>
      </c>
      <c r="Q1549" s="8">
        <v>0.4</v>
      </c>
      <c r="R1549" s="8">
        <v>85.7</v>
      </c>
      <c r="S1549" s="10">
        <v>0.8</v>
      </c>
      <c r="T1549" s="10">
        <v>1.1</v>
      </c>
      <c r="U1549" s="10">
        <v>1.9</v>
      </c>
      <c r="V1549" s="10">
        <v>0.3</v>
      </c>
      <c r="W1549" s="10">
        <v>0.9</v>
      </c>
      <c r="X1549" s="10">
        <v>0.2</v>
      </c>
      <c r="Y1549" s="10">
        <v>0.6</v>
      </c>
      <c r="Z1549" s="10">
        <v>1.1</v>
      </c>
      <c r="AA1549" s="8">
        <v>5.9</v>
      </c>
      <c r="AB1549" s="8">
        <v>0.0</v>
      </c>
      <c r="AC1549" s="8">
        <v>0.0</v>
      </c>
      <c r="AD1549" s="8">
        <v>3.6</v>
      </c>
      <c r="AE1549" s="14">
        <v>2015.0</v>
      </c>
      <c r="AF1549" s="17"/>
    </row>
    <row r="1550">
      <c r="A1550" s="8">
        <v>141.0</v>
      </c>
      <c r="B1550" s="9" t="s">
        <v>3126</v>
      </c>
      <c r="C1550" s="10" t="s">
        <v>3127</v>
      </c>
      <c r="D1550" s="8">
        <v>41.0</v>
      </c>
      <c r="E1550" s="8">
        <v>18.0</v>
      </c>
      <c r="F1550" s="8">
        <v>6.0</v>
      </c>
      <c r="G1550" s="8">
        <v>12.0</v>
      </c>
      <c r="H1550" s="8">
        <v>9.0</v>
      </c>
      <c r="I1550" s="11">
        <v>2.1</v>
      </c>
      <c r="J1550" s="10">
        <v>0.9</v>
      </c>
      <c r="K1550" s="10">
        <v>2.6</v>
      </c>
      <c r="L1550" s="8">
        <v>34.0</v>
      </c>
      <c r="M1550" s="10">
        <v>0.1</v>
      </c>
      <c r="N1550" s="10">
        <v>0.6</v>
      </c>
      <c r="O1550" s="8">
        <v>10.0</v>
      </c>
      <c r="P1550" s="8">
        <v>0.3</v>
      </c>
      <c r="Q1550" s="8">
        <v>0.5</v>
      </c>
      <c r="R1550" s="8">
        <v>55.6</v>
      </c>
      <c r="S1550" s="10">
        <v>0.6</v>
      </c>
      <c r="T1550" s="10">
        <v>1.3</v>
      </c>
      <c r="U1550" s="10">
        <v>1.8</v>
      </c>
      <c r="V1550" s="10">
        <v>0.4</v>
      </c>
      <c r="W1550" s="10">
        <v>0.7</v>
      </c>
      <c r="X1550" s="10">
        <v>0.4</v>
      </c>
      <c r="Y1550" s="10">
        <v>0.1</v>
      </c>
      <c r="Z1550" s="10">
        <v>1.7</v>
      </c>
      <c r="AA1550" s="8">
        <v>5.4</v>
      </c>
      <c r="AB1550" s="8">
        <v>0.0</v>
      </c>
      <c r="AC1550" s="8">
        <v>0.0</v>
      </c>
      <c r="AD1550" s="8">
        <v>0.8</v>
      </c>
      <c r="AE1550" s="14">
        <v>2015.0</v>
      </c>
      <c r="AF1550" s="17"/>
    </row>
    <row r="1551">
      <c r="A1551" s="8">
        <v>142.0</v>
      </c>
      <c r="B1551" s="9" t="s">
        <v>3128</v>
      </c>
      <c r="C1551" s="10" t="s">
        <v>3129</v>
      </c>
      <c r="D1551" s="8">
        <v>23.0</v>
      </c>
      <c r="E1551" s="8">
        <v>32.0</v>
      </c>
      <c r="F1551" s="8">
        <v>19.0</v>
      </c>
      <c r="G1551" s="8">
        <v>13.0</v>
      </c>
      <c r="H1551" s="8">
        <v>12.2</v>
      </c>
      <c r="I1551" s="11">
        <v>2.1</v>
      </c>
      <c r="J1551" s="10">
        <v>0.8</v>
      </c>
      <c r="K1551" s="10">
        <v>2.8</v>
      </c>
      <c r="L1551" s="8">
        <v>27.0</v>
      </c>
      <c r="M1551" s="10">
        <v>0.2</v>
      </c>
      <c r="N1551" s="10">
        <v>0.7</v>
      </c>
      <c r="O1551" s="8">
        <v>26.1</v>
      </c>
      <c r="P1551" s="8">
        <v>0.4</v>
      </c>
      <c r="Q1551" s="8">
        <v>0.4</v>
      </c>
      <c r="R1551" s="8">
        <v>92.3</v>
      </c>
      <c r="S1551" s="10">
        <v>0.3</v>
      </c>
      <c r="T1551" s="10">
        <v>1.1</v>
      </c>
      <c r="U1551" s="10">
        <v>1.4</v>
      </c>
      <c r="V1551" s="10">
        <v>0.9</v>
      </c>
      <c r="W1551" s="10">
        <v>0.9</v>
      </c>
      <c r="X1551" s="10">
        <v>0.7</v>
      </c>
      <c r="Y1551" s="10">
        <v>0.4</v>
      </c>
      <c r="Z1551" s="10">
        <v>1.4</v>
      </c>
      <c r="AA1551" s="8">
        <v>6.8</v>
      </c>
      <c r="AB1551" s="8">
        <v>0.0</v>
      </c>
      <c r="AC1551" s="8">
        <v>0.0</v>
      </c>
      <c r="AD1551" s="8">
        <v>1.0</v>
      </c>
      <c r="AE1551" s="14">
        <v>2015.0</v>
      </c>
      <c r="AF1551" s="17"/>
    </row>
    <row r="1552">
      <c r="A1552" s="8">
        <v>143.0</v>
      </c>
      <c r="B1552" s="9" t="s">
        <v>3130</v>
      </c>
      <c r="C1552" s="10" t="s">
        <v>3131</v>
      </c>
      <c r="D1552" s="8">
        <v>25.0</v>
      </c>
      <c r="E1552" s="8">
        <v>26.0</v>
      </c>
      <c r="F1552" s="8">
        <v>11.0</v>
      </c>
      <c r="G1552" s="8">
        <v>15.0</v>
      </c>
      <c r="H1552" s="8">
        <v>11.3</v>
      </c>
      <c r="I1552" s="11">
        <v>2.0</v>
      </c>
      <c r="J1552" s="10">
        <v>0.6</v>
      </c>
      <c r="K1552" s="10">
        <v>2.8</v>
      </c>
      <c r="L1552" s="8">
        <v>20.8</v>
      </c>
      <c r="M1552" s="10">
        <v>0.2</v>
      </c>
      <c r="N1552" s="10">
        <v>1.2</v>
      </c>
      <c r="O1552" s="8">
        <v>16.7</v>
      </c>
      <c r="P1552" s="8">
        <v>0.6</v>
      </c>
      <c r="Q1552" s="8">
        <v>0.8</v>
      </c>
      <c r="R1552" s="8">
        <v>80.0</v>
      </c>
      <c r="S1552" s="10">
        <v>0.2</v>
      </c>
      <c r="T1552" s="10">
        <v>0.7</v>
      </c>
      <c r="U1552" s="10">
        <v>0.9</v>
      </c>
      <c r="V1552" s="10">
        <v>1.2</v>
      </c>
      <c r="W1552" s="10">
        <v>0.6</v>
      </c>
      <c r="X1552" s="10">
        <v>0.3</v>
      </c>
      <c r="Y1552" s="10">
        <v>0.1</v>
      </c>
      <c r="Z1552" s="10">
        <v>0.6</v>
      </c>
      <c r="AA1552" s="8">
        <v>5.0</v>
      </c>
      <c r="AB1552" s="8">
        <v>0.0</v>
      </c>
      <c r="AC1552" s="8">
        <v>0.0</v>
      </c>
      <c r="AD1552" s="8">
        <v>0.4</v>
      </c>
      <c r="AE1552" s="14">
        <v>2015.0</v>
      </c>
      <c r="AF1552" s="17"/>
    </row>
    <row r="1553">
      <c r="A1553" s="8">
        <v>144.0</v>
      </c>
      <c r="B1553" s="9" t="s">
        <v>3132</v>
      </c>
      <c r="C1553" s="10" t="s">
        <v>3133</v>
      </c>
      <c r="D1553" s="8">
        <v>24.0</v>
      </c>
      <c r="E1553" s="8">
        <v>25.0</v>
      </c>
      <c r="F1553" s="8">
        <v>9.0</v>
      </c>
      <c r="G1553" s="8">
        <v>16.0</v>
      </c>
      <c r="H1553" s="8">
        <v>8.2</v>
      </c>
      <c r="I1553" s="11">
        <v>1.9</v>
      </c>
      <c r="J1553" s="10">
        <v>0.6</v>
      </c>
      <c r="K1553" s="10">
        <v>2.3</v>
      </c>
      <c r="L1553" s="8">
        <v>28.1</v>
      </c>
      <c r="M1553" s="10">
        <v>0.3</v>
      </c>
      <c r="N1553" s="10">
        <v>1.0</v>
      </c>
      <c r="O1553" s="8">
        <v>32.0</v>
      </c>
      <c r="P1553" s="8">
        <v>0.3</v>
      </c>
      <c r="Q1553" s="8">
        <v>0.4</v>
      </c>
      <c r="R1553" s="8">
        <v>70.0</v>
      </c>
      <c r="S1553" s="10">
        <v>0.8</v>
      </c>
      <c r="T1553" s="10">
        <v>1.2</v>
      </c>
      <c r="U1553" s="10">
        <v>1.9</v>
      </c>
      <c r="V1553" s="10">
        <v>0.2</v>
      </c>
      <c r="W1553" s="10">
        <v>0.1</v>
      </c>
      <c r="X1553" s="10">
        <v>0.2</v>
      </c>
      <c r="Y1553" s="10">
        <v>0.2</v>
      </c>
      <c r="Z1553" s="10">
        <v>1.2</v>
      </c>
      <c r="AA1553" s="8">
        <v>5.1</v>
      </c>
      <c r="AB1553" s="8">
        <v>0.0</v>
      </c>
      <c r="AC1553" s="8">
        <v>0.0</v>
      </c>
      <c r="AD1553" s="8">
        <v>-1.4</v>
      </c>
      <c r="AE1553" s="14">
        <v>2015.0</v>
      </c>
      <c r="AF1553" s="17"/>
    </row>
    <row r="1554">
      <c r="A1554" s="8">
        <v>145.0</v>
      </c>
      <c r="B1554" s="9" t="s">
        <v>3134</v>
      </c>
      <c r="C1554" s="10" t="s">
        <v>3135</v>
      </c>
      <c r="D1554" s="8">
        <v>24.0</v>
      </c>
      <c r="E1554" s="8">
        <v>15.0</v>
      </c>
      <c r="F1554" s="8">
        <v>10.0</v>
      </c>
      <c r="G1554" s="8">
        <v>5.0</v>
      </c>
      <c r="H1554" s="8">
        <v>6.3</v>
      </c>
      <c r="I1554" s="11">
        <v>1.9</v>
      </c>
      <c r="J1554" s="10">
        <v>0.7</v>
      </c>
      <c r="K1554" s="10">
        <v>1.9</v>
      </c>
      <c r="L1554" s="8">
        <v>34.5</v>
      </c>
      <c r="M1554" s="10">
        <v>0.3</v>
      </c>
      <c r="N1554" s="10">
        <v>0.8</v>
      </c>
      <c r="O1554" s="8">
        <v>33.3</v>
      </c>
      <c r="P1554" s="8">
        <v>0.3</v>
      </c>
      <c r="Q1554" s="8">
        <v>0.4</v>
      </c>
      <c r="R1554" s="8">
        <v>66.7</v>
      </c>
      <c r="S1554" s="8">
        <v>0.0</v>
      </c>
      <c r="T1554" s="10">
        <v>0.1</v>
      </c>
      <c r="U1554" s="10">
        <v>0.1</v>
      </c>
      <c r="V1554" s="10">
        <v>0.7</v>
      </c>
      <c r="W1554" s="10">
        <v>0.4</v>
      </c>
      <c r="X1554" s="10">
        <v>0.1</v>
      </c>
      <c r="Y1554" s="8">
        <v>0.0</v>
      </c>
      <c r="Z1554" s="10">
        <v>0.7</v>
      </c>
      <c r="AA1554" s="8">
        <v>3.3</v>
      </c>
      <c r="AB1554" s="8">
        <v>0.0</v>
      </c>
      <c r="AC1554" s="8">
        <v>0.0</v>
      </c>
      <c r="AD1554" s="8">
        <v>0.5</v>
      </c>
      <c r="AE1554" s="14">
        <v>2015.0</v>
      </c>
      <c r="AF1554" s="17"/>
    </row>
    <row r="1555">
      <c r="A1555" s="8">
        <v>146.0</v>
      </c>
      <c r="B1555" s="9" t="s">
        <v>3136</v>
      </c>
      <c r="C1555" s="10" t="s">
        <v>3137</v>
      </c>
      <c r="D1555" s="8">
        <v>23.0</v>
      </c>
      <c r="E1555" s="8">
        <v>27.0</v>
      </c>
      <c r="F1555" s="8">
        <v>6.0</v>
      </c>
      <c r="G1555" s="8">
        <v>21.0</v>
      </c>
      <c r="H1555" s="8">
        <v>12.7</v>
      </c>
      <c r="I1555" s="11">
        <v>1.8</v>
      </c>
      <c r="J1555" s="10">
        <v>0.7</v>
      </c>
      <c r="K1555" s="10">
        <v>2.8</v>
      </c>
      <c r="L1555" s="8">
        <v>24.0</v>
      </c>
      <c r="M1555" s="10">
        <v>0.2</v>
      </c>
      <c r="N1555" s="10">
        <v>1.1</v>
      </c>
      <c r="O1555" s="8">
        <v>19.4</v>
      </c>
      <c r="P1555" s="8">
        <v>0.2</v>
      </c>
      <c r="Q1555" s="8">
        <v>0.3</v>
      </c>
      <c r="R1555" s="8">
        <v>85.7</v>
      </c>
      <c r="S1555" s="10">
        <v>0.3</v>
      </c>
      <c r="T1555" s="10">
        <v>1.1</v>
      </c>
      <c r="U1555" s="10">
        <v>1.4</v>
      </c>
      <c r="V1555" s="10">
        <v>1.1</v>
      </c>
      <c r="W1555" s="10">
        <v>0.9</v>
      </c>
      <c r="X1555" s="10">
        <v>0.3</v>
      </c>
      <c r="Y1555" s="10">
        <v>0.3</v>
      </c>
      <c r="Z1555" s="10">
        <v>0.7</v>
      </c>
      <c r="AA1555" s="8">
        <v>5.7</v>
      </c>
      <c r="AB1555" s="8">
        <v>0.0</v>
      </c>
      <c r="AC1555" s="8">
        <v>0.0</v>
      </c>
      <c r="AD1555" s="8">
        <v>-3.1</v>
      </c>
      <c r="AE1555" s="14">
        <v>2015.0</v>
      </c>
      <c r="AF1555" s="17"/>
    </row>
    <row r="1556">
      <c r="A1556" s="8">
        <v>147.0</v>
      </c>
      <c r="B1556" s="9" t="s">
        <v>3138</v>
      </c>
      <c r="C1556" s="10" t="s">
        <v>3139</v>
      </c>
      <c r="D1556" s="8">
        <v>31.0</v>
      </c>
      <c r="E1556" s="8">
        <v>25.0</v>
      </c>
      <c r="F1556" s="8">
        <v>13.0</v>
      </c>
      <c r="G1556" s="8">
        <v>12.0</v>
      </c>
      <c r="H1556" s="8">
        <v>10.4</v>
      </c>
      <c r="I1556" s="11">
        <v>1.7</v>
      </c>
      <c r="J1556" s="10">
        <v>0.7</v>
      </c>
      <c r="K1556" s="10">
        <v>1.7</v>
      </c>
      <c r="L1556" s="8">
        <v>41.9</v>
      </c>
      <c r="M1556" s="8">
        <v>0.0</v>
      </c>
      <c r="N1556" s="8">
        <v>0.0</v>
      </c>
      <c r="O1556" s="8">
        <v>0.0</v>
      </c>
      <c r="P1556" s="8">
        <v>0.2</v>
      </c>
      <c r="Q1556" s="8">
        <v>0.6</v>
      </c>
      <c r="R1556" s="8">
        <v>40.0</v>
      </c>
      <c r="S1556" s="10">
        <v>0.6</v>
      </c>
      <c r="T1556" s="10">
        <v>1.2</v>
      </c>
      <c r="U1556" s="10">
        <v>1.8</v>
      </c>
      <c r="V1556" s="10">
        <v>1.1</v>
      </c>
      <c r="W1556" s="10">
        <v>0.6</v>
      </c>
      <c r="X1556" s="10">
        <v>0.5</v>
      </c>
      <c r="Y1556" s="8">
        <v>0.0</v>
      </c>
      <c r="Z1556" s="10">
        <v>1.1</v>
      </c>
      <c r="AA1556" s="8">
        <v>5.7</v>
      </c>
      <c r="AB1556" s="8">
        <v>0.0</v>
      </c>
      <c r="AC1556" s="8">
        <v>0.0</v>
      </c>
      <c r="AD1556" s="8">
        <v>-0.3</v>
      </c>
      <c r="AE1556" s="14">
        <v>2015.0</v>
      </c>
      <c r="AF1556" s="17"/>
    </row>
    <row r="1557">
      <c r="A1557" s="8">
        <v>148.0</v>
      </c>
      <c r="B1557" s="9" t="s">
        <v>3140</v>
      </c>
      <c r="C1557" s="10" t="s">
        <v>3141</v>
      </c>
      <c r="D1557" s="8">
        <v>24.0</v>
      </c>
      <c r="E1557" s="8">
        <v>25.0</v>
      </c>
      <c r="F1557" s="8">
        <v>10.0</v>
      </c>
      <c r="G1557" s="8">
        <v>15.0</v>
      </c>
      <c r="H1557" s="8">
        <v>6.5</v>
      </c>
      <c r="I1557" s="11">
        <v>1.6</v>
      </c>
      <c r="J1557" s="10">
        <v>0.6</v>
      </c>
      <c r="K1557" s="10">
        <v>1.2</v>
      </c>
      <c r="L1557" s="8">
        <v>55.2</v>
      </c>
      <c r="M1557" s="8">
        <v>0.0</v>
      </c>
      <c r="N1557" s="8">
        <v>0.0</v>
      </c>
      <c r="O1557" s="8">
        <v>0.0</v>
      </c>
      <c r="P1557" s="8">
        <v>0.3</v>
      </c>
      <c r="Q1557" s="8">
        <v>1.2</v>
      </c>
      <c r="R1557" s="8">
        <v>27.6</v>
      </c>
      <c r="S1557" s="10">
        <v>0.6</v>
      </c>
      <c r="T1557" s="10">
        <v>0.8</v>
      </c>
      <c r="U1557" s="10">
        <v>1.5</v>
      </c>
      <c r="V1557" s="10">
        <v>0.2</v>
      </c>
      <c r="W1557" s="10">
        <v>0.2</v>
      </c>
      <c r="X1557" s="10">
        <v>0.2</v>
      </c>
      <c r="Y1557" s="10">
        <v>0.5</v>
      </c>
      <c r="Z1557" s="10">
        <v>0.9</v>
      </c>
      <c r="AA1557" s="8">
        <v>4.8</v>
      </c>
      <c r="AB1557" s="8">
        <v>0.0</v>
      </c>
      <c r="AC1557" s="8">
        <v>0.0</v>
      </c>
      <c r="AD1557" s="8">
        <v>-1.7</v>
      </c>
      <c r="AE1557" s="14">
        <v>2015.0</v>
      </c>
      <c r="AF1557" s="17"/>
    </row>
    <row r="1558">
      <c r="A1558" s="8">
        <v>149.0</v>
      </c>
      <c r="B1558" s="9" t="s">
        <v>3142</v>
      </c>
      <c r="C1558" s="10" t="s">
        <v>3143</v>
      </c>
      <c r="D1558" s="8">
        <v>29.0</v>
      </c>
      <c r="E1558" s="8">
        <v>26.0</v>
      </c>
      <c r="F1558" s="8">
        <v>15.0</v>
      </c>
      <c r="G1558" s="8">
        <v>11.0</v>
      </c>
      <c r="H1558" s="8">
        <v>6.9</v>
      </c>
      <c r="I1558" s="11">
        <v>1.5</v>
      </c>
      <c r="J1558" s="10">
        <v>0.5</v>
      </c>
      <c r="K1558" s="10">
        <v>1.4</v>
      </c>
      <c r="L1558" s="8">
        <v>35.1</v>
      </c>
      <c r="M1558" s="8">
        <v>0.0</v>
      </c>
      <c r="N1558" s="8">
        <v>0.0</v>
      </c>
      <c r="O1558" s="8">
        <v>0.0</v>
      </c>
      <c r="P1558" s="8">
        <v>0.5</v>
      </c>
      <c r="Q1558" s="8">
        <v>0.7</v>
      </c>
      <c r="R1558" s="8">
        <v>66.7</v>
      </c>
      <c r="S1558" s="10">
        <v>0.9</v>
      </c>
      <c r="T1558" s="10">
        <v>1.8</v>
      </c>
      <c r="U1558" s="10">
        <v>2.7</v>
      </c>
      <c r="V1558" s="10">
        <v>0.2</v>
      </c>
      <c r="W1558" s="10">
        <v>0.8</v>
      </c>
      <c r="X1558" s="10">
        <v>0.3</v>
      </c>
      <c r="Y1558" s="10">
        <v>0.1</v>
      </c>
      <c r="Z1558" s="10">
        <v>1.1</v>
      </c>
      <c r="AA1558" s="8">
        <v>5.1</v>
      </c>
      <c r="AB1558" s="8">
        <v>0.0</v>
      </c>
      <c r="AC1558" s="8">
        <v>0.0</v>
      </c>
      <c r="AD1558" s="8">
        <v>-0.1</v>
      </c>
      <c r="AE1558" s="14">
        <v>2015.0</v>
      </c>
      <c r="AF1558" s="17"/>
    </row>
    <row r="1559">
      <c r="A1559" s="8">
        <v>150.0</v>
      </c>
      <c r="B1559" s="9" t="s">
        <v>3144</v>
      </c>
      <c r="C1559" s="10" t="s">
        <v>3145</v>
      </c>
      <c r="D1559" s="8">
        <v>25.0</v>
      </c>
      <c r="E1559" s="8">
        <v>8.0</v>
      </c>
      <c r="F1559" s="8">
        <v>3.0</v>
      </c>
      <c r="G1559" s="8">
        <v>5.0</v>
      </c>
      <c r="H1559" s="8">
        <v>7.4</v>
      </c>
      <c r="I1559" s="11">
        <v>1.3</v>
      </c>
      <c r="J1559" s="10">
        <v>0.4</v>
      </c>
      <c r="K1559" s="10">
        <v>1.0</v>
      </c>
      <c r="L1559" s="8">
        <v>37.5</v>
      </c>
      <c r="M1559" s="10">
        <v>0.4</v>
      </c>
      <c r="N1559" s="10">
        <v>0.6</v>
      </c>
      <c r="O1559" s="8">
        <v>60.0</v>
      </c>
      <c r="P1559" s="8">
        <v>0.1</v>
      </c>
      <c r="Q1559" s="8">
        <v>0.3</v>
      </c>
      <c r="R1559" s="8">
        <v>50.0</v>
      </c>
      <c r="S1559" s="10">
        <v>0.1</v>
      </c>
      <c r="T1559" s="10">
        <v>0.6</v>
      </c>
      <c r="U1559" s="10">
        <v>0.8</v>
      </c>
      <c r="V1559" s="10">
        <v>0.3</v>
      </c>
      <c r="W1559" s="10">
        <v>0.5</v>
      </c>
      <c r="X1559" s="10">
        <v>0.8</v>
      </c>
      <c r="Y1559" s="10">
        <v>0.3</v>
      </c>
      <c r="Z1559" s="10">
        <v>1.0</v>
      </c>
      <c r="AA1559" s="8">
        <v>4.6</v>
      </c>
      <c r="AB1559" s="8">
        <v>0.0</v>
      </c>
      <c r="AC1559" s="8">
        <v>0.0</v>
      </c>
      <c r="AD1559" s="8">
        <v>-1.0</v>
      </c>
      <c r="AE1559" s="14">
        <v>2015.0</v>
      </c>
      <c r="AF1559" s="17"/>
    </row>
    <row r="1560">
      <c r="A1560" s="8">
        <v>151.0</v>
      </c>
      <c r="B1560" s="9" t="s">
        <v>3146</v>
      </c>
      <c r="C1560" s="10" t="s">
        <v>3147</v>
      </c>
      <c r="D1560" s="8">
        <v>25.0</v>
      </c>
      <c r="E1560" s="8">
        <v>12.0</v>
      </c>
      <c r="F1560" s="8">
        <v>3.0</v>
      </c>
      <c r="G1560" s="8">
        <v>9.0</v>
      </c>
      <c r="H1560" s="8">
        <v>8.4</v>
      </c>
      <c r="I1560" s="11">
        <v>1.2</v>
      </c>
      <c r="J1560" s="10">
        <v>0.3</v>
      </c>
      <c r="K1560" s="10">
        <v>0.8</v>
      </c>
      <c r="L1560" s="8">
        <v>40.0</v>
      </c>
      <c r="M1560" s="8">
        <v>0.0</v>
      </c>
      <c r="N1560" s="8">
        <v>0.0</v>
      </c>
      <c r="O1560" s="8">
        <v>0.0</v>
      </c>
      <c r="P1560" s="8">
        <v>0.5</v>
      </c>
      <c r="Q1560" s="8">
        <v>0.6</v>
      </c>
      <c r="R1560" s="8">
        <v>85.7</v>
      </c>
      <c r="S1560" s="10">
        <v>0.8</v>
      </c>
      <c r="T1560" s="10">
        <v>1.3</v>
      </c>
      <c r="U1560" s="10">
        <v>2.0</v>
      </c>
      <c r="V1560" s="10">
        <v>0.2</v>
      </c>
      <c r="W1560" s="10">
        <v>0.5</v>
      </c>
      <c r="X1560" s="10">
        <v>0.3</v>
      </c>
      <c r="Y1560" s="10">
        <v>0.4</v>
      </c>
      <c r="Z1560" s="10">
        <v>1.8</v>
      </c>
      <c r="AA1560" s="8">
        <v>4.7</v>
      </c>
      <c r="AB1560" s="8">
        <v>0.0</v>
      </c>
      <c r="AC1560" s="8">
        <v>0.0</v>
      </c>
      <c r="AD1560" s="8">
        <v>-2.8</v>
      </c>
      <c r="AE1560" s="14">
        <v>2015.0</v>
      </c>
      <c r="AF1560" s="17"/>
    </row>
    <row r="1561">
      <c r="A1561" s="8">
        <v>152.0</v>
      </c>
      <c r="B1561" s="9" t="s">
        <v>3148</v>
      </c>
      <c r="C1561" s="10" t="s">
        <v>3149</v>
      </c>
      <c r="D1561" s="8">
        <v>27.0</v>
      </c>
      <c r="E1561" s="8">
        <v>17.0</v>
      </c>
      <c r="F1561" s="8">
        <v>9.0</v>
      </c>
      <c r="G1561" s="8">
        <v>8.0</v>
      </c>
      <c r="H1561" s="8">
        <v>5.0</v>
      </c>
      <c r="I1561" s="11">
        <v>1.1</v>
      </c>
      <c r="J1561" s="10">
        <v>0.5</v>
      </c>
      <c r="K1561" s="10">
        <v>1.2</v>
      </c>
      <c r="L1561" s="8">
        <v>40.0</v>
      </c>
      <c r="M1561" s="10">
        <v>0.2</v>
      </c>
      <c r="N1561" s="10">
        <v>0.6</v>
      </c>
      <c r="O1561" s="8">
        <v>30.0</v>
      </c>
      <c r="P1561" s="8">
        <v>0.0</v>
      </c>
      <c r="Q1561" s="8">
        <v>0.1</v>
      </c>
      <c r="R1561" s="8">
        <v>0.0</v>
      </c>
      <c r="S1561" s="10">
        <v>0.1</v>
      </c>
      <c r="T1561" s="10">
        <v>0.4</v>
      </c>
      <c r="U1561" s="10">
        <v>0.5</v>
      </c>
      <c r="V1561" s="10">
        <v>0.4</v>
      </c>
      <c r="W1561" s="10">
        <v>0.3</v>
      </c>
      <c r="X1561" s="10">
        <v>0.3</v>
      </c>
      <c r="Y1561" s="10">
        <v>0.1</v>
      </c>
      <c r="Z1561" s="10">
        <v>0.2</v>
      </c>
      <c r="AA1561" s="8">
        <v>2.8</v>
      </c>
      <c r="AB1561" s="8">
        <v>0.0</v>
      </c>
      <c r="AC1561" s="8">
        <v>0.0</v>
      </c>
      <c r="AD1561" s="8">
        <v>-1.9</v>
      </c>
      <c r="AE1561" s="14">
        <v>2015.0</v>
      </c>
      <c r="AF1561" s="17"/>
    </row>
    <row r="1562">
      <c r="A1562" s="8">
        <v>153.0</v>
      </c>
      <c r="B1562" s="9" t="s">
        <v>3150</v>
      </c>
      <c r="C1562" s="10" t="s">
        <v>3151</v>
      </c>
      <c r="D1562" s="8">
        <v>27.0</v>
      </c>
      <c r="E1562" s="8">
        <v>6.0</v>
      </c>
      <c r="F1562" s="8">
        <v>2.0</v>
      </c>
      <c r="G1562" s="8">
        <v>4.0</v>
      </c>
      <c r="H1562" s="8">
        <v>5.3</v>
      </c>
      <c r="I1562" s="11">
        <v>1.0</v>
      </c>
      <c r="J1562" s="10">
        <v>0.5</v>
      </c>
      <c r="K1562" s="10">
        <v>1.0</v>
      </c>
      <c r="L1562" s="8">
        <v>50.0</v>
      </c>
      <c r="M1562" s="8">
        <v>0.0</v>
      </c>
      <c r="N1562" s="8">
        <v>0.0</v>
      </c>
      <c r="O1562" s="8">
        <v>0.0</v>
      </c>
      <c r="P1562" s="8">
        <v>0.0</v>
      </c>
      <c r="Q1562" s="8">
        <v>0.0</v>
      </c>
      <c r="R1562" s="8">
        <v>0.0</v>
      </c>
      <c r="S1562" s="10">
        <v>0.2</v>
      </c>
      <c r="T1562" s="10">
        <v>0.2</v>
      </c>
      <c r="U1562" s="10">
        <v>0.3</v>
      </c>
      <c r="V1562" s="10">
        <v>0.2</v>
      </c>
      <c r="W1562" s="10">
        <v>0.3</v>
      </c>
      <c r="X1562" s="10">
        <v>0.2</v>
      </c>
      <c r="Y1562" s="10">
        <v>0.7</v>
      </c>
      <c r="Z1562" s="10">
        <v>1.0</v>
      </c>
      <c r="AA1562" s="8">
        <v>3.2</v>
      </c>
      <c r="AB1562" s="8">
        <v>0.0</v>
      </c>
      <c r="AC1562" s="8">
        <v>0.0</v>
      </c>
      <c r="AD1562" s="8">
        <v>-3.7</v>
      </c>
      <c r="AE1562" s="14">
        <v>2015.0</v>
      </c>
      <c r="AF1562" s="17"/>
    </row>
    <row r="1563">
      <c r="A1563" s="8">
        <v>153.0</v>
      </c>
      <c r="B1563" s="9" t="s">
        <v>3152</v>
      </c>
      <c r="C1563" s="10" t="s">
        <v>3153</v>
      </c>
      <c r="D1563" s="8">
        <v>25.0</v>
      </c>
      <c r="E1563" s="8">
        <v>4.0</v>
      </c>
      <c r="F1563" s="8">
        <v>2.0</v>
      </c>
      <c r="G1563" s="8">
        <v>2.0</v>
      </c>
      <c r="H1563" s="8">
        <v>6.2</v>
      </c>
      <c r="I1563" s="11">
        <v>1.0</v>
      </c>
      <c r="J1563" s="10">
        <v>0.5</v>
      </c>
      <c r="K1563" s="10">
        <v>1.8</v>
      </c>
      <c r="L1563" s="8">
        <v>28.6</v>
      </c>
      <c r="M1563" s="8">
        <v>0.0</v>
      </c>
      <c r="N1563" s="8">
        <v>0.0</v>
      </c>
      <c r="O1563" s="8">
        <v>0.0</v>
      </c>
      <c r="P1563" s="8">
        <v>0.0</v>
      </c>
      <c r="Q1563" s="8">
        <v>0.0</v>
      </c>
      <c r="R1563" s="8">
        <v>0.0</v>
      </c>
      <c r="S1563" s="10">
        <v>0.3</v>
      </c>
      <c r="T1563" s="10">
        <v>0.8</v>
      </c>
      <c r="U1563" s="10">
        <v>1.0</v>
      </c>
      <c r="V1563" s="8">
        <v>0.0</v>
      </c>
      <c r="W1563" s="10">
        <v>0.8</v>
      </c>
      <c r="X1563" s="10">
        <v>0.5</v>
      </c>
      <c r="Y1563" s="10">
        <v>0.3</v>
      </c>
      <c r="Z1563" s="10">
        <v>1.8</v>
      </c>
      <c r="AA1563" s="8">
        <v>3.5</v>
      </c>
      <c r="AB1563" s="8">
        <v>0.0</v>
      </c>
      <c r="AC1563" s="8">
        <v>0.0</v>
      </c>
      <c r="AD1563" s="8">
        <v>-1.8</v>
      </c>
      <c r="AE1563" s="14">
        <v>2015.0</v>
      </c>
      <c r="AF1563" s="17"/>
    </row>
    <row r="1564">
      <c r="A1564" s="8">
        <v>155.0</v>
      </c>
      <c r="B1564" s="9" t="s">
        <v>3154</v>
      </c>
      <c r="C1564" s="10" t="s">
        <v>3155</v>
      </c>
      <c r="D1564" s="8">
        <v>25.0</v>
      </c>
      <c r="E1564" s="8">
        <v>3.0</v>
      </c>
      <c r="F1564" s="8">
        <v>0.0</v>
      </c>
      <c r="G1564" s="8">
        <v>3.0</v>
      </c>
      <c r="H1564" s="8">
        <v>7.5</v>
      </c>
      <c r="I1564" s="11">
        <v>0.7</v>
      </c>
      <c r="J1564" s="10">
        <v>0.3</v>
      </c>
      <c r="K1564" s="10">
        <v>1.7</v>
      </c>
      <c r="L1564" s="8">
        <v>20.0</v>
      </c>
      <c r="M1564" s="8">
        <v>0.0</v>
      </c>
      <c r="N1564" s="10">
        <v>0.3</v>
      </c>
      <c r="O1564" s="8">
        <v>0.0</v>
      </c>
      <c r="P1564" s="8">
        <v>0.0</v>
      </c>
      <c r="Q1564" s="8">
        <v>0.0</v>
      </c>
      <c r="R1564" s="8">
        <v>0.0</v>
      </c>
      <c r="S1564" s="8">
        <v>0.0</v>
      </c>
      <c r="T1564" s="10">
        <v>0.7</v>
      </c>
      <c r="U1564" s="10">
        <v>0.7</v>
      </c>
      <c r="V1564" s="8">
        <v>0.0</v>
      </c>
      <c r="W1564" s="10">
        <v>0.3</v>
      </c>
      <c r="X1564" s="10">
        <v>0.3</v>
      </c>
      <c r="Y1564" s="10">
        <v>0.3</v>
      </c>
      <c r="Z1564" s="10">
        <v>0.3</v>
      </c>
      <c r="AA1564" s="8">
        <v>2.7</v>
      </c>
      <c r="AB1564" s="8">
        <v>0.0</v>
      </c>
      <c r="AC1564" s="8">
        <v>0.0</v>
      </c>
      <c r="AD1564" s="8">
        <v>2.7</v>
      </c>
      <c r="AE1564" s="14">
        <v>2015.0</v>
      </c>
      <c r="AF1564" s="17"/>
    </row>
    <row r="1565">
      <c r="A1565" s="8">
        <v>156.0</v>
      </c>
      <c r="B1565" s="9" t="s">
        <v>3156</v>
      </c>
      <c r="C1565" s="10" t="s">
        <v>3157</v>
      </c>
      <c r="D1565" s="8">
        <v>23.0</v>
      </c>
      <c r="E1565" s="8">
        <v>7.0</v>
      </c>
      <c r="F1565" s="8">
        <v>1.0</v>
      </c>
      <c r="G1565" s="8">
        <v>6.0</v>
      </c>
      <c r="H1565" s="8">
        <v>2.6</v>
      </c>
      <c r="I1565" s="11">
        <v>0.3</v>
      </c>
      <c r="J1565" s="10">
        <v>0.1</v>
      </c>
      <c r="K1565" s="10">
        <v>1.0</v>
      </c>
      <c r="L1565" s="8">
        <v>14.3</v>
      </c>
      <c r="M1565" s="8">
        <v>0.0</v>
      </c>
      <c r="N1565" s="10">
        <v>0.7</v>
      </c>
      <c r="O1565" s="8">
        <v>0.0</v>
      </c>
      <c r="P1565" s="8">
        <v>0.0</v>
      </c>
      <c r="Q1565" s="8">
        <v>0.0</v>
      </c>
      <c r="R1565" s="8">
        <v>0.0</v>
      </c>
      <c r="S1565" s="8">
        <v>0.0</v>
      </c>
      <c r="T1565" s="8">
        <v>0.0</v>
      </c>
      <c r="U1565" s="8">
        <v>0.0</v>
      </c>
      <c r="V1565" s="10">
        <v>0.1</v>
      </c>
      <c r="W1565" s="10">
        <v>0.1</v>
      </c>
      <c r="X1565" s="8">
        <v>0.0</v>
      </c>
      <c r="Y1565" s="8">
        <v>0.0</v>
      </c>
      <c r="Z1565" s="10">
        <v>0.4</v>
      </c>
      <c r="AA1565" s="8">
        <v>0.4</v>
      </c>
      <c r="AB1565" s="8">
        <v>0.0</v>
      </c>
      <c r="AC1565" s="8">
        <v>0.0</v>
      </c>
      <c r="AD1565" s="8">
        <v>-0.4</v>
      </c>
      <c r="AE1565" s="14">
        <v>2015.0</v>
      </c>
      <c r="AF1565" s="17"/>
    </row>
    <row r="1566">
      <c r="A1566" s="8">
        <v>157.0</v>
      </c>
      <c r="B1566" s="9" t="s">
        <v>3158</v>
      </c>
      <c r="C1566" s="10" t="s">
        <v>3159</v>
      </c>
      <c r="D1566" s="8">
        <v>24.0</v>
      </c>
      <c r="E1566" s="8">
        <v>8.0</v>
      </c>
      <c r="F1566" s="8">
        <v>5.0</v>
      </c>
      <c r="G1566" s="8">
        <v>3.0</v>
      </c>
      <c r="H1566" s="8">
        <v>2.3</v>
      </c>
      <c r="I1566" s="11">
        <v>0.1</v>
      </c>
      <c r="J1566" s="8">
        <v>0.0</v>
      </c>
      <c r="K1566" s="10">
        <v>0.4</v>
      </c>
      <c r="L1566" s="8">
        <v>0.0</v>
      </c>
      <c r="M1566" s="8">
        <v>0.0</v>
      </c>
      <c r="N1566" s="8">
        <v>0.0</v>
      </c>
      <c r="O1566" s="8">
        <v>0.0</v>
      </c>
      <c r="P1566" s="8">
        <v>0.1</v>
      </c>
      <c r="Q1566" s="8">
        <v>0.3</v>
      </c>
      <c r="R1566" s="8">
        <v>50.0</v>
      </c>
      <c r="S1566" s="8">
        <v>0.0</v>
      </c>
      <c r="T1566" s="10">
        <v>0.4</v>
      </c>
      <c r="U1566" s="10">
        <v>0.4</v>
      </c>
      <c r="V1566" s="10">
        <v>0.1</v>
      </c>
      <c r="W1566" s="10">
        <v>0.1</v>
      </c>
      <c r="X1566" s="10">
        <v>0.1</v>
      </c>
      <c r="Y1566" s="8">
        <v>0.0</v>
      </c>
      <c r="Z1566" s="10">
        <v>0.1</v>
      </c>
      <c r="AA1566" s="8">
        <v>0.9</v>
      </c>
      <c r="AB1566" s="8">
        <v>0.0</v>
      </c>
      <c r="AC1566" s="8">
        <v>0.0</v>
      </c>
      <c r="AD1566" s="8">
        <v>-1.6</v>
      </c>
      <c r="AE1566" s="14">
        <v>2015.0</v>
      </c>
      <c r="AF1566" s="17"/>
    </row>
    <row r="1567">
      <c r="A1567" s="8">
        <v>158.0</v>
      </c>
      <c r="B1567" s="9" t="s">
        <v>3160</v>
      </c>
      <c r="C1567" s="10" t="s">
        <v>3161</v>
      </c>
      <c r="D1567" s="8">
        <v>26.0</v>
      </c>
      <c r="E1567" s="8">
        <v>1.0</v>
      </c>
      <c r="F1567" s="8">
        <v>0.0</v>
      </c>
      <c r="G1567" s="8">
        <v>1.0</v>
      </c>
      <c r="H1567" s="8">
        <v>5.3</v>
      </c>
      <c r="I1567" s="11">
        <v>0.0</v>
      </c>
      <c r="J1567" s="8">
        <v>0.0</v>
      </c>
      <c r="K1567" s="10">
        <v>2.0</v>
      </c>
      <c r="L1567" s="8">
        <v>0.0</v>
      </c>
      <c r="M1567" s="8">
        <v>0.0</v>
      </c>
      <c r="N1567" s="10">
        <v>2.0</v>
      </c>
      <c r="O1567" s="8">
        <v>0.0</v>
      </c>
      <c r="P1567" s="8">
        <v>0.0</v>
      </c>
      <c r="Q1567" s="8">
        <v>0.0</v>
      </c>
      <c r="R1567" s="8">
        <v>0.0</v>
      </c>
      <c r="S1567" s="8">
        <v>0.0</v>
      </c>
      <c r="T1567" s="10">
        <v>1.0</v>
      </c>
      <c r="U1567" s="10">
        <v>1.0</v>
      </c>
      <c r="V1567" s="8">
        <v>0.0</v>
      </c>
      <c r="W1567" s="8">
        <v>0.0</v>
      </c>
      <c r="X1567" s="8">
        <v>0.0</v>
      </c>
      <c r="Y1567" s="8">
        <v>0.0</v>
      </c>
      <c r="Z1567" s="8">
        <v>0.0</v>
      </c>
      <c r="AA1567" s="8">
        <v>1.0</v>
      </c>
      <c r="AB1567" s="8">
        <v>0.0</v>
      </c>
      <c r="AC1567" s="8">
        <v>0.0</v>
      </c>
      <c r="AD1567" s="8">
        <v>0.0</v>
      </c>
      <c r="AE1567" s="14">
        <v>2015.0</v>
      </c>
      <c r="AF1567" s="17"/>
    </row>
    <row r="1568">
      <c r="A1568" s="15">
        <v>158.0</v>
      </c>
      <c r="B1568" s="9" t="s">
        <v>3162</v>
      </c>
      <c r="C1568" s="10" t="s">
        <v>3163</v>
      </c>
      <c r="D1568" s="15">
        <v>26.0</v>
      </c>
      <c r="E1568" s="15">
        <v>4.0</v>
      </c>
      <c r="F1568" s="15">
        <v>3.0</v>
      </c>
      <c r="G1568" s="15">
        <v>1.0</v>
      </c>
      <c r="H1568" s="15">
        <v>2.6</v>
      </c>
      <c r="I1568" s="16">
        <v>0.0</v>
      </c>
      <c r="J1568" s="15">
        <v>0.0</v>
      </c>
      <c r="K1568" s="10">
        <v>1.0</v>
      </c>
      <c r="L1568" s="15">
        <v>0.0</v>
      </c>
      <c r="M1568" s="15">
        <v>0.0</v>
      </c>
      <c r="N1568" s="10">
        <v>0.5</v>
      </c>
      <c r="O1568" s="15">
        <v>0.0</v>
      </c>
      <c r="P1568" s="15">
        <v>0.0</v>
      </c>
      <c r="Q1568" s="15">
        <v>0.0</v>
      </c>
      <c r="R1568" s="15">
        <v>0.0</v>
      </c>
      <c r="S1568" s="10">
        <v>0.3</v>
      </c>
      <c r="T1568" s="15">
        <v>0.0</v>
      </c>
      <c r="U1568" s="10">
        <v>0.3</v>
      </c>
      <c r="V1568" s="15">
        <v>0.0</v>
      </c>
      <c r="W1568" s="10">
        <v>0.3</v>
      </c>
      <c r="X1568" s="15">
        <v>0.0</v>
      </c>
      <c r="Y1568" s="15">
        <v>0.0</v>
      </c>
      <c r="Z1568" s="15">
        <v>0.0</v>
      </c>
      <c r="AA1568" s="15">
        <v>0.3</v>
      </c>
      <c r="AB1568" s="15">
        <v>0.0</v>
      </c>
      <c r="AC1568" s="15">
        <v>0.0</v>
      </c>
      <c r="AD1568" s="15">
        <v>1.5</v>
      </c>
      <c r="AE1568" s="14">
        <v>2015.0</v>
      </c>
      <c r="AF1568" s="17"/>
    </row>
    <row r="1569">
      <c r="A1569" s="8">
        <v>1.0</v>
      </c>
      <c r="B1569" s="9" t="s">
        <v>3164</v>
      </c>
      <c r="C1569" s="10" t="s">
        <v>3165</v>
      </c>
      <c r="D1569" s="8">
        <v>26.0</v>
      </c>
      <c r="E1569" s="8">
        <v>34.0</v>
      </c>
      <c r="F1569" s="8">
        <v>25.0</v>
      </c>
      <c r="G1569" s="8">
        <v>9.0</v>
      </c>
      <c r="H1569" s="8">
        <v>34.7</v>
      </c>
      <c r="I1569" s="11">
        <v>23.9</v>
      </c>
      <c r="J1569" s="10">
        <v>8.7</v>
      </c>
      <c r="K1569" s="10">
        <v>18.0</v>
      </c>
      <c r="L1569" s="8">
        <v>48.1</v>
      </c>
      <c r="M1569" s="10">
        <v>1.8</v>
      </c>
      <c r="N1569" s="10">
        <v>5.4</v>
      </c>
      <c r="O1569" s="8">
        <v>33.5</v>
      </c>
      <c r="P1569" s="8">
        <v>4.7</v>
      </c>
      <c r="Q1569" s="8">
        <v>5.3</v>
      </c>
      <c r="R1569" s="8">
        <v>88.4</v>
      </c>
      <c r="S1569" s="8">
        <v>2.1</v>
      </c>
      <c r="T1569" s="8">
        <v>6.0</v>
      </c>
      <c r="U1569" s="8">
        <v>8.1</v>
      </c>
      <c r="V1569" s="8">
        <v>3.4</v>
      </c>
      <c r="W1569" s="8">
        <v>2.4</v>
      </c>
      <c r="X1569" s="8">
        <v>1.9</v>
      </c>
      <c r="Y1569" s="8">
        <v>0.8</v>
      </c>
      <c r="Z1569" s="8">
        <v>2.6</v>
      </c>
      <c r="AA1569" s="8">
        <v>42.6</v>
      </c>
      <c r="AB1569" s="8">
        <v>10.0</v>
      </c>
      <c r="AC1569" s="8">
        <v>0.0</v>
      </c>
      <c r="AD1569" s="8">
        <v>6.8</v>
      </c>
      <c r="AE1569" s="14">
        <v>2014.0</v>
      </c>
      <c r="AF1569" s="17"/>
    </row>
    <row r="1570">
      <c r="A1570" s="8">
        <v>2.0</v>
      </c>
      <c r="B1570" s="9" t="s">
        <v>3166</v>
      </c>
      <c r="C1570" s="10" t="s">
        <v>3167</v>
      </c>
      <c r="D1570" s="8">
        <v>24.0</v>
      </c>
      <c r="E1570" s="8">
        <v>34.0</v>
      </c>
      <c r="F1570" s="8">
        <v>12.0</v>
      </c>
      <c r="G1570" s="8">
        <v>22.0</v>
      </c>
      <c r="H1570" s="8">
        <v>35.2</v>
      </c>
      <c r="I1570" s="11">
        <v>20.1</v>
      </c>
      <c r="J1570" s="10">
        <v>6.8</v>
      </c>
      <c r="K1570" s="10">
        <v>16.1</v>
      </c>
      <c r="L1570" s="8">
        <v>42.3</v>
      </c>
      <c r="M1570" s="10">
        <v>1.0</v>
      </c>
      <c r="N1570" s="10">
        <v>3.4</v>
      </c>
      <c r="O1570" s="8">
        <v>28.2</v>
      </c>
      <c r="P1570" s="8">
        <v>5.5</v>
      </c>
      <c r="Q1570" s="8">
        <v>6.5</v>
      </c>
      <c r="R1570" s="8">
        <v>84.2</v>
      </c>
      <c r="S1570" s="8">
        <v>0.7</v>
      </c>
      <c r="T1570" s="8">
        <v>1.8</v>
      </c>
      <c r="U1570" s="8">
        <v>2.5</v>
      </c>
      <c r="V1570" s="8">
        <v>5.0</v>
      </c>
      <c r="W1570" s="8">
        <v>2.9</v>
      </c>
      <c r="X1570" s="8">
        <v>1.5</v>
      </c>
      <c r="Y1570" s="8">
        <v>0.6</v>
      </c>
      <c r="Z1570" s="8">
        <v>2.6</v>
      </c>
      <c r="AA1570" s="8">
        <v>32.8</v>
      </c>
      <c r="AB1570" s="8">
        <v>1.0</v>
      </c>
      <c r="AC1570" s="8">
        <v>0.0</v>
      </c>
      <c r="AD1570" s="8">
        <v>-0.7</v>
      </c>
      <c r="AE1570" s="14">
        <v>2014.0</v>
      </c>
      <c r="AF1570" s="17"/>
    </row>
    <row r="1571">
      <c r="A1571" s="8">
        <v>3.0</v>
      </c>
      <c r="B1571" s="9" t="s">
        <v>3168</v>
      </c>
      <c r="C1571" s="10" t="s">
        <v>3169</v>
      </c>
      <c r="D1571" s="8">
        <v>29.0</v>
      </c>
      <c r="E1571" s="8">
        <v>30.0</v>
      </c>
      <c r="F1571" s="8">
        <v>15.0</v>
      </c>
      <c r="G1571" s="8">
        <v>15.0</v>
      </c>
      <c r="H1571" s="8">
        <v>33.2</v>
      </c>
      <c r="I1571" s="11">
        <v>19.4</v>
      </c>
      <c r="J1571" s="10">
        <v>7.2</v>
      </c>
      <c r="K1571" s="10">
        <v>15.4</v>
      </c>
      <c r="L1571" s="8">
        <v>46.9</v>
      </c>
      <c r="M1571" s="10">
        <v>0.6</v>
      </c>
      <c r="N1571" s="10">
        <v>2.1</v>
      </c>
      <c r="O1571" s="8">
        <v>30.6</v>
      </c>
      <c r="P1571" s="8">
        <v>4.4</v>
      </c>
      <c r="Q1571" s="8">
        <v>5.2</v>
      </c>
      <c r="R1571" s="8">
        <v>84.6</v>
      </c>
      <c r="S1571" s="8">
        <v>1.0</v>
      </c>
      <c r="T1571" s="8">
        <v>6.2</v>
      </c>
      <c r="U1571" s="8">
        <v>7.1</v>
      </c>
      <c r="V1571" s="8">
        <v>4.3</v>
      </c>
      <c r="W1571" s="8">
        <v>2.6</v>
      </c>
      <c r="X1571" s="8">
        <v>1.8</v>
      </c>
      <c r="Y1571" s="8">
        <v>1.4</v>
      </c>
      <c r="Z1571" s="8">
        <v>1.7</v>
      </c>
      <c r="AA1571" s="8">
        <v>37.8</v>
      </c>
      <c r="AB1571" s="8">
        <v>6.0</v>
      </c>
      <c r="AC1571" s="8">
        <v>0.0</v>
      </c>
      <c r="AD1571" s="8">
        <v>2.7</v>
      </c>
      <c r="AE1571" s="14">
        <v>2014.0</v>
      </c>
      <c r="AF1571" s="17"/>
    </row>
    <row r="1572">
      <c r="A1572" s="8">
        <v>4.0</v>
      </c>
      <c r="B1572" s="9" t="s">
        <v>3170</v>
      </c>
      <c r="C1572" s="10" t="s">
        <v>3171</v>
      </c>
      <c r="D1572" s="8">
        <v>28.0</v>
      </c>
      <c r="E1572" s="8">
        <v>31.0</v>
      </c>
      <c r="F1572" s="8">
        <v>18.0</v>
      </c>
      <c r="G1572" s="8">
        <v>13.0</v>
      </c>
      <c r="H1572" s="8">
        <v>31.3</v>
      </c>
      <c r="I1572" s="11">
        <v>18.5</v>
      </c>
      <c r="J1572" s="10">
        <v>6.6</v>
      </c>
      <c r="K1572" s="10">
        <v>15.8</v>
      </c>
      <c r="L1572" s="8">
        <v>42.0</v>
      </c>
      <c r="M1572" s="10">
        <v>1.0</v>
      </c>
      <c r="N1572" s="10">
        <v>3.4</v>
      </c>
      <c r="O1572" s="8">
        <v>29.5</v>
      </c>
      <c r="P1572" s="8">
        <v>4.2</v>
      </c>
      <c r="Q1572" s="8">
        <v>5.2</v>
      </c>
      <c r="R1572" s="8">
        <v>80.9</v>
      </c>
      <c r="S1572" s="8">
        <v>1.7</v>
      </c>
      <c r="T1572" s="8">
        <v>3.5</v>
      </c>
      <c r="U1572" s="8">
        <v>5.2</v>
      </c>
      <c r="V1572" s="8">
        <v>3.6</v>
      </c>
      <c r="W1572" s="8">
        <v>3.7</v>
      </c>
      <c r="X1572" s="8">
        <v>2.4</v>
      </c>
      <c r="Y1572" s="8">
        <v>0.4</v>
      </c>
      <c r="Z1572" s="8">
        <v>3.0</v>
      </c>
      <c r="AA1572" s="8">
        <v>33.9</v>
      </c>
      <c r="AB1572" s="8">
        <v>2.0</v>
      </c>
      <c r="AC1572" s="8">
        <v>0.0</v>
      </c>
      <c r="AD1572" s="8">
        <v>3.8</v>
      </c>
      <c r="AE1572" s="14">
        <v>2014.0</v>
      </c>
      <c r="AF1572" s="17"/>
    </row>
    <row r="1573">
      <c r="A1573" s="8">
        <v>5.0</v>
      </c>
      <c r="B1573" s="9" t="s">
        <v>3172</v>
      </c>
      <c r="C1573" s="10" t="s">
        <v>3173</v>
      </c>
      <c r="D1573" s="8">
        <v>25.0</v>
      </c>
      <c r="E1573" s="8">
        <v>16.0</v>
      </c>
      <c r="F1573" s="8">
        <v>10.0</v>
      </c>
      <c r="G1573" s="8">
        <v>6.0</v>
      </c>
      <c r="H1573" s="8">
        <v>25.5</v>
      </c>
      <c r="I1573" s="11">
        <v>17.9</v>
      </c>
      <c r="J1573" s="10">
        <v>5.7</v>
      </c>
      <c r="K1573" s="10">
        <v>13.3</v>
      </c>
      <c r="L1573" s="8">
        <v>42.9</v>
      </c>
      <c r="M1573" s="10">
        <v>1.3</v>
      </c>
      <c r="N1573" s="10">
        <v>3.4</v>
      </c>
      <c r="O1573" s="8">
        <v>36.4</v>
      </c>
      <c r="P1573" s="8">
        <v>5.3</v>
      </c>
      <c r="Q1573" s="8">
        <v>5.6</v>
      </c>
      <c r="R1573" s="8">
        <v>93.3</v>
      </c>
      <c r="S1573" s="8">
        <v>1.4</v>
      </c>
      <c r="T1573" s="8">
        <v>2.6</v>
      </c>
      <c r="U1573" s="8">
        <v>4.0</v>
      </c>
      <c r="V1573" s="8">
        <v>1.1</v>
      </c>
      <c r="W1573" s="8">
        <v>0.8</v>
      </c>
      <c r="X1573" s="8">
        <v>0.6</v>
      </c>
      <c r="Y1573" s="8">
        <v>1.5</v>
      </c>
      <c r="Z1573" s="8">
        <v>1.4</v>
      </c>
      <c r="AA1573" s="8">
        <v>28.4</v>
      </c>
      <c r="AB1573" s="8">
        <v>1.0</v>
      </c>
      <c r="AC1573" s="8">
        <v>0.0</v>
      </c>
      <c r="AD1573" s="8">
        <v>3.4</v>
      </c>
      <c r="AE1573" s="14">
        <v>2014.0</v>
      </c>
      <c r="AF1573" s="17"/>
    </row>
    <row r="1574">
      <c r="A1574" s="8">
        <v>6.0</v>
      </c>
      <c r="B1574" s="9" t="s">
        <v>3174</v>
      </c>
      <c r="C1574" s="10" t="s">
        <v>3175</v>
      </c>
      <c r="D1574" s="8">
        <v>26.0</v>
      </c>
      <c r="E1574" s="8">
        <v>34.0</v>
      </c>
      <c r="F1574" s="8">
        <v>15.0</v>
      </c>
      <c r="G1574" s="8">
        <v>19.0</v>
      </c>
      <c r="H1574" s="8">
        <v>32.9</v>
      </c>
      <c r="I1574" s="11">
        <v>17.4</v>
      </c>
      <c r="J1574" s="10">
        <v>6.9</v>
      </c>
      <c r="K1574" s="10">
        <v>15.0</v>
      </c>
      <c r="L1574" s="8">
        <v>46.2</v>
      </c>
      <c r="M1574" s="8">
        <v>0.0</v>
      </c>
      <c r="N1574" s="8">
        <v>0.0</v>
      </c>
      <c r="O1574" s="8">
        <v>0.0</v>
      </c>
      <c r="P1574" s="8">
        <v>3.5</v>
      </c>
      <c r="Q1574" s="8">
        <v>4.6</v>
      </c>
      <c r="R1574" s="8">
        <v>75.2</v>
      </c>
      <c r="S1574" s="8">
        <v>2.6</v>
      </c>
      <c r="T1574" s="8">
        <v>6.8</v>
      </c>
      <c r="U1574" s="8">
        <v>9.4</v>
      </c>
      <c r="V1574" s="8">
        <v>2.2</v>
      </c>
      <c r="W1574" s="8">
        <v>2.3</v>
      </c>
      <c r="X1574" s="8">
        <v>1.3</v>
      </c>
      <c r="Y1574" s="8">
        <v>0.9</v>
      </c>
      <c r="Z1574" s="8">
        <v>1.7</v>
      </c>
      <c r="AA1574" s="8">
        <v>33.3</v>
      </c>
      <c r="AB1574" s="8">
        <v>17.0</v>
      </c>
      <c r="AC1574" s="8">
        <v>0.0</v>
      </c>
      <c r="AD1574" s="8">
        <v>-2.5</v>
      </c>
      <c r="AE1574" s="14">
        <v>2014.0</v>
      </c>
      <c r="AF1574" s="17"/>
    </row>
    <row r="1575">
      <c r="A1575" s="8">
        <v>7.0</v>
      </c>
      <c r="B1575" s="9" t="s">
        <v>3176</v>
      </c>
      <c r="C1575" s="10" t="s">
        <v>3177</v>
      </c>
      <c r="D1575" s="8">
        <v>22.0</v>
      </c>
      <c r="E1575" s="8">
        <v>34.0</v>
      </c>
      <c r="F1575" s="8">
        <v>12.0</v>
      </c>
      <c r="G1575" s="8">
        <v>22.0</v>
      </c>
      <c r="H1575" s="8">
        <v>34.6</v>
      </c>
      <c r="I1575" s="11">
        <v>16.7</v>
      </c>
      <c r="J1575" s="10">
        <v>5.9</v>
      </c>
      <c r="K1575" s="10">
        <v>14.6</v>
      </c>
      <c r="L1575" s="8">
        <v>40.6</v>
      </c>
      <c r="M1575" s="10">
        <v>1.4</v>
      </c>
      <c r="N1575" s="10">
        <v>4.0</v>
      </c>
      <c r="O1575" s="8">
        <v>34.6</v>
      </c>
      <c r="P1575" s="8">
        <v>3.5</v>
      </c>
      <c r="Q1575" s="8">
        <v>4.2</v>
      </c>
      <c r="R1575" s="8">
        <v>83.9</v>
      </c>
      <c r="S1575" s="8">
        <v>0.8</v>
      </c>
      <c r="T1575" s="8">
        <v>2.0</v>
      </c>
      <c r="U1575" s="8">
        <v>2.8</v>
      </c>
      <c r="V1575" s="8">
        <v>4.2</v>
      </c>
      <c r="W1575" s="8">
        <v>2.1</v>
      </c>
      <c r="X1575" s="8">
        <v>1.3</v>
      </c>
      <c r="Y1575" s="8">
        <v>0.3</v>
      </c>
      <c r="Z1575" s="8">
        <v>2.6</v>
      </c>
      <c r="AA1575" s="8">
        <v>28.3</v>
      </c>
      <c r="AB1575" s="8">
        <v>1.0</v>
      </c>
      <c r="AC1575" s="8">
        <v>0.0</v>
      </c>
      <c r="AD1575" s="8">
        <v>-2.1</v>
      </c>
      <c r="AE1575" s="14">
        <v>2014.0</v>
      </c>
      <c r="AF1575" s="17"/>
    </row>
    <row r="1576">
      <c r="A1576" s="8">
        <v>8.0</v>
      </c>
      <c r="B1576" s="9" t="s">
        <v>3178</v>
      </c>
      <c r="C1576" s="10" t="s">
        <v>3179</v>
      </c>
      <c r="D1576" s="8">
        <v>31.0</v>
      </c>
      <c r="E1576" s="8">
        <v>24.0</v>
      </c>
      <c r="F1576" s="8">
        <v>18.0</v>
      </c>
      <c r="G1576" s="8">
        <v>6.0</v>
      </c>
      <c r="H1576" s="8">
        <v>31.2</v>
      </c>
      <c r="I1576" s="11">
        <v>16.5</v>
      </c>
      <c r="J1576" s="10">
        <v>7.1</v>
      </c>
      <c r="K1576" s="10">
        <v>13.9</v>
      </c>
      <c r="L1576" s="8">
        <v>51.1</v>
      </c>
      <c r="M1576" s="10">
        <v>0.5</v>
      </c>
      <c r="N1576" s="10">
        <v>1.5</v>
      </c>
      <c r="O1576" s="8">
        <v>33.3</v>
      </c>
      <c r="P1576" s="8">
        <v>1.8</v>
      </c>
      <c r="Q1576" s="8">
        <v>2.2</v>
      </c>
      <c r="R1576" s="8">
        <v>84.6</v>
      </c>
      <c r="S1576" s="8">
        <v>0.5</v>
      </c>
      <c r="T1576" s="8">
        <v>3.1</v>
      </c>
      <c r="U1576" s="8">
        <v>3.6</v>
      </c>
      <c r="V1576" s="8">
        <v>2.4</v>
      </c>
      <c r="W1576" s="8">
        <v>1.6</v>
      </c>
      <c r="X1576" s="8">
        <v>0.4</v>
      </c>
      <c r="Y1576" s="8">
        <v>0.1</v>
      </c>
      <c r="Z1576" s="8">
        <v>1.0</v>
      </c>
      <c r="AA1576" s="8">
        <v>24.0</v>
      </c>
      <c r="AB1576" s="8">
        <v>0.0</v>
      </c>
      <c r="AC1576" s="8">
        <v>0.0</v>
      </c>
      <c r="AD1576" s="8">
        <v>4.2</v>
      </c>
      <c r="AE1576" s="14">
        <v>2014.0</v>
      </c>
      <c r="AF1576" s="17"/>
    </row>
    <row r="1577">
      <c r="A1577" s="8">
        <v>9.0</v>
      </c>
      <c r="B1577" s="9" t="s">
        <v>3180</v>
      </c>
      <c r="C1577" s="10" t="s">
        <v>3181</v>
      </c>
      <c r="D1577" s="8">
        <v>33.0</v>
      </c>
      <c r="E1577" s="8">
        <v>33.0</v>
      </c>
      <c r="F1577" s="8">
        <v>29.0</v>
      </c>
      <c r="G1577" s="8">
        <v>4.0</v>
      </c>
      <c r="H1577" s="8">
        <v>31.0</v>
      </c>
      <c r="I1577" s="11">
        <v>16.2</v>
      </c>
      <c r="J1577" s="10">
        <v>5.2</v>
      </c>
      <c r="K1577" s="10">
        <v>11.4</v>
      </c>
      <c r="L1577" s="8">
        <v>45.4</v>
      </c>
      <c r="M1577" s="10">
        <v>1.9</v>
      </c>
      <c r="N1577" s="10">
        <v>5.2</v>
      </c>
      <c r="O1577" s="8">
        <v>36.5</v>
      </c>
      <c r="P1577" s="8">
        <v>4.0</v>
      </c>
      <c r="Q1577" s="8">
        <v>4.6</v>
      </c>
      <c r="R1577" s="8">
        <v>87.4</v>
      </c>
      <c r="S1577" s="8">
        <v>0.3</v>
      </c>
      <c r="T1577" s="8">
        <v>3.5</v>
      </c>
      <c r="U1577" s="8">
        <v>3.8</v>
      </c>
      <c r="V1577" s="8">
        <v>5.6</v>
      </c>
      <c r="W1577" s="8">
        <v>2.6</v>
      </c>
      <c r="X1577" s="8">
        <v>0.7</v>
      </c>
      <c r="Y1577" s="8">
        <v>0.3</v>
      </c>
      <c r="Z1577" s="8">
        <v>3.0</v>
      </c>
      <c r="AA1577" s="8">
        <v>29.5</v>
      </c>
      <c r="AB1577" s="8">
        <v>5.0</v>
      </c>
      <c r="AC1577" s="8">
        <v>0.0</v>
      </c>
      <c r="AD1577" s="8">
        <v>11.7</v>
      </c>
      <c r="AE1577" s="14">
        <v>2014.0</v>
      </c>
      <c r="AF1577" s="17"/>
    </row>
    <row r="1578">
      <c r="A1578" s="8">
        <v>10.0</v>
      </c>
      <c r="B1578" s="9" t="s">
        <v>3182</v>
      </c>
      <c r="C1578" s="10" t="s">
        <v>3183</v>
      </c>
      <c r="D1578" s="8">
        <v>35.0</v>
      </c>
      <c r="E1578" s="8">
        <v>16.0</v>
      </c>
      <c r="F1578" s="8">
        <v>8.0</v>
      </c>
      <c r="G1578" s="8">
        <v>8.0</v>
      </c>
      <c r="H1578" s="8">
        <v>26.8</v>
      </c>
      <c r="I1578" s="11">
        <v>16.1</v>
      </c>
      <c r="J1578" s="10">
        <v>5.6</v>
      </c>
      <c r="K1578" s="10">
        <v>12.6</v>
      </c>
      <c r="L1578" s="8">
        <v>44.6</v>
      </c>
      <c r="M1578" s="10">
        <v>0.9</v>
      </c>
      <c r="N1578" s="10">
        <v>2.4</v>
      </c>
      <c r="O1578" s="8">
        <v>36.8</v>
      </c>
      <c r="P1578" s="8">
        <v>4.0</v>
      </c>
      <c r="Q1578" s="8">
        <v>5.1</v>
      </c>
      <c r="R1578" s="8">
        <v>79.0</v>
      </c>
      <c r="S1578" s="8">
        <v>1.3</v>
      </c>
      <c r="T1578" s="8">
        <v>5.1</v>
      </c>
      <c r="U1578" s="8">
        <v>6.4</v>
      </c>
      <c r="V1578" s="8">
        <v>1.9</v>
      </c>
      <c r="W1578" s="8">
        <v>2.1</v>
      </c>
      <c r="X1578" s="8">
        <v>1.7</v>
      </c>
      <c r="Y1578" s="8">
        <v>0.8</v>
      </c>
      <c r="Z1578" s="8">
        <v>1.9</v>
      </c>
      <c r="AA1578" s="8">
        <v>30.3</v>
      </c>
      <c r="AB1578" s="8">
        <v>1.0</v>
      </c>
      <c r="AC1578" s="8">
        <v>0.0</v>
      </c>
      <c r="AD1578" s="8">
        <v>2.0</v>
      </c>
      <c r="AE1578" s="14">
        <v>2014.0</v>
      </c>
      <c r="AF1578" s="17"/>
    </row>
    <row r="1579">
      <c r="A1579" s="8">
        <v>11.0</v>
      </c>
      <c r="B1579" s="9" t="s">
        <v>3184</v>
      </c>
      <c r="C1579" s="10" t="s">
        <v>3185</v>
      </c>
      <c r="D1579" s="8">
        <v>24.0</v>
      </c>
      <c r="E1579" s="8">
        <v>33.0</v>
      </c>
      <c r="F1579" s="8">
        <v>16.0</v>
      </c>
      <c r="G1579" s="8">
        <v>17.0</v>
      </c>
      <c r="H1579" s="8">
        <v>27.6</v>
      </c>
      <c r="I1579" s="11">
        <v>15.8</v>
      </c>
      <c r="J1579" s="10">
        <v>6.2</v>
      </c>
      <c r="K1579" s="10">
        <v>11.9</v>
      </c>
      <c r="L1579" s="8">
        <v>52.0</v>
      </c>
      <c r="M1579" s="10">
        <v>0.1</v>
      </c>
      <c r="N1579" s="10">
        <v>0.3</v>
      </c>
      <c r="O1579" s="8">
        <v>30.0</v>
      </c>
      <c r="P1579" s="8">
        <v>3.3</v>
      </c>
      <c r="Q1579" s="8">
        <v>3.8</v>
      </c>
      <c r="R1579" s="8">
        <v>87.3</v>
      </c>
      <c r="S1579" s="8">
        <v>2.0</v>
      </c>
      <c r="T1579" s="8">
        <v>5.1</v>
      </c>
      <c r="U1579" s="8">
        <v>7.1</v>
      </c>
      <c r="V1579" s="8">
        <v>1.5</v>
      </c>
      <c r="W1579" s="8">
        <v>2.1</v>
      </c>
      <c r="X1579" s="8">
        <v>1.8</v>
      </c>
      <c r="Y1579" s="8">
        <v>0.5</v>
      </c>
      <c r="Z1579" s="8">
        <v>2.8</v>
      </c>
      <c r="AA1579" s="8">
        <v>28.9</v>
      </c>
      <c r="AB1579" s="8">
        <v>8.0</v>
      </c>
      <c r="AC1579" s="8">
        <v>0.0</v>
      </c>
      <c r="AD1579" s="8">
        <v>-0.4</v>
      </c>
      <c r="AE1579" s="14">
        <v>2014.0</v>
      </c>
      <c r="AF1579" s="17"/>
    </row>
    <row r="1580">
      <c r="A1580" s="8">
        <v>12.0</v>
      </c>
      <c r="B1580" s="9" t="s">
        <v>3186</v>
      </c>
      <c r="C1580" s="10" t="s">
        <v>3187</v>
      </c>
      <c r="D1580" s="8">
        <v>24.0</v>
      </c>
      <c r="E1580" s="8">
        <v>34.0</v>
      </c>
      <c r="F1580" s="8">
        <v>29.0</v>
      </c>
      <c r="G1580" s="8">
        <v>5.0</v>
      </c>
      <c r="H1580" s="8">
        <v>30.9</v>
      </c>
      <c r="I1580" s="11">
        <v>15.6</v>
      </c>
      <c r="J1580" s="10">
        <v>6.4</v>
      </c>
      <c r="K1580" s="10">
        <v>11.1</v>
      </c>
      <c r="L1580" s="8">
        <v>57.8</v>
      </c>
      <c r="M1580" s="8">
        <v>0.0</v>
      </c>
      <c r="N1580" s="8">
        <v>0.0</v>
      </c>
      <c r="O1580" s="8">
        <v>0.0</v>
      </c>
      <c r="P1580" s="8">
        <v>2.7</v>
      </c>
      <c r="Q1580" s="8">
        <v>3.4</v>
      </c>
      <c r="R1580" s="8">
        <v>80.2</v>
      </c>
      <c r="S1580" s="8">
        <v>1.8</v>
      </c>
      <c r="T1580" s="8">
        <v>6.1</v>
      </c>
      <c r="U1580" s="8">
        <v>8.0</v>
      </c>
      <c r="V1580" s="8">
        <v>1.6</v>
      </c>
      <c r="W1580" s="8">
        <v>1.9</v>
      </c>
      <c r="X1580" s="8">
        <v>0.6</v>
      </c>
      <c r="Y1580" s="8">
        <v>3.8</v>
      </c>
      <c r="Z1580" s="8">
        <v>3.2</v>
      </c>
      <c r="AA1580" s="8">
        <v>34.1</v>
      </c>
      <c r="AB1580" s="8">
        <v>8.0</v>
      </c>
      <c r="AC1580" s="8">
        <v>0.0</v>
      </c>
      <c r="AD1580" s="8">
        <v>10.4</v>
      </c>
      <c r="AE1580" s="14">
        <v>2014.0</v>
      </c>
      <c r="AF1580" s="17"/>
    </row>
    <row r="1581">
      <c r="A1581" s="8">
        <v>13.0</v>
      </c>
      <c r="B1581" s="9" t="s">
        <v>3188</v>
      </c>
      <c r="C1581" s="10" t="s">
        <v>3189</v>
      </c>
      <c r="D1581" s="8">
        <v>23.0</v>
      </c>
      <c r="E1581" s="8">
        <v>31.0</v>
      </c>
      <c r="F1581" s="8">
        <v>12.0</v>
      </c>
      <c r="G1581" s="8">
        <v>19.0</v>
      </c>
      <c r="H1581" s="8">
        <v>29.7</v>
      </c>
      <c r="I1581" s="11">
        <v>15.5</v>
      </c>
      <c r="J1581" s="10">
        <v>6.3</v>
      </c>
      <c r="K1581" s="10">
        <v>11.8</v>
      </c>
      <c r="L1581" s="8">
        <v>53.6</v>
      </c>
      <c r="M1581" s="8">
        <v>0.0</v>
      </c>
      <c r="N1581" s="8">
        <v>0.0</v>
      </c>
      <c r="O1581" s="8">
        <v>0.0</v>
      </c>
      <c r="P1581" s="8">
        <v>2.8</v>
      </c>
      <c r="Q1581" s="8">
        <v>4.1</v>
      </c>
      <c r="R1581" s="8">
        <v>69.3</v>
      </c>
      <c r="S1581" s="8">
        <v>4.0</v>
      </c>
      <c r="T1581" s="8">
        <v>4.5</v>
      </c>
      <c r="U1581" s="8">
        <v>8.5</v>
      </c>
      <c r="V1581" s="8">
        <v>0.6</v>
      </c>
      <c r="W1581" s="8">
        <v>1.9</v>
      </c>
      <c r="X1581" s="8">
        <v>1.2</v>
      </c>
      <c r="Y1581" s="8">
        <v>1.2</v>
      </c>
      <c r="Z1581" s="8">
        <v>3.6</v>
      </c>
      <c r="AA1581" s="8">
        <v>29.4</v>
      </c>
      <c r="AB1581" s="8">
        <v>13.0</v>
      </c>
      <c r="AC1581" s="8">
        <v>0.0</v>
      </c>
      <c r="AD1581" s="8">
        <v>-0.8</v>
      </c>
      <c r="AE1581" s="14">
        <v>2014.0</v>
      </c>
      <c r="AF1581" s="17"/>
    </row>
    <row r="1582">
      <c r="A1582" s="8">
        <v>14.0</v>
      </c>
      <c r="B1582" s="9" t="s">
        <v>3190</v>
      </c>
      <c r="C1582" s="10" t="s">
        <v>3191</v>
      </c>
      <c r="D1582" s="8">
        <v>27.0</v>
      </c>
      <c r="E1582" s="8">
        <v>26.0</v>
      </c>
      <c r="F1582" s="8">
        <v>10.0</v>
      </c>
      <c r="G1582" s="8">
        <v>16.0</v>
      </c>
      <c r="H1582" s="8">
        <v>32.3</v>
      </c>
      <c r="I1582" s="11">
        <v>15.0</v>
      </c>
      <c r="J1582" s="10">
        <v>4.7</v>
      </c>
      <c r="K1582" s="10">
        <v>12.3</v>
      </c>
      <c r="L1582" s="8">
        <v>38.3</v>
      </c>
      <c r="M1582" s="10">
        <v>1.2</v>
      </c>
      <c r="N1582" s="10">
        <v>3.8</v>
      </c>
      <c r="O1582" s="8">
        <v>32.7</v>
      </c>
      <c r="P1582" s="8">
        <v>4.3</v>
      </c>
      <c r="Q1582" s="8">
        <v>5.0</v>
      </c>
      <c r="R1582" s="8">
        <v>87.6</v>
      </c>
      <c r="S1582" s="8">
        <v>0.6</v>
      </c>
      <c r="T1582" s="8">
        <v>2.3</v>
      </c>
      <c r="U1582" s="8">
        <v>3.0</v>
      </c>
      <c r="V1582" s="8">
        <v>3.8</v>
      </c>
      <c r="W1582" s="8">
        <v>1.7</v>
      </c>
      <c r="X1582" s="8">
        <v>1.9</v>
      </c>
      <c r="Y1582" s="8">
        <v>0.4</v>
      </c>
      <c r="Z1582" s="8">
        <v>2.4</v>
      </c>
      <c r="AA1582" s="8">
        <v>27.7</v>
      </c>
      <c r="AB1582" s="8">
        <v>0.0</v>
      </c>
      <c r="AC1582" s="8">
        <v>0.0</v>
      </c>
      <c r="AD1582" s="8">
        <v>-2.8</v>
      </c>
      <c r="AE1582" s="14">
        <v>2014.0</v>
      </c>
      <c r="AF1582" s="17"/>
    </row>
    <row r="1583">
      <c r="A1583" s="8">
        <v>15.0</v>
      </c>
      <c r="B1583" s="9" t="s">
        <v>3192</v>
      </c>
      <c r="C1583" s="10" t="s">
        <v>3193</v>
      </c>
      <c r="D1583" s="8">
        <v>24.0</v>
      </c>
      <c r="E1583" s="8">
        <v>33.0</v>
      </c>
      <c r="F1583" s="8">
        <v>12.0</v>
      </c>
      <c r="G1583" s="8">
        <v>21.0</v>
      </c>
      <c r="H1583" s="8">
        <v>32.7</v>
      </c>
      <c r="I1583" s="11">
        <v>14.7</v>
      </c>
      <c r="J1583" s="10">
        <v>5.2</v>
      </c>
      <c r="K1583" s="10">
        <v>11.7</v>
      </c>
      <c r="L1583" s="8">
        <v>44.9</v>
      </c>
      <c r="M1583" s="8">
        <v>0.0</v>
      </c>
      <c r="N1583" s="10">
        <v>0.1</v>
      </c>
      <c r="O1583" s="8">
        <v>0.0</v>
      </c>
      <c r="P1583" s="8">
        <v>4.2</v>
      </c>
      <c r="Q1583" s="8">
        <v>5.5</v>
      </c>
      <c r="R1583" s="8">
        <v>76.0</v>
      </c>
      <c r="S1583" s="8">
        <v>2.9</v>
      </c>
      <c r="T1583" s="8">
        <v>6.4</v>
      </c>
      <c r="U1583" s="8">
        <v>9.2</v>
      </c>
      <c r="V1583" s="8">
        <v>1.4</v>
      </c>
      <c r="W1583" s="8">
        <v>2.6</v>
      </c>
      <c r="X1583" s="8">
        <v>1.4</v>
      </c>
      <c r="Y1583" s="8">
        <v>0.4</v>
      </c>
      <c r="Z1583" s="8">
        <v>3.2</v>
      </c>
      <c r="AA1583" s="8">
        <v>28.8</v>
      </c>
      <c r="AB1583" s="8">
        <v>17.0</v>
      </c>
      <c r="AC1583" s="8">
        <v>0.0</v>
      </c>
      <c r="AD1583" s="8">
        <v>-0.4</v>
      </c>
      <c r="AE1583" s="14">
        <v>2014.0</v>
      </c>
      <c r="AF1583" s="17"/>
    </row>
    <row r="1584">
      <c r="A1584" s="8">
        <v>16.0</v>
      </c>
      <c r="B1584" s="9" t="s">
        <v>3194</v>
      </c>
      <c r="C1584" s="10" t="s">
        <v>3195</v>
      </c>
      <c r="D1584" s="8">
        <v>30.0</v>
      </c>
      <c r="E1584" s="8">
        <v>34.0</v>
      </c>
      <c r="F1584" s="8">
        <v>29.0</v>
      </c>
      <c r="G1584" s="8">
        <v>5.0</v>
      </c>
      <c r="H1584" s="8">
        <v>31.4</v>
      </c>
      <c r="I1584" s="11">
        <v>14.5</v>
      </c>
      <c r="J1584" s="10">
        <v>6.2</v>
      </c>
      <c r="K1584" s="10">
        <v>11.6</v>
      </c>
      <c r="L1584" s="8">
        <v>53.3</v>
      </c>
      <c r="M1584" s="8">
        <v>0.0</v>
      </c>
      <c r="N1584" s="8">
        <v>0.0</v>
      </c>
      <c r="O1584" s="8">
        <v>0.0</v>
      </c>
      <c r="P1584" s="8">
        <v>2.1</v>
      </c>
      <c r="Q1584" s="8">
        <v>2.5</v>
      </c>
      <c r="R1584" s="8">
        <v>84.9</v>
      </c>
      <c r="S1584" s="8">
        <v>1.2</v>
      </c>
      <c r="T1584" s="8">
        <v>6.4</v>
      </c>
      <c r="U1584" s="8">
        <v>7.6</v>
      </c>
      <c r="V1584" s="8">
        <v>2.4</v>
      </c>
      <c r="W1584" s="8">
        <v>1.4</v>
      </c>
      <c r="X1584" s="8">
        <v>0.9</v>
      </c>
      <c r="Y1584" s="8">
        <v>0.5</v>
      </c>
      <c r="Z1584" s="8">
        <v>1.4</v>
      </c>
      <c r="AA1584" s="8">
        <v>27.2</v>
      </c>
      <c r="AB1584" s="8">
        <v>8.0</v>
      </c>
      <c r="AC1584" s="8">
        <v>0.0</v>
      </c>
      <c r="AD1584" s="8">
        <v>10.3</v>
      </c>
      <c r="AE1584" s="14">
        <v>2014.0</v>
      </c>
      <c r="AF1584" s="17"/>
    </row>
    <row r="1585">
      <c r="A1585" s="8">
        <v>17.0</v>
      </c>
      <c r="B1585" s="9" t="s">
        <v>3196</v>
      </c>
      <c r="C1585" s="10" t="s">
        <v>3197</v>
      </c>
      <c r="D1585" s="8">
        <v>33.0</v>
      </c>
      <c r="E1585" s="8">
        <v>34.0</v>
      </c>
      <c r="F1585" s="8">
        <v>25.0</v>
      </c>
      <c r="G1585" s="8">
        <v>9.0</v>
      </c>
      <c r="H1585" s="8">
        <v>30.6</v>
      </c>
      <c r="I1585" s="11">
        <v>14.1</v>
      </c>
      <c r="J1585" s="10">
        <v>5.3</v>
      </c>
      <c r="K1585" s="10">
        <v>11.0</v>
      </c>
      <c r="L1585" s="8">
        <v>48.0</v>
      </c>
      <c r="M1585" s="8">
        <v>0.0</v>
      </c>
      <c r="N1585" s="10">
        <v>0.3</v>
      </c>
      <c r="O1585" s="8">
        <v>10.0</v>
      </c>
      <c r="P1585" s="8">
        <v>3.4</v>
      </c>
      <c r="Q1585" s="8">
        <v>4.5</v>
      </c>
      <c r="R1585" s="8">
        <v>77.0</v>
      </c>
      <c r="S1585" s="8">
        <v>0.6</v>
      </c>
      <c r="T1585" s="8">
        <v>3.6</v>
      </c>
      <c r="U1585" s="8">
        <v>4.2</v>
      </c>
      <c r="V1585" s="8">
        <v>5.6</v>
      </c>
      <c r="W1585" s="8">
        <v>1.8</v>
      </c>
      <c r="X1585" s="8">
        <v>0.9</v>
      </c>
      <c r="Y1585" s="8">
        <v>0.1</v>
      </c>
      <c r="Z1585" s="8">
        <v>1.6</v>
      </c>
      <c r="AA1585" s="8">
        <v>25.6</v>
      </c>
      <c r="AB1585" s="8">
        <v>2.0</v>
      </c>
      <c r="AC1585" s="8">
        <v>0.0</v>
      </c>
      <c r="AD1585" s="8">
        <v>5.1</v>
      </c>
      <c r="AE1585" s="14">
        <v>2014.0</v>
      </c>
      <c r="AF1585" s="17"/>
    </row>
    <row r="1586">
      <c r="A1586" s="8">
        <v>18.0</v>
      </c>
      <c r="B1586" s="9" t="s">
        <v>3198</v>
      </c>
      <c r="C1586" s="10" t="s">
        <v>3199</v>
      </c>
      <c r="D1586" s="8">
        <v>33.0</v>
      </c>
      <c r="E1586" s="8">
        <v>33.0</v>
      </c>
      <c r="F1586" s="8">
        <v>19.0</v>
      </c>
      <c r="G1586" s="8">
        <v>14.0</v>
      </c>
      <c r="H1586" s="8">
        <v>29.9</v>
      </c>
      <c r="I1586" s="11">
        <v>13.8</v>
      </c>
      <c r="J1586" s="10">
        <v>5.8</v>
      </c>
      <c r="K1586" s="10">
        <v>10.7</v>
      </c>
      <c r="L1586" s="8">
        <v>54.5</v>
      </c>
      <c r="M1586" s="8">
        <v>0.0</v>
      </c>
      <c r="N1586" s="8">
        <v>0.0</v>
      </c>
      <c r="O1586" s="8">
        <v>0.0</v>
      </c>
      <c r="P1586" s="8">
        <v>2.2</v>
      </c>
      <c r="Q1586" s="8">
        <v>3.1</v>
      </c>
      <c r="R1586" s="8">
        <v>70.6</v>
      </c>
      <c r="S1586" s="8">
        <v>2.9</v>
      </c>
      <c r="T1586" s="8">
        <v>5.7</v>
      </c>
      <c r="U1586" s="8">
        <v>8.7</v>
      </c>
      <c r="V1586" s="8">
        <v>1.2</v>
      </c>
      <c r="W1586" s="8">
        <v>1.8</v>
      </c>
      <c r="X1586" s="8">
        <v>1.1</v>
      </c>
      <c r="Y1586" s="8">
        <v>1.5</v>
      </c>
      <c r="Z1586" s="8">
        <v>2.8</v>
      </c>
      <c r="AA1586" s="8">
        <v>28.9</v>
      </c>
      <c r="AB1586" s="8">
        <v>9.0</v>
      </c>
      <c r="AC1586" s="8">
        <v>0.0</v>
      </c>
      <c r="AD1586" s="8">
        <v>4.2</v>
      </c>
      <c r="AE1586" s="14">
        <v>2014.0</v>
      </c>
      <c r="AF1586" s="17"/>
    </row>
    <row r="1587">
      <c r="A1587" s="8">
        <v>19.0</v>
      </c>
      <c r="B1587" s="9" t="s">
        <v>3200</v>
      </c>
      <c r="C1587" s="10" t="s">
        <v>3201</v>
      </c>
      <c r="D1587" s="8">
        <v>29.0</v>
      </c>
      <c r="E1587" s="8">
        <v>20.0</v>
      </c>
      <c r="F1587" s="8">
        <v>9.0</v>
      </c>
      <c r="G1587" s="8">
        <v>11.0</v>
      </c>
      <c r="H1587" s="8">
        <v>29.8</v>
      </c>
      <c r="I1587" s="11">
        <v>13.4</v>
      </c>
      <c r="J1587" s="10">
        <v>5.1</v>
      </c>
      <c r="K1587" s="10">
        <v>9.3</v>
      </c>
      <c r="L1587" s="8">
        <v>54.6</v>
      </c>
      <c r="M1587" s="8">
        <v>0.0</v>
      </c>
      <c r="N1587" s="8">
        <v>0.0</v>
      </c>
      <c r="O1587" s="8">
        <v>0.0</v>
      </c>
      <c r="P1587" s="8">
        <v>3.3</v>
      </c>
      <c r="Q1587" s="8">
        <v>4.2</v>
      </c>
      <c r="R1587" s="8">
        <v>78.3</v>
      </c>
      <c r="S1587" s="8">
        <v>2.3</v>
      </c>
      <c r="T1587" s="8">
        <v>7.9</v>
      </c>
      <c r="U1587" s="8">
        <v>10.2</v>
      </c>
      <c r="V1587" s="8">
        <v>0.6</v>
      </c>
      <c r="W1587" s="8">
        <v>2.9</v>
      </c>
      <c r="X1587" s="8">
        <v>1.4</v>
      </c>
      <c r="Y1587" s="8">
        <v>2.1</v>
      </c>
      <c r="Z1587" s="8">
        <v>3.3</v>
      </c>
      <c r="AA1587" s="8">
        <v>31.0</v>
      </c>
      <c r="AB1587" s="8">
        <v>12.0</v>
      </c>
      <c r="AC1587" s="8">
        <v>0.0</v>
      </c>
      <c r="AD1587" s="8">
        <v>-0.6</v>
      </c>
      <c r="AE1587" s="14">
        <v>2014.0</v>
      </c>
      <c r="AF1587" s="17"/>
    </row>
    <row r="1588">
      <c r="A1588" s="8">
        <v>20.0</v>
      </c>
      <c r="B1588" s="9" t="s">
        <v>3202</v>
      </c>
      <c r="C1588" s="10" t="s">
        <v>3203</v>
      </c>
      <c r="D1588" s="8">
        <v>32.0</v>
      </c>
      <c r="E1588" s="8">
        <v>34.0</v>
      </c>
      <c r="F1588" s="8">
        <v>15.0</v>
      </c>
      <c r="G1588" s="8">
        <v>19.0</v>
      </c>
      <c r="H1588" s="8">
        <v>31.0</v>
      </c>
      <c r="I1588" s="11">
        <v>13.2</v>
      </c>
      <c r="J1588" s="10">
        <v>4.7</v>
      </c>
      <c r="K1588" s="10">
        <v>12.2</v>
      </c>
      <c r="L1588" s="8">
        <v>38.8</v>
      </c>
      <c r="M1588" s="10">
        <v>0.7</v>
      </c>
      <c r="N1588" s="10">
        <v>2.4</v>
      </c>
      <c r="O1588" s="8">
        <v>27.7</v>
      </c>
      <c r="P1588" s="8">
        <v>3.0</v>
      </c>
      <c r="Q1588" s="8">
        <v>3.9</v>
      </c>
      <c r="R1588" s="8">
        <v>76.9</v>
      </c>
      <c r="S1588" s="8">
        <v>0.6</v>
      </c>
      <c r="T1588" s="8">
        <v>2.7</v>
      </c>
      <c r="U1588" s="8">
        <v>3.4</v>
      </c>
      <c r="V1588" s="8">
        <v>3.9</v>
      </c>
      <c r="W1588" s="8">
        <v>2.6</v>
      </c>
      <c r="X1588" s="8">
        <v>1.0</v>
      </c>
      <c r="Y1588" s="8">
        <v>0.1</v>
      </c>
      <c r="Z1588" s="8">
        <v>1.2</v>
      </c>
      <c r="AA1588" s="8">
        <v>23.3</v>
      </c>
      <c r="AB1588" s="8">
        <v>1.0</v>
      </c>
      <c r="AC1588" s="8">
        <v>0.0</v>
      </c>
      <c r="AD1588" s="8">
        <v>-3.0</v>
      </c>
      <c r="AE1588" s="14">
        <v>2014.0</v>
      </c>
      <c r="AF1588" s="17"/>
    </row>
    <row r="1589">
      <c r="A1589" s="8">
        <v>21.0</v>
      </c>
      <c r="B1589" s="9" t="s">
        <v>3204</v>
      </c>
      <c r="C1589" s="10" t="s">
        <v>3205</v>
      </c>
      <c r="D1589" s="8">
        <v>36.0</v>
      </c>
      <c r="E1589" s="8">
        <v>32.0</v>
      </c>
      <c r="F1589" s="8">
        <v>12.0</v>
      </c>
      <c r="G1589" s="8">
        <v>20.0</v>
      </c>
      <c r="H1589" s="8">
        <v>32.5</v>
      </c>
      <c r="I1589" s="11">
        <v>13.2</v>
      </c>
      <c r="J1589" s="10">
        <v>4.2</v>
      </c>
      <c r="K1589" s="10">
        <v>11.7</v>
      </c>
      <c r="L1589" s="8">
        <v>35.9</v>
      </c>
      <c r="M1589" s="10">
        <v>2.0</v>
      </c>
      <c r="N1589" s="10">
        <v>5.6</v>
      </c>
      <c r="O1589" s="8">
        <v>36.0</v>
      </c>
      <c r="P1589" s="8">
        <v>2.8</v>
      </c>
      <c r="Q1589" s="8">
        <v>3.3</v>
      </c>
      <c r="R1589" s="8">
        <v>84.8</v>
      </c>
      <c r="S1589" s="8">
        <v>0.8</v>
      </c>
      <c r="T1589" s="8">
        <v>2.5</v>
      </c>
      <c r="U1589" s="8">
        <v>3.3</v>
      </c>
      <c r="V1589" s="8">
        <v>2.2</v>
      </c>
      <c r="W1589" s="8">
        <v>2.2</v>
      </c>
      <c r="X1589" s="8">
        <v>0.9</v>
      </c>
      <c r="Y1589" s="8">
        <v>0.4</v>
      </c>
      <c r="Z1589" s="8">
        <v>1.8</v>
      </c>
      <c r="AA1589" s="8">
        <v>23.3</v>
      </c>
      <c r="AB1589" s="8">
        <v>0.0</v>
      </c>
      <c r="AC1589" s="8">
        <v>0.0</v>
      </c>
      <c r="AD1589" s="8">
        <v>-1.6</v>
      </c>
      <c r="AE1589" s="14">
        <v>2014.0</v>
      </c>
      <c r="AF1589" s="17"/>
    </row>
    <row r="1590">
      <c r="A1590" s="8">
        <v>22.0</v>
      </c>
      <c r="B1590" s="9" t="s">
        <v>3206</v>
      </c>
      <c r="C1590" s="10" t="s">
        <v>3207</v>
      </c>
      <c r="D1590" s="8">
        <v>23.0</v>
      </c>
      <c r="E1590" s="8">
        <v>34.0</v>
      </c>
      <c r="F1590" s="8">
        <v>16.0</v>
      </c>
      <c r="G1590" s="8">
        <v>18.0</v>
      </c>
      <c r="H1590" s="8">
        <v>26.0</v>
      </c>
      <c r="I1590" s="11">
        <v>13.0</v>
      </c>
      <c r="J1590" s="10">
        <v>4.5</v>
      </c>
      <c r="K1590" s="10">
        <v>11.1</v>
      </c>
      <c r="L1590" s="8">
        <v>40.6</v>
      </c>
      <c r="M1590" s="10">
        <v>1.7</v>
      </c>
      <c r="N1590" s="10">
        <v>4.2</v>
      </c>
      <c r="O1590" s="8">
        <v>39.6</v>
      </c>
      <c r="P1590" s="8">
        <v>2.3</v>
      </c>
      <c r="Q1590" s="8">
        <v>2.7</v>
      </c>
      <c r="R1590" s="8">
        <v>84.6</v>
      </c>
      <c r="S1590" s="8">
        <v>0.6</v>
      </c>
      <c r="T1590" s="8">
        <v>1.7</v>
      </c>
      <c r="U1590" s="8">
        <v>2.3</v>
      </c>
      <c r="V1590" s="8">
        <v>1.7</v>
      </c>
      <c r="W1590" s="8">
        <v>1.2</v>
      </c>
      <c r="X1590" s="8">
        <v>1.0</v>
      </c>
      <c r="Y1590" s="8">
        <v>0.1</v>
      </c>
      <c r="Z1590" s="8">
        <v>1.1</v>
      </c>
      <c r="AA1590" s="8">
        <v>20.9</v>
      </c>
      <c r="AB1590" s="8">
        <v>0.0</v>
      </c>
      <c r="AC1590" s="8">
        <v>0.0</v>
      </c>
      <c r="AD1590" s="8">
        <v>-1.3</v>
      </c>
      <c r="AE1590" s="14">
        <v>2014.0</v>
      </c>
      <c r="AF1590" s="17"/>
    </row>
    <row r="1591">
      <c r="A1591" s="8">
        <v>23.0</v>
      </c>
      <c r="B1591" s="9" t="s">
        <v>3208</v>
      </c>
      <c r="C1591" s="10" t="s">
        <v>3209</v>
      </c>
      <c r="D1591" s="8">
        <v>26.0</v>
      </c>
      <c r="E1591" s="8">
        <v>33.0</v>
      </c>
      <c r="F1591" s="8">
        <v>15.0</v>
      </c>
      <c r="G1591" s="8">
        <v>18.0</v>
      </c>
      <c r="H1591" s="8">
        <v>33.1</v>
      </c>
      <c r="I1591" s="11">
        <v>12.9</v>
      </c>
      <c r="J1591" s="10">
        <v>5.0</v>
      </c>
      <c r="K1591" s="10">
        <v>10.9</v>
      </c>
      <c r="L1591" s="8">
        <v>45.7</v>
      </c>
      <c r="M1591" s="8">
        <v>0.0</v>
      </c>
      <c r="N1591" s="10">
        <v>0.2</v>
      </c>
      <c r="O1591" s="8">
        <v>0.0</v>
      </c>
      <c r="P1591" s="8">
        <v>2.9</v>
      </c>
      <c r="Q1591" s="8">
        <v>3.1</v>
      </c>
      <c r="R1591" s="8">
        <v>94.1</v>
      </c>
      <c r="S1591" s="8">
        <v>0.7</v>
      </c>
      <c r="T1591" s="8">
        <v>2.8</v>
      </c>
      <c r="U1591" s="8">
        <v>3.5</v>
      </c>
      <c r="V1591" s="8">
        <v>5.3</v>
      </c>
      <c r="W1591" s="8">
        <v>2.4</v>
      </c>
      <c r="X1591" s="8">
        <v>1.7</v>
      </c>
      <c r="Y1591" s="8">
        <v>0.2</v>
      </c>
      <c r="Z1591" s="8">
        <v>2.9</v>
      </c>
      <c r="AA1591" s="8">
        <v>25.3</v>
      </c>
      <c r="AB1591" s="8">
        <v>0.0</v>
      </c>
      <c r="AC1591" s="8">
        <v>0.0</v>
      </c>
      <c r="AD1591" s="8">
        <v>-1.3</v>
      </c>
      <c r="AE1591" s="14">
        <v>2014.0</v>
      </c>
      <c r="AF1591" s="17"/>
    </row>
    <row r="1592">
      <c r="A1592" s="8">
        <v>24.0</v>
      </c>
      <c r="B1592" s="9" t="s">
        <v>3210</v>
      </c>
      <c r="C1592" s="10" t="s">
        <v>3211</v>
      </c>
      <c r="D1592" s="8">
        <v>30.0</v>
      </c>
      <c r="E1592" s="8">
        <v>33.0</v>
      </c>
      <c r="F1592" s="8">
        <v>12.0</v>
      </c>
      <c r="G1592" s="8">
        <v>21.0</v>
      </c>
      <c r="H1592" s="8">
        <v>30.8</v>
      </c>
      <c r="I1592" s="11">
        <v>12.9</v>
      </c>
      <c r="J1592" s="10">
        <v>4.4</v>
      </c>
      <c r="K1592" s="10">
        <v>9.9</v>
      </c>
      <c r="L1592" s="8">
        <v>44.8</v>
      </c>
      <c r="M1592" s="10">
        <v>0.8</v>
      </c>
      <c r="N1592" s="10">
        <v>2.4</v>
      </c>
      <c r="O1592" s="8">
        <v>33.8</v>
      </c>
      <c r="P1592" s="8">
        <v>3.2</v>
      </c>
      <c r="Q1592" s="8">
        <v>4.0</v>
      </c>
      <c r="R1592" s="8">
        <v>79.7</v>
      </c>
      <c r="S1592" s="8">
        <v>1.2</v>
      </c>
      <c r="T1592" s="8">
        <v>3.1</v>
      </c>
      <c r="U1592" s="8">
        <v>4.3</v>
      </c>
      <c r="V1592" s="8">
        <v>1.6</v>
      </c>
      <c r="W1592" s="8">
        <v>2.4</v>
      </c>
      <c r="X1592" s="8">
        <v>1.0</v>
      </c>
      <c r="Y1592" s="8">
        <v>0.4</v>
      </c>
      <c r="Z1592" s="8">
        <v>2.5</v>
      </c>
      <c r="AA1592" s="8">
        <v>22.5</v>
      </c>
      <c r="AB1592" s="8">
        <v>1.0</v>
      </c>
      <c r="AC1592" s="8">
        <v>0.0</v>
      </c>
      <c r="AD1592" s="8">
        <v>-2.8</v>
      </c>
      <c r="AE1592" s="14">
        <v>2014.0</v>
      </c>
      <c r="AF1592" s="17"/>
    </row>
    <row r="1593">
      <c r="A1593" s="8">
        <v>25.0</v>
      </c>
      <c r="B1593" s="9" t="s">
        <v>3212</v>
      </c>
      <c r="C1593" s="10" t="s">
        <v>3213</v>
      </c>
      <c r="D1593" s="8">
        <v>28.0</v>
      </c>
      <c r="E1593" s="8">
        <v>34.0</v>
      </c>
      <c r="F1593" s="8">
        <v>12.0</v>
      </c>
      <c r="G1593" s="8">
        <v>22.0</v>
      </c>
      <c r="H1593" s="8">
        <v>28.9</v>
      </c>
      <c r="I1593" s="11">
        <v>12.9</v>
      </c>
      <c r="J1593" s="10">
        <v>5.3</v>
      </c>
      <c r="K1593" s="10">
        <v>9.3</v>
      </c>
      <c r="L1593" s="8">
        <v>57.1</v>
      </c>
      <c r="M1593" s="10">
        <v>0.1</v>
      </c>
      <c r="N1593" s="10">
        <v>0.1</v>
      </c>
      <c r="O1593" s="8">
        <v>66.7</v>
      </c>
      <c r="P1593" s="8">
        <v>2.2</v>
      </c>
      <c r="Q1593" s="8">
        <v>3.4</v>
      </c>
      <c r="R1593" s="8">
        <v>65.8</v>
      </c>
      <c r="S1593" s="8">
        <v>1.7</v>
      </c>
      <c r="T1593" s="8">
        <v>5.8</v>
      </c>
      <c r="U1593" s="8">
        <v>7.4</v>
      </c>
      <c r="V1593" s="8">
        <v>1.0</v>
      </c>
      <c r="W1593" s="8">
        <v>2.0</v>
      </c>
      <c r="X1593" s="8">
        <v>0.6</v>
      </c>
      <c r="Y1593" s="8">
        <v>0.4</v>
      </c>
      <c r="Z1593" s="8">
        <v>2.2</v>
      </c>
      <c r="AA1593" s="8">
        <v>23.3</v>
      </c>
      <c r="AB1593" s="8">
        <v>3.0</v>
      </c>
      <c r="AC1593" s="8">
        <v>0.0</v>
      </c>
      <c r="AD1593" s="8">
        <v>-3.9</v>
      </c>
      <c r="AE1593" s="14">
        <v>2014.0</v>
      </c>
      <c r="AF1593" s="17"/>
    </row>
    <row r="1594">
      <c r="A1594" s="8">
        <v>25.0</v>
      </c>
      <c r="B1594" s="9" t="s">
        <v>3214</v>
      </c>
      <c r="C1594" s="10" t="s">
        <v>3215</v>
      </c>
      <c r="D1594" s="8">
        <v>25.0</v>
      </c>
      <c r="E1594" s="8">
        <v>34.0</v>
      </c>
      <c r="F1594" s="8">
        <v>19.0</v>
      </c>
      <c r="G1594" s="8">
        <v>15.0</v>
      </c>
      <c r="H1594" s="8">
        <v>28.4</v>
      </c>
      <c r="I1594" s="11">
        <v>12.9</v>
      </c>
      <c r="J1594" s="10">
        <v>4.2</v>
      </c>
      <c r="K1594" s="10">
        <v>9.1</v>
      </c>
      <c r="L1594" s="8">
        <v>46.4</v>
      </c>
      <c r="M1594" s="10">
        <v>1.2</v>
      </c>
      <c r="N1594" s="10">
        <v>3.3</v>
      </c>
      <c r="O1594" s="8">
        <v>35.7</v>
      </c>
      <c r="P1594" s="8">
        <v>3.3</v>
      </c>
      <c r="Q1594" s="8">
        <v>4.3</v>
      </c>
      <c r="R1594" s="8">
        <v>76.0</v>
      </c>
      <c r="S1594" s="8">
        <v>0.9</v>
      </c>
      <c r="T1594" s="8">
        <v>2.1</v>
      </c>
      <c r="U1594" s="8">
        <v>3.0</v>
      </c>
      <c r="V1594" s="8">
        <v>2.5</v>
      </c>
      <c r="W1594" s="8">
        <v>1.2</v>
      </c>
      <c r="X1594" s="8">
        <v>1.0</v>
      </c>
      <c r="Y1594" s="8">
        <v>0.3</v>
      </c>
      <c r="Z1594" s="8">
        <v>2.4</v>
      </c>
      <c r="AA1594" s="8">
        <v>22.1</v>
      </c>
      <c r="AB1594" s="8">
        <v>0.0</v>
      </c>
      <c r="AC1594" s="8">
        <v>0.0</v>
      </c>
      <c r="AD1594" s="8">
        <v>3.6</v>
      </c>
      <c r="AE1594" s="14">
        <v>2014.0</v>
      </c>
      <c r="AF1594" s="17"/>
    </row>
    <row r="1595">
      <c r="A1595" s="8">
        <v>27.0</v>
      </c>
      <c r="B1595" s="9" t="s">
        <v>3216</v>
      </c>
      <c r="C1595" s="10" t="s">
        <v>3217</v>
      </c>
      <c r="D1595" s="8">
        <v>30.0</v>
      </c>
      <c r="E1595" s="8">
        <v>34.0</v>
      </c>
      <c r="F1595" s="8">
        <v>16.0</v>
      </c>
      <c r="G1595" s="8">
        <v>18.0</v>
      </c>
      <c r="H1595" s="8">
        <v>31.7</v>
      </c>
      <c r="I1595" s="11">
        <v>12.8</v>
      </c>
      <c r="J1595" s="10">
        <v>4.1</v>
      </c>
      <c r="K1595" s="10">
        <v>10.4</v>
      </c>
      <c r="L1595" s="8">
        <v>39.5</v>
      </c>
      <c r="M1595" s="10">
        <v>2.4</v>
      </c>
      <c r="N1595" s="10">
        <v>6.3</v>
      </c>
      <c r="O1595" s="8">
        <v>37.7</v>
      </c>
      <c r="P1595" s="8">
        <v>2.2</v>
      </c>
      <c r="Q1595" s="8">
        <v>2.6</v>
      </c>
      <c r="R1595" s="8">
        <v>83.3</v>
      </c>
      <c r="S1595" s="8">
        <v>0.5</v>
      </c>
      <c r="T1595" s="8">
        <v>1.9</v>
      </c>
      <c r="U1595" s="8">
        <v>2.4</v>
      </c>
      <c r="V1595" s="8">
        <v>3.3</v>
      </c>
      <c r="W1595" s="8">
        <v>1.9</v>
      </c>
      <c r="X1595" s="8">
        <v>0.7</v>
      </c>
      <c r="Y1595" s="8">
        <v>0.0</v>
      </c>
      <c r="Z1595" s="8">
        <v>1.6</v>
      </c>
      <c r="AA1595" s="8">
        <v>22.4</v>
      </c>
      <c r="AB1595" s="8">
        <v>0.0</v>
      </c>
      <c r="AC1595" s="8">
        <v>0.0</v>
      </c>
      <c r="AD1595" s="8">
        <v>0.4</v>
      </c>
      <c r="AE1595" s="14">
        <v>2014.0</v>
      </c>
      <c r="AF1595" s="17"/>
    </row>
    <row r="1596">
      <c r="A1596" s="8">
        <v>28.0</v>
      </c>
      <c r="B1596" s="9" t="s">
        <v>3218</v>
      </c>
      <c r="C1596" s="10" t="s">
        <v>3219</v>
      </c>
      <c r="D1596" s="8">
        <v>33.0</v>
      </c>
      <c r="E1596" s="8">
        <v>23.0</v>
      </c>
      <c r="F1596" s="8">
        <v>11.0</v>
      </c>
      <c r="G1596" s="8">
        <v>12.0</v>
      </c>
      <c r="H1596" s="8">
        <v>22.6</v>
      </c>
      <c r="I1596" s="11">
        <v>12.5</v>
      </c>
      <c r="J1596" s="10">
        <v>4.7</v>
      </c>
      <c r="K1596" s="10">
        <v>10.5</v>
      </c>
      <c r="L1596" s="8">
        <v>44.2</v>
      </c>
      <c r="M1596" s="10">
        <v>1.7</v>
      </c>
      <c r="N1596" s="10">
        <v>4.1</v>
      </c>
      <c r="O1596" s="8">
        <v>41.1</v>
      </c>
      <c r="P1596" s="8">
        <v>1.5</v>
      </c>
      <c r="Q1596" s="8">
        <v>1.7</v>
      </c>
      <c r="R1596" s="8">
        <v>89.5</v>
      </c>
      <c r="S1596" s="8">
        <v>0.5</v>
      </c>
      <c r="T1596" s="8">
        <v>1.8</v>
      </c>
      <c r="U1596" s="8">
        <v>2.3</v>
      </c>
      <c r="V1596" s="8">
        <v>1.7</v>
      </c>
      <c r="W1596" s="8">
        <v>1.0</v>
      </c>
      <c r="X1596" s="8">
        <v>1.5</v>
      </c>
      <c r="Y1596" s="8">
        <v>0.2</v>
      </c>
      <c r="Z1596" s="8">
        <v>1.3</v>
      </c>
      <c r="AA1596" s="8">
        <v>21.5</v>
      </c>
      <c r="AB1596" s="8">
        <v>0.0</v>
      </c>
      <c r="AC1596" s="8">
        <v>0.0</v>
      </c>
      <c r="AD1596" s="8">
        <v>1.6</v>
      </c>
      <c r="AE1596" s="14">
        <v>2014.0</v>
      </c>
      <c r="AF1596" s="17"/>
    </row>
    <row r="1597">
      <c r="A1597" s="8">
        <v>29.0</v>
      </c>
      <c r="B1597" s="9" t="s">
        <v>3220</v>
      </c>
      <c r="C1597" s="10" t="s">
        <v>3221</v>
      </c>
      <c r="D1597" s="8">
        <v>24.0</v>
      </c>
      <c r="E1597" s="8">
        <v>34.0</v>
      </c>
      <c r="F1597" s="8">
        <v>13.0</v>
      </c>
      <c r="G1597" s="8">
        <v>21.0</v>
      </c>
      <c r="H1597" s="8">
        <v>25.6</v>
      </c>
      <c r="I1597" s="11">
        <v>12.2</v>
      </c>
      <c r="J1597" s="10">
        <v>5.1</v>
      </c>
      <c r="K1597" s="10">
        <v>11.8</v>
      </c>
      <c r="L1597" s="8">
        <v>43.3</v>
      </c>
      <c r="M1597" s="10">
        <v>0.9</v>
      </c>
      <c r="N1597" s="10">
        <v>2.8</v>
      </c>
      <c r="O1597" s="8">
        <v>32.3</v>
      </c>
      <c r="P1597" s="8">
        <v>1.1</v>
      </c>
      <c r="Q1597" s="8">
        <v>1.4</v>
      </c>
      <c r="R1597" s="8">
        <v>75.5</v>
      </c>
      <c r="S1597" s="8">
        <v>0.2</v>
      </c>
      <c r="T1597" s="8">
        <v>1.5</v>
      </c>
      <c r="U1597" s="8">
        <v>1.7</v>
      </c>
      <c r="V1597" s="8">
        <v>3.7</v>
      </c>
      <c r="W1597" s="8">
        <v>2.0</v>
      </c>
      <c r="X1597" s="8">
        <v>1.3</v>
      </c>
      <c r="Y1597" s="8">
        <v>0.1</v>
      </c>
      <c r="Z1597" s="8">
        <v>2.7</v>
      </c>
      <c r="AA1597" s="8">
        <v>21.3</v>
      </c>
      <c r="AB1597" s="8">
        <v>0.0</v>
      </c>
      <c r="AC1597" s="8">
        <v>0.0</v>
      </c>
      <c r="AD1597" s="8">
        <v>-0.2</v>
      </c>
      <c r="AE1597" s="14">
        <v>2014.0</v>
      </c>
      <c r="AF1597" s="17"/>
    </row>
    <row r="1598">
      <c r="A1598" s="8">
        <v>30.0</v>
      </c>
      <c r="B1598" s="9" t="s">
        <v>3222</v>
      </c>
      <c r="C1598" s="10" t="s">
        <v>3223</v>
      </c>
      <c r="D1598" s="8">
        <v>31.0</v>
      </c>
      <c r="E1598" s="8">
        <v>34.0</v>
      </c>
      <c r="F1598" s="8">
        <v>19.0</v>
      </c>
      <c r="G1598" s="8">
        <v>15.0</v>
      </c>
      <c r="H1598" s="8">
        <v>31.3</v>
      </c>
      <c r="I1598" s="11">
        <v>12.2</v>
      </c>
      <c r="J1598" s="10">
        <v>5.3</v>
      </c>
      <c r="K1598" s="10">
        <v>11.5</v>
      </c>
      <c r="L1598" s="8">
        <v>45.9</v>
      </c>
      <c r="M1598" s="10">
        <v>0.1</v>
      </c>
      <c r="N1598" s="10">
        <v>0.3</v>
      </c>
      <c r="O1598" s="8">
        <v>27.3</v>
      </c>
      <c r="P1598" s="8">
        <v>1.6</v>
      </c>
      <c r="Q1598" s="8">
        <v>2.4</v>
      </c>
      <c r="R1598" s="8">
        <v>66.3</v>
      </c>
      <c r="S1598" s="8">
        <v>2.5</v>
      </c>
      <c r="T1598" s="8">
        <v>6.5</v>
      </c>
      <c r="U1598" s="8">
        <v>9.0</v>
      </c>
      <c r="V1598" s="8">
        <v>2.4</v>
      </c>
      <c r="W1598" s="8">
        <v>1.4</v>
      </c>
      <c r="X1598" s="8">
        <v>2.2</v>
      </c>
      <c r="Y1598" s="8">
        <v>0.6</v>
      </c>
      <c r="Z1598" s="8">
        <v>2.7</v>
      </c>
      <c r="AA1598" s="8">
        <v>29.2</v>
      </c>
      <c r="AB1598" s="8">
        <v>9.0</v>
      </c>
      <c r="AC1598" s="8">
        <v>0.0</v>
      </c>
      <c r="AD1598" s="8">
        <v>2.9</v>
      </c>
      <c r="AE1598" s="14">
        <v>2014.0</v>
      </c>
      <c r="AF1598" s="17"/>
    </row>
    <row r="1599">
      <c r="A1599" s="8">
        <v>31.0</v>
      </c>
      <c r="B1599" s="9" t="s">
        <v>3224</v>
      </c>
      <c r="C1599" s="10" t="s">
        <v>3225</v>
      </c>
      <c r="D1599" s="8">
        <v>26.0</v>
      </c>
      <c r="E1599" s="8">
        <v>34.0</v>
      </c>
      <c r="F1599" s="8">
        <v>16.0</v>
      </c>
      <c r="G1599" s="8">
        <v>18.0</v>
      </c>
      <c r="H1599" s="8">
        <v>28.3</v>
      </c>
      <c r="I1599" s="11">
        <v>11.9</v>
      </c>
      <c r="J1599" s="10">
        <v>5.1</v>
      </c>
      <c r="K1599" s="10">
        <v>9.7</v>
      </c>
      <c r="L1599" s="8">
        <v>52.7</v>
      </c>
      <c r="M1599" s="8">
        <v>0.0</v>
      </c>
      <c r="N1599" s="10">
        <v>0.1</v>
      </c>
      <c r="O1599" s="8">
        <v>20.0</v>
      </c>
      <c r="P1599" s="8">
        <v>1.6</v>
      </c>
      <c r="Q1599" s="8">
        <v>2.0</v>
      </c>
      <c r="R1599" s="8">
        <v>79.4</v>
      </c>
      <c r="S1599" s="8">
        <v>1.9</v>
      </c>
      <c r="T1599" s="8">
        <v>4.3</v>
      </c>
      <c r="U1599" s="8">
        <v>6.3</v>
      </c>
      <c r="V1599" s="8">
        <v>1.5</v>
      </c>
      <c r="W1599" s="8">
        <v>1.9</v>
      </c>
      <c r="X1599" s="8">
        <v>0.5</v>
      </c>
      <c r="Y1599" s="8">
        <v>0.8</v>
      </c>
      <c r="Z1599" s="8">
        <v>1.9</v>
      </c>
      <c r="AA1599" s="8">
        <v>22.2</v>
      </c>
      <c r="AB1599" s="8">
        <v>4.0</v>
      </c>
      <c r="AC1599" s="8">
        <v>0.0</v>
      </c>
      <c r="AD1599" s="8">
        <v>0.1</v>
      </c>
      <c r="AE1599" s="14">
        <v>2014.0</v>
      </c>
      <c r="AF1599" s="17"/>
    </row>
    <row r="1600">
      <c r="A1600" s="8">
        <v>32.0</v>
      </c>
      <c r="B1600" s="9" t="s">
        <v>3226</v>
      </c>
      <c r="C1600" s="10" t="s">
        <v>3227</v>
      </c>
      <c r="D1600" s="8">
        <v>28.0</v>
      </c>
      <c r="E1600" s="8">
        <v>27.0</v>
      </c>
      <c r="F1600" s="8">
        <v>14.0</v>
      </c>
      <c r="G1600" s="8">
        <v>13.0</v>
      </c>
      <c r="H1600" s="8">
        <v>28.5</v>
      </c>
      <c r="I1600" s="11">
        <v>11.8</v>
      </c>
      <c r="J1600" s="10">
        <v>4.3</v>
      </c>
      <c r="K1600" s="10">
        <v>9.6</v>
      </c>
      <c r="L1600" s="8">
        <v>44.2</v>
      </c>
      <c r="M1600" s="10">
        <v>1.7</v>
      </c>
      <c r="N1600" s="10">
        <v>4.3</v>
      </c>
      <c r="O1600" s="8">
        <v>39.3</v>
      </c>
      <c r="P1600" s="8">
        <v>1.6</v>
      </c>
      <c r="Q1600" s="8">
        <v>1.9</v>
      </c>
      <c r="R1600" s="8">
        <v>84.3</v>
      </c>
      <c r="S1600" s="8">
        <v>0.3</v>
      </c>
      <c r="T1600" s="8">
        <v>1.9</v>
      </c>
      <c r="U1600" s="8">
        <v>2.1</v>
      </c>
      <c r="V1600" s="8">
        <v>4.1</v>
      </c>
      <c r="W1600" s="8">
        <v>1.7</v>
      </c>
      <c r="X1600" s="8">
        <v>1.1</v>
      </c>
      <c r="Y1600" s="8">
        <v>0.0</v>
      </c>
      <c r="Z1600" s="8">
        <v>2.4</v>
      </c>
      <c r="AA1600" s="8">
        <v>22.1</v>
      </c>
      <c r="AB1600" s="8">
        <v>0.0</v>
      </c>
      <c r="AC1600" s="8">
        <v>0.0</v>
      </c>
      <c r="AD1600" s="8">
        <v>1.6</v>
      </c>
      <c r="AE1600" s="14">
        <v>2014.0</v>
      </c>
      <c r="AF1600" s="17"/>
    </row>
    <row r="1601">
      <c r="A1601" s="8">
        <v>33.0</v>
      </c>
      <c r="B1601" s="9" t="s">
        <v>3228</v>
      </c>
      <c r="C1601" s="10" t="s">
        <v>3229</v>
      </c>
      <c r="D1601" s="8">
        <v>29.0</v>
      </c>
      <c r="E1601" s="8">
        <v>34.0</v>
      </c>
      <c r="F1601" s="8">
        <v>15.0</v>
      </c>
      <c r="G1601" s="8">
        <v>19.0</v>
      </c>
      <c r="H1601" s="8">
        <v>24.8</v>
      </c>
      <c r="I1601" s="11">
        <v>11.2</v>
      </c>
      <c r="J1601" s="10">
        <v>4.2</v>
      </c>
      <c r="K1601" s="10">
        <v>9.5</v>
      </c>
      <c r="L1601" s="8">
        <v>44.4</v>
      </c>
      <c r="M1601" s="10">
        <v>1.2</v>
      </c>
      <c r="N1601" s="10">
        <v>3.1</v>
      </c>
      <c r="O1601" s="8">
        <v>38.7</v>
      </c>
      <c r="P1601" s="8">
        <v>1.5</v>
      </c>
      <c r="Q1601" s="8">
        <v>1.7</v>
      </c>
      <c r="R1601" s="8">
        <v>87.9</v>
      </c>
      <c r="S1601" s="8">
        <v>0.4</v>
      </c>
      <c r="T1601" s="8">
        <v>1.8</v>
      </c>
      <c r="U1601" s="8">
        <v>2.2</v>
      </c>
      <c r="V1601" s="8">
        <v>1.9</v>
      </c>
      <c r="W1601" s="8">
        <v>1.8</v>
      </c>
      <c r="X1601" s="8">
        <v>0.7</v>
      </c>
      <c r="Y1601" s="8">
        <v>0.2</v>
      </c>
      <c r="Z1601" s="8">
        <v>1.7</v>
      </c>
      <c r="AA1601" s="8">
        <v>18.2</v>
      </c>
      <c r="AB1601" s="8">
        <v>0.0</v>
      </c>
      <c r="AC1601" s="8">
        <v>0.0</v>
      </c>
      <c r="AD1601" s="8">
        <v>-1.1</v>
      </c>
      <c r="AE1601" s="14">
        <v>2014.0</v>
      </c>
      <c r="AF1601" s="17"/>
    </row>
    <row r="1602">
      <c r="A1602" s="8">
        <v>34.0</v>
      </c>
      <c r="B1602" s="9" t="s">
        <v>3230</v>
      </c>
      <c r="C1602" s="10" t="s">
        <v>3231</v>
      </c>
      <c r="D1602" s="8">
        <v>28.0</v>
      </c>
      <c r="E1602" s="8">
        <v>34.0</v>
      </c>
      <c r="F1602" s="8">
        <v>16.0</v>
      </c>
      <c r="G1602" s="8">
        <v>18.0</v>
      </c>
      <c r="H1602" s="8">
        <v>27.4</v>
      </c>
      <c r="I1602" s="11">
        <v>11.0</v>
      </c>
      <c r="J1602" s="10">
        <v>3.9</v>
      </c>
      <c r="K1602" s="10">
        <v>9.4</v>
      </c>
      <c r="L1602" s="8">
        <v>41.1</v>
      </c>
      <c r="M1602" s="10">
        <v>0.7</v>
      </c>
      <c r="N1602" s="10">
        <v>2.4</v>
      </c>
      <c r="O1602" s="8">
        <v>30.5</v>
      </c>
      <c r="P1602" s="8">
        <v>2.6</v>
      </c>
      <c r="Q1602" s="8">
        <v>3.3</v>
      </c>
      <c r="R1602" s="8">
        <v>78.4</v>
      </c>
      <c r="S1602" s="8">
        <v>0.6</v>
      </c>
      <c r="T1602" s="8">
        <v>2.1</v>
      </c>
      <c r="U1602" s="8">
        <v>2.8</v>
      </c>
      <c r="V1602" s="8">
        <v>2.1</v>
      </c>
      <c r="W1602" s="8">
        <v>1.6</v>
      </c>
      <c r="X1602" s="8">
        <v>0.7</v>
      </c>
      <c r="Y1602" s="8">
        <v>0.5</v>
      </c>
      <c r="Z1602" s="8">
        <v>2.9</v>
      </c>
      <c r="AA1602" s="8">
        <v>18.9</v>
      </c>
      <c r="AB1602" s="8">
        <v>0.0</v>
      </c>
      <c r="AC1602" s="8">
        <v>0.0</v>
      </c>
      <c r="AD1602" s="8">
        <v>0.3</v>
      </c>
      <c r="AE1602" s="14">
        <v>2014.0</v>
      </c>
      <c r="AF1602" s="17"/>
    </row>
    <row r="1603">
      <c r="A1603" s="8">
        <v>35.0</v>
      </c>
      <c r="B1603" s="9" t="s">
        <v>3232</v>
      </c>
      <c r="C1603" s="10" t="s">
        <v>3233</v>
      </c>
      <c r="D1603" s="8">
        <v>26.0</v>
      </c>
      <c r="E1603" s="8">
        <v>34.0</v>
      </c>
      <c r="F1603" s="8">
        <v>16.0</v>
      </c>
      <c r="G1603" s="8">
        <v>18.0</v>
      </c>
      <c r="H1603" s="8">
        <v>20.6</v>
      </c>
      <c r="I1603" s="11">
        <v>10.9</v>
      </c>
      <c r="J1603" s="10">
        <v>4.0</v>
      </c>
      <c r="K1603" s="10">
        <v>9.8</v>
      </c>
      <c r="L1603" s="8">
        <v>40.7</v>
      </c>
      <c r="M1603" s="10">
        <v>1.1</v>
      </c>
      <c r="N1603" s="10">
        <v>3.7</v>
      </c>
      <c r="O1603" s="8">
        <v>30.7</v>
      </c>
      <c r="P1603" s="8">
        <v>1.9</v>
      </c>
      <c r="Q1603" s="8">
        <v>2.3</v>
      </c>
      <c r="R1603" s="8">
        <v>79.7</v>
      </c>
      <c r="S1603" s="8">
        <v>1.2</v>
      </c>
      <c r="T1603" s="8">
        <v>2.9</v>
      </c>
      <c r="U1603" s="8">
        <v>4.1</v>
      </c>
      <c r="V1603" s="8">
        <v>0.9</v>
      </c>
      <c r="W1603" s="8">
        <v>1.3</v>
      </c>
      <c r="X1603" s="8">
        <v>0.6</v>
      </c>
      <c r="Y1603" s="8">
        <v>0.7</v>
      </c>
      <c r="Z1603" s="8">
        <v>3.0</v>
      </c>
      <c r="AA1603" s="8">
        <v>19.9</v>
      </c>
      <c r="AB1603" s="8">
        <v>2.0</v>
      </c>
      <c r="AC1603" s="8">
        <v>0.0</v>
      </c>
      <c r="AD1603" s="8">
        <v>2.4</v>
      </c>
      <c r="AE1603" s="14">
        <v>2014.0</v>
      </c>
      <c r="AF1603" s="17"/>
    </row>
    <row r="1604">
      <c r="A1604" s="8">
        <v>36.0</v>
      </c>
      <c r="B1604" s="9" t="s">
        <v>3234</v>
      </c>
      <c r="C1604" s="10" t="s">
        <v>3235</v>
      </c>
      <c r="D1604" s="8">
        <v>34.0</v>
      </c>
      <c r="E1604" s="8">
        <v>33.0</v>
      </c>
      <c r="F1604" s="8">
        <v>12.0</v>
      </c>
      <c r="G1604" s="8">
        <v>21.0</v>
      </c>
      <c r="H1604" s="8">
        <v>29.2</v>
      </c>
      <c r="I1604" s="11">
        <v>10.6</v>
      </c>
      <c r="J1604" s="10">
        <v>3.9</v>
      </c>
      <c r="K1604" s="10">
        <v>10.1</v>
      </c>
      <c r="L1604" s="8">
        <v>38.6</v>
      </c>
      <c r="M1604" s="10">
        <v>1.2</v>
      </c>
      <c r="N1604" s="10">
        <v>3.4</v>
      </c>
      <c r="O1604" s="8">
        <v>34.5</v>
      </c>
      <c r="P1604" s="8">
        <v>1.6</v>
      </c>
      <c r="Q1604" s="8">
        <v>2.0</v>
      </c>
      <c r="R1604" s="8">
        <v>83.1</v>
      </c>
      <c r="S1604" s="8">
        <v>0.2</v>
      </c>
      <c r="T1604" s="8">
        <v>2.0</v>
      </c>
      <c r="U1604" s="8">
        <v>2.2</v>
      </c>
      <c r="V1604" s="8">
        <v>4.0</v>
      </c>
      <c r="W1604" s="8">
        <v>2.3</v>
      </c>
      <c r="X1604" s="8">
        <v>0.8</v>
      </c>
      <c r="Y1604" s="8">
        <v>0.0</v>
      </c>
      <c r="Z1604" s="8">
        <v>1.0</v>
      </c>
      <c r="AA1604" s="8">
        <v>19.7</v>
      </c>
      <c r="AB1604" s="8">
        <v>0.0</v>
      </c>
      <c r="AC1604" s="8">
        <v>0.0</v>
      </c>
      <c r="AD1604" s="8">
        <v>-3.5</v>
      </c>
      <c r="AE1604" s="14">
        <v>2014.0</v>
      </c>
      <c r="AF1604" s="17"/>
    </row>
    <row r="1605">
      <c r="A1605" s="8">
        <v>37.0</v>
      </c>
      <c r="B1605" s="9" t="s">
        <v>3236</v>
      </c>
      <c r="C1605" s="10" t="s">
        <v>3237</v>
      </c>
      <c r="D1605" s="8">
        <v>34.0</v>
      </c>
      <c r="E1605" s="8">
        <v>33.0</v>
      </c>
      <c r="F1605" s="8">
        <v>29.0</v>
      </c>
      <c r="G1605" s="8">
        <v>4.0</v>
      </c>
      <c r="H1605" s="8">
        <v>23.6</v>
      </c>
      <c r="I1605" s="11">
        <v>10.5</v>
      </c>
      <c r="J1605" s="10">
        <v>3.5</v>
      </c>
      <c r="K1605" s="10">
        <v>7.2</v>
      </c>
      <c r="L1605" s="8">
        <v>47.9</v>
      </c>
      <c r="M1605" s="10">
        <v>0.9</v>
      </c>
      <c r="N1605" s="10">
        <v>2.5</v>
      </c>
      <c r="O1605" s="8">
        <v>35.7</v>
      </c>
      <c r="P1605" s="8">
        <v>2.7</v>
      </c>
      <c r="Q1605" s="8">
        <v>3.2</v>
      </c>
      <c r="R1605" s="8">
        <v>84.8</v>
      </c>
      <c r="S1605" s="8">
        <v>0.4</v>
      </c>
      <c r="T1605" s="8">
        <v>2.7</v>
      </c>
      <c r="U1605" s="8">
        <v>3.1</v>
      </c>
      <c r="V1605" s="8">
        <v>3.1</v>
      </c>
      <c r="W1605" s="8">
        <v>1.7</v>
      </c>
      <c r="X1605" s="8">
        <v>1.2</v>
      </c>
      <c r="Y1605" s="8">
        <v>0.5</v>
      </c>
      <c r="Z1605" s="8">
        <v>1.6</v>
      </c>
      <c r="AA1605" s="8">
        <v>21.0</v>
      </c>
      <c r="AB1605" s="8">
        <v>0.0</v>
      </c>
      <c r="AC1605" s="8">
        <v>0.0</v>
      </c>
      <c r="AD1605" s="8">
        <v>6.6</v>
      </c>
      <c r="AE1605" s="14">
        <v>2014.0</v>
      </c>
      <c r="AF1605" s="17"/>
    </row>
    <row r="1606">
      <c r="A1606" s="8">
        <v>38.0</v>
      </c>
      <c r="B1606" s="9" t="s">
        <v>3238</v>
      </c>
      <c r="C1606" s="10" t="s">
        <v>3239</v>
      </c>
      <c r="D1606" s="8">
        <v>27.0</v>
      </c>
      <c r="E1606" s="8">
        <v>34.0</v>
      </c>
      <c r="F1606" s="8">
        <v>29.0</v>
      </c>
      <c r="G1606" s="8">
        <v>5.0</v>
      </c>
      <c r="H1606" s="8">
        <v>29.4</v>
      </c>
      <c r="I1606" s="11">
        <v>10.4</v>
      </c>
      <c r="J1606" s="10">
        <v>3.8</v>
      </c>
      <c r="K1606" s="10">
        <v>8.3</v>
      </c>
      <c r="L1606" s="8">
        <v>45.9</v>
      </c>
      <c r="M1606" s="10">
        <v>0.7</v>
      </c>
      <c r="N1606" s="10">
        <v>2.5</v>
      </c>
      <c r="O1606" s="8">
        <v>27.9</v>
      </c>
      <c r="P1606" s="8">
        <v>2.1</v>
      </c>
      <c r="Q1606" s="8">
        <v>2.7</v>
      </c>
      <c r="R1606" s="8">
        <v>78.0</v>
      </c>
      <c r="S1606" s="8">
        <v>1.0</v>
      </c>
      <c r="T1606" s="8">
        <v>3.1</v>
      </c>
      <c r="U1606" s="8">
        <v>4.1</v>
      </c>
      <c r="V1606" s="8">
        <v>2.3</v>
      </c>
      <c r="W1606" s="8">
        <v>1.4</v>
      </c>
      <c r="X1606" s="8">
        <v>1.4</v>
      </c>
      <c r="Y1606" s="8">
        <v>0.4</v>
      </c>
      <c r="Z1606" s="8">
        <v>1.3</v>
      </c>
      <c r="AA1606" s="8">
        <v>21.3</v>
      </c>
      <c r="AB1606" s="8">
        <v>1.0</v>
      </c>
      <c r="AC1606" s="8">
        <v>0.0</v>
      </c>
      <c r="AD1606" s="8">
        <v>8.1</v>
      </c>
      <c r="AE1606" s="14">
        <v>2014.0</v>
      </c>
      <c r="AF1606" s="17"/>
    </row>
    <row r="1607">
      <c r="A1607" s="8">
        <v>39.0</v>
      </c>
      <c r="B1607" s="9" t="s">
        <v>3240</v>
      </c>
      <c r="C1607" s="10" t="s">
        <v>3241</v>
      </c>
      <c r="D1607" s="8">
        <v>28.0</v>
      </c>
      <c r="E1607" s="8">
        <v>31.0</v>
      </c>
      <c r="F1607" s="8">
        <v>15.0</v>
      </c>
      <c r="G1607" s="8">
        <v>16.0</v>
      </c>
      <c r="H1607" s="8">
        <v>29.1</v>
      </c>
      <c r="I1607" s="11">
        <v>10.3</v>
      </c>
      <c r="J1607" s="10">
        <v>3.5</v>
      </c>
      <c r="K1607" s="10">
        <v>9.1</v>
      </c>
      <c r="L1607" s="8">
        <v>38.7</v>
      </c>
      <c r="M1607" s="10">
        <v>1.2</v>
      </c>
      <c r="N1607" s="10">
        <v>3.0</v>
      </c>
      <c r="O1607" s="8">
        <v>38.3</v>
      </c>
      <c r="P1607" s="8">
        <v>2.1</v>
      </c>
      <c r="Q1607" s="8">
        <v>2.4</v>
      </c>
      <c r="R1607" s="8">
        <v>88.0</v>
      </c>
      <c r="S1607" s="8">
        <v>0.4</v>
      </c>
      <c r="T1607" s="8">
        <v>1.2</v>
      </c>
      <c r="U1607" s="8">
        <v>1.6</v>
      </c>
      <c r="V1607" s="8">
        <v>3.7</v>
      </c>
      <c r="W1607" s="8">
        <v>2.3</v>
      </c>
      <c r="X1607" s="8">
        <v>1.2</v>
      </c>
      <c r="Y1607" s="8">
        <v>0.3</v>
      </c>
      <c r="Z1607" s="8">
        <v>2.4</v>
      </c>
      <c r="AA1607" s="8">
        <v>19.9</v>
      </c>
      <c r="AB1607" s="8">
        <v>0.0</v>
      </c>
      <c r="AC1607" s="8">
        <v>0.0</v>
      </c>
      <c r="AD1607" s="8">
        <v>0.2</v>
      </c>
      <c r="AE1607" s="14">
        <v>2014.0</v>
      </c>
      <c r="AF1607" s="17"/>
    </row>
    <row r="1608">
      <c r="A1608" s="8">
        <v>40.0</v>
      </c>
      <c r="B1608" s="9" t="s">
        <v>3242</v>
      </c>
      <c r="C1608" s="10" t="s">
        <v>3243</v>
      </c>
      <c r="D1608" s="8">
        <v>22.0</v>
      </c>
      <c r="E1608" s="8">
        <v>34.0</v>
      </c>
      <c r="F1608" s="8">
        <v>16.0</v>
      </c>
      <c r="G1608" s="8">
        <v>18.0</v>
      </c>
      <c r="H1608" s="8">
        <v>27.4</v>
      </c>
      <c r="I1608" s="11">
        <v>10.1</v>
      </c>
      <c r="J1608" s="10">
        <v>4.3</v>
      </c>
      <c r="K1608" s="10">
        <v>8.3</v>
      </c>
      <c r="L1608" s="8">
        <v>52.0</v>
      </c>
      <c r="M1608" s="8">
        <v>0.0</v>
      </c>
      <c r="N1608" s="10">
        <v>0.1</v>
      </c>
      <c r="O1608" s="8">
        <v>0.0</v>
      </c>
      <c r="P1608" s="8">
        <v>1.5</v>
      </c>
      <c r="Q1608" s="8">
        <v>1.6</v>
      </c>
      <c r="R1608" s="8">
        <v>90.9</v>
      </c>
      <c r="S1608" s="8">
        <v>2.4</v>
      </c>
      <c r="T1608" s="8">
        <v>4.1</v>
      </c>
      <c r="U1608" s="8">
        <v>6.4</v>
      </c>
      <c r="V1608" s="8">
        <v>2.5</v>
      </c>
      <c r="W1608" s="8">
        <v>1.8</v>
      </c>
      <c r="X1608" s="8">
        <v>1.4</v>
      </c>
      <c r="Y1608" s="8">
        <v>1.0</v>
      </c>
      <c r="Z1608" s="8">
        <v>2.5</v>
      </c>
      <c r="AA1608" s="8">
        <v>23.8</v>
      </c>
      <c r="AB1608" s="8">
        <v>5.0</v>
      </c>
      <c r="AC1608" s="8">
        <v>0.0</v>
      </c>
      <c r="AD1608" s="8">
        <v>0.2</v>
      </c>
      <c r="AE1608" s="14">
        <v>2014.0</v>
      </c>
      <c r="AF1608" s="17"/>
    </row>
    <row r="1609">
      <c r="A1609" s="8">
        <v>41.0</v>
      </c>
      <c r="B1609" s="9" t="s">
        <v>3244</v>
      </c>
      <c r="C1609" s="10" t="s">
        <v>3245</v>
      </c>
      <c r="D1609" s="8">
        <v>23.0</v>
      </c>
      <c r="E1609" s="8">
        <v>34.0</v>
      </c>
      <c r="F1609" s="8">
        <v>13.0</v>
      </c>
      <c r="G1609" s="8">
        <v>21.0</v>
      </c>
      <c r="H1609" s="8">
        <v>27.3</v>
      </c>
      <c r="I1609" s="11">
        <v>10.0</v>
      </c>
      <c r="J1609" s="10">
        <v>3.7</v>
      </c>
      <c r="K1609" s="10">
        <v>8.5</v>
      </c>
      <c r="L1609" s="8">
        <v>43.4</v>
      </c>
      <c r="M1609" s="8">
        <v>0.0</v>
      </c>
      <c r="N1609" s="10">
        <v>0.1</v>
      </c>
      <c r="O1609" s="8">
        <v>20.0</v>
      </c>
      <c r="P1609" s="8">
        <v>2.6</v>
      </c>
      <c r="Q1609" s="8">
        <v>3.4</v>
      </c>
      <c r="R1609" s="8">
        <v>75.7</v>
      </c>
      <c r="S1609" s="8">
        <v>1.9</v>
      </c>
      <c r="T1609" s="8">
        <v>3.3</v>
      </c>
      <c r="U1609" s="8">
        <v>5.1</v>
      </c>
      <c r="V1609" s="8">
        <v>1.5</v>
      </c>
      <c r="W1609" s="8">
        <v>1.7</v>
      </c>
      <c r="X1609" s="8">
        <v>1.0</v>
      </c>
      <c r="Y1609" s="8">
        <v>0.2</v>
      </c>
      <c r="Z1609" s="8">
        <v>2.1</v>
      </c>
      <c r="AA1609" s="8">
        <v>19.1</v>
      </c>
      <c r="AB1609" s="8">
        <v>1.0</v>
      </c>
      <c r="AC1609" s="8">
        <v>0.0</v>
      </c>
      <c r="AD1609" s="8">
        <v>-0.7</v>
      </c>
      <c r="AE1609" s="14">
        <v>2014.0</v>
      </c>
      <c r="AF1609" s="17"/>
    </row>
    <row r="1610">
      <c r="A1610" s="8">
        <v>42.0</v>
      </c>
      <c r="B1610" s="9" t="s">
        <v>3246</v>
      </c>
      <c r="C1610" s="10" t="s">
        <v>3247</v>
      </c>
      <c r="D1610" s="8">
        <v>32.0</v>
      </c>
      <c r="E1610" s="8">
        <v>34.0</v>
      </c>
      <c r="F1610" s="8">
        <v>16.0</v>
      </c>
      <c r="G1610" s="8">
        <v>18.0</v>
      </c>
      <c r="H1610" s="8">
        <v>23.6</v>
      </c>
      <c r="I1610" s="11">
        <v>9.9</v>
      </c>
      <c r="J1610" s="10">
        <v>3.0</v>
      </c>
      <c r="K1610" s="10">
        <v>7.7</v>
      </c>
      <c r="L1610" s="8">
        <v>39.3</v>
      </c>
      <c r="M1610" s="10">
        <v>0.6</v>
      </c>
      <c r="N1610" s="10">
        <v>2.4</v>
      </c>
      <c r="O1610" s="8">
        <v>22.9</v>
      </c>
      <c r="P1610" s="8">
        <v>3.3</v>
      </c>
      <c r="Q1610" s="8">
        <v>4.1</v>
      </c>
      <c r="R1610" s="8">
        <v>79.3</v>
      </c>
      <c r="S1610" s="8">
        <v>0.9</v>
      </c>
      <c r="T1610" s="8">
        <v>3.8</v>
      </c>
      <c r="U1610" s="8">
        <v>4.6</v>
      </c>
      <c r="V1610" s="8">
        <v>1.5</v>
      </c>
      <c r="W1610" s="8">
        <v>1.4</v>
      </c>
      <c r="X1610" s="8">
        <v>1.1</v>
      </c>
      <c r="Y1610" s="8">
        <v>0.1</v>
      </c>
      <c r="Z1610" s="8">
        <v>2.6</v>
      </c>
      <c r="AA1610" s="8">
        <v>19.0</v>
      </c>
      <c r="AB1610" s="8">
        <v>1.0</v>
      </c>
      <c r="AC1610" s="8">
        <v>0.0</v>
      </c>
      <c r="AD1610" s="8">
        <v>2.0</v>
      </c>
      <c r="AE1610" s="14">
        <v>2014.0</v>
      </c>
      <c r="AF1610" s="17"/>
    </row>
    <row r="1611">
      <c r="A1611" s="8">
        <v>43.0</v>
      </c>
      <c r="B1611" s="9" t="s">
        <v>3248</v>
      </c>
      <c r="C1611" s="10" t="s">
        <v>3249</v>
      </c>
      <c r="D1611" s="8">
        <v>29.0</v>
      </c>
      <c r="E1611" s="8">
        <v>33.0</v>
      </c>
      <c r="F1611" s="8">
        <v>16.0</v>
      </c>
      <c r="G1611" s="8">
        <v>17.0</v>
      </c>
      <c r="H1611" s="8">
        <v>31.6</v>
      </c>
      <c r="I1611" s="11">
        <v>9.7</v>
      </c>
      <c r="J1611" s="10">
        <v>3.8</v>
      </c>
      <c r="K1611" s="10">
        <v>6.3</v>
      </c>
      <c r="L1611" s="8">
        <v>59.9</v>
      </c>
      <c r="M1611" s="8">
        <v>0.0</v>
      </c>
      <c r="N1611" s="8">
        <v>0.0</v>
      </c>
      <c r="O1611" s="8">
        <v>0.0</v>
      </c>
      <c r="P1611" s="8">
        <v>2.2</v>
      </c>
      <c r="Q1611" s="8">
        <v>3.1</v>
      </c>
      <c r="R1611" s="8">
        <v>71.6</v>
      </c>
      <c r="S1611" s="8">
        <v>3.0</v>
      </c>
      <c r="T1611" s="8">
        <v>6.2</v>
      </c>
      <c r="U1611" s="8">
        <v>9.2</v>
      </c>
      <c r="V1611" s="8">
        <v>2.5</v>
      </c>
      <c r="W1611" s="8">
        <v>2.2</v>
      </c>
      <c r="X1611" s="8">
        <v>1.9</v>
      </c>
      <c r="Y1611" s="8">
        <v>0.8</v>
      </c>
      <c r="Z1611" s="8">
        <v>3.2</v>
      </c>
      <c r="AA1611" s="8">
        <v>27.0</v>
      </c>
      <c r="AB1611" s="8">
        <v>9.0</v>
      </c>
      <c r="AC1611" s="8">
        <v>0.0</v>
      </c>
      <c r="AD1611" s="8">
        <v>-0.2</v>
      </c>
      <c r="AE1611" s="14">
        <v>2014.0</v>
      </c>
      <c r="AF1611" s="17"/>
    </row>
    <row r="1612">
      <c r="A1612" s="8">
        <v>44.0</v>
      </c>
      <c r="B1612" s="9" t="s">
        <v>3250</v>
      </c>
      <c r="C1612" s="10" t="s">
        <v>3251</v>
      </c>
      <c r="D1612" s="8">
        <v>27.0</v>
      </c>
      <c r="E1612" s="8">
        <v>32.0</v>
      </c>
      <c r="F1612" s="8">
        <v>15.0</v>
      </c>
      <c r="G1612" s="8">
        <v>17.0</v>
      </c>
      <c r="H1612" s="8">
        <v>26.5</v>
      </c>
      <c r="I1612" s="11">
        <v>9.7</v>
      </c>
      <c r="J1612" s="10">
        <v>4.2</v>
      </c>
      <c r="K1612" s="10">
        <v>9.2</v>
      </c>
      <c r="L1612" s="8">
        <v>46.1</v>
      </c>
      <c r="M1612" s="8">
        <v>0.0</v>
      </c>
      <c r="N1612" s="10">
        <v>0.1</v>
      </c>
      <c r="O1612" s="8">
        <v>0.0</v>
      </c>
      <c r="P1612" s="8">
        <v>1.3</v>
      </c>
      <c r="Q1612" s="8">
        <v>1.7</v>
      </c>
      <c r="R1612" s="8">
        <v>75.9</v>
      </c>
      <c r="S1612" s="8">
        <v>2.0</v>
      </c>
      <c r="T1612" s="8">
        <v>4.9</v>
      </c>
      <c r="U1612" s="8">
        <v>6.8</v>
      </c>
      <c r="V1612" s="8">
        <v>1.9</v>
      </c>
      <c r="W1612" s="8">
        <v>2.2</v>
      </c>
      <c r="X1612" s="8">
        <v>0.9</v>
      </c>
      <c r="Y1612" s="8">
        <v>1.8</v>
      </c>
      <c r="Z1612" s="8">
        <v>2.8</v>
      </c>
      <c r="AA1612" s="8">
        <v>23.9</v>
      </c>
      <c r="AB1612" s="8">
        <v>6.0</v>
      </c>
      <c r="AC1612" s="8">
        <v>0.0</v>
      </c>
      <c r="AD1612" s="8">
        <v>-0.3</v>
      </c>
      <c r="AE1612" s="14">
        <v>2014.0</v>
      </c>
      <c r="AF1612" s="17"/>
    </row>
    <row r="1613">
      <c r="A1613" s="8">
        <v>45.0</v>
      </c>
      <c r="B1613" s="9" t="s">
        <v>3252</v>
      </c>
      <c r="C1613" s="10" t="s">
        <v>3253</v>
      </c>
      <c r="D1613" s="8">
        <v>22.0</v>
      </c>
      <c r="E1613" s="8">
        <v>34.0</v>
      </c>
      <c r="F1613" s="8">
        <v>16.0</v>
      </c>
      <c r="G1613" s="8">
        <v>18.0</v>
      </c>
      <c r="H1613" s="8">
        <v>27.1</v>
      </c>
      <c r="I1613" s="11">
        <v>9.7</v>
      </c>
      <c r="J1613" s="10">
        <v>3.4</v>
      </c>
      <c r="K1613" s="10">
        <v>9.0</v>
      </c>
      <c r="L1613" s="8">
        <v>38.0</v>
      </c>
      <c r="M1613" s="10">
        <v>1.0</v>
      </c>
      <c r="N1613" s="10">
        <v>3.0</v>
      </c>
      <c r="O1613" s="8">
        <v>32.7</v>
      </c>
      <c r="P1613" s="8">
        <v>1.9</v>
      </c>
      <c r="Q1613" s="8">
        <v>2.4</v>
      </c>
      <c r="R1613" s="8">
        <v>78.0</v>
      </c>
      <c r="S1613" s="8">
        <v>0.6</v>
      </c>
      <c r="T1613" s="8">
        <v>1.6</v>
      </c>
      <c r="U1613" s="8">
        <v>2.1</v>
      </c>
      <c r="V1613" s="8">
        <v>3.1</v>
      </c>
      <c r="W1613" s="8">
        <v>2.5</v>
      </c>
      <c r="X1613" s="8">
        <v>0.7</v>
      </c>
      <c r="Y1613" s="8">
        <v>0.1</v>
      </c>
      <c r="Z1613" s="8">
        <v>1.8</v>
      </c>
      <c r="AA1613" s="8">
        <v>17.4</v>
      </c>
      <c r="AB1613" s="8">
        <v>0.0</v>
      </c>
      <c r="AC1613" s="8">
        <v>0.0</v>
      </c>
      <c r="AD1613" s="8">
        <v>-0.9</v>
      </c>
      <c r="AE1613" s="14">
        <v>2014.0</v>
      </c>
      <c r="AF1613" s="17"/>
    </row>
    <row r="1614">
      <c r="A1614" s="8">
        <v>46.0</v>
      </c>
      <c r="B1614" s="9" t="s">
        <v>3254</v>
      </c>
      <c r="C1614" s="10" t="s">
        <v>3255</v>
      </c>
      <c r="D1614" s="8">
        <v>23.0</v>
      </c>
      <c r="E1614" s="8">
        <v>34.0</v>
      </c>
      <c r="F1614" s="8">
        <v>13.0</v>
      </c>
      <c r="G1614" s="8">
        <v>21.0</v>
      </c>
      <c r="H1614" s="8">
        <v>23.3</v>
      </c>
      <c r="I1614" s="11">
        <v>9.3</v>
      </c>
      <c r="J1614" s="10">
        <v>4.0</v>
      </c>
      <c r="K1614" s="10">
        <v>8.9</v>
      </c>
      <c r="L1614" s="8">
        <v>45.1</v>
      </c>
      <c r="M1614" s="8">
        <v>0.0</v>
      </c>
      <c r="N1614" s="10">
        <v>0.1</v>
      </c>
      <c r="O1614" s="8">
        <v>0.0</v>
      </c>
      <c r="P1614" s="8">
        <v>1.3</v>
      </c>
      <c r="Q1614" s="8">
        <v>1.9</v>
      </c>
      <c r="R1614" s="8">
        <v>66.2</v>
      </c>
      <c r="S1614" s="8">
        <v>1.7</v>
      </c>
      <c r="T1614" s="8">
        <v>3.6</v>
      </c>
      <c r="U1614" s="8">
        <v>5.3</v>
      </c>
      <c r="V1614" s="8">
        <v>1.4</v>
      </c>
      <c r="W1614" s="8">
        <v>2.0</v>
      </c>
      <c r="X1614" s="8">
        <v>0.6</v>
      </c>
      <c r="Y1614" s="8">
        <v>0.5</v>
      </c>
      <c r="Z1614" s="8">
        <v>3.0</v>
      </c>
      <c r="AA1614" s="8">
        <v>18.3</v>
      </c>
      <c r="AB1614" s="8">
        <v>3.0</v>
      </c>
      <c r="AC1614" s="8">
        <v>0.0</v>
      </c>
      <c r="AD1614" s="8">
        <v>-2.4</v>
      </c>
      <c r="AE1614" s="14">
        <v>2014.0</v>
      </c>
      <c r="AF1614" s="17"/>
    </row>
    <row r="1615">
      <c r="A1615" s="8">
        <v>47.0</v>
      </c>
      <c r="B1615" s="9" t="s">
        <v>3256</v>
      </c>
      <c r="C1615" s="10" t="s">
        <v>3257</v>
      </c>
      <c r="D1615" s="8">
        <v>27.0</v>
      </c>
      <c r="E1615" s="8">
        <v>34.0</v>
      </c>
      <c r="F1615" s="8">
        <v>12.0</v>
      </c>
      <c r="G1615" s="8">
        <v>22.0</v>
      </c>
      <c r="H1615" s="8">
        <v>27.8</v>
      </c>
      <c r="I1615" s="11">
        <v>9.2</v>
      </c>
      <c r="J1615" s="10">
        <v>4.1</v>
      </c>
      <c r="K1615" s="10">
        <v>7.1</v>
      </c>
      <c r="L1615" s="8">
        <v>57.4</v>
      </c>
      <c r="M1615" s="8">
        <v>0.0</v>
      </c>
      <c r="N1615" s="8">
        <v>0.0</v>
      </c>
      <c r="O1615" s="8">
        <v>0.0</v>
      </c>
      <c r="P1615" s="8">
        <v>1.0</v>
      </c>
      <c r="Q1615" s="8">
        <v>2.1</v>
      </c>
      <c r="R1615" s="8">
        <v>49.3</v>
      </c>
      <c r="S1615" s="8">
        <v>4.0</v>
      </c>
      <c r="T1615" s="8">
        <v>6.2</v>
      </c>
      <c r="U1615" s="8">
        <v>10.2</v>
      </c>
      <c r="V1615" s="8">
        <v>1.1</v>
      </c>
      <c r="W1615" s="8">
        <v>1.1</v>
      </c>
      <c r="X1615" s="8">
        <v>0.8</v>
      </c>
      <c r="Y1615" s="8">
        <v>1.1</v>
      </c>
      <c r="Z1615" s="8">
        <v>3.4</v>
      </c>
      <c r="AA1615" s="8">
        <v>24.3</v>
      </c>
      <c r="AB1615" s="8">
        <v>13.0</v>
      </c>
      <c r="AC1615" s="8">
        <v>0.0</v>
      </c>
      <c r="AD1615" s="8">
        <v>0.6</v>
      </c>
      <c r="AE1615" s="14">
        <v>2014.0</v>
      </c>
      <c r="AF1615" s="17"/>
    </row>
    <row r="1616">
      <c r="A1616" s="8">
        <v>48.0</v>
      </c>
      <c r="B1616" s="9" t="s">
        <v>3258</v>
      </c>
      <c r="C1616" s="10" t="s">
        <v>3259</v>
      </c>
      <c r="D1616" s="8">
        <v>28.0</v>
      </c>
      <c r="E1616" s="8">
        <v>33.0</v>
      </c>
      <c r="F1616" s="8">
        <v>16.0</v>
      </c>
      <c r="G1616" s="8">
        <v>17.0</v>
      </c>
      <c r="H1616" s="8">
        <v>24.1</v>
      </c>
      <c r="I1616" s="11">
        <v>9.0</v>
      </c>
      <c r="J1616" s="10">
        <v>4.1</v>
      </c>
      <c r="K1616" s="10">
        <v>8.9</v>
      </c>
      <c r="L1616" s="8">
        <v>45.8</v>
      </c>
      <c r="M1616" s="8">
        <v>0.0</v>
      </c>
      <c r="N1616" s="10">
        <v>0.1</v>
      </c>
      <c r="O1616" s="8">
        <v>0.0</v>
      </c>
      <c r="P1616" s="8">
        <v>0.8</v>
      </c>
      <c r="Q1616" s="8">
        <v>1.2</v>
      </c>
      <c r="R1616" s="8">
        <v>63.4</v>
      </c>
      <c r="S1616" s="8">
        <v>1.8</v>
      </c>
      <c r="T1616" s="8">
        <v>4.5</v>
      </c>
      <c r="U1616" s="8">
        <v>6.3</v>
      </c>
      <c r="V1616" s="8">
        <v>1.2</v>
      </c>
      <c r="W1616" s="8">
        <v>1.4</v>
      </c>
      <c r="X1616" s="8">
        <v>0.9</v>
      </c>
      <c r="Y1616" s="8">
        <v>0.5</v>
      </c>
      <c r="Z1616" s="8">
        <v>2.3</v>
      </c>
      <c r="AA1616" s="8">
        <v>19.2</v>
      </c>
      <c r="AB1616" s="8">
        <v>3.0</v>
      </c>
      <c r="AC1616" s="8">
        <v>0.0</v>
      </c>
      <c r="AD1616" s="8">
        <v>0.5</v>
      </c>
      <c r="AE1616" s="14">
        <v>2014.0</v>
      </c>
      <c r="AF1616" s="17"/>
    </row>
    <row r="1617">
      <c r="A1617" s="8">
        <v>49.0</v>
      </c>
      <c r="B1617" s="9" t="s">
        <v>3260</v>
      </c>
      <c r="C1617" s="10" t="s">
        <v>3261</v>
      </c>
      <c r="D1617" s="8">
        <v>28.0</v>
      </c>
      <c r="E1617" s="8">
        <v>34.0</v>
      </c>
      <c r="F1617" s="8">
        <v>16.0</v>
      </c>
      <c r="G1617" s="8">
        <v>18.0</v>
      </c>
      <c r="H1617" s="8">
        <v>24.0</v>
      </c>
      <c r="I1617" s="11">
        <v>8.9</v>
      </c>
      <c r="J1617" s="10">
        <v>3.1</v>
      </c>
      <c r="K1617" s="10">
        <v>8.0</v>
      </c>
      <c r="L1617" s="8">
        <v>39.1</v>
      </c>
      <c r="M1617" s="10">
        <v>1.3</v>
      </c>
      <c r="N1617" s="10">
        <v>3.3</v>
      </c>
      <c r="O1617" s="8">
        <v>38.1</v>
      </c>
      <c r="P1617" s="8">
        <v>1.4</v>
      </c>
      <c r="Q1617" s="8">
        <v>1.8</v>
      </c>
      <c r="R1617" s="8">
        <v>81.7</v>
      </c>
      <c r="S1617" s="8">
        <v>0.8</v>
      </c>
      <c r="T1617" s="8">
        <v>2.5</v>
      </c>
      <c r="U1617" s="8">
        <v>3.3</v>
      </c>
      <c r="V1617" s="8">
        <v>1.1</v>
      </c>
      <c r="W1617" s="8">
        <v>1.2</v>
      </c>
      <c r="X1617" s="8">
        <v>0.8</v>
      </c>
      <c r="Y1617" s="8">
        <v>0.3</v>
      </c>
      <c r="Z1617" s="8">
        <v>2.0</v>
      </c>
      <c r="AA1617" s="8">
        <v>16.8</v>
      </c>
      <c r="AB1617" s="8">
        <v>1.0</v>
      </c>
      <c r="AC1617" s="8">
        <v>0.0</v>
      </c>
      <c r="AD1617" s="8">
        <v>0.3</v>
      </c>
      <c r="AE1617" s="14">
        <v>2014.0</v>
      </c>
      <c r="AF1617" s="17"/>
    </row>
    <row r="1618">
      <c r="A1618" s="8">
        <v>50.0</v>
      </c>
      <c r="B1618" s="9" t="s">
        <v>3262</v>
      </c>
      <c r="C1618" s="10" t="s">
        <v>3263</v>
      </c>
      <c r="D1618" s="8">
        <v>33.0</v>
      </c>
      <c r="E1618" s="8">
        <v>33.0</v>
      </c>
      <c r="F1618" s="8">
        <v>15.0</v>
      </c>
      <c r="G1618" s="8">
        <v>18.0</v>
      </c>
      <c r="H1618" s="8">
        <v>27.7</v>
      </c>
      <c r="I1618" s="11">
        <v>8.5</v>
      </c>
      <c r="J1618" s="10">
        <v>3.6</v>
      </c>
      <c r="K1618" s="10">
        <v>7.8</v>
      </c>
      <c r="L1618" s="8">
        <v>46.3</v>
      </c>
      <c r="M1618" s="10">
        <v>0.2</v>
      </c>
      <c r="N1618" s="10">
        <v>0.8</v>
      </c>
      <c r="O1618" s="8">
        <v>28.6</v>
      </c>
      <c r="P1618" s="8">
        <v>1.1</v>
      </c>
      <c r="Q1618" s="8">
        <v>1.4</v>
      </c>
      <c r="R1618" s="8">
        <v>74.5</v>
      </c>
      <c r="S1618" s="8">
        <v>0.6</v>
      </c>
      <c r="T1618" s="8">
        <v>2.0</v>
      </c>
      <c r="U1618" s="8">
        <v>2.6</v>
      </c>
      <c r="V1618" s="8">
        <v>2.5</v>
      </c>
      <c r="W1618" s="8">
        <v>1.8</v>
      </c>
      <c r="X1618" s="8">
        <v>1.1</v>
      </c>
      <c r="Y1618" s="8">
        <v>0.5</v>
      </c>
      <c r="Z1618" s="8">
        <v>2.6</v>
      </c>
      <c r="AA1618" s="8">
        <v>17.1</v>
      </c>
      <c r="AB1618" s="8">
        <v>0.0</v>
      </c>
      <c r="AC1618" s="8">
        <v>0.0</v>
      </c>
      <c r="AD1618" s="8">
        <v>-1.0</v>
      </c>
      <c r="AE1618" s="14">
        <v>2014.0</v>
      </c>
      <c r="AF1618" s="17"/>
    </row>
    <row r="1619">
      <c r="A1619" s="8">
        <v>51.0</v>
      </c>
      <c r="B1619" s="9" t="s">
        <v>3264</v>
      </c>
      <c r="C1619" s="10" t="s">
        <v>3265</v>
      </c>
      <c r="D1619" s="8">
        <v>23.0</v>
      </c>
      <c r="E1619" s="8">
        <v>34.0</v>
      </c>
      <c r="F1619" s="8">
        <v>19.0</v>
      </c>
      <c r="G1619" s="8">
        <v>15.0</v>
      </c>
      <c r="H1619" s="8">
        <v>21.3</v>
      </c>
      <c r="I1619" s="11">
        <v>8.3</v>
      </c>
      <c r="J1619" s="10">
        <v>3.1</v>
      </c>
      <c r="K1619" s="10">
        <v>8.2</v>
      </c>
      <c r="L1619" s="8">
        <v>37.4</v>
      </c>
      <c r="M1619" s="10">
        <v>1.6</v>
      </c>
      <c r="N1619" s="10">
        <v>4.6</v>
      </c>
      <c r="O1619" s="8">
        <v>34.2</v>
      </c>
      <c r="P1619" s="8">
        <v>0.6</v>
      </c>
      <c r="Q1619" s="8">
        <v>0.7</v>
      </c>
      <c r="R1619" s="8">
        <v>84.0</v>
      </c>
      <c r="S1619" s="8">
        <v>0.5</v>
      </c>
      <c r="T1619" s="8">
        <v>1.7</v>
      </c>
      <c r="U1619" s="8">
        <v>2.2</v>
      </c>
      <c r="V1619" s="8">
        <v>3.6</v>
      </c>
      <c r="W1619" s="8">
        <v>2.4</v>
      </c>
      <c r="X1619" s="8">
        <v>0.8</v>
      </c>
      <c r="Y1619" s="8">
        <v>0.1</v>
      </c>
      <c r="Z1619" s="8">
        <v>1.1</v>
      </c>
      <c r="AA1619" s="8">
        <v>17.4</v>
      </c>
      <c r="AB1619" s="8">
        <v>1.0</v>
      </c>
      <c r="AC1619" s="8">
        <v>0.0</v>
      </c>
      <c r="AD1619" s="8">
        <v>0.4</v>
      </c>
      <c r="AE1619" s="14">
        <v>2014.0</v>
      </c>
      <c r="AF1619" s="17"/>
    </row>
    <row r="1620">
      <c r="A1620" s="8">
        <v>52.0</v>
      </c>
      <c r="B1620" s="9" t="s">
        <v>3266</v>
      </c>
      <c r="C1620" s="10" t="s">
        <v>3267</v>
      </c>
      <c r="D1620" s="8">
        <v>38.0</v>
      </c>
      <c r="E1620" s="8">
        <v>32.0</v>
      </c>
      <c r="F1620" s="8">
        <v>15.0</v>
      </c>
      <c r="G1620" s="8">
        <v>17.0</v>
      </c>
      <c r="H1620" s="8">
        <v>24.5</v>
      </c>
      <c r="I1620" s="11">
        <v>8.3</v>
      </c>
      <c r="J1620" s="10">
        <v>2.8</v>
      </c>
      <c r="K1620" s="10">
        <v>6.8</v>
      </c>
      <c r="L1620" s="8">
        <v>41.7</v>
      </c>
      <c r="M1620" s="10">
        <v>1.5</v>
      </c>
      <c r="N1620" s="10">
        <v>3.7</v>
      </c>
      <c r="O1620" s="8">
        <v>39.8</v>
      </c>
      <c r="P1620" s="8">
        <v>1.1</v>
      </c>
      <c r="Q1620" s="8">
        <v>1.1</v>
      </c>
      <c r="R1620" s="8">
        <v>100.0</v>
      </c>
      <c r="S1620" s="8">
        <v>0.1</v>
      </c>
      <c r="T1620" s="8">
        <v>1.3</v>
      </c>
      <c r="U1620" s="8">
        <v>1.4</v>
      </c>
      <c r="V1620" s="8">
        <v>4.2</v>
      </c>
      <c r="W1620" s="8">
        <v>1.7</v>
      </c>
      <c r="X1620" s="8">
        <v>0.4</v>
      </c>
      <c r="Y1620" s="8">
        <v>0.1</v>
      </c>
      <c r="Z1620" s="8">
        <v>1.2</v>
      </c>
      <c r="AA1620" s="8">
        <v>16.4</v>
      </c>
      <c r="AB1620" s="8">
        <v>0.0</v>
      </c>
      <c r="AC1620" s="8">
        <v>0.0</v>
      </c>
      <c r="AD1620" s="8">
        <v>-1.8</v>
      </c>
      <c r="AE1620" s="14">
        <v>2014.0</v>
      </c>
      <c r="AF1620" s="17"/>
    </row>
    <row r="1621">
      <c r="A1621" s="8">
        <v>53.0</v>
      </c>
      <c r="B1621" s="9" t="s">
        <v>3268</v>
      </c>
      <c r="C1621" s="10" t="s">
        <v>3269</v>
      </c>
      <c r="D1621" s="8">
        <v>31.0</v>
      </c>
      <c r="E1621" s="8">
        <v>34.0</v>
      </c>
      <c r="F1621" s="8">
        <v>16.0</v>
      </c>
      <c r="G1621" s="8">
        <v>18.0</v>
      </c>
      <c r="H1621" s="8">
        <v>24.2</v>
      </c>
      <c r="I1621" s="11">
        <v>8.2</v>
      </c>
      <c r="J1621" s="10">
        <v>3.4</v>
      </c>
      <c r="K1621" s="10">
        <v>7.2</v>
      </c>
      <c r="L1621" s="8">
        <v>46.9</v>
      </c>
      <c r="M1621" s="8">
        <v>0.0</v>
      </c>
      <c r="N1621" s="10">
        <v>0.1</v>
      </c>
      <c r="O1621" s="8">
        <v>0.0</v>
      </c>
      <c r="P1621" s="8">
        <v>1.4</v>
      </c>
      <c r="Q1621" s="8">
        <v>2.1</v>
      </c>
      <c r="R1621" s="8">
        <v>65.8</v>
      </c>
      <c r="S1621" s="8">
        <v>1.8</v>
      </c>
      <c r="T1621" s="8">
        <v>2.8</v>
      </c>
      <c r="U1621" s="8">
        <v>4.6</v>
      </c>
      <c r="V1621" s="8">
        <v>1.5</v>
      </c>
      <c r="W1621" s="8">
        <v>0.8</v>
      </c>
      <c r="X1621" s="8">
        <v>1.1</v>
      </c>
      <c r="Y1621" s="8">
        <v>0.2</v>
      </c>
      <c r="Z1621" s="8">
        <v>1.6</v>
      </c>
      <c r="AA1621" s="8">
        <v>16.9</v>
      </c>
      <c r="AB1621" s="8">
        <v>1.0</v>
      </c>
      <c r="AC1621" s="8">
        <v>0.0</v>
      </c>
      <c r="AD1621" s="8">
        <v>-1.9</v>
      </c>
      <c r="AE1621" s="14">
        <v>2014.0</v>
      </c>
      <c r="AF1621" s="17"/>
    </row>
    <row r="1622">
      <c r="A1622" s="8">
        <v>54.0</v>
      </c>
      <c r="B1622" s="9" t="s">
        <v>3270</v>
      </c>
      <c r="C1622" s="10" t="s">
        <v>3271</v>
      </c>
      <c r="D1622" s="8">
        <v>31.0</v>
      </c>
      <c r="E1622" s="8">
        <v>29.0</v>
      </c>
      <c r="F1622" s="8">
        <v>10.0</v>
      </c>
      <c r="G1622" s="8">
        <v>19.0</v>
      </c>
      <c r="H1622" s="8">
        <v>25.5</v>
      </c>
      <c r="I1622" s="11">
        <v>8.0</v>
      </c>
      <c r="J1622" s="10">
        <v>2.8</v>
      </c>
      <c r="K1622" s="10">
        <v>6.6</v>
      </c>
      <c r="L1622" s="8">
        <v>41.7</v>
      </c>
      <c r="M1622" s="10">
        <v>0.2</v>
      </c>
      <c r="N1622" s="10">
        <v>0.6</v>
      </c>
      <c r="O1622" s="8">
        <v>27.8</v>
      </c>
      <c r="P1622" s="8">
        <v>2.3</v>
      </c>
      <c r="Q1622" s="8">
        <v>2.9</v>
      </c>
      <c r="R1622" s="8">
        <v>79.5</v>
      </c>
      <c r="S1622" s="8">
        <v>0.5</v>
      </c>
      <c r="T1622" s="8">
        <v>1.9</v>
      </c>
      <c r="U1622" s="8">
        <v>2.3</v>
      </c>
      <c r="V1622" s="8">
        <v>3.6</v>
      </c>
      <c r="W1622" s="8">
        <v>2.1</v>
      </c>
      <c r="X1622" s="8">
        <v>0.9</v>
      </c>
      <c r="Y1622" s="8">
        <v>0.1</v>
      </c>
      <c r="Z1622" s="8">
        <v>2.6</v>
      </c>
      <c r="AA1622" s="8">
        <v>16.2</v>
      </c>
      <c r="AB1622" s="8">
        <v>0.0</v>
      </c>
      <c r="AC1622" s="8">
        <v>0.0</v>
      </c>
      <c r="AD1622" s="8">
        <v>-3.8</v>
      </c>
      <c r="AE1622" s="14">
        <v>2014.0</v>
      </c>
      <c r="AF1622" s="17"/>
    </row>
    <row r="1623">
      <c r="A1623" s="8">
        <v>55.0</v>
      </c>
      <c r="B1623" s="9" t="s">
        <v>3272</v>
      </c>
      <c r="C1623" s="10" t="s">
        <v>3273</v>
      </c>
      <c r="D1623" s="8">
        <v>32.0</v>
      </c>
      <c r="E1623" s="8">
        <v>34.0</v>
      </c>
      <c r="F1623" s="8">
        <v>25.0</v>
      </c>
      <c r="G1623" s="8">
        <v>9.0</v>
      </c>
      <c r="H1623" s="8">
        <v>27.0</v>
      </c>
      <c r="I1623" s="11">
        <v>7.9</v>
      </c>
      <c r="J1623" s="10">
        <v>3.1</v>
      </c>
      <c r="K1623" s="10">
        <v>6.9</v>
      </c>
      <c r="L1623" s="8">
        <v>45.7</v>
      </c>
      <c r="M1623" s="10">
        <v>0.2</v>
      </c>
      <c r="N1623" s="10">
        <v>0.7</v>
      </c>
      <c r="O1623" s="8">
        <v>33.3</v>
      </c>
      <c r="P1623" s="8">
        <v>1.4</v>
      </c>
      <c r="Q1623" s="8">
        <v>1.9</v>
      </c>
      <c r="R1623" s="8">
        <v>73.8</v>
      </c>
      <c r="S1623" s="8">
        <v>1.1</v>
      </c>
      <c r="T1623" s="8">
        <v>3.7</v>
      </c>
      <c r="U1623" s="8">
        <v>4.8</v>
      </c>
      <c r="V1623" s="8">
        <v>3.1</v>
      </c>
      <c r="W1623" s="8">
        <v>1.7</v>
      </c>
      <c r="X1623" s="8">
        <v>1.2</v>
      </c>
      <c r="Y1623" s="8">
        <v>0.9</v>
      </c>
      <c r="Z1623" s="8">
        <v>2.3</v>
      </c>
      <c r="AA1623" s="8">
        <v>20.2</v>
      </c>
      <c r="AB1623" s="8">
        <v>0.0</v>
      </c>
      <c r="AC1623" s="8">
        <v>0.0</v>
      </c>
      <c r="AD1623" s="8">
        <v>4.6</v>
      </c>
      <c r="AE1623" s="14">
        <v>2014.0</v>
      </c>
      <c r="AF1623" s="17"/>
    </row>
    <row r="1624">
      <c r="A1624" s="8">
        <v>56.0</v>
      </c>
      <c r="B1624" s="9" t="s">
        <v>3274</v>
      </c>
      <c r="C1624" s="10" t="s">
        <v>3275</v>
      </c>
      <c r="D1624" s="8">
        <v>23.0</v>
      </c>
      <c r="E1624" s="8">
        <v>34.0</v>
      </c>
      <c r="F1624" s="8">
        <v>15.0</v>
      </c>
      <c r="G1624" s="8">
        <v>19.0</v>
      </c>
      <c r="H1624" s="8">
        <v>20.4</v>
      </c>
      <c r="I1624" s="11">
        <v>7.9</v>
      </c>
      <c r="J1624" s="10">
        <v>2.8</v>
      </c>
      <c r="K1624" s="10">
        <v>7.8</v>
      </c>
      <c r="L1624" s="8">
        <v>36.2</v>
      </c>
      <c r="M1624" s="10">
        <v>0.4</v>
      </c>
      <c r="N1624" s="10">
        <v>1.4</v>
      </c>
      <c r="O1624" s="8">
        <v>26.5</v>
      </c>
      <c r="P1624" s="8">
        <v>1.8</v>
      </c>
      <c r="Q1624" s="8">
        <v>2.2</v>
      </c>
      <c r="R1624" s="8">
        <v>83.8</v>
      </c>
      <c r="S1624" s="8">
        <v>0.3</v>
      </c>
      <c r="T1624" s="8">
        <v>1.6</v>
      </c>
      <c r="U1624" s="8">
        <v>2.0</v>
      </c>
      <c r="V1624" s="8">
        <v>3.5</v>
      </c>
      <c r="W1624" s="8">
        <v>2.4</v>
      </c>
      <c r="X1624" s="8">
        <v>1.0</v>
      </c>
      <c r="Y1624" s="8">
        <v>0.2</v>
      </c>
      <c r="Z1624" s="8">
        <v>1.9</v>
      </c>
      <c r="AA1624" s="8">
        <v>16.1</v>
      </c>
      <c r="AB1624" s="8">
        <v>0.0</v>
      </c>
      <c r="AC1624" s="8">
        <v>0.0</v>
      </c>
      <c r="AD1624" s="8">
        <v>-2.2</v>
      </c>
      <c r="AE1624" s="14">
        <v>2014.0</v>
      </c>
      <c r="AF1624" s="17"/>
    </row>
    <row r="1625">
      <c r="A1625" s="8">
        <v>57.0</v>
      </c>
      <c r="B1625" s="9" t="s">
        <v>3276</v>
      </c>
      <c r="C1625" s="10" t="s">
        <v>3277</v>
      </c>
      <c r="D1625" s="8">
        <v>27.0</v>
      </c>
      <c r="E1625" s="8">
        <v>14.0</v>
      </c>
      <c r="F1625" s="8">
        <v>4.0</v>
      </c>
      <c r="G1625" s="8">
        <v>10.0</v>
      </c>
      <c r="H1625" s="8">
        <v>23.9</v>
      </c>
      <c r="I1625" s="11">
        <v>7.7</v>
      </c>
      <c r="J1625" s="10">
        <v>2.9</v>
      </c>
      <c r="K1625" s="10">
        <v>7.4</v>
      </c>
      <c r="L1625" s="8">
        <v>39.4</v>
      </c>
      <c r="M1625" s="10">
        <v>0.4</v>
      </c>
      <c r="N1625" s="10">
        <v>1.9</v>
      </c>
      <c r="O1625" s="8">
        <v>22.2</v>
      </c>
      <c r="P1625" s="8">
        <v>1.4</v>
      </c>
      <c r="Q1625" s="8">
        <v>1.6</v>
      </c>
      <c r="R1625" s="8">
        <v>90.9</v>
      </c>
      <c r="S1625" s="8">
        <v>0.7</v>
      </c>
      <c r="T1625" s="8">
        <v>1.5</v>
      </c>
      <c r="U1625" s="8">
        <v>2.2</v>
      </c>
      <c r="V1625" s="8">
        <v>1.4</v>
      </c>
      <c r="W1625" s="8">
        <v>0.9</v>
      </c>
      <c r="X1625" s="8">
        <v>1.3</v>
      </c>
      <c r="Y1625" s="8">
        <v>0.3</v>
      </c>
      <c r="Z1625" s="8">
        <v>2.4</v>
      </c>
      <c r="AA1625" s="8">
        <v>14.9</v>
      </c>
      <c r="AB1625" s="8">
        <v>0.0</v>
      </c>
      <c r="AC1625" s="8">
        <v>0.0</v>
      </c>
      <c r="AD1625" s="8">
        <v>-1.6</v>
      </c>
      <c r="AE1625" s="14">
        <v>2014.0</v>
      </c>
      <c r="AF1625" s="17"/>
    </row>
    <row r="1626">
      <c r="A1626" s="8">
        <v>58.0</v>
      </c>
      <c r="B1626" s="9" t="s">
        <v>3278</v>
      </c>
      <c r="C1626" s="10" t="s">
        <v>3279</v>
      </c>
      <c r="D1626" s="8">
        <v>28.0</v>
      </c>
      <c r="E1626" s="8">
        <v>34.0</v>
      </c>
      <c r="F1626" s="8">
        <v>15.0</v>
      </c>
      <c r="G1626" s="8">
        <v>19.0</v>
      </c>
      <c r="H1626" s="8">
        <v>27.1</v>
      </c>
      <c r="I1626" s="11">
        <v>7.7</v>
      </c>
      <c r="J1626" s="10">
        <v>3.2</v>
      </c>
      <c r="K1626" s="10">
        <v>6.9</v>
      </c>
      <c r="L1626" s="8">
        <v>46.2</v>
      </c>
      <c r="M1626" s="10">
        <v>0.5</v>
      </c>
      <c r="N1626" s="10">
        <v>1.4</v>
      </c>
      <c r="O1626" s="8">
        <v>34.7</v>
      </c>
      <c r="P1626" s="8">
        <v>0.8</v>
      </c>
      <c r="Q1626" s="8">
        <v>1.1</v>
      </c>
      <c r="R1626" s="8">
        <v>69.2</v>
      </c>
      <c r="S1626" s="8">
        <v>0.4</v>
      </c>
      <c r="T1626" s="8">
        <v>3.1</v>
      </c>
      <c r="U1626" s="8">
        <v>3.5</v>
      </c>
      <c r="V1626" s="8">
        <v>3.6</v>
      </c>
      <c r="W1626" s="8">
        <v>2.1</v>
      </c>
      <c r="X1626" s="8">
        <v>1.3</v>
      </c>
      <c r="Y1626" s="8">
        <v>0.3</v>
      </c>
      <c r="Z1626" s="8">
        <v>1.8</v>
      </c>
      <c r="AA1626" s="8">
        <v>18.4</v>
      </c>
      <c r="AB1626" s="8">
        <v>0.0</v>
      </c>
      <c r="AC1626" s="8">
        <v>0.0</v>
      </c>
      <c r="AD1626" s="8">
        <v>-2.0</v>
      </c>
      <c r="AE1626" s="14">
        <v>2014.0</v>
      </c>
      <c r="AF1626" s="17"/>
    </row>
    <row r="1627">
      <c r="A1627" s="8">
        <v>59.0</v>
      </c>
      <c r="B1627" s="9" t="s">
        <v>3280</v>
      </c>
      <c r="C1627" s="10" t="s">
        <v>3281</v>
      </c>
      <c r="D1627" s="8">
        <v>33.0</v>
      </c>
      <c r="E1627" s="8">
        <v>33.0</v>
      </c>
      <c r="F1627" s="8">
        <v>15.0</v>
      </c>
      <c r="G1627" s="8">
        <v>18.0</v>
      </c>
      <c r="H1627" s="8">
        <v>17.4</v>
      </c>
      <c r="I1627" s="11">
        <v>7.2</v>
      </c>
      <c r="J1627" s="10">
        <v>2.4</v>
      </c>
      <c r="K1627" s="10">
        <v>5.3</v>
      </c>
      <c r="L1627" s="8">
        <v>45.5</v>
      </c>
      <c r="M1627" s="8">
        <v>0.0</v>
      </c>
      <c r="N1627" s="10">
        <v>0.1</v>
      </c>
      <c r="O1627" s="8">
        <v>0.0</v>
      </c>
      <c r="P1627" s="8">
        <v>2.4</v>
      </c>
      <c r="Q1627" s="8">
        <v>2.8</v>
      </c>
      <c r="R1627" s="8">
        <v>85.9</v>
      </c>
      <c r="S1627" s="8">
        <v>0.9</v>
      </c>
      <c r="T1627" s="8">
        <v>2.2</v>
      </c>
      <c r="U1627" s="8">
        <v>3.1</v>
      </c>
      <c r="V1627" s="8">
        <v>1.2</v>
      </c>
      <c r="W1627" s="8">
        <v>1.4</v>
      </c>
      <c r="X1627" s="8">
        <v>0.4</v>
      </c>
      <c r="Y1627" s="8">
        <v>0.1</v>
      </c>
      <c r="Z1627" s="8">
        <v>2.2</v>
      </c>
      <c r="AA1627" s="8">
        <v>12.6</v>
      </c>
      <c r="AB1627" s="8">
        <v>0.0</v>
      </c>
      <c r="AC1627" s="8">
        <v>0.0</v>
      </c>
      <c r="AD1627" s="8">
        <v>0.7</v>
      </c>
      <c r="AE1627" s="14">
        <v>2014.0</v>
      </c>
      <c r="AF1627" s="17"/>
    </row>
    <row r="1628">
      <c r="A1628" s="8">
        <v>60.0</v>
      </c>
      <c r="B1628" s="9" t="s">
        <v>3282</v>
      </c>
      <c r="C1628" s="10" t="s">
        <v>3283</v>
      </c>
      <c r="D1628" s="8">
        <v>26.0</v>
      </c>
      <c r="E1628" s="8">
        <v>17.0</v>
      </c>
      <c r="F1628" s="8">
        <v>7.0</v>
      </c>
      <c r="G1628" s="8">
        <v>10.0</v>
      </c>
      <c r="H1628" s="8">
        <v>26.5</v>
      </c>
      <c r="I1628" s="11">
        <v>7.2</v>
      </c>
      <c r="J1628" s="10">
        <v>2.8</v>
      </c>
      <c r="K1628" s="10">
        <v>6.9</v>
      </c>
      <c r="L1628" s="8">
        <v>40.2</v>
      </c>
      <c r="M1628" s="10">
        <v>0.5</v>
      </c>
      <c r="N1628" s="10">
        <v>1.4</v>
      </c>
      <c r="O1628" s="8">
        <v>37.5</v>
      </c>
      <c r="P1628" s="8">
        <v>1.2</v>
      </c>
      <c r="Q1628" s="8">
        <v>1.4</v>
      </c>
      <c r="R1628" s="8">
        <v>83.3</v>
      </c>
      <c r="S1628" s="8">
        <v>0.5</v>
      </c>
      <c r="T1628" s="8">
        <v>1.8</v>
      </c>
      <c r="U1628" s="8">
        <v>2.3</v>
      </c>
      <c r="V1628" s="8">
        <v>6.0</v>
      </c>
      <c r="W1628" s="8">
        <v>2.8</v>
      </c>
      <c r="X1628" s="8">
        <v>1.2</v>
      </c>
      <c r="Y1628" s="8">
        <v>0.5</v>
      </c>
      <c r="Z1628" s="8">
        <v>2.5</v>
      </c>
      <c r="AA1628" s="8">
        <v>19.6</v>
      </c>
      <c r="AB1628" s="8">
        <v>1.0</v>
      </c>
      <c r="AC1628" s="8">
        <v>0.0</v>
      </c>
      <c r="AD1628" s="8">
        <v>1.3</v>
      </c>
      <c r="AE1628" s="14">
        <v>2014.0</v>
      </c>
      <c r="AF1628" s="17"/>
    </row>
    <row r="1629">
      <c r="A1629" s="8">
        <v>61.0</v>
      </c>
      <c r="B1629" s="9" t="s">
        <v>3284</v>
      </c>
      <c r="C1629" s="10" t="s">
        <v>3285</v>
      </c>
      <c r="D1629" s="8">
        <v>24.0</v>
      </c>
      <c r="E1629" s="8">
        <v>33.0</v>
      </c>
      <c r="F1629" s="8">
        <v>12.0</v>
      </c>
      <c r="G1629" s="8">
        <v>21.0</v>
      </c>
      <c r="H1629" s="8">
        <v>17.5</v>
      </c>
      <c r="I1629" s="11">
        <v>7.2</v>
      </c>
      <c r="J1629" s="10">
        <v>2.6</v>
      </c>
      <c r="K1629" s="10">
        <v>6.1</v>
      </c>
      <c r="L1629" s="8">
        <v>43.0</v>
      </c>
      <c r="M1629" s="10">
        <v>1.4</v>
      </c>
      <c r="N1629" s="10">
        <v>3.7</v>
      </c>
      <c r="O1629" s="8">
        <v>38.5</v>
      </c>
      <c r="P1629" s="8">
        <v>0.6</v>
      </c>
      <c r="Q1629" s="8">
        <v>0.8</v>
      </c>
      <c r="R1629" s="8">
        <v>73.1</v>
      </c>
      <c r="S1629" s="8">
        <v>0.3</v>
      </c>
      <c r="T1629" s="8">
        <v>1.8</v>
      </c>
      <c r="U1629" s="8">
        <v>2.1</v>
      </c>
      <c r="V1629" s="8">
        <v>0.7</v>
      </c>
      <c r="W1629" s="8">
        <v>0.8</v>
      </c>
      <c r="X1629" s="8">
        <v>0.6</v>
      </c>
      <c r="Y1629" s="8">
        <v>0.1</v>
      </c>
      <c r="Z1629" s="8">
        <v>2.0</v>
      </c>
      <c r="AA1629" s="8">
        <v>12.8</v>
      </c>
      <c r="AB1629" s="8">
        <v>0.0</v>
      </c>
      <c r="AC1629" s="8">
        <v>0.0</v>
      </c>
      <c r="AD1629" s="8">
        <v>-1.4</v>
      </c>
      <c r="AE1629" s="14">
        <v>2014.0</v>
      </c>
      <c r="AF1629" s="17"/>
    </row>
    <row r="1630">
      <c r="A1630" s="8">
        <v>62.0</v>
      </c>
      <c r="B1630" s="9" t="s">
        <v>3286</v>
      </c>
      <c r="C1630" s="10" t="s">
        <v>3287</v>
      </c>
      <c r="D1630" s="8">
        <v>33.0</v>
      </c>
      <c r="E1630" s="8">
        <v>11.0</v>
      </c>
      <c r="F1630" s="8">
        <v>8.0</v>
      </c>
      <c r="G1630" s="8">
        <v>3.0</v>
      </c>
      <c r="H1630" s="8">
        <v>27.5</v>
      </c>
      <c r="I1630" s="11">
        <v>7.2</v>
      </c>
      <c r="J1630" s="10">
        <v>2.9</v>
      </c>
      <c r="K1630" s="10">
        <v>7.4</v>
      </c>
      <c r="L1630" s="8">
        <v>39.5</v>
      </c>
      <c r="M1630" s="8">
        <v>0.0</v>
      </c>
      <c r="N1630" s="8">
        <v>0.0</v>
      </c>
      <c r="O1630" s="8">
        <v>0.0</v>
      </c>
      <c r="P1630" s="8">
        <v>1.4</v>
      </c>
      <c r="Q1630" s="8">
        <v>1.9</v>
      </c>
      <c r="R1630" s="8">
        <v>71.4</v>
      </c>
      <c r="S1630" s="8">
        <v>2.5</v>
      </c>
      <c r="T1630" s="8">
        <v>5.7</v>
      </c>
      <c r="U1630" s="8">
        <v>8.2</v>
      </c>
      <c r="V1630" s="8">
        <v>1.5</v>
      </c>
      <c r="W1630" s="8">
        <v>0.9</v>
      </c>
      <c r="X1630" s="8">
        <v>0.3</v>
      </c>
      <c r="Y1630" s="8">
        <v>0.7</v>
      </c>
      <c r="Z1630" s="8">
        <v>1.8</v>
      </c>
      <c r="AA1630" s="8">
        <v>18.9</v>
      </c>
      <c r="AB1630" s="8">
        <v>2.0</v>
      </c>
      <c r="AC1630" s="8">
        <v>0.0</v>
      </c>
      <c r="AD1630" s="8">
        <v>1.7</v>
      </c>
      <c r="AE1630" s="14">
        <v>2014.0</v>
      </c>
      <c r="AF1630" s="17"/>
    </row>
    <row r="1631">
      <c r="A1631" s="8">
        <v>63.0</v>
      </c>
      <c r="B1631" s="9" t="s">
        <v>3288</v>
      </c>
      <c r="C1631" s="10" t="s">
        <v>3289</v>
      </c>
      <c r="D1631" s="8">
        <v>34.0</v>
      </c>
      <c r="E1631" s="8">
        <v>28.0</v>
      </c>
      <c r="F1631" s="8">
        <v>13.0</v>
      </c>
      <c r="G1631" s="8">
        <v>15.0</v>
      </c>
      <c r="H1631" s="8">
        <v>21.8</v>
      </c>
      <c r="I1631" s="11">
        <v>7.0</v>
      </c>
      <c r="J1631" s="10">
        <v>2.5</v>
      </c>
      <c r="K1631" s="10">
        <v>6.5</v>
      </c>
      <c r="L1631" s="8">
        <v>37.9</v>
      </c>
      <c r="M1631" s="10">
        <v>1.0</v>
      </c>
      <c r="N1631" s="10">
        <v>3.1</v>
      </c>
      <c r="O1631" s="8">
        <v>33.7</v>
      </c>
      <c r="P1631" s="8">
        <v>1.0</v>
      </c>
      <c r="Q1631" s="8">
        <v>1.1</v>
      </c>
      <c r="R1631" s="8">
        <v>93.5</v>
      </c>
      <c r="S1631" s="8">
        <v>0.4</v>
      </c>
      <c r="T1631" s="8">
        <v>2.5</v>
      </c>
      <c r="U1631" s="8">
        <v>2.9</v>
      </c>
      <c r="V1631" s="8">
        <v>2.5</v>
      </c>
      <c r="W1631" s="8">
        <v>1.3</v>
      </c>
      <c r="X1631" s="8">
        <v>0.3</v>
      </c>
      <c r="Y1631" s="8">
        <v>0.0</v>
      </c>
      <c r="Z1631" s="8">
        <v>1.1</v>
      </c>
      <c r="AA1631" s="8">
        <v>14.0</v>
      </c>
      <c r="AB1631" s="8">
        <v>0.0</v>
      </c>
      <c r="AC1631" s="8">
        <v>0.0</v>
      </c>
      <c r="AD1631" s="8">
        <v>1.1</v>
      </c>
      <c r="AE1631" s="14">
        <v>2014.0</v>
      </c>
      <c r="AF1631" s="17"/>
    </row>
    <row r="1632">
      <c r="A1632" s="8">
        <v>64.0</v>
      </c>
      <c r="B1632" s="9" t="s">
        <v>3290</v>
      </c>
      <c r="C1632" s="10" t="s">
        <v>3291</v>
      </c>
      <c r="D1632" s="8">
        <v>23.0</v>
      </c>
      <c r="E1632" s="8">
        <v>34.0</v>
      </c>
      <c r="F1632" s="8">
        <v>16.0</v>
      </c>
      <c r="G1632" s="8">
        <v>18.0</v>
      </c>
      <c r="H1632" s="8">
        <v>16.9</v>
      </c>
      <c r="I1632" s="11">
        <v>7.0</v>
      </c>
      <c r="J1632" s="10">
        <v>2.9</v>
      </c>
      <c r="K1632" s="10">
        <v>6.5</v>
      </c>
      <c r="L1632" s="8">
        <v>44.3</v>
      </c>
      <c r="M1632" s="8">
        <v>0.0</v>
      </c>
      <c r="N1632" s="8">
        <v>0.0</v>
      </c>
      <c r="O1632" s="8">
        <v>0.0</v>
      </c>
      <c r="P1632" s="8">
        <v>1.2</v>
      </c>
      <c r="Q1632" s="8">
        <v>2.0</v>
      </c>
      <c r="R1632" s="8">
        <v>59.4</v>
      </c>
      <c r="S1632" s="8">
        <v>1.5</v>
      </c>
      <c r="T1632" s="8">
        <v>1.5</v>
      </c>
      <c r="U1632" s="8">
        <v>3.1</v>
      </c>
      <c r="V1632" s="8">
        <v>0.6</v>
      </c>
      <c r="W1632" s="8">
        <v>1.5</v>
      </c>
      <c r="X1632" s="8">
        <v>0.8</v>
      </c>
      <c r="Y1632" s="8">
        <v>0.7</v>
      </c>
      <c r="Z1632" s="8">
        <v>2.6</v>
      </c>
      <c r="AA1632" s="8">
        <v>13.5</v>
      </c>
      <c r="AB1632" s="8">
        <v>1.0</v>
      </c>
      <c r="AC1632" s="8">
        <v>0.0</v>
      </c>
      <c r="AD1632" s="8">
        <v>-0.9</v>
      </c>
      <c r="AE1632" s="14">
        <v>2014.0</v>
      </c>
      <c r="AF1632" s="17"/>
    </row>
    <row r="1633">
      <c r="A1633" s="8">
        <v>65.0</v>
      </c>
      <c r="B1633" s="9" t="s">
        <v>3292</v>
      </c>
      <c r="C1633" s="10" t="s">
        <v>3293</v>
      </c>
      <c r="D1633" s="8">
        <v>25.0</v>
      </c>
      <c r="E1633" s="8">
        <v>34.0</v>
      </c>
      <c r="F1633" s="8">
        <v>16.0</v>
      </c>
      <c r="G1633" s="8">
        <v>18.0</v>
      </c>
      <c r="H1633" s="8">
        <v>21.6</v>
      </c>
      <c r="I1633" s="11">
        <v>6.9</v>
      </c>
      <c r="J1633" s="10">
        <v>2.0</v>
      </c>
      <c r="K1633" s="10">
        <v>5.9</v>
      </c>
      <c r="L1633" s="8">
        <v>34.3</v>
      </c>
      <c r="M1633" s="10">
        <v>0.8</v>
      </c>
      <c r="N1633" s="10">
        <v>2.1</v>
      </c>
      <c r="O1633" s="8">
        <v>38.6</v>
      </c>
      <c r="P1633" s="8">
        <v>2.1</v>
      </c>
      <c r="Q1633" s="8">
        <v>2.8</v>
      </c>
      <c r="R1633" s="8">
        <v>75.5</v>
      </c>
      <c r="S1633" s="8">
        <v>1.4</v>
      </c>
      <c r="T1633" s="8">
        <v>2.2</v>
      </c>
      <c r="U1633" s="8">
        <v>3.6</v>
      </c>
      <c r="V1633" s="8">
        <v>0.9</v>
      </c>
      <c r="W1633" s="8">
        <v>0.7</v>
      </c>
      <c r="X1633" s="8">
        <v>0.9</v>
      </c>
      <c r="Y1633" s="8">
        <v>0.3</v>
      </c>
      <c r="Z1633" s="8">
        <v>2.1</v>
      </c>
      <c r="AA1633" s="8">
        <v>14.4</v>
      </c>
      <c r="AB1633" s="8">
        <v>0.0</v>
      </c>
      <c r="AC1633" s="8">
        <v>0.0</v>
      </c>
      <c r="AD1633" s="8">
        <v>-1.4</v>
      </c>
      <c r="AE1633" s="14">
        <v>2014.0</v>
      </c>
      <c r="AF1633" s="17"/>
    </row>
    <row r="1634">
      <c r="A1634" s="8">
        <v>66.0</v>
      </c>
      <c r="B1634" s="9" t="s">
        <v>3294</v>
      </c>
      <c r="C1634" s="10" t="s">
        <v>3295</v>
      </c>
      <c r="D1634" s="8">
        <v>25.0</v>
      </c>
      <c r="E1634" s="8">
        <v>11.0</v>
      </c>
      <c r="F1634" s="8">
        <v>4.0</v>
      </c>
      <c r="G1634" s="8">
        <v>7.0</v>
      </c>
      <c r="H1634" s="8">
        <v>16.2</v>
      </c>
      <c r="I1634" s="11">
        <v>6.9</v>
      </c>
      <c r="J1634" s="10">
        <v>2.5</v>
      </c>
      <c r="K1634" s="10">
        <v>6.3</v>
      </c>
      <c r="L1634" s="8">
        <v>40.6</v>
      </c>
      <c r="M1634" s="10">
        <v>0.5</v>
      </c>
      <c r="N1634" s="10">
        <v>2.5</v>
      </c>
      <c r="O1634" s="8">
        <v>22.2</v>
      </c>
      <c r="P1634" s="8">
        <v>1.3</v>
      </c>
      <c r="Q1634" s="8">
        <v>1.4</v>
      </c>
      <c r="R1634" s="8">
        <v>93.3</v>
      </c>
      <c r="S1634" s="8">
        <v>0.5</v>
      </c>
      <c r="T1634" s="8">
        <v>1.4</v>
      </c>
      <c r="U1634" s="8">
        <v>1.8</v>
      </c>
      <c r="V1634" s="8">
        <v>1.2</v>
      </c>
      <c r="W1634" s="8">
        <v>1.4</v>
      </c>
      <c r="X1634" s="8">
        <v>1.4</v>
      </c>
      <c r="Y1634" s="8">
        <v>0.2</v>
      </c>
      <c r="Z1634" s="8">
        <v>1.5</v>
      </c>
      <c r="AA1634" s="8">
        <v>13.5</v>
      </c>
      <c r="AB1634" s="8">
        <v>0.0</v>
      </c>
      <c r="AC1634" s="8">
        <v>0.0</v>
      </c>
      <c r="AD1634" s="8">
        <v>-2.0</v>
      </c>
      <c r="AE1634" s="14">
        <v>2014.0</v>
      </c>
      <c r="AF1634" s="17"/>
    </row>
    <row r="1635">
      <c r="A1635" s="8">
        <v>67.0</v>
      </c>
      <c r="B1635" s="9" t="s">
        <v>3296</v>
      </c>
      <c r="C1635" s="10" t="s">
        <v>3297</v>
      </c>
      <c r="D1635" s="8">
        <v>28.0</v>
      </c>
      <c r="E1635" s="8">
        <v>33.0</v>
      </c>
      <c r="F1635" s="8">
        <v>12.0</v>
      </c>
      <c r="G1635" s="8">
        <v>21.0</v>
      </c>
      <c r="H1635" s="8">
        <v>16.2</v>
      </c>
      <c r="I1635" s="11">
        <v>6.7</v>
      </c>
      <c r="J1635" s="10">
        <v>2.4</v>
      </c>
      <c r="K1635" s="10">
        <v>6.3</v>
      </c>
      <c r="L1635" s="8">
        <v>37.3</v>
      </c>
      <c r="M1635" s="10">
        <v>1.1</v>
      </c>
      <c r="N1635" s="10">
        <v>3.2</v>
      </c>
      <c r="O1635" s="8">
        <v>33.0</v>
      </c>
      <c r="P1635" s="8">
        <v>0.9</v>
      </c>
      <c r="Q1635" s="8">
        <v>1.2</v>
      </c>
      <c r="R1635" s="8">
        <v>77.5</v>
      </c>
      <c r="S1635" s="8">
        <v>0.2</v>
      </c>
      <c r="T1635" s="8">
        <v>0.6</v>
      </c>
      <c r="U1635" s="8">
        <v>0.8</v>
      </c>
      <c r="V1635" s="8">
        <v>2.4</v>
      </c>
      <c r="W1635" s="8">
        <v>1.3</v>
      </c>
      <c r="X1635" s="8">
        <v>0.6</v>
      </c>
      <c r="Y1635" s="8">
        <v>0.1</v>
      </c>
      <c r="Z1635" s="8">
        <v>1.2</v>
      </c>
      <c r="AA1635" s="8">
        <v>12.2</v>
      </c>
      <c r="AB1635" s="8">
        <v>0.0</v>
      </c>
      <c r="AC1635" s="8">
        <v>0.0</v>
      </c>
      <c r="AD1635" s="8">
        <v>-2.5</v>
      </c>
      <c r="AE1635" s="14">
        <v>2014.0</v>
      </c>
      <c r="AF1635" s="17"/>
    </row>
    <row r="1636">
      <c r="A1636" s="8">
        <v>68.0</v>
      </c>
      <c r="B1636" s="9" t="s">
        <v>3298</v>
      </c>
      <c r="C1636" s="10" t="s">
        <v>3299</v>
      </c>
      <c r="D1636" s="8">
        <v>28.0</v>
      </c>
      <c r="E1636" s="8">
        <v>34.0</v>
      </c>
      <c r="F1636" s="8">
        <v>15.0</v>
      </c>
      <c r="G1636" s="8">
        <v>19.0</v>
      </c>
      <c r="H1636" s="8">
        <v>27.6</v>
      </c>
      <c r="I1636" s="11">
        <v>6.7</v>
      </c>
      <c r="J1636" s="10">
        <v>2.9</v>
      </c>
      <c r="K1636" s="10">
        <v>6.6</v>
      </c>
      <c r="L1636" s="8">
        <v>43.8</v>
      </c>
      <c r="M1636" s="8">
        <v>0.0</v>
      </c>
      <c r="N1636" s="8">
        <v>0.0</v>
      </c>
      <c r="O1636" s="8">
        <v>0.0</v>
      </c>
      <c r="P1636" s="8">
        <v>0.9</v>
      </c>
      <c r="Q1636" s="8">
        <v>1.6</v>
      </c>
      <c r="R1636" s="8">
        <v>55.6</v>
      </c>
      <c r="S1636" s="8">
        <v>1.1</v>
      </c>
      <c r="T1636" s="8">
        <v>4.0</v>
      </c>
      <c r="U1636" s="8">
        <v>5.1</v>
      </c>
      <c r="V1636" s="8">
        <v>1.2</v>
      </c>
      <c r="W1636" s="8">
        <v>0.8</v>
      </c>
      <c r="X1636" s="8">
        <v>0.7</v>
      </c>
      <c r="Y1636" s="8">
        <v>0.1</v>
      </c>
      <c r="Z1636" s="8">
        <v>2.6</v>
      </c>
      <c r="AA1636" s="8">
        <v>14.7</v>
      </c>
      <c r="AB1636" s="8">
        <v>1.0</v>
      </c>
      <c r="AC1636" s="8">
        <v>0.0</v>
      </c>
      <c r="AD1636" s="8">
        <v>-2.9</v>
      </c>
      <c r="AE1636" s="14">
        <v>2014.0</v>
      </c>
      <c r="AF1636" s="17"/>
    </row>
    <row r="1637">
      <c r="A1637" s="8">
        <v>69.0</v>
      </c>
      <c r="B1637" s="9" t="s">
        <v>3300</v>
      </c>
      <c r="C1637" s="10" t="s">
        <v>3301</v>
      </c>
      <c r="D1637" s="8">
        <v>22.0</v>
      </c>
      <c r="E1637" s="8">
        <v>30.0</v>
      </c>
      <c r="F1637" s="8">
        <v>24.0</v>
      </c>
      <c r="G1637" s="8">
        <v>6.0</v>
      </c>
      <c r="H1637" s="8">
        <v>21.8</v>
      </c>
      <c r="I1637" s="11">
        <v>6.0</v>
      </c>
      <c r="J1637" s="10">
        <v>2.4</v>
      </c>
      <c r="K1637" s="10">
        <v>4.6</v>
      </c>
      <c r="L1637" s="8">
        <v>51.1</v>
      </c>
      <c r="M1637" s="8">
        <v>0.0</v>
      </c>
      <c r="N1637" s="8">
        <v>0.0</v>
      </c>
      <c r="O1637" s="8">
        <v>100.0</v>
      </c>
      <c r="P1637" s="8">
        <v>1.3</v>
      </c>
      <c r="Q1637" s="8">
        <v>1.7</v>
      </c>
      <c r="R1637" s="8">
        <v>76.0</v>
      </c>
      <c r="S1637" s="8">
        <v>1.5</v>
      </c>
      <c r="T1637" s="8">
        <v>3.5</v>
      </c>
      <c r="U1637" s="8">
        <v>5.1</v>
      </c>
      <c r="V1637" s="8">
        <v>1.2</v>
      </c>
      <c r="W1637" s="8">
        <v>0.8</v>
      </c>
      <c r="X1637" s="8">
        <v>0.5</v>
      </c>
      <c r="Y1637" s="8">
        <v>0.4</v>
      </c>
      <c r="Z1637" s="8">
        <v>2.1</v>
      </c>
      <c r="AA1637" s="8">
        <v>14.1</v>
      </c>
      <c r="AB1637" s="8">
        <v>3.0</v>
      </c>
      <c r="AC1637" s="8">
        <v>0.0</v>
      </c>
      <c r="AD1637" s="8">
        <v>3.5</v>
      </c>
      <c r="AE1637" s="14">
        <v>2014.0</v>
      </c>
      <c r="AF1637" s="17"/>
    </row>
    <row r="1638">
      <c r="A1638" s="8">
        <v>69.0</v>
      </c>
      <c r="B1638" s="9" t="s">
        <v>3302</v>
      </c>
      <c r="C1638" s="10" t="s">
        <v>3303</v>
      </c>
      <c r="D1638" s="8">
        <v>24.0</v>
      </c>
      <c r="E1638" s="8">
        <v>30.0</v>
      </c>
      <c r="F1638" s="8">
        <v>15.0</v>
      </c>
      <c r="G1638" s="8">
        <v>15.0</v>
      </c>
      <c r="H1638" s="8">
        <v>17.9</v>
      </c>
      <c r="I1638" s="11">
        <v>6.0</v>
      </c>
      <c r="J1638" s="10">
        <v>2.3</v>
      </c>
      <c r="K1638" s="10">
        <v>5.7</v>
      </c>
      <c r="L1638" s="8">
        <v>40.0</v>
      </c>
      <c r="M1638" s="10">
        <v>0.5</v>
      </c>
      <c r="N1638" s="10">
        <v>1.4</v>
      </c>
      <c r="O1638" s="8">
        <v>37.2</v>
      </c>
      <c r="P1638" s="8">
        <v>1.0</v>
      </c>
      <c r="Q1638" s="8">
        <v>1.2</v>
      </c>
      <c r="R1638" s="8">
        <v>82.9</v>
      </c>
      <c r="S1638" s="8">
        <v>1.0</v>
      </c>
      <c r="T1638" s="8">
        <v>2.3</v>
      </c>
      <c r="U1638" s="8">
        <v>3.3</v>
      </c>
      <c r="V1638" s="8">
        <v>1.4</v>
      </c>
      <c r="W1638" s="8">
        <v>1.1</v>
      </c>
      <c r="X1638" s="8">
        <v>1.0</v>
      </c>
      <c r="Y1638" s="8">
        <v>0.1</v>
      </c>
      <c r="Z1638" s="8">
        <v>1.0</v>
      </c>
      <c r="AA1638" s="8">
        <v>13.4</v>
      </c>
      <c r="AB1638" s="8">
        <v>0.0</v>
      </c>
      <c r="AC1638" s="8">
        <v>0.0</v>
      </c>
      <c r="AD1638" s="8">
        <v>-0.6</v>
      </c>
      <c r="AE1638" s="14">
        <v>2014.0</v>
      </c>
      <c r="AF1638" s="17"/>
    </row>
    <row r="1639">
      <c r="A1639" s="8">
        <v>71.0</v>
      </c>
      <c r="B1639" s="9" t="s">
        <v>3304</v>
      </c>
      <c r="C1639" s="10" t="s">
        <v>3305</v>
      </c>
      <c r="D1639" s="8">
        <v>23.0</v>
      </c>
      <c r="E1639" s="8">
        <v>34.0</v>
      </c>
      <c r="F1639" s="8">
        <v>16.0</v>
      </c>
      <c r="G1639" s="8">
        <v>18.0</v>
      </c>
      <c r="H1639" s="8">
        <v>18.4</v>
      </c>
      <c r="I1639" s="11">
        <v>6.0</v>
      </c>
      <c r="J1639" s="10">
        <v>2.6</v>
      </c>
      <c r="K1639" s="10">
        <v>5.2</v>
      </c>
      <c r="L1639" s="8">
        <v>49.2</v>
      </c>
      <c r="M1639" s="8">
        <v>0.0</v>
      </c>
      <c r="N1639" s="10">
        <v>0.1</v>
      </c>
      <c r="O1639" s="8">
        <v>0.0</v>
      </c>
      <c r="P1639" s="8">
        <v>0.9</v>
      </c>
      <c r="Q1639" s="8">
        <v>1.1</v>
      </c>
      <c r="R1639" s="8">
        <v>81.1</v>
      </c>
      <c r="S1639" s="8">
        <v>0.9</v>
      </c>
      <c r="T1639" s="8">
        <v>3.5</v>
      </c>
      <c r="U1639" s="8">
        <v>4.4</v>
      </c>
      <c r="V1639" s="8">
        <v>1.2</v>
      </c>
      <c r="W1639" s="8">
        <v>1.7</v>
      </c>
      <c r="X1639" s="8">
        <v>0.4</v>
      </c>
      <c r="Y1639" s="8">
        <v>1.1</v>
      </c>
      <c r="Z1639" s="8">
        <v>2.7</v>
      </c>
      <c r="AA1639" s="8">
        <v>14.5</v>
      </c>
      <c r="AB1639" s="8">
        <v>2.0</v>
      </c>
      <c r="AC1639" s="8">
        <v>0.0</v>
      </c>
      <c r="AD1639" s="8">
        <v>0.5</v>
      </c>
      <c r="AE1639" s="14">
        <v>2014.0</v>
      </c>
      <c r="AF1639" s="17"/>
    </row>
    <row r="1640">
      <c r="A1640" s="8">
        <v>71.0</v>
      </c>
      <c r="B1640" s="9" t="s">
        <v>3306</v>
      </c>
      <c r="C1640" s="10" t="s">
        <v>3307</v>
      </c>
      <c r="D1640" s="8">
        <v>25.0</v>
      </c>
      <c r="E1640" s="8">
        <v>34.0</v>
      </c>
      <c r="F1640" s="8">
        <v>15.0</v>
      </c>
      <c r="G1640" s="8">
        <v>19.0</v>
      </c>
      <c r="H1640" s="8">
        <v>16.6</v>
      </c>
      <c r="I1640" s="11">
        <v>6.0</v>
      </c>
      <c r="J1640" s="10">
        <v>2.1</v>
      </c>
      <c r="K1640" s="10">
        <v>6.0</v>
      </c>
      <c r="L1640" s="8">
        <v>35.3</v>
      </c>
      <c r="M1640" s="10">
        <v>0.7</v>
      </c>
      <c r="N1640" s="10">
        <v>2.4</v>
      </c>
      <c r="O1640" s="8">
        <v>28.9</v>
      </c>
      <c r="P1640" s="8">
        <v>1.1</v>
      </c>
      <c r="Q1640" s="8">
        <v>1.4</v>
      </c>
      <c r="R1640" s="8">
        <v>73.5</v>
      </c>
      <c r="S1640" s="8">
        <v>0.4</v>
      </c>
      <c r="T1640" s="8">
        <v>1.6</v>
      </c>
      <c r="U1640" s="8">
        <v>2.1</v>
      </c>
      <c r="V1640" s="8">
        <v>1.3</v>
      </c>
      <c r="W1640" s="8">
        <v>1.0</v>
      </c>
      <c r="X1640" s="8">
        <v>0.7</v>
      </c>
      <c r="Y1640" s="8">
        <v>0.3</v>
      </c>
      <c r="Z1640" s="8">
        <v>1.5</v>
      </c>
      <c r="AA1640" s="8">
        <v>12.0</v>
      </c>
      <c r="AB1640" s="8">
        <v>0.0</v>
      </c>
      <c r="AC1640" s="8">
        <v>0.0</v>
      </c>
      <c r="AD1640" s="8">
        <v>-0.9</v>
      </c>
      <c r="AE1640" s="14">
        <v>2014.0</v>
      </c>
      <c r="AF1640" s="17"/>
    </row>
    <row r="1641">
      <c r="A1641" s="8">
        <v>73.0</v>
      </c>
      <c r="B1641" s="9" t="s">
        <v>3308</v>
      </c>
      <c r="C1641" s="10" t="s">
        <v>3309</v>
      </c>
      <c r="D1641" s="8">
        <v>26.0</v>
      </c>
      <c r="E1641" s="8">
        <v>24.0</v>
      </c>
      <c r="F1641" s="8">
        <v>17.0</v>
      </c>
      <c r="G1641" s="8">
        <v>7.0</v>
      </c>
      <c r="H1641" s="8">
        <v>18.4</v>
      </c>
      <c r="I1641" s="11">
        <v>5.8</v>
      </c>
      <c r="J1641" s="10">
        <v>2.2</v>
      </c>
      <c r="K1641" s="10">
        <v>5.2</v>
      </c>
      <c r="L1641" s="8">
        <v>41.9</v>
      </c>
      <c r="M1641" s="10">
        <v>0.2</v>
      </c>
      <c r="N1641" s="10">
        <v>0.8</v>
      </c>
      <c r="O1641" s="8">
        <v>27.8</v>
      </c>
      <c r="P1641" s="8">
        <v>1.3</v>
      </c>
      <c r="Q1641" s="8">
        <v>1.8</v>
      </c>
      <c r="R1641" s="8">
        <v>73.8</v>
      </c>
      <c r="S1641" s="8">
        <v>0.3</v>
      </c>
      <c r="T1641" s="8">
        <v>1.9</v>
      </c>
      <c r="U1641" s="8">
        <v>2.2</v>
      </c>
      <c r="V1641" s="8">
        <v>2.1</v>
      </c>
      <c r="W1641" s="8">
        <v>1.5</v>
      </c>
      <c r="X1641" s="8">
        <v>0.7</v>
      </c>
      <c r="Y1641" s="8">
        <v>0.3</v>
      </c>
      <c r="Z1641" s="8">
        <v>2.1</v>
      </c>
      <c r="AA1641" s="8">
        <v>12.4</v>
      </c>
      <c r="AB1641" s="8">
        <v>0.0</v>
      </c>
      <c r="AC1641" s="8">
        <v>0.0</v>
      </c>
      <c r="AD1641" s="8">
        <v>1.3</v>
      </c>
      <c r="AE1641" s="14">
        <v>2014.0</v>
      </c>
      <c r="AF1641" s="17"/>
    </row>
    <row r="1642">
      <c r="A1642" s="8">
        <v>74.0</v>
      </c>
      <c r="B1642" s="9" t="s">
        <v>3310</v>
      </c>
      <c r="C1642" s="10" t="s">
        <v>3311</v>
      </c>
      <c r="D1642" s="8">
        <v>32.0</v>
      </c>
      <c r="E1642" s="8">
        <v>34.0</v>
      </c>
      <c r="F1642" s="8">
        <v>12.0</v>
      </c>
      <c r="G1642" s="8">
        <v>22.0</v>
      </c>
      <c r="H1642" s="8">
        <v>17.0</v>
      </c>
      <c r="I1642" s="11">
        <v>5.8</v>
      </c>
      <c r="J1642" s="10">
        <v>2.1</v>
      </c>
      <c r="K1642" s="10">
        <v>5.9</v>
      </c>
      <c r="L1642" s="8">
        <v>36.1</v>
      </c>
      <c r="M1642" s="10">
        <v>0.5</v>
      </c>
      <c r="N1642" s="10">
        <v>1.5</v>
      </c>
      <c r="O1642" s="8">
        <v>34.0</v>
      </c>
      <c r="P1642" s="8">
        <v>1.0</v>
      </c>
      <c r="Q1642" s="8">
        <v>1.1</v>
      </c>
      <c r="R1642" s="8">
        <v>92.1</v>
      </c>
      <c r="S1642" s="8">
        <v>0.2</v>
      </c>
      <c r="T1642" s="8">
        <v>1.9</v>
      </c>
      <c r="U1642" s="8">
        <v>2.1</v>
      </c>
      <c r="V1642" s="8">
        <v>3.2</v>
      </c>
      <c r="W1642" s="8">
        <v>1.6</v>
      </c>
      <c r="X1642" s="8">
        <v>0.7</v>
      </c>
      <c r="Y1642" s="8">
        <v>0.1</v>
      </c>
      <c r="Z1642" s="8">
        <v>1.2</v>
      </c>
      <c r="AA1642" s="8">
        <v>13.2</v>
      </c>
      <c r="AB1642" s="8">
        <v>1.0</v>
      </c>
      <c r="AC1642" s="8">
        <v>1.0</v>
      </c>
      <c r="AD1642" s="8">
        <v>-1.7</v>
      </c>
      <c r="AE1642" s="14">
        <v>2014.0</v>
      </c>
      <c r="AF1642" s="17"/>
    </row>
    <row r="1643">
      <c r="A1643" s="8">
        <v>75.0</v>
      </c>
      <c r="B1643" s="9" t="s">
        <v>3312</v>
      </c>
      <c r="C1643" s="10" t="s">
        <v>3313</v>
      </c>
      <c r="D1643" s="8">
        <v>23.0</v>
      </c>
      <c r="E1643" s="8">
        <v>34.0</v>
      </c>
      <c r="F1643" s="8">
        <v>12.0</v>
      </c>
      <c r="G1643" s="8">
        <v>22.0</v>
      </c>
      <c r="H1643" s="8">
        <v>19.1</v>
      </c>
      <c r="I1643" s="11">
        <v>5.8</v>
      </c>
      <c r="J1643" s="10">
        <v>2.0</v>
      </c>
      <c r="K1643" s="10">
        <v>5.6</v>
      </c>
      <c r="L1643" s="8">
        <v>35.4</v>
      </c>
      <c r="M1643" s="10">
        <v>1.4</v>
      </c>
      <c r="N1643" s="10">
        <v>4.1</v>
      </c>
      <c r="O1643" s="8">
        <v>32.9</v>
      </c>
      <c r="P1643" s="8">
        <v>0.4</v>
      </c>
      <c r="Q1643" s="8">
        <v>0.6</v>
      </c>
      <c r="R1643" s="8">
        <v>71.4</v>
      </c>
      <c r="S1643" s="8">
        <v>0.7</v>
      </c>
      <c r="T1643" s="8">
        <v>1.7</v>
      </c>
      <c r="U1643" s="8">
        <v>2.4</v>
      </c>
      <c r="V1643" s="8">
        <v>0.6</v>
      </c>
      <c r="W1643" s="8">
        <v>0.8</v>
      </c>
      <c r="X1643" s="8">
        <v>0.4</v>
      </c>
      <c r="Y1643" s="8">
        <v>0.2</v>
      </c>
      <c r="Z1643" s="8">
        <v>1.4</v>
      </c>
      <c r="AA1643" s="8">
        <v>11.2</v>
      </c>
      <c r="AB1643" s="8">
        <v>0.0</v>
      </c>
      <c r="AC1643" s="8">
        <v>0.0</v>
      </c>
      <c r="AD1643" s="8">
        <v>0.3</v>
      </c>
      <c r="AE1643" s="14">
        <v>2014.0</v>
      </c>
      <c r="AF1643" s="17"/>
    </row>
    <row r="1644">
      <c r="A1644" s="8">
        <v>76.0</v>
      </c>
      <c r="B1644" s="9" t="s">
        <v>3314</v>
      </c>
      <c r="C1644" s="10" t="s">
        <v>3315</v>
      </c>
      <c r="D1644" s="8">
        <v>30.0</v>
      </c>
      <c r="E1644" s="8">
        <v>33.0</v>
      </c>
      <c r="F1644" s="8">
        <v>29.0</v>
      </c>
      <c r="G1644" s="8">
        <v>4.0</v>
      </c>
      <c r="H1644" s="8">
        <v>18.9</v>
      </c>
      <c r="I1644" s="11">
        <v>5.8</v>
      </c>
      <c r="J1644" s="10">
        <v>1.9</v>
      </c>
      <c r="K1644" s="10">
        <v>4.5</v>
      </c>
      <c r="L1644" s="8">
        <v>43.5</v>
      </c>
      <c r="M1644" s="10">
        <v>1.1</v>
      </c>
      <c r="N1644" s="10">
        <v>2.4</v>
      </c>
      <c r="O1644" s="8">
        <v>44.9</v>
      </c>
      <c r="P1644" s="8">
        <v>0.8</v>
      </c>
      <c r="Q1644" s="8">
        <v>1.0</v>
      </c>
      <c r="R1644" s="8">
        <v>84.4</v>
      </c>
      <c r="S1644" s="8">
        <v>0.3</v>
      </c>
      <c r="T1644" s="8">
        <v>1.3</v>
      </c>
      <c r="U1644" s="8">
        <v>1.6</v>
      </c>
      <c r="V1644" s="8">
        <v>2.2</v>
      </c>
      <c r="W1644" s="8">
        <v>1.2</v>
      </c>
      <c r="X1644" s="8">
        <v>0.7</v>
      </c>
      <c r="Y1644" s="8">
        <v>0.0</v>
      </c>
      <c r="Z1644" s="8">
        <v>1.3</v>
      </c>
      <c r="AA1644" s="8">
        <v>12.1</v>
      </c>
      <c r="AB1644" s="8">
        <v>0.0</v>
      </c>
      <c r="AC1644" s="8">
        <v>0.0</v>
      </c>
      <c r="AD1644" s="8">
        <v>4.1</v>
      </c>
      <c r="AE1644" s="14">
        <v>2014.0</v>
      </c>
      <c r="AF1644" s="17"/>
    </row>
    <row r="1645">
      <c r="A1645" s="8">
        <v>77.0</v>
      </c>
      <c r="B1645" s="9" t="s">
        <v>3316</v>
      </c>
      <c r="C1645" s="10" t="s">
        <v>3317</v>
      </c>
      <c r="D1645" s="8">
        <v>31.0</v>
      </c>
      <c r="E1645" s="8">
        <v>31.0</v>
      </c>
      <c r="F1645" s="8">
        <v>13.0</v>
      </c>
      <c r="G1645" s="8">
        <v>18.0</v>
      </c>
      <c r="H1645" s="8">
        <v>22.7</v>
      </c>
      <c r="I1645" s="11">
        <v>5.7</v>
      </c>
      <c r="J1645" s="10">
        <v>2.3</v>
      </c>
      <c r="K1645" s="10">
        <v>6.8</v>
      </c>
      <c r="L1645" s="8">
        <v>33.3</v>
      </c>
      <c r="M1645" s="10">
        <v>0.2</v>
      </c>
      <c r="N1645" s="10">
        <v>0.7</v>
      </c>
      <c r="O1645" s="8">
        <v>22.7</v>
      </c>
      <c r="P1645" s="8">
        <v>1.1</v>
      </c>
      <c r="Q1645" s="8">
        <v>1.4</v>
      </c>
      <c r="R1645" s="8">
        <v>78.6</v>
      </c>
      <c r="S1645" s="8">
        <v>0.5</v>
      </c>
      <c r="T1645" s="8">
        <v>1.3</v>
      </c>
      <c r="U1645" s="8">
        <v>1.8</v>
      </c>
      <c r="V1645" s="8">
        <v>3.2</v>
      </c>
      <c r="W1645" s="8">
        <v>1.5</v>
      </c>
      <c r="X1645" s="8">
        <v>1.0</v>
      </c>
      <c r="Y1645" s="8">
        <v>0.0</v>
      </c>
      <c r="Z1645" s="8">
        <v>1.6</v>
      </c>
      <c r="AA1645" s="8">
        <v>13.0</v>
      </c>
      <c r="AB1645" s="8">
        <v>0.0</v>
      </c>
      <c r="AC1645" s="8">
        <v>0.0</v>
      </c>
      <c r="AD1645" s="8">
        <v>-1.4</v>
      </c>
      <c r="AE1645" s="14">
        <v>2014.0</v>
      </c>
      <c r="AF1645" s="17"/>
    </row>
    <row r="1646">
      <c r="A1646" s="8">
        <v>78.0</v>
      </c>
      <c r="B1646" s="9" t="s">
        <v>3318</v>
      </c>
      <c r="C1646" s="10" t="s">
        <v>3319</v>
      </c>
      <c r="D1646" s="8">
        <v>40.0</v>
      </c>
      <c r="E1646" s="8">
        <v>21.0</v>
      </c>
      <c r="F1646" s="8">
        <v>9.0</v>
      </c>
      <c r="G1646" s="8">
        <v>12.0</v>
      </c>
      <c r="H1646" s="8">
        <v>16.3</v>
      </c>
      <c r="I1646" s="11">
        <v>5.6</v>
      </c>
      <c r="J1646" s="10">
        <v>2.3</v>
      </c>
      <c r="K1646" s="10">
        <v>5.8</v>
      </c>
      <c r="L1646" s="8">
        <v>39.7</v>
      </c>
      <c r="M1646" s="10">
        <v>0.1</v>
      </c>
      <c r="N1646" s="10">
        <v>0.6</v>
      </c>
      <c r="O1646" s="8">
        <v>25.0</v>
      </c>
      <c r="P1646" s="8">
        <v>0.9</v>
      </c>
      <c r="Q1646" s="8">
        <v>1.2</v>
      </c>
      <c r="R1646" s="8">
        <v>76.0</v>
      </c>
      <c r="S1646" s="8">
        <v>0.5</v>
      </c>
      <c r="T1646" s="8">
        <v>1.8</v>
      </c>
      <c r="U1646" s="8">
        <v>2.3</v>
      </c>
      <c r="V1646" s="8">
        <v>1.0</v>
      </c>
      <c r="W1646" s="8">
        <v>1.1</v>
      </c>
      <c r="X1646" s="8">
        <v>0.4</v>
      </c>
      <c r="Y1646" s="8">
        <v>0.4</v>
      </c>
      <c r="Z1646" s="8">
        <v>2.0</v>
      </c>
      <c r="AA1646" s="8">
        <v>10.8</v>
      </c>
      <c r="AB1646" s="8">
        <v>0.0</v>
      </c>
      <c r="AC1646" s="8">
        <v>0.0</v>
      </c>
      <c r="AD1646" s="8">
        <v>-2.4</v>
      </c>
      <c r="AE1646" s="14">
        <v>2014.0</v>
      </c>
      <c r="AF1646" s="17"/>
    </row>
    <row r="1647">
      <c r="A1647" s="8">
        <v>79.0</v>
      </c>
      <c r="B1647" s="9" t="s">
        <v>3320</v>
      </c>
      <c r="C1647" s="10" t="s">
        <v>3321</v>
      </c>
      <c r="D1647" s="8">
        <v>32.0</v>
      </c>
      <c r="E1647" s="8">
        <v>34.0</v>
      </c>
      <c r="F1647" s="8">
        <v>12.0</v>
      </c>
      <c r="G1647" s="8">
        <v>22.0</v>
      </c>
      <c r="H1647" s="8">
        <v>21.3</v>
      </c>
      <c r="I1647" s="11">
        <v>5.3</v>
      </c>
      <c r="J1647" s="10">
        <v>1.9</v>
      </c>
      <c r="K1647" s="10">
        <v>5.4</v>
      </c>
      <c r="L1647" s="8">
        <v>34.6</v>
      </c>
      <c r="M1647" s="10">
        <v>0.9</v>
      </c>
      <c r="N1647" s="10">
        <v>3.3</v>
      </c>
      <c r="O1647" s="8">
        <v>25.9</v>
      </c>
      <c r="P1647" s="8">
        <v>0.7</v>
      </c>
      <c r="Q1647" s="8">
        <v>0.9</v>
      </c>
      <c r="R1647" s="8">
        <v>79.3</v>
      </c>
      <c r="S1647" s="8">
        <v>0.6</v>
      </c>
      <c r="T1647" s="8">
        <v>1.2</v>
      </c>
      <c r="U1647" s="8">
        <v>1.8</v>
      </c>
      <c r="V1647" s="8">
        <v>1.4</v>
      </c>
      <c r="W1647" s="8">
        <v>0.6</v>
      </c>
      <c r="X1647" s="8">
        <v>0.5</v>
      </c>
      <c r="Y1647" s="8">
        <v>0.1</v>
      </c>
      <c r="Z1647" s="8">
        <v>2.0</v>
      </c>
      <c r="AA1647" s="8">
        <v>10.6</v>
      </c>
      <c r="AB1647" s="8">
        <v>0.0</v>
      </c>
      <c r="AC1647" s="8">
        <v>0.0</v>
      </c>
      <c r="AD1647" s="8">
        <v>-1.3</v>
      </c>
      <c r="AE1647" s="14">
        <v>2014.0</v>
      </c>
      <c r="AF1647" s="17"/>
    </row>
    <row r="1648">
      <c r="A1648" s="8">
        <v>80.0</v>
      </c>
      <c r="B1648" s="9" t="s">
        <v>3322</v>
      </c>
      <c r="C1648" s="10" t="s">
        <v>3323</v>
      </c>
      <c r="D1648" s="8">
        <v>26.0</v>
      </c>
      <c r="E1648" s="8">
        <v>34.0</v>
      </c>
      <c r="F1648" s="8">
        <v>15.0</v>
      </c>
      <c r="G1648" s="8">
        <v>19.0</v>
      </c>
      <c r="H1648" s="8">
        <v>21.9</v>
      </c>
      <c r="I1648" s="11">
        <v>5.3</v>
      </c>
      <c r="J1648" s="10">
        <v>2.1</v>
      </c>
      <c r="K1648" s="10">
        <v>5.0</v>
      </c>
      <c r="L1648" s="8">
        <v>40.9</v>
      </c>
      <c r="M1648" s="10">
        <v>0.8</v>
      </c>
      <c r="N1648" s="10">
        <v>1.9</v>
      </c>
      <c r="O1648" s="8">
        <v>43.1</v>
      </c>
      <c r="P1648" s="8">
        <v>0.3</v>
      </c>
      <c r="Q1648" s="8">
        <v>0.5</v>
      </c>
      <c r="R1648" s="8">
        <v>68.8</v>
      </c>
      <c r="S1648" s="8">
        <v>1.0</v>
      </c>
      <c r="T1648" s="8">
        <v>2.9</v>
      </c>
      <c r="U1648" s="8">
        <v>3.9</v>
      </c>
      <c r="V1648" s="8">
        <v>1.0</v>
      </c>
      <c r="W1648" s="8">
        <v>1.1</v>
      </c>
      <c r="X1648" s="8">
        <v>0.7</v>
      </c>
      <c r="Y1648" s="8">
        <v>0.2</v>
      </c>
      <c r="Z1648" s="8">
        <v>2.6</v>
      </c>
      <c r="AA1648" s="8">
        <v>12.8</v>
      </c>
      <c r="AB1648" s="8">
        <v>0.0</v>
      </c>
      <c r="AC1648" s="8">
        <v>0.0</v>
      </c>
      <c r="AD1648" s="8">
        <v>-2.7</v>
      </c>
      <c r="AE1648" s="14">
        <v>2014.0</v>
      </c>
      <c r="AF1648" s="17"/>
    </row>
    <row r="1649">
      <c r="A1649" s="8">
        <v>81.0</v>
      </c>
      <c r="B1649" s="9" t="s">
        <v>3324</v>
      </c>
      <c r="C1649" s="10" t="s">
        <v>3325</v>
      </c>
      <c r="D1649" s="8">
        <v>27.0</v>
      </c>
      <c r="E1649" s="8">
        <v>34.0</v>
      </c>
      <c r="F1649" s="8">
        <v>16.0</v>
      </c>
      <c r="G1649" s="8">
        <v>18.0</v>
      </c>
      <c r="H1649" s="8">
        <v>24.8</v>
      </c>
      <c r="I1649" s="11">
        <v>4.9</v>
      </c>
      <c r="J1649" s="10">
        <v>2.1</v>
      </c>
      <c r="K1649" s="10">
        <v>3.8</v>
      </c>
      <c r="L1649" s="8">
        <v>53.8</v>
      </c>
      <c r="M1649" s="8">
        <v>0.0</v>
      </c>
      <c r="N1649" s="8">
        <v>0.0</v>
      </c>
      <c r="O1649" s="8">
        <v>100.0</v>
      </c>
      <c r="P1649" s="8">
        <v>0.8</v>
      </c>
      <c r="Q1649" s="8">
        <v>1.3</v>
      </c>
      <c r="R1649" s="8">
        <v>60.5</v>
      </c>
      <c r="S1649" s="8">
        <v>1.9</v>
      </c>
      <c r="T1649" s="8">
        <v>6.0</v>
      </c>
      <c r="U1649" s="8">
        <v>7.9</v>
      </c>
      <c r="V1649" s="8">
        <v>2.1</v>
      </c>
      <c r="W1649" s="8">
        <v>1.4</v>
      </c>
      <c r="X1649" s="8">
        <v>0.5</v>
      </c>
      <c r="Y1649" s="8">
        <v>0.9</v>
      </c>
      <c r="Z1649" s="8">
        <v>2.8</v>
      </c>
      <c r="AA1649" s="8">
        <v>17.7</v>
      </c>
      <c r="AB1649" s="8">
        <v>2.0</v>
      </c>
      <c r="AC1649" s="8">
        <v>0.0</v>
      </c>
      <c r="AD1649" s="8">
        <v>-3.3</v>
      </c>
      <c r="AE1649" s="14">
        <v>2014.0</v>
      </c>
      <c r="AF1649" s="17"/>
    </row>
    <row r="1650">
      <c r="A1650" s="8">
        <v>81.0</v>
      </c>
      <c r="B1650" s="9" t="s">
        <v>3326</v>
      </c>
      <c r="C1650" s="10" t="s">
        <v>3327</v>
      </c>
      <c r="D1650" s="8">
        <v>32.0</v>
      </c>
      <c r="E1650" s="8">
        <v>34.0</v>
      </c>
      <c r="F1650" s="8">
        <v>25.0</v>
      </c>
      <c r="G1650" s="8">
        <v>9.0</v>
      </c>
      <c r="H1650" s="8">
        <v>17.8</v>
      </c>
      <c r="I1650" s="11">
        <v>4.9</v>
      </c>
      <c r="J1650" s="10">
        <v>1.9</v>
      </c>
      <c r="K1650" s="10">
        <v>4.7</v>
      </c>
      <c r="L1650" s="8">
        <v>40.0</v>
      </c>
      <c r="M1650" s="10">
        <v>0.6</v>
      </c>
      <c r="N1650" s="10">
        <v>1.9</v>
      </c>
      <c r="O1650" s="8">
        <v>33.3</v>
      </c>
      <c r="P1650" s="8">
        <v>0.5</v>
      </c>
      <c r="Q1650" s="8">
        <v>0.7</v>
      </c>
      <c r="R1650" s="8">
        <v>73.9</v>
      </c>
      <c r="S1650" s="8">
        <v>0.3</v>
      </c>
      <c r="T1650" s="8">
        <v>1.5</v>
      </c>
      <c r="U1650" s="8">
        <v>1.8</v>
      </c>
      <c r="V1650" s="8">
        <v>1.1</v>
      </c>
      <c r="W1650" s="8">
        <v>0.9</v>
      </c>
      <c r="X1650" s="8">
        <v>0.9</v>
      </c>
      <c r="Y1650" s="8">
        <v>0.1</v>
      </c>
      <c r="Z1650" s="8">
        <v>2.0</v>
      </c>
      <c r="AA1650" s="8">
        <v>10.6</v>
      </c>
      <c r="AB1650" s="8">
        <v>0.0</v>
      </c>
      <c r="AC1650" s="8">
        <v>0.0</v>
      </c>
      <c r="AD1650" s="8">
        <v>1.3</v>
      </c>
      <c r="AE1650" s="14">
        <v>2014.0</v>
      </c>
      <c r="AF1650" s="17"/>
    </row>
    <row r="1651">
      <c r="A1651" s="8">
        <v>83.0</v>
      </c>
      <c r="B1651" s="9" t="s">
        <v>3328</v>
      </c>
      <c r="C1651" s="10" t="s">
        <v>3329</v>
      </c>
      <c r="D1651" s="8">
        <v>28.0</v>
      </c>
      <c r="E1651" s="8">
        <v>29.0</v>
      </c>
      <c r="F1651" s="8">
        <v>10.0</v>
      </c>
      <c r="G1651" s="8">
        <v>19.0</v>
      </c>
      <c r="H1651" s="8">
        <v>13.4</v>
      </c>
      <c r="I1651" s="11">
        <v>4.8</v>
      </c>
      <c r="J1651" s="10">
        <v>1.8</v>
      </c>
      <c r="K1651" s="10">
        <v>4.0</v>
      </c>
      <c r="L1651" s="8">
        <v>43.6</v>
      </c>
      <c r="M1651" s="10">
        <v>1.0</v>
      </c>
      <c r="N1651" s="10">
        <v>2.5</v>
      </c>
      <c r="O1651" s="8">
        <v>40.3</v>
      </c>
      <c r="P1651" s="8">
        <v>0.3</v>
      </c>
      <c r="Q1651" s="8">
        <v>0.3</v>
      </c>
      <c r="R1651" s="8">
        <v>90.0</v>
      </c>
      <c r="S1651" s="8">
        <v>0.5</v>
      </c>
      <c r="T1651" s="8">
        <v>0.8</v>
      </c>
      <c r="U1651" s="8">
        <v>1.3</v>
      </c>
      <c r="V1651" s="8">
        <v>1.0</v>
      </c>
      <c r="W1651" s="8">
        <v>0.8</v>
      </c>
      <c r="X1651" s="8">
        <v>0.4</v>
      </c>
      <c r="Y1651" s="8">
        <v>0.3</v>
      </c>
      <c r="Z1651" s="8">
        <v>1.7</v>
      </c>
      <c r="AA1651" s="8">
        <v>9.6</v>
      </c>
      <c r="AB1651" s="8">
        <v>0.0</v>
      </c>
      <c r="AC1651" s="8">
        <v>0.0</v>
      </c>
      <c r="AD1651" s="8">
        <v>-2.5</v>
      </c>
      <c r="AE1651" s="14">
        <v>2014.0</v>
      </c>
      <c r="AF1651" s="17"/>
    </row>
    <row r="1652">
      <c r="A1652" s="8">
        <v>84.0</v>
      </c>
      <c r="B1652" s="9" t="s">
        <v>3330</v>
      </c>
      <c r="C1652" s="10" t="s">
        <v>3331</v>
      </c>
      <c r="D1652" s="8">
        <v>25.0</v>
      </c>
      <c r="E1652" s="8">
        <v>34.0</v>
      </c>
      <c r="F1652" s="8">
        <v>19.0</v>
      </c>
      <c r="G1652" s="8">
        <v>15.0</v>
      </c>
      <c r="H1652" s="8">
        <v>17.5</v>
      </c>
      <c r="I1652" s="11">
        <v>4.8</v>
      </c>
      <c r="J1652" s="10">
        <v>1.8</v>
      </c>
      <c r="K1652" s="10">
        <v>5.6</v>
      </c>
      <c r="L1652" s="8">
        <v>32.3</v>
      </c>
      <c r="M1652" s="10">
        <v>0.4</v>
      </c>
      <c r="N1652" s="10">
        <v>1.4</v>
      </c>
      <c r="O1652" s="8">
        <v>25.5</v>
      </c>
      <c r="P1652" s="8">
        <v>0.9</v>
      </c>
      <c r="Q1652" s="8">
        <v>1.2</v>
      </c>
      <c r="R1652" s="8">
        <v>71.4</v>
      </c>
      <c r="S1652" s="8">
        <v>0.5</v>
      </c>
      <c r="T1652" s="8">
        <v>1.5</v>
      </c>
      <c r="U1652" s="8">
        <v>2.1</v>
      </c>
      <c r="V1652" s="8">
        <v>1.6</v>
      </c>
      <c r="W1652" s="8">
        <v>1.1</v>
      </c>
      <c r="X1652" s="8">
        <v>0.5</v>
      </c>
      <c r="Y1652" s="8">
        <v>0.1</v>
      </c>
      <c r="Z1652" s="8">
        <v>1.4</v>
      </c>
      <c r="AA1652" s="8">
        <v>10.1</v>
      </c>
      <c r="AB1652" s="8">
        <v>0.0</v>
      </c>
      <c r="AC1652" s="8">
        <v>0.0</v>
      </c>
      <c r="AD1652" s="8">
        <v>-0.6</v>
      </c>
      <c r="AE1652" s="14">
        <v>2014.0</v>
      </c>
      <c r="AF1652" s="17"/>
    </row>
    <row r="1653">
      <c r="A1653" s="8">
        <v>85.0</v>
      </c>
      <c r="B1653" s="9" t="s">
        <v>3332</v>
      </c>
      <c r="C1653" s="10" t="s">
        <v>3333</v>
      </c>
      <c r="D1653" s="8">
        <v>24.0</v>
      </c>
      <c r="E1653" s="8">
        <v>34.0</v>
      </c>
      <c r="F1653" s="8">
        <v>16.0</v>
      </c>
      <c r="G1653" s="8">
        <v>18.0</v>
      </c>
      <c r="H1653" s="8">
        <v>16.2</v>
      </c>
      <c r="I1653" s="11">
        <v>4.5</v>
      </c>
      <c r="J1653" s="10">
        <v>1.7</v>
      </c>
      <c r="K1653" s="10">
        <v>4.5</v>
      </c>
      <c r="L1653" s="8">
        <v>38.3</v>
      </c>
      <c r="M1653" s="10">
        <v>0.1</v>
      </c>
      <c r="N1653" s="10">
        <v>0.6</v>
      </c>
      <c r="O1653" s="8">
        <v>25.0</v>
      </c>
      <c r="P1653" s="8">
        <v>0.9</v>
      </c>
      <c r="Q1653" s="8">
        <v>1.3</v>
      </c>
      <c r="R1653" s="8">
        <v>70.5</v>
      </c>
      <c r="S1653" s="8">
        <v>0.8</v>
      </c>
      <c r="T1653" s="8">
        <v>2.1</v>
      </c>
      <c r="U1653" s="8">
        <v>2.9</v>
      </c>
      <c r="V1653" s="8">
        <v>1.3</v>
      </c>
      <c r="W1653" s="8">
        <v>0.9</v>
      </c>
      <c r="X1653" s="8">
        <v>0.7</v>
      </c>
      <c r="Y1653" s="8">
        <v>0.1</v>
      </c>
      <c r="Z1653" s="8">
        <v>1.8</v>
      </c>
      <c r="AA1653" s="8">
        <v>10.5</v>
      </c>
      <c r="AB1653" s="8">
        <v>0.0</v>
      </c>
      <c r="AC1653" s="8">
        <v>0.0</v>
      </c>
      <c r="AD1653" s="8">
        <v>-1.6</v>
      </c>
      <c r="AE1653" s="14">
        <v>2014.0</v>
      </c>
      <c r="AF1653" s="17"/>
    </row>
    <row r="1654">
      <c r="A1654" s="8">
        <v>86.0</v>
      </c>
      <c r="B1654" s="9" t="s">
        <v>3334</v>
      </c>
      <c r="C1654" s="10" t="s">
        <v>3335</v>
      </c>
      <c r="D1654" s="8">
        <v>29.0</v>
      </c>
      <c r="E1654" s="8">
        <v>34.0</v>
      </c>
      <c r="F1654" s="8">
        <v>19.0</v>
      </c>
      <c r="G1654" s="8">
        <v>15.0</v>
      </c>
      <c r="H1654" s="8">
        <v>12.8</v>
      </c>
      <c r="I1654" s="11">
        <v>4.5</v>
      </c>
      <c r="J1654" s="10">
        <v>1.9</v>
      </c>
      <c r="K1654" s="10">
        <v>3.2</v>
      </c>
      <c r="L1654" s="8">
        <v>58.2</v>
      </c>
      <c r="M1654" s="8">
        <v>0.0</v>
      </c>
      <c r="N1654" s="8">
        <v>0.0</v>
      </c>
      <c r="O1654" s="8">
        <v>0.0</v>
      </c>
      <c r="P1654" s="8">
        <v>0.7</v>
      </c>
      <c r="Q1654" s="8">
        <v>1.1</v>
      </c>
      <c r="R1654" s="8">
        <v>67.6</v>
      </c>
      <c r="S1654" s="8">
        <v>1.4</v>
      </c>
      <c r="T1654" s="8">
        <v>2.0</v>
      </c>
      <c r="U1654" s="8">
        <v>3.4</v>
      </c>
      <c r="V1654" s="8">
        <v>0.3</v>
      </c>
      <c r="W1654" s="8">
        <v>0.9</v>
      </c>
      <c r="X1654" s="8">
        <v>0.2</v>
      </c>
      <c r="Y1654" s="8">
        <v>0.7</v>
      </c>
      <c r="Z1654" s="8">
        <v>1.7</v>
      </c>
      <c r="AA1654" s="8">
        <v>9.9</v>
      </c>
      <c r="AB1654" s="8">
        <v>2.0</v>
      </c>
      <c r="AC1654" s="8">
        <v>0.0</v>
      </c>
      <c r="AD1654" s="8">
        <v>-1.8</v>
      </c>
      <c r="AE1654" s="14">
        <v>2014.0</v>
      </c>
      <c r="AF1654" s="17"/>
    </row>
    <row r="1655">
      <c r="A1655" s="8">
        <v>87.0</v>
      </c>
      <c r="B1655" s="9" t="s">
        <v>3336</v>
      </c>
      <c r="C1655" s="10" t="s">
        <v>3337</v>
      </c>
      <c r="D1655" s="8">
        <v>27.0</v>
      </c>
      <c r="E1655" s="8">
        <v>31.0</v>
      </c>
      <c r="F1655" s="8">
        <v>12.0</v>
      </c>
      <c r="G1655" s="8">
        <v>19.0</v>
      </c>
      <c r="H1655" s="8">
        <v>19.2</v>
      </c>
      <c r="I1655" s="11">
        <v>4.4</v>
      </c>
      <c r="J1655" s="10">
        <v>1.7</v>
      </c>
      <c r="K1655" s="10">
        <v>5.1</v>
      </c>
      <c r="L1655" s="8">
        <v>32.7</v>
      </c>
      <c r="M1655" s="10">
        <v>0.3</v>
      </c>
      <c r="N1655" s="10">
        <v>1.0</v>
      </c>
      <c r="O1655" s="8">
        <v>26.7</v>
      </c>
      <c r="P1655" s="8">
        <v>0.8</v>
      </c>
      <c r="Q1655" s="8">
        <v>1.1</v>
      </c>
      <c r="R1655" s="8">
        <v>70.6</v>
      </c>
      <c r="S1655" s="8">
        <v>1.9</v>
      </c>
      <c r="T1655" s="8">
        <v>3.3</v>
      </c>
      <c r="U1655" s="8">
        <v>5.1</v>
      </c>
      <c r="V1655" s="8">
        <v>0.8</v>
      </c>
      <c r="W1655" s="8">
        <v>0.6</v>
      </c>
      <c r="X1655" s="8">
        <v>1.3</v>
      </c>
      <c r="Y1655" s="8">
        <v>0.5</v>
      </c>
      <c r="Z1655" s="8">
        <v>2.4</v>
      </c>
      <c r="AA1655" s="8">
        <v>14.1</v>
      </c>
      <c r="AB1655" s="8">
        <v>0.0</v>
      </c>
      <c r="AC1655" s="8">
        <v>0.0</v>
      </c>
      <c r="AD1655" s="8">
        <v>1.4</v>
      </c>
      <c r="AE1655" s="14">
        <v>2014.0</v>
      </c>
      <c r="AF1655" s="17"/>
    </row>
    <row r="1656">
      <c r="A1656" s="8">
        <v>88.0</v>
      </c>
      <c r="B1656" s="9" t="s">
        <v>3338</v>
      </c>
      <c r="C1656" s="10" t="s">
        <v>3339</v>
      </c>
      <c r="D1656" s="8">
        <v>26.0</v>
      </c>
      <c r="E1656" s="8">
        <v>16.0</v>
      </c>
      <c r="F1656" s="8">
        <v>7.0</v>
      </c>
      <c r="G1656" s="8">
        <v>9.0</v>
      </c>
      <c r="H1656" s="8">
        <v>11.3</v>
      </c>
      <c r="I1656" s="11">
        <v>4.4</v>
      </c>
      <c r="J1656" s="10">
        <v>1.6</v>
      </c>
      <c r="K1656" s="10">
        <v>4.0</v>
      </c>
      <c r="L1656" s="8">
        <v>39.1</v>
      </c>
      <c r="M1656" s="10">
        <v>0.3</v>
      </c>
      <c r="N1656" s="10">
        <v>1.4</v>
      </c>
      <c r="O1656" s="8">
        <v>21.7</v>
      </c>
      <c r="P1656" s="8">
        <v>0.9</v>
      </c>
      <c r="Q1656" s="8">
        <v>1.1</v>
      </c>
      <c r="R1656" s="8">
        <v>88.2</v>
      </c>
      <c r="S1656" s="8">
        <v>0.5</v>
      </c>
      <c r="T1656" s="8">
        <v>1.0</v>
      </c>
      <c r="U1656" s="8">
        <v>1.5</v>
      </c>
      <c r="V1656" s="8">
        <v>0.6</v>
      </c>
      <c r="W1656" s="8">
        <v>1.1</v>
      </c>
      <c r="X1656" s="8">
        <v>0.3</v>
      </c>
      <c r="Y1656" s="8">
        <v>0.1</v>
      </c>
      <c r="Z1656" s="8">
        <v>0.9</v>
      </c>
      <c r="AA1656" s="8">
        <v>7.5</v>
      </c>
      <c r="AB1656" s="8">
        <v>0.0</v>
      </c>
      <c r="AC1656" s="8">
        <v>0.0</v>
      </c>
      <c r="AD1656" s="8">
        <v>2.1</v>
      </c>
      <c r="AE1656" s="14">
        <v>2014.0</v>
      </c>
      <c r="AF1656" s="17"/>
    </row>
    <row r="1657">
      <c r="A1657" s="8">
        <v>89.0</v>
      </c>
      <c r="B1657" s="9" t="s">
        <v>3340</v>
      </c>
      <c r="C1657" s="10" t="s">
        <v>3341</v>
      </c>
      <c r="D1657" s="8">
        <v>25.0</v>
      </c>
      <c r="E1657" s="8">
        <v>28.0</v>
      </c>
      <c r="F1657" s="8">
        <v>20.0</v>
      </c>
      <c r="G1657" s="8">
        <v>8.0</v>
      </c>
      <c r="H1657" s="8">
        <v>18.0</v>
      </c>
      <c r="I1657" s="11">
        <v>4.4</v>
      </c>
      <c r="J1657" s="10">
        <v>1.9</v>
      </c>
      <c r="K1657" s="10">
        <v>4.4</v>
      </c>
      <c r="L1657" s="8">
        <v>44.3</v>
      </c>
      <c r="M1657" s="8">
        <v>0.0</v>
      </c>
      <c r="N1657" s="8">
        <v>0.0</v>
      </c>
      <c r="O1657" s="8">
        <v>0.0</v>
      </c>
      <c r="P1657" s="8">
        <v>0.5</v>
      </c>
      <c r="Q1657" s="8">
        <v>0.7</v>
      </c>
      <c r="R1657" s="8">
        <v>73.7</v>
      </c>
      <c r="S1657" s="8">
        <v>1.1</v>
      </c>
      <c r="T1657" s="8">
        <v>2.6</v>
      </c>
      <c r="U1657" s="8">
        <v>3.7</v>
      </c>
      <c r="V1657" s="8">
        <v>1.7</v>
      </c>
      <c r="W1657" s="8">
        <v>1.1</v>
      </c>
      <c r="X1657" s="8">
        <v>0.8</v>
      </c>
      <c r="Y1657" s="8">
        <v>1.0</v>
      </c>
      <c r="Z1657" s="8">
        <v>2.5</v>
      </c>
      <c r="AA1657" s="8">
        <v>13.3</v>
      </c>
      <c r="AB1657" s="8">
        <v>1.0</v>
      </c>
      <c r="AC1657" s="8">
        <v>0.0</v>
      </c>
      <c r="AD1657" s="8">
        <v>-0.6</v>
      </c>
      <c r="AE1657" s="14">
        <v>2014.0</v>
      </c>
      <c r="AF1657" s="17"/>
    </row>
    <row r="1658">
      <c r="A1658" s="8">
        <v>90.0</v>
      </c>
      <c r="B1658" s="9" t="s">
        <v>3342</v>
      </c>
      <c r="C1658" s="10" t="s">
        <v>3343</v>
      </c>
      <c r="D1658" s="8">
        <v>31.0</v>
      </c>
      <c r="E1658" s="8">
        <v>34.0</v>
      </c>
      <c r="F1658" s="8">
        <v>29.0</v>
      </c>
      <c r="G1658" s="8">
        <v>5.0</v>
      </c>
      <c r="H1658" s="8">
        <v>14.6</v>
      </c>
      <c r="I1658" s="11">
        <v>4.4</v>
      </c>
      <c r="J1658" s="10">
        <v>1.7</v>
      </c>
      <c r="K1658" s="10">
        <v>3.4</v>
      </c>
      <c r="L1658" s="8">
        <v>50.9</v>
      </c>
      <c r="M1658" s="8">
        <v>0.0</v>
      </c>
      <c r="N1658" s="8">
        <v>0.0</v>
      </c>
      <c r="O1658" s="8">
        <v>0.0</v>
      </c>
      <c r="P1658" s="8">
        <v>0.9</v>
      </c>
      <c r="Q1658" s="8">
        <v>1.4</v>
      </c>
      <c r="R1658" s="8">
        <v>66.7</v>
      </c>
      <c r="S1658" s="8">
        <v>1.2</v>
      </c>
      <c r="T1658" s="8">
        <v>2.0</v>
      </c>
      <c r="U1658" s="8">
        <v>3.2</v>
      </c>
      <c r="V1658" s="8">
        <v>0.5</v>
      </c>
      <c r="W1658" s="8">
        <v>0.7</v>
      </c>
      <c r="X1658" s="8">
        <v>0.5</v>
      </c>
      <c r="Y1658" s="8">
        <v>0.4</v>
      </c>
      <c r="Z1658" s="8">
        <v>1.5</v>
      </c>
      <c r="AA1658" s="8">
        <v>9.8</v>
      </c>
      <c r="AB1658" s="8">
        <v>1.0</v>
      </c>
      <c r="AC1658" s="8">
        <v>0.0</v>
      </c>
      <c r="AD1658" s="8">
        <v>-0.6</v>
      </c>
      <c r="AE1658" s="14">
        <v>2014.0</v>
      </c>
      <c r="AF1658" s="17"/>
    </row>
    <row r="1659">
      <c r="A1659" s="8">
        <v>91.0</v>
      </c>
      <c r="B1659" s="9" t="s">
        <v>3344</v>
      </c>
      <c r="C1659" s="10" t="s">
        <v>3345</v>
      </c>
      <c r="D1659" s="8">
        <v>28.0</v>
      </c>
      <c r="E1659" s="8">
        <v>28.0</v>
      </c>
      <c r="F1659" s="8">
        <v>13.0</v>
      </c>
      <c r="G1659" s="8">
        <v>15.0</v>
      </c>
      <c r="H1659" s="8">
        <v>15.8</v>
      </c>
      <c r="I1659" s="11">
        <v>4.2</v>
      </c>
      <c r="J1659" s="10">
        <v>1.6</v>
      </c>
      <c r="K1659" s="10">
        <v>3.4</v>
      </c>
      <c r="L1659" s="8">
        <v>48.9</v>
      </c>
      <c r="M1659" s="8">
        <v>0.0</v>
      </c>
      <c r="N1659" s="8">
        <v>0.0</v>
      </c>
      <c r="O1659" s="8">
        <v>0.0</v>
      </c>
      <c r="P1659" s="8">
        <v>0.9</v>
      </c>
      <c r="Q1659" s="8">
        <v>1.1</v>
      </c>
      <c r="R1659" s="8">
        <v>83.3</v>
      </c>
      <c r="S1659" s="8">
        <v>1.6</v>
      </c>
      <c r="T1659" s="8">
        <v>2.1</v>
      </c>
      <c r="U1659" s="8">
        <v>3.8</v>
      </c>
      <c r="V1659" s="8">
        <v>0.1</v>
      </c>
      <c r="W1659" s="8">
        <v>1.0</v>
      </c>
      <c r="X1659" s="8">
        <v>0.4</v>
      </c>
      <c r="Y1659" s="8">
        <v>0.4</v>
      </c>
      <c r="Z1659" s="8">
        <v>2.6</v>
      </c>
      <c r="AA1659" s="8">
        <v>9.5</v>
      </c>
      <c r="AB1659" s="8">
        <v>1.0</v>
      </c>
      <c r="AC1659" s="8">
        <v>0.0</v>
      </c>
      <c r="AD1659" s="8">
        <v>-1.7</v>
      </c>
      <c r="AE1659" s="14">
        <v>2014.0</v>
      </c>
      <c r="AF1659" s="17"/>
    </row>
    <row r="1660">
      <c r="A1660" s="8">
        <v>92.0</v>
      </c>
      <c r="B1660" s="9" t="s">
        <v>3346</v>
      </c>
      <c r="C1660" s="10" t="s">
        <v>3347</v>
      </c>
      <c r="D1660" s="8">
        <v>27.0</v>
      </c>
      <c r="E1660" s="8">
        <v>34.0</v>
      </c>
      <c r="F1660" s="8">
        <v>12.0</v>
      </c>
      <c r="G1660" s="8">
        <v>22.0</v>
      </c>
      <c r="H1660" s="8">
        <v>16.5</v>
      </c>
      <c r="I1660" s="11">
        <v>4.2</v>
      </c>
      <c r="J1660" s="10">
        <v>1.6</v>
      </c>
      <c r="K1660" s="10">
        <v>3.7</v>
      </c>
      <c r="L1660" s="8">
        <v>44.8</v>
      </c>
      <c r="M1660" s="10">
        <v>0.4</v>
      </c>
      <c r="N1660" s="10">
        <v>1.7</v>
      </c>
      <c r="O1660" s="8">
        <v>24.6</v>
      </c>
      <c r="P1660" s="8">
        <v>0.5</v>
      </c>
      <c r="Q1660" s="8">
        <v>0.7</v>
      </c>
      <c r="R1660" s="8">
        <v>69.6</v>
      </c>
      <c r="S1660" s="8">
        <v>0.8</v>
      </c>
      <c r="T1660" s="8">
        <v>1.4</v>
      </c>
      <c r="U1660" s="8">
        <v>2.1</v>
      </c>
      <c r="V1660" s="8">
        <v>0.6</v>
      </c>
      <c r="W1660" s="8">
        <v>0.7</v>
      </c>
      <c r="X1660" s="8">
        <v>0.5</v>
      </c>
      <c r="Y1660" s="8">
        <v>0.3</v>
      </c>
      <c r="Z1660" s="8">
        <v>1.9</v>
      </c>
      <c r="AA1660" s="8">
        <v>8.9</v>
      </c>
      <c r="AB1660" s="8">
        <v>0.0</v>
      </c>
      <c r="AC1660" s="8">
        <v>0.0</v>
      </c>
      <c r="AD1660" s="8">
        <v>-1.9</v>
      </c>
      <c r="AE1660" s="14">
        <v>2014.0</v>
      </c>
      <c r="AF1660" s="17"/>
    </row>
    <row r="1661">
      <c r="A1661" s="8">
        <v>92.0</v>
      </c>
      <c r="B1661" s="9" t="s">
        <v>3348</v>
      </c>
      <c r="C1661" s="10" t="s">
        <v>3349</v>
      </c>
      <c r="D1661" s="8">
        <v>24.0</v>
      </c>
      <c r="E1661" s="8">
        <v>34.0</v>
      </c>
      <c r="F1661" s="8">
        <v>16.0</v>
      </c>
      <c r="G1661" s="8">
        <v>18.0</v>
      </c>
      <c r="H1661" s="8">
        <v>10.6</v>
      </c>
      <c r="I1661" s="11">
        <v>4.2</v>
      </c>
      <c r="J1661" s="10">
        <v>1.7</v>
      </c>
      <c r="K1661" s="10">
        <v>3.5</v>
      </c>
      <c r="L1661" s="8">
        <v>47.9</v>
      </c>
      <c r="M1661" s="10">
        <v>0.1</v>
      </c>
      <c r="N1661" s="10">
        <v>0.5</v>
      </c>
      <c r="O1661" s="8">
        <v>29.4</v>
      </c>
      <c r="P1661" s="8">
        <v>0.7</v>
      </c>
      <c r="Q1661" s="8">
        <v>0.9</v>
      </c>
      <c r="R1661" s="8">
        <v>71.9</v>
      </c>
      <c r="S1661" s="8">
        <v>1.4</v>
      </c>
      <c r="T1661" s="8">
        <v>1.6</v>
      </c>
      <c r="U1661" s="8">
        <v>3.0</v>
      </c>
      <c r="V1661" s="8">
        <v>0.5</v>
      </c>
      <c r="W1661" s="8">
        <v>1.0</v>
      </c>
      <c r="X1661" s="8">
        <v>0.4</v>
      </c>
      <c r="Y1661" s="8">
        <v>0.2</v>
      </c>
      <c r="Z1661" s="8">
        <v>2.0</v>
      </c>
      <c r="AA1661" s="8">
        <v>9.1</v>
      </c>
      <c r="AB1661" s="8">
        <v>0.0</v>
      </c>
      <c r="AC1661" s="8">
        <v>0.0</v>
      </c>
      <c r="AD1661" s="8">
        <v>-0.3</v>
      </c>
      <c r="AE1661" s="14">
        <v>2014.0</v>
      </c>
      <c r="AF1661" s="17"/>
    </row>
    <row r="1662">
      <c r="A1662" s="8">
        <v>94.0</v>
      </c>
      <c r="B1662" s="9" t="s">
        <v>3350</v>
      </c>
      <c r="C1662" s="10" t="s">
        <v>3351</v>
      </c>
      <c r="D1662" s="8">
        <v>24.0</v>
      </c>
      <c r="E1662" s="8">
        <v>29.0</v>
      </c>
      <c r="F1662" s="8">
        <v>14.0</v>
      </c>
      <c r="G1662" s="8">
        <v>15.0</v>
      </c>
      <c r="H1662" s="8">
        <v>13.7</v>
      </c>
      <c r="I1662" s="11">
        <v>4.2</v>
      </c>
      <c r="J1662" s="10">
        <v>1.7</v>
      </c>
      <c r="K1662" s="10">
        <v>4.2</v>
      </c>
      <c r="L1662" s="8">
        <v>40.2</v>
      </c>
      <c r="M1662" s="10">
        <v>0.2</v>
      </c>
      <c r="N1662" s="10">
        <v>0.7</v>
      </c>
      <c r="O1662" s="8">
        <v>31.6</v>
      </c>
      <c r="P1662" s="8">
        <v>0.6</v>
      </c>
      <c r="Q1662" s="8">
        <v>0.8</v>
      </c>
      <c r="R1662" s="8">
        <v>70.8</v>
      </c>
      <c r="S1662" s="8">
        <v>0.4</v>
      </c>
      <c r="T1662" s="8">
        <v>1.0</v>
      </c>
      <c r="U1662" s="8">
        <v>1.4</v>
      </c>
      <c r="V1662" s="8">
        <v>1.2</v>
      </c>
      <c r="W1662" s="8">
        <v>1.0</v>
      </c>
      <c r="X1662" s="8">
        <v>0.4</v>
      </c>
      <c r="Y1662" s="8">
        <v>0.0</v>
      </c>
      <c r="Z1662" s="8">
        <v>1.1</v>
      </c>
      <c r="AA1662" s="8">
        <v>7.8</v>
      </c>
      <c r="AB1662" s="8">
        <v>0.0</v>
      </c>
      <c r="AC1662" s="8">
        <v>0.0</v>
      </c>
      <c r="AD1662" s="8">
        <v>-1.3</v>
      </c>
      <c r="AE1662" s="14">
        <v>2014.0</v>
      </c>
      <c r="AF1662" s="17"/>
    </row>
    <row r="1663">
      <c r="A1663" s="8">
        <v>95.0</v>
      </c>
      <c r="B1663" s="9" t="s">
        <v>3352</v>
      </c>
      <c r="C1663" s="10" t="s">
        <v>3353</v>
      </c>
      <c r="D1663" s="8">
        <v>30.0</v>
      </c>
      <c r="E1663" s="8">
        <v>34.0</v>
      </c>
      <c r="F1663" s="8">
        <v>16.0</v>
      </c>
      <c r="G1663" s="8">
        <v>18.0</v>
      </c>
      <c r="H1663" s="8">
        <v>23.2</v>
      </c>
      <c r="I1663" s="11">
        <v>3.9</v>
      </c>
      <c r="J1663" s="10">
        <v>1.7</v>
      </c>
      <c r="K1663" s="10">
        <v>3.6</v>
      </c>
      <c r="L1663" s="8">
        <v>48.0</v>
      </c>
      <c r="M1663" s="8">
        <v>0.0</v>
      </c>
      <c r="N1663" s="8">
        <v>0.0</v>
      </c>
      <c r="O1663" s="8">
        <v>0.0</v>
      </c>
      <c r="P1663" s="8">
        <v>0.5</v>
      </c>
      <c r="Q1663" s="8">
        <v>1.0</v>
      </c>
      <c r="R1663" s="8">
        <v>45.7</v>
      </c>
      <c r="S1663" s="8">
        <v>1.2</v>
      </c>
      <c r="T1663" s="8">
        <v>1.6</v>
      </c>
      <c r="U1663" s="8">
        <v>2.8</v>
      </c>
      <c r="V1663" s="8">
        <v>1.9</v>
      </c>
      <c r="W1663" s="8">
        <v>1.0</v>
      </c>
      <c r="X1663" s="8">
        <v>1.5</v>
      </c>
      <c r="Y1663" s="8">
        <v>0.2</v>
      </c>
      <c r="Z1663" s="8">
        <v>1.9</v>
      </c>
      <c r="AA1663" s="8">
        <v>12.0</v>
      </c>
      <c r="AB1663" s="8">
        <v>0.0</v>
      </c>
      <c r="AC1663" s="8">
        <v>0.0</v>
      </c>
      <c r="AD1663" s="8">
        <v>1.9</v>
      </c>
      <c r="AE1663" s="14">
        <v>2014.0</v>
      </c>
      <c r="AF1663" s="17"/>
    </row>
    <row r="1664">
      <c r="A1664" s="8">
        <v>96.0</v>
      </c>
      <c r="B1664" s="9" t="s">
        <v>3354</v>
      </c>
      <c r="C1664" s="10" t="s">
        <v>3355</v>
      </c>
      <c r="D1664" s="8">
        <v>30.0</v>
      </c>
      <c r="E1664" s="8">
        <v>27.0</v>
      </c>
      <c r="F1664" s="8">
        <v>24.0</v>
      </c>
      <c r="G1664" s="8">
        <v>3.0</v>
      </c>
      <c r="H1664" s="8">
        <v>12.1</v>
      </c>
      <c r="I1664" s="11">
        <v>3.9</v>
      </c>
      <c r="J1664" s="10">
        <v>1.4</v>
      </c>
      <c r="K1664" s="10">
        <v>3.4</v>
      </c>
      <c r="L1664" s="8">
        <v>42.4</v>
      </c>
      <c r="M1664" s="10">
        <v>0.4</v>
      </c>
      <c r="N1664" s="10">
        <v>1.1</v>
      </c>
      <c r="O1664" s="8">
        <v>32.3</v>
      </c>
      <c r="P1664" s="8">
        <v>0.7</v>
      </c>
      <c r="Q1664" s="8">
        <v>0.9</v>
      </c>
      <c r="R1664" s="8">
        <v>75.0</v>
      </c>
      <c r="S1664" s="8">
        <v>0.6</v>
      </c>
      <c r="T1664" s="8">
        <v>1.1</v>
      </c>
      <c r="U1664" s="8">
        <v>1.7</v>
      </c>
      <c r="V1664" s="8">
        <v>1.1</v>
      </c>
      <c r="W1664" s="8">
        <v>0.3</v>
      </c>
      <c r="X1664" s="8">
        <v>0.7</v>
      </c>
      <c r="Y1664" s="8">
        <v>0.1</v>
      </c>
      <c r="Z1664" s="8">
        <v>1.1</v>
      </c>
      <c r="AA1664" s="8">
        <v>8.6</v>
      </c>
      <c r="AB1664" s="8">
        <v>0.0</v>
      </c>
      <c r="AC1664" s="8">
        <v>0.0</v>
      </c>
      <c r="AD1664" s="8">
        <v>1.8</v>
      </c>
      <c r="AE1664" s="14">
        <v>2014.0</v>
      </c>
      <c r="AF1664" s="17"/>
    </row>
    <row r="1665">
      <c r="A1665" s="8">
        <v>97.0</v>
      </c>
      <c r="B1665" s="9" t="s">
        <v>3356</v>
      </c>
      <c r="C1665" s="10" t="s">
        <v>3357</v>
      </c>
      <c r="D1665" s="8">
        <v>25.0</v>
      </c>
      <c r="E1665" s="8">
        <v>31.0</v>
      </c>
      <c r="F1665" s="8">
        <v>13.0</v>
      </c>
      <c r="G1665" s="8">
        <v>18.0</v>
      </c>
      <c r="H1665" s="8">
        <v>9.1</v>
      </c>
      <c r="I1665" s="11">
        <v>3.8</v>
      </c>
      <c r="J1665" s="10">
        <v>1.7</v>
      </c>
      <c r="K1665" s="10">
        <v>4.0</v>
      </c>
      <c r="L1665" s="8">
        <v>43.1</v>
      </c>
      <c r="M1665" s="8">
        <v>0.0</v>
      </c>
      <c r="N1665" s="8">
        <v>0.0</v>
      </c>
      <c r="O1665" s="8">
        <v>0.0</v>
      </c>
      <c r="P1665" s="8">
        <v>0.4</v>
      </c>
      <c r="Q1665" s="8">
        <v>0.7</v>
      </c>
      <c r="R1665" s="8">
        <v>61.9</v>
      </c>
      <c r="S1665" s="8">
        <v>0.9</v>
      </c>
      <c r="T1665" s="8">
        <v>1.5</v>
      </c>
      <c r="U1665" s="8">
        <v>2.4</v>
      </c>
      <c r="V1665" s="8">
        <v>0.1</v>
      </c>
      <c r="W1665" s="8">
        <v>0.8</v>
      </c>
      <c r="X1665" s="8">
        <v>0.3</v>
      </c>
      <c r="Y1665" s="8">
        <v>0.3</v>
      </c>
      <c r="Z1665" s="8">
        <v>1.8</v>
      </c>
      <c r="AA1665" s="8">
        <v>7.4</v>
      </c>
      <c r="AB1665" s="8">
        <v>1.0</v>
      </c>
      <c r="AC1665" s="8">
        <v>0.0</v>
      </c>
      <c r="AD1665" s="8">
        <v>-0.9</v>
      </c>
      <c r="AE1665" s="14">
        <v>2014.0</v>
      </c>
      <c r="AF1665" s="17"/>
    </row>
    <row r="1666">
      <c r="A1666" s="8">
        <v>98.0</v>
      </c>
      <c r="B1666" s="9" t="s">
        <v>3358</v>
      </c>
      <c r="C1666" s="10" t="s">
        <v>3359</v>
      </c>
      <c r="D1666" s="8">
        <v>30.0</v>
      </c>
      <c r="E1666" s="8">
        <v>32.0</v>
      </c>
      <c r="F1666" s="8">
        <v>11.0</v>
      </c>
      <c r="G1666" s="8">
        <v>21.0</v>
      </c>
      <c r="H1666" s="8">
        <v>15.1</v>
      </c>
      <c r="I1666" s="11">
        <v>3.8</v>
      </c>
      <c r="J1666" s="10">
        <v>1.4</v>
      </c>
      <c r="K1666" s="10">
        <v>3.8</v>
      </c>
      <c r="L1666" s="8">
        <v>38.0</v>
      </c>
      <c r="M1666" s="10">
        <v>0.3</v>
      </c>
      <c r="N1666" s="10">
        <v>1.0</v>
      </c>
      <c r="O1666" s="8">
        <v>25.8</v>
      </c>
      <c r="P1666" s="8">
        <v>0.7</v>
      </c>
      <c r="Q1666" s="8">
        <v>0.8</v>
      </c>
      <c r="R1666" s="8">
        <v>88.0</v>
      </c>
      <c r="S1666" s="8">
        <v>0.4</v>
      </c>
      <c r="T1666" s="8">
        <v>2.1</v>
      </c>
      <c r="U1666" s="8">
        <v>2.5</v>
      </c>
      <c r="V1666" s="8">
        <v>1.3</v>
      </c>
      <c r="W1666" s="8">
        <v>0.6</v>
      </c>
      <c r="X1666" s="8">
        <v>0.5</v>
      </c>
      <c r="Y1666" s="8">
        <v>0.1</v>
      </c>
      <c r="Z1666" s="8">
        <v>0.8</v>
      </c>
      <c r="AA1666" s="8">
        <v>9.2</v>
      </c>
      <c r="AB1666" s="8">
        <v>0.0</v>
      </c>
      <c r="AC1666" s="8">
        <v>0.0</v>
      </c>
      <c r="AD1666" s="8">
        <v>-1.3</v>
      </c>
      <c r="AE1666" s="14">
        <v>2014.0</v>
      </c>
      <c r="AF1666" s="17"/>
    </row>
    <row r="1667">
      <c r="A1667" s="8">
        <v>99.0</v>
      </c>
      <c r="B1667" s="9" t="s">
        <v>3360</v>
      </c>
      <c r="C1667" s="10" t="s">
        <v>3361</v>
      </c>
      <c r="D1667" s="8">
        <v>28.0</v>
      </c>
      <c r="E1667" s="8">
        <v>34.0</v>
      </c>
      <c r="F1667" s="8">
        <v>16.0</v>
      </c>
      <c r="G1667" s="8">
        <v>18.0</v>
      </c>
      <c r="H1667" s="8">
        <v>12.0</v>
      </c>
      <c r="I1667" s="11">
        <v>3.8</v>
      </c>
      <c r="J1667" s="10">
        <v>1.5</v>
      </c>
      <c r="K1667" s="10">
        <v>3.8</v>
      </c>
      <c r="L1667" s="8">
        <v>39.2</v>
      </c>
      <c r="M1667" s="8">
        <v>0.0</v>
      </c>
      <c r="N1667" s="8">
        <v>0.0</v>
      </c>
      <c r="O1667" s="8">
        <v>0.0</v>
      </c>
      <c r="P1667" s="8">
        <v>0.8</v>
      </c>
      <c r="Q1667" s="8">
        <v>1.1</v>
      </c>
      <c r="R1667" s="8">
        <v>66.7</v>
      </c>
      <c r="S1667" s="8">
        <v>1.2</v>
      </c>
      <c r="T1667" s="8">
        <v>1.8</v>
      </c>
      <c r="U1667" s="8">
        <v>3.0</v>
      </c>
      <c r="V1667" s="8">
        <v>0.6</v>
      </c>
      <c r="W1667" s="8">
        <v>1.3</v>
      </c>
      <c r="X1667" s="8">
        <v>0.4</v>
      </c>
      <c r="Y1667" s="8">
        <v>0.1</v>
      </c>
      <c r="Z1667" s="8">
        <v>1.3</v>
      </c>
      <c r="AA1667" s="8">
        <v>8.4</v>
      </c>
      <c r="AB1667" s="8">
        <v>0.0</v>
      </c>
      <c r="AC1667" s="8">
        <v>0.0</v>
      </c>
      <c r="AD1667" s="8">
        <v>-1.6</v>
      </c>
      <c r="AE1667" s="14">
        <v>2014.0</v>
      </c>
      <c r="AF1667" s="17"/>
    </row>
    <row r="1668">
      <c r="A1668" s="8">
        <v>100.0</v>
      </c>
      <c r="B1668" s="9" t="s">
        <v>3362</v>
      </c>
      <c r="C1668" s="10" t="s">
        <v>3363</v>
      </c>
      <c r="D1668" s="8">
        <v>22.0</v>
      </c>
      <c r="E1668" s="8">
        <v>29.0</v>
      </c>
      <c r="F1668" s="8">
        <v>11.0</v>
      </c>
      <c r="G1668" s="8">
        <v>18.0</v>
      </c>
      <c r="H1668" s="8">
        <v>11.0</v>
      </c>
      <c r="I1668" s="11">
        <v>3.7</v>
      </c>
      <c r="J1668" s="10">
        <v>1.6</v>
      </c>
      <c r="K1668" s="10">
        <v>2.4</v>
      </c>
      <c r="L1668" s="8">
        <v>64.8</v>
      </c>
      <c r="M1668" s="8">
        <v>0.0</v>
      </c>
      <c r="N1668" s="8">
        <v>0.0</v>
      </c>
      <c r="O1668" s="8">
        <v>0.0</v>
      </c>
      <c r="P1668" s="8">
        <v>0.6</v>
      </c>
      <c r="Q1668" s="8">
        <v>0.8</v>
      </c>
      <c r="R1668" s="8">
        <v>72.7</v>
      </c>
      <c r="S1668" s="8">
        <v>0.8</v>
      </c>
      <c r="T1668" s="8">
        <v>1.6</v>
      </c>
      <c r="U1668" s="8">
        <v>2.4</v>
      </c>
      <c r="V1668" s="8">
        <v>0.0</v>
      </c>
      <c r="W1668" s="8">
        <v>0.7</v>
      </c>
      <c r="X1668" s="8">
        <v>0.1</v>
      </c>
      <c r="Y1668" s="8">
        <v>0.4</v>
      </c>
      <c r="Z1668" s="8">
        <v>2.2</v>
      </c>
      <c r="AA1668" s="8">
        <v>7.3</v>
      </c>
      <c r="AB1668" s="8">
        <v>1.0</v>
      </c>
      <c r="AC1668" s="8">
        <v>0.0</v>
      </c>
      <c r="AD1668" s="8">
        <v>-1.6</v>
      </c>
      <c r="AE1668" s="14">
        <v>2014.0</v>
      </c>
      <c r="AF1668" s="17"/>
    </row>
    <row r="1669">
      <c r="A1669" s="8">
        <v>101.0</v>
      </c>
      <c r="B1669" s="9" t="s">
        <v>3364</v>
      </c>
      <c r="C1669" s="10" t="s">
        <v>3365</v>
      </c>
      <c r="D1669" s="8">
        <v>23.0</v>
      </c>
      <c r="E1669" s="8">
        <v>30.0</v>
      </c>
      <c r="F1669" s="8">
        <v>14.0</v>
      </c>
      <c r="G1669" s="8">
        <v>16.0</v>
      </c>
      <c r="H1669" s="8">
        <v>10.4</v>
      </c>
      <c r="I1669" s="11">
        <v>3.7</v>
      </c>
      <c r="J1669" s="10">
        <v>1.1</v>
      </c>
      <c r="K1669" s="10">
        <v>3.4</v>
      </c>
      <c r="L1669" s="8">
        <v>33.3</v>
      </c>
      <c r="M1669" s="10">
        <v>0.7</v>
      </c>
      <c r="N1669" s="10">
        <v>2.2</v>
      </c>
      <c r="O1669" s="8">
        <v>30.8</v>
      </c>
      <c r="P1669" s="8">
        <v>0.7</v>
      </c>
      <c r="Q1669" s="8">
        <v>0.8</v>
      </c>
      <c r="R1669" s="8">
        <v>95.7</v>
      </c>
      <c r="S1669" s="8">
        <v>0.1</v>
      </c>
      <c r="T1669" s="8">
        <v>0.8</v>
      </c>
      <c r="U1669" s="8">
        <v>0.9</v>
      </c>
      <c r="V1669" s="8">
        <v>0.7</v>
      </c>
      <c r="W1669" s="8">
        <v>0.4</v>
      </c>
      <c r="X1669" s="8">
        <v>0.3</v>
      </c>
      <c r="Y1669" s="8">
        <v>0.2</v>
      </c>
      <c r="Z1669" s="8">
        <v>1.2</v>
      </c>
      <c r="AA1669" s="8">
        <v>6.7</v>
      </c>
      <c r="AB1669" s="8">
        <v>0.0</v>
      </c>
      <c r="AC1669" s="8">
        <v>0.0</v>
      </c>
      <c r="AD1669" s="8">
        <v>0.5</v>
      </c>
      <c r="AE1669" s="14">
        <v>2014.0</v>
      </c>
      <c r="AF1669" s="17"/>
    </row>
    <row r="1670">
      <c r="A1670" s="8">
        <v>102.0</v>
      </c>
      <c r="B1670" s="9" t="s">
        <v>3366</v>
      </c>
      <c r="C1670" s="10" t="s">
        <v>3367</v>
      </c>
      <c r="D1670" s="8">
        <v>33.0</v>
      </c>
      <c r="E1670" s="8">
        <v>31.0</v>
      </c>
      <c r="F1670" s="8">
        <v>15.0</v>
      </c>
      <c r="G1670" s="8">
        <v>16.0</v>
      </c>
      <c r="H1670" s="8">
        <v>10.9</v>
      </c>
      <c r="I1670" s="11">
        <v>3.6</v>
      </c>
      <c r="J1670" s="10">
        <v>1.2</v>
      </c>
      <c r="K1670" s="10">
        <v>3.5</v>
      </c>
      <c r="L1670" s="8">
        <v>35.5</v>
      </c>
      <c r="M1670" s="10">
        <v>0.8</v>
      </c>
      <c r="N1670" s="10">
        <v>2.6</v>
      </c>
      <c r="O1670" s="8">
        <v>30.9</v>
      </c>
      <c r="P1670" s="8">
        <v>0.4</v>
      </c>
      <c r="Q1670" s="8">
        <v>0.5</v>
      </c>
      <c r="R1670" s="8">
        <v>80.0</v>
      </c>
      <c r="S1670" s="8">
        <v>0.3</v>
      </c>
      <c r="T1670" s="8">
        <v>1.0</v>
      </c>
      <c r="U1670" s="8">
        <v>1.3</v>
      </c>
      <c r="V1670" s="8">
        <v>0.2</v>
      </c>
      <c r="W1670" s="8">
        <v>0.3</v>
      </c>
      <c r="X1670" s="8">
        <v>0.2</v>
      </c>
      <c r="Y1670" s="8">
        <v>0.1</v>
      </c>
      <c r="Z1670" s="8">
        <v>1.1</v>
      </c>
      <c r="AA1670" s="8">
        <v>6.6</v>
      </c>
      <c r="AB1670" s="8">
        <v>0.0</v>
      </c>
      <c r="AC1670" s="8">
        <v>0.0</v>
      </c>
      <c r="AD1670" s="8">
        <v>-0.9</v>
      </c>
      <c r="AE1670" s="14">
        <v>2014.0</v>
      </c>
      <c r="AF1670" s="17"/>
    </row>
    <row r="1671">
      <c r="A1671" s="8">
        <v>103.0</v>
      </c>
      <c r="B1671" s="9" t="s">
        <v>3368</v>
      </c>
      <c r="C1671" s="10" t="s">
        <v>3369</v>
      </c>
      <c r="D1671" s="8">
        <v>32.0</v>
      </c>
      <c r="E1671" s="8">
        <v>34.0</v>
      </c>
      <c r="F1671" s="8">
        <v>12.0</v>
      </c>
      <c r="G1671" s="8">
        <v>22.0</v>
      </c>
      <c r="H1671" s="8">
        <v>10.5</v>
      </c>
      <c r="I1671" s="11">
        <v>3.5</v>
      </c>
      <c r="J1671" s="10">
        <v>1.2</v>
      </c>
      <c r="K1671" s="10">
        <v>3.3</v>
      </c>
      <c r="L1671" s="8">
        <v>36.9</v>
      </c>
      <c r="M1671" s="10">
        <v>0.6</v>
      </c>
      <c r="N1671" s="10">
        <v>1.7</v>
      </c>
      <c r="O1671" s="8">
        <v>32.2</v>
      </c>
      <c r="P1671" s="8">
        <v>0.5</v>
      </c>
      <c r="Q1671" s="8">
        <v>0.9</v>
      </c>
      <c r="R1671" s="8">
        <v>58.1</v>
      </c>
      <c r="S1671" s="8">
        <v>0.5</v>
      </c>
      <c r="T1671" s="8">
        <v>0.9</v>
      </c>
      <c r="U1671" s="8">
        <v>1.5</v>
      </c>
      <c r="V1671" s="8">
        <v>0.3</v>
      </c>
      <c r="W1671" s="8">
        <v>0.8</v>
      </c>
      <c r="X1671" s="8">
        <v>0.2</v>
      </c>
      <c r="Y1671" s="8">
        <v>0.1</v>
      </c>
      <c r="Z1671" s="8">
        <v>1.9</v>
      </c>
      <c r="AA1671" s="8">
        <v>6.4</v>
      </c>
      <c r="AB1671" s="8">
        <v>0.0</v>
      </c>
      <c r="AC1671" s="8">
        <v>0.0</v>
      </c>
      <c r="AD1671" s="8">
        <v>-3.1</v>
      </c>
      <c r="AE1671" s="14">
        <v>2014.0</v>
      </c>
      <c r="AF1671" s="17"/>
    </row>
    <row r="1672">
      <c r="A1672" s="8">
        <v>104.0</v>
      </c>
      <c r="B1672" s="9" t="s">
        <v>3370</v>
      </c>
      <c r="C1672" s="10" t="s">
        <v>3371</v>
      </c>
      <c r="D1672" s="8">
        <v>24.0</v>
      </c>
      <c r="E1672" s="8">
        <v>34.0</v>
      </c>
      <c r="F1672" s="8">
        <v>15.0</v>
      </c>
      <c r="G1672" s="8">
        <v>19.0</v>
      </c>
      <c r="H1672" s="8">
        <v>12.9</v>
      </c>
      <c r="I1672" s="11">
        <v>3.4</v>
      </c>
      <c r="J1672" s="10">
        <v>1.3</v>
      </c>
      <c r="K1672" s="10">
        <v>2.9</v>
      </c>
      <c r="L1672" s="8">
        <v>44.4</v>
      </c>
      <c r="M1672" s="8">
        <v>0.0</v>
      </c>
      <c r="N1672" s="8">
        <v>0.0</v>
      </c>
      <c r="O1672" s="8">
        <v>0.0</v>
      </c>
      <c r="P1672" s="8">
        <v>0.8</v>
      </c>
      <c r="Q1672" s="8">
        <v>1.1</v>
      </c>
      <c r="R1672" s="8">
        <v>72.2</v>
      </c>
      <c r="S1672" s="8">
        <v>0.8</v>
      </c>
      <c r="T1672" s="8">
        <v>1.5</v>
      </c>
      <c r="U1672" s="8">
        <v>2.4</v>
      </c>
      <c r="V1672" s="8">
        <v>0.3</v>
      </c>
      <c r="W1672" s="8">
        <v>0.6</v>
      </c>
      <c r="X1672" s="8">
        <v>0.3</v>
      </c>
      <c r="Y1672" s="8">
        <v>0.5</v>
      </c>
      <c r="Z1672" s="8">
        <v>1.5</v>
      </c>
      <c r="AA1672" s="8">
        <v>7.7</v>
      </c>
      <c r="AB1672" s="8">
        <v>0.0</v>
      </c>
      <c r="AC1672" s="8">
        <v>0.0</v>
      </c>
      <c r="AD1672" s="8">
        <v>-0.6</v>
      </c>
      <c r="AE1672" s="14">
        <v>2014.0</v>
      </c>
      <c r="AF1672" s="17"/>
    </row>
    <row r="1673">
      <c r="A1673" s="8">
        <v>105.0</v>
      </c>
      <c r="B1673" s="9" t="s">
        <v>3372</v>
      </c>
      <c r="C1673" s="10" t="s">
        <v>3373</v>
      </c>
      <c r="D1673" s="8">
        <v>28.0</v>
      </c>
      <c r="E1673" s="8">
        <v>26.0</v>
      </c>
      <c r="F1673" s="8">
        <v>9.0</v>
      </c>
      <c r="G1673" s="8">
        <v>17.0</v>
      </c>
      <c r="H1673" s="8">
        <v>14.0</v>
      </c>
      <c r="I1673" s="11">
        <v>3.3</v>
      </c>
      <c r="J1673" s="10">
        <v>1.3</v>
      </c>
      <c r="K1673" s="10">
        <v>3.8</v>
      </c>
      <c r="L1673" s="8">
        <v>35.4</v>
      </c>
      <c r="M1673" s="10">
        <v>0.3</v>
      </c>
      <c r="N1673" s="10">
        <v>0.9</v>
      </c>
      <c r="O1673" s="8">
        <v>29.2</v>
      </c>
      <c r="P1673" s="8">
        <v>0.4</v>
      </c>
      <c r="Q1673" s="8">
        <v>0.5</v>
      </c>
      <c r="R1673" s="8">
        <v>83.3</v>
      </c>
      <c r="S1673" s="8">
        <v>0.3</v>
      </c>
      <c r="T1673" s="8">
        <v>1.3</v>
      </c>
      <c r="U1673" s="8">
        <v>1.7</v>
      </c>
      <c r="V1673" s="8">
        <v>0.9</v>
      </c>
      <c r="W1673" s="8">
        <v>1.0</v>
      </c>
      <c r="X1673" s="8">
        <v>0.3</v>
      </c>
      <c r="Y1673" s="8">
        <v>0.2</v>
      </c>
      <c r="Z1673" s="8">
        <v>0.9</v>
      </c>
      <c r="AA1673" s="8">
        <v>7.2</v>
      </c>
      <c r="AB1673" s="8">
        <v>0.0</v>
      </c>
      <c r="AC1673" s="8">
        <v>0.0</v>
      </c>
      <c r="AD1673" s="8">
        <v>-1.0</v>
      </c>
      <c r="AE1673" s="14">
        <v>2014.0</v>
      </c>
      <c r="AF1673" s="17"/>
    </row>
    <row r="1674">
      <c r="A1674" s="8">
        <v>106.0</v>
      </c>
      <c r="B1674" s="9" t="s">
        <v>3374</v>
      </c>
      <c r="C1674" s="10" t="s">
        <v>3375</v>
      </c>
      <c r="D1674" s="8">
        <v>32.0</v>
      </c>
      <c r="E1674" s="8">
        <v>28.0</v>
      </c>
      <c r="F1674" s="8">
        <v>16.0</v>
      </c>
      <c r="G1674" s="8">
        <v>12.0</v>
      </c>
      <c r="H1674" s="8">
        <v>18.8</v>
      </c>
      <c r="I1674" s="11">
        <v>3.3</v>
      </c>
      <c r="J1674" s="10">
        <v>1.0</v>
      </c>
      <c r="K1674" s="10">
        <v>3.4</v>
      </c>
      <c r="L1674" s="8">
        <v>29.5</v>
      </c>
      <c r="M1674" s="10">
        <v>0.4</v>
      </c>
      <c r="N1674" s="10">
        <v>1.9</v>
      </c>
      <c r="O1674" s="8">
        <v>23.1</v>
      </c>
      <c r="P1674" s="8">
        <v>0.9</v>
      </c>
      <c r="Q1674" s="8">
        <v>1.3</v>
      </c>
      <c r="R1674" s="8">
        <v>69.4</v>
      </c>
      <c r="S1674" s="8">
        <v>0.6</v>
      </c>
      <c r="T1674" s="8">
        <v>1.4</v>
      </c>
      <c r="U1674" s="8">
        <v>2.0</v>
      </c>
      <c r="V1674" s="8">
        <v>4.0</v>
      </c>
      <c r="W1674" s="8">
        <v>2.1</v>
      </c>
      <c r="X1674" s="8">
        <v>1.1</v>
      </c>
      <c r="Y1674" s="8">
        <v>0.1</v>
      </c>
      <c r="Z1674" s="8">
        <v>1.9</v>
      </c>
      <c r="AA1674" s="8">
        <v>12.0</v>
      </c>
      <c r="AB1674" s="8">
        <v>0.0</v>
      </c>
      <c r="AC1674" s="8">
        <v>0.0</v>
      </c>
      <c r="AD1674" s="8">
        <v>2.0</v>
      </c>
      <c r="AE1674" s="14">
        <v>2014.0</v>
      </c>
      <c r="AF1674" s="17"/>
    </row>
    <row r="1675">
      <c r="A1675" s="8">
        <v>107.0</v>
      </c>
      <c r="B1675" s="9" t="s">
        <v>3376</v>
      </c>
      <c r="C1675" s="10" t="s">
        <v>3377</v>
      </c>
      <c r="D1675" s="8">
        <v>29.0</v>
      </c>
      <c r="E1675" s="8">
        <v>17.0</v>
      </c>
      <c r="F1675" s="8">
        <v>9.0</v>
      </c>
      <c r="G1675" s="8">
        <v>8.0</v>
      </c>
      <c r="H1675" s="8">
        <v>8.4</v>
      </c>
      <c r="I1675" s="11">
        <v>3.3</v>
      </c>
      <c r="J1675" s="10">
        <v>1.4</v>
      </c>
      <c r="K1675" s="10">
        <v>3.0</v>
      </c>
      <c r="L1675" s="8">
        <v>45.1</v>
      </c>
      <c r="M1675" s="10">
        <v>0.1</v>
      </c>
      <c r="N1675" s="10">
        <v>0.5</v>
      </c>
      <c r="O1675" s="8">
        <v>12.5</v>
      </c>
      <c r="P1675" s="8">
        <v>0.5</v>
      </c>
      <c r="Q1675" s="8">
        <v>0.8</v>
      </c>
      <c r="R1675" s="8">
        <v>69.2</v>
      </c>
      <c r="S1675" s="8">
        <v>0.4</v>
      </c>
      <c r="T1675" s="8">
        <v>0.6</v>
      </c>
      <c r="U1675" s="8">
        <v>1.0</v>
      </c>
      <c r="V1675" s="8">
        <v>0.6</v>
      </c>
      <c r="W1675" s="8">
        <v>0.9</v>
      </c>
      <c r="X1675" s="8">
        <v>0.5</v>
      </c>
      <c r="Y1675" s="8">
        <v>0.4</v>
      </c>
      <c r="Z1675" s="8">
        <v>1.5</v>
      </c>
      <c r="AA1675" s="8">
        <v>6.7</v>
      </c>
      <c r="AB1675" s="8">
        <v>0.0</v>
      </c>
      <c r="AC1675" s="8">
        <v>0.0</v>
      </c>
      <c r="AD1675" s="8">
        <v>-0.4</v>
      </c>
      <c r="AE1675" s="14">
        <v>2014.0</v>
      </c>
      <c r="AF1675" s="17"/>
    </row>
    <row r="1676">
      <c r="A1676" s="8">
        <v>108.0</v>
      </c>
      <c r="B1676" s="9" t="s">
        <v>3378</v>
      </c>
      <c r="C1676" s="10" t="s">
        <v>3379</v>
      </c>
      <c r="D1676" s="8">
        <v>24.0</v>
      </c>
      <c r="E1676" s="8">
        <v>23.0</v>
      </c>
      <c r="F1676" s="8">
        <v>13.0</v>
      </c>
      <c r="G1676" s="8">
        <v>10.0</v>
      </c>
      <c r="H1676" s="8">
        <v>12.1</v>
      </c>
      <c r="I1676" s="11">
        <v>3.2</v>
      </c>
      <c r="J1676" s="10">
        <v>1.0</v>
      </c>
      <c r="K1676" s="10">
        <v>3.5</v>
      </c>
      <c r="L1676" s="8">
        <v>28.8</v>
      </c>
      <c r="M1676" s="10">
        <v>0.2</v>
      </c>
      <c r="N1676" s="10">
        <v>1.0</v>
      </c>
      <c r="O1676" s="8">
        <v>16.7</v>
      </c>
      <c r="P1676" s="8">
        <v>1.0</v>
      </c>
      <c r="Q1676" s="8">
        <v>1.3</v>
      </c>
      <c r="R1676" s="8">
        <v>74.2</v>
      </c>
      <c r="S1676" s="8">
        <v>0.3</v>
      </c>
      <c r="T1676" s="8">
        <v>0.7</v>
      </c>
      <c r="U1676" s="8">
        <v>0.9</v>
      </c>
      <c r="V1676" s="8">
        <v>1.3</v>
      </c>
      <c r="W1676" s="8">
        <v>1.4</v>
      </c>
      <c r="X1676" s="8">
        <v>0.3</v>
      </c>
      <c r="Y1676" s="8">
        <v>0.1</v>
      </c>
      <c r="Z1676" s="8">
        <v>0.9</v>
      </c>
      <c r="AA1676" s="8">
        <v>6.5</v>
      </c>
      <c r="AB1676" s="8">
        <v>0.0</v>
      </c>
      <c r="AC1676" s="8">
        <v>0.0</v>
      </c>
      <c r="AD1676" s="8">
        <v>-2.2</v>
      </c>
      <c r="AE1676" s="14">
        <v>2014.0</v>
      </c>
      <c r="AF1676" s="17"/>
    </row>
    <row r="1677">
      <c r="A1677" s="8">
        <v>109.0</v>
      </c>
      <c r="B1677" s="9" t="s">
        <v>3380</v>
      </c>
      <c r="C1677" s="10" t="s">
        <v>3381</v>
      </c>
      <c r="D1677" s="8">
        <v>24.0</v>
      </c>
      <c r="E1677" s="8">
        <v>2.0</v>
      </c>
      <c r="F1677" s="8">
        <v>0.0</v>
      </c>
      <c r="G1677" s="8">
        <v>2.0</v>
      </c>
      <c r="H1677" s="8">
        <v>10.3</v>
      </c>
      <c r="I1677" s="11">
        <v>3.0</v>
      </c>
      <c r="J1677" s="10">
        <v>1.5</v>
      </c>
      <c r="K1677" s="10">
        <v>2.5</v>
      </c>
      <c r="L1677" s="8">
        <v>60.0</v>
      </c>
      <c r="M1677" s="8">
        <v>0.0</v>
      </c>
      <c r="N1677" s="8">
        <v>0.0</v>
      </c>
      <c r="O1677" s="8">
        <v>0.0</v>
      </c>
      <c r="P1677" s="8">
        <v>0.0</v>
      </c>
      <c r="Q1677" s="8">
        <v>0.0</v>
      </c>
      <c r="R1677" s="8">
        <v>0.0</v>
      </c>
      <c r="S1677" s="8">
        <v>0.0</v>
      </c>
      <c r="T1677" s="8">
        <v>0.0</v>
      </c>
      <c r="U1677" s="8">
        <v>0.0</v>
      </c>
      <c r="V1677" s="8">
        <v>0.5</v>
      </c>
      <c r="W1677" s="8">
        <v>1.0</v>
      </c>
      <c r="X1677" s="8">
        <v>1.5</v>
      </c>
      <c r="Y1677" s="8">
        <v>0.0</v>
      </c>
      <c r="Z1677" s="8">
        <v>2.5</v>
      </c>
      <c r="AA1677" s="8">
        <v>6.5</v>
      </c>
      <c r="AB1677" s="8">
        <v>0.0</v>
      </c>
      <c r="AC1677" s="8">
        <v>0.0</v>
      </c>
      <c r="AD1677" s="8">
        <v>-3.5</v>
      </c>
      <c r="AE1677" s="14">
        <v>2014.0</v>
      </c>
      <c r="AF1677" s="17"/>
    </row>
    <row r="1678">
      <c r="A1678" s="8">
        <v>110.0</v>
      </c>
      <c r="B1678" s="9" t="s">
        <v>3382</v>
      </c>
      <c r="C1678" s="10" t="s">
        <v>3383</v>
      </c>
      <c r="D1678" s="8">
        <v>35.0</v>
      </c>
      <c r="E1678" s="8">
        <v>32.0</v>
      </c>
      <c r="F1678" s="8">
        <v>20.0</v>
      </c>
      <c r="G1678" s="8">
        <v>12.0</v>
      </c>
      <c r="H1678" s="8">
        <v>12.3</v>
      </c>
      <c r="I1678" s="11">
        <v>2.9</v>
      </c>
      <c r="J1678" s="10">
        <v>1.0</v>
      </c>
      <c r="K1678" s="10">
        <v>3.4</v>
      </c>
      <c r="L1678" s="8">
        <v>30.6</v>
      </c>
      <c r="M1678" s="8">
        <v>0.0</v>
      </c>
      <c r="N1678" s="10">
        <v>0.6</v>
      </c>
      <c r="O1678" s="8">
        <v>5.3</v>
      </c>
      <c r="P1678" s="8">
        <v>0.8</v>
      </c>
      <c r="Q1678" s="8">
        <v>1.2</v>
      </c>
      <c r="R1678" s="8">
        <v>66.7</v>
      </c>
      <c r="S1678" s="8">
        <v>0.4</v>
      </c>
      <c r="T1678" s="8">
        <v>1.4</v>
      </c>
      <c r="U1678" s="8">
        <v>1.9</v>
      </c>
      <c r="V1678" s="8">
        <v>1.0</v>
      </c>
      <c r="W1678" s="8">
        <v>1.1</v>
      </c>
      <c r="X1678" s="8">
        <v>0.4</v>
      </c>
      <c r="Y1678" s="8">
        <v>0.2</v>
      </c>
      <c r="Z1678" s="8">
        <v>1.3</v>
      </c>
      <c r="AA1678" s="8">
        <v>6.9</v>
      </c>
      <c r="AB1678" s="8">
        <v>0.0</v>
      </c>
      <c r="AC1678" s="8">
        <v>0.0</v>
      </c>
      <c r="AD1678" s="8">
        <v>-1.0</v>
      </c>
      <c r="AE1678" s="14">
        <v>2014.0</v>
      </c>
      <c r="AF1678" s="17"/>
    </row>
    <row r="1679">
      <c r="A1679" s="8">
        <v>111.0</v>
      </c>
      <c r="B1679" s="9" t="s">
        <v>3384</v>
      </c>
      <c r="C1679" s="10" t="s">
        <v>3385</v>
      </c>
      <c r="D1679" s="8">
        <v>24.0</v>
      </c>
      <c r="E1679" s="8">
        <v>33.0</v>
      </c>
      <c r="F1679" s="8">
        <v>16.0</v>
      </c>
      <c r="G1679" s="8">
        <v>17.0</v>
      </c>
      <c r="H1679" s="8">
        <v>9.0</v>
      </c>
      <c r="I1679" s="11">
        <v>2.8</v>
      </c>
      <c r="J1679" s="10">
        <v>1.0</v>
      </c>
      <c r="K1679" s="10">
        <v>2.3</v>
      </c>
      <c r="L1679" s="8">
        <v>43.4</v>
      </c>
      <c r="M1679" s="8">
        <v>0.0</v>
      </c>
      <c r="N1679" s="8">
        <v>0.0</v>
      </c>
      <c r="O1679" s="8">
        <v>0.0</v>
      </c>
      <c r="P1679" s="8">
        <v>0.8</v>
      </c>
      <c r="Q1679" s="8">
        <v>0.9</v>
      </c>
      <c r="R1679" s="8">
        <v>83.9</v>
      </c>
      <c r="S1679" s="8">
        <v>0.8</v>
      </c>
      <c r="T1679" s="8">
        <v>1.2</v>
      </c>
      <c r="U1679" s="8">
        <v>2.0</v>
      </c>
      <c r="V1679" s="8">
        <v>0.2</v>
      </c>
      <c r="W1679" s="8">
        <v>0.7</v>
      </c>
      <c r="X1679" s="8">
        <v>0.1</v>
      </c>
      <c r="Y1679" s="8">
        <v>0.3</v>
      </c>
      <c r="Z1679" s="8">
        <v>1.2</v>
      </c>
      <c r="AA1679" s="8">
        <v>5.8</v>
      </c>
      <c r="AB1679" s="8">
        <v>0.0</v>
      </c>
      <c r="AC1679" s="8">
        <v>0.0</v>
      </c>
      <c r="AD1679" s="8">
        <v>-0.3</v>
      </c>
      <c r="AE1679" s="14">
        <v>2014.0</v>
      </c>
      <c r="AF1679" s="17"/>
    </row>
    <row r="1680">
      <c r="A1680" s="8">
        <v>112.0</v>
      </c>
      <c r="B1680" s="9" t="s">
        <v>3386</v>
      </c>
      <c r="C1680" s="10" t="s">
        <v>3387</v>
      </c>
      <c r="D1680" s="8">
        <v>26.0</v>
      </c>
      <c r="E1680" s="8">
        <v>16.0</v>
      </c>
      <c r="F1680" s="8">
        <v>7.0</v>
      </c>
      <c r="G1680" s="8">
        <v>9.0</v>
      </c>
      <c r="H1680" s="8">
        <v>7.9</v>
      </c>
      <c r="I1680" s="11">
        <v>2.8</v>
      </c>
      <c r="J1680" s="10">
        <v>1.3</v>
      </c>
      <c r="K1680" s="10">
        <v>2.6</v>
      </c>
      <c r="L1680" s="8">
        <v>50.0</v>
      </c>
      <c r="M1680" s="8">
        <v>0.0</v>
      </c>
      <c r="N1680" s="8">
        <v>0.0</v>
      </c>
      <c r="O1680" s="8">
        <v>0.0</v>
      </c>
      <c r="P1680" s="8">
        <v>0.1</v>
      </c>
      <c r="Q1680" s="8">
        <v>0.4</v>
      </c>
      <c r="R1680" s="8">
        <v>28.6</v>
      </c>
      <c r="S1680" s="8">
        <v>0.3</v>
      </c>
      <c r="T1680" s="8">
        <v>1.6</v>
      </c>
      <c r="U1680" s="8">
        <v>1.8</v>
      </c>
      <c r="V1680" s="8">
        <v>0.1</v>
      </c>
      <c r="W1680" s="8">
        <v>0.5</v>
      </c>
      <c r="X1680" s="8">
        <v>0.3</v>
      </c>
      <c r="Y1680" s="8">
        <v>0.4</v>
      </c>
      <c r="Z1680" s="8">
        <v>1.4</v>
      </c>
      <c r="AA1680" s="8">
        <v>6.0</v>
      </c>
      <c r="AB1680" s="8">
        <v>0.0</v>
      </c>
      <c r="AC1680" s="8">
        <v>0.0</v>
      </c>
      <c r="AD1680" s="8">
        <v>-0.1</v>
      </c>
      <c r="AE1680" s="14">
        <v>2014.0</v>
      </c>
      <c r="AF1680" s="17"/>
    </row>
    <row r="1681">
      <c r="A1681" s="8">
        <v>113.0</v>
      </c>
      <c r="B1681" s="9" t="s">
        <v>3388</v>
      </c>
      <c r="C1681" s="10" t="s">
        <v>3389</v>
      </c>
      <c r="D1681" s="8">
        <v>23.0</v>
      </c>
      <c r="E1681" s="8">
        <v>22.0</v>
      </c>
      <c r="F1681" s="8">
        <v>14.0</v>
      </c>
      <c r="G1681" s="8">
        <v>8.0</v>
      </c>
      <c r="H1681" s="8">
        <v>7.9</v>
      </c>
      <c r="I1681" s="11">
        <v>2.7</v>
      </c>
      <c r="J1681" s="10">
        <v>1.0</v>
      </c>
      <c r="K1681" s="10">
        <v>1.8</v>
      </c>
      <c r="L1681" s="8">
        <v>52.5</v>
      </c>
      <c r="M1681" s="8">
        <v>0.0</v>
      </c>
      <c r="N1681" s="8">
        <v>0.0</v>
      </c>
      <c r="O1681" s="8">
        <v>0.0</v>
      </c>
      <c r="P1681" s="8">
        <v>0.8</v>
      </c>
      <c r="Q1681" s="8">
        <v>1.1</v>
      </c>
      <c r="R1681" s="8">
        <v>75.0</v>
      </c>
      <c r="S1681" s="8">
        <v>0.5</v>
      </c>
      <c r="T1681" s="8">
        <v>0.8</v>
      </c>
      <c r="U1681" s="8">
        <v>1.4</v>
      </c>
      <c r="V1681" s="8">
        <v>0.5</v>
      </c>
      <c r="W1681" s="8">
        <v>0.7</v>
      </c>
      <c r="X1681" s="8">
        <v>0.2</v>
      </c>
      <c r="Y1681" s="8">
        <v>0.0</v>
      </c>
      <c r="Z1681" s="8">
        <v>1.5</v>
      </c>
      <c r="AA1681" s="8">
        <v>4.9</v>
      </c>
      <c r="AB1681" s="8">
        <v>0.0</v>
      </c>
      <c r="AC1681" s="8">
        <v>0.0</v>
      </c>
      <c r="AD1681" s="8">
        <v>-0.4</v>
      </c>
      <c r="AE1681" s="14">
        <v>2014.0</v>
      </c>
      <c r="AF1681" s="17"/>
    </row>
    <row r="1682">
      <c r="A1682" s="8">
        <v>114.0</v>
      </c>
      <c r="B1682" s="9" t="s">
        <v>3390</v>
      </c>
      <c r="C1682" s="10" t="s">
        <v>3391</v>
      </c>
      <c r="D1682" s="8">
        <v>31.0</v>
      </c>
      <c r="E1682" s="8">
        <v>32.0</v>
      </c>
      <c r="F1682" s="8">
        <v>27.0</v>
      </c>
      <c r="G1682" s="8">
        <v>5.0</v>
      </c>
      <c r="H1682" s="8">
        <v>10.7</v>
      </c>
      <c r="I1682" s="11">
        <v>2.7</v>
      </c>
      <c r="J1682" s="10">
        <v>1.0</v>
      </c>
      <c r="K1682" s="10">
        <v>3.0</v>
      </c>
      <c r="L1682" s="8">
        <v>32.0</v>
      </c>
      <c r="M1682" s="10">
        <v>0.5</v>
      </c>
      <c r="N1682" s="10">
        <v>1.5</v>
      </c>
      <c r="O1682" s="8">
        <v>30.6</v>
      </c>
      <c r="P1682" s="8">
        <v>0.3</v>
      </c>
      <c r="Q1682" s="8">
        <v>0.3</v>
      </c>
      <c r="R1682" s="8">
        <v>100.0</v>
      </c>
      <c r="S1682" s="8">
        <v>0.1</v>
      </c>
      <c r="T1682" s="8">
        <v>0.5</v>
      </c>
      <c r="U1682" s="8">
        <v>0.5</v>
      </c>
      <c r="V1682" s="8">
        <v>0.9</v>
      </c>
      <c r="W1682" s="8">
        <v>0.8</v>
      </c>
      <c r="X1682" s="8">
        <v>0.2</v>
      </c>
      <c r="Y1682" s="8">
        <v>0.0</v>
      </c>
      <c r="Z1682" s="8">
        <v>1.0</v>
      </c>
      <c r="AA1682" s="8">
        <v>5.0</v>
      </c>
      <c r="AB1682" s="8">
        <v>0.0</v>
      </c>
      <c r="AC1682" s="8">
        <v>0.0</v>
      </c>
      <c r="AD1682" s="8">
        <v>-2.1</v>
      </c>
      <c r="AE1682" s="14">
        <v>2014.0</v>
      </c>
      <c r="AF1682" s="17"/>
    </row>
    <row r="1683">
      <c r="A1683" s="8">
        <v>115.0</v>
      </c>
      <c r="B1683" s="9" t="s">
        <v>3392</v>
      </c>
      <c r="C1683" s="10" t="s">
        <v>3393</v>
      </c>
      <c r="D1683" s="8">
        <v>25.0</v>
      </c>
      <c r="E1683" s="8">
        <v>33.0</v>
      </c>
      <c r="F1683" s="8">
        <v>15.0</v>
      </c>
      <c r="G1683" s="8">
        <v>18.0</v>
      </c>
      <c r="H1683" s="8">
        <v>11.4</v>
      </c>
      <c r="I1683" s="11">
        <v>2.7</v>
      </c>
      <c r="J1683" s="10">
        <v>1.1</v>
      </c>
      <c r="K1683" s="10">
        <v>3.0</v>
      </c>
      <c r="L1683" s="8">
        <v>36.4</v>
      </c>
      <c r="M1683" s="10">
        <v>0.1</v>
      </c>
      <c r="N1683" s="10">
        <v>0.7</v>
      </c>
      <c r="O1683" s="8">
        <v>17.4</v>
      </c>
      <c r="P1683" s="8">
        <v>0.4</v>
      </c>
      <c r="Q1683" s="8">
        <v>0.4</v>
      </c>
      <c r="R1683" s="8">
        <v>100.0</v>
      </c>
      <c r="S1683" s="8">
        <v>0.4</v>
      </c>
      <c r="T1683" s="8">
        <v>1.2</v>
      </c>
      <c r="U1683" s="8">
        <v>1.7</v>
      </c>
      <c r="V1683" s="8">
        <v>0.7</v>
      </c>
      <c r="W1683" s="8">
        <v>0.4</v>
      </c>
      <c r="X1683" s="8">
        <v>0.4</v>
      </c>
      <c r="Y1683" s="8">
        <v>0.1</v>
      </c>
      <c r="Z1683" s="8">
        <v>1.0</v>
      </c>
      <c r="AA1683" s="8">
        <v>6.0</v>
      </c>
      <c r="AB1683" s="8">
        <v>0.0</v>
      </c>
      <c r="AC1683" s="8">
        <v>0.0</v>
      </c>
      <c r="AD1683" s="8">
        <v>-0.1</v>
      </c>
      <c r="AE1683" s="14">
        <v>2014.0</v>
      </c>
      <c r="AF1683" s="17"/>
    </row>
    <row r="1684">
      <c r="A1684" s="8">
        <v>115.0</v>
      </c>
      <c r="B1684" s="9" t="s">
        <v>3394</v>
      </c>
      <c r="C1684" s="10" t="s">
        <v>3395</v>
      </c>
      <c r="D1684" s="8">
        <v>24.0</v>
      </c>
      <c r="E1684" s="8">
        <v>6.0</v>
      </c>
      <c r="F1684" s="8">
        <v>2.0</v>
      </c>
      <c r="G1684" s="8">
        <v>4.0</v>
      </c>
      <c r="H1684" s="8">
        <v>11.1</v>
      </c>
      <c r="I1684" s="11">
        <v>2.7</v>
      </c>
      <c r="J1684" s="10">
        <v>1.2</v>
      </c>
      <c r="K1684" s="10">
        <v>1.7</v>
      </c>
      <c r="L1684" s="8">
        <v>70.0</v>
      </c>
      <c r="M1684" s="8">
        <v>0.0</v>
      </c>
      <c r="N1684" s="8">
        <v>0.0</v>
      </c>
      <c r="O1684" s="8">
        <v>0.0</v>
      </c>
      <c r="P1684" s="8">
        <v>0.3</v>
      </c>
      <c r="Q1684" s="8">
        <v>0.3</v>
      </c>
      <c r="R1684" s="8">
        <v>100.0</v>
      </c>
      <c r="S1684" s="8">
        <v>0.8</v>
      </c>
      <c r="T1684" s="8">
        <v>2.3</v>
      </c>
      <c r="U1684" s="8">
        <v>3.2</v>
      </c>
      <c r="V1684" s="8">
        <v>0.3</v>
      </c>
      <c r="W1684" s="8">
        <v>0.3</v>
      </c>
      <c r="X1684" s="8">
        <v>0.3</v>
      </c>
      <c r="Y1684" s="8">
        <v>0.0</v>
      </c>
      <c r="Z1684" s="8">
        <v>0.8</v>
      </c>
      <c r="AA1684" s="8">
        <v>6.8</v>
      </c>
      <c r="AB1684" s="8">
        <v>1.0</v>
      </c>
      <c r="AC1684" s="8">
        <v>0.0</v>
      </c>
      <c r="AD1684" s="8">
        <v>3.2</v>
      </c>
      <c r="AE1684" s="14">
        <v>2014.0</v>
      </c>
      <c r="AF1684" s="17"/>
    </row>
    <row r="1685">
      <c r="A1685" s="8">
        <v>117.0</v>
      </c>
      <c r="B1685" s="9" t="s">
        <v>3396</v>
      </c>
      <c r="C1685" s="10" t="s">
        <v>3397</v>
      </c>
      <c r="D1685" s="8">
        <v>32.0</v>
      </c>
      <c r="E1685" s="8">
        <v>4.0</v>
      </c>
      <c r="F1685" s="8">
        <v>2.0</v>
      </c>
      <c r="G1685" s="8">
        <v>2.0</v>
      </c>
      <c r="H1685" s="8">
        <v>7.8</v>
      </c>
      <c r="I1685" s="11">
        <v>2.5</v>
      </c>
      <c r="J1685" s="10">
        <v>1.0</v>
      </c>
      <c r="K1685" s="10">
        <v>2.0</v>
      </c>
      <c r="L1685" s="8">
        <v>50.0</v>
      </c>
      <c r="M1685" s="8">
        <v>0.0</v>
      </c>
      <c r="N1685" s="8">
        <v>0.0</v>
      </c>
      <c r="O1685" s="8">
        <v>0.0</v>
      </c>
      <c r="P1685" s="8">
        <v>0.5</v>
      </c>
      <c r="Q1685" s="8">
        <v>0.5</v>
      </c>
      <c r="R1685" s="8">
        <v>100.0</v>
      </c>
      <c r="S1685" s="8">
        <v>0.3</v>
      </c>
      <c r="T1685" s="8">
        <v>0.8</v>
      </c>
      <c r="U1685" s="8">
        <v>1.0</v>
      </c>
      <c r="V1685" s="8">
        <v>0.8</v>
      </c>
      <c r="W1685" s="8">
        <v>1.0</v>
      </c>
      <c r="X1685" s="8">
        <v>0.3</v>
      </c>
      <c r="Y1685" s="8">
        <v>0.3</v>
      </c>
      <c r="Z1685" s="8">
        <v>0.3</v>
      </c>
      <c r="AA1685" s="8">
        <v>5.3</v>
      </c>
      <c r="AB1685" s="8">
        <v>0.0</v>
      </c>
      <c r="AC1685" s="8">
        <v>0.0</v>
      </c>
      <c r="AD1685" s="8">
        <v>4.3</v>
      </c>
      <c r="AE1685" s="14">
        <v>2014.0</v>
      </c>
      <c r="AF1685" s="17"/>
    </row>
    <row r="1686">
      <c r="A1686" s="8">
        <v>118.0</v>
      </c>
      <c r="B1686" s="9" t="s">
        <v>3398</v>
      </c>
      <c r="C1686" s="10" t="s">
        <v>3399</v>
      </c>
      <c r="D1686" s="8">
        <v>26.0</v>
      </c>
      <c r="E1686" s="8">
        <v>33.0</v>
      </c>
      <c r="F1686" s="8">
        <v>12.0</v>
      </c>
      <c r="G1686" s="8">
        <v>21.0</v>
      </c>
      <c r="H1686" s="8">
        <v>8.1</v>
      </c>
      <c r="I1686" s="11">
        <v>2.5</v>
      </c>
      <c r="J1686" s="10">
        <v>1.0</v>
      </c>
      <c r="K1686" s="10">
        <v>1.7</v>
      </c>
      <c r="L1686" s="8">
        <v>58.9</v>
      </c>
      <c r="M1686" s="8">
        <v>0.0</v>
      </c>
      <c r="N1686" s="8">
        <v>0.0</v>
      </c>
      <c r="O1686" s="8">
        <v>0.0</v>
      </c>
      <c r="P1686" s="8">
        <v>0.5</v>
      </c>
      <c r="Q1686" s="8">
        <v>0.7</v>
      </c>
      <c r="R1686" s="8">
        <v>72.7</v>
      </c>
      <c r="S1686" s="8">
        <v>1.1</v>
      </c>
      <c r="T1686" s="8">
        <v>1.8</v>
      </c>
      <c r="U1686" s="8">
        <v>2.9</v>
      </c>
      <c r="V1686" s="8">
        <v>0.2</v>
      </c>
      <c r="W1686" s="8">
        <v>0.5</v>
      </c>
      <c r="X1686" s="8">
        <v>0.3</v>
      </c>
      <c r="Y1686" s="8">
        <v>0.2</v>
      </c>
      <c r="Z1686" s="8">
        <v>1.7</v>
      </c>
      <c r="AA1686" s="8">
        <v>6.6</v>
      </c>
      <c r="AB1686" s="8">
        <v>0.0</v>
      </c>
      <c r="AC1686" s="8">
        <v>0.0</v>
      </c>
      <c r="AD1686" s="8">
        <v>-0.8</v>
      </c>
      <c r="AE1686" s="14">
        <v>2014.0</v>
      </c>
      <c r="AF1686" s="17"/>
    </row>
    <row r="1687">
      <c r="A1687" s="8">
        <v>119.0</v>
      </c>
      <c r="B1687" s="9" t="s">
        <v>3400</v>
      </c>
      <c r="C1687" s="10" t="s">
        <v>3401</v>
      </c>
      <c r="D1687" s="8">
        <v>23.0</v>
      </c>
      <c r="E1687" s="8">
        <v>17.0</v>
      </c>
      <c r="F1687" s="8">
        <v>9.0</v>
      </c>
      <c r="G1687" s="8">
        <v>8.0</v>
      </c>
      <c r="H1687" s="8">
        <v>8.4</v>
      </c>
      <c r="I1687" s="11">
        <v>2.5</v>
      </c>
      <c r="J1687" s="10">
        <v>1.1</v>
      </c>
      <c r="K1687" s="10">
        <v>2.6</v>
      </c>
      <c r="L1687" s="8">
        <v>43.2</v>
      </c>
      <c r="M1687" s="10">
        <v>0.1</v>
      </c>
      <c r="N1687" s="10">
        <v>0.4</v>
      </c>
      <c r="O1687" s="8">
        <v>14.3</v>
      </c>
      <c r="P1687" s="8">
        <v>0.2</v>
      </c>
      <c r="Q1687" s="8">
        <v>0.2</v>
      </c>
      <c r="R1687" s="8">
        <v>100.0</v>
      </c>
      <c r="S1687" s="8">
        <v>0.2</v>
      </c>
      <c r="T1687" s="8">
        <v>0.4</v>
      </c>
      <c r="U1687" s="8">
        <v>0.5</v>
      </c>
      <c r="V1687" s="8">
        <v>0.3</v>
      </c>
      <c r="W1687" s="8">
        <v>0.4</v>
      </c>
      <c r="X1687" s="8">
        <v>0.1</v>
      </c>
      <c r="Y1687" s="8">
        <v>0.0</v>
      </c>
      <c r="Z1687" s="8">
        <v>0.9</v>
      </c>
      <c r="AA1687" s="8">
        <v>3.5</v>
      </c>
      <c r="AB1687" s="8">
        <v>0.0</v>
      </c>
      <c r="AC1687" s="8">
        <v>0.0</v>
      </c>
      <c r="AD1687" s="8">
        <v>-2.9</v>
      </c>
      <c r="AE1687" s="14">
        <v>2014.0</v>
      </c>
      <c r="AF1687" s="17"/>
    </row>
    <row r="1688">
      <c r="A1688" s="8">
        <v>120.0</v>
      </c>
      <c r="B1688" s="9" t="s">
        <v>3402</v>
      </c>
      <c r="C1688" s="10" t="s">
        <v>3403</v>
      </c>
      <c r="D1688" s="8">
        <v>29.0</v>
      </c>
      <c r="E1688" s="8">
        <v>24.0</v>
      </c>
      <c r="F1688" s="8">
        <v>11.0</v>
      </c>
      <c r="G1688" s="8">
        <v>13.0</v>
      </c>
      <c r="H1688" s="8">
        <v>9.2</v>
      </c>
      <c r="I1688" s="11">
        <v>2.2</v>
      </c>
      <c r="J1688" s="10">
        <v>0.6</v>
      </c>
      <c r="K1688" s="10">
        <v>2.3</v>
      </c>
      <c r="L1688" s="8">
        <v>27.8</v>
      </c>
      <c r="M1688" s="8">
        <v>0.0</v>
      </c>
      <c r="N1688" s="10">
        <v>0.4</v>
      </c>
      <c r="O1688" s="8">
        <v>11.1</v>
      </c>
      <c r="P1688" s="8">
        <v>0.9</v>
      </c>
      <c r="Q1688" s="8">
        <v>1.2</v>
      </c>
      <c r="R1688" s="8">
        <v>72.4</v>
      </c>
      <c r="S1688" s="8">
        <v>0.4</v>
      </c>
      <c r="T1688" s="8">
        <v>0.3</v>
      </c>
      <c r="U1688" s="8">
        <v>0.8</v>
      </c>
      <c r="V1688" s="8">
        <v>0.7</v>
      </c>
      <c r="W1688" s="8">
        <v>0.9</v>
      </c>
      <c r="X1688" s="8">
        <v>0.5</v>
      </c>
      <c r="Y1688" s="8">
        <v>0.0</v>
      </c>
      <c r="Z1688" s="8">
        <v>1.2</v>
      </c>
      <c r="AA1688" s="8">
        <v>4.6</v>
      </c>
      <c r="AB1688" s="8">
        <v>0.0</v>
      </c>
      <c r="AC1688" s="8">
        <v>0.0</v>
      </c>
      <c r="AD1688" s="8">
        <v>-2.9</v>
      </c>
      <c r="AE1688" s="14">
        <v>2014.0</v>
      </c>
      <c r="AF1688" s="17"/>
    </row>
    <row r="1689">
      <c r="A1689" s="8">
        <v>121.0</v>
      </c>
      <c r="B1689" s="9" t="s">
        <v>3404</v>
      </c>
      <c r="C1689" s="10" t="s">
        <v>3405</v>
      </c>
      <c r="D1689" s="8">
        <v>26.0</v>
      </c>
      <c r="E1689" s="8">
        <v>25.0</v>
      </c>
      <c r="F1689" s="8">
        <v>6.0</v>
      </c>
      <c r="G1689" s="8">
        <v>19.0</v>
      </c>
      <c r="H1689" s="8">
        <v>7.1</v>
      </c>
      <c r="I1689" s="11">
        <v>2.2</v>
      </c>
      <c r="J1689" s="10">
        <v>0.9</v>
      </c>
      <c r="K1689" s="10">
        <v>1.6</v>
      </c>
      <c r="L1689" s="8">
        <v>57.5</v>
      </c>
      <c r="M1689" s="8">
        <v>0.0</v>
      </c>
      <c r="N1689" s="8">
        <v>0.0</v>
      </c>
      <c r="O1689" s="8">
        <v>0.0</v>
      </c>
      <c r="P1689" s="8">
        <v>0.3</v>
      </c>
      <c r="Q1689" s="8">
        <v>0.4</v>
      </c>
      <c r="R1689" s="8">
        <v>80.0</v>
      </c>
      <c r="S1689" s="8">
        <v>0.4</v>
      </c>
      <c r="T1689" s="8">
        <v>1.0</v>
      </c>
      <c r="U1689" s="8">
        <v>1.4</v>
      </c>
      <c r="V1689" s="8">
        <v>0.3</v>
      </c>
      <c r="W1689" s="8">
        <v>0.8</v>
      </c>
      <c r="X1689" s="8">
        <v>0.2</v>
      </c>
      <c r="Y1689" s="8">
        <v>0.3</v>
      </c>
      <c r="Z1689" s="8">
        <v>1.3</v>
      </c>
      <c r="AA1689" s="8">
        <v>5.0</v>
      </c>
      <c r="AB1689" s="8">
        <v>0.0</v>
      </c>
      <c r="AC1689" s="8">
        <v>0.0</v>
      </c>
      <c r="AD1689" s="8">
        <v>-0.6</v>
      </c>
      <c r="AE1689" s="14">
        <v>2014.0</v>
      </c>
      <c r="AF1689" s="17"/>
    </row>
    <row r="1690">
      <c r="A1690" s="8">
        <v>121.0</v>
      </c>
      <c r="B1690" s="9" t="s">
        <v>3406</v>
      </c>
      <c r="C1690" s="10" t="s">
        <v>3407</v>
      </c>
      <c r="D1690" s="8">
        <v>23.0</v>
      </c>
      <c r="E1690" s="8">
        <v>25.0</v>
      </c>
      <c r="F1690" s="8">
        <v>18.0</v>
      </c>
      <c r="G1690" s="8">
        <v>7.0</v>
      </c>
      <c r="H1690" s="8">
        <v>7.2</v>
      </c>
      <c r="I1690" s="11">
        <v>2.2</v>
      </c>
      <c r="J1690" s="10">
        <v>0.7</v>
      </c>
      <c r="K1690" s="10">
        <v>1.8</v>
      </c>
      <c r="L1690" s="8">
        <v>40.0</v>
      </c>
      <c r="M1690" s="10">
        <v>0.6</v>
      </c>
      <c r="N1690" s="10">
        <v>1.2</v>
      </c>
      <c r="O1690" s="8">
        <v>46.7</v>
      </c>
      <c r="P1690" s="8">
        <v>0.2</v>
      </c>
      <c r="Q1690" s="8">
        <v>0.2</v>
      </c>
      <c r="R1690" s="8">
        <v>66.7</v>
      </c>
      <c r="S1690" s="8">
        <v>0.1</v>
      </c>
      <c r="T1690" s="8">
        <v>1.0</v>
      </c>
      <c r="U1690" s="8">
        <v>1.1</v>
      </c>
      <c r="V1690" s="8">
        <v>0.3</v>
      </c>
      <c r="W1690" s="8">
        <v>0.1</v>
      </c>
      <c r="X1690" s="8">
        <v>0.0</v>
      </c>
      <c r="Y1690" s="8">
        <v>0.1</v>
      </c>
      <c r="Z1690" s="8">
        <v>0.5</v>
      </c>
      <c r="AA1690" s="8">
        <v>4.5</v>
      </c>
      <c r="AB1690" s="8">
        <v>0.0</v>
      </c>
      <c r="AC1690" s="8">
        <v>0.0</v>
      </c>
      <c r="AD1690" s="8">
        <v>-2.7</v>
      </c>
      <c r="AE1690" s="14">
        <v>2014.0</v>
      </c>
      <c r="AF1690" s="17"/>
    </row>
    <row r="1691">
      <c r="A1691" s="8">
        <v>123.0</v>
      </c>
      <c r="B1691" s="9" t="s">
        <v>3408</v>
      </c>
      <c r="C1691" s="10" t="s">
        <v>3409</v>
      </c>
      <c r="D1691" s="8">
        <v>33.0</v>
      </c>
      <c r="E1691" s="8">
        <v>26.0</v>
      </c>
      <c r="F1691" s="8">
        <v>8.0</v>
      </c>
      <c r="G1691" s="8">
        <v>18.0</v>
      </c>
      <c r="H1691" s="8">
        <v>13.0</v>
      </c>
      <c r="I1691" s="11">
        <v>2.2</v>
      </c>
      <c r="J1691" s="10">
        <v>0.7</v>
      </c>
      <c r="K1691" s="10">
        <v>2.7</v>
      </c>
      <c r="L1691" s="8">
        <v>26.1</v>
      </c>
      <c r="M1691" s="10">
        <v>0.5</v>
      </c>
      <c r="N1691" s="10">
        <v>2.0</v>
      </c>
      <c r="O1691" s="8">
        <v>25.0</v>
      </c>
      <c r="P1691" s="8">
        <v>0.3</v>
      </c>
      <c r="Q1691" s="8">
        <v>0.3</v>
      </c>
      <c r="R1691" s="8">
        <v>77.8</v>
      </c>
      <c r="S1691" s="8">
        <v>0.5</v>
      </c>
      <c r="T1691" s="8">
        <v>1.3</v>
      </c>
      <c r="U1691" s="8">
        <v>1.8</v>
      </c>
      <c r="V1691" s="8">
        <v>0.3</v>
      </c>
      <c r="W1691" s="8">
        <v>0.4</v>
      </c>
      <c r="X1691" s="8">
        <v>0.8</v>
      </c>
      <c r="Y1691" s="8">
        <v>0.1</v>
      </c>
      <c r="Z1691" s="8">
        <v>1.5</v>
      </c>
      <c r="AA1691" s="8">
        <v>6.5</v>
      </c>
      <c r="AB1691" s="8">
        <v>0.0</v>
      </c>
      <c r="AC1691" s="8">
        <v>0.0</v>
      </c>
      <c r="AD1691" s="8">
        <v>-1.0</v>
      </c>
      <c r="AE1691" s="14">
        <v>2014.0</v>
      </c>
      <c r="AF1691" s="17"/>
    </row>
    <row r="1692">
      <c r="A1692" s="8">
        <v>124.0</v>
      </c>
      <c r="B1692" s="9" t="s">
        <v>3410</v>
      </c>
      <c r="C1692" s="10" t="s">
        <v>3411</v>
      </c>
      <c r="D1692" s="8">
        <v>30.0</v>
      </c>
      <c r="E1692" s="8">
        <v>7.0</v>
      </c>
      <c r="F1692" s="8">
        <v>2.0</v>
      </c>
      <c r="G1692" s="8">
        <v>5.0</v>
      </c>
      <c r="H1692" s="8">
        <v>10.1</v>
      </c>
      <c r="I1692" s="11">
        <v>2.1</v>
      </c>
      <c r="J1692" s="10">
        <v>0.9</v>
      </c>
      <c r="K1692" s="10">
        <v>2.1</v>
      </c>
      <c r="L1692" s="8">
        <v>40.0</v>
      </c>
      <c r="M1692" s="8">
        <v>0.0</v>
      </c>
      <c r="N1692" s="8">
        <v>0.0</v>
      </c>
      <c r="O1692" s="8">
        <v>0.0</v>
      </c>
      <c r="P1692" s="8">
        <v>0.4</v>
      </c>
      <c r="Q1692" s="8">
        <v>0.6</v>
      </c>
      <c r="R1692" s="8">
        <v>75.0</v>
      </c>
      <c r="S1692" s="8">
        <v>0.4</v>
      </c>
      <c r="T1692" s="8">
        <v>1.4</v>
      </c>
      <c r="U1692" s="8">
        <v>1.9</v>
      </c>
      <c r="V1692" s="8">
        <v>0.1</v>
      </c>
      <c r="W1692" s="8">
        <v>0.6</v>
      </c>
      <c r="X1692" s="8">
        <v>0.6</v>
      </c>
      <c r="Y1692" s="8">
        <v>0.1</v>
      </c>
      <c r="Z1692" s="8">
        <v>1.3</v>
      </c>
      <c r="AA1692" s="8">
        <v>5.6</v>
      </c>
      <c r="AB1692" s="8">
        <v>0.0</v>
      </c>
      <c r="AC1692" s="8">
        <v>0.0</v>
      </c>
      <c r="AD1692" s="8">
        <v>-1.6</v>
      </c>
      <c r="AE1692" s="14">
        <v>2014.0</v>
      </c>
      <c r="AF1692" s="17"/>
    </row>
    <row r="1693">
      <c r="A1693" s="8">
        <v>125.0</v>
      </c>
      <c r="B1693" s="9" t="s">
        <v>3412</v>
      </c>
      <c r="C1693" s="10" t="s">
        <v>3413</v>
      </c>
      <c r="D1693" s="8">
        <v>20.0</v>
      </c>
      <c r="E1693" s="8">
        <v>8.0</v>
      </c>
      <c r="F1693" s="8">
        <v>3.0</v>
      </c>
      <c r="G1693" s="8">
        <v>5.0</v>
      </c>
      <c r="H1693" s="8">
        <v>4.4</v>
      </c>
      <c r="I1693" s="11">
        <v>2.1</v>
      </c>
      <c r="J1693" s="10">
        <v>1.0</v>
      </c>
      <c r="K1693" s="10">
        <v>2.4</v>
      </c>
      <c r="L1693" s="8">
        <v>42.1</v>
      </c>
      <c r="M1693" s="10">
        <v>0.1</v>
      </c>
      <c r="N1693" s="10">
        <v>0.4</v>
      </c>
      <c r="O1693" s="8">
        <v>33.3</v>
      </c>
      <c r="P1693" s="8">
        <v>0.0</v>
      </c>
      <c r="Q1693" s="8">
        <v>0.0</v>
      </c>
      <c r="R1693" s="8">
        <v>0.0</v>
      </c>
      <c r="S1693" s="8">
        <v>0.5</v>
      </c>
      <c r="T1693" s="8">
        <v>0.6</v>
      </c>
      <c r="U1693" s="8">
        <v>1.1</v>
      </c>
      <c r="V1693" s="8">
        <v>0.0</v>
      </c>
      <c r="W1693" s="8">
        <v>0.4</v>
      </c>
      <c r="X1693" s="8">
        <v>0.0</v>
      </c>
      <c r="Y1693" s="8">
        <v>0.3</v>
      </c>
      <c r="Z1693" s="8">
        <v>0.5</v>
      </c>
      <c r="AA1693" s="8">
        <v>3.9</v>
      </c>
      <c r="AB1693" s="8">
        <v>0.0</v>
      </c>
      <c r="AC1693" s="8">
        <v>0.0</v>
      </c>
      <c r="AD1693" s="8">
        <v>-0.5</v>
      </c>
      <c r="AE1693" s="14">
        <v>2014.0</v>
      </c>
      <c r="AF1693" s="17"/>
    </row>
    <row r="1694">
      <c r="A1694" s="8">
        <v>126.0</v>
      </c>
      <c r="B1694" s="9" t="s">
        <v>3414</v>
      </c>
      <c r="C1694" s="10" t="s">
        <v>3415</v>
      </c>
      <c r="D1694" s="8">
        <v>26.0</v>
      </c>
      <c r="E1694" s="8">
        <v>21.0</v>
      </c>
      <c r="F1694" s="8">
        <v>10.0</v>
      </c>
      <c r="G1694" s="8">
        <v>11.0</v>
      </c>
      <c r="H1694" s="8">
        <v>8.4</v>
      </c>
      <c r="I1694" s="11">
        <v>2.0</v>
      </c>
      <c r="J1694" s="10">
        <v>0.9</v>
      </c>
      <c r="K1694" s="10">
        <v>1.6</v>
      </c>
      <c r="L1694" s="8">
        <v>54.5</v>
      </c>
      <c r="M1694" s="8">
        <v>0.0</v>
      </c>
      <c r="N1694" s="8">
        <v>0.0</v>
      </c>
      <c r="O1694" s="8">
        <v>0.0</v>
      </c>
      <c r="P1694" s="8">
        <v>0.3</v>
      </c>
      <c r="Q1694" s="8">
        <v>0.7</v>
      </c>
      <c r="R1694" s="8">
        <v>42.9</v>
      </c>
      <c r="S1694" s="8">
        <v>0.7</v>
      </c>
      <c r="T1694" s="8">
        <v>1.5</v>
      </c>
      <c r="U1694" s="8">
        <v>2.2</v>
      </c>
      <c r="V1694" s="8">
        <v>0.4</v>
      </c>
      <c r="W1694" s="8">
        <v>0.6</v>
      </c>
      <c r="X1694" s="8">
        <v>0.2</v>
      </c>
      <c r="Y1694" s="8">
        <v>0.7</v>
      </c>
      <c r="Z1694" s="8">
        <v>1.4</v>
      </c>
      <c r="AA1694" s="8">
        <v>6.4</v>
      </c>
      <c r="AB1694" s="8">
        <v>0.0</v>
      </c>
      <c r="AC1694" s="8">
        <v>0.0</v>
      </c>
      <c r="AD1694" s="8">
        <v>-1.3</v>
      </c>
      <c r="AE1694" s="14">
        <v>2014.0</v>
      </c>
      <c r="AF1694" s="17"/>
    </row>
    <row r="1695">
      <c r="A1695" s="8">
        <v>126.0</v>
      </c>
      <c r="B1695" s="9" t="s">
        <v>3416</v>
      </c>
      <c r="C1695" s="10" t="s">
        <v>3417</v>
      </c>
      <c r="D1695" s="8">
        <v>25.0</v>
      </c>
      <c r="E1695" s="8">
        <v>2.0</v>
      </c>
      <c r="F1695" s="8">
        <v>0.0</v>
      </c>
      <c r="G1695" s="8">
        <v>2.0</v>
      </c>
      <c r="H1695" s="8">
        <v>10.6</v>
      </c>
      <c r="I1695" s="11">
        <v>2.0</v>
      </c>
      <c r="J1695" s="10">
        <v>1.0</v>
      </c>
      <c r="K1695" s="10">
        <v>2.0</v>
      </c>
      <c r="L1695" s="8">
        <v>50.0</v>
      </c>
      <c r="M1695" s="8">
        <v>0.0</v>
      </c>
      <c r="N1695" s="10">
        <v>0.5</v>
      </c>
      <c r="O1695" s="8">
        <v>0.0</v>
      </c>
      <c r="P1695" s="8">
        <v>0.0</v>
      </c>
      <c r="Q1695" s="8">
        <v>0.0</v>
      </c>
      <c r="R1695" s="8">
        <v>0.0</v>
      </c>
      <c r="S1695" s="8">
        <v>0.0</v>
      </c>
      <c r="T1695" s="8">
        <v>1.5</v>
      </c>
      <c r="U1695" s="8">
        <v>1.5</v>
      </c>
      <c r="V1695" s="8">
        <v>0.0</v>
      </c>
      <c r="W1695" s="8">
        <v>0.5</v>
      </c>
      <c r="X1695" s="8">
        <v>0.0</v>
      </c>
      <c r="Y1695" s="8">
        <v>0.0</v>
      </c>
      <c r="Z1695" s="8">
        <v>2.0</v>
      </c>
      <c r="AA1695" s="8">
        <v>3.5</v>
      </c>
      <c r="AB1695" s="8">
        <v>0.0</v>
      </c>
      <c r="AC1695" s="8">
        <v>0.0</v>
      </c>
      <c r="AD1695" s="8">
        <v>-6.5</v>
      </c>
      <c r="AE1695" s="14">
        <v>2014.0</v>
      </c>
      <c r="AF1695" s="17"/>
    </row>
    <row r="1696">
      <c r="A1696" s="8">
        <v>128.0</v>
      </c>
      <c r="B1696" s="9" t="s">
        <v>3418</v>
      </c>
      <c r="C1696" s="10" t="s">
        <v>3419</v>
      </c>
      <c r="D1696" s="8">
        <v>27.0</v>
      </c>
      <c r="E1696" s="8">
        <v>18.0</v>
      </c>
      <c r="F1696" s="8">
        <v>9.0</v>
      </c>
      <c r="G1696" s="8">
        <v>9.0</v>
      </c>
      <c r="H1696" s="8">
        <v>11.5</v>
      </c>
      <c r="I1696" s="11">
        <v>1.9</v>
      </c>
      <c r="J1696" s="10">
        <v>0.7</v>
      </c>
      <c r="K1696" s="10">
        <v>3.1</v>
      </c>
      <c r="L1696" s="8">
        <v>23.2</v>
      </c>
      <c r="M1696" s="10">
        <v>0.1</v>
      </c>
      <c r="N1696" s="10">
        <v>0.3</v>
      </c>
      <c r="O1696" s="8">
        <v>33.3</v>
      </c>
      <c r="P1696" s="8">
        <v>0.4</v>
      </c>
      <c r="Q1696" s="8">
        <v>0.8</v>
      </c>
      <c r="R1696" s="8">
        <v>50.0</v>
      </c>
      <c r="S1696" s="8">
        <v>0.5</v>
      </c>
      <c r="T1696" s="8">
        <v>0.9</v>
      </c>
      <c r="U1696" s="8">
        <v>1.4</v>
      </c>
      <c r="V1696" s="8">
        <v>0.8</v>
      </c>
      <c r="W1696" s="8">
        <v>1.4</v>
      </c>
      <c r="X1696" s="8">
        <v>0.6</v>
      </c>
      <c r="Y1696" s="8">
        <v>0.1</v>
      </c>
      <c r="Z1696" s="8">
        <v>1.0</v>
      </c>
      <c r="AA1696" s="8">
        <v>5.6</v>
      </c>
      <c r="AB1696" s="8">
        <v>0.0</v>
      </c>
      <c r="AC1696" s="8">
        <v>0.0</v>
      </c>
      <c r="AD1696" s="8">
        <v>-0.7</v>
      </c>
      <c r="AE1696" s="14">
        <v>2014.0</v>
      </c>
      <c r="AF1696" s="17"/>
    </row>
    <row r="1697">
      <c r="A1697" s="8">
        <v>129.0</v>
      </c>
      <c r="B1697" s="9" t="s">
        <v>3420</v>
      </c>
      <c r="C1697" s="10" t="s">
        <v>3421</v>
      </c>
      <c r="D1697" s="8">
        <v>22.0</v>
      </c>
      <c r="E1697" s="8">
        <v>24.0</v>
      </c>
      <c r="F1697" s="8">
        <v>8.0</v>
      </c>
      <c r="G1697" s="8">
        <v>16.0</v>
      </c>
      <c r="H1697" s="8">
        <v>6.8</v>
      </c>
      <c r="I1697" s="11">
        <v>1.8</v>
      </c>
      <c r="J1697" s="10">
        <v>0.7</v>
      </c>
      <c r="K1697" s="10">
        <v>1.6</v>
      </c>
      <c r="L1697" s="8">
        <v>42.1</v>
      </c>
      <c r="M1697" s="8">
        <v>0.0</v>
      </c>
      <c r="N1697" s="8">
        <v>0.0</v>
      </c>
      <c r="O1697" s="8">
        <v>0.0</v>
      </c>
      <c r="P1697" s="8">
        <v>0.5</v>
      </c>
      <c r="Q1697" s="8">
        <v>1.0</v>
      </c>
      <c r="R1697" s="8">
        <v>50.0</v>
      </c>
      <c r="S1697" s="8">
        <v>0.8</v>
      </c>
      <c r="T1697" s="8">
        <v>0.7</v>
      </c>
      <c r="U1697" s="8">
        <v>1.4</v>
      </c>
      <c r="V1697" s="8">
        <v>0.3</v>
      </c>
      <c r="W1697" s="8">
        <v>0.3</v>
      </c>
      <c r="X1697" s="8">
        <v>0.1</v>
      </c>
      <c r="Y1697" s="8">
        <v>0.2</v>
      </c>
      <c r="Z1697" s="8">
        <v>0.9</v>
      </c>
      <c r="AA1697" s="8">
        <v>4.0</v>
      </c>
      <c r="AB1697" s="8">
        <v>0.0</v>
      </c>
      <c r="AC1697" s="8">
        <v>0.0</v>
      </c>
      <c r="AD1697" s="8">
        <v>-1.2</v>
      </c>
      <c r="AE1697" s="14">
        <v>2014.0</v>
      </c>
      <c r="AF1697" s="17"/>
    </row>
    <row r="1698">
      <c r="A1698" s="8">
        <v>130.0</v>
      </c>
      <c r="B1698" s="9" t="s">
        <v>3422</v>
      </c>
      <c r="C1698" s="10" t="s">
        <v>3423</v>
      </c>
      <c r="D1698" s="8">
        <v>24.0</v>
      </c>
      <c r="E1698" s="8">
        <v>16.0</v>
      </c>
      <c r="F1698" s="8">
        <v>8.0</v>
      </c>
      <c r="G1698" s="8">
        <v>8.0</v>
      </c>
      <c r="H1698" s="8">
        <v>7.6</v>
      </c>
      <c r="I1698" s="11">
        <v>1.8</v>
      </c>
      <c r="J1698" s="10">
        <v>0.7</v>
      </c>
      <c r="K1698" s="10">
        <v>2.1</v>
      </c>
      <c r="L1698" s="8">
        <v>33.3</v>
      </c>
      <c r="M1698" s="8">
        <v>0.0</v>
      </c>
      <c r="N1698" s="8">
        <v>0.0</v>
      </c>
      <c r="O1698" s="8">
        <v>0.0</v>
      </c>
      <c r="P1698" s="8">
        <v>0.4</v>
      </c>
      <c r="Q1698" s="8">
        <v>0.8</v>
      </c>
      <c r="R1698" s="8">
        <v>46.2</v>
      </c>
      <c r="S1698" s="8">
        <v>0.7</v>
      </c>
      <c r="T1698" s="8">
        <v>1.9</v>
      </c>
      <c r="U1698" s="8">
        <v>2.6</v>
      </c>
      <c r="V1698" s="8">
        <v>0.2</v>
      </c>
      <c r="W1698" s="8">
        <v>0.6</v>
      </c>
      <c r="X1698" s="8">
        <v>0.2</v>
      </c>
      <c r="Y1698" s="8">
        <v>0.4</v>
      </c>
      <c r="Z1698" s="8">
        <v>0.4</v>
      </c>
      <c r="AA1698" s="8">
        <v>5.8</v>
      </c>
      <c r="AB1698" s="8">
        <v>0.0</v>
      </c>
      <c r="AC1698" s="8">
        <v>0.0</v>
      </c>
      <c r="AD1698" s="8">
        <v>-2.6</v>
      </c>
      <c r="AE1698" s="14">
        <v>2014.0</v>
      </c>
      <c r="AF1698" s="17"/>
    </row>
    <row r="1699">
      <c r="A1699" s="8">
        <v>131.0</v>
      </c>
      <c r="B1699" s="9" t="s">
        <v>3424</v>
      </c>
      <c r="C1699" s="10" t="s">
        <v>3425</v>
      </c>
      <c r="D1699" s="8">
        <v>27.0</v>
      </c>
      <c r="E1699" s="8">
        <v>21.0</v>
      </c>
      <c r="F1699" s="8">
        <v>8.0</v>
      </c>
      <c r="G1699" s="8">
        <v>13.0</v>
      </c>
      <c r="H1699" s="8">
        <v>8.3</v>
      </c>
      <c r="I1699" s="11">
        <v>1.7</v>
      </c>
      <c r="J1699" s="10">
        <v>0.6</v>
      </c>
      <c r="K1699" s="10">
        <v>1.7</v>
      </c>
      <c r="L1699" s="8">
        <v>36.1</v>
      </c>
      <c r="M1699" s="8">
        <v>0.0</v>
      </c>
      <c r="N1699" s="8">
        <v>0.0</v>
      </c>
      <c r="O1699" s="8">
        <v>0.0</v>
      </c>
      <c r="P1699" s="8">
        <v>0.5</v>
      </c>
      <c r="Q1699" s="8">
        <v>0.6</v>
      </c>
      <c r="R1699" s="8">
        <v>83.3</v>
      </c>
      <c r="S1699" s="8">
        <v>1.0</v>
      </c>
      <c r="T1699" s="8">
        <v>1.2</v>
      </c>
      <c r="U1699" s="8">
        <v>2.1</v>
      </c>
      <c r="V1699" s="8">
        <v>0.5</v>
      </c>
      <c r="W1699" s="8">
        <v>0.6</v>
      </c>
      <c r="X1699" s="8">
        <v>0.2</v>
      </c>
      <c r="Y1699" s="8">
        <v>0.5</v>
      </c>
      <c r="Z1699" s="8">
        <v>1.2</v>
      </c>
      <c r="AA1699" s="8">
        <v>5.8</v>
      </c>
      <c r="AB1699" s="8">
        <v>0.0</v>
      </c>
      <c r="AC1699" s="8">
        <v>0.0</v>
      </c>
      <c r="AD1699" s="8">
        <v>-1.9</v>
      </c>
      <c r="AE1699" s="14">
        <v>2014.0</v>
      </c>
      <c r="AF1699" s="17"/>
    </row>
    <row r="1700">
      <c r="A1700" s="8">
        <v>132.0</v>
      </c>
      <c r="B1700" s="9" t="s">
        <v>3426</v>
      </c>
      <c r="C1700" s="10" t="s">
        <v>3427</v>
      </c>
      <c r="D1700" s="8">
        <v>28.0</v>
      </c>
      <c r="E1700" s="8">
        <v>17.0</v>
      </c>
      <c r="F1700" s="8">
        <v>10.0</v>
      </c>
      <c r="G1700" s="8">
        <v>7.0</v>
      </c>
      <c r="H1700" s="8">
        <v>14.0</v>
      </c>
      <c r="I1700" s="11">
        <v>1.6</v>
      </c>
      <c r="J1700" s="10">
        <v>0.5</v>
      </c>
      <c r="K1700" s="10">
        <v>2.8</v>
      </c>
      <c r="L1700" s="8">
        <v>18.8</v>
      </c>
      <c r="M1700" s="10">
        <v>0.4</v>
      </c>
      <c r="N1700" s="10">
        <v>1.4</v>
      </c>
      <c r="O1700" s="8">
        <v>25.0</v>
      </c>
      <c r="P1700" s="8">
        <v>0.2</v>
      </c>
      <c r="Q1700" s="8">
        <v>0.3</v>
      </c>
      <c r="R1700" s="8">
        <v>80.0</v>
      </c>
      <c r="S1700" s="8">
        <v>0.5</v>
      </c>
      <c r="T1700" s="8">
        <v>0.7</v>
      </c>
      <c r="U1700" s="8">
        <v>1.2</v>
      </c>
      <c r="V1700" s="8">
        <v>0.9</v>
      </c>
      <c r="W1700" s="8">
        <v>0.6</v>
      </c>
      <c r="X1700" s="8">
        <v>0.7</v>
      </c>
      <c r="Y1700" s="8">
        <v>0.2</v>
      </c>
      <c r="Z1700" s="8">
        <v>1.8</v>
      </c>
      <c r="AA1700" s="8">
        <v>5.9</v>
      </c>
      <c r="AB1700" s="8">
        <v>0.0</v>
      </c>
      <c r="AC1700" s="8">
        <v>0.0</v>
      </c>
      <c r="AD1700" s="8">
        <v>-1.3</v>
      </c>
      <c r="AE1700" s="14">
        <v>2014.0</v>
      </c>
      <c r="AF1700" s="17"/>
    </row>
    <row r="1701">
      <c r="A1701" s="8">
        <v>133.0</v>
      </c>
      <c r="B1701" s="9" t="s">
        <v>3428</v>
      </c>
      <c r="C1701" s="10" t="s">
        <v>3429</v>
      </c>
      <c r="D1701" s="8">
        <v>33.0</v>
      </c>
      <c r="E1701" s="8">
        <v>20.0</v>
      </c>
      <c r="F1701" s="8">
        <v>16.0</v>
      </c>
      <c r="G1701" s="8">
        <v>4.0</v>
      </c>
      <c r="H1701" s="8">
        <v>6.9</v>
      </c>
      <c r="I1701" s="11">
        <v>1.6</v>
      </c>
      <c r="J1701" s="10">
        <v>0.5</v>
      </c>
      <c r="K1701" s="10">
        <v>1.8</v>
      </c>
      <c r="L1701" s="8">
        <v>28.6</v>
      </c>
      <c r="M1701" s="8">
        <v>0.0</v>
      </c>
      <c r="N1701" s="10">
        <v>0.2</v>
      </c>
      <c r="O1701" s="8">
        <v>0.0</v>
      </c>
      <c r="P1701" s="8">
        <v>0.6</v>
      </c>
      <c r="Q1701" s="8">
        <v>0.9</v>
      </c>
      <c r="R1701" s="8">
        <v>61.1</v>
      </c>
      <c r="S1701" s="8">
        <v>0.3</v>
      </c>
      <c r="T1701" s="8">
        <v>0.8</v>
      </c>
      <c r="U1701" s="8">
        <v>1.1</v>
      </c>
      <c r="V1701" s="8">
        <v>0.2</v>
      </c>
      <c r="W1701" s="8">
        <v>0.3</v>
      </c>
      <c r="X1701" s="8">
        <v>0.3</v>
      </c>
      <c r="Y1701" s="8">
        <v>0.1</v>
      </c>
      <c r="Z1701" s="8">
        <v>1.2</v>
      </c>
      <c r="AA1701" s="8">
        <v>3.6</v>
      </c>
      <c r="AB1701" s="8">
        <v>0.0</v>
      </c>
      <c r="AC1701" s="8">
        <v>0.0</v>
      </c>
      <c r="AD1701" s="8">
        <v>-1.5</v>
      </c>
      <c r="AE1701" s="14">
        <v>2014.0</v>
      </c>
      <c r="AF1701" s="17"/>
    </row>
    <row r="1702">
      <c r="A1702" s="8">
        <v>134.0</v>
      </c>
      <c r="B1702" s="9" t="s">
        <v>3430</v>
      </c>
      <c r="C1702" s="10" t="s">
        <v>3431</v>
      </c>
      <c r="D1702" s="8">
        <v>29.0</v>
      </c>
      <c r="E1702" s="8">
        <v>11.0</v>
      </c>
      <c r="F1702" s="8">
        <v>6.0</v>
      </c>
      <c r="G1702" s="8">
        <v>5.0</v>
      </c>
      <c r="H1702" s="8">
        <v>7.5</v>
      </c>
      <c r="I1702" s="11">
        <v>1.5</v>
      </c>
      <c r="J1702" s="10">
        <v>0.6</v>
      </c>
      <c r="K1702" s="10">
        <v>1.3</v>
      </c>
      <c r="L1702" s="8">
        <v>50.0</v>
      </c>
      <c r="M1702" s="8">
        <v>0.0</v>
      </c>
      <c r="N1702" s="10">
        <v>0.2</v>
      </c>
      <c r="O1702" s="8">
        <v>0.0</v>
      </c>
      <c r="P1702" s="8">
        <v>0.3</v>
      </c>
      <c r="Q1702" s="8">
        <v>0.7</v>
      </c>
      <c r="R1702" s="8">
        <v>37.5</v>
      </c>
      <c r="S1702" s="8">
        <v>0.0</v>
      </c>
      <c r="T1702" s="8">
        <v>0.8</v>
      </c>
      <c r="U1702" s="8">
        <v>0.8</v>
      </c>
      <c r="V1702" s="8">
        <v>0.9</v>
      </c>
      <c r="W1702" s="8">
        <v>0.3</v>
      </c>
      <c r="X1702" s="8">
        <v>1.0</v>
      </c>
      <c r="Y1702" s="8">
        <v>0.0</v>
      </c>
      <c r="Z1702" s="8">
        <v>0.4</v>
      </c>
      <c r="AA1702" s="8">
        <v>5.3</v>
      </c>
      <c r="AB1702" s="8">
        <v>0.0</v>
      </c>
      <c r="AC1702" s="8">
        <v>0.0</v>
      </c>
      <c r="AD1702" s="8">
        <v>-0.4</v>
      </c>
      <c r="AE1702" s="14">
        <v>2014.0</v>
      </c>
      <c r="AF1702" s="17"/>
    </row>
    <row r="1703">
      <c r="A1703" s="8">
        <v>135.0</v>
      </c>
      <c r="B1703" s="9" t="s">
        <v>3432</v>
      </c>
      <c r="C1703" s="10" t="s">
        <v>3433</v>
      </c>
      <c r="D1703" s="8">
        <v>25.0</v>
      </c>
      <c r="E1703" s="8">
        <v>4.0</v>
      </c>
      <c r="F1703" s="8">
        <v>2.0</v>
      </c>
      <c r="G1703" s="8">
        <v>2.0</v>
      </c>
      <c r="H1703" s="8">
        <v>7.8</v>
      </c>
      <c r="I1703" s="11">
        <v>1.5</v>
      </c>
      <c r="J1703" s="10">
        <v>0.8</v>
      </c>
      <c r="K1703" s="10">
        <v>3.3</v>
      </c>
      <c r="L1703" s="8">
        <v>23.1</v>
      </c>
      <c r="M1703" s="8">
        <v>0.0</v>
      </c>
      <c r="N1703" s="10">
        <v>1.3</v>
      </c>
      <c r="O1703" s="8">
        <v>0.0</v>
      </c>
      <c r="P1703" s="8">
        <v>0.0</v>
      </c>
      <c r="Q1703" s="8">
        <v>0.0</v>
      </c>
      <c r="R1703" s="8">
        <v>0.0</v>
      </c>
      <c r="S1703" s="8">
        <v>0.5</v>
      </c>
      <c r="T1703" s="8">
        <v>0.3</v>
      </c>
      <c r="U1703" s="8">
        <v>0.8</v>
      </c>
      <c r="V1703" s="8">
        <v>0.8</v>
      </c>
      <c r="W1703" s="8">
        <v>0.5</v>
      </c>
      <c r="X1703" s="8">
        <v>0.5</v>
      </c>
      <c r="Y1703" s="8">
        <v>0.0</v>
      </c>
      <c r="Z1703" s="8">
        <v>1.3</v>
      </c>
      <c r="AA1703" s="8">
        <v>4.0</v>
      </c>
      <c r="AB1703" s="8">
        <v>0.0</v>
      </c>
      <c r="AC1703" s="8">
        <v>0.0</v>
      </c>
      <c r="AD1703" s="8">
        <v>0.5</v>
      </c>
      <c r="AE1703" s="14">
        <v>2014.0</v>
      </c>
      <c r="AF1703" s="17"/>
    </row>
    <row r="1704">
      <c r="A1704" s="8">
        <v>135.0</v>
      </c>
      <c r="B1704" s="9" t="s">
        <v>3434</v>
      </c>
      <c r="C1704" s="10" t="s">
        <v>3435</v>
      </c>
      <c r="D1704" s="8">
        <v>32.0</v>
      </c>
      <c r="E1704" s="8">
        <v>8.0</v>
      </c>
      <c r="F1704" s="8">
        <v>2.0</v>
      </c>
      <c r="G1704" s="8">
        <v>6.0</v>
      </c>
      <c r="H1704" s="8">
        <v>8.5</v>
      </c>
      <c r="I1704" s="11">
        <v>1.5</v>
      </c>
      <c r="J1704" s="10">
        <v>0.8</v>
      </c>
      <c r="K1704" s="10">
        <v>2.3</v>
      </c>
      <c r="L1704" s="8">
        <v>33.3</v>
      </c>
      <c r="M1704" s="8">
        <v>0.0</v>
      </c>
      <c r="N1704" s="10">
        <v>0.1</v>
      </c>
      <c r="O1704" s="8">
        <v>0.0</v>
      </c>
      <c r="P1704" s="8">
        <v>0.0</v>
      </c>
      <c r="Q1704" s="8">
        <v>0.0</v>
      </c>
      <c r="R1704" s="8">
        <v>0.0</v>
      </c>
      <c r="S1704" s="8">
        <v>0.8</v>
      </c>
      <c r="T1704" s="8">
        <v>1.0</v>
      </c>
      <c r="U1704" s="8">
        <v>1.8</v>
      </c>
      <c r="V1704" s="8">
        <v>0.5</v>
      </c>
      <c r="W1704" s="8">
        <v>0.8</v>
      </c>
      <c r="X1704" s="8">
        <v>0.6</v>
      </c>
      <c r="Y1704" s="8">
        <v>0.0</v>
      </c>
      <c r="Z1704" s="8">
        <v>1.5</v>
      </c>
      <c r="AA1704" s="8">
        <v>5.0</v>
      </c>
      <c r="AB1704" s="8">
        <v>0.0</v>
      </c>
      <c r="AC1704" s="8">
        <v>0.0</v>
      </c>
      <c r="AD1704" s="8">
        <v>-1.5</v>
      </c>
      <c r="AE1704" s="14">
        <v>2014.0</v>
      </c>
      <c r="AF1704" s="17"/>
    </row>
    <row r="1705">
      <c r="A1705" s="8">
        <v>137.0</v>
      </c>
      <c r="B1705" s="9" t="s">
        <v>3436</v>
      </c>
      <c r="C1705" s="10" t="s">
        <v>3437</v>
      </c>
      <c r="D1705" s="8">
        <v>26.0</v>
      </c>
      <c r="E1705" s="8">
        <v>31.0</v>
      </c>
      <c r="F1705" s="8">
        <v>12.0</v>
      </c>
      <c r="G1705" s="8">
        <v>19.0</v>
      </c>
      <c r="H1705" s="8">
        <v>10.0</v>
      </c>
      <c r="I1705" s="11">
        <v>1.5</v>
      </c>
      <c r="J1705" s="10">
        <v>0.5</v>
      </c>
      <c r="K1705" s="10">
        <v>1.4</v>
      </c>
      <c r="L1705" s="8">
        <v>37.2</v>
      </c>
      <c r="M1705" s="8">
        <v>0.0</v>
      </c>
      <c r="N1705" s="8">
        <v>0.0</v>
      </c>
      <c r="O1705" s="8">
        <v>0.0</v>
      </c>
      <c r="P1705" s="8">
        <v>0.4</v>
      </c>
      <c r="Q1705" s="8">
        <v>0.7</v>
      </c>
      <c r="R1705" s="8">
        <v>61.9</v>
      </c>
      <c r="S1705" s="8">
        <v>0.7</v>
      </c>
      <c r="T1705" s="8">
        <v>1.6</v>
      </c>
      <c r="U1705" s="8">
        <v>2.3</v>
      </c>
      <c r="V1705" s="8">
        <v>0.3</v>
      </c>
      <c r="W1705" s="8">
        <v>0.5</v>
      </c>
      <c r="X1705" s="8">
        <v>0.2</v>
      </c>
      <c r="Y1705" s="8">
        <v>0.1</v>
      </c>
      <c r="Z1705" s="8">
        <v>1.1</v>
      </c>
      <c r="AA1705" s="8">
        <v>4.8</v>
      </c>
      <c r="AB1705" s="8">
        <v>0.0</v>
      </c>
      <c r="AC1705" s="8">
        <v>0.0</v>
      </c>
      <c r="AD1705" s="8">
        <v>-0.1</v>
      </c>
      <c r="AE1705" s="14">
        <v>2014.0</v>
      </c>
      <c r="AF1705" s="17"/>
    </row>
    <row r="1706">
      <c r="A1706" s="8">
        <v>138.0</v>
      </c>
      <c r="B1706" s="9" t="s">
        <v>3438</v>
      </c>
      <c r="C1706" s="10" t="s">
        <v>3439</v>
      </c>
      <c r="D1706" s="8">
        <v>26.0</v>
      </c>
      <c r="E1706" s="8">
        <v>9.0</v>
      </c>
      <c r="F1706" s="8">
        <v>4.0</v>
      </c>
      <c r="G1706" s="8">
        <v>5.0</v>
      </c>
      <c r="H1706" s="8">
        <v>5.0</v>
      </c>
      <c r="I1706" s="11">
        <v>1.2</v>
      </c>
      <c r="J1706" s="10">
        <v>0.4</v>
      </c>
      <c r="K1706" s="10">
        <v>1.8</v>
      </c>
      <c r="L1706" s="8">
        <v>25.0</v>
      </c>
      <c r="M1706" s="8">
        <v>0.0</v>
      </c>
      <c r="N1706" s="8">
        <v>0.0</v>
      </c>
      <c r="O1706" s="8">
        <v>0.0</v>
      </c>
      <c r="P1706" s="8">
        <v>0.3</v>
      </c>
      <c r="Q1706" s="8">
        <v>0.4</v>
      </c>
      <c r="R1706" s="8">
        <v>75.0</v>
      </c>
      <c r="S1706" s="8">
        <v>0.6</v>
      </c>
      <c r="T1706" s="8">
        <v>0.8</v>
      </c>
      <c r="U1706" s="8">
        <v>1.3</v>
      </c>
      <c r="V1706" s="8">
        <v>0.1</v>
      </c>
      <c r="W1706" s="8">
        <v>0.3</v>
      </c>
      <c r="X1706" s="8">
        <v>0.2</v>
      </c>
      <c r="Y1706" s="8">
        <v>0.4</v>
      </c>
      <c r="Z1706" s="8">
        <v>1.3</v>
      </c>
      <c r="AA1706" s="8">
        <v>4.0</v>
      </c>
      <c r="AB1706" s="8">
        <v>0.0</v>
      </c>
      <c r="AC1706" s="8">
        <v>0.0</v>
      </c>
      <c r="AD1706" s="8">
        <v>-3.2</v>
      </c>
      <c r="AE1706" s="14">
        <v>2014.0</v>
      </c>
      <c r="AF1706" s="17"/>
    </row>
    <row r="1707">
      <c r="A1707" s="8">
        <v>139.0</v>
      </c>
      <c r="B1707" s="9" t="s">
        <v>3440</v>
      </c>
      <c r="C1707" s="10" t="s">
        <v>3441</v>
      </c>
      <c r="D1707" s="8">
        <v>24.0</v>
      </c>
      <c r="E1707" s="8">
        <v>8.0</v>
      </c>
      <c r="F1707" s="8">
        <v>2.0</v>
      </c>
      <c r="G1707" s="8">
        <v>6.0</v>
      </c>
      <c r="H1707" s="8">
        <v>4.8</v>
      </c>
      <c r="I1707" s="11">
        <v>1.1</v>
      </c>
      <c r="J1707" s="10">
        <v>0.4</v>
      </c>
      <c r="K1707" s="10">
        <v>1.3</v>
      </c>
      <c r="L1707" s="8">
        <v>30.0</v>
      </c>
      <c r="M1707" s="8">
        <v>0.0</v>
      </c>
      <c r="N1707" s="8">
        <v>0.0</v>
      </c>
      <c r="O1707" s="8">
        <v>0.0</v>
      </c>
      <c r="P1707" s="8">
        <v>0.4</v>
      </c>
      <c r="Q1707" s="8">
        <v>0.6</v>
      </c>
      <c r="R1707" s="8">
        <v>60.0</v>
      </c>
      <c r="S1707" s="8">
        <v>0.1</v>
      </c>
      <c r="T1707" s="8">
        <v>0.6</v>
      </c>
      <c r="U1707" s="8">
        <v>0.8</v>
      </c>
      <c r="V1707" s="8">
        <v>0.1</v>
      </c>
      <c r="W1707" s="8">
        <v>0.0</v>
      </c>
      <c r="X1707" s="8">
        <v>0.1</v>
      </c>
      <c r="Y1707" s="8">
        <v>0.3</v>
      </c>
      <c r="Z1707" s="8">
        <v>0.8</v>
      </c>
      <c r="AA1707" s="8">
        <v>2.8</v>
      </c>
      <c r="AB1707" s="8">
        <v>0.0</v>
      </c>
      <c r="AC1707" s="8">
        <v>0.0</v>
      </c>
      <c r="AD1707" s="8">
        <v>0.9</v>
      </c>
      <c r="AE1707" s="14">
        <v>2014.0</v>
      </c>
      <c r="AF1707" s="17"/>
    </row>
    <row r="1708">
      <c r="A1708" s="8">
        <v>140.0</v>
      </c>
      <c r="B1708" s="9" t="s">
        <v>3442</v>
      </c>
      <c r="C1708" s="10" t="s">
        <v>3443</v>
      </c>
      <c r="D1708" s="8">
        <v>24.0</v>
      </c>
      <c r="E1708" s="8">
        <v>25.0</v>
      </c>
      <c r="F1708" s="8">
        <v>11.0</v>
      </c>
      <c r="G1708" s="8">
        <v>14.0</v>
      </c>
      <c r="H1708" s="8">
        <v>7.7</v>
      </c>
      <c r="I1708" s="11">
        <v>1.1</v>
      </c>
      <c r="J1708" s="10">
        <v>0.3</v>
      </c>
      <c r="K1708" s="10">
        <v>1.3</v>
      </c>
      <c r="L1708" s="8">
        <v>24.2</v>
      </c>
      <c r="M1708" s="10">
        <v>0.2</v>
      </c>
      <c r="N1708" s="10">
        <v>0.6</v>
      </c>
      <c r="O1708" s="8">
        <v>26.7</v>
      </c>
      <c r="P1708" s="8">
        <v>0.3</v>
      </c>
      <c r="Q1708" s="8">
        <v>0.4</v>
      </c>
      <c r="R1708" s="8">
        <v>80.0</v>
      </c>
      <c r="S1708" s="8">
        <v>0.2</v>
      </c>
      <c r="T1708" s="8">
        <v>0.9</v>
      </c>
      <c r="U1708" s="8">
        <v>1.2</v>
      </c>
      <c r="V1708" s="8">
        <v>0.4</v>
      </c>
      <c r="W1708" s="8">
        <v>0.3</v>
      </c>
      <c r="X1708" s="8">
        <v>0.1</v>
      </c>
      <c r="Y1708" s="8">
        <v>0.1</v>
      </c>
      <c r="Z1708" s="8">
        <v>0.7</v>
      </c>
      <c r="AA1708" s="8">
        <v>3.2</v>
      </c>
      <c r="AB1708" s="8">
        <v>0.0</v>
      </c>
      <c r="AC1708" s="8">
        <v>0.0</v>
      </c>
      <c r="AD1708" s="8">
        <v>0.1</v>
      </c>
      <c r="AE1708" s="14">
        <v>2014.0</v>
      </c>
      <c r="AF1708" s="17"/>
    </row>
    <row r="1709">
      <c r="A1709" s="8">
        <v>141.0</v>
      </c>
      <c r="B1709" s="9" t="s">
        <v>3444</v>
      </c>
      <c r="C1709" s="10" t="s">
        <v>3445</v>
      </c>
      <c r="D1709" s="8">
        <v>24.0</v>
      </c>
      <c r="E1709" s="8">
        <v>12.0</v>
      </c>
      <c r="F1709" s="8">
        <v>10.0</v>
      </c>
      <c r="G1709" s="8">
        <v>2.0</v>
      </c>
      <c r="H1709" s="8">
        <v>8.5</v>
      </c>
      <c r="I1709" s="11">
        <v>1.1</v>
      </c>
      <c r="J1709" s="10">
        <v>0.3</v>
      </c>
      <c r="K1709" s="10">
        <v>1.3</v>
      </c>
      <c r="L1709" s="8">
        <v>20.0</v>
      </c>
      <c r="M1709" s="10">
        <v>0.3</v>
      </c>
      <c r="N1709" s="10">
        <v>0.8</v>
      </c>
      <c r="O1709" s="8">
        <v>33.3</v>
      </c>
      <c r="P1709" s="8">
        <v>0.3</v>
      </c>
      <c r="Q1709" s="8">
        <v>0.5</v>
      </c>
      <c r="R1709" s="8">
        <v>66.7</v>
      </c>
      <c r="S1709" s="8">
        <v>0.0</v>
      </c>
      <c r="T1709" s="8">
        <v>0.8</v>
      </c>
      <c r="U1709" s="8">
        <v>0.8</v>
      </c>
      <c r="V1709" s="8">
        <v>1.2</v>
      </c>
      <c r="W1709" s="8">
        <v>0.3</v>
      </c>
      <c r="X1709" s="8">
        <v>0.3</v>
      </c>
      <c r="Y1709" s="8">
        <v>0.0</v>
      </c>
      <c r="Z1709" s="8">
        <v>0.8</v>
      </c>
      <c r="AA1709" s="8">
        <v>3.9</v>
      </c>
      <c r="AB1709" s="8">
        <v>0.0</v>
      </c>
      <c r="AC1709" s="8">
        <v>0.0</v>
      </c>
      <c r="AD1709" s="8">
        <v>-0.2</v>
      </c>
      <c r="AE1709" s="14">
        <v>2014.0</v>
      </c>
      <c r="AF1709" s="17"/>
    </row>
    <row r="1710">
      <c r="A1710" s="8">
        <v>142.0</v>
      </c>
      <c r="B1710" s="9" t="s">
        <v>3446</v>
      </c>
      <c r="C1710" s="10" t="s">
        <v>3447</v>
      </c>
      <c r="D1710" s="8">
        <v>23.0</v>
      </c>
      <c r="E1710" s="8">
        <v>17.0</v>
      </c>
      <c r="F1710" s="8">
        <v>15.0</v>
      </c>
      <c r="G1710" s="8">
        <v>2.0</v>
      </c>
      <c r="H1710" s="8">
        <v>4.0</v>
      </c>
      <c r="I1710" s="11">
        <v>1.1</v>
      </c>
      <c r="J1710" s="10">
        <v>0.4</v>
      </c>
      <c r="K1710" s="10">
        <v>1.1</v>
      </c>
      <c r="L1710" s="8">
        <v>38.9</v>
      </c>
      <c r="M1710" s="10">
        <v>0.1</v>
      </c>
      <c r="N1710" s="10">
        <v>0.4</v>
      </c>
      <c r="O1710" s="8">
        <v>33.3</v>
      </c>
      <c r="P1710" s="8">
        <v>0.1</v>
      </c>
      <c r="Q1710" s="8">
        <v>0.4</v>
      </c>
      <c r="R1710" s="8">
        <v>33.3</v>
      </c>
      <c r="S1710" s="8">
        <v>0.0</v>
      </c>
      <c r="T1710" s="8">
        <v>0.2</v>
      </c>
      <c r="U1710" s="8">
        <v>0.2</v>
      </c>
      <c r="V1710" s="8">
        <v>0.4</v>
      </c>
      <c r="W1710" s="8">
        <v>0.7</v>
      </c>
      <c r="X1710" s="8">
        <v>0.3</v>
      </c>
      <c r="Y1710" s="8">
        <v>0.0</v>
      </c>
      <c r="Z1710" s="8">
        <v>0.7</v>
      </c>
      <c r="AA1710" s="8">
        <v>2.3</v>
      </c>
      <c r="AB1710" s="8">
        <v>0.0</v>
      </c>
      <c r="AC1710" s="8">
        <v>0.0</v>
      </c>
      <c r="AD1710" s="8">
        <v>-3.0</v>
      </c>
      <c r="AE1710" s="14">
        <v>2014.0</v>
      </c>
      <c r="AF1710" s="17"/>
    </row>
    <row r="1711">
      <c r="A1711" s="8">
        <v>143.0</v>
      </c>
      <c r="B1711" s="9" t="s">
        <v>3448</v>
      </c>
      <c r="C1711" s="10" t="s">
        <v>3449</v>
      </c>
      <c r="D1711" s="8">
        <v>25.0</v>
      </c>
      <c r="E1711" s="8">
        <v>29.0</v>
      </c>
      <c r="F1711" s="8">
        <v>11.0</v>
      </c>
      <c r="G1711" s="8">
        <v>18.0</v>
      </c>
      <c r="H1711" s="8">
        <v>6.3</v>
      </c>
      <c r="I1711" s="11">
        <v>1.0</v>
      </c>
      <c r="J1711" s="10">
        <v>0.4</v>
      </c>
      <c r="K1711" s="10">
        <v>0.9</v>
      </c>
      <c r="L1711" s="8">
        <v>48.0</v>
      </c>
      <c r="M1711" s="8">
        <v>0.0</v>
      </c>
      <c r="N1711" s="10">
        <v>0.1</v>
      </c>
      <c r="O1711" s="8">
        <v>50.0</v>
      </c>
      <c r="P1711" s="8">
        <v>0.1</v>
      </c>
      <c r="Q1711" s="8">
        <v>0.2</v>
      </c>
      <c r="R1711" s="8">
        <v>57.1</v>
      </c>
      <c r="S1711" s="8">
        <v>0.1</v>
      </c>
      <c r="T1711" s="8">
        <v>0.3</v>
      </c>
      <c r="U1711" s="8">
        <v>0.4</v>
      </c>
      <c r="V1711" s="8">
        <v>0.8</v>
      </c>
      <c r="W1711" s="8">
        <v>0.7</v>
      </c>
      <c r="X1711" s="8">
        <v>0.3</v>
      </c>
      <c r="Y1711" s="8">
        <v>0.0</v>
      </c>
      <c r="Z1711" s="8">
        <v>0.4</v>
      </c>
      <c r="AA1711" s="8">
        <v>2.8</v>
      </c>
      <c r="AB1711" s="8">
        <v>0.0</v>
      </c>
      <c r="AC1711" s="8">
        <v>0.0</v>
      </c>
      <c r="AD1711" s="8">
        <v>-2.0</v>
      </c>
      <c r="AE1711" s="14">
        <v>2014.0</v>
      </c>
      <c r="AF1711" s="17"/>
    </row>
    <row r="1712">
      <c r="A1712" s="8">
        <v>143.0</v>
      </c>
      <c r="B1712" s="9" t="s">
        <v>3450</v>
      </c>
      <c r="C1712" s="10" t="s">
        <v>3451</v>
      </c>
      <c r="D1712" s="8">
        <v>24.0</v>
      </c>
      <c r="E1712" s="8">
        <v>15.0</v>
      </c>
      <c r="F1712" s="8">
        <v>4.0</v>
      </c>
      <c r="G1712" s="8">
        <v>11.0</v>
      </c>
      <c r="H1712" s="8">
        <v>4.8</v>
      </c>
      <c r="I1712" s="11">
        <v>1.0</v>
      </c>
      <c r="J1712" s="10">
        <v>0.5</v>
      </c>
      <c r="K1712" s="10">
        <v>1.1</v>
      </c>
      <c r="L1712" s="8">
        <v>41.2</v>
      </c>
      <c r="M1712" s="8">
        <v>0.0</v>
      </c>
      <c r="N1712" s="10">
        <v>0.1</v>
      </c>
      <c r="O1712" s="8">
        <v>0.0</v>
      </c>
      <c r="P1712" s="8">
        <v>0.1</v>
      </c>
      <c r="Q1712" s="8">
        <v>0.3</v>
      </c>
      <c r="R1712" s="8">
        <v>25.0</v>
      </c>
      <c r="S1712" s="8">
        <v>0.2</v>
      </c>
      <c r="T1712" s="8">
        <v>0.8</v>
      </c>
      <c r="U1712" s="8">
        <v>1.0</v>
      </c>
      <c r="V1712" s="8">
        <v>0.2</v>
      </c>
      <c r="W1712" s="8">
        <v>0.3</v>
      </c>
      <c r="X1712" s="8">
        <v>0.4</v>
      </c>
      <c r="Y1712" s="8">
        <v>0.1</v>
      </c>
      <c r="Z1712" s="8">
        <v>0.5</v>
      </c>
      <c r="AA1712" s="8">
        <v>3.1</v>
      </c>
      <c r="AB1712" s="8">
        <v>0.0</v>
      </c>
      <c r="AC1712" s="8">
        <v>0.0</v>
      </c>
      <c r="AD1712" s="8">
        <v>-0.6</v>
      </c>
      <c r="AE1712" s="14">
        <v>2014.0</v>
      </c>
      <c r="AF1712" s="17"/>
    </row>
    <row r="1713">
      <c r="A1713" s="8">
        <v>143.0</v>
      </c>
      <c r="B1713" s="9" t="s">
        <v>3452</v>
      </c>
      <c r="C1713" s="10" t="s">
        <v>3453</v>
      </c>
      <c r="D1713" s="8">
        <v>24.0</v>
      </c>
      <c r="E1713" s="8">
        <v>5.0</v>
      </c>
      <c r="F1713" s="8">
        <v>3.0</v>
      </c>
      <c r="G1713" s="8">
        <v>2.0</v>
      </c>
      <c r="H1713" s="8">
        <v>7.8</v>
      </c>
      <c r="I1713" s="11">
        <v>1.0</v>
      </c>
      <c r="J1713" s="10">
        <v>0.2</v>
      </c>
      <c r="K1713" s="10">
        <v>2.6</v>
      </c>
      <c r="L1713" s="8">
        <v>7.7</v>
      </c>
      <c r="M1713" s="10">
        <v>0.2</v>
      </c>
      <c r="N1713" s="10">
        <v>1.4</v>
      </c>
      <c r="O1713" s="8">
        <v>14.3</v>
      </c>
      <c r="P1713" s="8">
        <v>0.4</v>
      </c>
      <c r="Q1713" s="8">
        <v>0.4</v>
      </c>
      <c r="R1713" s="8">
        <v>100.0</v>
      </c>
      <c r="S1713" s="8">
        <v>0.0</v>
      </c>
      <c r="T1713" s="8">
        <v>0.2</v>
      </c>
      <c r="U1713" s="8">
        <v>0.2</v>
      </c>
      <c r="V1713" s="8">
        <v>0.4</v>
      </c>
      <c r="W1713" s="8">
        <v>0.0</v>
      </c>
      <c r="X1713" s="8">
        <v>0.2</v>
      </c>
      <c r="Y1713" s="8">
        <v>0.0</v>
      </c>
      <c r="Z1713" s="8">
        <v>0.0</v>
      </c>
      <c r="AA1713" s="8">
        <v>2.2</v>
      </c>
      <c r="AB1713" s="8">
        <v>0.0</v>
      </c>
      <c r="AC1713" s="8">
        <v>0.0</v>
      </c>
      <c r="AD1713" s="8">
        <v>-1.6</v>
      </c>
      <c r="AE1713" s="14">
        <v>2014.0</v>
      </c>
      <c r="AF1713" s="17"/>
    </row>
    <row r="1714">
      <c r="A1714" s="8">
        <v>146.0</v>
      </c>
      <c r="B1714" s="9" t="s">
        <v>3454</v>
      </c>
      <c r="C1714" s="10" t="s">
        <v>3455</v>
      </c>
      <c r="D1714" s="8">
        <v>27.0</v>
      </c>
      <c r="E1714" s="8">
        <v>20.0</v>
      </c>
      <c r="F1714" s="8">
        <v>9.0</v>
      </c>
      <c r="G1714" s="8">
        <v>11.0</v>
      </c>
      <c r="H1714" s="8">
        <v>3.9</v>
      </c>
      <c r="I1714" s="11">
        <v>0.8</v>
      </c>
      <c r="J1714" s="10">
        <v>0.3</v>
      </c>
      <c r="K1714" s="10">
        <v>0.8</v>
      </c>
      <c r="L1714" s="8">
        <v>40.0</v>
      </c>
      <c r="M1714" s="8">
        <v>0.0</v>
      </c>
      <c r="N1714" s="10">
        <v>0.1</v>
      </c>
      <c r="O1714" s="8">
        <v>0.0</v>
      </c>
      <c r="P1714" s="8">
        <v>0.2</v>
      </c>
      <c r="Q1714" s="8">
        <v>0.2</v>
      </c>
      <c r="R1714" s="8">
        <v>75.0</v>
      </c>
      <c r="S1714" s="8">
        <v>0.0</v>
      </c>
      <c r="T1714" s="8">
        <v>0.6</v>
      </c>
      <c r="U1714" s="8">
        <v>0.6</v>
      </c>
      <c r="V1714" s="8">
        <v>0.1</v>
      </c>
      <c r="W1714" s="8">
        <v>0.0</v>
      </c>
      <c r="X1714" s="8">
        <v>0.4</v>
      </c>
      <c r="Y1714" s="8">
        <v>0.0</v>
      </c>
      <c r="Z1714" s="8">
        <v>0.5</v>
      </c>
      <c r="AA1714" s="8">
        <v>2.1</v>
      </c>
      <c r="AB1714" s="8">
        <v>0.0</v>
      </c>
      <c r="AC1714" s="8">
        <v>0.0</v>
      </c>
      <c r="AD1714" s="8">
        <v>-0.5</v>
      </c>
      <c r="AE1714" s="14">
        <v>2014.0</v>
      </c>
      <c r="AF1714" s="17"/>
    </row>
    <row r="1715">
      <c r="A1715" s="8">
        <v>147.0</v>
      </c>
      <c r="B1715" s="9" t="s">
        <v>3456</v>
      </c>
      <c r="C1715" s="10" t="s">
        <v>3457</v>
      </c>
      <c r="D1715" s="8">
        <v>23.0</v>
      </c>
      <c r="E1715" s="8">
        <v>6.0</v>
      </c>
      <c r="F1715" s="8">
        <v>5.0</v>
      </c>
      <c r="G1715" s="8">
        <v>1.0</v>
      </c>
      <c r="H1715" s="8">
        <v>4.0</v>
      </c>
      <c r="I1715" s="11">
        <v>0.7</v>
      </c>
      <c r="J1715" s="10">
        <v>0.2</v>
      </c>
      <c r="K1715" s="10">
        <v>0.7</v>
      </c>
      <c r="L1715" s="8">
        <v>25.0</v>
      </c>
      <c r="M1715" s="8">
        <v>0.0</v>
      </c>
      <c r="N1715" s="8">
        <v>0.0</v>
      </c>
      <c r="O1715" s="8">
        <v>0.0</v>
      </c>
      <c r="P1715" s="8">
        <v>0.3</v>
      </c>
      <c r="Q1715" s="8">
        <v>0.3</v>
      </c>
      <c r="R1715" s="8">
        <v>100.0</v>
      </c>
      <c r="S1715" s="8">
        <v>0.0</v>
      </c>
      <c r="T1715" s="8">
        <v>0.7</v>
      </c>
      <c r="U1715" s="8">
        <v>0.7</v>
      </c>
      <c r="V1715" s="8">
        <v>0.2</v>
      </c>
      <c r="W1715" s="8">
        <v>0.2</v>
      </c>
      <c r="X1715" s="8">
        <v>0.2</v>
      </c>
      <c r="Y1715" s="8">
        <v>0.0</v>
      </c>
      <c r="Z1715" s="8">
        <v>0.3</v>
      </c>
      <c r="AA1715" s="8">
        <v>1.8</v>
      </c>
      <c r="AB1715" s="8">
        <v>0.0</v>
      </c>
      <c r="AC1715" s="8">
        <v>0.0</v>
      </c>
      <c r="AD1715" s="8">
        <v>-0.5</v>
      </c>
      <c r="AE1715" s="14">
        <v>2014.0</v>
      </c>
      <c r="AF1715" s="17"/>
    </row>
    <row r="1716">
      <c r="A1716" s="8">
        <v>148.0</v>
      </c>
      <c r="B1716" s="9" t="s">
        <v>3458</v>
      </c>
      <c r="C1716" s="10" t="s">
        <v>3459</v>
      </c>
      <c r="D1716" s="8">
        <v>23.0</v>
      </c>
      <c r="E1716" s="8">
        <v>19.0</v>
      </c>
      <c r="F1716" s="8">
        <v>7.0</v>
      </c>
      <c r="G1716" s="8">
        <v>12.0</v>
      </c>
      <c r="H1716" s="8">
        <v>4.7</v>
      </c>
      <c r="I1716" s="11">
        <v>0.6</v>
      </c>
      <c r="J1716" s="10">
        <v>0.2</v>
      </c>
      <c r="K1716" s="10">
        <v>1.1</v>
      </c>
      <c r="L1716" s="8">
        <v>15.0</v>
      </c>
      <c r="M1716" s="10">
        <v>0.1</v>
      </c>
      <c r="N1716" s="10">
        <v>0.3</v>
      </c>
      <c r="O1716" s="8">
        <v>40.0</v>
      </c>
      <c r="P1716" s="8">
        <v>0.2</v>
      </c>
      <c r="Q1716" s="8">
        <v>0.2</v>
      </c>
      <c r="R1716" s="8">
        <v>100.0</v>
      </c>
      <c r="S1716" s="8">
        <v>0.3</v>
      </c>
      <c r="T1716" s="8">
        <v>0.5</v>
      </c>
      <c r="U1716" s="8">
        <v>0.8</v>
      </c>
      <c r="V1716" s="8">
        <v>0.3</v>
      </c>
      <c r="W1716" s="8">
        <v>0.2</v>
      </c>
      <c r="X1716" s="8">
        <v>0.2</v>
      </c>
      <c r="Y1716" s="8">
        <v>0.3</v>
      </c>
      <c r="Z1716" s="8">
        <v>1.2</v>
      </c>
      <c r="AA1716" s="8">
        <v>2.7</v>
      </c>
      <c r="AB1716" s="8">
        <v>0.0</v>
      </c>
      <c r="AC1716" s="8">
        <v>0.0</v>
      </c>
      <c r="AD1716" s="8">
        <v>-0.6</v>
      </c>
      <c r="AE1716" s="14">
        <v>2014.0</v>
      </c>
      <c r="AF1716" s="17"/>
    </row>
    <row r="1717">
      <c r="A1717" s="8">
        <v>149.0</v>
      </c>
      <c r="B1717" s="9" t="s">
        <v>3460</v>
      </c>
      <c r="C1717" s="10" t="s">
        <v>3461</v>
      </c>
      <c r="D1717" s="8">
        <v>23.0</v>
      </c>
      <c r="E1717" s="8">
        <v>11.0</v>
      </c>
      <c r="F1717" s="8">
        <v>6.0</v>
      </c>
      <c r="G1717" s="8">
        <v>5.0</v>
      </c>
      <c r="H1717" s="8">
        <v>3.5</v>
      </c>
      <c r="I1717" s="11">
        <v>0.5</v>
      </c>
      <c r="J1717" s="10">
        <v>0.1</v>
      </c>
      <c r="K1717" s="10">
        <v>0.8</v>
      </c>
      <c r="L1717" s="8">
        <v>11.1</v>
      </c>
      <c r="M1717" s="10">
        <v>0.1</v>
      </c>
      <c r="N1717" s="10">
        <v>0.5</v>
      </c>
      <c r="O1717" s="8">
        <v>16.7</v>
      </c>
      <c r="P1717" s="8">
        <v>0.3</v>
      </c>
      <c r="Q1717" s="8">
        <v>0.4</v>
      </c>
      <c r="R1717" s="8">
        <v>75.0</v>
      </c>
      <c r="S1717" s="8">
        <v>0.1</v>
      </c>
      <c r="T1717" s="8">
        <v>0.2</v>
      </c>
      <c r="U1717" s="8">
        <v>0.3</v>
      </c>
      <c r="V1717" s="8">
        <v>0.3</v>
      </c>
      <c r="W1717" s="8">
        <v>0.5</v>
      </c>
      <c r="X1717" s="8">
        <v>0.0</v>
      </c>
      <c r="Y1717" s="8">
        <v>0.0</v>
      </c>
      <c r="Z1717" s="8">
        <v>0.6</v>
      </c>
      <c r="AA1717" s="8">
        <v>1.2</v>
      </c>
      <c r="AB1717" s="8">
        <v>0.0</v>
      </c>
      <c r="AC1717" s="8">
        <v>0.0</v>
      </c>
      <c r="AD1717" s="8">
        <v>-2.7</v>
      </c>
      <c r="AE1717" s="14">
        <v>2014.0</v>
      </c>
      <c r="AF1717" s="17"/>
    </row>
    <row r="1718">
      <c r="A1718" s="8">
        <v>150.0</v>
      </c>
      <c r="B1718" s="9" t="s">
        <v>3462</v>
      </c>
      <c r="C1718" s="10" t="s">
        <v>3463</v>
      </c>
      <c r="D1718" s="8">
        <v>24.0</v>
      </c>
      <c r="E1718" s="8">
        <v>11.0</v>
      </c>
      <c r="F1718" s="8">
        <v>7.0</v>
      </c>
      <c r="G1718" s="8">
        <v>4.0</v>
      </c>
      <c r="H1718" s="8">
        <v>3.4</v>
      </c>
      <c r="I1718" s="11">
        <v>0.5</v>
      </c>
      <c r="J1718" s="10">
        <v>0.2</v>
      </c>
      <c r="K1718" s="10">
        <v>0.9</v>
      </c>
      <c r="L1718" s="8">
        <v>20.0</v>
      </c>
      <c r="M1718" s="8">
        <v>0.0</v>
      </c>
      <c r="N1718" s="8">
        <v>0.0</v>
      </c>
      <c r="O1718" s="8">
        <v>0.0</v>
      </c>
      <c r="P1718" s="8">
        <v>0.1</v>
      </c>
      <c r="Q1718" s="8">
        <v>0.1</v>
      </c>
      <c r="R1718" s="8">
        <v>100.0</v>
      </c>
      <c r="S1718" s="8">
        <v>0.3</v>
      </c>
      <c r="T1718" s="8">
        <v>0.7</v>
      </c>
      <c r="U1718" s="8">
        <v>1.0</v>
      </c>
      <c r="V1718" s="8">
        <v>0.0</v>
      </c>
      <c r="W1718" s="8">
        <v>0.5</v>
      </c>
      <c r="X1718" s="8">
        <v>0.1</v>
      </c>
      <c r="Y1718" s="8">
        <v>0.1</v>
      </c>
      <c r="Z1718" s="8">
        <v>0.9</v>
      </c>
      <c r="AA1718" s="8">
        <v>1.8</v>
      </c>
      <c r="AB1718" s="8">
        <v>0.0</v>
      </c>
      <c r="AC1718" s="8">
        <v>0.0</v>
      </c>
      <c r="AD1718" s="8">
        <v>-0.5</v>
      </c>
      <c r="AE1718" s="14">
        <v>2014.0</v>
      </c>
      <c r="AF1718" s="17"/>
    </row>
    <row r="1719">
      <c r="A1719" s="8">
        <v>151.0</v>
      </c>
      <c r="B1719" s="9" t="s">
        <v>3464</v>
      </c>
      <c r="C1719" s="10" t="s">
        <v>3465</v>
      </c>
      <c r="D1719" s="8">
        <v>24.0</v>
      </c>
      <c r="E1719" s="8">
        <v>6.0</v>
      </c>
      <c r="F1719" s="8">
        <v>1.0</v>
      </c>
      <c r="G1719" s="8">
        <v>5.0</v>
      </c>
      <c r="H1719" s="8">
        <v>5.9</v>
      </c>
      <c r="I1719" s="11">
        <v>0.3</v>
      </c>
      <c r="J1719" s="10">
        <v>0.2</v>
      </c>
      <c r="K1719" s="10">
        <v>1.0</v>
      </c>
      <c r="L1719" s="8">
        <v>16.7</v>
      </c>
      <c r="M1719" s="8">
        <v>0.0</v>
      </c>
      <c r="N1719" s="10">
        <v>0.3</v>
      </c>
      <c r="O1719" s="8">
        <v>0.0</v>
      </c>
      <c r="P1719" s="8">
        <v>0.0</v>
      </c>
      <c r="Q1719" s="8">
        <v>0.0</v>
      </c>
      <c r="R1719" s="8">
        <v>0.0</v>
      </c>
      <c r="S1719" s="8">
        <v>0.0</v>
      </c>
      <c r="T1719" s="8">
        <v>0.8</v>
      </c>
      <c r="U1719" s="8">
        <v>0.8</v>
      </c>
      <c r="V1719" s="8">
        <v>0.0</v>
      </c>
      <c r="W1719" s="8">
        <v>0.3</v>
      </c>
      <c r="X1719" s="8">
        <v>0.2</v>
      </c>
      <c r="Y1719" s="8">
        <v>0.2</v>
      </c>
      <c r="Z1719" s="8">
        <v>0.5</v>
      </c>
      <c r="AA1719" s="8">
        <v>1.8</v>
      </c>
      <c r="AB1719" s="8">
        <v>0.0</v>
      </c>
      <c r="AC1719" s="8">
        <v>0.0</v>
      </c>
      <c r="AD1719" s="8">
        <v>-1.0</v>
      </c>
      <c r="AE1719" s="14">
        <v>2014.0</v>
      </c>
      <c r="AF1719" s="17"/>
    </row>
    <row r="1720">
      <c r="A1720" s="8">
        <v>152.0</v>
      </c>
      <c r="B1720" s="9" t="s">
        <v>3466</v>
      </c>
      <c r="C1720" s="10" t="s">
        <v>3467</v>
      </c>
      <c r="D1720" s="8">
        <v>22.0</v>
      </c>
      <c r="E1720" s="8">
        <v>2.0</v>
      </c>
      <c r="F1720" s="8">
        <v>2.0</v>
      </c>
      <c r="G1720" s="8">
        <v>0.0</v>
      </c>
      <c r="H1720" s="8">
        <v>0.5</v>
      </c>
      <c r="I1720" s="11">
        <v>0.0</v>
      </c>
      <c r="J1720" s="8">
        <v>0.0</v>
      </c>
      <c r="K1720" s="8">
        <v>0.0</v>
      </c>
      <c r="L1720" s="8">
        <v>0.0</v>
      </c>
      <c r="M1720" s="8">
        <v>0.0</v>
      </c>
      <c r="N1720" s="8">
        <v>0.0</v>
      </c>
      <c r="O1720" s="8">
        <v>0.0</v>
      </c>
      <c r="P1720" s="8">
        <v>0.0</v>
      </c>
      <c r="Q1720" s="8">
        <v>0.0</v>
      </c>
      <c r="R1720" s="8">
        <v>0.0</v>
      </c>
      <c r="S1720" s="8">
        <v>0.0</v>
      </c>
      <c r="T1720" s="8">
        <v>0.0</v>
      </c>
      <c r="U1720" s="8">
        <v>0.0</v>
      </c>
      <c r="V1720" s="8">
        <v>0.0</v>
      </c>
      <c r="W1720" s="8">
        <v>0.0</v>
      </c>
      <c r="X1720" s="8">
        <v>0.0</v>
      </c>
      <c r="Y1720" s="8">
        <v>0.0</v>
      </c>
      <c r="Z1720" s="8">
        <v>0.0</v>
      </c>
      <c r="AA1720" s="8">
        <v>0.0</v>
      </c>
      <c r="AB1720" s="8">
        <v>0.0</v>
      </c>
      <c r="AC1720" s="8">
        <v>0.0</v>
      </c>
      <c r="AD1720" s="8">
        <v>-1.0</v>
      </c>
      <c r="AE1720" s="14">
        <v>2014.0</v>
      </c>
      <c r="AF1720" s="17"/>
    </row>
    <row r="1721">
      <c r="A1721" s="8">
        <v>152.0</v>
      </c>
      <c r="B1721" s="9" t="s">
        <v>3468</v>
      </c>
      <c r="C1721" s="10" t="s">
        <v>3469</v>
      </c>
      <c r="D1721" s="8">
        <v>24.0</v>
      </c>
      <c r="E1721" s="8">
        <v>2.0</v>
      </c>
      <c r="F1721" s="8">
        <v>1.0</v>
      </c>
      <c r="G1721" s="8">
        <v>1.0</v>
      </c>
      <c r="H1721" s="8">
        <v>4.9</v>
      </c>
      <c r="I1721" s="11">
        <v>0.0</v>
      </c>
      <c r="J1721" s="8">
        <v>0.0</v>
      </c>
      <c r="K1721" s="10">
        <v>1.5</v>
      </c>
      <c r="L1721" s="8">
        <v>0.0</v>
      </c>
      <c r="M1721" s="8">
        <v>0.0</v>
      </c>
      <c r="N1721" s="10">
        <v>0.5</v>
      </c>
      <c r="O1721" s="8">
        <v>0.0</v>
      </c>
      <c r="P1721" s="8">
        <v>0.0</v>
      </c>
      <c r="Q1721" s="8">
        <v>0.0</v>
      </c>
      <c r="R1721" s="8">
        <v>0.0</v>
      </c>
      <c r="S1721" s="8">
        <v>0.0</v>
      </c>
      <c r="T1721" s="8">
        <v>0.0</v>
      </c>
      <c r="U1721" s="8">
        <v>0.0</v>
      </c>
      <c r="V1721" s="8">
        <v>0.5</v>
      </c>
      <c r="W1721" s="8">
        <v>0.5</v>
      </c>
      <c r="X1721" s="8">
        <v>0.5</v>
      </c>
      <c r="Y1721" s="8">
        <v>0.0</v>
      </c>
      <c r="Z1721" s="8">
        <v>1.5</v>
      </c>
      <c r="AA1721" s="8">
        <v>1.5</v>
      </c>
      <c r="AB1721" s="8">
        <v>0.0</v>
      </c>
      <c r="AC1721" s="8">
        <v>0.0</v>
      </c>
      <c r="AD1721" s="8">
        <v>-3.5</v>
      </c>
      <c r="AE1721" s="14">
        <v>2014.0</v>
      </c>
      <c r="AF1721" s="17"/>
    </row>
    <row r="1722">
      <c r="A1722" s="15">
        <v>152.0</v>
      </c>
      <c r="B1722" s="9" t="s">
        <v>3470</v>
      </c>
      <c r="C1722" s="10" t="s">
        <v>3471</v>
      </c>
      <c r="D1722" s="15">
        <v>25.0</v>
      </c>
      <c r="E1722" s="15">
        <v>2.0</v>
      </c>
      <c r="F1722" s="15">
        <v>1.0</v>
      </c>
      <c r="G1722" s="15">
        <v>1.0</v>
      </c>
      <c r="H1722" s="15">
        <v>6.9</v>
      </c>
      <c r="I1722" s="16">
        <v>0.0</v>
      </c>
      <c r="J1722" s="15">
        <v>0.0</v>
      </c>
      <c r="K1722" s="10">
        <v>2.5</v>
      </c>
      <c r="L1722" s="15">
        <v>0.0</v>
      </c>
      <c r="M1722" s="15">
        <v>0.0</v>
      </c>
      <c r="N1722" s="10">
        <v>1.5</v>
      </c>
      <c r="O1722" s="15">
        <v>0.0</v>
      </c>
      <c r="P1722" s="15">
        <v>0.0</v>
      </c>
      <c r="Q1722" s="15">
        <v>0.0</v>
      </c>
      <c r="R1722" s="15">
        <v>0.0</v>
      </c>
      <c r="S1722" s="15">
        <v>0.0</v>
      </c>
      <c r="T1722" s="15">
        <v>0.5</v>
      </c>
      <c r="U1722" s="15">
        <v>0.5</v>
      </c>
      <c r="V1722" s="15">
        <v>0.0</v>
      </c>
      <c r="W1722" s="15">
        <v>0.0</v>
      </c>
      <c r="X1722" s="15">
        <v>0.0</v>
      </c>
      <c r="Y1722" s="15">
        <v>1.0</v>
      </c>
      <c r="Z1722" s="15">
        <v>0.5</v>
      </c>
      <c r="AA1722" s="15">
        <v>2.5</v>
      </c>
      <c r="AB1722" s="15">
        <v>0.0</v>
      </c>
      <c r="AC1722" s="15">
        <v>0.0</v>
      </c>
      <c r="AD1722" s="15">
        <v>3.5</v>
      </c>
      <c r="AE1722" s="14">
        <v>2014.0</v>
      </c>
      <c r="AF1722" s="17"/>
    </row>
    <row r="1723">
      <c r="A1723" s="8">
        <v>1.0</v>
      </c>
      <c r="B1723" s="9" t="s">
        <v>3472</v>
      </c>
      <c r="C1723" s="10" t="s">
        <v>3473</v>
      </c>
      <c r="D1723" s="8">
        <v>27.0</v>
      </c>
      <c r="E1723" s="8">
        <v>33.0</v>
      </c>
      <c r="F1723" s="8">
        <v>17.0</v>
      </c>
      <c r="G1723" s="8">
        <v>16.0</v>
      </c>
      <c r="H1723" s="8">
        <v>31.4</v>
      </c>
      <c r="I1723" s="11">
        <v>21.5</v>
      </c>
      <c r="J1723" s="10">
        <v>7.5</v>
      </c>
      <c r="K1723" s="10">
        <v>18.1</v>
      </c>
      <c r="L1723" s="8">
        <v>41.3</v>
      </c>
      <c r="M1723" s="10">
        <v>0.7</v>
      </c>
      <c r="N1723" s="10">
        <v>3.4</v>
      </c>
      <c r="O1723" s="8">
        <v>20.4</v>
      </c>
      <c r="P1723" s="8">
        <v>5.9</v>
      </c>
      <c r="Q1723" s="8">
        <v>7.2</v>
      </c>
      <c r="R1723" s="8">
        <v>82.4</v>
      </c>
      <c r="S1723" s="8">
        <v>1.8</v>
      </c>
      <c r="T1723" s="8">
        <v>3.6</v>
      </c>
      <c r="U1723" s="8">
        <v>5.3</v>
      </c>
      <c r="V1723" s="8">
        <v>4.4</v>
      </c>
      <c r="W1723" s="8">
        <v>4.1</v>
      </c>
      <c r="X1723" s="8">
        <v>2.7</v>
      </c>
      <c r="Y1723" s="8">
        <v>0.7</v>
      </c>
      <c r="Z1723" s="8">
        <v>2.7</v>
      </c>
      <c r="AA1723" s="8">
        <v>38.8</v>
      </c>
      <c r="AB1723" s="8">
        <v>2.0</v>
      </c>
      <c r="AC1723" s="8">
        <v>0.0</v>
      </c>
      <c r="AD1723" s="8">
        <v>4.5</v>
      </c>
      <c r="AE1723" s="14">
        <v>2013.0</v>
      </c>
      <c r="AF1723" s="17"/>
    </row>
    <row r="1724">
      <c r="A1724" s="8">
        <v>2.0</v>
      </c>
      <c r="B1724" s="9" t="s">
        <v>3474</v>
      </c>
      <c r="C1724" s="10" t="s">
        <v>3475</v>
      </c>
      <c r="D1724" s="8">
        <v>32.0</v>
      </c>
      <c r="E1724" s="8">
        <v>32.0</v>
      </c>
      <c r="F1724" s="8">
        <v>19.0</v>
      </c>
      <c r="G1724" s="8">
        <v>13.0</v>
      </c>
      <c r="H1724" s="8">
        <v>32.3</v>
      </c>
      <c r="I1724" s="11">
        <v>20.3</v>
      </c>
      <c r="J1724" s="10">
        <v>6.3</v>
      </c>
      <c r="K1724" s="10">
        <v>13.7</v>
      </c>
      <c r="L1724" s="8">
        <v>45.6</v>
      </c>
      <c r="M1724" s="10">
        <v>2.2</v>
      </c>
      <c r="N1724" s="10">
        <v>6.2</v>
      </c>
      <c r="O1724" s="8">
        <v>34.7</v>
      </c>
      <c r="P1724" s="8">
        <v>5.7</v>
      </c>
      <c r="Q1724" s="8">
        <v>6.7</v>
      </c>
      <c r="R1724" s="8">
        <v>85.4</v>
      </c>
      <c r="S1724" s="8">
        <v>0.6</v>
      </c>
      <c r="T1724" s="8">
        <v>3.6</v>
      </c>
      <c r="U1724" s="8">
        <v>4.2</v>
      </c>
      <c r="V1724" s="8">
        <v>6.2</v>
      </c>
      <c r="W1724" s="8">
        <v>3.6</v>
      </c>
      <c r="X1724" s="8">
        <v>0.7</v>
      </c>
      <c r="Y1724" s="8">
        <v>0.5</v>
      </c>
      <c r="Z1724" s="8">
        <v>3.2</v>
      </c>
      <c r="AA1724" s="8">
        <v>35.2</v>
      </c>
      <c r="AB1724" s="8">
        <v>4.0</v>
      </c>
      <c r="AC1724" s="8">
        <v>0.0</v>
      </c>
      <c r="AD1724" s="8">
        <v>2.1</v>
      </c>
      <c r="AE1724" s="14">
        <v>2013.0</v>
      </c>
      <c r="AF1724" s="17"/>
    </row>
    <row r="1725">
      <c r="A1725" s="8">
        <v>3.0</v>
      </c>
      <c r="B1725" s="9" t="s">
        <v>3476</v>
      </c>
      <c r="C1725" s="10" t="s">
        <v>3477</v>
      </c>
      <c r="D1725" s="8">
        <v>25.0</v>
      </c>
      <c r="E1725" s="8">
        <v>34.0</v>
      </c>
      <c r="F1725" s="8">
        <v>26.0</v>
      </c>
      <c r="G1725" s="8">
        <v>8.0</v>
      </c>
      <c r="H1725" s="8">
        <v>31.4</v>
      </c>
      <c r="I1725" s="11">
        <v>18.5</v>
      </c>
      <c r="J1725" s="10">
        <v>6.9</v>
      </c>
      <c r="K1725" s="10">
        <v>13.5</v>
      </c>
      <c r="L1725" s="8">
        <v>50.9</v>
      </c>
      <c r="M1725" s="10">
        <v>2.1</v>
      </c>
      <c r="N1725" s="10">
        <v>4.7</v>
      </c>
      <c r="O1725" s="8">
        <v>45.3</v>
      </c>
      <c r="P1725" s="8">
        <v>2.6</v>
      </c>
      <c r="Q1725" s="8">
        <v>3.0</v>
      </c>
      <c r="R1725" s="8">
        <v>88.2</v>
      </c>
      <c r="S1725" s="8">
        <v>1.7</v>
      </c>
      <c r="T1725" s="8">
        <v>4.4</v>
      </c>
      <c r="U1725" s="8">
        <v>6.2</v>
      </c>
      <c r="V1725" s="8">
        <v>3.0</v>
      </c>
      <c r="W1725" s="8">
        <v>1.7</v>
      </c>
      <c r="X1725" s="8">
        <v>1.7</v>
      </c>
      <c r="Y1725" s="8">
        <v>1.0</v>
      </c>
      <c r="Z1725" s="8">
        <v>2.9</v>
      </c>
      <c r="AA1725" s="8">
        <v>35.1</v>
      </c>
      <c r="AB1725" s="8">
        <v>4.0</v>
      </c>
      <c r="AC1725" s="8">
        <v>0.0</v>
      </c>
      <c r="AD1725" s="8">
        <v>10.0</v>
      </c>
      <c r="AE1725" s="14">
        <v>2013.0</v>
      </c>
      <c r="AF1725" s="17"/>
    </row>
    <row r="1726">
      <c r="A1726" s="8">
        <v>4.0</v>
      </c>
      <c r="B1726" s="9" t="s">
        <v>3478</v>
      </c>
      <c r="C1726" s="10" t="s">
        <v>3479</v>
      </c>
      <c r="D1726" s="8">
        <v>24.0</v>
      </c>
      <c r="E1726" s="8">
        <v>30.0</v>
      </c>
      <c r="F1726" s="8">
        <v>21.0</v>
      </c>
      <c r="G1726" s="8">
        <v>9.0</v>
      </c>
      <c r="H1726" s="8">
        <v>31.4</v>
      </c>
      <c r="I1726" s="11">
        <v>18.1</v>
      </c>
      <c r="J1726" s="10">
        <v>5.7</v>
      </c>
      <c r="K1726" s="10">
        <v>13.5</v>
      </c>
      <c r="L1726" s="8">
        <v>42.6</v>
      </c>
      <c r="M1726" s="10">
        <v>1.4</v>
      </c>
      <c r="N1726" s="10">
        <v>3.2</v>
      </c>
      <c r="O1726" s="8">
        <v>43.8</v>
      </c>
      <c r="P1726" s="8">
        <v>5.2</v>
      </c>
      <c r="Q1726" s="8">
        <v>5.6</v>
      </c>
      <c r="R1726" s="8">
        <v>92.9</v>
      </c>
      <c r="S1726" s="8">
        <v>1.4</v>
      </c>
      <c r="T1726" s="8">
        <v>4.2</v>
      </c>
      <c r="U1726" s="8">
        <v>5.6</v>
      </c>
      <c r="V1726" s="8">
        <v>1.8</v>
      </c>
      <c r="W1726" s="8">
        <v>1.3</v>
      </c>
      <c r="X1726" s="8">
        <v>0.7</v>
      </c>
      <c r="Y1726" s="8">
        <v>1.8</v>
      </c>
      <c r="Z1726" s="8">
        <v>1.6</v>
      </c>
      <c r="AA1726" s="8">
        <v>31.8</v>
      </c>
      <c r="AB1726" s="8">
        <v>1.0</v>
      </c>
      <c r="AC1726" s="8">
        <v>0.0</v>
      </c>
      <c r="AD1726" s="8">
        <v>9.4</v>
      </c>
      <c r="AE1726" s="14">
        <v>2013.0</v>
      </c>
      <c r="AF1726" s="17"/>
    </row>
    <row r="1727">
      <c r="A1727" s="8">
        <v>5.0</v>
      </c>
      <c r="B1727" s="9" t="s">
        <v>3480</v>
      </c>
      <c r="C1727" s="10" t="s">
        <v>3481</v>
      </c>
      <c r="D1727" s="8">
        <v>25.0</v>
      </c>
      <c r="E1727" s="8">
        <v>29.0</v>
      </c>
      <c r="F1727" s="8">
        <v>7.0</v>
      </c>
      <c r="G1727" s="8">
        <v>22.0</v>
      </c>
      <c r="H1727" s="8">
        <v>32.8</v>
      </c>
      <c r="I1727" s="11">
        <v>18.0</v>
      </c>
      <c r="J1727" s="10">
        <v>7.5</v>
      </c>
      <c r="K1727" s="10">
        <v>18.8</v>
      </c>
      <c r="L1727" s="8">
        <v>40.0</v>
      </c>
      <c r="M1727" s="8">
        <v>0.0</v>
      </c>
      <c r="N1727" s="10">
        <v>0.1</v>
      </c>
      <c r="O1727" s="8">
        <v>0.0</v>
      </c>
      <c r="P1727" s="8">
        <v>2.9</v>
      </c>
      <c r="Q1727" s="8">
        <v>3.9</v>
      </c>
      <c r="R1727" s="8">
        <v>75.2</v>
      </c>
      <c r="S1727" s="8">
        <v>3.4</v>
      </c>
      <c r="T1727" s="8">
        <v>6.7</v>
      </c>
      <c r="U1727" s="8">
        <v>10.1</v>
      </c>
      <c r="V1727" s="8">
        <v>1.4</v>
      </c>
      <c r="W1727" s="8">
        <v>2.2</v>
      </c>
      <c r="X1727" s="8">
        <v>0.9</v>
      </c>
      <c r="Y1727" s="8">
        <v>1.0</v>
      </c>
      <c r="Z1727" s="8">
        <v>2.0</v>
      </c>
      <c r="AA1727" s="8">
        <v>33.3</v>
      </c>
      <c r="AB1727" s="8">
        <v>17.0</v>
      </c>
      <c r="AC1727" s="8">
        <v>0.0</v>
      </c>
      <c r="AD1727" s="8">
        <v>-7.3</v>
      </c>
      <c r="AE1727" s="14">
        <v>2013.0</v>
      </c>
      <c r="AF1727" s="17"/>
    </row>
    <row r="1728">
      <c r="A1728" s="8">
        <v>6.0</v>
      </c>
      <c r="B1728" s="9" t="s">
        <v>3482</v>
      </c>
      <c r="C1728" s="10" t="s">
        <v>3483</v>
      </c>
      <c r="D1728" s="8">
        <v>28.0</v>
      </c>
      <c r="E1728" s="8">
        <v>31.0</v>
      </c>
      <c r="F1728" s="8">
        <v>22.0</v>
      </c>
      <c r="G1728" s="8">
        <v>9.0</v>
      </c>
      <c r="H1728" s="8">
        <v>28.7</v>
      </c>
      <c r="I1728" s="11">
        <v>17.9</v>
      </c>
      <c r="J1728" s="10">
        <v>6.7</v>
      </c>
      <c r="K1728" s="10">
        <v>13.6</v>
      </c>
      <c r="L1728" s="8">
        <v>49.3</v>
      </c>
      <c r="M1728" s="10">
        <v>0.3</v>
      </c>
      <c r="N1728" s="10">
        <v>1.1</v>
      </c>
      <c r="O1728" s="8">
        <v>25.7</v>
      </c>
      <c r="P1728" s="8">
        <v>4.2</v>
      </c>
      <c r="Q1728" s="8">
        <v>5.5</v>
      </c>
      <c r="R1728" s="8">
        <v>76.2</v>
      </c>
      <c r="S1728" s="8">
        <v>1.4</v>
      </c>
      <c r="T1728" s="8">
        <v>7.3</v>
      </c>
      <c r="U1728" s="8">
        <v>8.7</v>
      </c>
      <c r="V1728" s="8">
        <v>3.8</v>
      </c>
      <c r="W1728" s="8">
        <v>2.3</v>
      </c>
      <c r="X1728" s="8">
        <v>1.3</v>
      </c>
      <c r="Y1728" s="8">
        <v>1.8</v>
      </c>
      <c r="Z1728" s="8">
        <v>1.4</v>
      </c>
      <c r="AA1728" s="8">
        <v>36.9</v>
      </c>
      <c r="AB1728" s="8">
        <v>8.0</v>
      </c>
      <c r="AC1728" s="8">
        <v>0.0</v>
      </c>
      <c r="AD1728" s="8">
        <v>6.3</v>
      </c>
      <c r="AE1728" s="14">
        <v>2013.0</v>
      </c>
      <c r="AF1728" s="17"/>
    </row>
    <row r="1729">
      <c r="A1729" s="8">
        <v>7.0</v>
      </c>
      <c r="B1729" s="9" t="s">
        <v>3484</v>
      </c>
      <c r="C1729" s="10" t="s">
        <v>3485</v>
      </c>
      <c r="D1729" s="8">
        <v>34.0</v>
      </c>
      <c r="E1729" s="8">
        <v>30.0</v>
      </c>
      <c r="F1729" s="8">
        <v>16.0</v>
      </c>
      <c r="G1729" s="8">
        <v>14.0</v>
      </c>
      <c r="H1729" s="8">
        <v>31.4</v>
      </c>
      <c r="I1729" s="11">
        <v>17.7</v>
      </c>
      <c r="J1729" s="10">
        <v>6.0</v>
      </c>
      <c r="K1729" s="10">
        <v>15.1</v>
      </c>
      <c r="L1729" s="8">
        <v>39.6</v>
      </c>
      <c r="M1729" s="10">
        <v>1.2</v>
      </c>
      <c r="N1729" s="10">
        <v>3.7</v>
      </c>
      <c r="O1729" s="8">
        <v>32.1</v>
      </c>
      <c r="P1729" s="8">
        <v>4.5</v>
      </c>
      <c r="Q1729" s="8">
        <v>5.3</v>
      </c>
      <c r="R1729" s="8">
        <v>86.1</v>
      </c>
      <c r="S1729" s="8">
        <v>1.5</v>
      </c>
      <c r="T1729" s="8">
        <v>5.6</v>
      </c>
      <c r="U1729" s="8">
        <v>7.1</v>
      </c>
      <c r="V1729" s="8">
        <v>2.4</v>
      </c>
      <c r="W1729" s="8">
        <v>1.7</v>
      </c>
      <c r="X1729" s="8">
        <v>2.8</v>
      </c>
      <c r="Y1729" s="8">
        <v>1.0</v>
      </c>
      <c r="Z1729" s="8">
        <v>2.5</v>
      </c>
      <c r="AA1729" s="8">
        <v>36.1</v>
      </c>
      <c r="AB1729" s="8">
        <v>7.0</v>
      </c>
      <c r="AC1729" s="8">
        <v>0.0</v>
      </c>
      <c r="AD1729" s="8">
        <v>3.9</v>
      </c>
      <c r="AE1729" s="14">
        <v>2013.0</v>
      </c>
      <c r="AF1729" s="17"/>
    </row>
    <row r="1730">
      <c r="A1730" s="8">
        <v>8.0</v>
      </c>
      <c r="B1730" s="9" t="s">
        <v>3486</v>
      </c>
      <c r="C1730" s="10" t="s">
        <v>3487</v>
      </c>
      <c r="D1730" s="8">
        <v>31.0</v>
      </c>
      <c r="E1730" s="8">
        <v>30.0</v>
      </c>
      <c r="F1730" s="8">
        <v>11.0</v>
      </c>
      <c r="G1730" s="8">
        <v>19.0</v>
      </c>
      <c r="H1730" s="8">
        <v>34.2</v>
      </c>
      <c r="I1730" s="11">
        <v>16.9</v>
      </c>
      <c r="J1730" s="10">
        <v>5.7</v>
      </c>
      <c r="K1730" s="10">
        <v>15.8</v>
      </c>
      <c r="L1730" s="8">
        <v>36.0</v>
      </c>
      <c r="M1730" s="10">
        <v>1.3</v>
      </c>
      <c r="N1730" s="10">
        <v>3.4</v>
      </c>
      <c r="O1730" s="8">
        <v>36.9</v>
      </c>
      <c r="P1730" s="8">
        <v>4.2</v>
      </c>
      <c r="Q1730" s="8">
        <v>5.2</v>
      </c>
      <c r="R1730" s="8">
        <v>81.4</v>
      </c>
      <c r="S1730" s="8">
        <v>0.5</v>
      </c>
      <c r="T1730" s="8">
        <v>4.0</v>
      </c>
      <c r="U1730" s="8">
        <v>4.5</v>
      </c>
      <c r="V1730" s="8">
        <v>4.0</v>
      </c>
      <c r="W1730" s="8">
        <v>3.5</v>
      </c>
      <c r="X1730" s="8">
        <v>1.0</v>
      </c>
      <c r="Y1730" s="8">
        <v>0.1</v>
      </c>
      <c r="Z1730" s="8">
        <v>1.7</v>
      </c>
      <c r="AA1730" s="8">
        <v>29.0</v>
      </c>
      <c r="AB1730" s="8">
        <v>1.0</v>
      </c>
      <c r="AC1730" s="8">
        <v>0.0</v>
      </c>
      <c r="AD1730" s="8">
        <v>-5.1</v>
      </c>
      <c r="AE1730" s="14">
        <v>2013.0</v>
      </c>
      <c r="AF1730" s="17"/>
    </row>
    <row r="1731">
      <c r="A1731" s="8">
        <v>9.0</v>
      </c>
      <c r="B1731" s="9" t="s">
        <v>3488</v>
      </c>
      <c r="C1731" s="10" t="s">
        <v>3489</v>
      </c>
      <c r="D1731" s="8">
        <v>22.0</v>
      </c>
      <c r="E1731" s="8">
        <v>20.0</v>
      </c>
      <c r="F1731" s="8">
        <v>6.0</v>
      </c>
      <c r="G1731" s="8">
        <v>14.0</v>
      </c>
      <c r="H1731" s="8">
        <v>25.0</v>
      </c>
      <c r="I1731" s="11">
        <v>16.3</v>
      </c>
      <c r="J1731" s="10">
        <v>5.3</v>
      </c>
      <c r="K1731" s="10">
        <v>9.5</v>
      </c>
      <c r="L1731" s="8">
        <v>56.1</v>
      </c>
      <c r="M1731" s="8">
        <v>0.0</v>
      </c>
      <c r="N1731" s="8">
        <v>0.0</v>
      </c>
      <c r="O1731" s="8">
        <v>0.0</v>
      </c>
      <c r="P1731" s="8">
        <v>5.7</v>
      </c>
      <c r="Q1731" s="8">
        <v>7.4</v>
      </c>
      <c r="R1731" s="8">
        <v>77.6</v>
      </c>
      <c r="S1731" s="8">
        <v>2.5</v>
      </c>
      <c r="T1731" s="8">
        <v>5.8</v>
      </c>
      <c r="U1731" s="8">
        <v>8.3</v>
      </c>
      <c r="V1731" s="8">
        <v>1.1</v>
      </c>
      <c r="W1731" s="8">
        <v>3.1</v>
      </c>
      <c r="X1731" s="8">
        <v>0.5</v>
      </c>
      <c r="Y1731" s="8">
        <v>2.4</v>
      </c>
      <c r="Z1731" s="8">
        <v>2.9</v>
      </c>
      <c r="AA1731" s="8">
        <v>31.5</v>
      </c>
      <c r="AB1731" s="8">
        <v>4.0</v>
      </c>
      <c r="AC1731" s="8">
        <v>0.0</v>
      </c>
      <c r="AD1731" s="8">
        <v>2.2</v>
      </c>
      <c r="AE1731" s="14">
        <v>2013.0</v>
      </c>
      <c r="AF1731" s="17"/>
    </row>
    <row r="1732">
      <c r="A1732" s="8">
        <v>10.0</v>
      </c>
      <c r="B1732" s="9" t="s">
        <v>3490</v>
      </c>
      <c r="C1732" s="10" t="s">
        <v>3491</v>
      </c>
      <c r="D1732" s="8">
        <v>30.0</v>
      </c>
      <c r="E1732" s="8">
        <v>31.0</v>
      </c>
      <c r="F1732" s="8">
        <v>23.0</v>
      </c>
      <c r="G1732" s="8">
        <v>8.0</v>
      </c>
      <c r="H1732" s="8">
        <v>29.8</v>
      </c>
      <c r="I1732" s="11">
        <v>16.3</v>
      </c>
      <c r="J1732" s="10">
        <v>6.9</v>
      </c>
      <c r="K1732" s="10">
        <v>13.3</v>
      </c>
      <c r="L1732" s="8">
        <v>51.6</v>
      </c>
      <c r="M1732" s="10">
        <v>0.6</v>
      </c>
      <c r="N1732" s="10">
        <v>2.2</v>
      </c>
      <c r="O1732" s="8">
        <v>29.0</v>
      </c>
      <c r="P1732" s="8">
        <v>1.9</v>
      </c>
      <c r="Q1732" s="8">
        <v>2.1</v>
      </c>
      <c r="R1732" s="8">
        <v>87.9</v>
      </c>
      <c r="S1732" s="8">
        <v>0.8</v>
      </c>
      <c r="T1732" s="8">
        <v>2.4</v>
      </c>
      <c r="U1732" s="8">
        <v>3.2</v>
      </c>
      <c r="V1732" s="8">
        <v>2.5</v>
      </c>
      <c r="W1732" s="8">
        <v>1.5</v>
      </c>
      <c r="X1732" s="8">
        <v>0.6</v>
      </c>
      <c r="Y1732" s="8">
        <v>0.6</v>
      </c>
      <c r="Z1732" s="8">
        <v>1.1</v>
      </c>
      <c r="AA1732" s="8">
        <v>24.8</v>
      </c>
      <c r="AB1732" s="8">
        <v>0.0</v>
      </c>
      <c r="AC1732" s="8">
        <v>0.0</v>
      </c>
      <c r="AD1732" s="8">
        <v>8.5</v>
      </c>
      <c r="AE1732" s="14">
        <v>2013.0</v>
      </c>
      <c r="AF1732" s="17"/>
    </row>
    <row r="1733">
      <c r="A1733" s="8">
        <v>11.0</v>
      </c>
      <c r="B1733" s="9" t="s">
        <v>3492</v>
      </c>
      <c r="C1733" s="10" t="s">
        <v>3493</v>
      </c>
      <c r="D1733" s="8">
        <v>28.0</v>
      </c>
      <c r="E1733" s="8">
        <v>32.0</v>
      </c>
      <c r="F1733" s="8">
        <v>23.0</v>
      </c>
      <c r="G1733" s="8">
        <v>9.0</v>
      </c>
      <c r="H1733" s="8">
        <v>31.3</v>
      </c>
      <c r="I1733" s="11">
        <v>16.3</v>
      </c>
      <c r="J1733" s="10">
        <v>6.2</v>
      </c>
      <c r="K1733" s="10">
        <v>10.6</v>
      </c>
      <c r="L1733" s="8">
        <v>58.6</v>
      </c>
      <c r="M1733" s="8">
        <v>0.0</v>
      </c>
      <c r="N1733" s="8">
        <v>0.0</v>
      </c>
      <c r="O1733" s="8">
        <v>0.0</v>
      </c>
      <c r="P1733" s="8">
        <v>3.9</v>
      </c>
      <c r="Q1733" s="8">
        <v>5.7</v>
      </c>
      <c r="R1733" s="8">
        <v>68.5</v>
      </c>
      <c r="S1733" s="8">
        <v>3.7</v>
      </c>
      <c r="T1733" s="8">
        <v>7.9</v>
      </c>
      <c r="U1733" s="8">
        <v>11.5</v>
      </c>
      <c r="V1733" s="8">
        <v>0.4</v>
      </c>
      <c r="W1733" s="8">
        <v>2.1</v>
      </c>
      <c r="X1733" s="8">
        <v>0.9</v>
      </c>
      <c r="Y1733" s="8">
        <v>2.4</v>
      </c>
      <c r="Z1733" s="8">
        <v>2.1</v>
      </c>
      <c r="AA1733" s="8">
        <v>34.8</v>
      </c>
      <c r="AB1733" s="8">
        <v>17.0</v>
      </c>
      <c r="AC1733" s="8">
        <v>0.0</v>
      </c>
      <c r="AD1733" s="8">
        <v>8.2</v>
      </c>
      <c r="AE1733" s="14">
        <v>2013.0</v>
      </c>
      <c r="AF1733" s="17"/>
    </row>
    <row r="1734">
      <c r="A1734" s="8">
        <v>12.0</v>
      </c>
      <c r="B1734" s="9" t="s">
        <v>3494</v>
      </c>
      <c r="C1734" s="10" t="s">
        <v>3495</v>
      </c>
      <c r="D1734" s="8">
        <v>24.0</v>
      </c>
      <c r="E1734" s="8">
        <v>27.0</v>
      </c>
      <c r="F1734" s="8">
        <v>9.0</v>
      </c>
      <c r="G1734" s="8">
        <v>18.0</v>
      </c>
      <c r="H1734" s="8">
        <v>22.7</v>
      </c>
      <c r="I1734" s="11">
        <v>15.6</v>
      </c>
      <c r="J1734" s="10">
        <v>5.1</v>
      </c>
      <c r="K1734" s="10">
        <v>13.0</v>
      </c>
      <c r="L1734" s="8">
        <v>39.7</v>
      </c>
      <c r="M1734" s="10">
        <v>1.7</v>
      </c>
      <c r="N1734" s="10">
        <v>4.4</v>
      </c>
      <c r="O1734" s="8">
        <v>38.1</v>
      </c>
      <c r="P1734" s="8">
        <v>3.7</v>
      </c>
      <c r="Q1734" s="8">
        <v>4.1</v>
      </c>
      <c r="R1734" s="8">
        <v>90.0</v>
      </c>
      <c r="S1734" s="8">
        <v>0.5</v>
      </c>
      <c r="T1734" s="8">
        <v>1.9</v>
      </c>
      <c r="U1734" s="8">
        <v>2.4</v>
      </c>
      <c r="V1734" s="8">
        <v>1.8</v>
      </c>
      <c r="W1734" s="8">
        <v>1.5</v>
      </c>
      <c r="X1734" s="8">
        <v>1.0</v>
      </c>
      <c r="Y1734" s="8">
        <v>0.3</v>
      </c>
      <c r="Z1734" s="8">
        <v>2.2</v>
      </c>
      <c r="AA1734" s="8">
        <v>24.0</v>
      </c>
      <c r="AB1734" s="8">
        <v>0.0</v>
      </c>
      <c r="AC1734" s="8">
        <v>0.0</v>
      </c>
      <c r="AD1734" s="8">
        <v>-3.0</v>
      </c>
      <c r="AE1734" s="14">
        <v>2013.0</v>
      </c>
      <c r="AF1734" s="17"/>
    </row>
    <row r="1735">
      <c r="A1735" s="8">
        <v>13.0</v>
      </c>
      <c r="B1735" s="9" t="s">
        <v>3496</v>
      </c>
      <c r="C1735" s="10" t="s">
        <v>3497</v>
      </c>
      <c r="D1735" s="8">
        <v>29.0</v>
      </c>
      <c r="E1735" s="8">
        <v>32.0</v>
      </c>
      <c r="F1735" s="8">
        <v>18.0</v>
      </c>
      <c r="G1735" s="8">
        <v>14.0</v>
      </c>
      <c r="H1735" s="8">
        <v>33.0</v>
      </c>
      <c r="I1735" s="11">
        <v>15.2</v>
      </c>
      <c r="J1735" s="10">
        <v>6.4</v>
      </c>
      <c r="K1735" s="10">
        <v>12.4</v>
      </c>
      <c r="L1735" s="8">
        <v>51.5</v>
      </c>
      <c r="M1735" s="8">
        <v>0.0</v>
      </c>
      <c r="N1735" s="10">
        <v>0.1</v>
      </c>
      <c r="O1735" s="8">
        <v>0.0</v>
      </c>
      <c r="P1735" s="8">
        <v>2.4</v>
      </c>
      <c r="Q1735" s="8">
        <v>2.7</v>
      </c>
      <c r="R1735" s="8">
        <v>89.7</v>
      </c>
      <c r="S1735" s="8">
        <v>1.5</v>
      </c>
      <c r="T1735" s="8">
        <v>4.9</v>
      </c>
      <c r="U1735" s="8">
        <v>6.4</v>
      </c>
      <c r="V1735" s="8">
        <v>1.9</v>
      </c>
      <c r="W1735" s="8">
        <v>2.0</v>
      </c>
      <c r="X1735" s="8">
        <v>1.1</v>
      </c>
      <c r="Y1735" s="8">
        <v>0.4</v>
      </c>
      <c r="Z1735" s="8">
        <v>1.8</v>
      </c>
      <c r="AA1735" s="8">
        <v>26.4</v>
      </c>
      <c r="AB1735" s="8">
        <v>4.0</v>
      </c>
      <c r="AC1735" s="8">
        <v>0.0</v>
      </c>
      <c r="AD1735" s="8">
        <v>-1.1</v>
      </c>
      <c r="AE1735" s="14">
        <v>2013.0</v>
      </c>
      <c r="AF1735" s="17"/>
    </row>
    <row r="1736">
      <c r="A1736" s="8">
        <v>14.0</v>
      </c>
      <c r="B1736" s="9" t="s">
        <v>3498</v>
      </c>
      <c r="C1736" s="10" t="s">
        <v>3499</v>
      </c>
      <c r="D1736" s="8">
        <v>26.0</v>
      </c>
      <c r="E1736" s="8">
        <v>31.0</v>
      </c>
      <c r="F1736" s="8">
        <v>23.0</v>
      </c>
      <c r="G1736" s="8">
        <v>8.0</v>
      </c>
      <c r="H1736" s="8">
        <v>30.0</v>
      </c>
      <c r="I1736" s="11">
        <v>15.0</v>
      </c>
      <c r="J1736" s="10">
        <v>4.8</v>
      </c>
      <c r="K1736" s="10">
        <v>12.7</v>
      </c>
      <c r="L1736" s="8">
        <v>37.6</v>
      </c>
      <c r="M1736" s="10">
        <v>2.0</v>
      </c>
      <c r="N1736" s="10">
        <v>5.0</v>
      </c>
      <c r="O1736" s="8">
        <v>39.6</v>
      </c>
      <c r="P1736" s="8">
        <v>3.5</v>
      </c>
      <c r="Q1736" s="8">
        <v>3.9</v>
      </c>
      <c r="R1736" s="8">
        <v>90.0</v>
      </c>
      <c r="S1736" s="8">
        <v>0.6</v>
      </c>
      <c r="T1736" s="8">
        <v>2.1</v>
      </c>
      <c r="U1736" s="8">
        <v>2.7</v>
      </c>
      <c r="V1736" s="8">
        <v>3.0</v>
      </c>
      <c r="W1736" s="8">
        <v>1.4</v>
      </c>
      <c r="X1736" s="8">
        <v>1.6</v>
      </c>
      <c r="Y1736" s="8">
        <v>0.4</v>
      </c>
      <c r="Z1736" s="8">
        <v>1.5</v>
      </c>
      <c r="AA1736" s="8">
        <v>26.7</v>
      </c>
      <c r="AB1736" s="8">
        <v>0.0</v>
      </c>
      <c r="AC1736" s="8">
        <v>0.0</v>
      </c>
      <c r="AD1736" s="8">
        <v>9.4</v>
      </c>
      <c r="AE1736" s="14">
        <v>2013.0</v>
      </c>
      <c r="AF1736" s="17"/>
    </row>
    <row r="1737">
      <c r="A1737" s="8">
        <v>14.0</v>
      </c>
      <c r="B1737" s="9" t="s">
        <v>3500</v>
      </c>
      <c r="C1737" s="10" t="s">
        <v>3501</v>
      </c>
      <c r="D1737" s="8">
        <v>23.0</v>
      </c>
      <c r="E1737" s="8">
        <v>29.0</v>
      </c>
      <c r="F1737" s="8">
        <v>10.0</v>
      </c>
      <c r="G1737" s="8">
        <v>19.0</v>
      </c>
      <c r="H1737" s="8">
        <v>30.2</v>
      </c>
      <c r="I1737" s="11">
        <v>15.0</v>
      </c>
      <c r="J1737" s="10">
        <v>5.2</v>
      </c>
      <c r="K1737" s="10">
        <v>11.8</v>
      </c>
      <c r="L1737" s="8">
        <v>44.6</v>
      </c>
      <c r="M1737" s="8">
        <v>0.0</v>
      </c>
      <c r="N1737" s="10">
        <v>0.1</v>
      </c>
      <c r="O1737" s="8">
        <v>33.3</v>
      </c>
      <c r="P1737" s="8">
        <v>4.5</v>
      </c>
      <c r="Q1737" s="8">
        <v>6.0</v>
      </c>
      <c r="R1737" s="8">
        <v>74.7</v>
      </c>
      <c r="S1737" s="8">
        <v>3.3</v>
      </c>
      <c r="T1737" s="8">
        <v>5.6</v>
      </c>
      <c r="U1737" s="8">
        <v>8.9</v>
      </c>
      <c r="V1737" s="8">
        <v>1.1</v>
      </c>
      <c r="W1737" s="8">
        <v>2.1</v>
      </c>
      <c r="X1737" s="8">
        <v>1.0</v>
      </c>
      <c r="Y1737" s="8">
        <v>0.4</v>
      </c>
      <c r="Z1737" s="8">
        <v>2.4</v>
      </c>
      <c r="AA1737" s="8">
        <v>28.0</v>
      </c>
      <c r="AB1737" s="8">
        <v>12.0</v>
      </c>
      <c r="AC1737" s="8">
        <v>0.0</v>
      </c>
      <c r="AD1737" s="8">
        <v>-3.2</v>
      </c>
      <c r="AE1737" s="14">
        <v>2013.0</v>
      </c>
      <c r="AF1737" s="17"/>
    </row>
    <row r="1738">
      <c r="A1738" s="8">
        <v>14.0</v>
      </c>
      <c r="B1738" s="9" t="s">
        <v>3502</v>
      </c>
      <c r="C1738" s="10" t="s">
        <v>3503</v>
      </c>
      <c r="D1738" s="8">
        <v>35.0</v>
      </c>
      <c r="E1738" s="8">
        <v>4.0</v>
      </c>
      <c r="F1738" s="8">
        <v>2.0</v>
      </c>
      <c r="G1738" s="8">
        <v>2.0</v>
      </c>
      <c r="H1738" s="8">
        <v>35.7</v>
      </c>
      <c r="I1738" s="11">
        <v>15.0</v>
      </c>
      <c r="J1738" s="10">
        <v>5.3</v>
      </c>
      <c r="K1738" s="10">
        <v>13.5</v>
      </c>
      <c r="L1738" s="8">
        <v>38.9</v>
      </c>
      <c r="M1738" s="10">
        <v>1.8</v>
      </c>
      <c r="N1738" s="10">
        <v>6.8</v>
      </c>
      <c r="O1738" s="8">
        <v>25.9</v>
      </c>
      <c r="P1738" s="8">
        <v>2.8</v>
      </c>
      <c r="Q1738" s="8">
        <v>2.8</v>
      </c>
      <c r="R1738" s="8">
        <v>100.0</v>
      </c>
      <c r="S1738" s="8">
        <v>1.3</v>
      </c>
      <c r="T1738" s="8">
        <v>1.5</v>
      </c>
      <c r="U1738" s="8">
        <v>2.8</v>
      </c>
      <c r="V1738" s="8">
        <v>1.5</v>
      </c>
      <c r="W1738" s="8">
        <v>2.8</v>
      </c>
      <c r="X1738" s="8">
        <v>1.8</v>
      </c>
      <c r="Y1738" s="8">
        <v>0.5</v>
      </c>
      <c r="Z1738" s="8">
        <v>0.8</v>
      </c>
      <c r="AA1738" s="8">
        <v>25.5</v>
      </c>
      <c r="AB1738" s="8">
        <v>0.0</v>
      </c>
      <c r="AC1738" s="8">
        <v>0.0</v>
      </c>
      <c r="AD1738" s="8">
        <v>1.5</v>
      </c>
      <c r="AE1738" s="14">
        <v>2013.0</v>
      </c>
      <c r="AF1738" s="17"/>
    </row>
    <row r="1739">
      <c r="A1739" s="8">
        <v>17.0</v>
      </c>
      <c r="B1739" s="9" t="s">
        <v>3504</v>
      </c>
      <c r="C1739" s="10" t="s">
        <v>3505</v>
      </c>
      <c r="D1739" s="8">
        <v>32.0</v>
      </c>
      <c r="E1739" s="8">
        <v>34.0</v>
      </c>
      <c r="F1739" s="8">
        <v>26.0</v>
      </c>
      <c r="G1739" s="8">
        <v>8.0</v>
      </c>
      <c r="H1739" s="8">
        <v>29.6</v>
      </c>
      <c r="I1739" s="11">
        <v>14.9</v>
      </c>
      <c r="J1739" s="10">
        <v>5.8</v>
      </c>
      <c r="K1739" s="10">
        <v>12.0</v>
      </c>
      <c r="L1739" s="8">
        <v>48.6</v>
      </c>
      <c r="M1739" s="8">
        <v>0.0</v>
      </c>
      <c r="N1739" s="10">
        <v>0.3</v>
      </c>
      <c r="O1739" s="8">
        <v>11.1</v>
      </c>
      <c r="P1739" s="8">
        <v>3.2</v>
      </c>
      <c r="Q1739" s="8">
        <v>4.1</v>
      </c>
      <c r="R1739" s="8">
        <v>78.3</v>
      </c>
      <c r="S1739" s="8">
        <v>0.6</v>
      </c>
      <c r="T1739" s="8">
        <v>3.7</v>
      </c>
      <c r="U1739" s="8">
        <v>4.4</v>
      </c>
      <c r="V1739" s="8">
        <v>5.8</v>
      </c>
      <c r="W1739" s="8">
        <v>2.2</v>
      </c>
      <c r="X1739" s="8">
        <v>0.8</v>
      </c>
      <c r="Y1739" s="8">
        <v>0.1</v>
      </c>
      <c r="Z1739" s="8">
        <v>2.0</v>
      </c>
      <c r="AA1739" s="8">
        <v>26.7</v>
      </c>
      <c r="AB1739" s="8">
        <v>3.0</v>
      </c>
      <c r="AC1739" s="8">
        <v>0.0</v>
      </c>
      <c r="AD1739" s="8">
        <v>8.5</v>
      </c>
      <c r="AE1739" s="14">
        <v>2013.0</v>
      </c>
      <c r="AF1739" s="17"/>
    </row>
    <row r="1740">
      <c r="A1740" s="8">
        <v>18.0</v>
      </c>
      <c r="B1740" s="9" t="s">
        <v>3506</v>
      </c>
      <c r="C1740" s="10" t="s">
        <v>3507</v>
      </c>
      <c r="D1740" s="8">
        <v>27.0</v>
      </c>
      <c r="E1740" s="8">
        <v>29.0</v>
      </c>
      <c r="F1740" s="8">
        <v>15.0</v>
      </c>
      <c r="G1740" s="8">
        <v>14.0</v>
      </c>
      <c r="H1740" s="8">
        <v>31.3</v>
      </c>
      <c r="I1740" s="11">
        <v>14.7</v>
      </c>
      <c r="J1740" s="10">
        <v>5.0</v>
      </c>
      <c r="K1740" s="10">
        <v>12.1</v>
      </c>
      <c r="L1740" s="8">
        <v>41.5</v>
      </c>
      <c r="M1740" s="10">
        <v>1.3</v>
      </c>
      <c r="N1740" s="10">
        <v>3.9</v>
      </c>
      <c r="O1740" s="8">
        <v>34.8</v>
      </c>
      <c r="P1740" s="8">
        <v>3.3</v>
      </c>
      <c r="Q1740" s="8">
        <v>4.2</v>
      </c>
      <c r="R1740" s="8">
        <v>78.0</v>
      </c>
      <c r="S1740" s="8">
        <v>0.9</v>
      </c>
      <c r="T1740" s="8">
        <v>2.5</v>
      </c>
      <c r="U1740" s="8">
        <v>3.4</v>
      </c>
      <c r="V1740" s="8">
        <v>1.7</v>
      </c>
      <c r="W1740" s="8">
        <v>1.9</v>
      </c>
      <c r="X1740" s="8">
        <v>0.9</v>
      </c>
      <c r="Y1740" s="8">
        <v>0.7</v>
      </c>
      <c r="Z1740" s="8">
        <v>3.2</v>
      </c>
      <c r="AA1740" s="8">
        <v>24.5</v>
      </c>
      <c r="AB1740" s="8">
        <v>0.0</v>
      </c>
      <c r="AC1740" s="8">
        <v>0.0</v>
      </c>
      <c r="AD1740" s="8">
        <v>2.9</v>
      </c>
      <c r="AE1740" s="14">
        <v>2013.0</v>
      </c>
      <c r="AF1740" s="17"/>
    </row>
    <row r="1741">
      <c r="A1741" s="8">
        <v>19.0</v>
      </c>
      <c r="B1741" s="9" t="s">
        <v>3508</v>
      </c>
      <c r="C1741" s="10" t="s">
        <v>3509</v>
      </c>
      <c r="D1741" s="8">
        <v>23.0</v>
      </c>
      <c r="E1741" s="8">
        <v>34.0</v>
      </c>
      <c r="F1741" s="8">
        <v>24.0</v>
      </c>
      <c r="G1741" s="8">
        <v>10.0</v>
      </c>
      <c r="H1741" s="8">
        <v>25.8</v>
      </c>
      <c r="I1741" s="11">
        <v>14.6</v>
      </c>
      <c r="J1741" s="10">
        <v>5.6</v>
      </c>
      <c r="K1741" s="10">
        <v>10.0</v>
      </c>
      <c r="L1741" s="8">
        <v>56.6</v>
      </c>
      <c r="M1741" s="10">
        <v>0.1</v>
      </c>
      <c r="N1741" s="10">
        <v>0.1</v>
      </c>
      <c r="O1741" s="8">
        <v>40.0</v>
      </c>
      <c r="P1741" s="8">
        <v>3.2</v>
      </c>
      <c r="Q1741" s="8">
        <v>3.9</v>
      </c>
      <c r="R1741" s="8">
        <v>82.6</v>
      </c>
      <c r="S1741" s="8">
        <v>2.8</v>
      </c>
      <c r="T1741" s="8">
        <v>4.8</v>
      </c>
      <c r="U1741" s="8">
        <v>7.6</v>
      </c>
      <c r="V1741" s="8">
        <v>1.3</v>
      </c>
      <c r="W1741" s="8">
        <v>1.9</v>
      </c>
      <c r="X1741" s="8">
        <v>1.5</v>
      </c>
      <c r="Y1741" s="8">
        <v>1.0</v>
      </c>
      <c r="Z1741" s="8">
        <v>3.0</v>
      </c>
      <c r="AA1741" s="8">
        <v>28.4</v>
      </c>
      <c r="AB1741" s="8">
        <v>10.0</v>
      </c>
      <c r="AC1741" s="8">
        <v>0.0</v>
      </c>
      <c r="AD1741" s="8">
        <v>6.8</v>
      </c>
      <c r="AE1741" s="14">
        <v>2013.0</v>
      </c>
      <c r="AF1741" s="17"/>
    </row>
    <row r="1742">
      <c r="A1742" s="8">
        <v>20.0</v>
      </c>
      <c r="B1742" s="9" t="s">
        <v>3510</v>
      </c>
      <c r="C1742" s="10" t="s">
        <v>3511</v>
      </c>
      <c r="D1742" s="8">
        <v>26.0</v>
      </c>
      <c r="E1742" s="8">
        <v>34.0</v>
      </c>
      <c r="F1742" s="8">
        <v>19.0</v>
      </c>
      <c r="G1742" s="8">
        <v>15.0</v>
      </c>
      <c r="H1742" s="8">
        <v>32.9</v>
      </c>
      <c r="I1742" s="11">
        <v>14.5</v>
      </c>
      <c r="J1742" s="10">
        <v>4.7</v>
      </c>
      <c r="K1742" s="10">
        <v>11.5</v>
      </c>
      <c r="L1742" s="8">
        <v>41.0</v>
      </c>
      <c r="M1742" s="10">
        <v>1.6</v>
      </c>
      <c r="N1742" s="10">
        <v>4.9</v>
      </c>
      <c r="O1742" s="8">
        <v>32.5</v>
      </c>
      <c r="P1742" s="8">
        <v>3.5</v>
      </c>
      <c r="Q1742" s="8">
        <v>3.9</v>
      </c>
      <c r="R1742" s="8">
        <v>90.1</v>
      </c>
      <c r="S1742" s="8">
        <v>1.0</v>
      </c>
      <c r="T1742" s="8">
        <v>4.8</v>
      </c>
      <c r="U1742" s="8">
        <v>5.8</v>
      </c>
      <c r="V1742" s="8">
        <v>2.4</v>
      </c>
      <c r="W1742" s="8">
        <v>1.6</v>
      </c>
      <c r="X1742" s="8">
        <v>1.1</v>
      </c>
      <c r="Y1742" s="8">
        <v>0.3</v>
      </c>
      <c r="Z1742" s="8">
        <v>1.3</v>
      </c>
      <c r="AA1742" s="8">
        <v>27.2</v>
      </c>
      <c r="AB1742" s="8">
        <v>4.0</v>
      </c>
      <c r="AC1742" s="8">
        <v>0.0</v>
      </c>
      <c r="AD1742" s="8">
        <v>1.1</v>
      </c>
      <c r="AE1742" s="14">
        <v>2013.0</v>
      </c>
      <c r="AF1742" s="17"/>
    </row>
    <row r="1743">
      <c r="A1743" s="8">
        <v>21.0</v>
      </c>
      <c r="B1743" s="9" t="s">
        <v>3512</v>
      </c>
      <c r="C1743" s="10" t="s">
        <v>3513</v>
      </c>
      <c r="D1743" s="8">
        <v>25.0</v>
      </c>
      <c r="E1743" s="8">
        <v>34.0</v>
      </c>
      <c r="F1743" s="8">
        <v>12.0</v>
      </c>
      <c r="G1743" s="8">
        <v>22.0</v>
      </c>
      <c r="H1743" s="8">
        <v>26.4</v>
      </c>
      <c r="I1743" s="11">
        <v>14.4</v>
      </c>
      <c r="J1743" s="10">
        <v>5.0</v>
      </c>
      <c r="K1743" s="10">
        <v>11.7</v>
      </c>
      <c r="L1743" s="8">
        <v>42.6</v>
      </c>
      <c r="M1743" s="10">
        <v>1.2</v>
      </c>
      <c r="N1743" s="10">
        <v>3.8</v>
      </c>
      <c r="O1743" s="8">
        <v>32.6</v>
      </c>
      <c r="P1743" s="8">
        <v>3.1</v>
      </c>
      <c r="Q1743" s="8">
        <v>4.4</v>
      </c>
      <c r="R1743" s="8">
        <v>70.7</v>
      </c>
      <c r="S1743" s="8">
        <v>1.6</v>
      </c>
      <c r="T1743" s="8">
        <v>3.2</v>
      </c>
      <c r="U1743" s="8">
        <v>4.7</v>
      </c>
      <c r="V1743" s="8">
        <v>1.2</v>
      </c>
      <c r="W1743" s="8">
        <v>1.8</v>
      </c>
      <c r="X1743" s="8">
        <v>0.9</v>
      </c>
      <c r="Y1743" s="8">
        <v>0.7</v>
      </c>
      <c r="Z1743" s="8">
        <v>2.8</v>
      </c>
      <c r="AA1743" s="8">
        <v>24.7</v>
      </c>
      <c r="AB1743" s="8">
        <v>1.0</v>
      </c>
      <c r="AC1743" s="8">
        <v>0.0</v>
      </c>
      <c r="AD1743" s="8">
        <v>-1.6</v>
      </c>
      <c r="AE1743" s="14">
        <v>2013.0</v>
      </c>
      <c r="AF1743" s="17"/>
    </row>
    <row r="1744">
      <c r="A1744" s="8">
        <v>22.0</v>
      </c>
      <c r="B1744" s="9" t="s">
        <v>3514</v>
      </c>
      <c r="C1744" s="10" t="s">
        <v>3515</v>
      </c>
      <c r="D1744" s="8">
        <v>30.0</v>
      </c>
      <c r="E1744" s="8">
        <v>6.0</v>
      </c>
      <c r="F1744" s="8">
        <v>4.0</v>
      </c>
      <c r="G1744" s="8">
        <v>2.0</v>
      </c>
      <c r="H1744" s="8">
        <v>30.0</v>
      </c>
      <c r="I1744" s="11">
        <v>14.3</v>
      </c>
      <c r="J1744" s="10">
        <v>6.2</v>
      </c>
      <c r="K1744" s="10">
        <v>11.7</v>
      </c>
      <c r="L1744" s="8">
        <v>52.9</v>
      </c>
      <c r="M1744" s="10">
        <v>0.3</v>
      </c>
      <c r="N1744" s="10">
        <v>0.8</v>
      </c>
      <c r="O1744" s="8">
        <v>40.0</v>
      </c>
      <c r="P1744" s="8">
        <v>1.7</v>
      </c>
      <c r="Q1744" s="8">
        <v>2.5</v>
      </c>
      <c r="R1744" s="8">
        <v>66.7</v>
      </c>
      <c r="S1744" s="8">
        <v>2.3</v>
      </c>
      <c r="T1744" s="8">
        <v>6.2</v>
      </c>
      <c r="U1744" s="8">
        <v>8.5</v>
      </c>
      <c r="V1744" s="8">
        <v>2.5</v>
      </c>
      <c r="W1744" s="8">
        <v>2.2</v>
      </c>
      <c r="X1744" s="8">
        <v>2.3</v>
      </c>
      <c r="Y1744" s="8">
        <v>1.3</v>
      </c>
      <c r="Z1744" s="8">
        <v>2.8</v>
      </c>
      <c r="AA1744" s="8">
        <v>33.0</v>
      </c>
      <c r="AB1744" s="8">
        <v>3.0</v>
      </c>
      <c r="AC1744" s="8">
        <v>0.0</v>
      </c>
      <c r="AD1744" s="8">
        <v>9.3</v>
      </c>
      <c r="AE1744" s="14">
        <v>2013.0</v>
      </c>
      <c r="AF1744" s="17"/>
    </row>
    <row r="1745">
      <c r="A1745" s="8">
        <v>23.0</v>
      </c>
      <c r="B1745" s="9" t="s">
        <v>3516</v>
      </c>
      <c r="C1745" s="10" t="s">
        <v>3517</v>
      </c>
      <c r="D1745" s="8">
        <v>27.0</v>
      </c>
      <c r="E1745" s="8">
        <v>4.0</v>
      </c>
      <c r="F1745" s="8">
        <v>2.0</v>
      </c>
      <c r="G1745" s="8">
        <v>2.0</v>
      </c>
      <c r="H1745" s="8">
        <v>29.5</v>
      </c>
      <c r="I1745" s="11">
        <v>14.3</v>
      </c>
      <c r="J1745" s="10">
        <v>5.5</v>
      </c>
      <c r="K1745" s="10">
        <v>10.0</v>
      </c>
      <c r="L1745" s="8">
        <v>55.0</v>
      </c>
      <c r="M1745" s="10">
        <v>0.3</v>
      </c>
      <c r="N1745" s="10">
        <v>0.8</v>
      </c>
      <c r="O1745" s="8">
        <v>33.3</v>
      </c>
      <c r="P1745" s="8">
        <v>3.0</v>
      </c>
      <c r="Q1745" s="8">
        <v>3.5</v>
      </c>
      <c r="R1745" s="8">
        <v>85.7</v>
      </c>
      <c r="S1745" s="8">
        <v>1.0</v>
      </c>
      <c r="T1745" s="8">
        <v>4.5</v>
      </c>
      <c r="U1745" s="8">
        <v>5.5</v>
      </c>
      <c r="V1745" s="8">
        <v>1.8</v>
      </c>
      <c r="W1745" s="8">
        <v>2.5</v>
      </c>
      <c r="X1745" s="8">
        <v>0.5</v>
      </c>
      <c r="Y1745" s="8">
        <v>0.5</v>
      </c>
      <c r="Z1745" s="8">
        <v>1.5</v>
      </c>
      <c r="AA1745" s="8">
        <v>23.8</v>
      </c>
      <c r="AB1745" s="8">
        <v>0.0</v>
      </c>
      <c r="AC1745" s="8">
        <v>0.0</v>
      </c>
      <c r="AD1745" s="8">
        <v>-4.8</v>
      </c>
      <c r="AE1745" s="14">
        <v>2013.0</v>
      </c>
      <c r="AF1745" s="17"/>
    </row>
    <row r="1746">
      <c r="A1746" s="8">
        <v>24.0</v>
      </c>
      <c r="B1746" s="9" t="s">
        <v>3518</v>
      </c>
      <c r="C1746" s="10" t="s">
        <v>3519</v>
      </c>
      <c r="D1746" s="8">
        <v>27.0</v>
      </c>
      <c r="E1746" s="8">
        <v>34.0</v>
      </c>
      <c r="F1746" s="8">
        <v>24.0</v>
      </c>
      <c r="G1746" s="8">
        <v>10.0</v>
      </c>
      <c r="H1746" s="8">
        <v>30.0</v>
      </c>
      <c r="I1746" s="11">
        <v>14.1</v>
      </c>
      <c r="J1746" s="10">
        <v>5.3</v>
      </c>
      <c r="K1746" s="10">
        <v>11.6</v>
      </c>
      <c r="L1746" s="8">
        <v>45.7</v>
      </c>
      <c r="M1746" s="10">
        <v>1.4</v>
      </c>
      <c r="N1746" s="10">
        <v>3.8</v>
      </c>
      <c r="O1746" s="8">
        <v>38.3</v>
      </c>
      <c r="P1746" s="8">
        <v>2.0</v>
      </c>
      <c r="Q1746" s="8">
        <v>2.4</v>
      </c>
      <c r="R1746" s="8">
        <v>83.1</v>
      </c>
      <c r="S1746" s="8">
        <v>0.5</v>
      </c>
      <c r="T1746" s="8">
        <v>2.0</v>
      </c>
      <c r="U1746" s="8">
        <v>2.6</v>
      </c>
      <c r="V1746" s="8">
        <v>3.4</v>
      </c>
      <c r="W1746" s="8">
        <v>1.9</v>
      </c>
      <c r="X1746" s="8">
        <v>1.3</v>
      </c>
      <c r="Y1746" s="8">
        <v>0.2</v>
      </c>
      <c r="Z1746" s="8">
        <v>2.5</v>
      </c>
      <c r="AA1746" s="8">
        <v>24.4</v>
      </c>
      <c r="AB1746" s="8">
        <v>0.0</v>
      </c>
      <c r="AC1746" s="8">
        <v>0.0</v>
      </c>
      <c r="AD1746" s="8">
        <v>5.8</v>
      </c>
      <c r="AE1746" s="14">
        <v>2013.0</v>
      </c>
      <c r="AF1746" s="17"/>
    </row>
    <row r="1747">
      <c r="A1747" s="8">
        <v>25.0</v>
      </c>
      <c r="B1747" s="9" t="s">
        <v>3520</v>
      </c>
      <c r="C1747" s="10" t="s">
        <v>3521</v>
      </c>
      <c r="D1747" s="8">
        <v>39.0</v>
      </c>
      <c r="E1747" s="8">
        <v>34.0</v>
      </c>
      <c r="F1747" s="8">
        <v>17.0</v>
      </c>
      <c r="G1747" s="8">
        <v>17.0</v>
      </c>
      <c r="H1747" s="8">
        <v>28.7</v>
      </c>
      <c r="I1747" s="11">
        <v>14.1</v>
      </c>
      <c r="J1747" s="10">
        <v>4.5</v>
      </c>
      <c r="K1747" s="10">
        <v>11.1</v>
      </c>
      <c r="L1747" s="8">
        <v>41.0</v>
      </c>
      <c r="M1747" s="10">
        <v>1.8</v>
      </c>
      <c r="N1747" s="10">
        <v>4.8</v>
      </c>
      <c r="O1747" s="8">
        <v>37.0</v>
      </c>
      <c r="P1747" s="8">
        <v>3.3</v>
      </c>
      <c r="Q1747" s="8">
        <v>3.7</v>
      </c>
      <c r="R1747" s="8">
        <v>87.4</v>
      </c>
      <c r="S1747" s="8">
        <v>1.2</v>
      </c>
      <c r="T1747" s="8">
        <v>4.6</v>
      </c>
      <c r="U1747" s="8">
        <v>5.8</v>
      </c>
      <c r="V1747" s="8">
        <v>1.1</v>
      </c>
      <c r="W1747" s="8">
        <v>1.5</v>
      </c>
      <c r="X1747" s="8">
        <v>0.5</v>
      </c>
      <c r="Y1747" s="8">
        <v>0.6</v>
      </c>
      <c r="Z1747" s="8">
        <v>2.3</v>
      </c>
      <c r="AA1747" s="8">
        <v>25.2</v>
      </c>
      <c r="AB1747" s="8">
        <v>5.0</v>
      </c>
      <c r="AC1747" s="8">
        <v>0.0</v>
      </c>
      <c r="AD1747" s="8">
        <v>0.3</v>
      </c>
      <c r="AE1747" s="14">
        <v>2013.0</v>
      </c>
      <c r="AF1747" s="17"/>
    </row>
    <row r="1748">
      <c r="A1748" s="8">
        <v>26.0</v>
      </c>
      <c r="B1748" s="9" t="s">
        <v>3522</v>
      </c>
      <c r="C1748" s="10" t="s">
        <v>3523</v>
      </c>
      <c r="D1748" s="8">
        <v>29.0</v>
      </c>
      <c r="E1748" s="8">
        <v>34.0</v>
      </c>
      <c r="F1748" s="8">
        <v>17.0</v>
      </c>
      <c r="G1748" s="8">
        <v>17.0</v>
      </c>
      <c r="H1748" s="8">
        <v>31.5</v>
      </c>
      <c r="I1748" s="11">
        <v>13.9</v>
      </c>
      <c r="J1748" s="10">
        <v>4.6</v>
      </c>
      <c r="K1748" s="10">
        <v>11.9</v>
      </c>
      <c r="L1748" s="8">
        <v>39.2</v>
      </c>
      <c r="M1748" s="10">
        <v>2.1</v>
      </c>
      <c r="N1748" s="10">
        <v>5.4</v>
      </c>
      <c r="O1748" s="8">
        <v>39.6</v>
      </c>
      <c r="P1748" s="8">
        <v>2.4</v>
      </c>
      <c r="Q1748" s="8">
        <v>2.7</v>
      </c>
      <c r="R1748" s="8">
        <v>90.2</v>
      </c>
      <c r="S1748" s="8">
        <v>0.4</v>
      </c>
      <c r="T1748" s="8">
        <v>2.2</v>
      </c>
      <c r="U1748" s="8">
        <v>2.6</v>
      </c>
      <c r="V1748" s="8">
        <v>4.4</v>
      </c>
      <c r="W1748" s="8">
        <v>1.9</v>
      </c>
      <c r="X1748" s="8">
        <v>0.9</v>
      </c>
      <c r="Y1748" s="8">
        <v>0.0</v>
      </c>
      <c r="Z1748" s="8">
        <v>2.0</v>
      </c>
      <c r="AA1748" s="8">
        <v>24.7</v>
      </c>
      <c r="AB1748" s="8">
        <v>2.0</v>
      </c>
      <c r="AC1748" s="8">
        <v>0.0</v>
      </c>
      <c r="AD1748" s="8">
        <v>-0.7</v>
      </c>
      <c r="AE1748" s="14">
        <v>2013.0</v>
      </c>
      <c r="AF1748" s="17"/>
    </row>
    <row r="1749">
      <c r="A1749" s="8">
        <v>26.0</v>
      </c>
      <c r="B1749" s="9" t="s">
        <v>3524</v>
      </c>
      <c r="C1749" s="10" t="s">
        <v>3525</v>
      </c>
      <c r="D1749" s="8">
        <v>32.0</v>
      </c>
      <c r="E1749" s="8">
        <v>34.0</v>
      </c>
      <c r="F1749" s="8">
        <v>12.0</v>
      </c>
      <c r="G1749" s="8">
        <v>22.0</v>
      </c>
      <c r="H1749" s="8">
        <v>30.5</v>
      </c>
      <c r="I1749" s="11">
        <v>13.9</v>
      </c>
      <c r="J1749" s="10">
        <v>5.3</v>
      </c>
      <c r="K1749" s="10">
        <v>13.3</v>
      </c>
      <c r="L1749" s="8">
        <v>40.0</v>
      </c>
      <c r="M1749" s="10">
        <v>1.3</v>
      </c>
      <c r="N1749" s="10">
        <v>3.4</v>
      </c>
      <c r="O1749" s="8">
        <v>38.8</v>
      </c>
      <c r="P1749" s="8">
        <v>1.9</v>
      </c>
      <c r="Q1749" s="8">
        <v>2.2</v>
      </c>
      <c r="R1749" s="8">
        <v>86.5</v>
      </c>
      <c r="S1749" s="8">
        <v>0.8</v>
      </c>
      <c r="T1749" s="8">
        <v>2.4</v>
      </c>
      <c r="U1749" s="8">
        <v>3.1</v>
      </c>
      <c r="V1749" s="8">
        <v>2.0</v>
      </c>
      <c r="W1749" s="8">
        <v>1.4</v>
      </c>
      <c r="X1749" s="8">
        <v>2.4</v>
      </c>
      <c r="Y1749" s="8">
        <v>0.3</v>
      </c>
      <c r="Z1749" s="8">
        <v>1.7</v>
      </c>
      <c r="AA1749" s="8">
        <v>25.6</v>
      </c>
      <c r="AB1749" s="8">
        <v>0.0</v>
      </c>
      <c r="AC1749" s="8">
        <v>0.0</v>
      </c>
      <c r="AD1749" s="8">
        <v>-2.3</v>
      </c>
      <c r="AE1749" s="14">
        <v>2013.0</v>
      </c>
      <c r="AF1749" s="17"/>
    </row>
    <row r="1750">
      <c r="A1750" s="8">
        <v>28.0</v>
      </c>
      <c r="B1750" s="9" t="s">
        <v>3526</v>
      </c>
      <c r="C1750" s="10" t="s">
        <v>3527</v>
      </c>
      <c r="D1750" s="8">
        <v>33.0</v>
      </c>
      <c r="E1750" s="8">
        <v>9.0</v>
      </c>
      <c r="F1750" s="8">
        <v>3.0</v>
      </c>
      <c r="G1750" s="8">
        <v>6.0</v>
      </c>
      <c r="H1750" s="8">
        <v>30.1</v>
      </c>
      <c r="I1750" s="11">
        <v>13.8</v>
      </c>
      <c r="J1750" s="10">
        <v>5.0</v>
      </c>
      <c r="K1750" s="10">
        <v>11.4</v>
      </c>
      <c r="L1750" s="8">
        <v>43.7</v>
      </c>
      <c r="M1750" s="10">
        <v>2.4</v>
      </c>
      <c r="N1750" s="10">
        <v>5.3</v>
      </c>
      <c r="O1750" s="8">
        <v>45.8</v>
      </c>
      <c r="P1750" s="8">
        <v>1.3</v>
      </c>
      <c r="Q1750" s="8">
        <v>1.6</v>
      </c>
      <c r="R1750" s="8">
        <v>85.7</v>
      </c>
      <c r="S1750" s="8">
        <v>0.9</v>
      </c>
      <c r="T1750" s="8">
        <v>2.8</v>
      </c>
      <c r="U1750" s="8">
        <v>3.7</v>
      </c>
      <c r="V1750" s="8">
        <v>4.2</v>
      </c>
      <c r="W1750" s="8">
        <v>2.4</v>
      </c>
      <c r="X1750" s="8">
        <v>0.6</v>
      </c>
      <c r="Y1750" s="8">
        <v>0.1</v>
      </c>
      <c r="Z1750" s="8">
        <v>1.6</v>
      </c>
      <c r="AA1750" s="8">
        <v>25.4</v>
      </c>
      <c r="AB1750" s="8">
        <v>0.0</v>
      </c>
      <c r="AC1750" s="8">
        <v>0.0</v>
      </c>
      <c r="AD1750" s="8">
        <v>-5.3</v>
      </c>
      <c r="AE1750" s="14">
        <v>2013.0</v>
      </c>
      <c r="AF1750" s="17"/>
    </row>
    <row r="1751">
      <c r="A1751" s="8">
        <v>29.0</v>
      </c>
      <c r="B1751" s="9" t="s">
        <v>3528</v>
      </c>
      <c r="C1751" s="10" t="s">
        <v>3529</v>
      </c>
      <c r="D1751" s="8">
        <v>32.0</v>
      </c>
      <c r="E1751" s="8">
        <v>34.0</v>
      </c>
      <c r="F1751" s="8">
        <v>17.0</v>
      </c>
      <c r="G1751" s="8">
        <v>17.0</v>
      </c>
      <c r="H1751" s="8">
        <v>29.9</v>
      </c>
      <c r="I1751" s="11">
        <v>12.9</v>
      </c>
      <c r="J1751" s="10">
        <v>5.5</v>
      </c>
      <c r="K1751" s="10">
        <v>9.9</v>
      </c>
      <c r="L1751" s="8">
        <v>55.3</v>
      </c>
      <c r="M1751" s="8">
        <v>0.0</v>
      </c>
      <c r="N1751" s="8">
        <v>0.0</v>
      </c>
      <c r="O1751" s="8">
        <v>0.0</v>
      </c>
      <c r="P1751" s="8">
        <v>1.9</v>
      </c>
      <c r="Q1751" s="8">
        <v>2.7</v>
      </c>
      <c r="R1751" s="8">
        <v>67.7</v>
      </c>
      <c r="S1751" s="8">
        <v>2.6</v>
      </c>
      <c r="T1751" s="8">
        <v>7.3</v>
      </c>
      <c r="U1751" s="8">
        <v>9.9</v>
      </c>
      <c r="V1751" s="8">
        <v>1.3</v>
      </c>
      <c r="W1751" s="8">
        <v>1.6</v>
      </c>
      <c r="X1751" s="8">
        <v>1.3</v>
      </c>
      <c r="Y1751" s="8">
        <v>1.8</v>
      </c>
      <c r="Z1751" s="8">
        <v>2.6</v>
      </c>
      <c r="AA1751" s="8">
        <v>30.3</v>
      </c>
      <c r="AB1751" s="8">
        <v>18.0</v>
      </c>
      <c r="AC1751" s="8">
        <v>0.0</v>
      </c>
      <c r="AD1751" s="8">
        <v>1.5</v>
      </c>
      <c r="AE1751" s="14">
        <v>2013.0</v>
      </c>
      <c r="AF1751" s="17"/>
    </row>
    <row r="1752">
      <c r="A1752" s="8">
        <v>30.0</v>
      </c>
      <c r="B1752" s="9" t="s">
        <v>3530</v>
      </c>
      <c r="C1752" s="10" t="s">
        <v>3531</v>
      </c>
      <c r="D1752" s="8">
        <v>26.0</v>
      </c>
      <c r="E1752" s="8">
        <v>21.0</v>
      </c>
      <c r="F1752" s="8">
        <v>6.0</v>
      </c>
      <c r="G1752" s="8">
        <v>15.0</v>
      </c>
      <c r="H1752" s="8">
        <v>32.0</v>
      </c>
      <c r="I1752" s="11">
        <v>12.8</v>
      </c>
      <c r="J1752" s="10">
        <v>5.1</v>
      </c>
      <c r="K1752" s="10">
        <v>12.1</v>
      </c>
      <c r="L1752" s="8">
        <v>42.4</v>
      </c>
      <c r="M1752" s="10">
        <v>1.1</v>
      </c>
      <c r="N1752" s="10">
        <v>3.1</v>
      </c>
      <c r="O1752" s="8">
        <v>36.4</v>
      </c>
      <c r="P1752" s="8">
        <v>1.3</v>
      </c>
      <c r="Q1752" s="8">
        <v>1.9</v>
      </c>
      <c r="R1752" s="8">
        <v>70.0</v>
      </c>
      <c r="S1752" s="8">
        <v>0.4</v>
      </c>
      <c r="T1752" s="8">
        <v>2.7</v>
      </c>
      <c r="U1752" s="8">
        <v>3.1</v>
      </c>
      <c r="V1752" s="8">
        <v>3.0</v>
      </c>
      <c r="W1752" s="8">
        <v>1.5</v>
      </c>
      <c r="X1752" s="8">
        <v>1.1</v>
      </c>
      <c r="Y1752" s="8">
        <v>0.3</v>
      </c>
      <c r="Z1752" s="8">
        <v>2.7</v>
      </c>
      <c r="AA1752" s="8">
        <v>23.0</v>
      </c>
      <c r="AB1752" s="8">
        <v>0.0</v>
      </c>
      <c r="AC1752" s="8">
        <v>0.0</v>
      </c>
      <c r="AD1752" s="8">
        <v>-1.6</v>
      </c>
      <c r="AE1752" s="14">
        <v>2013.0</v>
      </c>
      <c r="AF1752" s="17"/>
    </row>
    <row r="1753">
      <c r="A1753" s="8">
        <v>31.0</v>
      </c>
      <c r="B1753" s="9" t="s">
        <v>3532</v>
      </c>
      <c r="C1753" s="10" t="s">
        <v>3533</v>
      </c>
      <c r="D1753" s="8">
        <v>23.0</v>
      </c>
      <c r="E1753" s="8">
        <v>27.0</v>
      </c>
      <c r="F1753" s="8">
        <v>16.0</v>
      </c>
      <c r="G1753" s="8">
        <v>11.0</v>
      </c>
      <c r="H1753" s="8">
        <v>25.9</v>
      </c>
      <c r="I1753" s="11">
        <v>12.6</v>
      </c>
      <c r="J1753" s="10">
        <v>5.1</v>
      </c>
      <c r="K1753" s="10">
        <v>9.3</v>
      </c>
      <c r="L1753" s="8">
        <v>55.6</v>
      </c>
      <c r="M1753" s="8">
        <v>0.0</v>
      </c>
      <c r="N1753" s="8">
        <v>0.0</v>
      </c>
      <c r="O1753" s="8">
        <v>0.0</v>
      </c>
      <c r="P1753" s="8">
        <v>2.3</v>
      </c>
      <c r="Q1753" s="8">
        <v>3.2</v>
      </c>
      <c r="R1753" s="8">
        <v>72.4</v>
      </c>
      <c r="S1753" s="8">
        <v>1.4</v>
      </c>
      <c r="T1753" s="8">
        <v>5.0</v>
      </c>
      <c r="U1753" s="8">
        <v>6.3</v>
      </c>
      <c r="V1753" s="8">
        <v>1.0</v>
      </c>
      <c r="W1753" s="8">
        <v>1.7</v>
      </c>
      <c r="X1753" s="8">
        <v>0.5</v>
      </c>
      <c r="Y1753" s="8">
        <v>3.0</v>
      </c>
      <c r="Z1753" s="8">
        <v>3.0</v>
      </c>
      <c r="AA1753" s="8">
        <v>27.0</v>
      </c>
      <c r="AB1753" s="8">
        <v>3.0</v>
      </c>
      <c r="AC1753" s="8">
        <v>0.0</v>
      </c>
      <c r="AD1753" s="8">
        <v>1.1</v>
      </c>
      <c r="AE1753" s="14">
        <v>2013.0</v>
      </c>
      <c r="AF1753" s="17"/>
    </row>
    <row r="1754">
      <c r="A1754" s="8">
        <v>32.0</v>
      </c>
      <c r="B1754" s="9" t="s">
        <v>3534</v>
      </c>
      <c r="C1754" s="10" t="s">
        <v>3535</v>
      </c>
      <c r="D1754" s="8">
        <v>27.0</v>
      </c>
      <c r="E1754" s="8">
        <v>34.0</v>
      </c>
      <c r="F1754" s="8">
        <v>17.0</v>
      </c>
      <c r="G1754" s="8">
        <v>17.0</v>
      </c>
      <c r="H1754" s="8">
        <v>28.6</v>
      </c>
      <c r="I1754" s="11">
        <v>12.0</v>
      </c>
      <c r="J1754" s="10">
        <v>5.0</v>
      </c>
      <c r="K1754" s="10">
        <v>9.6</v>
      </c>
      <c r="L1754" s="8">
        <v>51.5</v>
      </c>
      <c r="M1754" s="8">
        <v>0.0</v>
      </c>
      <c r="N1754" s="10">
        <v>0.2</v>
      </c>
      <c r="O1754" s="8">
        <v>12.5</v>
      </c>
      <c r="P1754" s="8">
        <v>2.0</v>
      </c>
      <c r="Q1754" s="8">
        <v>3.1</v>
      </c>
      <c r="R1754" s="8">
        <v>65.1</v>
      </c>
      <c r="S1754" s="8">
        <v>2.4</v>
      </c>
      <c r="T1754" s="8">
        <v>4.8</v>
      </c>
      <c r="U1754" s="8">
        <v>7.2</v>
      </c>
      <c r="V1754" s="8">
        <v>1.3</v>
      </c>
      <c r="W1754" s="8">
        <v>2.3</v>
      </c>
      <c r="X1754" s="8">
        <v>0.9</v>
      </c>
      <c r="Y1754" s="8">
        <v>0.3</v>
      </c>
      <c r="Z1754" s="8">
        <v>1.9</v>
      </c>
      <c r="AA1754" s="8">
        <v>23.0</v>
      </c>
      <c r="AB1754" s="8">
        <v>4.0</v>
      </c>
      <c r="AC1754" s="8">
        <v>0.0</v>
      </c>
      <c r="AD1754" s="8">
        <v>-1.6</v>
      </c>
      <c r="AE1754" s="14">
        <v>2013.0</v>
      </c>
      <c r="AF1754" s="17"/>
    </row>
    <row r="1755">
      <c r="A1755" s="8">
        <v>33.0</v>
      </c>
      <c r="B1755" s="9" t="s">
        <v>3536</v>
      </c>
      <c r="C1755" s="10" t="s">
        <v>3537</v>
      </c>
      <c r="D1755" s="8">
        <v>30.0</v>
      </c>
      <c r="E1755" s="8">
        <v>34.0</v>
      </c>
      <c r="F1755" s="8">
        <v>17.0</v>
      </c>
      <c r="G1755" s="8">
        <v>17.0</v>
      </c>
      <c r="H1755" s="8">
        <v>30.9</v>
      </c>
      <c r="I1755" s="11">
        <v>11.9</v>
      </c>
      <c r="J1755" s="10">
        <v>4.3</v>
      </c>
      <c r="K1755" s="10">
        <v>9.8</v>
      </c>
      <c r="L1755" s="8">
        <v>44.0</v>
      </c>
      <c r="M1755" s="10">
        <v>0.4</v>
      </c>
      <c r="N1755" s="10">
        <v>1.4</v>
      </c>
      <c r="O1755" s="8">
        <v>28.3</v>
      </c>
      <c r="P1755" s="8">
        <v>2.9</v>
      </c>
      <c r="Q1755" s="8">
        <v>3.4</v>
      </c>
      <c r="R1755" s="8">
        <v>85.5</v>
      </c>
      <c r="S1755" s="8">
        <v>0.9</v>
      </c>
      <c r="T1755" s="8">
        <v>2.9</v>
      </c>
      <c r="U1755" s="8">
        <v>3.7</v>
      </c>
      <c r="V1755" s="8">
        <v>4.1</v>
      </c>
      <c r="W1755" s="8">
        <v>2.9</v>
      </c>
      <c r="X1755" s="8">
        <v>1.1</v>
      </c>
      <c r="Y1755" s="8">
        <v>0.2</v>
      </c>
      <c r="Z1755" s="8">
        <v>2.6</v>
      </c>
      <c r="AA1755" s="8">
        <v>22.7</v>
      </c>
      <c r="AB1755" s="8">
        <v>1.0</v>
      </c>
      <c r="AC1755" s="8">
        <v>0.0</v>
      </c>
      <c r="AD1755" s="8">
        <v>-2.3</v>
      </c>
      <c r="AE1755" s="14">
        <v>2013.0</v>
      </c>
      <c r="AF1755" s="17"/>
    </row>
    <row r="1756">
      <c r="A1756" s="8">
        <v>34.0</v>
      </c>
      <c r="B1756" s="9" t="s">
        <v>3538</v>
      </c>
      <c r="C1756" s="10" t="s">
        <v>3539</v>
      </c>
      <c r="D1756" s="8">
        <v>32.0</v>
      </c>
      <c r="E1756" s="8">
        <v>32.0</v>
      </c>
      <c r="F1756" s="8">
        <v>10.0</v>
      </c>
      <c r="G1756" s="8">
        <v>22.0</v>
      </c>
      <c r="H1756" s="8">
        <v>27.6</v>
      </c>
      <c r="I1756" s="11">
        <v>11.6</v>
      </c>
      <c r="J1756" s="10">
        <v>4.6</v>
      </c>
      <c r="K1756" s="10">
        <v>11.5</v>
      </c>
      <c r="L1756" s="8">
        <v>40.1</v>
      </c>
      <c r="M1756" s="8">
        <v>0.0</v>
      </c>
      <c r="N1756" s="10">
        <v>0.2</v>
      </c>
      <c r="O1756" s="8">
        <v>0.0</v>
      </c>
      <c r="P1756" s="8">
        <v>2.4</v>
      </c>
      <c r="Q1756" s="8">
        <v>3.3</v>
      </c>
      <c r="R1756" s="8">
        <v>72.0</v>
      </c>
      <c r="S1756" s="8">
        <v>2.0</v>
      </c>
      <c r="T1756" s="8">
        <v>3.8</v>
      </c>
      <c r="U1756" s="8">
        <v>5.8</v>
      </c>
      <c r="V1756" s="8">
        <v>2.5</v>
      </c>
      <c r="W1756" s="8">
        <v>2.5</v>
      </c>
      <c r="X1756" s="8">
        <v>0.5</v>
      </c>
      <c r="Y1756" s="8">
        <v>0.6</v>
      </c>
      <c r="Z1756" s="8">
        <v>2.1</v>
      </c>
      <c r="AA1756" s="8">
        <v>22.2</v>
      </c>
      <c r="AB1756" s="8">
        <v>3.0</v>
      </c>
      <c r="AC1756" s="8">
        <v>0.0</v>
      </c>
      <c r="AD1756" s="8">
        <v>-6.6</v>
      </c>
      <c r="AE1756" s="14">
        <v>2013.0</v>
      </c>
      <c r="AF1756" s="17"/>
    </row>
    <row r="1757">
      <c r="A1757" s="8">
        <v>35.0</v>
      </c>
      <c r="B1757" s="9" t="s">
        <v>3540</v>
      </c>
      <c r="C1757" s="10" t="s">
        <v>3541</v>
      </c>
      <c r="D1757" s="8">
        <v>24.0</v>
      </c>
      <c r="E1757" s="8">
        <v>23.0</v>
      </c>
      <c r="F1757" s="8">
        <v>15.0</v>
      </c>
      <c r="G1757" s="8">
        <v>8.0</v>
      </c>
      <c r="H1757" s="8">
        <v>22.3</v>
      </c>
      <c r="I1757" s="11">
        <v>11.3</v>
      </c>
      <c r="J1757" s="10">
        <v>3.5</v>
      </c>
      <c r="K1757" s="10">
        <v>8.6</v>
      </c>
      <c r="L1757" s="8">
        <v>40.6</v>
      </c>
      <c r="M1757" s="10">
        <v>1.0</v>
      </c>
      <c r="N1757" s="10">
        <v>2.7</v>
      </c>
      <c r="O1757" s="8">
        <v>37.7</v>
      </c>
      <c r="P1757" s="8">
        <v>3.3</v>
      </c>
      <c r="Q1757" s="8">
        <v>4.4</v>
      </c>
      <c r="R1757" s="8">
        <v>74.5</v>
      </c>
      <c r="S1757" s="8">
        <v>0.9</v>
      </c>
      <c r="T1757" s="8">
        <v>2.9</v>
      </c>
      <c r="U1757" s="8">
        <v>3.7</v>
      </c>
      <c r="V1757" s="8">
        <v>1.7</v>
      </c>
      <c r="W1757" s="8">
        <v>1.7</v>
      </c>
      <c r="X1757" s="8">
        <v>1.2</v>
      </c>
      <c r="Y1757" s="8">
        <v>0.1</v>
      </c>
      <c r="Z1757" s="8">
        <v>2.3</v>
      </c>
      <c r="AA1757" s="8">
        <v>20.3</v>
      </c>
      <c r="AB1757" s="8">
        <v>0.0</v>
      </c>
      <c r="AC1757" s="8">
        <v>0.0</v>
      </c>
      <c r="AD1757" s="8">
        <v>5.1</v>
      </c>
      <c r="AE1757" s="14">
        <v>2013.0</v>
      </c>
      <c r="AF1757" s="17"/>
    </row>
    <row r="1758">
      <c r="A1758" s="8">
        <v>36.0</v>
      </c>
      <c r="B1758" s="9" t="s">
        <v>3542</v>
      </c>
      <c r="C1758" s="10" t="s">
        <v>3543</v>
      </c>
      <c r="D1758" s="8">
        <v>25.0</v>
      </c>
      <c r="E1758" s="8">
        <v>25.0</v>
      </c>
      <c r="F1758" s="8">
        <v>9.0</v>
      </c>
      <c r="G1758" s="8">
        <v>16.0</v>
      </c>
      <c r="H1758" s="8">
        <v>32.5</v>
      </c>
      <c r="I1758" s="11">
        <v>11.2</v>
      </c>
      <c r="J1758" s="10">
        <v>4.6</v>
      </c>
      <c r="K1758" s="10">
        <v>10.4</v>
      </c>
      <c r="L1758" s="8">
        <v>44.4</v>
      </c>
      <c r="M1758" s="8">
        <v>0.0</v>
      </c>
      <c r="N1758" s="10">
        <v>0.2</v>
      </c>
      <c r="O1758" s="8">
        <v>0.0</v>
      </c>
      <c r="P1758" s="8">
        <v>2.0</v>
      </c>
      <c r="Q1758" s="8">
        <v>2.6</v>
      </c>
      <c r="R1758" s="8">
        <v>79.7</v>
      </c>
      <c r="S1758" s="8">
        <v>0.8</v>
      </c>
      <c r="T1758" s="8">
        <v>2.4</v>
      </c>
      <c r="U1758" s="8">
        <v>3.1</v>
      </c>
      <c r="V1758" s="8">
        <v>6.7</v>
      </c>
      <c r="W1758" s="8">
        <v>2.6</v>
      </c>
      <c r="X1758" s="8">
        <v>1.4</v>
      </c>
      <c r="Y1758" s="8">
        <v>0.2</v>
      </c>
      <c r="Z1758" s="8">
        <v>2.0</v>
      </c>
      <c r="AA1758" s="8">
        <v>24.1</v>
      </c>
      <c r="AB1758" s="8">
        <v>1.0</v>
      </c>
      <c r="AC1758" s="8">
        <v>0.0</v>
      </c>
      <c r="AD1758" s="8">
        <v>-2.6</v>
      </c>
      <c r="AE1758" s="14">
        <v>2013.0</v>
      </c>
      <c r="AF1758" s="17"/>
    </row>
    <row r="1759">
      <c r="A1759" s="8">
        <v>37.0</v>
      </c>
      <c r="B1759" s="9" t="s">
        <v>3544</v>
      </c>
      <c r="C1759" s="10" t="s">
        <v>3545</v>
      </c>
      <c r="D1759" s="8">
        <v>23.0</v>
      </c>
      <c r="E1759" s="8">
        <v>33.0</v>
      </c>
      <c r="F1759" s="8">
        <v>12.0</v>
      </c>
      <c r="G1759" s="8">
        <v>21.0</v>
      </c>
      <c r="H1759" s="8">
        <v>27.3</v>
      </c>
      <c r="I1759" s="11">
        <v>11.0</v>
      </c>
      <c r="J1759" s="10">
        <v>4.4</v>
      </c>
      <c r="K1759" s="10">
        <v>11.1</v>
      </c>
      <c r="L1759" s="8">
        <v>39.5</v>
      </c>
      <c r="M1759" s="10">
        <v>0.7</v>
      </c>
      <c r="N1759" s="10">
        <v>2.5</v>
      </c>
      <c r="O1759" s="8">
        <v>27.4</v>
      </c>
      <c r="P1759" s="8">
        <v>1.6</v>
      </c>
      <c r="Q1759" s="8">
        <v>2.0</v>
      </c>
      <c r="R1759" s="8">
        <v>79.1</v>
      </c>
      <c r="S1759" s="8">
        <v>1.2</v>
      </c>
      <c r="T1759" s="8">
        <v>2.7</v>
      </c>
      <c r="U1759" s="8">
        <v>3.9</v>
      </c>
      <c r="V1759" s="8">
        <v>2.4</v>
      </c>
      <c r="W1759" s="8">
        <v>1.8</v>
      </c>
      <c r="X1759" s="8">
        <v>1.3</v>
      </c>
      <c r="Y1759" s="8">
        <v>0.2</v>
      </c>
      <c r="Z1759" s="8">
        <v>1.7</v>
      </c>
      <c r="AA1759" s="8">
        <v>20.9</v>
      </c>
      <c r="AB1759" s="8">
        <v>1.0</v>
      </c>
      <c r="AC1759" s="8">
        <v>0.0</v>
      </c>
      <c r="AD1759" s="8">
        <v>-5.4</v>
      </c>
      <c r="AE1759" s="14">
        <v>2013.0</v>
      </c>
      <c r="AF1759" s="17"/>
    </row>
    <row r="1760">
      <c r="A1760" s="8">
        <v>38.0</v>
      </c>
      <c r="B1760" s="9" t="s">
        <v>3546</v>
      </c>
      <c r="C1760" s="10" t="s">
        <v>3547</v>
      </c>
      <c r="D1760" s="8">
        <v>30.0</v>
      </c>
      <c r="E1760" s="8">
        <v>33.0</v>
      </c>
      <c r="F1760" s="8">
        <v>23.0</v>
      </c>
      <c r="G1760" s="8">
        <v>10.0</v>
      </c>
      <c r="H1760" s="8">
        <v>30.6</v>
      </c>
      <c r="I1760" s="11">
        <v>10.9</v>
      </c>
      <c r="J1760" s="10">
        <v>4.1</v>
      </c>
      <c r="K1760" s="10">
        <v>9.2</v>
      </c>
      <c r="L1760" s="8">
        <v>44.1</v>
      </c>
      <c r="M1760" s="10">
        <v>0.1</v>
      </c>
      <c r="N1760" s="10">
        <v>0.7</v>
      </c>
      <c r="O1760" s="8">
        <v>18.2</v>
      </c>
      <c r="P1760" s="8">
        <v>2.7</v>
      </c>
      <c r="Q1760" s="8">
        <v>3.5</v>
      </c>
      <c r="R1760" s="8">
        <v>75.9</v>
      </c>
      <c r="S1760" s="8">
        <v>0.5</v>
      </c>
      <c r="T1760" s="8">
        <v>2.2</v>
      </c>
      <c r="U1760" s="8">
        <v>2.7</v>
      </c>
      <c r="V1760" s="8">
        <v>5.2</v>
      </c>
      <c r="W1760" s="8">
        <v>2.5</v>
      </c>
      <c r="X1760" s="8">
        <v>1.0</v>
      </c>
      <c r="Y1760" s="8">
        <v>0.4</v>
      </c>
      <c r="Z1760" s="8">
        <v>1.8</v>
      </c>
      <c r="AA1760" s="8">
        <v>21.7</v>
      </c>
      <c r="AB1760" s="8">
        <v>2.0</v>
      </c>
      <c r="AC1760" s="8">
        <v>0.0</v>
      </c>
      <c r="AD1760" s="8">
        <v>5.5</v>
      </c>
      <c r="AE1760" s="14">
        <v>2013.0</v>
      </c>
      <c r="AF1760" s="17"/>
    </row>
    <row r="1761">
      <c r="A1761" s="8">
        <v>39.0</v>
      </c>
      <c r="B1761" s="9" t="s">
        <v>3548</v>
      </c>
      <c r="C1761" s="10" t="s">
        <v>3549</v>
      </c>
      <c r="D1761" s="8">
        <v>29.0</v>
      </c>
      <c r="E1761" s="8">
        <v>34.0</v>
      </c>
      <c r="F1761" s="8">
        <v>17.0</v>
      </c>
      <c r="G1761" s="8">
        <v>17.0</v>
      </c>
      <c r="H1761" s="8">
        <v>30.3</v>
      </c>
      <c r="I1761" s="11">
        <v>10.9</v>
      </c>
      <c r="J1761" s="10">
        <v>3.6</v>
      </c>
      <c r="K1761" s="10">
        <v>8.1</v>
      </c>
      <c r="L1761" s="8">
        <v>43.7</v>
      </c>
      <c r="M1761" s="10">
        <v>0.4</v>
      </c>
      <c r="N1761" s="10">
        <v>1.4</v>
      </c>
      <c r="O1761" s="8">
        <v>28.3</v>
      </c>
      <c r="P1761" s="8">
        <v>3.4</v>
      </c>
      <c r="Q1761" s="8">
        <v>4.2</v>
      </c>
      <c r="R1761" s="8">
        <v>80.3</v>
      </c>
      <c r="S1761" s="8">
        <v>1.9</v>
      </c>
      <c r="T1761" s="8">
        <v>2.8</v>
      </c>
      <c r="U1761" s="8">
        <v>4.7</v>
      </c>
      <c r="V1761" s="8">
        <v>1.4</v>
      </c>
      <c r="W1761" s="8">
        <v>2.4</v>
      </c>
      <c r="X1761" s="8">
        <v>1.2</v>
      </c>
      <c r="Y1761" s="8">
        <v>0.3</v>
      </c>
      <c r="Z1761" s="8">
        <v>2.6</v>
      </c>
      <c r="AA1761" s="8">
        <v>20.4</v>
      </c>
      <c r="AB1761" s="8">
        <v>3.0</v>
      </c>
      <c r="AC1761" s="8">
        <v>0.0</v>
      </c>
      <c r="AD1761" s="8">
        <v>-1.3</v>
      </c>
      <c r="AE1761" s="14">
        <v>2013.0</v>
      </c>
      <c r="AF1761" s="17"/>
    </row>
    <row r="1762">
      <c r="A1762" s="8">
        <v>40.0</v>
      </c>
      <c r="B1762" s="9" t="s">
        <v>3550</v>
      </c>
      <c r="C1762" s="10" t="s">
        <v>3551</v>
      </c>
      <c r="D1762" s="8">
        <v>32.0</v>
      </c>
      <c r="E1762" s="8">
        <v>33.0</v>
      </c>
      <c r="F1762" s="8">
        <v>26.0</v>
      </c>
      <c r="G1762" s="8">
        <v>7.0</v>
      </c>
      <c r="H1762" s="8">
        <v>29.2</v>
      </c>
      <c r="I1762" s="11">
        <v>10.6</v>
      </c>
      <c r="J1762" s="10">
        <v>4.5</v>
      </c>
      <c r="K1762" s="10">
        <v>9.0</v>
      </c>
      <c r="L1762" s="8">
        <v>49.7</v>
      </c>
      <c r="M1762" s="8">
        <v>0.0</v>
      </c>
      <c r="N1762" s="8">
        <v>0.0</v>
      </c>
      <c r="O1762" s="8">
        <v>100.0</v>
      </c>
      <c r="P1762" s="8">
        <v>1.7</v>
      </c>
      <c r="Q1762" s="8">
        <v>2.7</v>
      </c>
      <c r="R1762" s="8">
        <v>63.6</v>
      </c>
      <c r="S1762" s="8">
        <v>2.7</v>
      </c>
      <c r="T1762" s="8">
        <v>6.2</v>
      </c>
      <c r="U1762" s="8">
        <v>8.9</v>
      </c>
      <c r="V1762" s="8">
        <v>1.5</v>
      </c>
      <c r="W1762" s="8">
        <v>1.2</v>
      </c>
      <c r="X1762" s="8">
        <v>1.3</v>
      </c>
      <c r="Y1762" s="8">
        <v>0.9</v>
      </c>
      <c r="Z1762" s="8">
        <v>2.1</v>
      </c>
      <c r="AA1762" s="8">
        <v>25.4</v>
      </c>
      <c r="AB1762" s="8">
        <v>12.0</v>
      </c>
      <c r="AC1762" s="8">
        <v>0.0</v>
      </c>
      <c r="AD1762" s="8">
        <v>8.7</v>
      </c>
      <c r="AE1762" s="14">
        <v>2013.0</v>
      </c>
      <c r="AF1762" s="17"/>
    </row>
    <row r="1763">
      <c r="A1763" s="8">
        <v>41.0</v>
      </c>
      <c r="B1763" s="9" t="s">
        <v>3552</v>
      </c>
      <c r="C1763" s="10" t="s">
        <v>3553</v>
      </c>
      <c r="D1763" s="8">
        <v>31.0</v>
      </c>
      <c r="E1763" s="8">
        <v>34.0</v>
      </c>
      <c r="F1763" s="8">
        <v>17.0</v>
      </c>
      <c r="G1763" s="8">
        <v>17.0</v>
      </c>
      <c r="H1763" s="8">
        <v>25.9</v>
      </c>
      <c r="I1763" s="11">
        <v>10.5</v>
      </c>
      <c r="J1763" s="10">
        <v>3.6</v>
      </c>
      <c r="K1763" s="10">
        <v>8.9</v>
      </c>
      <c r="L1763" s="8">
        <v>40.1</v>
      </c>
      <c r="M1763" s="10">
        <v>0.6</v>
      </c>
      <c r="N1763" s="10">
        <v>1.9</v>
      </c>
      <c r="O1763" s="8">
        <v>34.4</v>
      </c>
      <c r="P1763" s="8">
        <v>2.7</v>
      </c>
      <c r="Q1763" s="8">
        <v>3.3</v>
      </c>
      <c r="R1763" s="8">
        <v>81.4</v>
      </c>
      <c r="S1763" s="8">
        <v>1.0</v>
      </c>
      <c r="T1763" s="8">
        <v>4.0</v>
      </c>
      <c r="U1763" s="8">
        <v>5.0</v>
      </c>
      <c r="V1763" s="8">
        <v>1.5</v>
      </c>
      <c r="W1763" s="8">
        <v>1.8</v>
      </c>
      <c r="X1763" s="8">
        <v>1.1</v>
      </c>
      <c r="Y1763" s="8">
        <v>0.2</v>
      </c>
      <c r="Z1763" s="8">
        <v>2.9</v>
      </c>
      <c r="AA1763" s="8">
        <v>20.4</v>
      </c>
      <c r="AB1763" s="8">
        <v>0.0</v>
      </c>
      <c r="AC1763" s="8">
        <v>0.0</v>
      </c>
      <c r="AD1763" s="8">
        <v>-0.2</v>
      </c>
      <c r="AE1763" s="14">
        <v>2013.0</v>
      </c>
      <c r="AF1763" s="17"/>
    </row>
    <row r="1764">
      <c r="A1764" s="8">
        <v>42.0</v>
      </c>
      <c r="B1764" s="9" t="s">
        <v>3554</v>
      </c>
      <c r="C1764" s="10" t="s">
        <v>3555</v>
      </c>
      <c r="D1764" s="8">
        <v>31.0</v>
      </c>
      <c r="E1764" s="8">
        <v>32.0</v>
      </c>
      <c r="F1764" s="8">
        <v>16.0</v>
      </c>
      <c r="G1764" s="8">
        <v>16.0</v>
      </c>
      <c r="H1764" s="8">
        <v>27.4</v>
      </c>
      <c r="I1764" s="11">
        <v>10.2</v>
      </c>
      <c r="J1764" s="10">
        <v>3.6</v>
      </c>
      <c r="K1764" s="10">
        <v>8.3</v>
      </c>
      <c r="L1764" s="8">
        <v>42.9</v>
      </c>
      <c r="M1764" s="10">
        <v>0.7</v>
      </c>
      <c r="N1764" s="10">
        <v>1.8</v>
      </c>
      <c r="O1764" s="8">
        <v>36.8</v>
      </c>
      <c r="P1764" s="8">
        <v>2.4</v>
      </c>
      <c r="Q1764" s="8">
        <v>2.8</v>
      </c>
      <c r="R1764" s="8">
        <v>87.5</v>
      </c>
      <c r="S1764" s="8">
        <v>0.4</v>
      </c>
      <c r="T1764" s="8">
        <v>2.2</v>
      </c>
      <c r="U1764" s="8">
        <v>2.6</v>
      </c>
      <c r="V1764" s="8">
        <v>4.0</v>
      </c>
      <c r="W1764" s="8">
        <v>2.7</v>
      </c>
      <c r="X1764" s="8">
        <v>0.9</v>
      </c>
      <c r="Y1764" s="8">
        <v>0.1</v>
      </c>
      <c r="Z1764" s="8">
        <v>2.1</v>
      </c>
      <c r="AA1764" s="8">
        <v>19.3</v>
      </c>
      <c r="AB1764" s="8">
        <v>0.0</v>
      </c>
      <c r="AC1764" s="8">
        <v>0.0</v>
      </c>
      <c r="AD1764" s="8">
        <v>-2.9</v>
      </c>
      <c r="AE1764" s="14">
        <v>2013.0</v>
      </c>
      <c r="AF1764" s="17"/>
    </row>
    <row r="1765">
      <c r="A1765" s="8">
        <v>43.0</v>
      </c>
      <c r="B1765" s="9" t="s">
        <v>3556</v>
      </c>
      <c r="C1765" s="10" t="s">
        <v>3557</v>
      </c>
      <c r="D1765" s="8">
        <v>27.0</v>
      </c>
      <c r="E1765" s="8">
        <v>23.0</v>
      </c>
      <c r="F1765" s="8">
        <v>7.0</v>
      </c>
      <c r="G1765" s="8">
        <v>16.0</v>
      </c>
      <c r="H1765" s="8">
        <v>27.2</v>
      </c>
      <c r="I1765" s="11">
        <v>10.1</v>
      </c>
      <c r="J1765" s="10">
        <v>3.5</v>
      </c>
      <c r="K1765" s="10">
        <v>9.7</v>
      </c>
      <c r="L1765" s="8">
        <v>36.5</v>
      </c>
      <c r="M1765" s="10">
        <v>1.6</v>
      </c>
      <c r="N1765" s="10">
        <v>4.8</v>
      </c>
      <c r="O1765" s="8">
        <v>32.7</v>
      </c>
      <c r="P1765" s="8">
        <v>1.5</v>
      </c>
      <c r="Q1765" s="8">
        <v>1.7</v>
      </c>
      <c r="R1765" s="8">
        <v>89.7</v>
      </c>
      <c r="S1765" s="8">
        <v>0.3</v>
      </c>
      <c r="T1765" s="8">
        <v>1.5</v>
      </c>
      <c r="U1765" s="8">
        <v>1.8</v>
      </c>
      <c r="V1765" s="8">
        <v>3.1</v>
      </c>
      <c r="W1765" s="8">
        <v>2.4</v>
      </c>
      <c r="X1765" s="8">
        <v>0.8</v>
      </c>
      <c r="Y1765" s="8">
        <v>0.0</v>
      </c>
      <c r="Z1765" s="8">
        <v>1.7</v>
      </c>
      <c r="AA1765" s="8">
        <v>18.2</v>
      </c>
      <c r="AB1765" s="8">
        <v>0.0</v>
      </c>
      <c r="AC1765" s="8">
        <v>0.0</v>
      </c>
      <c r="AD1765" s="8">
        <v>-7.6</v>
      </c>
      <c r="AE1765" s="14">
        <v>2013.0</v>
      </c>
      <c r="AF1765" s="17"/>
    </row>
    <row r="1766">
      <c r="A1766" s="8">
        <v>44.0</v>
      </c>
      <c r="B1766" s="9" t="s">
        <v>3558</v>
      </c>
      <c r="C1766" s="10" t="s">
        <v>3559</v>
      </c>
      <c r="D1766" s="8">
        <v>27.0</v>
      </c>
      <c r="E1766" s="8">
        <v>32.0</v>
      </c>
      <c r="F1766" s="8">
        <v>10.0</v>
      </c>
      <c r="G1766" s="8">
        <v>22.0</v>
      </c>
      <c r="H1766" s="8">
        <v>27.4</v>
      </c>
      <c r="I1766" s="11">
        <v>10.1</v>
      </c>
      <c r="J1766" s="10">
        <v>3.2</v>
      </c>
      <c r="K1766" s="10">
        <v>8.9</v>
      </c>
      <c r="L1766" s="8">
        <v>36.3</v>
      </c>
      <c r="M1766" s="10">
        <v>1.8</v>
      </c>
      <c r="N1766" s="10">
        <v>4.9</v>
      </c>
      <c r="O1766" s="8">
        <v>36.3</v>
      </c>
      <c r="P1766" s="8">
        <v>1.9</v>
      </c>
      <c r="Q1766" s="8">
        <v>2.4</v>
      </c>
      <c r="R1766" s="8">
        <v>79.2</v>
      </c>
      <c r="S1766" s="8">
        <v>0.8</v>
      </c>
      <c r="T1766" s="8">
        <v>2.0</v>
      </c>
      <c r="U1766" s="8">
        <v>2.9</v>
      </c>
      <c r="V1766" s="8">
        <v>2.0</v>
      </c>
      <c r="W1766" s="8">
        <v>1.8</v>
      </c>
      <c r="X1766" s="8">
        <v>1.2</v>
      </c>
      <c r="Y1766" s="8">
        <v>0.2</v>
      </c>
      <c r="Z1766" s="8">
        <v>2.9</v>
      </c>
      <c r="AA1766" s="8">
        <v>19.6</v>
      </c>
      <c r="AB1766" s="8">
        <v>0.0</v>
      </c>
      <c r="AC1766" s="8">
        <v>0.0</v>
      </c>
      <c r="AD1766" s="8">
        <v>-1.4</v>
      </c>
      <c r="AE1766" s="14">
        <v>2013.0</v>
      </c>
      <c r="AF1766" s="17"/>
    </row>
    <row r="1767">
      <c r="A1767" s="8">
        <v>45.0</v>
      </c>
      <c r="B1767" s="9" t="s">
        <v>3560</v>
      </c>
      <c r="C1767" s="10" t="s">
        <v>3561</v>
      </c>
      <c r="D1767" s="8">
        <v>23.0</v>
      </c>
      <c r="E1767" s="8">
        <v>34.0</v>
      </c>
      <c r="F1767" s="8">
        <v>17.0</v>
      </c>
      <c r="G1767" s="8">
        <v>17.0</v>
      </c>
      <c r="H1767" s="8">
        <v>23.5</v>
      </c>
      <c r="I1767" s="11">
        <v>10.0</v>
      </c>
      <c r="J1767" s="10">
        <v>3.9</v>
      </c>
      <c r="K1767" s="10">
        <v>9.4</v>
      </c>
      <c r="L1767" s="8">
        <v>41.1</v>
      </c>
      <c r="M1767" s="10">
        <v>1.6</v>
      </c>
      <c r="N1767" s="10">
        <v>4.6</v>
      </c>
      <c r="O1767" s="8">
        <v>34.4</v>
      </c>
      <c r="P1767" s="8">
        <v>0.7</v>
      </c>
      <c r="Q1767" s="8">
        <v>1.1</v>
      </c>
      <c r="R1767" s="8">
        <v>64.1</v>
      </c>
      <c r="S1767" s="8">
        <v>0.8</v>
      </c>
      <c r="T1767" s="8">
        <v>2.0</v>
      </c>
      <c r="U1767" s="8">
        <v>2.8</v>
      </c>
      <c r="V1767" s="8">
        <v>0.8</v>
      </c>
      <c r="W1767" s="8">
        <v>1.2</v>
      </c>
      <c r="X1767" s="8">
        <v>0.7</v>
      </c>
      <c r="Y1767" s="8">
        <v>0.4</v>
      </c>
      <c r="Z1767" s="8">
        <v>1.6</v>
      </c>
      <c r="AA1767" s="8">
        <v>17.5</v>
      </c>
      <c r="AB1767" s="8">
        <v>0.0</v>
      </c>
      <c r="AC1767" s="8">
        <v>0.0</v>
      </c>
      <c r="AD1767" s="8">
        <v>-0.8</v>
      </c>
      <c r="AE1767" s="14">
        <v>2013.0</v>
      </c>
      <c r="AF1767" s="17"/>
    </row>
    <row r="1768">
      <c r="A1768" s="8">
        <v>46.0</v>
      </c>
      <c r="B1768" s="9" t="s">
        <v>3562</v>
      </c>
      <c r="C1768" s="10" t="s">
        <v>3563</v>
      </c>
      <c r="D1768" s="8">
        <v>27.0</v>
      </c>
      <c r="E1768" s="8">
        <v>32.0</v>
      </c>
      <c r="F1768" s="8">
        <v>16.0</v>
      </c>
      <c r="G1768" s="8">
        <v>16.0</v>
      </c>
      <c r="H1768" s="8">
        <v>29.6</v>
      </c>
      <c r="I1768" s="11">
        <v>9.8</v>
      </c>
      <c r="J1768" s="10">
        <v>3.4</v>
      </c>
      <c r="K1768" s="10">
        <v>9.9</v>
      </c>
      <c r="L1768" s="8">
        <v>34.8</v>
      </c>
      <c r="M1768" s="10">
        <v>1.1</v>
      </c>
      <c r="N1768" s="10">
        <v>3.1</v>
      </c>
      <c r="O1768" s="8">
        <v>35.7</v>
      </c>
      <c r="P1768" s="8">
        <v>1.9</v>
      </c>
      <c r="Q1768" s="8">
        <v>2.3</v>
      </c>
      <c r="R1768" s="8">
        <v>81.1</v>
      </c>
      <c r="S1768" s="8">
        <v>0.4</v>
      </c>
      <c r="T1768" s="8">
        <v>2.0</v>
      </c>
      <c r="U1768" s="8">
        <v>2.4</v>
      </c>
      <c r="V1768" s="8">
        <v>3.7</v>
      </c>
      <c r="W1768" s="8">
        <v>2.5</v>
      </c>
      <c r="X1768" s="8">
        <v>1.1</v>
      </c>
      <c r="Y1768" s="8">
        <v>0.2</v>
      </c>
      <c r="Z1768" s="8">
        <v>2.6</v>
      </c>
      <c r="AA1768" s="8">
        <v>19.5</v>
      </c>
      <c r="AB1768" s="8">
        <v>0.0</v>
      </c>
      <c r="AC1768" s="8">
        <v>0.0</v>
      </c>
      <c r="AD1768" s="8">
        <v>0.8</v>
      </c>
      <c r="AE1768" s="14">
        <v>2013.0</v>
      </c>
      <c r="AF1768" s="17"/>
    </row>
    <row r="1769">
      <c r="A1769" s="8">
        <v>47.0</v>
      </c>
      <c r="B1769" s="9" t="s">
        <v>3564</v>
      </c>
      <c r="C1769" s="10" t="s">
        <v>3565</v>
      </c>
      <c r="D1769" s="8">
        <v>34.0</v>
      </c>
      <c r="E1769" s="8">
        <v>34.0</v>
      </c>
      <c r="F1769" s="8">
        <v>24.0</v>
      </c>
      <c r="G1769" s="8">
        <v>10.0</v>
      </c>
      <c r="H1769" s="8">
        <v>28.3</v>
      </c>
      <c r="I1769" s="11">
        <v>9.3</v>
      </c>
      <c r="J1769" s="10">
        <v>3.5</v>
      </c>
      <c r="K1769" s="10">
        <v>8.4</v>
      </c>
      <c r="L1769" s="8">
        <v>41.5</v>
      </c>
      <c r="M1769" s="10">
        <v>0.5</v>
      </c>
      <c r="N1769" s="10">
        <v>1.9</v>
      </c>
      <c r="O1769" s="8">
        <v>27.0</v>
      </c>
      <c r="P1769" s="8">
        <v>1.9</v>
      </c>
      <c r="Q1769" s="8">
        <v>2.2</v>
      </c>
      <c r="R1769" s="8">
        <v>85.3</v>
      </c>
      <c r="S1769" s="8">
        <v>1.3</v>
      </c>
      <c r="T1769" s="8">
        <v>4.4</v>
      </c>
      <c r="U1769" s="8">
        <v>5.6</v>
      </c>
      <c r="V1769" s="8">
        <v>2.2</v>
      </c>
      <c r="W1769" s="8">
        <v>1.9</v>
      </c>
      <c r="X1769" s="8">
        <v>0.9</v>
      </c>
      <c r="Y1769" s="8">
        <v>0.6</v>
      </c>
      <c r="Z1769" s="8">
        <v>3.0</v>
      </c>
      <c r="AA1769" s="8">
        <v>20.6</v>
      </c>
      <c r="AB1769" s="8">
        <v>0.0</v>
      </c>
      <c r="AC1769" s="8">
        <v>0.0</v>
      </c>
      <c r="AD1769" s="8">
        <v>6.2</v>
      </c>
      <c r="AE1769" s="14">
        <v>2013.0</v>
      </c>
      <c r="AF1769" s="17"/>
    </row>
    <row r="1770">
      <c r="A1770" s="8">
        <v>48.0</v>
      </c>
      <c r="B1770" s="9" t="s">
        <v>3566</v>
      </c>
      <c r="C1770" s="10" t="s">
        <v>3567</v>
      </c>
      <c r="D1770" s="8">
        <v>31.0</v>
      </c>
      <c r="E1770" s="8">
        <v>22.0</v>
      </c>
      <c r="F1770" s="8">
        <v>6.0</v>
      </c>
      <c r="G1770" s="8">
        <v>16.0</v>
      </c>
      <c r="H1770" s="8">
        <v>25.0</v>
      </c>
      <c r="I1770" s="11">
        <v>9.2</v>
      </c>
      <c r="J1770" s="10">
        <v>3.8</v>
      </c>
      <c r="K1770" s="10">
        <v>11.6</v>
      </c>
      <c r="L1770" s="8">
        <v>32.9</v>
      </c>
      <c r="M1770" s="10">
        <v>0.7</v>
      </c>
      <c r="N1770" s="10">
        <v>3.5</v>
      </c>
      <c r="O1770" s="8">
        <v>19.7</v>
      </c>
      <c r="P1770" s="8">
        <v>0.9</v>
      </c>
      <c r="Q1770" s="8">
        <v>1.2</v>
      </c>
      <c r="R1770" s="8">
        <v>74.1</v>
      </c>
      <c r="S1770" s="8">
        <v>0.8</v>
      </c>
      <c r="T1770" s="8">
        <v>2.0</v>
      </c>
      <c r="U1770" s="8">
        <v>2.8</v>
      </c>
      <c r="V1770" s="8">
        <v>2.0</v>
      </c>
      <c r="W1770" s="8">
        <v>2.4</v>
      </c>
      <c r="X1770" s="8">
        <v>1.5</v>
      </c>
      <c r="Y1770" s="8">
        <v>0.3</v>
      </c>
      <c r="Z1770" s="8">
        <v>2.7</v>
      </c>
      <c r="AA1770" s="8">
        <v>18.3</v>
      </c>
      <c r="AB1770" s="8">
        <v>0.0</v>
      </c>
      <c r="AC1770" s="8">
        <v>0.0</v>
      </c>
      <c r="AD1770" s="8">
        <v>-2.4</v>
      </c>
      <c r="AE1770" s="14">
        <v>2013.0</v>
      </c>
      <c r="AF1770" s="17"/>
    </row>
    <row r="1771">
      <c r="A1771" s="8">
        <v>49.0</v>
      </c>
      <c r="B1771" s="9" t="s">
        <v>3568</v>
      </c>
      <c r="C1771" s="10" t="s">
        <v>3569</v>
      </c>
      <c r="D1771" s="8">
        <v>25.0</v>
      </c>
      <c r="E1771" s="8">
        <v>33.0</v>
      </c>
      <c r="F1771" s="8">
        <v>25.0</v>
      </c>
      <c r="G1771" s="8">
        <v>8.0</v>
      </c>
      <c r="H1771" s="8">
        <v>22.5</v>
      </c>
      <c r="I1771" s="11">
        <v>9.0</v>
      </c>
      <c r="J1771" s="10">
        <v>3.3</v>
      </c>
      <c r="K1771" s="10">
        <v>7.8</v>
      </c>
      <c r="L1771" s="8">
        <v>42.8</v>
      </c>
      <c r="M1771" s="10">
        <v>0.3</v>
      </c>
      <c r="N1771" s="10">
        <v>1.2</v>
      </c>
      <c r="O1771" s="8">
        <v>25.6</v>
      </c>
      <c r="P1771" s="8">
        <v>2.1</v>
      </c>
      <c r="Q1771" s="8">
        <v>2.6</v>
      </c>
      <c r="R1771" s="8">
        <v>79.1</v>
      </c>
      <c r="S1771" s="8">
        <v>0.6</v>
      </c>
      <c r="T1771" s="8">
        <v>2.3</v>
      </c>
      <c r="U1771" s="8">
        <v>2.9</v>
      </c>
      <c r="V1771" s="8">
        <v>2.3</v>
      </c>
      <c r="W1771" s="8">
        <v>1.8</v>
      </c>
      <c r="X1771" s="8">
        <v>1.0</v>
      </c>
      <c r="Y1771" s="8">
        <v>0.2</v>
      </c>
      <c r="Z1771" s="8">
        <v>2.7</v>
      </c>
      <c r="AA1771" s="8">
        <v>17.0</v>
      </c>
      <c r="AB1771" s="8">
        <v>0.0</v>
      </c>
      <c r="AC1771" s="8">
        <v>0.0</v>
      </c>
      <c r="AD1771" s="8">
        <v>3.2</v>
      </c>
      <c r="AE1771" s="14">
        <v>2013.0</v>
      </c>
      <c r="AF1771" s="17"/>
    </row>
    <row r="1772">
      <c r="A1772" s="8">
        <v>50.0</v>
      </c>
      <c r="B1772" s="9" t="s">
        <v>3570</v>
      </c>
      <c r="C1772" s="10" t="s">
        <v>3571</v>
      </c>
      <c r="D1772" s="8">
        <v>28.0</v>
      </c>
      <c r="E1772" s="8">
        <v>34.0</v>
      </c>
      <c r="F1772" s="8">
        <v>17.0</v>
      </c>
      <c r="G1772" s="8">
        <v>17.0</v>
      </c>
      <c r="H1772" s="8">
        <v>22.7</v>
      </c>
      <c r="I1772" s="11">
        <v>8.9</v>
      </c>
      <c r="J1772" s="10">
        <v>2.8</v>
      </c>
      <c r="K1772" s="10">
        <v>7.7</v>
      </c>
      <c r="L1772" s="8">
        <v>36.4</v>
      </c>
      <c r="M1772" s="10">
        <v>0.6</v>
      </c>
      <c r="N1772" s="10">
        <v>1.8</v>
      </c>
      <c r="O1772" s="8">
        <v>30.6</v>
      </c>
      <c r="P1772" s="8">
        <v>2.8</v>
      </c>
      <c r="Q1772" s="8">
        <v>3.5</v>
      </c>
      <c r="R1772" s="8">
        <v>79.0</v>
      </c>
      <c r="S1772" s="8">
        <v>0.7</v>
      </c>
      <c r="T1772" s="8">
        <v>1.0</v>
      </c>
      <c r="U1772" s="8">
        <v>1.7</v>
      </c>
      <c r="V1772" s="8">
        <v>2.9</v>
      </c>
      <c r="W1772" s="8">
        <v>2.2</v>
      </c>
      <c r="X1772" s="8">
        <v>0.9</v>
      </c>
      <c r="Y1772" s="8">
        <v>0.1</v>
      </c>
      <c r="Z1772" s="8">
        <v>2.2</v>
      </c>
      <c r="AA1772" s="8">
        <v>16.2</v>
      </c>
      <c r="AB1772" s="8">
        <v>0.0</v>
      </c>
      <c r="AC1772" s="8">
        <v>0.0</v>
      </c>
      <c r="AD1772" s="8">
        <v>-1.3</v>
      </c>
      <c r="AE1772" s="14">
        <v>2013.0</v>
      </c>
      <c r="AF1772" s="17"/>
    </row>
    <row r="1773">
      <c r="A1773" s="8">
        <v>51.0</v>
      </c>
      <c r="B1773" s="9" t="s">
        <v>3572</v>
      </c>
      <c r="C1773" s="10" t="s">
        <v>3573</v>
      </c>
      <c r="D1773" s="8">
        <v>25.0</v>
      </c>
      <c r="E1773" s="8">
        <v>33.0</v>
      </c>
      <c r="F1773" s="8">
        <v>24.0</v>
      </c>
      <c r="G1773" s="8">
        <v>9.0</v>
      </c>
      <c r="H1773" s="8">
        <v>29.8</v>
      </c>
      <c r="I1773" s="11">
        <v>8.8</v>
      </c>
      <c r="J1773" s="10">
        <v>3.2</v>
      </c>
      <c r="K1773" s="10">
        <v>8.1</v>
      </c>
      <c r="L1773" s="8">
        <v>39.6</v>
      </c>
      <c r="M1773" s="10">
        <v>0.5</v>
      </c>
      <c r="N1773" s="10">
        <v>1.7</v>
      </c>
      <c r="O1773" s="8">
        <v>30.4</v>
      </c>
      <c r="P1773" s="8">
        <v>1.8</v>
      </c>
      <c r="Q1773" s="8">
        <v>2.2</v>
      </c>
      <c r="R1773" s="8">
        <v>83.3</v>
      </c>
      <c r="S1773" s="8">
        <v>0.3</v>
      </c>
      <c r="T1773" s="8">
        <v>2.9</v>
      </c>
      <c r="U1773" s="8">
        <v>3.2</v>
      </c>
      <c r="V1773" s="8">
        <v>5.6</v>
      </c>
      <c r="W1773" s="8">
        <v>2.5</v>
      </c>
      <c r="X1773" s="8">
        <v>1.4</v>
      </c>
      <c r="Y1773" s="8">
        <v>0.8</v>
      </c>
      <c r="Z1773" s="8">
        <v>2.6</v>
      </c>
      <c r="AA1773" s="8">
        <v>22.5</v>
      </c>
      <c r="AB1773" s="8">
        <v>0.0</v>
      </c>
      <c r="AC1773" s="8">
        <v>0.0</v>
      </c>
      <c r="AD1773" s="8">
        <v>7.5</v>
      </c>
      <c r="AE1773" s="14">
        <v>2013.0</v>
      </c>
      <c r="AF1773" s="17"/>
    </row>
    <row r="1774">
      <c r="A1774" s="8">
        <v>52.0</v>
      </c>
      <c r="B1774" s="9" t="s">
        <v>3574</v>
      </c>
      <c r="C1774" s="10" t="s">
        <v>3575</v>
      </c>
      <c r="D1774" s="8">
        <v>31.0</v>
      </c>
      <c r="E1774" s="8">
        <v>34.0</v>
      </c>
      <c r="F1774" s="8">
        <v>11.0</v>
      </c>
      <c r="G1774" s="8">
        <v>23.0</v>
      </c>
      <c r="H1774" s="8">
        <v>21.8</v>
      </c>
      <c r="I1774" s="11">
        <v>8.7</v>
      </c>
      <c r="J1774" s="10">
        <v>3.8</v>
      </c>
      <c r="K1774" s="10">
        <v>7.9</v>
      </c>
      <c r="L1774" s="8">
        <v>48.1</v>
      </c>
      <c r="M1774" s="8">
        <v>0.0</v>
      </c>
      <c r="N1774" s="8">
        <v>0.0</v>
      </c>
      <c r="O1774" s="8">
        <v>0.0</v>
      </c>
      <c r="P1774" s="8">
        <v>1.1</v>
      </c>
      <c r="Q1774" s="8">
        <v>1.6</v>
      </c>
      <c r="R1774" s="8">
        <v>66.1</v>
      </c>
      <c r="S1774" s="8">
        <v>2.5</v>
      </c>
      <c r="T1774" s="8">
        <v>4.1</v>
      </c>
      <c r="U1774" s="8">
        <v>6.6</v>
      </c>
      <c r="V1774" s="8">
        <v>1.2</v>
      </c>
      <c r="W1774" s="8">
        <v>2.3</v>
      </c>
      <c r="X1774" s="8">
        <v>0.6</v>
      </c>
      <c r="Y1774" s="8">
        <v>0.4</v>
      </c>
      <c r="Z1774" s="8">
        <v>2.9</v>
      </c>
      <c r="AA1774" s="8">
        <v>18.7</v>
      </c>
      <c r="AB1774" s="8">
        <v>2.0</v>
      </c>
      <c r="AC1774" s="8">
        <v>0.0</v>
      </c>
      <c r="AD1774" s="8">
        <v>-2.6</v>
      </c>
      <c r="AE1774" s="14">
        <v>2013.0</v>
      </c>
      <c r="AF1774" s="17"/>
    </row>
    <row r="1775">
      <c r="A1775" s="8">
        <v>53.0</v>
      </c>
      <c r="B1775" s="9" t="s">
        <v>3576</v>
      </c>
      <c r="C1775" s="10" t="s">
        <v>3577</v>
      </c>
      <c r="D1775" s="8">
        <v>26.0</v>
      </c>
      <c r="E1775" s="8">
        <v>34.0</v>
      </c>
      <c r="F1775" s="8">
        <v>10.0</v>
      </c>
      <c r="G1775" s="8">
        <v>24.0</v>
      </c>
      <c r="H1775" s="8">
        <v>25.4</v>
      </c>
      <c r="I1775" s="11">
        <v>8.7</v>
      </c>
      <c r="J1775" s="10">
        <v>3.2</v>
      </c>
      <c r="K1775" s="10">
        <v>7.2</v>
      </c>
      <c r="L1775" s="8">
        <v>44.3</v>
      </c>
      <c r="M1775" s="10">
        <v>0.4</v>
      </c>
      <c r="N1775" s="10">
        <v>1.1</v>
      </c>
      <c r="O1775" s="8">
        <v>30.8</v>
      </c>
      <c r="P1775" s="8">
        <v>1.9</v>
      </c>
      <c r="Q1775" s="8">
        <v>2.6</v>
      </c>
      <c r="R1775" s="8">
        <v>73.3</v>
      </c>
      <c r="S1775" s="8">
        <v>1.8</v>
      </c>
      <c r="T1775" s="8">
        <v>3.2</v>
      </c>
      <c r="U1775" s="8">
        <v>5.0</v>
      </c>
      <c r="V1775" s="8">
        <v>0.9</v>
      </c>
      <c r="W1775" s="8">
        <v>1.0</v>
      </c>
      <c r="X1775" s="8">
        <v>1.2</v>
      </c>
      <c r="Y1775" s="8">
        <v>0.7</v>
      </c>
      <c r="Z1775" s="8">
        <v>2.7</v>
      </c>
      <c r="AA1775" s="8">
        <v>18.8</v>
      </c>
      <c r="AB1775" s="8">
        <v>1.0</v>
      </c>
      <c r="AC1775" s="8">
        <v>0.0</v>
      </c>
      <c r="AD1775" s="8">
        <v>-3.5</v>
      </c>
      <c r="AE1775" s="14">
        <v>2013.0</v>
      </c>
      <c r="AF1775" s="17"/>
    </row>
    <row r="1776">
      <c r="A1776" s="8">
        <v>54.0</v>
      </c>
      <c r="B1776" s="9" t="s">
        <v>3578</v>
      </c>
      <c r="C1776" s="10" t="s">
        <v>3579</v>
      </c>
      <c r="D1776" s="8">
        <v>24.0</v>
      </c>
      <c r="E1776" s="8">
        <v>34.0</v>
      </c>
      <c r="F1776" s="8">
        <v>16.0</v>
      </c>
      <c r="G1776" s="8">
        <v>18.0</v>
      </c>
      <c r="H1776" s="8">
        <v>26.9</v>
      </c>
      <c r="I1776" s="11">
        <v>8.6</v>
      </c>
      <c r="J1776" s="10">
        <v>3.0</v>
      </c>
      <c r="K1776" s="10">
        <v>8.0</v>
      </c>
      <c r="L1776" s="8">
        <v>37.3</v>
      </c>
      <c r="M1776" s="10">
        <v>0.9</v>
      </c>
      <c r="N1776" s="10">
        <v>2.9</v>
      </c>
      <c r="O1776" s="8">
        <v>30.0</v>
      </c>
      <c r="P1776" s="8">
        <v>1.8</v>
      </c>
      <c r="Q1776" s="8">
        <v>2.2</v>
      </c>
      <c r="R1776" s="8">
        <v>81.1</v>
      </c>
      <c r="S1776" s="8">
        <v>1.9</v>
      </c>
      <c r="T1776" s="8">
        <v>2.3</v>
      </c>
      <c r="U1776" s="8">
        <v>4.1</v>
      </c>
      <c r="V1776" s="8">
        <v>1.1</v>
      </c>
      <c r="W1776" s="8">
        <v>1.2</v>
      </c>
      <c r="X1776" s="8">
        <v>1.9</v>
      </c>
      <c r="Y1776" s="8">
        <v>0.3</v>
      </c>
      <c r="Z1776" s="8">
        <v>2.4</v>
      </c>
      <c r="AA1776" s="8">
        <v>19.1</v>
      </c>
      <c r="AB1776" s="8">
        <v>1.0</v>
      </c>
      <c r="AC1776" s="8">
        <v>0.0</v>
      </c>
      <c r="AD1776" s="8">
        <v>1.1</v>
      </c>
      <c r="AE1776" s="14">
        <v>2013.0</v>
      </c>
      <c r="AF1776" s="17"/>
    </row>
    <row r="1777">
      <c r="A1777" s="8">
        <v>55.0</v>
      </c>
      <c r="B1777" s="9" t="s">
        <v>3580</v>
      </c>
      <c r="C1777" s="10" t="s">
        <v>3581</v>
      </c>
      <c r="D1777" s="8">
        <v>23.0</v>
      </c>
      <c r="E1777" s="8">
        <v>32.0</v>
      </c>
      <c r="F1777" s="8">
        <v>10.0</v>
      </c>
      <c r="G1777" s="8">
        <v>22.0</v>
      </c>
      <c r="H1777" s="8">
        <v>26.4</v>
      </c>
      <c r="I1777" s="11">
        <v>8.5</v>
      </c>
      <c r="J1777" s="10">
        <v>2.8</v>
      </c>
      <c r="K1777" s="10">
        <v>8.5</v>
      </c>
      <c r="L1777" s="8">
        <v>32.8</v>
      </c>
      <c r="M1777" s="10">
        <v>0.6</v>
      </c>
      <c r="N1777" s="10">
        <v>2.4</v>
      </c>
      <c r="O1777" s="8">
        <v>24.4</v>
      </c>
      <c r="P1777" s="8">
        <v>2.3</v>
      </c>
      <c r="Q1777" s="8">
        <v>2.8</v>
      </c>
      <c r="R1777" s="8">
        <v>83.3</v>
      </c>
      <c r="S1777" s="8">
        <v>0.5</v>
      </c>
      <c r="T1777" s="8">
        <v>1.4</v>
      </c>
      <c r="U1777" s="8">
        <v>1.9</v>
      </c>
      <c r="V1777" s="8">
        <v>3.8</v>
      </c>
      <c r="W1777" s="8">
        <v>2.9</v>
      </c>
      <c r="X1777" s="8">
        <v>1.3</v>
      </c>
      <c r="Y1777" s="8">
        <v>0.3</v>
      </c>
      <c r="Z1777" s="8">
        <v>2.0</v>
      </c>
      <c r="AA1777" s="8">
        <v>17.9</v>
      </c>
      <c r="AB1777" s="8">
        <v>0.0</v>
      </c>
      <c r="AC1777" s="8">
        <v>0.0</v>
      </c>
      <c r="AD1777" s="8">
        <v>-3.3</v>
      </c>
      <c r="AE1777" s="14">
        <v>2013.0</v>
      </c>
      <c r="AF1777" s="17"/>
    </row>
    <row r="1778">
      <c r="A1778" s="8">
        <v>56.0</v>
      </c>
      <c r="B1778" s="9" t="s">
        <v>3582</v>
      </c>
      <c r="C1778" s="10" t="s">
        <v>3583</v>
      </c>
      <c r="D1778" s="8">
        <v>24.0</v>
      </c>
      <c r="E1778" s="8">
        <v>34.0</v>
      </c>
      <c r="F1778" s="8">
        <v>17.0</v>
      </c>
      <c r="G1778" s="8">
        <v>17.0</v>
      </c>
      <c r="H1778" s="8">
        <v>27.5</v>
      </c>
      <c r="I1778" s="11">
        <v>8.5</v>
      </c>
      <c r="J1778" s="10">
        <v>3.5</v>
      </c>
      <c r="K1778" s="10">
        <v>9.8</v>
      </c>
      <c r="L1778" s="8">
        <v>35.9</v>
      </c>
      <c r="M1778" s="10">
        <v>0.5</v>
      </c>
      <c r="N1778" s="10">
        <v>2.2</v>
      </c>
      <c r="O1778" s="8">
        <v>21.6</v>
      </c>
      <c r="P1778" s="8">
        <v>0.9</v>
      </c>
      <c r="Q1778" s="8">
        <v>1.4</v>
      </c>
      <c r="R1778" s="8">
        <v>69.6</v>
      </c>
      <c r="S1778" s="8">
        <v>0.7</v>
      </c>
      <c r="T1778" s="8">
        <v>2.3</v>
      </c>
      <c r="U1778" s="8">
        <v>3.0</v>
      </c>
      <c r="V1778" s="8">
        <v>3.1</v>
      </c>
      <c r="W1778" s="8">
        <v>2.1</v>
      </c>
      <c r="X1778" s="8">
        <v>0.9</v>
      </c>
      <c r="Y1778" s="8">
        <v>0.3</v>
      </c>
      <c r="Z1778" s="8">
        <v>1.9</v>
      </c>
      <c r="AA1778" s="8">
        <v>17.3</v>
      </c>
      <c r="AB1778" s="8">
        <v>0.0</v>
      </c>
      <c r="AC1778" s="8">
        <v>0.0</v>
      </c>
      <c r="AD1778" s="8">
        <v>0.4</v>
      </c>
      <c r="AE1778" s="14">
        <v>2013.0</v>
      </c>
      <c r="AF1778" s="17"/>
    </row>
    <row r="1779">
      <c r="A1779" s="8">
        <v>57.0</v>
      </c>
      <c r="B1779" s="9" t="s">
        <v>3584</v>
      </c>
      <c r="C1779" s="10" t="s">
        <v>3585</v>
      </c>
      <c r="D1779" s="8">
        <v>33.0</v>
      </c>
      <c r="E1779" s="8">
        <v>10.0</v>
      </c>
      <c r="F1779" s="8">
        <v>6.0</v>
      </c>
      <c r="G1779" s="8">
        <v>4.0</v>
      </c>
      <c r="H1779" s="8">
        <v>16.1</v>
      </c>
      <c r="I1779" s="11">
        <v>8.4</v>
      </c>
      <c r="J1779" s="10">
        <v>2.5</v>
      </c>
      <c r="K1779" s="10">
        <v>5.3</v>
      </c>
      <c r="L1779" s="8">
        <v>47.2</v>
      </c>
      <c r="M1779" s="10">
        <v>0.8</v>
      </c>
      <c r="N1779" s="10">
        <v>1.9</v>
      </c>
      <c r="O1779" s="8">
        <v>42.1</v>
      </c>
      <c r="P1779" s="8">
        <v>2.6</v>
      </c>
      <c r="Q1779" s="8">
        <v>2.7</v>
      </c>
      <c r="R1779" s="8">
        <v>96.3</v>
      </c>
      <c r="S1779" s="8">
        <v>0.6</v>
      </c>
      <c r="T1779" s="8">
        <v>1.5</v>
      </c>
      <c r="U1779" s="8">
        <v>2.1</v>
      </c>
      <c r="V1779" s="8">
        <v>1.7</v>
      </c>
      <c r="W1779" s="8">
        <v>0.6</v>
      </c>
      <c r="X1779" s="8">
        <v>0.8</v>
      </c>
      <c r="Y1779" s="8">
        <v>0.1</v>
      </c>
      <c r="Z1779" s="8">
        <v>0.7</v>
      </c>
      <c r="AA1779" s="8">
        <v>14.8</v>
      </c>
      <c r="AB1779" s="8">
        <v>0.0</v>
      </c>
      <c r="AC1779" s="8">
        <v>0.0</v>
      </c>
      <c r="AD1779" s="8">
        <v>0.8</v>
      </c>
      <c r="AE1779" s="14">
        <v>2013.0</v>
      </c>
      <c r="AF1779" s="17"/>
    </row>
    <row r="1780">
      <c r="A1780" s="8">
        <v>58.0</v>
      </c>
      <c r="B1780" s="9" t="s">
        <v>3586</v>
      </c>
      <c r="C1780" s="10" t="s">
        <v>3587</v>
      </c>
      <c r="D1780" s="8">
        <v>23.0</v>
      </c>
      <c r="E1780" s="8">
        <v>34.0</v>
      </c>
      <c r="F1780" s="8">
        <v>17.0</v>
      </c>
      <c r="G1780" s="8">
        <v>17.0</v>
      </c>
      <c r="H1780" s="8">
        <v>22.1</v>
      </c>
      <c r="I1780" s="11">
        <v>8.3</v>
      </c>
      <c r="J1780" s="10">
        <v>3.3</v>
      </c>
      <c r="K1780" s="10">
        <v>8.4</v>
      </c>
      <c r="L1780" s="8">
        <v>39.8</v>
      </c>
      <c r="M1780" s="10">
        <v>0.8</v>
      </c>
      <c r="N1780" s="10">
        <v>2.5</v>
      </c>
      <c r="O1780" s="8">
        <v>32.9</v>
      </c>
      <c r="P1780" s="8">
        <v>0.8</v>
      </c>
      <c r="Q1780" s="8">
        <v>1.1</v>
      </c>
      <c r="R1780" s="8">
        <v>71.1</v>
      </c>
      <c r="S1780" s="8">
        <v>0.3</v>
      </c>
      <c r="T1780" s="8">
        <v>1.1</v>
      </c>
      <c r="U1780" s="8">
        <v>1.4</v>
      </c>
      <c r="V1780" s="8">
        <v>2.8</v>
      </c>
      <c r="W1780" s="8">
        <v>1.1</v>
      </c>
      <c r="X1780" s="8">
        <v>1.0</v>
      </c>
      <c r="Y1780" s="8">
        <v>0.1</v>
      </c>
      <c r="Z1780" s="8">
        <v>2.3</v>
      </c>
      <c r="AA1780" s="8">
        <v>15.5</v>
      </c>
      <c r="AB1780" s="8">
        <v>1.0</v>
      </c>
      <c r="AC1780" s="8">
        <v>0.0</v>
      </c>
      <c r="AD1780" s="8">
        <v>0.3</v>
      </c>
      <c r="AE1780" s="14">
        <v>2013.0</v>
      </c>
      <c r="AF1780" s="17"/>
    </row>
    <row r="1781">
      <c r="A1781" s="8">
        <v>59.0</v>
      </c>
      <c r="B1781" s="9" t="s">
        <v>3588</v>
      </c>
      <c r="C1781" s="10" t="s">
        <v>3589</v>
      </c>
      <c r="D1781" s="8">
        <v>39.0</v>
      </c>
      <c r="E1781" s="8">
        <v>26.0</v>
      </c>
      <c r="F1781" s="8">
        <v>5.0</v>
      </c>
      <c r="G1781" s="8">
        <v>21.0</v>
      </c>
      <c r="H1781" s="8">
        <v>23.9</v>
      </c>
      <c r="I1781" s="11">
        <v>8.2</v>
      </c>
      <c r="J1781" s="10">
        <v>3.2</v>
      </c>
      <c r="K1781" s="10">
        <v>7.9</v>
      </c>
      <c r="L1781" s="8">
        <v>39.8</v>
      </c>
      <c r="M1781" s="10">
        <v>0.2</v>
      </c>
      <c r="N1781" s="10">
        <v>0.9</v>
      </c>
      <c r="O1781" s="8">
        <v>20.8</v>
      </c>
      <c r="P1781" s="8">
        <v>1.7</v>
      </c>
      <c r="Q1781" s="8">
        <v>2.3</v>
      </c>
      <c r="R1781" s="8">
        <v>70.5</v>
      </c>
      <c r="S1781" s="8">
        <v>1.4</v>
      </c>
      <c r="T1781" s="8">
        <v>2.8</v>
      </c>
      <c r="U1781" s="8">
        <v>4.2</v>
      </c>
      <c r="V1781" s="8">
        <v>1.9</v>
      </c>
      <c r="W1781" s="8">
        <v>1.6</v>
      </c>
      <c r="X1781" s="8">
        <v>0.7</v>
      </c>
      <c r="Y1781" s="8">
        <v>0.4</v>
      </c>
      <c r="Z1781" s="8">
        <v>2.6</v>
      </c>
      <c r="AA1781" s="8">
        <v>16.7</v>
      </c>
      <c r="AB1781" s="8">
        <v>0.0</v>
      </c>
      <c r="AC1781" s="8">
        <v>0.0</v>
      </c>
      <c r="AD1781" s="8">
        <v>-6.4</v>
      </c>
      <c r="AE1781" s="14">
        <v>2013.0</v>
      </c>
      <c r="AF1781" s="17"/>
    </row>
    <row r="1782">
      <c r="A1782" s="8">
        <v>60.0</v>
      </c>
      <c r="B1782" s="9" t="s">
        <v>3590</v>
      </c>
      <c r="C1782" s="10" t="s">
        <v>3591</v>
      </c>
      <c r="D1782" s="8">
        <v>28.0</v>
      </c>
      <c r="E1782" s="8">
        <v>34.0</v>
      </c>
      <c r="F1782" s="8">
        <v>16.0</v>
      </c>
      <c r="G1782" s="8">
        <v>18.0</v>
      </c>
      <c r="H1782" s="8">
        <v>30.1</v>
      </c>
      <c r="I1782" s="11">
        <v>7.9</v>
      </c>
      <c r="J1782" s="10">
        <v>3.0</v>
      </c>
      <c r="K1782" s="10">
        <v>5.6</v>
      </c>
      <c r="L1782" s="8">
        <v>54.5</v>
      </c>
      <c r="M1782" s="8">
        <v>0.0</v>
      </c>
      <c r="N1782" s="8">
        <v>0.0</v>
      </c>
      <c r="O1782" s="8">
        <v>0.0</v>
      </c>
      <c r="P1782" s="8">
        <v>1.9</v>
      </c>
      <c r="Q1782" s="8">
        <v>2.6</v>
      </c>
      <c r="R1782" s="8">
        <v>70.8</v>
      </c>
      <c r="S1782" s="8">
        <v>3.1</v>
      </c>
      <c r="T1782" s="8">
        <v>4.7</v>
      </c>
      <c r="U1782" s="8">
        <v>7.8</v>
      </c>
      <c r="V1782" s="8">
        <v>1.9</v>
      </c>
      <c r="W1782" s="8">
        <v>1.4</v>
      </c>
      <c r="X1782" s="8">
        <v>1.4</v>
      </c>
      <c r="Y1782" s="8">
        <v>0.3</v>
      </c>
      <c r="Z1782" s="8">
        <v>2.9</v>
      </c>
      <c r="AA1782" s="8">
        <v>21.1</v>
      </c>
      <c r="AB1782" s="8">
        <v>4.0</v>
      </c>
      <c r="AC1782" s="8">
        <v>0.0</v>
      </c>
      <c r="AD1782" s="8">
        <v>0.1</v>
      </c>
      <c r="AE1782" s="14">
        <v>2013.0</v>
      </c>
      <c r="AF1782" s="17"/>
    </row>
    <row r="1783">
      <c r="A1783" s="8">
        <v>61.0</v>
      </c>
      <c r="B1783" s="9" t="s">
        <v>3592</v>
      </c>
      <c r="C1783" s="10" t="s">
        <v>3593</v>
      </c>
      <c r="D1783" s="8">
        <v>32.0</v>
      </c>
      <c r="E1783" s="8">
        <v>33.0</v>
      </c>
      <c r="F1783" s="8">
        <v>12.0</v>
      </c>
      <c r="G1783" s="8">
        <v>21.0</v>
      </c>
      <c r="H1783" s="8">
        <v>22.4</v>
      </c>
      <c r="I1783" s="11">
        <v>7.5</v>
      </c>
      <c r="J1783" s="10">
        <v>2.5</v>
      </c>
      <c r="K1783" s="10">
        <v>8.1</v>
      </c>
      <c r="L1783" s="8">
        <v>30.7</v>
      </c>
      <c r="M1783" s="10">
        <v>1.5</v>
      </c>
      <c r="N1783" s="10">
        <v>4.7</v>
      </c>
      <c r="O1783" s="8">
        <v>32.1</v>
      </c>
      <c r="P1783" s="8">
        <v>1.0</v>
      </c>
      <c r="Q1783" s="8">
        <v>1.2</v>
      </c>
      <c r="R1783" s="8">
        <v>86.8</v>
      </c>
      <c r="S1783" s="8">
        <v>0.3</v>
      </c>
      <c r="T1783" s="8">
        <v>1.4</v>
      </c>
      <c r="U1783" s="8">
        <v>1.7</v>
      </c>
      <c r="V1783" s="8">
        <v>0.7</v>
      </c>
      <c r="W1783" s="8">
        <v>0.7</v>
      </c>
      <c r="X1783" s="8">
        <v>0.5</v>
      </c>
      <c r="Y1783" s="8">
        <v>0.3</v>
      </c>
      <c r="Z1783" s="8">
        <v>1.7</v>
      </c>
      <c r="AA1783" s="8">
        <v>13.0</v>
      </c>
      <c r="AB1783" s="8">
        <v>0.0</v>
      </c>
      <c r="AC1783" s="8">
        <v>0.0</v>
      </c>
      <c r="AD1783" s="8">
        <v>-3.1</v>
      </c>
      <c r="AE1783" s="14">
        <v>2013.0</v>
      </c>
      <c r="AF1783" s="17"/>
    </row>
    <row r="1784">
      <c r="A1784" s="8">
        <v>62.0</v>
      </c>
      <c r="B1784" s="9" t="s">
        <v>3594</v>
      </c>
      <c r="C1784" s="10" t="s">
        <v>3595</v>
      </c>
      <c r="D1784" s="8">
        <v>25.0</v>
      </c>
      <c r="E1784" s="8">
        <v>34.0</v>
      </c>
      <c r="F1784" s="8">
        <v>24.0</v>
      </c>
      <c r="G1784" s="8">
        <v>10.0</v>
      </c>
      <c r="H1784" s="8">
        <v>16.8</v>
      </c>
      <c r="I1784" s="11">
        <v>7.2</v>
      </c>
      <c r="J1784" s="10">
        <v>3.1</v>
      </c>
      <c r="K1784" s="10">
        <v>6.2</v>
      </c>
      <c r="L1784" s="8">
        <v>50.7</v>
      </c>
      <c r="M1784" s="8">
        <v>0.0</v>
      </c>
      <c r="N1784" s="8">
        <v>0.0</v>
      </c>
      <c r="O1784" s="8">
        <v>0.0</v>
      </c>
      <c r="P1784" s="8">
        <v>0.9</v>
      </c>
      <c r="Q1784" s="8">
        <v>1.1</v>
      </c>
      <c r="R1784" s="8">
        <v>86.5</v>
      </c>
      <c r="S1784" s="8">
        <v>1.4</v>
      </c>
      <c r="T1784" s="8">
        <v>3.1</v>
      </c>
      <c r="U1784" s="8">
        <v>4.5</v>
      </c>
      <c r="V1784" s="8">
        <v>0.5</v>
      </c>
      <c r="W1784" s="8">
        <v>1.1</v>
      </c>
      <c r="X1784" s="8">
        <v>0.6</v>
      </c>
      <c r="Y1784" s="8">
        <v>0.6</v>
      </c>
      <c r="Z1784" s="8">
        <v>1.5</v>
      </c>
      <c r="AA1784" s="8">
        <v>14.7</v>
      </c>
      <c r="AB1784" s="8">
        <v>1.0</v>
      </c>
      <c r="AC1784" s="8">
        <v>0.0</v>
      </c>
      <c r="AD1784" s="8">
        <v>1.0</v>
      </c>
      <c r="AE1784" s="14">
        <v>2013.0</v>
      </c>
      <c r="AF1784" s="17"/>
    </row>
    <row r="1785">
      <c r="A1785" s="8">
        <v>63.0</v>
      </c>
      <c r="B1785" s="9" t="s">
        <v>3596</v>
      </c>
      <c r="C1785" s="10" t="s">
        <v>3597</v>
      </c>
      <c r="D1785" s="8">
        <v>30.0</v>
      </c>
      <c r="E1785" s="8">
        <v>33.0</v>
      </c>
      <c r="F1785" s="8">
        <v>10.0</v>
      </c>
      <c r="G1785" s="8">
        <v>23.0</v>
      </c>
      <c r="H1785" s="8">
        <v>18.0</v>
      </c>
      <c r="I1785" s="11">
        <v>7.0</v>
      </c>
      <c r="J1785" s="10">
        <v>2.8</v>
      </c>
      <c r="K1785" s="10">
        <v>5.2</v>
      </c>
      <c r="L1785" s="8">
        <v>55.0</v>
      </c>
      <c r="M1785" s="8">
        <v>0.0</v>
      </c>
      <c r="N1785" s="8">
        <v>0.0</v>
      </c>
      <c r="O1785" s="8">
        <v>0.0</v>
      </c>
      <c r="P1785" s="8">
        <v>1.3</v>
      </c>
      <c r="Q1785" s="8">
        <v>2.1</v>
      </c>
      <c r="R1785" s="8">
        <v>60.9</v>
      </c>
      <c r="S1785" s="8">
        <v>1.5</v>
      </c>
      <c r="T1785" s="8">
        <v>2.9</v>
      </c>
      <c r="U1785" s="8">
        <v>4.4</v>
      </c>
      <c r="V1785" s="8">
        <v>1.0</v>
      </c>
      <c r="W1785" s="8">
        <v>1.5</v>
      </c>
      <c r="X1785" s="8">
        <v>0.7</v>
      </c>
      <c r="Y1785" s="8">
        <v>0.9</v>
      </c>
      <c r="Z1785" s="8">
        <v>1.8</v>
      </c>
      <c r="AA1785" s="8">
        <v>15.4</v>
      </c>
      <c r="AB1785" s="8">
        <v>1.0</v>
      </c>
      <c r="AC1785" s="8">
        <v>0.0</v>
      </c>
      <c r="AD1785" s="8">
        <v>-2.0</v>
      </c>
      <c r="AE1785" s="14">
        <v>2013.0</v>
      </c>
      <c r="AF1785" s="17"/>
    </row>
    <row r="1786">
      <c r="A1786" s="8">
        <v>64.0</v>
      </c>
      <c r="B1786" s="9" t="s">
        <v>3598</v>
      </c>
      <c r="C1786" s="10" t="s">
        <v>3599</v>
      </c>
      <c r="D1786" s="8">
        <v>29.0</v>
      </c>
      <c r="E1786" s="8">
        <v>28.0</v>
      </c>
      <c r="F1786" s="8">
        <v>15.0</v>
      </c>
      <c r="G1786" s="8">
        <v>13.0</v>
      </c>
      <c r="H1786" s="8">
        <v>29.9</v>
      </c>
      <c r="I1786" s="11">
        <v>7.0</v>
      </c>
      <c r="J1786" s="10">
        <v>2.8</v>
      </c>
      <c r="K1786" s="10">
        <v>6.0</v>
      </c>
      <c r="L1786" s="8">
        <v>46.7</v>
      </c>
      <c r="M1786" s="8">
        <v>0.0</v>
      </c>
      <c r="N1786" s="8">
        <v>0.0</v>
      </c>
      <c r="O1786" s="8">
        <v>0.0</v>
      </c>
      <c r="P1786" s="8">
        <v>1.4</v>
      </c>
      <c r="Q1786" s="8">
        <v>2.4</v>
      </c>
      <c r="R1786" s="8">
        <v>59.1</v>
      </c>
      <c r="S1786" s="8">
        <v>1.5</v>
      </c>
      <c r="T1786" s="8">
        <v>1.9</v>
      </c>
      <c r="U1786" s="8">
        <v>3.4</v>
      </c>
      <c r="V1786" s="8">
        <v>2.4</v>
      </c>
      <c r="W1786" s="8">
        <v>1.9</v>
      </c>
      <c r="X1786" s="8">
        <v>2.3</v>
      </c>
      <c r="Y1786" s="8">
        <v>0.1</v>
      </c>
      <c r="Z1786" s="8">
        <v>2.0</v>
      </c>
      <c r="AA1786" s="8">
        <v>17.6</v>
      </c>
      <c r="AB1786" s="8">
        <v>0.0</v>
      </c>
      <c r="AC1786" s="8">
        <v>0.0</v>
      </c>
      <c r="AD1786" s="8">
        <v>2.2</v>
      </c>
      <c r="AE1786" s="14">
        <v>2013.0</v>
      </c>
      <c r="AF1786" s="17"/>
    </row>
    <row r="1787">
      <c r="A1787" s="8">
        <v>65.0</v>
      </c>
      <c r="B1787" s="9" t="s">
        <v>3600</v>
      </c>
      <c r="C1787" s="10" t="s">
        <v>3601</v>
      </c>
      <c r="D1787" s="8">
        <v>22.0</v>
      </c>
      <c r="E1787" s="8">
        <v>34.0</v>
      </c>
      <c r="F1787" s="8">
        <v>11.0</v>
      </c>
      <c r="G1787" s="8">
        <v>23.0</v>
      </c>
      <c r="H1787" s="8">
        <v>19.5</v>
      </c>
      <c r="I1787" s="11">
        <v>6.9</v>
      </c>
      <c r="J1787" s="10">
        <v>2.9</v>
      </c>
      <c r="K1787" s="10">
        <v>6.3</v>
      </c>
      <c r="L1787" s="8">
        <v>46.0</v>
      </c>
      <c r="M1787" s="8">
        <v>0.0</v>
      </c>
      <c r="N1787" s="8">
        <v>0.0</v>
      </c>
      <c r="O1787" s="8">
        <v>0.0</v>
      </c>
      <c r="P1787" s="8">
        <v>1.1</v>
      </c>
      <c r="Q1787" s="8">
        <v>1.7</v>
      </c>
      <c r="R1787" s="8">
        <v>63.2</v>
      </c>
      <c r="S1787" s="8">
        <v>2.1</v>
      </c>
      <c r="T1787" s="8">
        <v>3.3</v>
      </c>
      <c r="U1787" s="8">
        <v>5.4</v>
      </c>
      <c r="V1787" s="8">
        <v>0.7</v>
      </c>
      <c r="W1787" s="8">
        <v>1.5</v>
      </c>
      <c r="X1787" s="8">
        <v>0.4</v>
      </c>
      <c r="Y1787" s="8">
        <v>0.4</v>
      </c>
      <c r="Z1787" s="8">
        <v>2.6</v>
      </c>
      <c r="AA1787" s="8">
        <v>14.5</v>
      </c>
      <c r="AB1787" s="8">
        <v>2.0</v>
      </c>
      <c r="AC1787" s="8">
        <v>0.0</v>
      </c>
      <c r="AD1787" s="8">
        <v>-5.2</v>
      </c>
      <c r="AE1787" s="14">
        <v>2013.0</v>
      </c>
      <c r="AF1787" s="17"/>
    </row>
    <row r="1788">
      <c r="A1788" s="8">
        <v>66.0</v>
      </c>
      <c r="B1788" s="9" t="s">
        <v>3602</v>
      </c>
      <c r="C1788" s="10" t="s">
        <v>3603</v>
      </c>
      <c r="D1788" s="8">
        <v>27.0</v>
      </c>
      <c r="E1788" s="8">
        <v>34.0</v>
      </c>
      <c r="F1788" s="8">
        <v>17.0</v>
      </c>
      <c r="G1788" s="8">
        <v>17.0</v>
      </c>
      <c r="H1788" s="8">
        <v>20.0</v>
      </c>
      <c r="I1788" s="11">
        <v>6.9</v>
      </c>
      <c r="J1788" s="10">
        <v>2.9</v>
      </c>
      <c r="K1788" s="10">
        <v>6.9</v>
      </c>
      <c r="L1788" s="8">
        <v>42.5</v>
      </c>
      <c r="M1788" s="8">
        <v>0.0</v>
      </c>
      <c r="N1788" s="8">
        <v>0.0</v>
      </c>
      <c r="O1788" s="8">
        <v>0.0</v>
      </c>
      <c r="P1788" s="8">
        <v>1.0</v>
      </c>
      <c r="Q1788" s="8">
        <v>1.4</v>
      </c>
      <c r="R1788" s="8">
        <v>76.1</v>
      </c>
      <c r="S1788" s="8">
        <v>1.5</v>
      </c>
      <c r="T1788" s="8">
        <v>3.7</v>
      </c>
      <c r="U1788" s="8">
        <v>5.2</v>
      </c>
      <c r="V1788" s="8">
        <v>0.6</v>
      </c>
      <c r="W1788" s="8">
        <v>1.5</v>
      </c>
      <c r="X1788" s="8">
        <v>0.7</v>
      </c>
      <c r="Y1788" s="8">
        <v>1.1</v>
      </c>
      <c r="Z1788" s="8">
        <v>2.3</v>
      </c>
      <c r="AA1788" s="8">
        <v>16.3</v>
      </c>
      <c r="AB1788" s="8">
        <v>3.0</v>
      </c>
      <c r="AC1788" s="8">
        <v>0.0</v>
      </c>
      <c r="AD1788" s="8">
        <v>-0.2</v>
      </c>
      <c r="AE1788" s="14">
        <v>2013.0</v>
      </c>
      <c r="AF1788" s="17"/>
    </row>
    <row r="1789">
      <c r="A1789" s="8">
        <v>67.0</v>
      </c>
      <c r="B1789" s="9" t="s">
        <v>3604</v>
      </c>
      <c r="C1789" s="10" t="s">
        <v>3605</v>
      </c>
      <c r="D1789" s="8">
        <v>23.0</v>
      </c>
      <c r="E1789" s="8">
        <v>34.0</v>
      </c>
      <c r="F1789" s="8">
        <v>17.0</v>
      </c>
      <c r="G1789" s="8">
        <v>17.0</v>
      </c>
      <c r="H1789" s="8">
        <v>17.4</v>
      </c>
      <c r="I1789" s="11">
        <v>6.5</v>
      </c>
      <c r="J1789" s="10">
        <v>1.9</v>
      </c>
      <c r="K1789" s="10">
        <v>5.6</v>
      </c>
      <c r="L1789" s="8">
        <v>32.8</v>
      </c>
      <c r="M1789" s="10">
        <v>1.0</v>
      </c>
      <c r="N1789" s="10">
        <v>3.1</v>
      </c>
      <c r="O1789" s="8">
        <v>33.3</v>
      </c>
      <c r="P1789" s="8">
        <v>1.7</v>
      </c>
      <c r="Q1789" s="8">
        <v>2.1</v>
      </c>
      <c r="R1789" s="8">
        <v>84.3</v>
      </c>
      <c r="S1789" s="8">
        <v>0.2</v>
      </c>
      <c r="T1789" s="8">
        <v>1.5</v>
      </c>
      <c r="U1789" s="8">
        <v>1.7</v>
      </c>
      <c r="V1789" s="8">
        <v>1.5</v>
      </c>
      <c r="W1789" s="8">
        <v>1.1</v>
      </c>
      <c r="X1789" s="8">
        <v>0.7</v>
      </c>
      <c r="Y1789" s="8">
        <v>0.1</v>
      </c>
      <c r="Z1789" s="8">
        <v>0.9</v>
      </c>
      <c r="AA1789" s="8">
        <v>12.2</v>
      </c>
      <c r="AB1789" s="8">
        <v>0.0</v>
      </c>
      <c r="AC1789" s="8">
        <v>0.0</v>
      </c>
      <c r="AD1789" s="8">
        <v>0.6</v>
      </c>
      <c r="AE1789" s="14">
        <v>2013.0</v>
      </c>
      <c r="AF1789" s="17"/>
    </row>
    <row r="1790">
      <c r="A1790" s="8">
        <v>68.0</v>
      </c>
      <c r="B1790" s="9" t="s">
        <v>3606</v>
      </c>
      <c r="C1790" s="10" t="s">
        <v>3607</v>
      </c>
      <c r="D1790" s="8">
        <v>32.0</v>
      </c>
      <c r="E1790" s="8">
        <v>32.0</v>
      </c>
      <c r="F1790" s="8">
        <v>11.0</v>
      </c>
      <c r="G1790" s="8">
        <v>21.0</v>
      </c>
      <c r="H1790" s="8">
        <v>22.4</v>
      </c>
      <c r="I1790" s="11">
        <v>6.4</v>
      </c>
      <c r="J1790" s="10">
        <v>2.3</v>
      </c>
      <c r="K1790" s="10">
        <v>5.6</v>
      </c>
      <c r="L1790" s="8">
        <v>40.6</v>
      </c>
      <c r="M1790" s="10">
        <v>1.2</v>
      </c>
      <c r="N1790" s="10">
        <v>3.3</v>
      </c>
      <c r="O1790" s="8">
        <v>36.2</v>
      </c>
      <c r="P1790" s="8">
        <v>0.7</v>
      </c>
      <c r="Q1790" s="8">
        <v>0.8</v>
      </c>
      <c r="R1790" s="8">
        <v>81.5</v>
      </c>
      <c r="S1790" s="8">
        <v>1.0</v>
      </c>
      <c r="T1790" s="8">
        <v>2.8</v>
      </c>
      <c r="U1790" s="8">
        <v>3.7</v>
      </c>
      <c r="V1790" s="8">
        <v>1.3</v>
      </c>
      <c r="W1790" s="8">
        <v>0.9</v>
      </c>
      <c r="X1790" s="8">
        <v>0.8</v>
      </c>
      <c r="Y1790" s="8">
        <v>0.2</v>
      </c>
      <c r="Z1790" s="8">
        <v>1.7</v>
      </c>
      <c r="AA1790" s="8">
        <v>14.5</v>
      </c>
      <c r="AB1790" s="8">
        <v>0.0</v>
      </c>
      <c r="AC1790" s="8">
        <v>0.0</v>
      </c>
      <c r="AD1790" s="8">
        <v>0.8</v>
      </c>
      <c r="AE1790" s="14">
        <v>2013.0</v>
      </c>
      <c r="AF1790" s="17"/>
    </row>
    <row r="1791">
      <c r="A1791" s="8">
        <v>69.0</v>
      </c>
      <c r="B1791" s="9" t="s">
        <v>3608</v>
      </c>
      <c r="C1791" s="10" t="s">
        <v>3609</v>
      </c>
      <c r="D1791" s="8">
        <v>31.0</v>
      </c>
      <c r="E1791" s="8">
        <v>32.0</v>
      </c>
      <c r="F1791" s="8">
        <v>26.0</v>
      </c>
      <c r="G1791" s="8">
        <v>6.0</v>
      </c>
      <c r="H1791" s="8">
        <v>21.9</v>
      </c>
      <c r="I1791" s="11">
        <v>6.3</v>
      </c>
      <c r="J1791" s="10">
        <v>2.5</v>
      </c>
      <c r="K1791" s="10">
        <v>5.1</v>
      </c>
      <c r="L1791" s="8">
        <v>48.8</v>
      </c>
      <c r="M1791" s="10">
        <v>0.2</v>
      </c>
      <c r="N1791" s="10">
        <v>0.4</v>
      </c>
      <c r="O1791" s="8">
        <v>42.9</v>
      </c>
      <c r="P1791" s="8">
        <v>1.2</v>
      </c>
      <c r="Q1791" s="8">
        <v>1.4</v>
      </c>
      <c r="R1791" s="8">
        <v>80.4</v>
      </c>
      <c r="S1791" s="8">
        <v>1.2</v>
      </c>
      <c r="T1791" s="8">
        <v>3.1</v>
      </c>
      <c r="U1791" s="8">
        <v>4.3</v>
      </c>
      <c r="V1791" s="8">
        <v>2.9</v>
      </c>
      <c r="W1791" s="8">
        <v>1.3</v>
      </c>
      <c r="X1791" s="8">
        <v>1.0</v>
      </c>
      <c r="Y1791" s="8">
        <v>0.7</v>
      </c>
      <c r="Z1791" s="8">
        <v>1.8</v>
      </c>
      <c r="AA1791" s="8">
        <v>16.9</v>
      </c>
      <c r="AB1791" s="8">
        <v>0.0</v>
      </c>
      <c r="AC1791" s="8">
        <v>0.0</v>
      </c>
      <c r="AD1791" s="8">
        <v>10.2</v>
      </c>
      <c r="AE1791" s="14">
        <v>2013.0</v>
      </c>
      <c r="AF1791" s="17"/>
    </row>
    <row r="1792">
      <c r="A1792" s="8">
        <v>70.0</v>
      </c>
      <c r="B1792" s="9" t="s">
        <v>3610</v>
      </c>
      <c r="C1792" s="10" t="s">
        <v>3611</v>
      </c>
      <c r="D1792" s="8">
        <v>32.0</v>
      </c>
      <c r="E1792" s="8">
        <v>32.0</v>
      </c>
      <c r="F1792" s="8">
        <v>24.0</v>
      </c>
      <c r="G1792" s="8">
        <v>8.0</v>
      </c>
      <c r="H1792" s="8">
        <v>22.0</v>
      </c>
      <c r="I1792" s="11">
        <v>6.2</v>
      </c>
      <c r="J1792" s="10">
        <v>2.7</v>
      </c>
      <c r="K1792" s="10">
        <v>5.8</v>
      </c>
      <c r="L1792" s="8">
        <v>45.9</v>
      </c>
      <c r="M1792" s="8">
        <v>0.0</v>
      </c>
      <c r="N1792" s="10">
        <v>0.3</v>
      </c>
      <c r="O1792" s="8">
        <v>12.5</v>
      </c>
      <c r="P1792" s="8">
        <v>0.9</v>
      </c>
      <c r="Q1792" s="8">
        <v>1.1</v>
      </c>
      <c r="R1792" s="8">
        <v>82.4</v>
      </c>
      <c r="S1792" s="8">
        <v>0.4</v>
      </c>
      <c r="T1792" s="8">
        <v>1.8</v>
      </c>
      <c r="U1792" s="8">
        <v>2.3</v>
      </c>
      <c r="V1792" s="8">
        <v>1.4</v>
      </c>
      <c r="W1792" s="8">
        <v>1.3</v>
      </c>
      <c r="X1792" s="8">
        <v>1.3</v>
      </c>
      <c r="Y1792" s="8">
        <v>0.3</v>
      </c>
      <c r="Z1792" s="8">
        <v>2.3</v>
      </c>
      <c r="AA1792" s="8">
        <v>13.0</v>
      </c>
      <c r="AB1792" s="8">
        <v>0.0</v>
      </c>
      <c r="AC1792" s="8">
        <v>0.0</v>
      </c>
      <c r="AD1792" s="8">
        <v>5.5</v>
      </c>
      <c r="AE1792" s="14">
        <v>2013.0</v>
      </c>
      <c r="AF1792" s="17"/>
    </row>
    <row r="1793">
      <c r="A1793" s="8">
        <v>71.0</v>
      </c>
      <c r="B1793" s="9" t="s">
        <v>3612</v>
      </c>
      <c r="C1793" s="10" t="s">
        <v>3613</v>
      </c>
      <c r="D1793" s="8">
        <v>40.0</v>
      </c>
      <c r="E1793" s="8">
        <v>34.0</v>
      </c>
      <c r="F1793" s="8">
        <v>11.0</v>
      </c>
      <c r="G1793" s="8">
        <v>23.0</v>
      </c>
      <c r="H1793" s="8">
        <v>26.6</v>
      </c>
      <c r="I1793" s="11">
        <v>6.1</v>
      </c>
      <c r="J1793" s="10">
        <v>2.2</v>
      </c>
      <c r="K1793" s="10">
        <v>6.0</v>
      </c>
      <c r="L1793" s="8">
        <v>37.4</v>
      </c>
      <c r="M1793" s="10">
        <v>0.8</v>
      </c>
      <c r="N1793" s="10">
        <v>2.6</v>
      </c>
      <c r="O1793" s="8">
        <v>31.5</v>
      </c>
      <c r="P1793" s="8">
        <v>0.8</v>
      </c>
      <c r="Q1793" s="8">
        <v>1.0</v>
      </c>
      <c r="R1793" s="8">
        <v>84.8</v>
      </c>
      <c r="S1793" s="8">
        <v>0.3</v>
      </c>
      <c r="T1793" s="8">
        <v>1.6</v>
      </c>
      <c r="U1793" s="8">
        <v>1.9</v>
      </c>
      <c r="V1793" s="8">
        <v>1.8</v>
      </c>
      <c r="W1793" s="8">
        <v>1.3</v>
      </c>
      <c r="X1793" s="8">
        <v>0.7</v>
      </c>
      <c r="Y1793" s="8">
        <v>0.2</v>
      </c>
      <c r="Z1793" s="8">
        <v>1.6</v>
      </c>
      <c r="AA1793" s="8">
        <v>12.4</v>
      </c>
      <c r="AB1793" s="8">
        <v>0.0</v>
      </c>
      <c r="AC1793" s="8">
        <v>0.0</v>
      </c>
      <c r="AD1793" s="8">
        <v>-3.7</v>
      </c>
      <c r="AE1793" s="14">
        <v>2013.0</v>
      </c>
      <c r="AF1793" s="17"/>
    </row>
    <row r="1794">
      <c r="A1794" s="8">
        <v>72.0</v>
      </c>
      <c r="B1794" s="9" t="s">
        <v>3614</v>
      </c>
      <c r="C1794" s="10" t="s">
        <v>3615</v>
      </c>
      <c r="D1794" s="8">
        <v>25.0</v>
      </c>
      <c r="E1794" s="8">
        <v>34.0</v>
      </c>
      <c r="F1794" s="8">
        <v>11.0</v>
      </c>
      <c r="G1794" s="8">
        <v>23.0</v>
      </c>
      <c r="H1794" s="8">
        <v>23.0</v>
      </c>
      <c r="I1794" s="11">
        <v>6.1</v>
      </c>
      <c r="J1794" s="10">
        <v>2.5</v>
      </c>
      <c r="K1794" s="10">
        <v>6.6</v>
      </c>
      <c r="L1794" s="8">
        <v>38.4</v>
      </c>
      <c r="M1794" s="10">
        <v>0.4</v>
      </c>
      <c r="N1794" s="10">
        <v>1.3</v>
      </c>
      <c r="O1794" s="8">
        <v>30.2</v>
      </c>
      <c r="P1794" s="8">
        <v>0.6</v>
      </c>
      <c r="Q1794" s="8">
        <v>0.8</v>
      </c>
      <c r="R1794" s="8">
        <v>84.6</v>
      </c>
      <c r="S1794" s="8">
        <v>1.1</v>
      </c>
      <c r="T1794" s="8">
        <v>4.1</v>
      </c>
      <c r="U1794" s="8">
        <v>5.2</v>
      </c>
      <c r="V1794" s="8">
        <v>1.7</v>
      </c>
      <c r="W1794" s="8">
        <v>1.7</v>
      </c>
      <c r="X1794" s="8">
        <v>0.6</v>
      </c>
      <c r="Y1794" s="8">
        <v>0.2</v>
      </c>
      <c r="Z1794" s="8">
        <v>2.2</v>
      </c>
      <c r="AA1794" s="8">
        <v>15.1</v>
      </c>
      <c r="AB1794" s="8">
        <v>1.0</v>
      </c>
      <c r="AC1794" s="8">
        <v>0.0</v>
      </c>
      <c r="AD1794" s="8">
        <v>-2.6</v>
      </c>
      <c r="AE1794" s="14">
        <v>2013.0</v>
      </c>
      <c r="AF1794" s="17"/>
    </row>
    <row r="1795">
      <c r="A1795" s="8">
        <v>73.0</v>
      </c>
      <c r="B1795" s="9" t="s">
        <v>3616</v>
      </c>
      <c r="C1795" s="10" t="s">
        <v>3617</v>
      </c>
      <c r="D1795" s="8">
        <v>32.0</v>
      </c>
      <c r="E1795" s="8">
        <v>28.0</v>
      </c>
      <c r="F1795" s="8">
        <v>9.0</v>
      </c>
      <c r="G1795" s="8">
        <v>19.0</v>
      </c>
      <c r="H1795" s="8">
        <v>15.7</v>
      </c>
      <c r="I1795" s="11">
        <v>6.0</v>
      </c>
      <c r="J1795" s="10">
        <v>2.1</v>
      </c>
      <c r="K1795" s="10">
        <v>5.9</v>
      </c>
      <c r="L1795" s="8">
        <v>35.2</v>
      </c>
      <c r="M1795" s="10">
        <v>0.5</v>
      </c>
      <c r="N1795" s="10">
        <v>1.6</v>
      </c>
      <c r="O1795" s="8">
        <v>32.6</v>
      </c>
      <c r="P1795" s="8">
        <v>1.3</v>
      </c>
      <c r="Q1795" s="8">
        <v>1.8</v>
      </c>
      <c r="R1795" s="8">
        <v>72.5</v>
      </c>
      <c r="S1795" s="8">
        <v>0.5</v>
      </c>
      <c r="T1795" s="8">
        <v>1.2</v>
      </c>
      <c r="U1795" s="8">
        <v>1.7</v>
      </c>
      <c r="V1795" s="8">
        <v>1.0</v>
      </c>
      <c r="W1795" s="8">
        <v>1.3</v>
      </c>
      <c r="X1795" s="8">
        <v>0.5</v>
      </c>
      <c r="Y1795" s="8">
        <v>0.1</v>
      </c>
      <c r="Z1795" s="8">
        <v>1.3</v>
      </c>
      <c r="AA1795" s="8">
        <v>10.5</v>
      </c>
      <c r="AB1795" s="8">
        <v>0.0</v>
      </c>
      <c r="AC1795" s="8">
        <v>0.0</v>
      </c>
      <c r="AD1795" s="8">
        <v>-2.3</v>
      </c>
      <c r="AE1795" s="14">
        <v>2013.0</v>
      </c>
      <c r="AF1795" s="17"/>
    </row>
    <row r="1796">
      <c r="A1796" s="8">
        <v>74.0</v>
      </c>
      <c r="B1796" s="9" t="s">
        <v>3618</v>
      </c>
      <c r="C1796" s="10" t="s">
        <v>3619</v>
      </c>
      <c r="D1796" s="8">
        <v>29.0</v>
      </c>
      <c r="E1796" s="8">
        <v>18.0</v>
      </c>
      <c r="F1796" s="8">
        <v>9.0</v>
      </c>
      <c r="G1796" s="8">
        <v>9.0</v>
      </c>
      <c r="H1796" s="8">
        <v>21.3</v>
      </c>
      <c r="I1796" s="11">
        <v>5.9</v>
      </c>
      <c r="J1796" s="10">
        <v>2.0</v>
      </c>
      <c r="K1796" s="10">
        <v>5.4</v>
      </c>
      <c r="L1796" s="8">
        <v>36.7</v>
      </c>
      <c r="M1796" s="10">
        <v>1.3</v>
      </c>
      <c r="N1796" s="10">
        <v>2.7</v>
      </c>
      <c r="O1796" s="8">
        <v>47.9</v>
      </c>
      <c r="P1796" s="8">
        <v>0.7</v>
      </c>
      <c r="Q1796" s="8">
        <v>0.9</v>
      </c>
      <c r="R1796" s="8">
        <v>75.0</v>
      </c>
      <c r="S1796" s="8">
        <v>0.2</v>
      </c>
      <c r="T1796" s="8">
        <v>0.8</v>
      </c>
      <c r="U1796" s="8">
        <v>1.1</v>
      </c>
      <c r="V1796" s="8">
        <v>1.6</v>
      </c>
      <c r="W1796" s="8">
        <v>0.8</v>
      </c>
      <c r="X1796" s="8">
        <v>0.8</v>
      </c>
      <c r="Y1796" s="8">
        <v>0.1</v>
      </c>
      <c r="Z1796" s="8">
        <v>1.2</v>
      </c>
      <c r="AA1796" s="8">
        <v>11.7</v>
      </c>
      <c r="AB1796" s="8">
        <v>0.0</v>
      </c>
      <c r="AC1796" s="8">
        <v>0.0</v>
      </c>
      <c r="AD1796" s="8">
        <v>-1.7</v>
      </c>
      <c r="AE1796" s="14">
        <v>2013.0</v>
      </c>
      <c r="AF1796" s="17"/>
    </row>
    <row r="1797">
      <c r="A1797" s="8">
        <v>75.0</v>
      </c>
      <c r="B1797" s="9" t="s">
        <v>3620</v>
      </c>
      <c r="C1797" s="10" t="s">
        <v>3621</v>
      </c>
      <c r="D1797" s="8">
        <v>28.0</v>
      </c>
      <c r="E1797" s="8">
        <v>34.0</v>
      </c>
      <c r="F1797" s="8">
        <v>19.0</v>
      </c>
      <c r="G1797" s="8">
        <v>15.0</v>
      </c>
      <c r="H1797" s="8">
        <v>17.2</v>
      </c>
      <c r="I1797" s="11">
        <v>5.9</v>
      </c>
      <c r="J1797" s="10">
        <v>2.3</v>
      </c>
      <c r="K1797" s="10">
        <v>5.7</v>
      </c>
      <c r="L1797" s="8">
        <v>40.0</v>
      </c>
      <c r="M1797" s="10">
        <v>0.3</v>
      </c>
      <c r="N1797" s="10">
        <v>1.5</v>
      </c>
      <c r="O1797" s="8">
        <v>18.0</v>
      </c>
      <c r="P1797" s="8">
        <v>1.0</v>
      </c>
      <c r="Q1797" s="8">
        <v>1.3</v>
      </c>
      <c r="R1797" s="8">
        <v>77.8</v>
      </c>
      <c r="S1797" s="8">
        <v>0.6</v>
      </c>
      <c r="T1797" s="8">
        <v>1.7</v>
      </c>
      <c r="U1797" s="8">
        <v>2.3</v>
      </c>
      <c r="V1797" s="8">
        <v>1.3</v>
      </c>
      <c r="W1797" s="8">
        <v>1.6</v>
      </c>
      <c r="X1797" s="8">
        <v>0.5</v>
      </c>
      <c r="Y1797" s="8">
        <v>0.4</v>
      </c>
      <c r="Z1797" s="8">
        <v>3.0</v>
      </c>
      <c r="AA1797" s="8">
        <v>11.4</v>
      </c>
      <c r="AB1797" s="8">
        <v>0.0</v>
      </c>
      <c r="AC1797" s="8">
        <v>0.0</v>
      </c>
      <c r="AD1797" s="8">
        <v>-2.1</v>
      </c>
      <c r="AE1797" s="14">
        <v>2013.0</v>
      </c>
      <c r="AF1797" s="17"/>
    </row>
    <row r="1798">
      <c r="A1798" s="8">
        <v>76.0</v>
      </c>
      <c r="B1798" s="9" t="s">
        <v>3622</v>
      </c>
      <c r="C1798" s="10" t="s">
        <v>3623</v>
      </c>
      <c r="D1798" s="8">
        <v>26.0</v>
      </c>
      <c r="E1798" s="8">
        <v>29.0</v>
      </c>
      <c r="F1798" s="8">
        <v>11.0</v>
      </c>
      <c r="G1798" s="8">
        <v>18.0</v>
      </c>
      <c r="H1798" s="8">
        <v>26.5</v>
      </c>
      <c r="I1798" s="11">
        <v>5.9</v>
      </c>
      <c r="J1798" s="10">
        <v>2.4</v>
      </c>
      <c r="K1798" s="10">
        <v>4.2</v>
      </c>
      <c r="L1798" s="8">
        <v>57.9</v>
      </c>
      <c r="M1798" s="8">
        <v>0.0</v>
      </c>
      <c r="N1798" s="10">
        <v>0.1</v>
      </c>
      <c r="O1798" s="8">
        <v>33.3</v>
      </c>
      <c r="P1798" s="8">
        <v>1.0</v>
      </c>
      <c r="Q1798" s="8">
        <v>1.7</v>
      </c>
      <c r="R1798" s="8">
        <v>59.2</v>
      </c>
      <c r="S1798" s="8">
        <v>2.6</v>
      </c>
      <c r="T1798" s="8">
        <v>6.3</v>
      </c>
      <c r="U1798" s="8">
        <v>8.9</v>
      </c>
      <c r="V1798" s="8">
        <v>2.0</v>
      </c>
      <c r="W1798" s="8">
        <v>1.5</v>
      </c>
      <c r="X1798" s="8">
        <v>0.9</v>
      </c>
      <c r="Y1798" s="8">
        <v>1.3</v>
      </c>
      <c r="Z1798" s="8">
        <v>2.9</v>
      </c>
      <c r="AA1798" s="8">
        <v>21.1</v>
      </c>
      <c r="AB1798" s="8">
        <v>2.0</v>
      </c>
      <c r="AC1798" s="8">
        <v>0.0</v>
      </c>
      <c r="AD1798" s="8">
        <v>-3.8</v>
      </c>
      <c r="AE1798" s="14">
        <v>2013.0</v>
      </c>
      <c r="AF1798" s="17"/>
    </row>
    <row r="1799">
      <c r="A1799" s="8">
        <v>77.0</v>
      </c>
      <c r="B1799" s="9" t="s">
        <v>3624</v>
      </c>
      <c r="C1799" s="10" t="s">
        <v>3625</v>
      </c>
      <c r="D1799" s="8">
        <v>27.0</v>
      </c>
      <c r="E1799" s="8">
        <v>33.0</v>
      </c>
      <c r="F1799" s="8">
        <v>23.0</v>
      </c>
      <c r="G1799" s="8">
        <v>10.0</v>
      </c>
      <c r="H1799" s="8">
        <v>18.1</v>
      </c>
      <c r="I1799" s="11">
        <v>5.6</v>
      </c>
      <c r="J1799" s="10">
        <v>2.5</v>
      </c>
      <c r="K1799" s="10">
        <v>5.8</v>
      </c>
      <c r="L1799" s="8">
        <v>42.6</v>
      </c>
      <c r="M1799" s="8">
        <v>0.0</v>
      </c>
      <c r="N1799" s="8">
        <v>0.0</v>
      </c>
      <c r="O1799" s="8">
        <v>0.0</v>
      </c>
      <c r="P1799" s="8">
        <v>0.7</v>
      </c>
      <c r="Q1799" s="8">
        <v>1.2</v>
      </c>
      <c r="R1799" s="8">
        <v>60.5</v>
      </c>
      <c r="S1799" s="8">
        <v>1.3</v>
      </c>
      <c r="T1799" s="8">
        <v>2.5</v>
      </c>
      <c r="U1799" s="8">
        <v>3.8</v>
      </c>
      <c r="V1799" s="8">
        <v>0.6</v>
      </c>
      <c r="W1799" s="8">
        <v>0.7</v>
      </c>
      <c r="X1799" s="8">
        <v>0.5</v>
      </c>
      <c r="Y1799" s="8">
        <v>0.2</v>
      </c>
      <c r="Z1799" s="8">
        <v>1.8</v>
      </c>
      <c r="AA1799" s="8">
        <v>11.4</v>
      </c>
      <c r="AB1799" s="8">
        <v>0.0</v>
      </c>
      <c r="AC1799" s="8">
        <v>0.0</v>
      </c>
      <c r="AD1799" s="8">
        <v>-2.2</v>
      </c>
      <c r="AE1799" s="14">
        <v>2013.0</v>
      </c>
      <c r="AF1799" s="17"/>
    </row>
    <row r="1800">
      <c r="A1800" s="8">
        <v>78.0</v>
      </c>
      <c r="B1800" s="9" t="s">
        <v>3626</v>
      </c>
      <c r="C1800" s="10" t="s">
        <v>3627</v>
      </c>
      <c r="D1800" s="8">
        <v>29.0</v>
      </c>
      <c r="E1800" s="8">
        <v>34.0</v>
      </c>
      <c r="F1800" s="8">
        <v>17.0</v>
      </c>
      <c r="G1800" s="8">
        <v>17.0</v>
      </c>
      <c r="H1800" s="8">
        <v>25.6</v>
      </c>
      <c r="I1800" s="11">
        <v>5.4</v>
      </c>
      <c r="J1800" s="10">
        <v>2.1</v>
      </c>
      <c r="K1800" s="10">
        <v>5.8</v>
      </c>
      <c r="L1800" s="8">
        <v>35.4</v>
      </c>
      <c r="M1800" s="10">
        <v>0.4</v>
      </c>
      <c r="N1800" s="10">
        <v>1.6</v>
      </c>
      <c r="O1800" s="8">
        <v>23.2</v>
      </c>
      <c r="P1800" s="8">
        <v>0.9</v>
      </c>
      <c r="Q1800" s="8">
        <v>1.1</v>
      </c>
      <c r="R1800" s="8">
        <v>84.2</v>
      </c>
      <c r="S1800" s="8">
        <v>0.6</v>
      </c>
      <c r="T1800" s="8">
        <v>4.2</v>
      </c>
      <c r="U1800" s="8">
        <v>4.9</v>
      </c>
      <c r="V1800" s="8">
        <v>1.6</v>
      </c>
      <c r="W1800" s="8">
        <v>1.2</v>
      </c>
      <c r="X1800" s="8">
        <v>0.8</v>
      </c>
      <c r="Y1800" s="8">
        <v>0.2</v>
      </c>
      <c r="Z1800" s="8">
        <v>1.1</v>
      </c>
      <c r="AA1800" s="8">
        <v>14.4</v>
      </c>
      <c r="AB1800" s="8">
        <v>0.0</v>
      </c>
      <c r="AC1800" s="8">
        <v>0.0</v>
      </c>
      <c r="AD1800" s="8">
        <v>-1.3</v>
      </c>
      <c r="AE1800" s="14">
        <v>2013.0</v>
      </c>
      <c r="AF1800" s="17"/>
    </row>
    <row r="1801">
      <c r="A1801" s="8">
        <v>79.0</v>
      </c>
      <c r="B1801" s="9" t="s">
        <v>3628</v>
      </c>
      <c r="C1801" s="10" t="s">
        <v>3629</v>
      </c>
      <c r="D1801" s="8">
        <v>26.0</v>
      </c>
      <c r="E1801" s="8">
        <v>30.0</v>
      </c>
      <c r="F1801" s="8">
        <v>14.0</v>
      </c>
      <c r="G1801" s="8">
        <v>16.0</v>
      </c>
      <c r="H1801" s="8">
        <v>14.6</v>
      </c>
      <c r="I1801" s="11">
        <v>5.3</v>
      </c>
      <c r="J1801" s="10">
        <v>2.3</v>
      </c>
      <c r="K1801" s="10">
        <v>5.2</v>
      </c>
      <c r="L1801" s="8">
        <v>43.9</v>
      </c>
      <c r="M1801" s="8">
        <v>0.0</v>
      </c>
      <c r="N1801" s="8">
        <v>0.0</v>
      </c>
      <c r="O1801" s="8">
        <v>0.0</v>
      </c>
      <c r="P1801" s="8">
        <v>0.7</v>
      </c>
      <c r="Q1801" s="8">
        <v>0.9</v>
      </c>
      <c r="R1801" s="8">
        <v>74.1</v>
      </c>
      <c r="S1801" s="8">
        <v>1.7</v>
      </c>
      <c r="T1801" s="8">
        <v>2.4</v>
      </c>
      <c r="U1801" s="8">
        <v>4.0</v>
      </c>
      <c r="V1801" s="8">
        <v>0.6</v>
      </c>
      <c r="W1801" s="8">
        <v>1.1</v>
      </c>
      <c r="X1801" s="8">
        <v>0.6</v>
      </c>
      <c r="Y1801" s="8">
        <v>1.0</v>
      </c>
      <c r="Z1801" s="8">
        <v>1.3</v>
      </c>
      <c r="AA1801" s="8">
        <v>13.1</v>
      </c>
      <c r="AB1801" s="8">
        <v>1.0</v>
      </c>
      <c r="AC1801" s="8">
        <v>0.0</v>
      </c>
      <c r="AD1801" s="8">
        <v>-1.9</v>
      </c>
      <c r="AE1801" s="14">
        <v>2013.0</v>
      </c>
      <c r="AF1801" s="17"/>
    </row>
    <row r="1802">
      <c r="A1802" s="8">
        <v>80.0</v>
      </c>
      <c r="B1802" s="9" t="s">
        <v>3630</v>
      </c>
      <c r="C1802" s="10" t="s">
        <v>3631</v>
      </c>
      <c r="D1802" s="8">
        <v>26.0</v>
      </c>
      <c r="E1802" s="8">
        <v>34.0</v>
      </c>
      <c r="F1802" s="8">
        <v>10.0</v>
      </c>
      <c r="G1802" s="8">
        <v>24.0</v>
      </c>
      <c r="H1802" s="8">
        <v>26.1</v>
      </c>
      <c r="I1802" s="11">
        <v>5.1</v>
      </c>
      <c r="J1802" s="10">
        <v>2.1</v>
      </c>
      <c r="K1802" s="10">
        <v>5.1</v>
      </c>
      <c r="L1802" s="8">
        <v>40.7</v>
      </c>
      <c r="M1802" s="10">
        <v>0.1</v>
      </c>
      <c r="N1802" s="10">
        <v>0.8</v>
      </c>
      <c r="O1802" s="8">
        <v>15.4</v>
      </c>
      <c r="P1802" s="8">
        <v>0.9</v>
      </c>
      <c r="Q1802" s="8">
        <v>1.2</v>
      </c>
      <c r="R1802" s="8">
        <v>73.2</v>
      </c>
      <c r="S1802" s="8">
        <v>1.1</v>
      </c>
      <c r="T1802" s="8">
        <v>2.6</v>
      </c>
      <c r="U1802" s="8">
        <v>3.7</v>
      </c>
      <c r="V1802" s="8">
        <v>1.5</v>
      </c>
      <c r="W1802" s="8">
        <v>1.1</v>
      </c>
      <c r="X1802" s="8">
        <v>1.1</v>
      </c>
      <c r="Y1802" s="8">
        <v>0.4</v>
      </c>
      <c r="Z1802" s="8">
        <v>1.6</v>
      </c>
      <c r="AA1802" s="8">
        <v>13.4</v>
      </c>
      <c r="AB1802" s="8">
        <v>0.0</v>
      </c>
      <c r="AC1802" s="8">
        <v>0.0</v>
      </c>
      <c r="AD1802" s="8">
        <v>-4.6</v>
      </c>
      <c r="AE1802" s="14">
        <v>2013.0</v>
      </c>
      <c r="AF1802" s="17"/>
    </row>
    <row r="1803">
      <c r="A1803" s="8">
        <v>80.0</v>
      </c>
      <c r="B1803" s="9" t="s">
        <v>3632</v>
      </c>
      <c r="C1803" s="10" t="s">
        <v>3633</v>
      </c>
      <c r="D1803" s="8">
        <v>34.0</v>
      </c>
      <c r="E1803" s="8">
        <v>34.0</v>
      </c>
      <c r="F1803" s="8">
        <v>17.0</v>
      </c>
      <c r="G1803" s="8">
        <v>17.0</v>
      </c>
      <c r="H1803" s="8">
        <v>16.8</v>
      </c>
      <c r="I1803" s="11">
        <v>5.1</v>
      </c>
      <c r="J1803" s="10">
        <v>2.1</v>
      </c>
      <c r="K1803" s="10">
        <v>4.5</v>
      </c>
      <c r="L1803" s="8">
        <v>47.4</v>
      </c>
      <c r="M1803" s="8">
        <v>0.0</v>
      </c>
      <c r="N1803" s="8">
        <v>0.0</v>
      </c>
      <c r="O1803" s="8">
        <v>0.0</v>
      </c>
      <c r="P1803" s="8">
        <v>0.8</v>
      </c>
      <c r="Q1803" s="8">
        <v>1.0</v>
      </c>
      <c r="R1803" s="8">
        <v>82.4</v>
      </c>
      <c r="S1803" s="8">
        <v>1.5</v>
      </c>
      <c r="T1803" s="8">
        <v>3.3</v>
      </c>
      <c r="U1803" s="8">
        <v>4.8</v>
      </c>
      <c r="V1803" s="8">
        <v>0.6</v>
      </c>
      <c r="W1803" s="8">
        <v>1.0</v>
      </c>
      <c r="X1803" s="8">
        <v>0.5</v>
      </c>
      <c r="Y1803" s="8">
        <v>0.7</v>
      </c>
      <c r="Z1803" s="8">
        <v>2.3</v>
      </c>
      <c r="AA1803" s="8">
        <v>12.9</v>
      </c>
      <c r="AB1803" s="8">
        <v>0.0</v>
      </c>
      <c r="AC1803" s="8">
        <v>0.0</v>
      </c>
      <c r="AD1803" s="8">
        <v>-0.4</v>
      </c>
      <c r="AE1803" s="14">
        <v>2013.0</v>
      </c>
      <c r="AF1803" s="17"/>
    </row>
    <row r="1804">
      <c r="A1804" s="8">
        <v>82.0</v>
      </c>
      <c r="B1804" s="9" t="s">
        <v>3634</v>
      </c>
      <c r="C1804" s="10" t="s">
        <v>3635</v>
      </c>
      <c r="D1804" s="8">
        <v>29.0</v>
      </c>
      <c r="E1804" s="8">
        <v>34.0</v>
      </c>
      <c r="F1804" s="8">
        <v>11.0</v>
      </c>
      <c r="G1804" s="8">
        <v>23.0</v>
      </c>
      <c r="H1804" s="8">
        <v>18.6</v>
      </c>
      <c r="I1804" s="11">
        <v>5.0</v>
      </c>
      <c r="J1804" s="10">
        <v>1.6</v>
      </c>
      <c r="K1804" s="10">
        <v>3.9</v>
      </c>
      <c r="L1804" s="8">
        <v>40.6</v>
      </c>
      <c r="M1804" s="10">
        <v>0.9</v>
      </c>
      <c r="N1804" s="10">
        <v>2.5</v>
      </c>
      <c r="O1804" s="8">
        <v>37.6</v>
      </c>
      <c r="P1804" s="8">
        <v>0.9</v>
      </c>
      <c r="Q1804" s="8">
        <v>1.0</v>
      </c>
      <c r="R1804" s="8">
        <v>85.7</v>
      </c>
      <c r="S1804" s="8">
        <v>0.5</v>
      </c>
      <c r="T1804" s="8">
        <v>1.6</v>
      </c>
      <c r="U1804" s="8">
        <v>2.1</v>
      </c>
      <c r="V1804" s="8">
        <v>1.9</v>
      </c>
      <c r="W1804" s="8">
        <v>1.0</v>
      </c>
      <c r="X1804" s="8">
        <v>0.8</v>
      </c>
      <c r="Y1804" s="8">
        <v>0.1</v>
      </c>
      <c r="Z1804" s="8">
        <v>1.1</v>
      </c>
      <c r="AA1804" s="8">
        <v>11.7</v>
      </c>
      <c r="AB1804" s="8">
        <v>0.0</v>
      </c>
      <c r="AC1804" s="8">
        <v>0.0</v>
      </c>
      <c r="AD1804" s="8">
        <v>-1.8</v>
      </c>
      <c r="AE1804" s="14">
        <v>2013.0</v>
      </c>
      <c r="AF1804" s="17"/>
    </row>
    <row r="1805">
      <c r="A1805" s="8">
        <v>83.0</v>
      </c>
      <c r="B1805" s="9" t="s">
        <v>3636</v>
      </c>
      <c r="C1805" s="10" t="s">
        <v>3637</v>
      </c>
      <c r="D1805" s="8">
        <v>31.0</v>
      </c>
      <c r="E1805" s="8">
        <v>33.0</v>
      </c>
      <c r="F1805" s="8">
        <v>11.0</v>
      </c>
      <c r="G1805" s="8">
        <v>22.0</v>
      </c>
      <c r="H1805" s="8">
        <v>17.2</v>
      </c>
      <c r="I1805" s="11">
        <v>5.0</v>
      </c>
      <c r="J1805" s="10">
        <v>1.8</v>
      </c>
      <c r="K1805" s="10">
        <v>4.5</v>
      </c>
      <c r="L1805" s="8">
        <v>38.7</v>
      </c>
      <c r="M1805" s="10">
        <v>1.2</v>
      </c>
      <c r="N1805" s="10">
        <v>3.5</v>
      </c>
      <c r="O1805" s="8">
        <v>36.0</v>
      </c>
      <c r="P1805" s="8">
        <v>0.2</v>
      </c>
      <c r="Q1805" s="8">
        <v>0.2</v>
      </c>
      <c r="R1805" s="8">
        <v>87.5</v>
      </c>
      <c r="S1805" s="8">
        <v>0.1</v>
      </c>
      <c r="T1805" s="8">
        <v>1.2</v>
      </c>
      <c r="U1805" s="8">
        <v>1.2</v>
      </c>
      <c r="V1805" s="8">
        <v>1.0</v>
      </c>
      <c r="W1805" s="8">
        <v>0.5</v>
      </c>
      <c r="X1805" s="8">
        <v>0.5</v>
      </c>
      <c r="Y1805" s="8">
        <v>0.1</v>
      </c>
      <c r="Z1805" s="8">
        <v>0.9</v>
      </c>
      <c r="AA1805" s="8">
        <v>9.6</v>
      </c>
      <c r="AB1805" s="8">
        <v>0.0</v>
      </c>
      <c r="AC1805" s="8">
        <v>0.0</v>
      </c>
      <c r="AD1805" s="8">
        <v>-2.6</v>
      </c>
      <c r="AE1805" s="14">
        <v>2013.0</v>
      </c>
      <c r="AF1805" s="17"/>
    </row>
    <row r="1806">
      <c r="A1806" s="8">
        <v>84.0</v>
      </c>
      <c r="B1806" s="9" t="s">
        <v>3638</v>
      </c>
      <c r="C1806" s="10" t="s">
        <v>3639</v>
      </c>
      <c r="D1806" s="8">
        <v>27.0</v>
      </c>
      <c r="E1806" s="8">
        <v>34.0</v>
      </c>
      <c r="F1806" s="8">
        <v>24.0</v>
      </c>
      <c r="G1806" s="8">
        <v>10.0</v>
      </c>
      <c r="H1806" s="8">
        <v>17.5</v>
      </c>
      <c r="I1806" s="11">
        <v>4.6</v>
      </c>
      <c r="J1806" s="10">
        <v>1.7</v>
      </c>
      <c r="K1806" s="10">
        <v>4.0</v>
      </c>
      <c r="L1806" s="8">
        <v>43.0</v>
      </c>
      <c r="M1806" s="10">
        <v>0.6</v>
      </c>
      <c r="N1806" s="10">
        <v>1.5</v>
      </c>
      <c r="O1806" s="8">
        <v>40.0</v>
      </c>
      <c r="P1806" s="8">
        <v>0.6</v>
      </c>
      <c r="Q1806" s="8">
        <v>1.0</v>
      </c>
      <c r="R1806" s="8">
        <v>63.6</v>
      </c>
      <c r="S1806" s="8">
        <v>0.9</v>
      </c>
      <c r="T1806" s="8">
        <v>2.0</v>
      </c>
      <c r="U1806" s="8">
        <v>2.9</v>
      </c>
      <c r="V1806" s="8">
        <v>1.0</v>
      </c>
      <c r="W1806" s="8">
        <v>0.9</v>
      </c>
      <c r="X1806" s="8">
        <v>0.7</v>
      </c>
      <c r="Y1806" s="8">
        <v>0.1</v>
      </c>
      <c r="Z1806" s="8">
        <v>1.3</v>
      </c>
      <c r="AA1806" s="8">
        <v>10.9</v>
      </c>
      <c r="AB1806" s="8">
        <v>0.0</v>
      </c>
      <c r="AC1806" s="8">
        <v>0.0</v>
      </c>
      <c r="AD1806" s="8">
        <v>1.6</v>
      </c>
      <c r="AE1806" s="14">
        <v>2013.0</v>
      </c>
      <c r="AF1806" s="17"/>
    </row>
    <row r="1807">
      <c r="A1807" s="8">
        <v>85.0</v>
      </c>
      <c r="B1807" s="9" t="s">
        <v>3640</v>
      </c>
      <c r="C1807" s="10" t="s">
        <v>3641</v>
      </c>
      <c r="D1807" s="8">
        <v>23.0</v>
      </c>
      <c r="E1807" s="8">
        <v>29.0</v>
      </c>
      <c r="F1807" s="8">
        <v>11.0</v>
      </c>
      <c r="G1807" s="8">
        <v>18.0</v>
      </c>
      <c r="H1807" s="8">
        <v>14.9</v>
      </c>
      <c r="I1807" s="11">
        <v>4.5</v>
      </c>
      <c r="J1807" s="10">
        <v>1.4</v>
      </c>
      <c r="K1807" s="10">
        <v>4.5</v>
      </c>
      <c r="L1807" s="8">
        <v>32.3</v>
      </c>
      <c r="M1807" s="10">
        <v>0.6</v>
      </c>
      <c r="N1807" s="10">
        <v>2.1</v>
      </c>
      <c r="O1807" s="8">
        <v>30.0</v>
      </c>
      <c r="P1807" s="8">
        <v>1.0</v>
      </c>
      <c r="Q1807" s="8">
        <v>1.3</v>
      </c>
      <c r="R1807" s="8">
        <v>75.7</v>
      </c>
      <c r="S1807" s="8">
        <v>0.6</v>
      </c>
      <c r="T1807" s="8">
        <v>1.3</v>
      </c>
      <c r="U1807" s="8">
        <v>1.9</v>
      </c>
      <c r="V1807" s="8">
        <v>1.8</v>
      </c>
      <c r="W1807" s="8">
        <v>1.4</v>
      </c>
      <c r="X1807" s="8">
        <v>0.7</v>
      </c>
      <c r="Y1807" s="8">
        <v>0.2</v>
      </c>
      <c r="Z1807" s="8">
        <v>1.2</v>
      </c>
      <c r="AA1807" s="8">
        <v>10.7</v>
      </c>
      <c r="AB1807" s="8">
        <v>0.0</v>
      </c>
      <c r="AC1807" s="8">
        <v>0.0</v>
      </c>
      <c r="AD1807" s="8">
        <v>-4.2</v>
      </c>
      <c r="AE1807" s="14">
        <v>2013.0</v>
      </c>
      <c r="AF1807" s="17"/>
    </row>
    <row r="1808">
      <c r="A1808" s="8">
        <v>86.0</v>
      </c>
      <c r="B1808" s="9" t="s">
        <v>3642</v>
      </c>
      <c r="C1808" s="10" t="s">
        <v>3643</v>
      </c>
      <c r="D1808" s="8">
        <v>23.0</v>
      </c>
      <c r="E1808" s="8">
        <v>34.0</v>
      </c>
      <c r="F1808" s="8">
        <v>17.0</v>
      </c>
      <c r="G1808" s="8">
        <v>17.0</v>
      </c>
      <c r="H1808" s="8">
        <v>14.8</v>
      </c>
      <c r="I1808" s="11">
        <v>4.4</v>
      </c>
      <c r="J1808" s="10">
        <v>1.5</v>
      </c>
      <c r="K1808" s="10">
        <v>4.2</v>
      </c>
      <c r="L1808" s="8">
        <v>35.9</v>
      </c>
      <c r="M1808" s="8">
        <v>0.0</v>
      </c>
      <c r="N1808" s="10">
        <v>0.2</v>
      </c>
      <c r="O1808" s="8">
        <v>14.3</v>
      </c>
      <c r="P1808" s="8">
        <v>1.4</v>
      </c>
      <c r="Q1808" s="8">
        <v>1.8</v>
      </c>
      <c r="R1808" s="8">
        <v>78.3</v>
      </c>
      <c r="S1808" s="8">
        <v>1.0</v>
      </c>
      <c r="T1808" s="8">
        <v>1.8</v>
      </c>
      <c r="U1808" s="8">
        <v>2.8</v>
      </c>
      <c r="V1808" s="8">
        <v>0.8</v>
      </c>
      <c r="W1808" s="8">
        <v>0.6</v>
      </c>
      <c r="X1808" s="8">
        <v>0.6</v>
      </c>
      <c r="Y1808" s="8">
        <v>0.2</v>
      </c>
      <c r="Z1808" s="8">
        <v>1.7</v>
      </c>
      <c r="AA1808" s="8">
        <v>9.8</v>
      </c>
      <c r="AB1808" s="8">
        <v>0.0</v>
      </c>
      <c r="AC1808" s="8">
        <v>0.0</v>
      </c>
      <c r="AD1808" s="8">
        <v>0.8</v>
      </c>
      <c r="AE1808" s="14">
        <v>2013.0</v>
      </c>
      <c r="AF1808" s="17"/>
    </row>
    <row r="1809">
      <c r="A1809" s="8">
        <v>87.0</v>
      </c>
      <c r="B1809" s="9" t="s">
        <v>3644</v>
      </c>
      <c r="C1809" s="10" t="s">
        <v>3645</v>
      </c>
      <c r="D1809" s="8">
        <v>24.0</v>
      </c>
      <c r="E1809" s="8">
        <v>31.0</v>
      </c>
      <c r="F1809" s="8">
        <v>10.0</v>
      </c>
      <c r="G1809" s="8">
        <v>21.0</v>
      </c>
      <c r="H1809" s="8">
        <v>21.9</v>
      </c>
      <c r="I1809" s="11">
        <v>4.4</v>
      </c>
      <c r="J1809" s="10">
        <v>1.9</v>
      </c>
      <c r="K1809" s="10">
        <v>4.4</v>
      </c>
      <c r="L1809" s="8">
        <v>42.3</v>
      </c>
      <c r="M1809" s="10">
        <v>0.3</v>
      </c>
      <c r="N1809" s="10">
        <v>1.0</v>
      </c>
      <c r="O1809" s="8">
        <v>25.0</v>
      </c>
      <c r="P1809" s="8">
        <v>0.4</v>
      </c>
      <c r="Q1809" s="8">
        <v>0.7</v>
      </c>
      <c r="R1809" s="8">
        <v>54.5</v>
      </c>
      <c r="S1809" s="8">
        <v>0.5</v>
      </c>
      <c r="T1809" s="8">
        <v>1.4</v>
      </c>
      <c r="U1809" s="8">
        <v>1.8</v>
      </c>
      <c r="V1809" s="8">
        <v>2.9</v>
      </c>
      <c r="W1809" s="8">
        <v>1.7</v>
      </c>
      <c r="X1809" s="8">
        <v>1.2</v>
      </c>
      <c r="Y1809" s="8">
        <v>0.1</v>
      </c>
      <c r="Z1809" s="8">
        <v>1.1</v>
      </c>
      <c r="AA1809" s="8">
        <v>12.0</v>
      </c>
      <c r="AB1809" s="8">
        <v>0.0</v>
      </c>
      <c r="AC1809" s="8">
        <v>0.0</v>
      </c>
      <c r="AD1809" s="8">
        <v>2.1</v>
      </c>
      <c r="AE1809" s="14">
        <v>2013.0</v>
      </c>
      <c r="AF1809" s="17"/>
    </row>
    <row r="1810">
      <c r="A1810" s="8">
        <v>88.0</v>
      </c>
      <c r="B1810" s="9" t="s">
        <v>3646</v>
      </c>
      <c r="C1810" s="10" t="s">
        <v>3647</v>
      </c>
      <c r="D1810" s="8">
        <v>21.0</v>
      </c>
      <c r="E1810" s="8">
        <v>34.0</v>
      </c>
      <c r="F1810" s="8">
        <v>17.0</v>
      </c>
      <c r="G1810" s="8">
        <v>17.0</v>
      </c>
      <c r="H1810" s="8">
        <v>14.7</v>
      </c>
      <c r="I1810" s="11">
        <v>4.4</v>
      </c>
      <c r="J1810" s="10">
        <v>1.9</v>
      </c>
      <c r="K1810" s="10">
        <v>4.4</v>
      </c>
      <c r="L1810" s="8">
        <v>44.6</v>
      </c>
      <c r="M1810" s="8">
        <v>0.0</v>
      </c>
      <c r="N1810" s="10">
        <v>0.1</v>
      </c>
      <c r="O1810" s="8">
        <v>0.0</v>
      </c>
      <c r="P1810" s="8">
        <v>0.5</v>
      </c>
      <c r="Q1810" s="8">
        <v>0.6</v>
      </c>
      <c r="R1810" s="8">
        <v>81.0</v>
      </c>
      <c r="S1810" s="8">
        <v>1.2</v>
      </c>
      <c r="T1810" s="8">
        <v>1.9</v>
      </c>
      <c r="U1810" s="8">
        <v>3.1</v>
      </c>
      <c r="V1810" s="8">
        <v>1.2</v>
      </c>
      <c r="W1810" s="8">
        <v>0.9</v>
      </c>
      <c r="X1810" s="8">
        <v>0.6</v>
      </c>
      <c r="Y1810" s="8">
        <v>0.7</v>
      </c>
      <c r="Z1810" s="8">
        <v>1.6</v>
      </c>
      <c r="AA1810" s="8">
        <v>11.3</v>
      </c>
      <c r="AB1810" s="8">
        <v>0.0</v>
      </c>
      <c r="AC1810" s="8">
        <v>0.0</v>
      </c>
      <c r="AD1810" s="8">
        <v>2.0</v>
      </c>
      <c r="AE1810" s="14">
        <v>2013.0</v>
      </c>
      <c r="AF1810" s="17"/>
    </row>
    <row r="1811">
      <c r="A1811" s="8">
        <v>89.0</v>
      </c>
      <c r="B1811" s="9" t="s">
        <v>3648</v>
      </c>
      <c r="C1811" s="10" t="s">
        <v>3649</v>
      </c>
      <c r="D1811" s="8">
        <v>29.0</v>
      </c>
      <c r="E1811" s="8">
        <v>19.0</v>
      </c>
      <c r="F1811" s="8">
        <v>7.0</v>
      </c>
      <c r="G1811" s="8">
        <v>12.0</v>
      </c>
      <c r="H1811" s="8">
        <v>20.7</v>
      </c>
      <c r="I1811" s="11">
        <v>4.4</v>
      </c>
      <c r="J1811" s="10">
        <v>1.7</v>
      </c>
      <c r="K1811" s="10">
        <v>4.4</v>
      </c>
      <c r="L1811" s="8">
        <v>39.3</v>
      </c>
      <c r="M1811" s="8">
        <v>0.0</v>
      </c>
      <c r="N1811" s="8">
        <v>0.0</v>
      </c>
      <c r="O1811" s="8">
        <v>0.0</v>
      </c>
      <c r="P1811" s="8">
        <v>0.9</v>
      </c>
      <c r="Q1811" s="8">
        <v>1.4</v>
      </c>
      <c r="R1811" s="8">
        <v>65.4</v>
      </c>
      <c r="S1811" s="8">
        <v>1.9</v>
      </c>
      <c r="T1811" s="8">
        <v>2.6</v>
      </c>
      <c r="U1811" s="8">
        <v>4.5</v>
      </c>
      <c r="V1811" s="8">
        <v>0.7</v>
      </c>
      <c r="W1811" s="8">
        <v>1.4</v>
      </c>
      <c r="X1811" s="8">
        <v>1.3</v>
      </c>
      <c r="Y1811" s="8">
        <v>0.2</v>
      </c>
      <c r="Z1811" s="8">
        <v>2.2</v>
      </c>
      <c r="AA1811" s="8">
        <v>12.6</v>
      </c>
      <c r="AB1811" s="8">
        <v>0.0</v>
      </c>
      <c r="AC1811" s="8">
        <v>0.0</v>
      </c>
      <c r="AD1811" s="8">
        <v>-4.6</v>
      </c>
      <c r="AE1811" s="14">
        <v>2013.0</v>
      </c>
      <c r="AF1811" s="17"/>
    </row>
    <row r="1812">
      <c r="A1812" s="8">
        <v>90.0</v>
      </c>
      <c r="B1812" s="9" t="s">
        <v>3650</v>
      </c>
      <c r="C1812" s="10" t="s">
        <v>3651</v>
      </c>
      <c r="D1812" s="8">
        <v>23.0</v>
      </c>
      <c r="E1812" s="8">
        <v>34.0</v>
      </c>
      <c r="F1812" s="8">
        <v>19.0</v>
      </c>
      <c r="G1812" s="8">
        <v>15.0</v>
      </c>
      <c r="H1812" s="8">
        <v>22.4</v>
      </c>
      <c r="I1812" s="11">
        <v>4.4</v>
      </c>
      <c r="J1812" s="10">
        <v>1.8</v>
      </c>
      <c r="K1812" s="10">
        <v>4.5</v>
      </c>
      <c r="L1812" s="8">
        <v>39.5</v>
      </c>
      <c r="M1812" s="10">
        <v>0.4</v>
      </c>
      <c r="N1812" s="10">
        <v>1.5</v>
      </c>
      <c r="O1812" s="8">
        <v>25.5</v>
      </c>
      <c r="P1812" s="8">
        <v>0.4</v>
      </c>
      <c r="Q1812" s="8">
        <v>0.7</v>
      </c>
      <c r="R1812" s="8">
        <v>62.5</v>
      </c>
      <c r="S1812" s="8">
        <v>0.8</v>
      </c>
      <c r="T1812" s="8">
        <v>2.4</v>
      </c>
      <c r="U1812" s="8">
        <v>3.2</v>
      </c>
      <c r="V1812" s="8">
        <v>1.5</v>
      </c>
      <c r="W1812" s="8">
        <v>0.7</v>
      </c>
      <c r="X1812" s="8">
        <v>0.7</v>
      </c>
      <c r="Y1812" s="8">
        <v>0.4</v>
      </c>
      <c r="Z1812" s="8">
        <v>1.8</v>
      </c>
      <c r="AA1812" s="8">
        <v>11.6</v>
      </c>
      <c r="AB1812" s="8">
        <v>0.0</v>
      </c>
      <c r="AC1812" s="8">
        <v>0.0</v>
      </c>
      <c r="AD1812" s="8">
        <v>0.2</v>
      </c>
      <c r="AE1812" s="14">
        <v>2013.0</v>
      </c>
      <c r="AF1812" s="17"/>
    </row>
    <row r="1813">
      <c r="A1813" s="8">
        <v>91.0</v>
      </c>
      <c r="B1813" s="9" t="s">
        <v>3652</v>
      </c>
      <c r="C1813" s="10" t="s">
        <v>3653</v>
      </c>
      <c r="D1813" s="8">
        <v>23.0</v>
      </c>
      <c r="E1813" s="8">
        <v>30.0</v>
      </c>
      <c r="F1813" s="8">
        <v>14.0</v>
      </c>
      <c r="G1813" s="8">
        <v>16.0</v>
      </c>
      <c r="H1813" s="8">
        <v>19.4</v>
      </c>
      <c r="I1813" s="11">
        <v>4.2</v>
      </c>
      <c r="J1813" s="10">
        <v>1.8</v>
      </c>
      <c r="K1813" s="10">
        <v>5.5</v>
      </c>
      <c r="L1813" s="8">
        <v>33.1</v>
      </c>
      <c r="M1813" s="10">
        <v>0.2</v>
      </c>
      <c r="N1813" s="10">
        <v>0.9</v>
      </c>
      <c r="O1813" s="8">
        <v>25.9</v>
      </c>
      <c r="P1813" s="8">
        <v>0.3</v>
      </c>
      <c r="Q1813" s="8">
        <v>0.7</v>
      </c>
      <c r="R1813" s="8">
        <v>40.9</v>
      </c>
      <c r="S1813" s="8">
        <v>0.6</v>
      </c>
      <c r="T1813" s="8">
        <v>1.2</v>
      </c>
      <c r="U1813" s="8">
        <v>1.8</v>
      </c>
      <c r="V1813" s="8">
        <v>1.8</v>
      </c>
      <c r="W1813" s="8">
        <v>1.3</v>
      </c>
      <c r="X1813" s="8">
        <v>0.5</v>
      </c>
      <c r="Y1813" s="8">
        <v>0.0</v>
      </c>
      <c r="Z1813" s="8">
        <v>2.2</v>
      </c>
      <c r="AA1813" s="8">
        <v>9.2</v>
      </c>
      <c r="AB1813" s="8">
        <v>0.0</v>
      </c>
      <c r="AC1813" s="8">
        <v>0.0</v>
      </c>
      <c r="AD1813" s="8">
        <v>-2.5</v>
      </c>
      <c r="AE1813" s="14">
        <v>2013.0</v>
      </c>
      <c r="AF1813" s="17"/>
    </row>
    <row r="1814">
      <c r="A1814" s="8">
        <v>92.0</v>
      </c>
      <c r="B1814" s="9" t="s">
        <v>3654</v>
      </c>
      <c r="C1814" s="10" t="s">
        <v>3655</v>
      </c>
      <c r="D1814" s="8">
        <v>24.0</v>
      </c>
      <c r="E1814" s="8">
        <v>34.0</v>
      </c>
      <c r="F1814" s="8">
        <v>26.0</v>
      </c>
      <c r="G1814" s="8">
        <v>8.0</v>
      </c>
      <c r="H1814" s="8">
        <v>18.6</v>
      </c>
      <c r="I1814" s="11">
        <v>4.1</v>
      </c>
      <c r="J1814" s="10">
        <v>1.7</v>
      </c>
      <c r="K1814" s="10">
        <v>4.4</v>
      </c>
      <c r="L1814" s="8">
        <v>39.6</v>
      </c>
      <c r="M1814" s="8">
        <v>0.0</v>
      </c>
      <c r="N1814" s="8">
        <v>0.0</v>
      </c>
      <c r="O1814" s="8">
        <v>0.0</v>
      </c>
      <c r="P1814" s="8">
        <v>0.7</v>
      </c>
      <c r="Q1814" s="8">
        <v>0.8</v>
      </c>
      <c r="R1814" s="8">
        <v>85.2</v>
      </c>
      <c r="S1814" s="8">
        <v>1.5</v>
      </c>
      <c r="T1814" s="8">
        <v>3.1</v>
      </c>
      <c r="U1814" s="8">
        <v>4.6</v>
      </c>
      <c r="V1814" s="8">
        <v>1.1</v>
      </c>
      <c r="W1814" s="8">
        <v>0.9</v>
      </c>
      <c r="X1814" s="8">
        <v>0.7</v>
      </c>
      <c r="Y1814" s="8">
        <v>1.0</v>
      </c>
      <c r="Z1814" s="8">
        <v>1.6</v>
      </c>
      <c r="AA1814" s="8">
        <v>13.2</v>
      </c>
      <c r="AB1814" s="8">
        <v>0.0</v>
      </c>
      <c r="AC1814" s="8">
        <v>0.0</v>
      </c>
      <c r="AD1814" s="8">
        <v>2.2</v>
      </c>
      <c r="AE1814" s="14">
        <v>2013.0</v>
      </c>
      <c r="AF1814" s="17"/>
    </row>
    <row r="1815">
      <c r="A1815" s="8">
        <v>92.0</v>
      </c>
      <c r="B1815" s="9" t="s">
        <v>3656</v>
      </c>
      <c r="C1815" s="10" t="s">
        <v>3657</v>
      </c>
      <c r="D1815" s="8">
        <v>33.0</v>
      </c>
      <c r="E1815" s="8">
        <v>34.0</v>
      </c>
      <c r="F1815" s="8">
        <v>17.0</v>
      </c>
      <c r="G1815" s="8">
        <v>17.0</v>
      </c>
      <c r="H1815" s="8">
        <v>22.2</v>
      </c>
      <c r="I1815" s="11">
        <v>4.1</v>
      </c>
      <c r="J1815" s="10">
        <v>1.6</v>
      </c>
      <c r="K1815" s="10">
        <v>3.9</v>
      </c>
      <c r="L1815" s="8">
        <v>42.4</v>
      </c>
      <c r="M1815" s="10">
        <v>0.4</v>
      </c>
      <c r="N1815" s="10">
        <v>1.4</v>
      </c>
      <c r="O1815" s="8">
        <v>30.4</v>
      </c>
      <c r="P1815" s="8">
        <v>0.4</v>
      </c>
      <c r="Q1815" s="8">
        <v>0.6</v>
      </c>
      <c r="R1815" s="8">
        <v>71.4</v>
      </c>
      <c r="S1815" s="8">
        <v>1.3</v>
      </c>
      <c r="T1815" s="8">
        <v>2.9</v>
      </c>
      <c r="U1815" s="8">
        <v>4.2</v>
      </c>
      <c r="V1815" s="8">
        <v>0.8</v>
      </c>
      <c r="W1815" s="8">
        <v>1.2</v>
      </c>
      <c r="X1815" s="8">
        <v>0.8</v>
      </c>
      <c r="Y1815" s="8">
        <v>0.3</v>
      </c>
      <c r="Z1815" s="8">
        <v>2.4</v>
      </c>
      <c r="AA1815" s="8">
        <v>11.8</v>
      </c>
      <c r="AB1815" s="8">
        <v>0.0</v>
      </c>
      <c r="AC1815" s="8">
        <v>0.0</v>
      </c>
      <c r="AD1815" s="8">
        <v>-3.2</v>
      </c>
      <c r="AE1815" s="14">
        <v>2013.0</v>
      </c>
      <c r="AF1815" s="17"/>
    </row>
    <row r="1816">
      <c r="A1816" s="8">
        <v>94.0</v>
      </c>
      <c r="B1816" s="9" t="s">
        <v>3658</v>
      </c>
      <c r="C1816" s="10" t="s">
        <v>3659</v>
      </c>
      <c r="D1816" s="8">
        <v>23.0</v>
      </c>
      <c r="E1816" s="8">
        <v>15.0</v>
      </c>
      <c r="F1816" s="8">
        <v>5.0</v>
      </c>
      <c r="G1816" s="8">
        <v>10.0</v>
      </c>
      <c r="H1816" s="8">
        <v>17.3</v>
      </c>
      <c r="I1816" s="11">
        <v>4.1</v>
      </c>
      <c r="J1816" s="10">
        <v>1.4</v>
      </c>
      <c r="K1816" s="10">
        <v>4.0</v>
      </c>
      <c r="L1816" s="8">
        <v>35.0</v>
      </c>
      <c r="M1816" s="10">
        <v>0.3</v>
      </c>
      <c r="N1816" s="10">
        <v>1.3</v>
      </c>
      <c r="O1816" s="8">
        <v>21.1</v>
      </c>
      <c r="P1816" s="8">
        <v>1.1</v>
      </c>
      <c r="Q1816" s="8">
        <v>1.3</v>
      </c>
      <c r="R1816" s="8">
        <v>80.0</v>
      </c>
      <c r="S1816" s="8">
        <v>0.3</v>
      </c>
      <c r="T1816" s="8">
        <v>1.1</v>
      </c>
      <c r="U1816" s="8">
        <v>1.5</v>
      </c>
      <c r="V1816" s="8">
        <v>1.8</v>
      </c>
      <c r="W1816" s="8">
        <v>1.7</v>
      </c>
      <c r="X1816" s="8">
        <v>0.5</v>
      </c>
      <c r="Y1816" s="8">
        <v>0.3</v>
      </c>
      <c r="Z1816" s="8">
        <v>1.1</v>
      </c>
      <c r="AA1816" s="8">
        <v>9.1</v>
      </c>
      <c r="AB1816" s="8">
        <v>0.0</v>
      </c>
      <c r="AC1816" s="8">
        <v>0.0</v>
      </c>
      <c r="AD1816" s="8">
        <v>-1.8</v>
      </c>
      <c r="AE1816" s="14">
        <v>2013.0</v>
      </c>
      <c r="AF1816" s="17"/>
    </row>
    <row r="1817">
      <c r="A1817" s="8">
        <v>95.0</v>
      </c>
      <c r="B1817" s="9" t="s">
        <v>3660</v>
      </c>
      <c r="C1817" s="10" t="s">
        <v>3661</v>
      </c>
      <c r="D1817" s="8">
        <v>23.0</v>
      </c>
      <c r="E1817" s="8">
        <v>31.0</v>
      </c>
      <c r="F1817" s="8">
        <v>11.0</v>
      </c>
      <c r="G1817" s="8">
        <v>20.0</v>
      </c>
      <c r="H1817" s="8">
        <v>11.1</v>
      </c>
      <c r="I1817" s="11">
        <v>4.1</v>
      </c>
      <c r="J1817" s="10">
        <v>1.9</v>
      </c>
      <c r="K1817" s="10">
        <v>3.9</v>
      </c>
      <c r="L1817" s="8">
        <v>47.5</v>
      </c>
      <c r="M1817" s="8">
        <v>0.0</v>
      </c>
      <c r="N1817" s="8">
        <v>0.0</v>
      </c>
      <c r="O1817" s="8">
        <v>0.0</v>
      </c>
      <c r="P1817" s="8">
        <v>0.4</v>
      </c>
      <c r="Q1817" s="8">
        <v>0.6</v>
      </c>
      <c r="R1817" s="8">
        <v>66.7</v>
      </c>
      <c r="S1817" s="8">
        <v>0.8</v>
      </c>
      <c r="T1817" s="8">
        <v>1.1</v>
      </c>
      <c r="U1817" s="8">
        <v>1.9</v>
      </c>
      <c r="V1817" s="8">
        <v>0.5</v>
      </c>
      <c r="W1817" s="8">
        <v>0.8</v>
      </c>
      <c r="X1817" s="8">
        <v>0.3</v>
      </c>
      <c r="Y1817" s="8">
        <v>0.3</v>
      </c>
      <c r="Z1817" s="8">
        <v>1.8</v>
      </c>
      <c r="AA1817" s="8">
        <v>7.7</v>
      </c>
      <c r="AB1817" s="8">
        <v>0.0</v>
      </c>
      <c r="AC1817" s="8">
        <v>0.0</v>
      </c>
      <c r="AD1817" s="8">
        <v>-3.1</v>
      </c>
      <c r="AE1817" s="14">
        <v>2013.0</v>
      </c>
      <c r="AF1817" s="17"/>
    </row>
    <row r="1818">
      <c r="A1818" s="8">
        <v>96.0</v>
      </c>
      <c r="B1818" s="9" t="s">
        <v>3662</v>
      </c>
      <c r="C1818" s="10" t="s">
        <v>3663</v>
      </c>
      <c r="D1818" s="8">
        <v>26.0</v>
      </c>
      <c r="E1818" s="8">
        <v>33.0</v>
      </c>
      <c r="F1818" s="8">
        <v>16.0</v>
      </c>
      <c r="G1818" s="8">
        <v>17.0</v>
      </c>
      <c r="H1818" s="8">
        <v>15.3</v>
      </c>
      <c r="I1818" s="11">
        <v>4.0</v>
      </c>
      <c r="J1818" s="10">
        <v>1.5</v>
      </c>
      <c r="K1818" s="10">
        <v>3.2</v>
      </c>
      <c r="L1818" s="8">
        <v>45.3</v>
      </c>
      <c r="M1818" s="10">
        <v>0.5</v>
      </c>
      <c r="N1818" s="10">
        <v>1.2</v>
      </c>
      <c r="O1818" s="8">
        <v>39.0</v>
      </c>
      <c r="P1818" s="8">
        <v>0.6</v>
      </c>
      <c r="Q1818" s="8">
        <v>0.8</v>
      </c>
      <c r="R1818" s="8">
        <v>76.0</v>
      </c>
      <c r="S1818" s="8">
        <v>1.0</v>
      </c>
      <c r="T1818" s="8">
        <v>1.5</v>
      </c>
      <c r="U1818" s="8">
        <v>2.5</v>
      </c>
      <c r="V1818" s="8">
        <v>0.4</v>
      </c>
      <c r="W1818" s="8">
        <v>1.1</v>
      </c>
      <c r="X1818" s="8">
        <v>0.4</v>
      </c>
      <c r="Y1818" s="8">
        <v>0.2</v>
      </c>
      <c r="Z1818" s="8">
        <v>1.5</v>
      </c>
      <c r="AA1818" s="8">
        <v>8.5</v>
      </c>
      <c r="AB1818" s="8">
        <v>0.0</v>
      </c>
      <c r="AC1818" s="8">
        <v>0.0</v>
      </c>
      <c r="AD1818" s="8">
        <v>-0.1</v>
      </c>
      <c r="AE1818" s="14">
        <v>2013.0</v>
      </c>
      <c r="AF1818" s="17"/>
    </row>
    <row r="1819">
      <c r="A1819" s="8">
        <v>97.0</v>
      </c>
      <c r="B1819" s="9" t="s">
        <v>3664</v>
      </c>
      <c r="C1819" s="10" t="s">
        <v>3665</v>
      </c>
      <c r="D1819" s="8">
        <v>28.0</v>
      </c>
      <c r="E1819" s="8">
        <v>34.0</v>
      </c>
      <c r="F1819" s="8">
        <v>17.0</v>
      </c>
      <c r="G1819" s="8">
        <v>17.0</v>
      </c>
      <c r="H1819" s="8">
        <v>12.8</v>
      </c>
      <c r="I1819" s="11">
        <v>3.9</v>
      </c>
      <c r="J1819" s="10">
        <v>1.6</v>
      </c>
      <c r="K1819" s="10">
        <v>3.5</v>
      </c>
      <c r="L1819" s="8">
        <v>45.0</v>
      </c>
      <c r="M1819" s="8">
        <v>0.0</v>
      </c>
      <c r="N1819" s="8">
        <v>0.0</v>
      </c>
      <c r="O1819" s="8">
        <v>0.0</v>
      </c>
      <c r="P1819" s="8">
        <v>0.8</v>
      </c>
      <c r="Q1819" s="8">
        <v>1.0</v>
      </c>
      <c r="R1819" s="8">
        <v>76.5</v>
      </c>
      <c r="S1819" s="8">
        <v>1.3</v>
      </c>
      <c r="T1819" s="8">
        <v>2.6</v>
      </c>
      <c r="U1819" s="8">
        <v>3.9</v>
      </c>
      <c r="V1819" s="8">
        <v>0.5</v>
      </c>
      <c r="W1819" s="8">
        <v>0.8</v>
      </c>
      <c r="X1819" s="8">
        <v>0.3</v>
      </c>
      <c r="Y1819" s="8">
        <v>0.5</v>
      </c>
      <c r="Z1819" s="8">
        <v>1.2</v>
      </c>
      <c r="AA1819" s="8">
        <v>9.9</v>
      </c>
      <c r="AB1819" s="8">
        <v>0.0</v>
      </c>
      <c r="AC1819" s="8">
        <v>0.0</v>
      </c>
      <c r="AD1819" s="8">
        <v>0.0</v>
      </c>
      <c r="AE1819" s="14">
        <v>2013.0</v>
      </c>
      <c r="AF1819" s="17"/>
    </row>
    <row r="1820">
      <c r="A1820" s="8">
        <v>98.0</v>
      </c>
      <c r="B1820" s="9" t="s">
        <v>3666</v>
      </c>
      <c r="C1820" s="10" t="s">
        <v>3667</v>
      </c>
      <c r="D1820" s="8">
        <v>31.0</v>
      </c>
      <c r="E1820" s="8">
        <v>32.0</v>
      </c>
      <c r="F1820" s="8">
        <v>10.0</v>
      </c>
      <c r="G1820" s="8">
        <v>22.0</v>
      </c>
      <c r="H1820" s="8">
        <v>14.1</v>
      </c>
      <c r="I1820" s="11">
        <v>3.9</v>
      </c>
      <c r="J1820" s="10">
        <v>1.4</v>
      </c>
      <c r="K1820" s="10">
        <v>4.3</v>
      </c>
      <c r="L1820" s="8">
        <v>32.4</v>
      </c>
      <c r="M1820" s="10">
        <v>0.6</v>
      </c>
      <c r="N1820" s="10">
        <v>2.2</v>
      </c>
      <c r="O1820" s="8">
        <v>25.4</v>
      </c>
      <c r="P1820" s="8">
        <v>0.6</v>
      </c>
      <c r="Q1820" s="8">
        <v>0.7</v>
      </c>
      <c r="R1820" s="8">
        <v>81.8</v>
      </c>
      <c r="S1820" s="8">
        <v>0.4</v>
      </c>
      <c r="T1820" s="8">
        <v>1.0</v>
      </c>
      <c r="U1820" s="8">
        <v>1.3</v>
      </c>
      <c r="V1820" s="8">
        <v>0.7</v>
      </c>
      <c r="W1820" s="8">
        <v>0.7</v>
      </c>
      <c r="X1820" s="8">
        <v>0.2</v>
      </c>
      <c r="Y1820" s="8">
        <v>0.2</v>
      </c>
      <c r="Z1820" s="8">
        <v>1.9</v>
      </c>
      <c r="AA1820" s="8">
        <v>7.3</v>
      </c>
      <c r="AB1820" s="8">
        <v>0.0</v>
      </c>
      <c r="AC1820" s="8">
        <v>0.0</v>
      </c>
      <c r="AD1820" s="8">
        <v>0.0</v>
      </c>
      <c r="AE1820" s="14">
        <v>2013.0</v>
      </c>
      <c r="AF1820" s="17"/>
    </row>
    <row r="1821">
      <c r="A1821" s="8">
        <v>99.0</v>
      </c>
      <c r="B1821" s="9" t="s">
        <v>3668</v>
      </c>
      <c r="C1821" s="10" t="s">
        <v>3669</v>
      </c>
      <c r="D1821" s="8">
        <v>26.0</v>
      </c>
      <c r="E1821" s="8">
        <v>23.0</v>
      </c>
      <c r="F1821" s="8">
        <v>9.0</v>
      </c>
      <c r="G1821" s="8">
        <v>14.0</v>
      </c>
      <c r="H1821" s="8">
        <v>12.0</v>
      </c>
      <c r="I1821" s="11">
        <v>3.8</v>
      </c>
      <c r="J1821" s="10">
        <v>1.8</v>
      </c>
      <c r="K1821" s="10">
        <v>3.9</v>
      </c>
      <c r="L1821" s="8">
        <v>46.1</v>
      </c>
      <c r="M1821" s="8">
        <v>0.0</v>
      </c>
      <c r="N1821" s="8">
        <v>0.0</v>
      </c>
      <c r="O1821" s="8">
        <v>0.0</v>
      </c>
      <c r="P1821" s="8">
        <v>0.3</v>
      </c>
      <c r="Q1821" s="8">
        <v>0.4</v>
      </c>
      <c r="R1821" s="8">
        <v>66.7</v>
      </c>
      <c r="S1821" s="8">
        <v>1.8</v>
      </c>
      <c r="T1821" s="8">
        <v>2.3</v>
      </c>
      <c r="U1821" s="8">
        <v>4.1</v>
      </c>
      <c r="V1821" s="8">
        <v>0.5</v>
      </c>
      <c r="W1821" s="8">
        <v>0.5</v>
      </c>
      <c r="X1821" s="8">
        <v>0.3</v>
      </c>
      <c r="Y1821" s="8">
        <v>0.7</v>
      </c>
      <c r="Z1821" s="8">
        <v>1.6</v>
      </c>
      <c r="AA1821" s="8">
        <v>10.4</v>
      </c>
      <c r="AB1821" s="8">
        <v>1.0</v>
      </c>
      <c r="AC1821" s="8">
        <v>0.0</v>
      </c>
      <c r="AD1821" s="8">
        <v>-0.1</v>
      </c>
      <c r="AE1821" s="14">
        <v>2013.0</v>
      </c>
      <c r="AF1821" s="17"/>
    </row>
    <row r="1822">
      <c r="A1822" s="8">
        <v>100.0</v>
      </c>
      <c r="B1822" s="9" t="s">
        <v>3670</v>
      </c>
      <c r="C1822" s="10" t="s">
        <v>3671</v>
      </c>
      <c r="D1822" s="8">
        <v>28.0</v>
      </c>
      <c r="E1822" s="8">
        <v>34.0</v>
      </c>
      <c r="F1822" s="8">
        <v>24.0</v>
      </c>
      <c r="G1822" s="8">
        <v>10.0</v>
      </c>
      <c r="H1822" s="8">
        <v>9.4</v>
      </c>
      <c r="I1822" s="11">
        <v>3.8</v>
      </c>
      <c r="J1822" s="10">
        <v>1.4</v>
      </c>
      <c r="K1822" s="10">
        <v>4.5</v>
      </c>
      <c r="L1822" s="8">
        <v>31.6</v>
      </c>
      <c r="M1822" s="10">
        <v>0.5</v>
      </c>
      <c r="N1822" s="10">
        <v>1.6</v>
      </c>
      <c r="O1822" s="8">
        <v>31.5</v>
      </c>
      <c r="P1822" s="8">
        <v>0.5</v>
      </c>
      <c r="Q1822" s="8">
        <v>0.5</v>
      </c>
      <c r="R1822" s="8">
        <v>88.9</v>
      </c>
      <c r="S1822" s="8">
        <v>0.2</v>
      </c>
      <c r="T1822" s="8">
        <v>0.5</v>
      </c>
      <c r="U1822" s="8">
        <v>0.7</v>
      </c>
      <c r="V1822" s="8">
        <v>0.6</v>
      </c>
      <c r="W1822" s="8">
        <v>0.6</v>
      </c>
      <c r="X1822" s="8">
        <v>0.4</v>
      </c>
      <c r="Y1822" s="8">
        <v>0.1</v>
      </c>
      <c r="Z1822" s="8">
        <v>0.7</v>
      </c>
      <c r="AA1822" s="8">
        <v>6.6</v>
      </c>
      <c r="AB1822" s="8">
        <v>0.0</v>
      </c>
      <c r="AC1822" s="8">
        <v>0.0</v>
      </c>
      <c r="AD1822" s="8">
        <v>-0.8</v>
      </c>
      <c r="AE1822" s="14">
        <v>2013.0</v>
      </c>
      <c r="AF1822" s="17"/>
    </row>
    <row r="1823">
      <c r="A1823" s="8">
        <v>101.0</v>
      </c>
      <c r="B1823" s="9" t="s">
        <v>3672</v>
      </c>
      <c r="C1823" s="10" t="s">
        <v>3673</v>
      </c>
      <c r="D1823" s="8">
        <v>24.0</v>
      </c>
      <c r="E1823" s="8">
        <v>16.0</v>
      </c>
      <c r="F1823" s="8">
        <v>12.0</v>
      </c>
      <c r="G1823" s="8">
        <v>4.0</v>
      </c>
      <c r="H1823" s="8">
        <v>11.3</v>
      </c>
      <c r="I1823" s="11">
        <v>3.7</v>
      </c>
      <c r="J1823" s="10">
        <v>1.6</v>
      </c>
      <c r="K1823" s="10">
        <v>2.6</v>
      </c>
      <c r="L1823" s="8">
        <v>61.9</v>
      </c>
      <c r="M1823" s="8">
        <v>0.0</v>
      </c>
      <c r="N1823" s="8">
        <v>0.0</v>
      </c>
      <c r="O1823" s="8">
        <v>0.0</v>
      </c>
      <c r="P1823" s="8">
        <v>0.4</v>
      </c>
      <c r="Q1823" s="8">
        <v>0.6</v>
      </c>
      <c r="R1823" s="8">
        <v>77.8</v>
      </c>
      <c r="S1823" s="8">
        <v>1.0</v>
      </c>
      <c r="T1823" s="8">
        <v>1.6</v>
      </c>
      <c r="U1823" s="8">
        <v>2.6</v>
      </c>
      <c r="V1823" s="8">
        <v>0.6</v>
      </c>
      <c r="W1823" s="8">
        <v>0.9</v>
      </c>
      <c r="X1823" s="8">
        <v>0.5</v>
      </c>
      <c r="Y1823" s="8">
        <v>0.8</v>
      </c>
      <c r="Z1823" s="8">
        <v>2.1</v>
      </c>
      <c r="AA1823" s="8">
        <v>9.4</v>
      </c>
      <c r="AB1823" s="8">
        <v>0.0</v>
      </c>
      <c r="AC1823" s="8">
        <v>0.0</v>
      </c>
      <c r="AD1823" s="8">
        <v>0.3</v>
      </c>
      <c r="AE1823" s="14">
        <v>2013.0</v>
      </c>
      <c r="AF1823" s="17"/>
    </row>
    <row r="1824">
      <c r="A1824" s="8">
        <v>102.0</v>
      </c>
      <c r="B1824" s="9" t="s">
        <v>3674</v>
      </c>
      <c r="C1824" s="10" t="s">
        <v>3675</v>
      </c>
      <c r="D1824" s="8">
        <v>23.0</v>
      </c>
      <c r="E1824" s="8">
        <v>33.0</v>
      </c>
      <c r="F1824" s="8">
        <v>16.0</v>
      </c>
      <c r="G1824" s="8">
        <v>17.0</v>
      </c>
      <c r="H1824" s="8">
        <v>9.7</v>
      </c>
      <c r="I1824" s="11">
        <v>3.4</v>
      </c>
      <c r="J1824" s="10">
        <v>1.5</v>
      </c>
      <c r="K1824" s="10">
        <v>2.8</v>
      </c>
      <c r="L1824" s="8">
        <v>52.7</v>
      </c>
      <c r="M1824" s="10">
        <v>0.2</v>
      </c>
      <c r="N1824" s="10">
        <v>0.6</v>
      </c>
      <c r="O1824" s="8">
        <v>23.8</v>
      </c>
      <c r="P1824" s="8">
        <v>0.3</v>
      </c>
      <c r="Q1824" s="8">
        <v>0.4</v>
      </c>
      <c r="R1824" s="8">
        <v>84.6</v>
      </c>
      <c r="S1824" s="8">
        <v>0.5</v>
      </c>
      <c r="T1824" s="8">
        <v>1.1</v>
      </c>
      <c r="U1824" s="8">
        <v>1.6</v>
      </c>
      <c r="V1824" s="8">
        <v>0.2</v>
      </c>
      <c r="W1824" s="8">
        <v>0.7</v>
      </c>
      <c r="X1824" s="8">
        <v>0.3</v>
      </c>
      <c r="Y1824" s="8">
        <v>0.1</v>
      </c>
      <c r="Z1824" s="8">
        <v>1.8</v>
      </c>
      <c r="AA1824" s="8">
        <v>6.1</v>
      </c>
      <c r="AB1824" s="8">
        <v>0.0</v>
      </c>
      <c r="AC1824" s="8">
        <v>0.0</v>
      </c>
      <c r="AD1824" s="8">
        <v>-0.6</v>
      </c>
      <c r="AE1824" s="14">
        <v>2013.0</v>
      </c>
      <c r="AF1824" s="17"/>
    </row>
    <row r="1825">
      <c r="A1825" s="8">
        <v>103.0</v>
      </c>
      <c r="B1825" s="9" t="s">
        <v>3676</v>
      </c>
      <c r="C1825" s="10" t="s">
        <v>3677</v>
      </c>
      <c r="D1825" s="8">
        <v>25.0</v>
      </c>
      <c r="E1825" s="8">
        <v>13.0</v>
      </c>
      <c r="F1825" s="8">
        <v>6.0</v>
      </c>
      <c r="G1825" s="8">
        <v>7.0</v>
      </c>
      <c r="H1825" s="8">
        <v>14.7</v>
      </c>
      <c r="I1825" s="11">
        <v>3.2</v>
      </c>
      <c r="J1825" s="10">
        <v>1.0</v>
      </c>
      <c r="K1825" s="10">
        <v>2.9</v>
      </c>
      <c r="L1825" s="8">
        <v>34.2</v>
      </c>
      <c r="M1825" s="10">
        <v>0.7</v>
      </c>
      <c r="N1825" s="10">
        <v>1.8</v>
      </c>
      <c r="O1825" s="8">
        <v>37.5</v>
      </c>
      <c r="P1825" s="8">
        <v>0.5</v>
      </c>
      <c r="Q1825" s="8">
        <v>0.5</v>
      </c>
      <c r="R1825" s="8">
        <v>100.0</v>
      </c>
      <c r="S1825" s="8">
        <v>0.5</v>
      </c>
      <c r="T1825" s="8">
        <v>1.5</v>
      </c>
      <c r="U1825" s="8">
        <v>1.9</v>
      </c>
      <c r="V1825" s="8">
        <v>0.3</v>
      </c>
      <c r="W1825" s="8">
        <v>0.8</v>
      </c>
      <c r="X1825" s="8">
        <v>0.5</v>
      </c>
      <c r="Y1825" s="8">
        <v>0.1</v>
      </c>
      <c r="Z1825" s="8">
        <v>0.8</v>
      </c>
      <c r="AA1825" s="8">
        <v>7.2</v>
      </c>
      <c r="AB1825" s="8">
        <v>0.0</v>
      </c>
      <c r="AC1825" s="8">
        <v>0.0</v>
      </c>
      <c r="AD1825" s="8">
        <v>-1.6</v>
      </c>
      <c r="AE1825" s="14">
        <v>2013.0</v>
      </c>
      <c r="AF1825" s="17"/>
    </row>
    <row r="1826">
      <c r="A1826" s="8">
        <v>104.0</v>
      </c>
      <c r="B1826" s="9" t="s">
        <v>3678</v>
      </c>
      <c r="C1826" s="10" t="s">
        <v>3679</v>
      </c>
      <c r="D1826" s="8">
        <v>29.0</v>
      </c>
      <c r="E1826" s="8">
        <v>34.0</v>
      </c>
      <c r="F1826" s="8">
        <v>24.0</v>
      </c>
      <c r="G1826" s="8">
        <v>10.0</v>
      </c>
      <c r="H1826" s="8">
        <v>11.1</v>
      </c>
      <c r="I1826" s="11">
        <v>3.1</v>
      </c>
      <c r="J1826" s="10">
        <v>1.1</v>
      </c>
      <c r="K1826" s="10">
        <v>3.8</v>
      </c>
      <c r="L1826" s="8">
        <v>29.2</v>
      </c>
      <c r="M1826" s="10">
        <v>0.3</v>
      </c>
      <c r="N1826" s="10">
        <v>1.7</v>
      </c>
      <c r="O1826" s="8">
        <v>17.2</v>
      </c>
      <c r="P1826" s="8">
        <v>0.6</v>
      </c>
      <c r="Q1826" s="8">
        <v>0.7</v>
      </c>
      <c r="R1826" s="8">
        <v>79.2</v>
      </c>
      <c r="S1826" s="8">
        <v>0.9</v>
      </c>
      <c r="T1826" s="8">
        <v>1.0</v>
      </c>
      <c r="U1826" s="8">
        <v>1.9</v>
      </c>
      <c r="V1826" s="8">
        <v>0.3</v>
      </c>
      <c r="W1826" s="8">
        <v>0.4</v>
      </c>
      <c r="X1826" s="8">
        <v>0.6</v>
      </c>
      <c r="Y1826" s="8">
        <v>0.0</v>
      </c>
      <c r="Z1826" s="8">
        <v>0.9</v>
      </c>
      <c r="AA1826" s="8">
        <v>6.8</v>
      </c>
      <c r="AB1826" s="8">
        <v>0.0</v>
      </c>
      <c r="AC1826" s="8">
        <v>0.0</v>
      </c>
      <c r="AD1826" s="8">
        <v>-1.2</v>
      </c>
      <c r="AE1826" s="14">
        <v>2013.0</v>
      </c>
      <c r="AF1826" s="17"/>
    </row>
    <row r="1827">
      <c r="A1827" s="8">
        <v>105.0</v>
      </c>
      <c r="B1827" s="9" t="s">
        <v>3680</v>
      </c>
      <c r="C1827" s="10" t="s">
        <v>3681</v>
      </c>
      <c r="D1827" s="8">
        <v>22.0</v>
      </c>
      <c r="E1827" s="8">
        <v>16.0</v>
      </c>
      <c r="F1827" s="8">
        <v>9.0</v>
      </c>
      <c r="G1827" s="8">
        <v>7.0</v>
      </c>
      <c r="H1827" s="8">
        <v>11.8</v>
      </c>
      <c r="I1827" s="11">
        <v>3.1</v>
      </c>
      <c r="J1827" s="10">
        <v>1.1</v>
      </c>
      <c r="K1827" s="10">
        <v>3.4</v>
      </c>
      <c r="L1827" s="8">
        <v>33.3</v>
      </c>
      <c r="M1827" s="8">
        <v>0.0</v>
      </c>
      <c r="N1827" s="10">
        <v>0.5</v>
      </c>
      <c r="O1827" s="8">
        <v>0.0</v>
      </c>
      <c r="P1827" s="8">
        <v>0.8</v>
      </c>
      <c r="Q1827" s="8">
        <v>1.1</v>
      </c>
      <c r="R1827" s="8">
        <v>72.2</v>
      </c>
      <c r="S1827" s="8">
        <v>0.3</v>
      </c>
      <c r="T1827" s="8">
        <v>1.1</v>
      </c>
      <c r="U1827" s="8">
        <v>1.4</v>
      </c>
      <c r="V1827" s="8">
        <v>1.8</v>
      </c>
      <c r="W1827" s="8">
        <v>1.2</v>
      </c>
      <c r="X1827" s="8">
        <v>0.9</v>
      </c>
      <c r="Y1827" s="8">
        <v>0.1</v>
      </c>
      <c r="Z1827" s="8">
        <v>1.1</v>
      </c>
      <c r="AA1827" s="8">
        <v>8.1</v>
      </c>
      <c r="AB1827" s="8">
        <v>0.0</v>
      </c>
      <c r="AC1827" s="8">
        <v>0.0</v>
      </c>
      <c r="AD1827" s="8">
        <v>-0.4</v>
      </c>
      <c r="AE1827" s="14">
        <v>2013.0</v>
      </c>
      <c r="AF1827" s="17"/>
    </row>
    <row r="1828">
      <c r="A1828" s="8">
        <v>106.0</v>
      </c>
      <c r="B1828" s="9" t="s">
        <v>3682</v>
      </c>
      <c r="C1828" s="10" t="s">
        <v>3683</v>
      </c>
      <c r="D1828" s="8">
        <v>31.0</v>
      </c>
      <c r="E1828" s="8">
        <v>33.0</v>
      </c>
      <c r="F1828" s="8">
        <v>23.0</v>
      </c>
      <c r="G1828" s="8">
        <v>10.0</v>
      </c>
      <c r="H1828" s="8">
        <v>12.5</v>
      </c>
      <c r="I1828" s="11">
        <v>3.1</v>
      </c>
      <c r="J1828" s="10">
        <v>1.4</v>
      </c>
      <c r="K1828" s="10">
        <v>3.3</v>
      </c>
      <c r="L1828" s="8">
        <v>42.6</v>
      </c>
      <c r="M1828" s="8">
        <v>0.0</v>
      </c>
      <c r="N1828" s="10">
        <v>0.4</v>
      </c>
      <c r="O1828" s="8">
        <v>7.1</v>
      </c>
      <c r="P1828" s="8">
        <v>0.2</v>
      </c>
      <c r="Q1828" s="8">
        <v>0.3</v>
      </c>
      <c r="R1828" s="8">
        <v>88.9</v>
      </c>
      <c r="S1828" s="8">
        <v>0.4</v>
      </c>
      <c r="T1828" s="8">
        <v>1.5</v>
      </c>
      <c r="U1828" s="8">
        <v>1.9</v>
      </c>
      <c r="V1828" s="8">
        <v>1.0</v>
      </c>
      <c r="W1828" s="8">
        <v>0.7</v>
      </c>
      <c r="X1828" s="8">
        <v>0.5</v>
      </c>
      <c r="Y1828" s="8">
        <v>0.3</v>
      </c>
      <c r="Z1828" s="8">
        <v>2.2</v>
      </c>
      <c r="AA1828" s="8">
        <v>7.7</v>
      </c>
      <c r="AB1828" s="8">
        <v>0.0</v>
      </c>
      <c r="AC1828" s="8">
        <v>0.0</v>
      </c>
      <c r="AD1828" s="8">
        <v>0.0</v>
      </c>
      <c r="AE1828" s="14">
        <v>2013.0</v>
      </c>
      <c r="AF1828" s="17"/>
    </row>
    <row r="1829">
      <c r="A1829" s="8">
        <v>107.0</v>
      </c>
      <c r="B1829" s="9" t="s">
        <v>3684</v>
      </c>
      <c r="C1829" s="10" t="s">
        <v>3685</v>
      </c>
      <c r="D1829" s="8">
        <v>28.0</v>
      </c>
      <c r="E1829" s="8">
        <v>30.0</v>
      </c>
      <c r="F1829" s="8">
        <v>16.0</v>
      </c>
      <c r="G1829" s="8">
        <v>14.0</v>
      </c>
      <c r="H1829" s="8">
        <v>12.4</v>
      </c>
      <c r="I1829" s="11">
        <v>3.0</v>
      </c>
      <c r="J1829" s="10">
        <v>1.0</v>
      </c>
      <c r="K1829" s="10">
        <v>3.1</v>
      </c>
      <c r="L1829" s="8">
        <v>32.6</v>
      </c>
      <c r="M1829" s="10">
        <v>0.3</v>
      </c>
      <c r="N1829" s="10">
        <v>1.2</v>
      </c>
      <c r="O1829" s="8">
        <v>27.8</v>
      </c>
      <c r="P1829" s="8">
        <v>0.7</v>
      </c>
      <c r="Q1829" s="8">
        <v>1.0</v>
      </c>
      <c r="R1829" s="8">
        <v>70.0</v>
      </c>
      <c r="S1829" s="8">
        <v>0.3</v>
      </c>
      <c r="T1829" s="8">
        <v>1.4</v>
      </c>
      <c r="U1829" s="8">
        <v>1.7</v>
      </c>
      <c r="V1829" s="8">
        <v>1.3</v>
      </c>
      <c r="W1829" s="8">
        <v>1.3</v>
      </c>
      <c r="X1829" s="8">
        <v>0.4</v>
      </c>
      <c r="Y1829" s="8">
        <v>0.1</v>
      </c>
      <c r="Z1829" s="8">
        <v>2.0</v>
      </c>
      <c r="AA1829" s="8">
        <v>7.3</v>
      </c>
      <c r="AB1829" s="8">
        <v>0.0</v>
      </c>
      <c r="AC1829" s="8">
        <v>0.0</v>
      </c>
      <c r="AD1829" s="8">
        <v>-2.6</v>
      </c>
      <c r="AE1829" s="14">
        <v>2013.0</v>
      </c>
      <c r="AF1829" s="17"/>
    </row>
    <row r="1830">
      <c r="A1830" s="8">
        <v>108.0</v>
      </c>
      <c r="B1830" s="9" t="s">
        <v>3686</v>
      </c>
      <c r="C1830" s="10" t="s">
        <v>3687</v>
      </c>
      <c r="D1830" s="8">
        <v>25.0</v>
      </c>
      <c r="E1830" s="8">
        <v>34.0</v>
      </c>
      <c r="F1830" s="8">
        <v>9.0</v>
      </c>
      <c r="G1830" s="8">
        <v>25.0</v>
      </c>
      <c r="H1830" s="8">
        <v>12.7</v>
      </c>
      <c r="I1830" s="11">
        <v>3.0</v>
      </c>
      <c r="J1830" s="10">
        <v>1.1</v>
      </c>
      <c r="K1830" s="10">
        <v>3.0</v>
      </c>
      <c r="L1830" s="8">
        <v>38.6</v>
      </c>
      <c r="M1830" s="8">
        <v>0.0</v>
      </c>
      <c r="N1830" s="8">
        <v>0.0</v>
      </c>
      <c r="O1830" s="8">
        <v>0.0</v>
      </c>
      <c r="P1830" s="8">
        <v>0.7</v>
      </c>
      <c r="Q1830" s="8">
        <v>1.0</v>
      </c>
      <c r="R1830" s="8">
        <v>67.6</v>
      </c>
      <c r="S1830" s="8">
        <v>0.9</v>
      </c>
      <c r="T1830" s="8">
        <v>2.0</v>
      </c>
      <c r="U1830" s="8">
        <v>2.9</v>
      </c>
      <c r="V1830" s="8">
        <v>0.9</v>
      </c>
      <c r="W1830" s="8">
        <v>0.8</v>
      </c>
      <c r="X1830" s="8">
        <v>0.6</v>
      </c>
      <c r="Y1830" s="8">
        <v>0.4</v>
      </c>
      <c r="Z1830" s="8">
        <v>1.5</v>
      </c>
      <c r="AA1830" s="8">
        <v>8.9</v>
      </c>
      <c r="AB1830" s="8">
        <v>0.0</v>
      </c>
      <c r="AC1830" s="8">
        <v>0.0</v>
      </c>
      <c r="AD1830" s="8">
        <v>-0.6</v>
      </c>
      <c r="AE1830" s="14">
        <v>2013.0</v>
      </c>
      <c r="AF1830" s="17"/>
    </row>
    <row r="1831">
      <c r="A1831" s="8">
        <v>109.0</v>
      </c>
      <c r="B1831" s="9" t="s">
        <v>3688</v>
      </c>
      <c r="C1831" s="10" t="s">
        <v>3689</v>
      </c>
      <c r="D1831" s="8">
        <v>27.0</v>
      </c>
      <c r="E1831" s="8">
        <v>29.0</v>
      </c>
      <c r="F1831" s="8">
        <v>21.0</v>
      </c>
      <c r="G1831" s="8">
        <v>8.0</v>
      </c>
      <c r="H1831" s="8">
        <v>13.7</v>
      </c>
      <c r="I1831" s="11">
        <v>3.0</v>
      </c>
      <c r="J1831" s="10">
        <v>1.0</v>
      </c>
      <c r="K1831" s="10">
        <v>2.2</v>
      </c>
      <c r="L1831" s="8">
        <v>43.8</v>
      </c>
      <c r="M1831" s="10">
        <v>0.7</v>
      </c>
      <c r="N1831" s="10">
        <v>1.4</v>
      </c>
      <c r="O1831" s="8">
        <v>50.0</v>
      </c>
      <c r="P1831" s="8">
        <v>0.3</v>
      </c>
      <c r="Q1831" s="8">
        <v>0.5</v>
      </c>
      <c r="R1831" s="8">
        <v>66.7</v>
      </c>
      <c r="S1831" s="8">
        <v>0.4</v>
      </c>
      <c r="T1831" s="8">
        <v>1.3</v>
      </c>
      <c r="U1831" s="8">
        <v>1.7</v>
      </c>
      <c r="V1831" s="8">
        <v>1.1</v>
      </c>
      <c r="W1831" s="8">
        <v>0.6</v>
      </c>
      <c r="X1831" s="8">
        <v>0.3</v>
      </c>
      <c r="Y1831" s="8">
        <v>0.2</v>
      </c>
      <c r="Z1831" s="8">
        <v>1.3</v>
      </c>
      <c r="AA1831" s="8">
        <v>7.6</v>
      </c>
      <c r="AB1831" s="8">
        <v>0.0</v>
      </c>
      <c r="AC1831" s="8">
        <v>0.0</v>
      </c>
      <c r="AD1831" s="8">
        <v>2.3</v>
      </c>
      <c r="AE1831" s="14">
        <v>2013.0</v>
      </c>
      <c r="AF1831" s="17"/>
    </row>
    <row r="1832">
      <c r="A1832" s="8">
        <v>110.0</v>
      </c>
      <c r="B1832" s="9" t="s">
        <v>3690</v>
      </c>
      <c r="C1832" s="10" t="s">
        <v>3691</v>
      </c>
      <c r="D1832" s="8">
        <v>22.0</v>
      </c>
      <c r="E1832" s="8">
        <v>32.0</v>
      </c>
      <c r="F1832" s="8">
        <v>16.0</v>
      </c>
      <c r="G1832" s="8">
        <v>16.0</v>
      </c>
      <c r="H1832" s="8">
        <v>8.8</v>
      </c>
      <c r="I1832" s="11">
        <v>2.8</v>
      </c>
      <c r="J1832" s="10">
        <v>0.9</v>
      </c>
      <c r="K1832" s="10">
        <v>2.4</v>
      </c>
      <c r="L1832" s="8">
        <v>37.2</v>
      </c>
      <c r="M1832" s="10">
        <v>0.2</v>
      </c>
      <c r="N1832" s="10">
        <v>0.7</v>
      </c>
      <c r="O1832" s="8">
        <v>31.8</v>
      </c>
      <c r="P1832" s="8">
        <v>0.8</v>
      </c>
      <c r="Q1832" s="8">
        <v>1.1</v>
      </c>
      <c r="R1832" s="8">
        <v>73.5</v>
      </c>
      <c r="S1832" s="8">
        <v>0.1</v>
      </c>
      <c r="T1832" s="8">
        <v>1.0</v>
      </c>
      <c r="U1832" s="8">
        <v>1.1</v>
      </c>
      <c r="V1832" s="8">
        <v>1.0</v>
      </c>
      <c r="W1832" s="8">
        <v>0.7</v>
      </c>
      <c r="X1832" s="8">
        <v>0.6</v>
      </c>
      <c r="Y1832" s="8">
        <v>0.1</v>
      </c>
      <c r="Z1832" s="8">
        <v>0.7</v>
      </c>
      <c r="AA1832" s="8">
        <v>6.5</v>
      </c>
      <c r="AB1832" s="8">
        <v>0.0</v>
      </c>
      <c r="AC1832" s="8">
        <v>0.0</v>
      </c>
      <c r="AD1832" s="8">
        <v>1.4</v>
      </c>
      <c r="AE1832" s="14">
        <v>2013.0</v>
      </c>
      <c r="AF1832" s="17"/>
    </row>
    <row r="1833">
      <c r="A1833" s="8">
        <v>111.0</v>
      </c>
      <c r="B1833" s="9" t="s">
        <v>3692</v>
      </c>
      <c r="C1833" s="10" t="s">
        <v>3693</v>
      </c>
      <c r="D1833" s="8">
        <v>23.0</v>
      </c>
      <c r="E1833" s="8">
        <v>33.0</v>
      </c>
      <c r="F1833" s="8">
        <v>12.0</v>
      </c>
      <c r="G1833" s="8">
        <v>21.0</v>
      </c>
      <c r="H1833" s="8">
        <v>11.2</v>
      </c>
      <c r="I1833" s="11">
        <v>2.8</v>
      </c>
      <c r="J1833" s="10">
        <v>1.1</v>
      </c>
      <c r="K1833" s="10">
        <v>2.5</v>
      </c>
      <c r="L1833" s="8">
        <v>41.7</v>
      </c>
      <c r="M1833" s="8">
        <v>0.0</v>
      </c>
      <c r="N1833" s="8">
        <v>0.0</v>
      </c>
      <c r="O1833" s="8">
        <v>0.0</v>
      </c>
      <c r="P1833" s="8">
        <v>0.7</v>
      </c>
      <c r="Q1833" s="8">
        <v>0.9</v>
      </c>
      <c r="R1833" s="8">
        <v>73.3</v>
      </c>
      <c r="S1833" s="8">
        <v>1.3</v>
      </c>
      <c r="T1833" s="8">
        <v>1.7</v>
      </c>
      <c r="U1833" s="8">
        <v>3.0</v>
      </c>
      <c r="V1833" s="8">
        <v>0.3</v>
      </c>
      <c r="W1833" s="8">
        <v>1.1</v>
      </c>
      <c r="X1833" s="8">
        <v>0.1</v>
      </c>
      <c r="Y1833" s="8">
        <v>0.4</v>
      </c>
      <c r="Z1833" s="8">
        <v>1.4</v>
      </c>
      <c r="AA1833" s="8">
        <v>7.2</v>
      </c>
      <c r="AB1833" s="8">
        <v>0.0</v>
      </c>
      <c r="AC1833" s="8">
        <v>0.0</v>
      </c>
      <c r="AD1833" s="8">
        <v>-2.5</v>
      </c>
      <c r="AE1833" s="14">
        <v>2013.0</v>
      </c>
      <c r="AF1833" s="17"/>
    </row>
    <row r="1834">
      <c r="A1834" s="8">
        <v>112.0</v>
      </c>
      <c r="B1834" s="9" t="s">
        <v>3694</v>
      </c>
      <c r="C1834" s="10" t="s">
        <v>3695</v>
      </c>
      <c r="D1834" s="8">
        <v>24.0</v>
      </c>
      <c r="E1834" s="8">
        <v>27.0</v>
      </c>
      <c r="F1834" s="8">
        <v>17.0</v>
      </c>
      <c r="G1834" s="8">
        <v>10.0</v>
      </c>
      <c r="H1834" s="8">
        <v>9.9</v>
      </c>
      <c r="I1834" s="11">
        <v>2.6</v>
      </c>
      <c r="J1834" s="10">
        <v>1.1</v>
      </c>
      <c r="K1834" s="10">
        <v>2.6</v>
      </c>
      <c r="L1834" s="8">
        <v>44.9</v>
      </c>
      <c r="M1834" s="8">
        <v>0.0</v>
      </c>
      <c r="N1834" s="8">
        <v>0.0</v>
      </c>
      <c r="O1834" s="8">
        <v>0.0</v>
      </c>
      <c r="P1834" s="8">
        <v>0.3</v>
      </c>
      <c r="Q1834" s="8">
        <v>0.5</v>
      </c>
      <c r="R1834" s="8">
        <v>64.3</v>
      </c>
      <c r="S1834" s="8">
        <v>0.8</v>
      </c>
      <c r="T1834" s="8">
        <v>1.3</v>
      </c>
      <c r="U1834" s="8">
        <v>2.1</v>
      </c>
      <c r="V1834" s="8">
        <v>0.2</v>
      </c>
      <c r="W1834" s="8">
        <v>0.8</v>
      </c>
      <c r="X1834" s="8">
        <v>0.4</v>
      </c>
      <c r="Y1834" s="8">
        <v>0.2</v>
      </c>
      <c r="Z1834" s="8">
        <v>2.0</v>
      </c>
      <c r="AA1834" s="8">
        <v>6.1</v>
      </c>
      <c r="AB1834" s="8">
        <v>0.0</v>
      </c>
      <c r="AC1834" s="8">
        <v>0.0</v>
      </c>
      <c r="AD1834" s="8">
        <v>0.7</v>
      </c>
      <c r="AE1834" s="14">
        <v>2013.0</v>
      </c>
      <c r="AF1834" s="17"/>
    </row>
    <row r="1835">
      <c r="A1835" s="8">
        <v>113.0</v>
      </c>
      <c r="B1835" s="9" t="s">
        <v>3696</v>
      </c>
      <c r="C1835" s="10" t="s">
        <v>3697</v>
      </c>
      <c r="D1835" s="8">
        <v>23.0</v>
      </c>
      <c r="E1835" s="8">
        <v>34.0</v>
      </c>
      <c r="F1835" s="8">
        <v>11.0</v>
      </c>
      <c r="G1835" s="8">
        <v>23.0</v>
      </c>
      <c r="H1835" s="8">
        <v>13.3</v>
      </c>
      <c r="I1835" s="11">
        <v>2.6</v>
      </c>
      <c r="J1835" s="10">
        <v>1.1</v>
      </c>
      <c r="K1835" s="10">
        <v>3.6</v>
      </c>
      <c r="L1835" s="8">
        <v>32.2</v>
      </c>
      <c r="M1835" s="10">
        <v>0.2</v>
      </c>
      <c r="N1835" s="10">
        <v>0.7</v>
      </c>
      <c r="O1835" s="8">
        <v>26.1</v>
      </c>
      <c r="P1835" s="8">
        <v>0.1</v>
      </c>
      <c r="Q1835" s="8">
        <v>0.2</v>
      </c>
      <c r="R1835" s="8">
        <v>57.1</v>
      </c>
      <c r="S1835" s="8">
        <v>0.5</v>
      </c>
      <c r="T1835" s="8">
        <v>1.7</v>
      </c>
      <c r="U1835" s="8">
        <v>2.1</v>
      </c>
      <c r="V1835" s="8">
        <v>0.9</v>
      </c>
      <c r="W1835" s="8">
        <v>0.9</v>
      </c>
      <c r="X1835" s="8">
        <v>0.7</v>
      </c>
      <c r="Y1835" s="8">
        <v>0.2</v>
      </c>
      <c r="Z1835" s="8">
        <v>1.1</v>
      </c>
      <c r="AA1835" s="8">
        <v>7.7</v>
      </c>
      <c r="AB1835" s="8">
        <v>0.0</v>
      </c>
      <c r="AC1835" s="8">
        <v>0.0</v>
      </c>
      <c r="AD1835" s="8">
        <v>-4.2</v>
      </c>
      <c r="AE1835" s="14">
        <v>2013.0</v>
      </c>
      <c r="AF1835" s="17"/>
    </row>
    <row r="1836">
      <c r="A1836" s="8">
        <v>114.0</v>
      </c>
      <c r="B1836" s="9" t="s">
        <v>3698</v>
      </c>
      <c r="C1836" s="10" t="s">
        <v>3699</v>
      </c>
      <c r="D1836" s="8">
        <v>26.0</v>
      </c>
      <c r="E1836" s="8">
        <v>30.0</v>
      </c>
      <c r="F1836" s="8">
        <v>22.0</v>
      </c>
      <c r="G1836" s="8">
        <v>8.0</v>
      </c>
      <c r="H1836" s="8">
        <v>8.8</v>
      </c>
      <c r="I1836" s="11">
        <v>2.4</v>
      </c>
      <c r="J1836" s="10">
        <v>0.9</v>
      </c>
      <c r="K1836" s="10">
        <v>2.4</v>
      </c>
      <c r="L1836" s="8">
        <v>37.5</v>
      </c>
      <c r="M1836" s="10">
        <v>0.1</v>
      </c>
      <c r="N1836" s="10">
        <v>0.5</v>
      </c>
      <c r="O1836" s="8">
        <v>14.3</v>
      </c>
      <c r="P1836" s="8">
        <v>0.5</v>
      </c>
      <c r="Q1836" s="8">
        <v>0.7</v>
      </c>
      <c r="R1836" s="8">
        <v>71.4</v>
      </c>
      <c r="S1836" s="8">
        <v>0.4</v>
      </c>
      <c r="T1836" s="8">
        <v>1.1</v>
      </c>
      <c r="U1836" s="8">
        <v>1.5</v>
      </c>
      <c r="V1836" s="8">
        <v>0.7</v>
      </c>
      <c r="W1836" s="8">
        <v>0.5</v>
      </c>
      <c r="X1836" s="8">
        <v>0.1</v>
      </c>
      <c r="Y1836" s="8">
        <v>0.2</v>
      </c>
      <c r="Z1836" s="8">
        <v>0.9</v>
      </c>
      <c r="AA1836" s="8">
        <v>5.2</v>
      </c>
      <c r="AB1836" s="8">
        <v>0.0</v>
      </c>
      <c r="AC1836" s="8">
        <v>0.0</v>
      </c>
      <c r="AD1836" s="8">
        <v>-2.3</v>
      </c>
      <c r="AE1836" s="14">
        <v>2013.0</v>
      </c>
      <c r="AF1836" s="17"/>
    </row>
    <row r="1837">
      <c r="A1837" s="8">
        <v>115.0</v>
      </c>
      <c r="B1837" s="9" t="s">
        <v>3700</v>
      </c>
      <c r="C1837" s="10" t="s">
        <v>3701</v>
      </c>
      <c r="D1837" s="8">
        <v>28.0</v>
      </c>
      <c r="E1837" s="8">
        <v>3.0</v>
      </c>
      <c r="F1837" s="8">
        <v>0.0</v>
      </c>
      <c r="G1837" s="8">
        <v>3.0</v>
      </c>
      <c r="H1837" s="8">
        <v>16.5</v>
      </c>
      <c r="I1837" s="11">
        <v>2.3</v>
      </c>
      <c r="J1837" s="10">
        <v>0.7</v>
      </c>
      <c r="K1837" s="10">
        <v>6.0</v>
      </c>
      <c r="L1837" s="8">
        <v>11.1</v>
      </c>
      <c r="M1837" s="8">
        <v>0.0</v>
      </c>
      <c r="N1837" s="10">
        <v>0.3</v>
      </c>
      <c r="O1837" s="8">
        <v>0.0</v>
      </c>
      <c r="P1837" s="8">
        <v>1.0</v>
      </c>
      <c r="Q1837" s="8">
        <v>1.0</v>
      </c>
      <c r="R1837" s="8">
        <v>100.0</v>
      </c>
      <c r="S1837" s="8">
        <v>1.0</v>
      </c>
      <c r="T1837" s="8">
        <v>4.0</v>
      </c>
      <c r="U1837" s="8">
        <v>5.0</v>
      </c>
      <c r="V1837" s="8">
        <v>2.0</v>
      </c>
      <c r="W1837" s="8">
        <v>1.3</v>
      </c>
      <c r="X1837" s="8">
        <v>1.3</v>
      </c>
      <c r="Y1837" s="8">
        <v>0.0</v>
      </c>
      <c r="Z1837" s="8">
        <v>0.3</v>
      </c>
      <c r="AA1837" s="8">
        <v>12.0</v>
      </c>
      <c r="AB1837" s="8">
        <v>0.0</v>
      </c>
      <c r="AC1837" s="8">
        <v>0.0</v>
      </c>
      <c r="AD1837" s="8">
        <v>6.3</v>
      </c>
      <c r="AE1837" s="14">
        <v>2013.0</v>
      </c>
      <c r="AF1837" s="17"/>
    </row>
    <row r="1838">
      <c r="A1838" s="8">
        <v>116.0</v>
      </c>
      <c r="B1838" s="9" t="s">
        <v>3702</v>
      </c>
      <c r="C1838" s="10" t="s">
        <v>3703</v>
      </c>
      <c r="D1838" s="8">
        <v>25.0</v>
      </c>
      <c r="E1838" s="8">
        <v>34.0</v>
      </c>
      <c r="F1838" s="8">
        <v>19.0</v>
      </c>
      <c r="G1838" s="8">
        <v>15.0</v>
      </c>
      <c r="H1838" s="8">
        <v>14.0</v>
      </c>
      <c r="I1838" s="11">
        <v>2.3</v>
      </c>
      <c r="J1838" s="10">
        <v>1.0</v>
      </c>
      <c r="K1838" s="10">
        <v>1.9</v>
      </c>
      <c r="L1838" s="8">
        <v>51.6</v>
      </c>
      <c r="M1838" s="8">
        <v>0.0</v>
      </c>
      <c r="N1838" s="8">
        <v>0.0</v>
      </c>
      <c r="O1838" s="8">
        <v>0.0</v>
      </c>
      <c r="P1838" s="8">
        <v>0.4</v>
      </c>
      <c r="Q1838" s="8">
        <v>0.9</v>
      </c>
      <c r="R1838" s="8">
        <v>41.9</v>
      </c>
      <c r="S1838" s="8">
        <v>1.1</v>
      </c>
      <c r="T1838" s="8">
        <v>3.0</v>
      </c>
      <c r="U1838" s="8">
        <v>4.1</v>
      </c>
      <c r="V1838" s="8">
        <v>0.2</v>
      </c>
      <c r="W1838" s="8">
        <v>0.9</v>
      </c>
      <c r="X1838" s="8">
        <v>0.2</v>
      </c>
      <c r="Y1838" s="8">
        <v>0.5</v>
      </c>
      <c r="Z1838" s="8">
        <v>2.6</v>
      </c>
      <c r="AA1838" s="8">
        <v>8.1</v>
      </c>
      <c r="AB1838" s="8">
        <v>0.0</v>
      </c>
      <c r="AC1838" s="8">
        <v>0.0</v>
      </c>
      <c r="AD1838" s="8">
        <v>-1.9</v>
      </c>
      <c r="AE1838" s="14">
        <v>2013.0</v>
      </c>
      <c r="AF1838" s="17"/>
    </row>
    <row r="1839">
      <c r="A1839" s="8">
        <v>117.0</v>
      </c>
      <c r="B1839" s="9" t="s">
        <v>3704</v>
      </c>
      <c r="C1839" s="10" t="s">
        <v>3705</v>
      </c>
      <c r="D1839" s="8">
        <v>23.0</v>
      </c>
      <c r="E1839" s="8">
        <v>30.0</v>
      </c>
      <c r="F1839" s="8">
        <v>22.0</v>
      </c>
      <c r="G1839" s="8">
        <v>8.0</v>
      </c>
      <c r="H1839" s="8">
        <v>9.2</v>
      </c>
      <c r="I1839" s="11">
        <v>2.3</v>
      </c>
      <c r="J1839" s="10">
        <v>0.8</v>
      </c>
      <c r="K1839" s="10">
        <v>2.3</v>
      </c>
      <c r="L1839" s="8">
        <v>35.3</v>
      </c>
      <c r="M1839" s="10">
        <v>0.1</v>
      </c>
      <c r="N1839" s="10">
        <v>0.5</v>
      </c>
      <c r="O1839" s="8">
        <v>25.0</v>
      </c>
      <c r="P1839" s="8">
        <v>0.5</v>
      </c>
      <c r="Q1839" s="8">
        <v>0.8</v>
      </c>
      <c r="R1839" s="8">
        <v>64.0</v>
      </c>
      <c r="S1839" s="8">
        <v>0.2</v>
      </c>
      <c r="T1839" s="8">
        <v>0.4</v>
      </c>
      <c r="U1839" s="8">
        <v>0.7</v>
      </c>
      <c r="V1839" s="8">
        <v>0.8</v>
      </c>
      <c r="W1839" s="8">
        <v>0.6</v>
      </c>
      <c r="X1839" s="8">
        <v>0.3</v>
      </c>
      <c r="Y1839" s="8">
        <v>0.1</v>
      </c>
      <c r="Z1839" s="8">
        <v>1.2</v>
      </c>
      <c r="AA1839" s="8">
        <v>4.6</v>
      </c>
      <c r="AB1839" s="8">
        <v>0.0</v>
      </c>
      <c r="AC1839" s="8">
        <v>0.0</v>
      </c>
      <c r="AD1839" s="8">
        <v>1.6</v>
      </c>
      <c r="AE1839" s="14">
        <v>2013.0</v>
      </c>
      <c r="AF1839" s="17"/>
    </row>
    <row r="1840">
      <c r="A1840" s="8">
        <v>118.0</v>
      </c>
      <c r="B1840" s="9" t="s">
        <v>3706</v>
      </c>
      <c r="C1840" s="10" t="s">
        <v>3707</v>
      </c>
      <c r="D1840" s="8">
        <v>22.0</v>
      </c>
      <c r="E1840" s="8">
        <v>17.0</v>
      </c>
      <c r="F1840" s="8">
        <v>12.0</v>
      </c>
      <c r="G1840" s="8">
        <v>5.0</v>
      </c>
      <c r="H1840" s="8">
        <v>7.2</v>
      </c>
      <c r="I1840" s="11">
        <v>2.2</v>
      </c>
      <c r="J1840" s="10">
        <v>0.9</v>
      </c>
      <c r="K1840" s="10">
        <v>2.3</v>
      </c>
      <c r="L1840" s="8">
        <v>38.5</v>
      </c>
      <c r="M1840" s="8">
        <v>0.0</v>
      </c>
      <c r="N1840" s="8">
        <v>0.0</v>
      </c>
      <c r="O1840" s="8">
        <v>0.0</v>
      </c>
      <c r="P1840" s="8">
        <v>0.5</v>
      </c>
      <c r="Q1840" s="8">
        <v>0.7</v>
      </c>
      <c r="R1840" s="8">
        <v>66.7</v>
      </c>
      <c r="S1840" s="8">
        <v>0.2</v>
      </c>
      <c r="T1840" s="8">
        <v>0.5</v>
      </c>
      <c r="U1840" s="8">
        <v>0.7</v>
      </c>
      <c r="V1840" s="8">
        <v>0.5</v>
      </c>
      <c r="W1840" s="8">
        <v>0.2</v>
      </c>
      <c r="X1840" s="8">
        <v>0.1</v>
      </c>
      <c r="Y1840" s="8">
        <v>0.1</v>
      </c>
      <c r="Z1840" s="8">
        <v>0.9</v>
      </c>
      <c r="AA1840" s="8">
        <v>3.8</v>
      </c>
      <c r="AB1840" s="8">
        <v>0.0</v>
      </c>
      <c r="AC1840" s="8">
        <v>0.0</v>
      </c>
      <c r="AD1840" s="8">
        <v>-0.1</v>
      </c>
      <c r="AE1840" s="14">
        <v>2013.0</v>
      </c>
      <c r="AF1840" s="17"/>
    </row>
    <row r="1841">
      <c r="A1841" s="8">
        <v>119.0</v>
      </c>
      <c r="B1841" s="9" t="s">
        <v>3708</v>
      </c>
      <c r="C1841" s="10" t="s">
        <v>3709</v>
      </c>
      <c r="D1841" s="8">
        <v>24.0</v>
      </c>
      <c r="E1841" s="8">
        <v>26.0</v>
      </c>
      <c r="F1841" s="8">
        <v>13.0</v>
      </c>
      <c r="G1841" s="8">
        <v>13.0</v>
      </c>
      <c r="H1841" s="8">
        <v>9.4</v>
      </c>
      <c r="I1841" s="11">
        <v>2.2</v>
      </c>
      <c r="J1841" s="10">
        <v>0.8</v>
      </c>
      <c r="K1841" s="10">
        <v>3.8</v>
      </c>
      <c r="L1841" s="8">
        <v>20.2</v>
      </c>
      <c r="M1841" s="10">
        <v>0.3</v>
      </c>
      <c r="N1841" s="10">
        <v>1.5</v>
      </c>
      <c r="O1841" s="8">
        <v>23.1</v>
      </c>
      <c r="P1841" s="8">
        <v>0.3</v>
      </c>
      <c r="Q1841" s="8">
        <v>0.5</v>
      </c>
      <c r="R1841" s="8">
        <v>75.0</v>
      </c>
      <c r="S1841" s="8">
        <v>0.4</v>
      </c>
      <c r="T1841" s="8">
        <v>0.5</v>
      </c>
      <c r="U1841" s="8">
        <v>0.9</v>
      </c>
      <c r="V1841" s="8">
        <v>0.3</v>
      </c>
      <c r="W1841" s="8">
        <v>0.3</v>
      </c>
      <c r="X1841" s="8">
        <v>0.2</v>
      </c>
      <c r="Y1841" s="8">
        <v>0.1</v>
      </c>
      <c r="Z1841" s="8">
        <v>1.0</v>
      </c>
      <c r="AA1841" s="8">
        <v>4.3</v>
      </c>
      <c r="AB1841" s="8">
        <v>0.0</v>
      </c>
      <c r="AC1841" s="8">
        <v>0.0</v>
      </c>
      <c r="AD1841" s="8">
        <v>-3.4</v>
      </c>
      <c r="AE1841" s="14">
        <v>2013.0</v>
      </c>
      <c r="AF1841" s="17"/>
    </row>
    <row r="1842">
      <c r="A1842" s="8">
        <v>120.0</v>
      </c>
      <c r="B1842" s="9" t="s">
        <v>3710</v>
      </c>
      <c r="C1842" s="10" t="s">
        <v>3711</v>
      </c>
      <c r="D1842" s="8">
        <v>32.0</v>
      </c>
      <c r="E1842" s="8">
        <v>22.0</v>
      </c>
      <c r="F1842" s="8">
        <v>8.0</v>
      </c>
      <c r="G1842" s="8">
        <v>14.0</v>
      </c>
      <c r="H1842" s="8">
        <v>13.0</v>
      </c>
      <c r="I1842" s="11">
        <v>2.1</v>
      </c>
      <c r="J1842" s="10">
        <v>0.7</v>
      </c>
      <c r="K1842" s="10">
        <v>2.5</v>
      </c>
      <c r="L1842" s="8">
        <v>29.1</v>
      </c>
      <c r="M1842" s="10">
        <v>0.5</v>
      </c>
      <c r="N1842" s="10">
        <v>1.8</v>
      </c>
      <c r="O1842" s="8">
        <v>27.5</v>
      </c>
      <c r="P1842" s="8">
        <v>0.1</v>
      </c>
      <c r="Q1842" s="8">
        <v>0.2</v>
      </c>
      <c r="R1842" s="8">
        <v>75.0</v>
      </c>
      <c r="S1842" s="8">
        <v>0.4</v>
      </c>
      <c r="T1842" s="8">
        <v>1.5</v>
      </c>
      <c r="U1842" s="8">
        <v>1.9</v>
      </c>
      <c r="V1842" s="8">
        <v>0.5</v>
      </c>
      <c r="W1842" s="8">
        <v>0.5</v>
      </c>
      <c r="X1842" s="8">
        <v>0.4</v>
      </c>
      <c r="Y1842" s="8">
        <v>0.2</v>
      </c>
      <c r="Z1842" s="8">
        <v>0.9</v>
      </c>
      <c r="AA1842" s="8">
        <v>6.2</v>
      </c>
      <c r="AB1842" s="8">
        <v>0.0</v>
      </c>
      <c r="AC1842" s="8">
        <v>0.0</v>
      </c>
      <c r="AD1842" s="8">
        <v>-1.0</v>
      </c>
      <c r="AE1842" s="14">
        <v>2013.0</v>
      </c>
      <c r="AF1842" s="17"/>
    </row>
    <row r="1843">
      <c r="A1843" s="8">
        <v>121.0</v>
      </c>
      <c r="B1843" s="9" t="s">
        <v>3712</v>
      </c>
      <c r="C1843" s="10" t="s">
        <v>3713</v>
      </c>
      <c r="D1843" s="8">
        <v>23.0</v>
      </c>
      <c r="E1843" s="8">
        <v>24.0</v>
      </c>
      <c r="F1843" s="8">
        <v>7.0</v>
      </c>
      <c r="G1843" s="8">
        <v>17.0</v>
      </c>
      <c r="H1843" s="8">
        <v>14.1</v>
      </c>
      <c r="I1843" s="11">
        <v>2.1</v>
      </c>
      <c r="J1843" s="10">
        <v>0.8</v>
      </c>
      <c r="K1843" s="10">
        <v>2.0</v>
      </c>
      <c r="L1843" s="8">
        <v>36.7</v>
      </c>
      <c r="M1843" s="10">
        <v>0.3</v>
      </c>
      <c r="N1843" s="10">
        <v>1.0</v>
      </c>
      <c r="O1843" s="8">
        <v>28.0</v>
      </c>
      <c r="P1843" s="8">
        <v>0.3</v>
      </c>
      <c r="Q1843" s="8">
        <v>0.4</v>
      </c>
      <c r="R1843" s="8">
        <v>77.8</v>
      </c>
      <c r="S1843" s="8">
        <v>0.5</v>
      </c>
      <c r="T1843" s="8">
        <v>1.7</v>
      </c>
      <c r="U1843" s="8">
        <v>2.2</v>
      </c>
      <c r="V1843" s="8">
        <v>0.7</v>
      </c>
      <c r="W1843" s="8">
        <v>0.6</v>
      </c>
      <c r="X1843" s="8">
        <v>0.3</v>
      </c>
      <c r="Y1843" s="8">
        <v>0.2</v>
      </c>
      <c r="Z1843" s="8">
        <v>1.3</v>
      </c>
      <c r="AA1843" s="8">
        <v>6.3</v>
      </c>
      <c r="AB1843" s="8">
        <v>0.0</v>
      </c>
      <c r="AC1843" s="8">
        <v>0.0</v>
      </c>
      <c r="AD1843" s="8">
        <v>-2.5</v>
      </c>
      <c r="AE1843" s="14">
        <v>2013.0</v>
      </c>
      <c r="AF1843" s="17"/>
    </row>
    <row r="1844">
      <c r="A1844" s="8">
        <v>122.0</v>
      </c>
      <c r="B1844" s="9" t="s">
        <v>3714</v>
      </c>
      <c r="C1844" s="10" t="s">
        <v>3715</v>
      </c>
      <c r="D1844" s="8">
        <v>37.0</v>
      </c>
      <c r="E1844" s="8">
        <v>1.0</v>
      </c>
      <c r="F1844" s="8">
        <v>0.0</v>
      </c>
      <c r="G1844" s="8">
        <v>1.0</v>
      </c>
      <c r="H1844" s="8">
        <v>12.5</v>
      </c>
      <c r="I1844" s="11">
        <v>2.0</v>
      </c>
      <c r="J1844" s="10">
        <v>1.0</v>
      </c>
      <c r="K1844" s="10">
        <v>3.0</v>
      </c>
      <c r="L1844" s="8">
        <v>33.3</v>
      </c>
      <c r="M1844" s="8">
        <v>0.0</v>
      </c>
      <c r="N1844" s="10">
        <v>1.0</v>
      </c>
      <c r="O1844" s="8">
        <v>0.0</v>
      </c>
      <c r="P1844" s="8">
        <v>0.0</v>
      </c>
      <c r="Q1844" s="8">
        <v>0.0</v>
      </c>
      <c r="R1844" s="8">
        <v>0.0</v>
      </c>
      <c r="S1844" s="8">
        <v>0.0</v>
      </c>
      <c r="T1844" s="8">
        <v>1.0</v>
      </c>
      <c r="U1844" s="8">
        <v>1.0</v>
      </c>
      <c r="V1844" s="8">
        <v>1.0</v>
      </c>
      <c r="W1844" s="8">
        <v>3.0</v>
      </c>
      <c r="X1844" s="8">
        <v>0.0</v>
      </c>
      <c r="Y1844" s="8">
        <v>0.0</v>
      </c>
      <c r="Z1844" s="8">
        <v>0.0</v>
      </c>
      <c r="AA1844" s="8">
        <v>4.0</v>
      </c>
      <c r="AB1844" s="8">
        <v>0.0</v>
      </c>
      <c r="AC1844" s="8">
        <v>0.0</v>
      </c>
      <c r="AD1844" s="8">
        <v>6.0</v>
      </c>
      <c r="AE1844" s="14">
        <v>2013.0</v>
      </c>
      <c r="AF1844" s="17"/>
    </row>
    <row r="1845">
      <c r="A1845" s="8">
        <v>122.0</v>
      </c>
      <c r="B1845" s="9" t="s">
        <v>3716</v>
      </c>
      <c r="C1845" s="10" t="s">
        <v>3717</v>
      </c>
      <c r="D1845" s="8">
        <v>28.0</v>
      </c>
      <c r="E1845" s="8">
        <v>1.0</v>
      </c>
      <c r="F1845" s="8">
        <v>0.0</v>
      </c>
      <c r="G1845" s="8">
        <v>1.0</v>
      </c>
      <c r="H1845" s="8">
        <v>10.3</v>
      </c>
      <c r="I1845" s="11">
        <v>2.0</v>
      </c>
      <c r="J1845" s="10">
        <v>1.0</v>
      </c>
      <c r="K1845" s="10">
        <v>2.0</v>
      </c>
      <c r="L1845" s="8">
        <v>50.0</v>
      </c>
      <c r="M1845" s="8">
        <v>0.0</v>
      </c>
      <c r="N1845" s="8">
        <v>0.0</v>
      </c>
      <c r="O1845" s="8">
        <v>0.0</v>
      </c>
      <c r="P1845" s="8">
        <v>0.0</v>
      </c>
      <c r="Q1845" s="8">
        <v>0.0</v>
      </c>
      <c r="R1845" s="8">
        <v>0.0</v>
      </c>
      <c r="S1845" s="8">
        <v>1.0</v>
      </c>
      <c r="T1845" s="8">
        <v>1.0</v>
      </c>
      <c r="U1845" s="8">
        <v>2.0</v>
      </c>
      <c r="V1845" s="8">
        <v>0.0</v>
      </c>
      <c r="W1845" s="8">
        <v>2.0</v>
      </c>
      <c r="X1845" s="8">
        <v>0.0</v>
      </c>
      <c r="Y1845" s="8">
        <v>1.0</v>
      </c>
      <c r="Z1845" s="8">
        <v>1.0</v>
      </c>
      <c r="AA1845" s="8">
        <v>6.0</v>
      </c>
      <c r="AB1845" s="8">
        <v>0.0</v>
      </c>
      <c r="AC1845" s="8">
        <v>0.0</v>
      </c>
      <c r="AD1845" s="8">
        <v>-11.0</v>
      </c>
      <c r="AE1845" s="14">
        <v>2013.0</v>
      </c>
      <c r="AF1845" s="17"/>
    </row>
    <row r="1846">
      <c r="A1846" s="8">
        <v>122.0</v>
      </c>
      <c r="B1846" s="9" t="s">
        <v>3718</v>
      </c>
      <c r="C1846" s="10" t="s">
        <v>3719</v>
      </c>
      <c r="D1846" s="8">
        <v>25.0</v>
      </c>
      <c r="E1846" s="8">
        <v>3.0</v>
      </c>
      <c r="F1846" s="8">
        <v>1.0</v>
      </c>
      <c r="G1846" s="8">
        <v>2.0</v>
      </c>
      <c r="H1846" s="8">
        <v>8.5</v>
      </c>
      <c r="I1846" s="11">
        <v>2.0</v>
      </c>
      <c r="J1846" s="10">
        <v>0.7</v>
      </c>
      <c r="K1846" s="10">
        <v>0.7</v>
      </c>
      <c r="L1846" s="8">
        <v>100.0</v>
      </c>
      <c r="M1846" s="8">
        <v>0.0</v>
      </c>
      <c r="N1846" s="8">
        <v>0.0</v>
      </c>
      <c r="O1846" s="8">
        <v>0.0</v>
      </c>
      <c r="P1846" s="8">
        <v>0.7</v>
      </c>
      <c r="Q1846" s="8">
        <v>1.0</v>
      </c>
      <c r="R1846" s="8">
        <v>66.7</v>
      </c>
      <c r="S1846" s="8">
        <v>0.7</v>
      </c>
      <c r="T1846" s="8">
        <v>1.3</v>
      </c>
      <c r="U1846" s="8">
        <v>2.0</v>
      </c>
      <c r="V1846" s="8">
        <v>0.3</v>
      </c>
      <c r="W1846" s="8">
        <v>1.0</v>
      </c>
      <c r="X1846" s="8">
        <v>1.0</v>
      </c>
      <c r="Y1846" s="8">
        <v>0.0</v>
      </c>
      <c r="Z1846" s="8">
        <v>0.3</v>
      </c>
      <c r="AA1846" s="8">
        <v>6.3</v>
      </c>
      <c r="AB1846" s="8">
        <v>0.0</v>
      </c>
      <c r="AC1846" s="8">
        <v>0.0</v>
      </c>
      <c r="AD1846" s="8">
        <v>-9.3</v>
      </c>
      <c r="AE1846" s="14">
        <v>2013.0</v>
      </c>
      <c r="AF1846" s="17"/>
    </row>
    <row r="1847">
      <c r="A1847" s="8">
        <v>125.0</v>
      </c>
      <c r="B1847" s="9" t="s">
        <v>3720</v>
      </c>
      <c r="C1847" s="10" t="s">
        <v>3721</v>
      </c>
      <c r="D1847" s="8">
        <v>27.0</v>
      </c>
      <c r="E1847" s="8">
        <v>22.0</v>
      </c>
      <c r="F1847" s="8">
        <v>11.0</v>
      </c>
      <c r="G1847" s="8">
        <v>11.0</v>
      </c>
      <c r="H1847" s="8">
        <v>9.8</v>
      </c>
      <c r="I1847" s="11">
        <v>1.9</v>
      </c>
      <c r="J1847" s="10">
        <v>0.8</v>
      </c>
      <c r="K1847" s="10">
        <v>1.9</v>
      </c>
      <c r="L1847" s="8">
        <v>41.5</v>
      </c>
      <c r="M1847" s="8">
        <v>0.0</v>
      </c>
      <c r="N1847" s="8">
        <v>0.0</v>
      </c>
      <c r="O1847" s="8">
        <v>0.0</v>
      </c>
      <c r="P1847" s="8">
        <v>0.4</v>
      </c>
      <c r="Q1847" s="8">
        <v>0.5</v>
      </c>
      <c r="R1847" s="8">
        <v>80.0</v>
      </c>
      <c r="S1847" s="8">
        <v>1.1</v>
      </c>
      <c r="T1847" s="8">
        <v>2.0</v>
      </c>
      <c r="U1847" s="8">
        <v>3.1</v>
      </c>
      <c r="V1847" s="8">
        <v>0.1</v>
      </c>
      <c r="W1847" s="8">
        <v>0.5</v>
      </c>
      <c r="X1847" s="8">
        <v>0.4</v>
      </c>
      <c r="Y1847" s="8">
        <v>0.3</v>
      </c>
      <c r="Z1847" s="8">
        <v>1.5</v>
      </c>
      <c r="AA1847" s="8">
        <v>6.5</v>
      </c>
      <c r="AB1847" s="8">
        <v>0.0</v>
      </c>
      <c r="AC1847" s="8">
        <v>0.0</v>
      </c>
      <c r="AD1847" s="8">
        <v>-1.8</v>
      </c>
      <c r="AE1847" s="14">
        <v>2013.0</v>
      </c>
      <c r="AF1847" s="17"/>
    </row>
    <row r="1848">
      <c r="A1848" s="8">
        <v>126.0</v>
      </c>
      <c r="B1848" s="9" t="s">
        <v>3722</v>
      </c>
      <c r="C1848" s="10" t="s">
        <v>3723</v>
      </c>
      <c r="D1848" s="8">
        <v>27.0</v>
      </c>
      <c r="E1848" s="8">
        <v>7.0</v>
      </c>
      <c r="F1848" s="8">
        <v>2.0</v>
      </c>
      <c r="G1848" s="8">
        <v>5.0</v>
      </c>
      <c r="H1848" s="8">
        <v>7.8</v>
      </c>
      <c r="I1848" s="11">
        <v>1.9</v>
      </c>
      <c r="J1848" s="10">
        <v>0.7</v>
      </c>
      <c r="K1848" s="10">
        <v>2.4</v>
      </c>
      <c r="L1848" s="8">
        <v>29.4</v>
      </c>
      <c r="M1848" s="10">
        <v>0.3</v>
      </c>
      <c r="N1848" s="10">
        <v>1.1</v>
      </c>
      <c r="O1848" s="8">
        <v>25.0</v>
      </c>
      <c r="P1848" s="8">
        <v>0.1</v>
      </c>
      <c r="Q1848" s="8">
        <v>0.1</v>
      </c>
      <c r="R1848" s="8">
        <v>100.0</v>
      </c>
      <c r="S1848" s="8">
        <v>1.3</v>
      </c>
      <c r="T1848" s="8">
        <v>1.0</v>
      </c>
      <c r="U1848" s="8">
        <v>2.3</v>
      </c>
      <c r="V1848" s="8">
        <v>0.3</v>
      </c>
      <c r="W1848" s="8">
        <v>0.9</v>
      </c>
      <c r="X1848" s="8">
        <v>0.3</v>
      </c>
      <c r="Y1848" s="8">
        <v>0.4</v>
      </c>
      <c r="Z1848" s="8">
        <v>0.6</v>
      </c>
      <c r="AA1848" s="8">
        <v>6.1</v>
      </c>
      <c r="AB1848" s="8">
        <v>0.0</v>
      </c>
      <c r="AC1848" s="8">
        <v>0.0</v>
      </c>
      <c r="AD1848" s="8">
        <v>1.1</v>
      </c>
      <c r="AE1848" s="14">
        <v>2013.0</v>
      </c>
      <c r="AF1848" s="17"/>
    </row>
    <row r="1849">
      <c r="A1849" s="8">
        <v>126.0</v>
      </c>
      <c r="B1849" s="9" t="s">
        <v>3724</v>
      </c>
      <c r="C1849" s="10" t="s">
        <v>3725</v>
      </c>
      <c r="D1849" s="8">
        <v>24.0</v>
      </c>
      <c r="E1849" s="8">
        <v>28.0</v>
      </c>
      <c r="F1849" s="8">
        <v>22.0</v>
      </c>
      <c r="G1849" s="8">
        <v>6.0</v>
      </c>
      <c r="H1849" s="8">
        <v>7.6</v>
      </c>
      <c r="I1849" s="11">
        <v>1.9</v>
      </c>
      <c r="J1849" s="10">
        <v>0.7</v>
      </c>
      <c r="K1849" s="10">
        <v>2.1</v>
      </c>
      <c r="L1849" s="8">
        <v>31.7</v>
      </c>
      <c r="M1849" s="10">
        <v>0.4</v>
      </c>
      <c r="N1849" s="10">
        <v>1.1</v>
      </c>
      <c r="O1849" s="8">
        <v>31.3</v>
      </c>
      <c r="P1849" s="8">
        <v>0.1</v>
      </c>
      <c r="Q1849" s="8">
        <v>0.3</v>
      </c>
      <c r="R1849" s="8">
        <v>57.1</v>
      </c>
      <c r="S1849" s="8">
        <v>0.4</v>
      </c>
      <c r="T1849" s="8">
        <v>1.0</v>
      </c>
      <c r="U1849" s="8">
        <v>1.4</v>
      </c>
      <c r="V1849" s="8">
        <v>0.5</v>
      </c>
      <c r="W1849" s="8">
        <v>0.4</v>
      </c>
      <c r="X1849" s="8">
        <v>0.5</v>
      </c>
      <c r="Y1849" s="8">
        <v>0.3</v>
      </c>
      <c r="Z1849" s="8">
        <v>1.1</v>
      </c>
      <c r="AA1849" s="8">
        <v>5.9</v>
      </c>
      <c r="AB1849" s="8">
        <v>0.0</v>
      </c>
      <c r="AC1849" s="8">
        <v>0.0</v>
      </c>
      <c r="AD1849" s="8">
        <v>-0.6</v>
      </c>
      <c r="AE1849" s="14">
        <v>2013.0</v>
      </c>
      <c r="AF1849" s="17"/>
    </row>
    <row r="1850">
      <c r="A1850" s="8">
        <v>128.0</v>
      </c>
      <c r="B1850" s="9" t="s">
        <v>3726</v>
      </c>
      <c r="C1850" s="10" t="s">
        <v>3727</v>
      </c>
      <c r="D1850" s="8">
        <v>23.0</v>
      </c>
      <c r="E1850" s="8">
        <v>25.0</v>
      </c>
      <c r="F1850" s="8">
        <v>12.0</v>
      </c>
      <c r="G1850" s="8">
        <v>13.0</v>
      </c>
      <c r="H1850" s="8">
        <v>7.5</v>
      </c>
      <c r="I1850" s="11">
        <v>1.8</v>
      </c>
      <c r="J1850" s="10">
        <v>0.8</v>
      </c>
      <c r="K1850" s="10">
        <v>2.1</v>
      </c>
      <c r="L1850" s="8">
        <v>35.8</v>
      </c>
      <c r="M1850" s="8">
        <v>0.0</v>
      </c>
      <c r="N1850" s="8">
        <v>0.0</v>
      </c>
      <c r="O1850" s="8">
        <v>0.0</v>
      </c>
      <c r="P1850" s="8">
        <v>0.2</v>
      </c>
      <c r="Q1850" s="8">
        <v>0.3</v>
      </c>
      <c r="R1850" s="8">
        <v>85.7</v>
      </c>
      <c r="S1850" s="8">
        <v>0.6</v>
      </c>
      <c r="T1850" s="8">
        <v>1.0</v>
      </c>
      <c r="U1850" s="8">
        <v>1.6</v>
      </c>
      <c r="V1850" s="8">
        <v>0.2</v>
      </c>
      <c r="W1850" s="8">
        <v>0.4</v>
      </c>
      <c r="X1850" s="8">
        <v>0.1</v>
      </c>
      <c r="Y1850" s="8">
        <v>0.1</v>
      </c>
      <c r="Z1850" s="8">
        <v>0.7</v>
      </c>
      <c r="AA1850" s="8">
        <v>3.8</v>
      </c>
      <c r="AB1850" s="8">
        <v>0.0</v>
      </c>
      <c r="AC1850" s="8">
        <v>0.0</v>
      </c>
      <c r="AD1850" s="8">
        <v>0.0</v>
      </c>
      <c r="AE1850" s="14">
        <v>2013.0</v>
      </c>
      <c r="AF1850" s="17"/>
    </row>
    <row r="1851">
      <c r="A1851" s="8">
        <v>129.0</v>
      </c>
      <c r="B1851" s="9" t="s">
        <v>3728</v>
      </c>
      <c r="C1851" s="10" t="s">
        <v>3729</v>
      </c>
      <c r="D1851" s="8">
        <v>30.0</v>
      </c>
      <c r="E1851" s="8">
        <v>31.0</v>
      </c>
      <c r="F1851" s="8">
        <v>22.0</v>
      </c>
      <c r="G1851" s="8">
        <v>9.0</v>
      </c>
      <c r="H1851" s="8">
        <v>7.7</v>
      </c>
      <c r="I1851" s="11">
        <v>1.7</v>
      </c>
      <c r="J1851" s="10">
        <v>0.5</v>
      </c>
      <c r="K1851" s="10">
        <v>1.6</v>
      </c>
      <c r="L1851" s="8">
        <v>31.4</v>
      </c>
      <c r="M1851" s="8">
        <v>0.0</v>
      </c>
      <c r="N1851" s="8">
        <v>0.0</v>
      </c>
      <c r="O1851" s="8">
        <v>0.0</v>
      </c>
      <c r="P1851" s="8">
        <v>0.7</v>
      </c>
      <c r="Q1851" s="8">
        <v>1.0</v>
      </c>
      <c r="R1851" s="8">
        <v>73.3</v>
      </c>
      <c r="S1851" s="8">
        <v>0.7</v>
      </c>
      <c r="T1851" s="8">
        <v>0.9</v>
      </c>
      <c r="U1851" s="8">
        <v>1.5</v>
      </c>
      <c r="V1851" s="8">
        <v>0.2</v>
      </c>
      <c r="W1851" s="8">
        <v>0.5</v>
      </c>
      <c r="X1851" s="8">
        <v>0.2</v>
      </c>
      <c r="Y1851" s="8">
        <v>0.2</v>
      </c>
      <c r="Z1851" s="8">
        <v>1.3</v>
      </c>
      <c r="AA1851" s="8">
        <v>4.2</v>
      </c>
      <c r="AB1851" s="8">
        <v>0.0</v>
      </c>
      <c r="AC1851" s="8">
        <v>0.0</v>
      </c>
      <c r="AD1851" s="8">
        <v>-2.4</v>
      </c>
      <c r="AE1851" s="14">
        <v>2013.0</v>
      </c>
      <c r="AF1851" s="17"/>
    </row>
    <row r="1852">
      <c r="A1852" s="8">
        <v>130.0</v>
      </c>
      <c r="B1852" s="9" t="s">
        <v>3730</v>
      </c>
      <c r="C1852" s="10" t="s">
        <v>3731</v>
      </c>
      <c r="D1852" s="8">
        <v>25.0</v>
      </c>
      <c r="E1852" s="8">
        <v>7.0</v>
      </c>
      <c r="F1852" s="8">
        <v>3.0</v>
      </c>
      <c r="G1852" s="8">
        <v>4.0</v>
      </c>
      <c r="H1852" s="8">
        <v>6.0</v>
      </c>
      <c r="I1852" s="11">
        <v>1.7</v>
      </c>
      <c r="J1852" s="10">
        <v>0.7</v>
      </c>
      <c r="K1852" s="10">
        <v>1.3</v>
      </c>
      <c r="L1852" s="8">
        <v>55.6</v>
      </c>
      <c r="M1852" s="8">
        <v>0.0</v>
      </c>
      <c r="N1852" s="8">
        <v>0.0</v>
      </c>
      <c r="O1852" s="8">
        <v>0.0</v>
      </c>
      <c r="P1852" s="8">
        <v>0.3</v>
      </c>
      <c r="Q1852" s="8">
        <v>0.6</v>
      </c>
      <c r="R1852" s="8">
        <v>50.0</v>
      </c>
      <c r="S1852" s="8">
        <v>0.3</v>
      </c>
      <c r="T1852" s="8">
        <v>1.1</v>
      </c>
      <c r="U1852" s="8">
        <v>1.4</v>
      </c>
      <c r="V1852" s="8">
        <v>0.3</v>
      </c>
      <c r="W1852" s="8">
        <v>0.1</v>
      </c>
      <c r="X1852" s="8">
        <v>0.3</v>
      </c>
      <c r="Y1852" s="8">
        <v>0.3</v>
      </c>
      <c r="Z1852" s="8">
        <v>1.1</v>
      </c>
      <c r="AA1852" s="8">
        <v>4.6</v>
      </c>
      <c r="AB1852" s="8">
        <v>0.0</v>
      </c>
      <c r="AC1852" s="8">
        <v>0.0</v>
      </c>
      <c r="AD1852" s="8">
        <v>-0.6</v>
      </c>
      <c r="AE1852" s="14">
        <v>2013.0</v>
      </c>
      <c r="AF1852" s="17"/>
    </row>
    <row r="1853">
      <c r="A1853" s="8">
        <v>131.0</v>
      </c>
      <c r="B1853" s="9" t="s">
        <v>3732</v>
      </c>
      <c r="C1853" s="10" t="s">
        <v>3733</v>
      </c>
      <c r="D1853" s="8">
        <v>38.0</v>
      </c>
      <c r="E1853" s="8">
        <v>15.0</v>
      </c>
      <c r="F1853" s="8">
        <v>6.0</v>
      </c>
      <c r="G1853" s="8">
        <v>9.0</v>
      </c>
      <c r="H1853" s="8">
        <v>10.2</v>
      </c>
      <c r="I1853" s="11">
        <v>1.7</v>
      </c>
      <c r="J1853" s="10">
        <v>0.5</v>
      </c>
      <c r="K1853" s="10">
        <v>1.8</v>
      </c>
      <c r="L1853" s="8">
        <v>29.6</v>
      </c>
      <c r="M1853" s="8">
        <v>0.0</v>
      </c>
      <c r="N1853" s="8">
        <v>0.0</v>
      </c>
      <c r="O1853" s="8">
        <v>0.0</v>
      </c>
      <c r="P1853" s="8">
        <v>0.6</v>
      </c>
      <c r="Q1853" s="8">
        <v>1.1</v>
      </c>
      <c r="R1853" s="8">
        <v>56.3</v>
      </c>
      <c r="S1853" s="8">
        <v>0.8</v>
      </c>
      <c r="T1853" s="8">
        <v>1.2</v>
      </c>
      <c r="U1853" s="8">
        <v>2.0</v>
      </c>
      <c r="V1853" s="8">
        <v>0.5</v>
      </c>
      <c r="W1853" s="8">
        <v>0.8</v>
      </c>
      <c r="X1853" s="8">
        <v>0.1</v>
      </c>
      <c r="Y1853" s="8">
        <v>0.3</v>
      </c>
      <c r="Z1853" s="8">
        <v>1.9</v>
      </c>
      <c r="AA1853" s="8">
        <v>4.9</v>
      </c>
      <c r="AB1853" s="8">
        <v>0.0</v>
      </c>
      <c r="AC1853" s="8">
        <v>0.0</v>
      </c>
      <c r="AD1853" s="8">
        <v>-3.0</v>
      </c>
      <c r="AE1853" s="14">
        <v>2013.0</v>
      </c>
      <c r="AF1853" s="17"/>
    </row>
    <row r="1854">
      <c r="A1854" s="8">
        <v>131.0</v>
      </c>
      <c r="B1854" s="9" t="s">
        <v>3734</v>
      </c>
      <c r="C1854" s="10" t="s">
        <v>3735</v>
      </c>
      <c r="D1854" s="8">
        <v>22.0</v>
      </c>
      <c r="E1854" s="8">
        <v>27.0</v>
      </c>
      <c r="F1854" s="8">
        <v>23.0</v>
      </c>
      <c r="G1854" s="8">
        <v>4.0</v>
      </c>
      <c r="H1854" s="8">
        <v>6.8</v>
      </c>
      <c r="I1854" s="11">
        <v>1.7</v>
      </c>
      <c r="J1854" s="10">
        <v>0.6</v>
      </c>
      <c r="K1854" s="10">
        <v>1.3</v>
      </c>
      <c r="L1854" s="8">
        <v>44.4</v>
      </c>
      <c r="M1854" s="10">
        <v>0.2</v>
      </c>
      <c r="N1854" s="10">
        <v>0.4</v>
      </c>
      <c r="O1854" s="8">
        <v>60.0</v>
      </c>
      <c r="P1854" s="8">
        <v>0.3</v>
      </c>
      <c r="Q1854" s="8">
        <v>0.3</v>
      </c>
      <c r="R1854" s="8">
        <v>77.8</v>
      </c>
      <c r="S1854" s="8">
        <v>0.3</v>
      </c>
      <c r="T1854" s="8">
        <v>0.4</v>
      </c>
      <c r="U1854" s="8">
        <v>0.7</v>
      </c>
      <c r="V1854" s="8">
        <v>0.4</v>
      </c>
      <c r="W1854" s="8">
        <v>0.5</v>
      </c>
      <c r="X1854" s="8">
        <v>0.2</v>
      </c>
      <c r="Y1854" s="8">
        <v>0.1</v>
      </c>
      <c r="Z1854" s="8">
        <v>1.0</v>
      </c>
      <c r="AA1854" s="8">
        <v>3.7</v>
      </c>
      <c r="AB1854" s="8">
        <v>0.0</v>
      </c>
      <c r="AC1854" s="8">
        <v>0.0</v>
      </c>
      <c r="AD1854" s="8">
        <v>-0.9</v>
      </c>
      <c r="AE1854" s="14">
        <v>2013.0</v>
      </c>
      <c r="AF1854" s="17"/>
    </row>
    <row r="1855">
      <c r="A1855" s="8">
        <v>133.0</v>
      </c>
      <c r="B1855" s="9" t="s">
        <v>3736</v>
      </c>
      <c r="C1855" s="10" t="s">
        <v>3737</v>
      </c>
      <c r="D1855" s="8">
        <v>24.0</v>
      </c>
      <c r="E1855" s="8">
        <v>11.0</v>
      </c>
      <c r="F1855" s="8">
        <v>4.0</v>
      </c>
      <c r="G1855" s="8">
        <v>7.0</v>
      </c>
      <c r="H1855" s="8">
        <v>9.9</v>
      </c>
      <c r="I1855" s="11">
        <v>1.6</v>
      </c>
      <c r="J1855" s="10">
        <v>0.7</v>
      </c>
      <c r="K1855" s="10">
        <v>2.3</v>
      </c>
      <c r="L1855" s="8">
        <v>32.0</v>
      </c>
      <c r="M1855" s="8">
        <v>0.0</v>
      </c>
      <c r="N1855" s="10">
        <v>0.5</v>
      </c>
      <c r="O1855" s="8">
        <v>0.0</v>
      </c>
      <c r="P1855" s="8">
        <v>0.2</v>
      </c>
      <c r="Q1855" s="8">
        <v>0.2</v>
      </c>
      <c r="R1855" s="8">
        <v>100.0</v>
      </c>
      <c r="S1855" s="8">
        <v>0.1</v>
      </c>
      <c r="T1855" s="8">
        <v>0.8</v>
      </c>
      <c r="U1855" s="8">
        <v>0.9</v>
      </c>
      <c r="V1855" s="8">
        <v>1.5</v>
      </c>
      <c r="W1855" s="8">
        <v>1.2</v>
      </c>
      <c r="X1855" s="8">
        <v>0.4</v>
      </c>
      <c r="Y1855" s="8">
        <v>0.1</v>
      </c>
      <c r="Z1855" s="8">
        <v>1.6</v>
      </c>
      <c r="AA1855" s="8">
        <v>5.0</v>
      </c>
      <c r="AB1855" s="8">
        <v>0.0</v>
      </c>
      <c r="AC1855" s="8">
        <v>0.0</v>
      </c>
      <c r="AD1855" s="8">
        <v>-1.4</v>
      </c>
      <c r="AE1855" s="14">
        <v>2013.0</v>
      </c>
      <c r="AF1855" s="17"/>
    </row>
    <row r="1856">
      <c r="A1856" s="8">
        <v>134.0</v>
      </c>
      <c r="B1856" s="9" t="s">
        <v>3738</v>
      </c>
      <c r="C1856" s="10" t="s">
        <v>3739</v>
      </c>
      <c r="D1856" s="8">
        <v>23.0</v>
      </c>
      <c r="E1856" s="8">
        <v>22.0</v>
      </c>
      <c r="F1856" s="8">
        <v>13.0</v>
      </c>
      <c r="G1856" s="8">
        <v>9.0</v>
      </c>
      <c r="H1856" s="8">
        <v>7.4</v>
      </c>
      <c r="I1856" s="11">
        <v>1.5</v>
      </c>
      <c r="J1856" s="10">
        <v>0.6</v>
      </c>
      <c r="K1856" s="10">
        <v>2.1</v>
      </c>
      <c r="L1856" s="8">
        <v>27.7</v>
      </c>
      <c r="M1856" s="8">
        <v>0.0</v>
      </c>
      <c r="N1856" s="8">
        <v>0.0</v>
      </c>
      <c r="O1856" s="8">
        <v>0.0</v>
      </c>
      <c r="P1856" s="8">
        <v>0.4</v>
      </c>
      <c r="Q1856" s="8">
        <v>0.8</v>
      </c>
      <c r="R1856" s="8">
        <v>47.1</v>
      </c>
      <c r="S1856" s="8">
        <v>0.5</v>
      </c>
      <c r="T1856" s="8">
        <v>0.4</v>
      </c>
      <c r="U1856" s="8">
        <v>0.9</v>
      </c>
      <c r="V1856" s="8">
        <v>0.4</v>
      </c>
      <c r="W1856" s="8">
        <v>0.3</v>
      </c>
      <c r="X1856" s="8">
        <v>0.2</v>
      </c>
      <c r="Y1856" s="8">
        <v>0.0</v>
      </c>
      <c r="Z1856" s="8">
        <v>1.0</v>
      </c>
      <c r="AA1856" s="8">
        <v>3.2</v>
      </c>
      <c r="AB1856" s="8">
        <v>0.0</v>
      </c>
      <c r="AC1856" s="8">
        <v>0.0</v>
      </c>
      <c r="AD1856" s="8">
        <v>-0.4</v>
      </c>
      <c r="AE1856" s="14">
        <v>2013.0</v>
      </c>
      <c r="AF1856" s="17"/>
    </row>
    <row r="1857">
      <c r="A1857" s="8">
        <v>135.0</v>
      </c>
      <c r="B1857" s="9" t="s">
        <v>3740</v>
      </c>
      <c r="C1857" s="10" t="s">
        <v>3741</v>
      </c>
      <c r="D1857" s="8">
        <v>31.0</v>
      </c>
      <c r="E1857" s="8">
        <v>21.0</v>
      </c>
      <c r="F1857" s="8">
        <v>12.0</v>
      </c>
      <c r="G1857" s="8">
        <v>9.0</v>
      </c>
      <c r="H1857" s="8">
        <v>9.5</v>
      </c>
      <c r="I1857" s="11">
        <v>1.5</v>
      </c>
      <c r="J1857" s="10">
        <v>0.6</v>
      </c>
      <c r="K1857" s="10">
        <v>1.4</v>
      </c>
      <c r="L1857" s="8">
        <v>44.8</v>
      </c>
      <c r="M1857" s="8">
        <v>0.0</v>
      </c>
      <c r="N1857" s="8">
        <v>0.0</v>
      </c>
      <c r="O1857" s="8">
        <v>0.0</v>
      </c>
      <c r="P1857" s="8">
        <v>0.3</v>
      </c>
      <c r="Q1857" s="8">
        <v>0.5</v>
      </c>
      <c r="R1857" s="8">
        <v>60.0</v>
      </c>
      <c r="S1857" s="8">
        <v>0.5</v>
      </c>
      <c r="T1857" s="8">
        <v>0.9</v>
      </c>
      <c r="U1857" s="8">
        <v>1.4</v>
      </c>
      <c r="V1857" s="8">
        <v>0.3</v>
      </c>
      <c r="W1857" s="8">
        <v>1.1</v>
      </c>
      <c r="X1857" s="8">
        <v>0.0</v>
      </c>
      <c r="Y1857" s="8">
        <v>0.4</v>
      </c>
      <c r="Z1857" s="8">
        <v>1.5</v>
      </c>
      <c r="AA1857" s="8">
        <v>4.1</v>
      </c>
      <c r="AB1857" s="8">
        <v>0.0</v>
      </c>
      <c r="AC1857" s="8">
        <v>0.0</v>
      </c>
      <c r="AD1857" s="8">
        <v>-3.0</v>
      </c>
      <c r="AE1857" s="14">
        <v>2013.0</v>
      </c>
      <c r="AF1857" s="17"/>
    </row>
    <row r="1858">
      <c r="A1858" s="8">
        <v>136.0</v>
      </c>
      <c r="B1858" s="9" t="s">
        <v>3742</v>
      </c>
      <c r="C1858" s="10" t="s">
        <v>3743</v>
      </c>
      <c r="D1858" s="8">
        <v>23.0</v>
      </c>
      <c r="E1858" s="8">
        <v>4.0</v>
      </c>
      <c r="F1858" s="8">
        <v>1.0</v>
      </c>
      <c r="G1858" s="8">
        <v>3.0</v>
      </c>
      <c r="H1858" s="8">
        <v>14.6</v>
      </c>
      <c r="I1858" s="11">
        <v>1.5</v>
      </c>
      <c r="J1858" s="10">
        <v>0.3</v>
      </c>
      <c r="K1858" s="10">
        <v>4.3</v>
      </c>
      <c r="L1858" s="8">
        <v>5.9</v>
      </c>
      <c r="M1858" s="10">
        <v>0.3</v>
      </c>
      <c r="N1858" s="10">
        <v>1.0</v>
      </c>
      <c r="O1858" s="8">
        <v>25.0</v>
      </c>
      <c r="P1858" s="8">
        <v>0.8</v>
      </c>
      <c r="Q1858" s="8">
        <v>1.0</v>
      </c>
      <c r="R1858" s="8">
        <v>75.0</v>
      </c>
      <c r="S1858" s="8">
        <v>0.5</v>
      </c>
      <c r="T1858" s="8">
        <v>1.5</v>
      </c>
      <c r="U1858" s="8">
        <v>2.0</v>
      </c>
      <c r="V1858" s="8">
        <v>2.5</v>
      </c>
      <c r="W1858" s="8">
        <v>1.3</v>
      </c>
      <c r="X1858" s="8">
        <v>0.8</v>
      </c>
      <c r="Y1858" s="8">
        <v>0.0</v>
      </c>
      <c r="Z1858" s="8">
        <v>0.8</v>
      </c>
      <c r="AA1858" s="8">
        <v>7.8</v>
      </c>
      <c r="AB1858" s="8">
        <v>0.0</v>
      </c>
      <c r="AC1858" s="8">
        <v>0.0</v>
      </c>
      <c r="AD1858" s="8">
        <v>-5.0</v>
      </c>
      <c r="AE1858" s="14">
        <v>2013.0</v>
      </c>
      <c r="AF1858" s="17"/>
    </row>
    <row r="1859">
      <c r="A1859" s="8">
        <v>137.0</v>
      </c>
      <c r="B1859" s="9" t="s">
        <v>3744</v>
      </c>
      <c r="C1859" s="10" t="s">
        <v>3745</v>
      </c>
      <c r="D1859" s="8">
        <v>33.0</v>
      </c>
      <c r="E1859" s="8">
        <v>6.0</v>
      </c>
      <c r="F1859" s="8">
        <v>2.0</v>
      </c>
      <c r="G1859" s="8">
        <v>4.0</v>
      </c>
      <c r="H1859" s="8">
        <v>11.2</v>
      </c>
      <c r="I1859" s="11">
        <v>1.2</v>
      </c>
      <c r="J1859" s="10">
        <v>0.3</v>
      </c>
      <c r="K1859" s="10">
        <v>2.0</v>
      </c>
      <c r="L1859" s="8">
        <v>16.7</v>
      </c>
      <c r="M1859" s="10">
        <v>0.2</v>
      </c>
      <c r="N1859" s="10">
        <v>1.0</v>
      </c>
      <c r="O1859" s="8">
        <v>16.7</v>
      </c>
      <c r="P1859" s="8">
        <v>0.3</v>
      </c>
      <c r="Q1859" s="8">
        <v>0.3</v>
      </c>
      <c r="R1859" s="8">
        <v>100.0</v>
      </c>
      <c r="S1859" s="8">
        <v>0.0</v>
      </c>
      <c r="T1859" s="8">
        <v>0.5</v>
      </c>
      <c r="U1859" s="8">
        <v>0.5</v>
      </c>
      <c r="V1859" s="8">
        <v>0.7</v>
      </c>
      <c r="W1859" s="8">
        <v>0.8</v>
      </c>
      <c r="X1859" s="8">
        <v>0.3</v>
      </c>
      <c r="Y1859" s="8">
        <v>0.2</v>
      </c>
      <c r="Z1859" s="8">
        <v>0.3</v>
      </c>
      <c r="AA1859" s="8">
        <v>3.5</v>
      </c>
      <c r="AB1859" s="8">
        <v>0.0</v>
      </c>
      <c r="AC1859" s="8">
        <v>0.0</v>
      </c>
      <c r="AD1859" s="8">
        <v>-2.8</v>
      </c>
      <c r="AE1859" s="14">
        <v>2013.0</v>
      </c>
      <c r="AF1859" s="17"/>
    </row>
    <row r="1860">
      <c r="A1860" s="8">
        <v>138.0</v>
      </c>
      <c r="B1860" s="9" t="s">
        <v>3746</v>
      </c>
      <c r="C1860" s="10" t="s">
        <v>3747</v>
      </c>
      <c r="D1860" s="8">
        <v>23.0</v>
      </c>
      <c r="E1860" s="8">
        <v>8.0</v>
      </c>
      <c r="F1860" s="8">
        <v>3.0</v>
      </c>
      <c r="G1860" s="8">
        <v>5.0</v>
      </c>
      <c r="H1860" s="8">
        <v>7.9</v>
      </c>
      <c r="I1860" s="11">
        <v>1.1</v>
      </c>
      <c r="J1860" s="10">
        <v>0.5</v>
      </c>
      <c r="K1860" s="10">
        <v>1.1</v>
      </c>
      <c r="L1860" s="8">
        <v>44.4</v>
      </c>
      <c r="M1860" s="8">
        <v>0.0</v>
      </c>
      <c r="N1860" s="8">
        <v>0.0</v>
      </c>
      <c r="O1860" s="8">
        <v>0.0</v>
      </c>
      <c r="P1860" s="8">
        <v>0.1</v>
      </c>
      <c r="Q1860" s="8">
        <v>0.5</v>
      </c>
      <c r="R1860" s="8">
        <v>25.0</v>
      </c>
      <c r="S1860" s="8">
        <v>1.1</v>
      </c>
      <c r="T1860" s="8">
        <v>1.0</v>
      </c>
      <c r="U1860" s="8">
        <v>2.1</v>
      </c>
      <c r="V1860" s="8">
        <v>0.1</v>
      </c>
      <c r="W1860" s="8">
        <v>0.3</v>
      </c>
      <c r="X1860" s="8">
        <v>0.1</v>
      </c>
      <c r="Y1860" s="8">
        <v>0.0</v>
      </c>
      <c r="Z1860" s="8">
        <v>1.4</v>
      </c>
      <c r="AA1860" s="8">
        <v>3.6</v>
      </c>
      <c r="AB1860" s="8">
        <v>0.0</v>
      </c>
      <c r="AC1860" s="8">
        <v>0.0</v>
      </c>
      <c r="AD1860" s="8">
        <v>-2.9</v>
      </c>
      <c r="AE1860" s="14">
        <v>2013.0</v>
      </c>
      <c r="AF1860" s="17"/>
    </row>
    <row r="1861">
      <c r="A1861" s="8">
        <v>138.0</v>
      </c>
      <c r="B1861" s="9" t="s">
        <v>3748</v>
      </c>
      <c r="C1861" s="10" t="s">
        <v>3749</v>
      </c>
      <c r="D1861" s="8">
        <v>34.0</v>
      </c>
      <c r="E1861" s="8">
        <v>16.0</v>
      </c>
      <c r="F1861" s="8">
        <v>5.0</v>
      </c>
      <c r="G1861" s="8">
        <v>11.0</v>
      </c>
      <c r="H1861" s="8">
        <v>7.6</v>
      </c>
      <c r="I1861" s="11">
        <v>1.1</v>
      </c>
      <c r="J1861" s="10">
        <v>0.4</v>
      </c>
      <c r="K1861" s="10">
        <v>1.2</v>
      </c>
      <c r="L1861" s="8">
        <v>31.6</v>
      </c>
      <c r="M1861" s="10">
        <v>0.1</v>
      </c>
      <c r="N1861" s="10">
        <v>0.3</v>
      </c>
      <c r="O1861" s="8">
        <v>40.0</v>
      </c>
      <c r="P1861" s="8">
        <v>0.3</v>
      </c>
      <c r="Q1861" s="8">
        <v>0.4</v>
      </c>
      <c r="R1861" s="8">
        <v>66.7</v>
      </c>
      <c r="S1861" s="8">
        <v>0.2</v>
      </c>
      <c r="T1861" s="8">
        <v>0.6</v>
      </c>
      <c r="U1861" s="8">
        <v>0.8</v>
      </c>
      <c r="V1861" s="8">
        <v>0.2</v>
      </c>
      <c r="W1861" s="8">
        <v>0.5</v>
      </c>
      <c r="X1861" s="8">
        <v>0.2</v>
      </c>
      <c r="Y1861" s="8">
        <v>0.3</v>
      </c>
      <c r="Z1861" s="8">
        <v>1.6</v>
      </c>
      <c r="AA1861" s="8">
        <v>3.1</v>
      </c>
      <c r="AB1861" s="8">
        <v>0.0</v>
      </c>
      <c r="AC1861" s="8">
        <v>0.0</v>
      </c>
      <c r="AD1861" s="8">
        <v>0.4</v>
      </c>
      <c r="AE1861" s="14">
        <v>2013.0</v>
      </c>
      <c r="AF1861" s="17"/>
    </row>
    <row r="1862">
      <c r="A1862" s="8">
        <v>140.0</v>
      </c>
      <c r="B1862" s="9" t="s">
        <v>3750</v>
      </c>
      <c r="C1862" s="10" t="s">
        <v>3751</v>
      </c>
      <c r="D1862" s="8">
        <v>23.0</v>
      </c>
      <c r="E1862" s="8">
        <v>2.0</v>
      </c>
      <c r="F1862" s="8">
        <v>1.0</v>
      </c>
      <c r="G1862" s="8">
        <v>1.0</v>
      </c>
      <c r="H1862" s="8">
        <v>2.9</v>
      </c>
      <c r="I1862" s="11">
        <v>1.0</v>
      </c>
      <c r="J1862" s="8">
        <v>0.0</v>
      </c>
      <c r="K1862" s="10">
        <v>1.0</v>
      </c>
      <c r="L1862" s="8">
        <v>0.0</v>
      </c>
      <c r="M1862" s="8">
        <v>0.0</v>
      </c>
      <c r="N1862" s="10">
        <v>0.5</v>
      </c>
      <c r="O1862" s="8">
        <v>0.0</v>
      </c>
      <c r="P1862" s="8">
        <v>1.0</v>
      </c>
      <c r="Q1862" s="8">
        <v>1.0</v>
      </c>
      <c r="R1862" s="8">
        <v>100.0</v>
      </c>
      <c r="S1862" s="8">
        <v>0.0</v>
      </c>
      <c r="T1862" s="8">
        <v>0.5</v>
      </c>
      <c r="U1862" s="8">
        <v>0.5</v>
      </c>
      <c r="V1862" s="8">
        <v>0.0</v>
      </c>
      <c r="W1862" s="8">
        <v>0.0</v>
      </c>
      <c r="X1862" s="8">
        <v>1.0</v>
      </c>
      <c r="Y1862" s="8">
        <v>0.0</v>
      </c>
      <c r="Z1862" s="8">
        <v>0.0</v>
      </c>
      <c r="AA1862" s="8">
        <v>3.5</v>
      </c>
      <c r="AB1862" s="8">
        <v>0.0</v>
      </c>
      <c r="AC1862" s="8">
        <v>0.0</v>
      </c>
      <c r="AD1862" s="8">
        <v>-6.0</v>
      </c>
      <c r="AE1862" s="14">
        <v>2013.0</v>
      </c>
      <c r="AF1862" s="17"/>
    </row>
    <row r="1863">
      <c r="A1863" s="8">
        <v>141.0</v>
      </c>
      <c r="B1863" s="9" t="s">
        <v>3752</v>
      </c>
      <c r="C1863" s="10" t="s">
        <v>3753</v>
      </c>
      <c r="D1863" s="8">
        <v>23.0</v>
      </c>
      <c r="E1863" s="8">
        <v>23.0</v>
      </c>
      <c r="F1863" s="8">
        <v>19.0</v>
      </c>
      <c r="G1863" s="8">
        <v>4.0</v>
      </c>
      <c r="H1863" s="8">
        <v>5.7</v>
      </c>
      <c r="I1863" s="11">
        <v>1.0</v>
      </c>
      <c r="J1863" s="10">
        <v>0.3</v>
      </c>
      <c r="K1863" s="10">
        <v>1.3</v>
      </c>
      <c r="L1863" s="8">
        <v>25.8</v>
      </c>
      <c r="M1863" s="10">
        <v>0.1</v>
      </c>
      <c r="N1863" s="10">
        <v>0.5</v>
      </c>
      <c r="O1863" s="8">
        <v>25.0</v>
      </c>
      <c r="P1863" s="8">
        <v>0.1</v>
      </c>
      <c r="Q1863" s="8">
        <v>0.2</v>
      </c>
      <c r="R1863" s="8">
        <v>75.0</v>
      </c>
      <c r="S1863" s="8">
        <v>0.0</v>
      </c>
      <c r="T1863" s="8">
        <v>0.6</v>
      </c>
      <c r="U1863" s="8">
        <v>0.6</v>
      </c>
      <c r="V1863" s="8">
        <v>1.0</v>
      </c>
      <c r="W1863" s="8">
        <v>0.5</v>
      </c>
      <c r="X1863" s="8">
        <v>0.1</v>
      </c>
      <c r="Y1863" s="8">
        <v>0.0</v>
      </c>
      <c r="Z1863" s="8">
        <v>0.2</v>
      </c>
      <c r="AA1863" s="8">
        <v>3.0</v>
      </c>
      <c r="AB1863" s="8">
        <v>0.0</v>
      </c>
      <c r="AC1863" s="8">
        <v>0.0</v>
      </c>
      <c r="AD1863" s="8">
        <v>0.3</v>
      </c>
      <c r="AE1863" s="14">
        <v>2013.0</v>
      </c>
      <c r="AF1863" s="17"/>
    </row>
    <row r="1864">
      <c r="A1864" s="8">
        <v>142.0</v>
      </c>
      <c r="B1864" s="9" t="s">
        <v>3754</v>
      </c>
      <c r="C1864" s="10" t="s">
        <v>3755</v>
      </c>
      <c r="D1864" s="8">
        <v>27.0</v>
      </c>
      <c r="E1864" s="8">
        <v>19.0</v>
      </c>
      <c r="F1864" s="8">
        <v>13.0</v>
      </c>
      <c r="G1864" s="8">
        <v>6.0</v>
      </c>
      <c r="H1864" s="8">
        <v>9.7</v>
      </c>
      <c r="I1864" s="11">
        <v>0.9</v>
      </c>
      <c r="J1864" s="10">
        <v>0.3</v>
      </c>
      <c r="K1864" s="10">
        <v>1.5</v>
      </c>
      <c r="L1864" s="8">
        <v>21.4</v>
      </c>
      <c r="M1864" s="8">
        <v>0.0</v>
      </c>
      <c r="N1864" s="10">
        <v>0.3</v>
      </c>
      <c r="O1864" s="8">
        <v>0.0</v>
      </c>
      <c r="P1864" s="8">
        <v>0.3</v>
      </c>
      <c r="Q1864" s="8">
        <v>0.4</v>
      </c>
      <c r="R1864" s="8">
        <v>62.5</v>
      </c>
      <c r="S1864" s="8">
        <v>0.0</v>
      </c>
      <c r="T1864" s="8">
        <v>0.7</v>
      </c>
      <c r="U1864" s="8">
        <v>0.7</v>
      </c>
      <c r="V1864" s="8">
        <v>1.7</v>
      </c>
      <c r="W1864" s="8">
        <v>0.8</v>
      </c>
      <c r="X1864" s="8">
        <v>0.2</v>
      </c>
      <c r="Y1864" s="8">
        <v>0.0</v>
      </c>
      <c r="Z1864" s="8">
        <v>0.8</v>
      </c>
      <c r="AA1864" s="8">
        <v>3.7</v>
      </c>
      <c r="AB1864" s="8">
        <v>0.0</v>
      </c>
      <c r="AC1864" s="8">
        <v>0.0</v>
      </c>
      <c r="AD1864" s="8">
        <v>-2.5</v>
      </c>
      <c r="AE1864" s="14">
        <v>2013.0</v>
      </c>
      <c r="AF1864" s="17"/>
    </row>
    <row r="1865">
      <c r="A1865" s="8">
        <v>143.0</v>
      </c>
      <c r="B1865" s="9" t="s">
        <v>3756</v>
      </c>
      <c r="C1865" s="10" t="s">
        <v>3757</v>
      </c>
      <c r="D1865" s="8">
        <v>23.0</v>
      </c>
      <c r="E1865" s="8">
        <v>9.0</v>
      </c>
      <c r="F1865" s="8">
        <v>8.0</v>
      </c>
      <c r="G1865" s="8">
        <v>1.0</v>
      </c>
      <c r="H1865" s="8">
        <v>2.8</v>
      </c>
      <c r="I1865" s="11">
        <v>0.7</v>
      </c>
      <c r="J1865" s="10">
        <v>0.2</v>
      </c>
      <c r="K1865" s="10">
        <v>0.4</v>
      </c>
      <c r="L1865" s="8">
        <v>50.0</v>
      </c>
      <c r="M1865" s="10">
        <v>0.2</v>
      </c>
      <c r="N1865" s="10">
        <v>0.4</v>
      </c>
      <c r="O1865" s="8">
        <v>50.0</v>
      </c>
      <c r="P1865" s="8">
        <v>0.0</v>
      </c>
      <c r="Q1865" s="8">
        <v>0.0</v>
      </c>
      <c r="R1865" s="8">
        <v>0.0</v>
      </c>
      <c r="S1865" s="8">
        <v>0.1</v>
      </c>
      <c r="T1865" s="8">
        <v>0.3</v>
      </c>
      <c r="U1865" s="8">
        <v>0.4</v>
      </c>
      <c r="V1865" s="8">
        <v>0.0</v>
      </c>
      <c r="W1865" s="8">
        <v>0.1</v>
      </c>
      <c r="X1865" s="8">
        <v>0.1</v>
      </c>
      <c r="Y1865" s="8">
        <v>0.0</v>
      </c>
      <c r="Z1865" s="8">
        <v>0.2</v>
      </c>
      <c r="AA1865" s="8">
        <v>1.6</v>
      </c>
      <c r="AB1865" s="8">
        <v>0.0</v>
      </c>
      <c r="AC1865" s="8">
        <v>0.0</v>
      </c>
      <c r="AD1865" s="8">
        <v>-1.1</v>
      </c>
      <c r="AE1865" s="14">
        <v>2013.0</v>
      </c>
      <c r="AF1865" s="17"/>
    </row>
    <row r="1866">
      <c r="A1866" s="8">
        <v>144.0</v>
      </c>
      <c r="B1866" s="9" t="s">
        <v>3758</v>
      </c>
      <c r="C1866" s="10" t="s">
        <v>3759</v>
      </c>
      <c r="D1866" s="8">
        <v>24.0</v>
      </c>
      <c r="E1866" s="8">
        <v>6.0</v>
      </c>
      <c r="F1866" s="8">
        <v>2.0</v>
      </c>
      <c r="G1866" s="8">
        <v>4.0</v>
      </c>
      <c r="H1866" s="8">
        <v>4.5</v>
      </c>
      <c r="I1866" s="11">
        <v>0.5</v>
      </c>
      <c r="J1866" s="10">
        <v>0.2</v>
      </c>
      <c r="K1866" s="10">
        <v>0.5</v>
      </c>
      <c r="L1866" s="8">
        <v>33.3</v>
      </c>
      <c r="M1866" s="10">
        <v>0.2</v>
      </c>
      <c r="N1866" s="10">
        <v>0.3</v>
      </c>
      <c r="O1866" s="8">
        <v>50.0</v>
      </c>
      <c r="P1866" s="8">
        <v>0.0</v>
      </c>
      <c r="Q1866" s="8">
        <v>0.0</v>
      </c>
      <c r="R1866" s="8">
        <v>0.0</v>
      </c>
      <c r="S1866" s="8">
        <v>0.5</v>
      </c>
      <c r="T1866" s="8">
        <v>0.3</v>
      </c>
      <c r="U1866" s="8">
        <v>0.8</v>
      </c>
      <c r="V1866" s="8">
        <v>0.0</v>
      </c>
      <c r="W1866" s="8">
        <v>0.5</v>
      </c>
      <c r="X1866" s="8">
        <v>0.2</v>
      </c>
      <c r="Y1866" s="8">
        <v>0.2</v>
      </c>
      <c r="Z1866" s="8">
        <v>2.0</v>
      </c>
      <c r="AA1866" s="8">
        <v>2.2</v>
      </c>
      <c r="AB1866" s="8">
        <v>0.0</v>
      </c>
      <c r="AC1866" s="8">
        <v>0.0</v>
      </c>
      <c r="AD1866" s="8">
        <v>-0.7</v>
      </c>
      <c r="AE1866" s="14">
        <v>2013.0</v>
      </c>
      <c r="AF1866" s="17"/>
    </row>
    <row r="1867">
      <c r="A1867" s="8">
        <v>145.0</v>
      </c>
      <c r="B1867" s="9" t="s">
        <v>3760</v>
      </c>
      <c r="C1867" s="10" t="s">
        <v>3761</v>
      </c>
      <c r="D1867" s="8">
        <v>31.0</v>
      </c>
      <c r="E1867" s="8">
        <v>2.0</v>
      </c>
      <c r="F1867" s="8">
        <v>1.0</v>
      </c>
      <c r="G1867" s="8">
        <v>1.0</v>
      </c>
      <c r="H1867" s="8">
        <v>3.8</v>
      </c>
      <c r="I1867" s="11">
        <v>0.0</v>
      </c>
      <c r="J1867" s="8">
        <v>0.0</v>
      </c>
      <c r="K1867" s="10">
        <v>0.5</v>
      </c>
      <c r="L1867" s="8">
        <v>0.0</v>
      </c>
      <c r="M1867" s="8">
        <v>0.0</v>
      </c>
      <c r="N1867" s="8">
        <v>0.0</v>
      </c>
      <c r="O1867" s="8">
        <v>0.0</v>
      </c>
      <c r="P1867" s="8">
        <v>0.0</v>
      </c>
      <c r="Q1867" s="8">
        <v>0.0</v>
      </c>
      <c r="R1867" s="8">
        <v>0.0</v>
      </c>
      <c r="S1867" s="8">
        <v>0.0</v>
      </c>
      <c r="T1867" s="8">
        <v>1.0</v>
      </c>
      <c r="U1867" s="8">
        <v>1.0</v>
      </c>
      <c r="V1867" s="8">
        <v>0.0</v>
      </c>
      <c r="W1867" s="8">
        <v>0.5</v>
      </c>
      <c r="X1867" s="8">
        <v>0.0</v>
      </c>
      <c r="Y1867" s="8">
        <v>0.0</v>
      </c>
      <c r="Z1867" s="8">
        <v>1.0</v>
      </c>
      <c r="AA1867" s="8">
        <v>1.0</v>
      </c>
      <c r="AB1867" s="8">
        <v>0.0</v>
      </c>
      <c r="AC1867" s="8">
        <v>0.0</v>
      </c>
      <c r="AD1867" s="8">
        <v>4.0</v>
      </c>
      <c r="AE1867" s="14">
        <v>2013.0</v>
      </c>
      <c r="AF1867" s="17"/>
    </row>
    <row r="1868">
      <c r="A1868" s="15">
        <v>145.0</v>
      </c>
      <c r="B1868" s="9" t="s">
        <v>3762</v>
      </c>
      <c r="C1868" s="10" t="s">
        <v>3763</v>
      </c>
      <c r="D1868" s="15">
        <v>23.0</v>
      </c>
      <c r="E1868" s="15">
        <v>6.0</v>
      </c>
      <c r="F1868" s="15">
        <v>3.0</v>
      </c>
      <c r="G1868" s="15">
        <v>3.0</v>
      </c>
      <c r="H1868" s="15">
        <v>1.9</v>
      </c>
      <c r="I1868" s="16">
        <v>0.0</v>
      </c>
      <c r="J1868" s="15">
        <v>0.0</v>
      </c>
      <c r="K1868" s="10">
        <v>0.5</v>
      </c>
      <c r="L1868" s="15">
        <v>0.0</v>
      </c>
      <c r="M1868" s="15">
        <v>0.0</v>
      </c>
      <c r="N1868" s="10">
        <v>0.3</v>
      </c>
      <c r="O1868" s="15">
        <v>0.0</v>
      </c>
      <c r="P1868" s="15">
        <v>0.0</v>
      </c>
      <c r="Q1868" s="15">
        <v>0.0</v>
      </c>
      <c r="R1868" s="15">
        <v>0.0</v>
      </c>
      <c r="S1868" s="15">
        <v>0.2</v>
      </c>
      <c r="T1868" s="15">
        <v>0.3</v>
      </c>
      <c r="U1868" s="15">
        <v>0.5</v>
      </c>
      <c r="V1868" s="15">
        <v>0.0</v>
      </c>
      <c r="W1868" s="15">
        <v>0.0</v>
      </c>
      <c r="X1868" s="15">
        <v>0.0</v>
      </c>
      <c r="Y1868" s="15">
        <v>0.0</v>
      </c>
      <c r="Z1868" s="15">
        <v>0.2</v>
      </c>
      <c r="AA1868" s="15">
        <v>0.5</v>
      </c>
      <c r="AB1868" s="15">
        <v>0.0</v>
      </c>
      <c r="AC1868" s="15">
        <v>0.0</v>
      </c>
      <c r="AD1868" s="15">
        <v>0.3</v>
      </c>
      <c r="AE1868" s="14">
        <v>2013.0</v>
      </c>
      <c r="AF1868" s="17"/>
    </row>
    <row r="1869">
      <c r="A1869" s="8">
        <v>1.0</v>
      </c>
      <c r="B1869" s="9" t="s">
        <v>3764</v>
      </c>
      <c r="C1869" s="10" t="s">
        <v>3765</v>
      </c>
      <c r="D1869" s="8">
        <v>26.0</v>
      </c>
      <c r="E1869" s="8">
        <v>24.0</v>
      </c>
      <c r="F1869" s="8">
        <v>14.0</v>
      </c>
      <c r="G1869" s="8">
        <v>10.0</v>
      </c>
      <c r="H1869" s="8">
        <v>29.9</v>
      </c>
      <c r="I1869" s="11">
        <v>21.4</v>
      </c>
      <c r="J1869" s="10">
        <v>7.4</v>
      </c>
      <c r="K1869" s="10">
        <v>16.5</v>
      </c>
      <c r="L1869" s="8">
        <v>44.7</v>
      </c>
      <c r="M1869" s="10">
        <v>1.2</v>
      </c>
      <c r="N1869" s="10">
        <v>3.5</v>
      </c>
      <c r="O1869" s="8">
        <v>33.7</v>
      </c>
      <c r="P1869" s="8">
        <v>5.5</v>
      </c>
      <c r="Q1869" s="8">
        <v>6.9</v>
      </c>
      <c r="R1869" s="8">
        <v>80.0</v>
      </c>
      <c r="S1869" s="8">
        <v>2.1</v>
      </c>
      <c r="T1869" s="8">
        <v>2.9</v>
      </c>
      <c r="U1869" s="8">
        <v>5.0</v>
      </c>
      <c r="V1869" s="8">
        <v>2.9</v>
      </c>
      <c r="W1869" s="8">
        <v>4.0</v>
      </c>
      <c r="X1869" s="8">
        <v>2.5</v>
      </c>
      <c r="Y1869" s="8">
        <v>1.1</v>
      </c>
      <c r="Z1869" s="8">
        <v>2.3</v>
      </c>
      <c r="AA1869" s="8">
        <v>37.7</v>
      </c>
      <c r="AB1869" s="8">
        <v>1.0</v>
      </c>
      <c r="AC1869" s="8">
        <v>0.0</v>
      </c>
      <c r="AD1869" s="8">
        <v>5.0</v>
      </c>
      <c r="AE1869" s="14">
        <v>2012.0</v>
      </c>
      <c r="AF1869" s="17"/>
    </row>
    <row r="1870">
      <c r="A1870" s="8">
        <v>2.0</v>
      </c>
      <c r="B1870" s="9" t="s">
        <v>3766</v>
      </c>
      <c r="C1870" s="10" t="s">
        <v>3767</v>
      </c>
      <c r="D1870" s="8">
        <v>25.0</v>
      </c>
      <c r="E1870" s="8">
        <v>32.0</v>
      </c>
      <c r="F1870" s="8">
        <v>7.0</v>
      </c>
      <c r="G1870" s="8">
        <v>25.0</v>
      </c>
      <c r="H1870" s="8">
        <v>35.0</v>
      </c>
      <c r="I1870" s="11">
        <v>20.6</v>
      </c>
      <c r="J1870" s="10">
        <v>6.6</v>
      </c>
      <c r="K1870" s="10">
        <v>18.2</v>
      </c>
      <c r="L1870" s="8">
        <v>36.4</v>
      </c>
      <c r="M1870" s="10">
        <v>1.6</v>
      </c>
      <c r="N1870" s="10">
        <v>5.8</v>
      </c>
      <c r="O1870" s="8">
        <v>28.3</v>
      </c>
      <c r="P1870" s="8">
        <v>5.8</v>
      </c>
      <c r="Q1870" s="8">
        <v>6.8</v>
      </c>
      <c r="R1870" s="8">
        <v>85.2</v>
      </c>
      <c r="S1870" s="8">
        <v>1.7</v>
      </c>
      <c r="T1870" s="8">
        <v>5.5</v>
      </c>
      <c r="U1870" s="8">
        <v>7.2</v>
      </c>
      <c r="V1870" s="8">
        <v>2.2</v>
      </c>
      <c r="W1870" s="8">
        <v>2.3</v>
      </c>
      <c r="X1870" s="8">
        <v>1.7</v>
      </c>
      <c r="Y1870" s="8">
        <v>0.9</v>
      </c>
      <c r="Z1870" s="8">
        <v>1.4</v>
      </c>
      <c r="AA1870" s="8">
        <v>36.8</v>
      </c>
      <c r="AB1870" s="8">
        <v>5.0</v>
      </c>
      <c r="AC1870" s="8">
        <v>0.0</v>
      </c>
      <c r="AD1870" s="8">
        <v>-10.4</v>
      </c>
      <c r="AE1870" s="14">
        <v>2012.0</v>
      </c>
      <c r="AF1870" s="17"/>
    </row>
    <row r="1871">
      <c r="A1871" s="8">
        <v>3.0</v>
      </c>
      <c r="B1871" s="9" t="s">
        <v>3768</v>
      </c>
      <c r="C1871" s="10" t="s">
        <v>3769</v>
      </c>
      <c r="D1871" s="8">
        <v>30.0</v>
      </c>
      <c r="E1871" s="8">
        <v>34.0</v>
      </c>
      <c r="F1871" s="8">
        <v>15.0</v>
      </c>
      <c r="G1871" s="8">
        <v>19.0</v>
      </c>
      <c r="H1871" s="8">
        <v>34.2</v>
      </c>
      <c r="I1871" s="11">
        <v>20.4</v>
      </c>
      <c r="J1871" s="10">
        <v>7.3</v>
      </c>
      <c r="K1871" s="10">
        <v>16.9</v>
      </c>
      <c r="L1871" s="8">
        <v>43.5</v>
      </c>
      <c r="M1871" s="10">
        <v>1.6</v>
      </c>
      <c r="N1871" s="10">
        <v>4.8</v>
      </c>
      <c r="O1871" s="8">
        <v>32.7</v>
      </c>
      <c r="P1871" s="8">
        <v>4.2</v>
      </c>
      <c r="Q1871" s="8">
        <v>4.9</v>
      </c>
      <c r="R1871" s="8">
        <v>87.3</v>
      </c>
      <c r="S1871" s="8">
        <v>0.6</v>
      </c>
      <c r="T1871" s="8">
        <v>3.9</v>
      </c>
      <c r="U1871" s="8">
        <v>4.5</v>
      </c>
      <c r="V1871" s="8">
        <v>4.3</v>
      </c>
      <c r="W1871" s="8">
        <v>3.1</v>
      </c>
      <c r="X1871" s="8">
        <v>1.3</v>
      </c>
      <c r="Y1871" s="8">
        <v>0.2</v>
      </c>
      <c r="Z1871" s="8">
        <v>2.1</v>
      </c>
      <c r="AA1871" s="8">
        <v>33.8</v>
      </c>
      <c r="AB1871" s="8">
        <v>3.0</v>
      </c>
      <c r="AC1871" s="8">
        <v>0.0</v>
      </c>
      <c r="AD1871" s="8">
        <v>-3.4</v>
      </c>
      <c r="AE1871" s="14">
        <v>2012.0</v>
      </c>
      <c r="AF1871" s="17"/>
    </row>
    <row r="1872">
      <c r="A1872" s="8">
        <v>4.0</v>
      </c>
      <c r="B1872" s="9" t="s">
        <v>3770</v>
      </c>
      <c r="C1872" s="10" t="s">
        <v>3771</v>
      </c>
      <c r="D1872" s="8">
        <v>25.0</v>
      </c>
      <c r="E1872" s="8">
        <v>26.0</v>
      </c>
      <c r="F1872" s="8">
        <v>13.0</v>
      </c>
      <c r="G1872" s="8">
        <v>13.0</v>
      </c>
      <c r="H1872" s="8">
        <v>30.0</v>
      </c>
      <c r="I1872" s="11">
        <v>18.1</v>
      </c>
      <c r="J1872" s="10">
        <v>6.0</v>
      </c>
      <c r="K1872" s="10">
        <v>13.7</v>
      </c>
      <c r="L1872" s="8">
        <v>44.2</v>
      </c>
      <c r="M1872" s="10">
        <v>2.3</v>
      </c>
      <c r="N1872" s="10">
        <v>5.6</v>
      </c>
      <c r="O1872" s="8">
        <v>40.7</v>
      </c>
      <c r="P1872" s="8">
        <v>3.8</v>
      </c>
      <c r="Q1872" s="8">
        <v>4.2</v>
      </c>
      <c r="R1872" s="8">
        <v>89.9</v>
      </c>
      <c r="S1872" s="8">
        <v>0.9</v>
      </c>
      <c r="T1872" s="8">
        <v>2.6</v>
      </c>
      <c r="U1872" s="8">
        <v>3.5</v>
      </c>
      <c r="V1872" s="8">
        <v>3.1</v>
      </c>
      <c r="W1872" s="8">
        <v>2.0</v>
      </c>
      <c r="X1872" s="8">
        <v>1.8</v>
      </c>
      <c r="Y1872" s="8">
        <v>0.3</v>
      </c>
      <c r="Z1872" s="8">
        <v>2.2</v>
      </c>
      <c r="AA1872" s="8">
        <v>31.1</v>
      </c>
      <c r="AB1872" s="8">
        <v>0.0</v>
      </c>
      <c r="AC1872" s="8">
        <v>0.0</v>
      </c>
      <c r="AD1872" s="8">
        <v>4.6</v>
      </c>
      <c r="AE1872" s="14">
        <v>2012.0</v>
      </c>
      <c r="AF1872" s="17"/>
    </row>
    <row r="1873">
      <c r="A1873" s="8">
        <v>5.0</v>
      </c>
      <c r="B1873" s="9" t="s">
        <v>3772</v>
      </c>
      <c r="C1873" s="10" t="s">
        <v>3773</v>
      </c>
      <c r="D1873" s="8">
        <v>24.0</v>
      </c>
      <c r="E1873" s="8">
        <v>33.0</v>
      </c>
      <c r="F1873" s="8">
        <v>24.0</v>
      </c>
      <c r="G1873" s="8">
        <v>9.0</v>
      </c>
      <c r="H1873" s="8">
        <v>33.2</v>
      </c>
      <c r="I1873" s="11">
        <v>18.0</v>
      </c>
      <c r="J1873" s="10">
        <v>7.6</v>
      </c>
      <c r="K1873" s="10">
        <v>15.2</v>
      </c>
      <c r="L1873" s="8">
        <v>49.9</v>
      </c>
      <c r="M1873" s="8">
        <v>0.0</v>
      </c>
      <c r="N1873" s="10">
        <v>0.2</v>
      </c>
      <c r="O1873" s="8">
        <v>20.0</v>
      </c>
      <c r="P1873" s="8">
        <v>2.8</v>
      </c>
      <c r="Q1873" s="8">
        <v>3.5</v>
      </c>
      <c r="R1873" s="8">
        <v>80.2</v>
      </c>
      <c r="S1873" s="8">
        <v>3.7</v>
      </c>
      <c r="T1873" s="8">
        <v>6.7</v>
      </c>
      <c r="U1873" s="8">
        <v>10.5</v>
      </c>
      <c r="V1873" s="8">
        <v>1.7</v>
      </c>
      <c r="W1873" s="8">
        <v>2.2</v>
      </c>
      <c r="X1873" s="8">
        <v>0.5</v>
      </c>
      <c r="Y1873" s="8">
        <v>1.4</v>
      </c>
      <c r="Z1873" s="8">
        <v>1.9</v>
      </c>
      <c r="AA1873" s="8">
        <v>34.1</v>
      </c>
      <c r="AB1873" s="8">
        <v>18.0</v>
      </c>
      <c r="AC1873" s="8">
        <v>0.0</v>
      </c>
      <c r="AD1873" s="8">
        <v>4.2</v>
      </c>
      <c r="AE1873" s="14">
        <v>2012.0</v>
      </c>
      <c r="AF1873" s="17"/>
    </row>
    <row r="1874">
      <c r="A1874" s="8">
        <v>6.0</v>
      </c>
      <c r="B1874" s="9" t="s">
        <v>3774</v>
      </c>
      <c r="C1874" s="10" t="s">
        <v>3775</v>
      </c>
      <c r="D1874" s="8">
        <v>26.0</v>
      </c>
      <c r="E1874" s="8">
        <v>34.0</v>
      </c>
      <c r="F1874" s="8">
        <v>24.0</v>
      </c>
      <c r="G1874" s="8">
        <v>10.0</v>
      </c>
      <c r="H1874" s="8">
        <v>31.5</v>
      </c>
      <c r="I1874" s="11">
        <v>17.5</v>
      </c>
      <c r="J1874" s="10">
        <v>5.8</v>
      </c>
      <c r="K1874" s="10">
        <v>11.8</v>
      </c>
      <c r="L1874" s="8">
        <v>49.1</v>
      </c>
      <c r="M1874" s="10">
        <v>1.9</v>
      </c>
      <c r="N1874" s="10">
        <v>4.4</v>
      </c>
      <c r="O1874" s="8">
        <v>42.4</v>
      </c>
      <c r="P1874" s="8">
        <v>4.0</v>
      </c>
      <c r="Q1874" s="8">
        <v>4.5</v>
      </c>
      <c r="R1874" s="8">
        <v>90.1</v>
      </c>
      <c r="S1874" s="8">
        <v>0.9</v>
      </c>
      <c r="T1874" s="8">
        <v>2.3</v>
      </c>
      <c r="U1874" s="8">
        <v>3.2</v>
      </c>
      <c r="V1874" s="8">
        <v>4.9</v>
      </c>
      <c r="W1874" s="8">
        <v>3.6</v>
      </c>
      <c r="X1874" s="8">
        <v>1.3</v>
      </c>
      <c r="Y1874" s="8">
        <v>0.1</v>
      </c>
      <c r="Z1874" s="8">
        <v>3.0</v>
      </c>
      <c r="AA1874" s="8">
        <v>30.3</v>
      </c>
      <c r="AB1874" s="8">
        <v>0.0</v>
      </c>
      <c r="AC1874" s="8">
        <v>0.0</v>
      </c>
      <c r="AD1874" s="8">
        <v>4.4</v>
      </c>
      <c r="AE1874" s="14">
        <v>2012.0</v>
      </c>
      <c r="AF1874" s="17"/>
    </row>
    <row r="1875">
      <c r="A1875" s="8">
        <v>7.0</v>
      </c>
      <c r="B1875" s="9" t="s">
        <v>3776</v>
      </c>
      <c r="C1875" s="10" t="s">
        <v>3777</v>
      </c>
      <c r="D1875" s="8">
        <v>27.0</v>
      </c>
      <c r="E1875" s="8">
        <v>33.0</v>
      </c>
      <c r="F1875" s="8">
        <v>23.0</v>
      </c>
      <c r="G1875" s="8">
        <v>10.0</v>
      </c>
      <c r="H1875" s="8">
        <v>30.7</v>
      </c>
      <c r="I1875" s="11">
        <v>17.4</v>
      </c>
      <c r="J1875" s="10">
        <v>6.9</v>
      </c>
      <c r="K1875" s="10">
        <v>14.4</v>
      </c>
      <c r="L1875" s="8">
        <v>48.1</v>
      </c>
      <c r="M1875" s="10">
        <v>0.6</v>
      </c>
      <c r="N1875" s="10">
        <v>1.8</v>
      </c>
      <c r="O1875" s="8">
        <v>32.2</v>
      </c>
      <c r="P1875" s="8">
        <v>3.0</v>
      </c>
      <c r="Q1875" s="8">
        <v>4.2</v>
      </c>
      <c r="R1875" s="8">
        <v>71.0</v>
      </c>
      <c r="S1875" s="8">
        <v>2.5</v>
      </c>
      <c r="T1875" s="8">
        <v>7.2</v>
      </c>
      <c r="U1875" s="8">
        <v>9.7</v>
      </c>
      <c r="V1875" s="8">
        <v>3.3</v>
      </c>
      <c r="W1875" s="8">
        <v>3.0</v>
      </c>
      <c r="X1875" s="8">
        <v>1.5</v>
      </c>
      <c r="Y1875" s="8">
        <v>2.3</v>
      </c>
      <c r="Z1875" s="8">
        <v>1.8</v>
      </c>
      <c r="AA1875" s="8">
        <v>38.7</v>
      </c>
      <c r="AB1875" s="8">
        <v>18.0</v>
      </c>
      <c r="AC1875" s="8">
        <v>0.0</v>
      </c>
      <c r="AD1875" s="8">
        <v>3.4</v>
      </c>
      <c r="AE1875" s="14">
        <v>2012.0</v>
      </c>
      <c r="AF1875" s="17"/>
    </row>
    <row r="1876">
      <c r="A1876" s="8">
        <v>8.0</v>
      </c>
      <c r="B1876" s="9" t="s">
        <v>3778</v>
      </c>
      <c r="C1876" s="10" t="s">
        <v>3779</v>
      </c>
      <c r="D1876" s="8">
        <v>33.0</v>
      </c>
      <c r="E1876" s="8">
        <v>34.0</v>
      </c>
      <c r="F1876" s="8">
        <v>22.0</v>
      </c>
      <c r="G1876" s="8">
        <v>12.0</v>
      </c>
      <c r="H1876" s="8">
        <v>30.5</v>
      </c>
      <c r="I1876" s="11">
        <v>17.4</v>
      </c>
      <c r="J1876" s="10">
        <v>5.9</v>
      </c>
      <c r="K1876" s="10">
        <v>13.6</v>
      </c>
      <c r="L1876" s="8">
        <v>43.2</v>
      </c>
      <c r="M1876" s="10">
        <v>1.5</v>
      </c>
      <c r="N1876" s="10">
        <v>3.9</v>
      </c>
      <c r="O1876" s="8">
        <v>37.9</v>
      </c>
      <c r="P1876" s="8">
        <v>4.1</v>
      </c>
      <c r="Q1876" s="8">
        <v>4.8</v>
      </c>
      <c r="R1876" s="8">
        <v>86.4</v>
      </c>
      <c r="S1876" s="8">
        <v>1.8</v>
      </c>
      <c r="T1876" s="8">
        <v>5.8</v>
      </c>
      <c r="U1876" s="8">
        <v>7.6</v>
      </c>
      <c r="V1876" s="8">
        <v>3.1</v>
      </c>
      <c r="W1876" s="8">
        <v>1.7</v>
      </c>
      <c r="X1876" s="8">
        <v>2.1</v>
      </c>
      <c r="Y1876" s="8">
        <v>0.9</v>
      </c>
      <c r="Z1876" s="8">
        <v>2.5</v>
      </c>
      <c r="AA1876" s="8">
        <v>35.4</v>
      </c>
      <c r="AB1876" s="8">
        <v>10.0</v>
      </c>
      <c r="AC1876" s="8">
        <v>0.0</v>
      </c>
      <c r="AD1876" s="8">
        <v>5.2</v>
      </c>
      <c r="AE1876" s="14">
        <v>2012.0</v>
      </c>
      <c r="AF1876" s="17"/>
    </row>
    <row r="1877">
      <c r="A1877" s="8">
        <v>9.0</v>
      </c>
      <c r="B1877" s="9" t="s">
        <v>3780</v>
      </c>
      <c r="C1877" s="10" t="s">
        <v>3781</v>
      </c>
      <c r="D1877" s="8">
        <v>29.0</v>
      </c>
      <c r="E1877" s="8">
        <v>29.0</v>
      </c>
      <c r="F1877" s="8">
        <v>23.0</v>
      </c>
      <c r="G1877" s="8">
        <v>6.0</v>
      </c>
      <c r="H1877" s="8">
        <v>28.5</v>
      </c>
      <c r="I1877" s="11">
        <v>16.6</v>
      </c>
      <c r="J1877" s="10">
        <v>6.6</v>
      </c>
      <c r="K1877" s="10">
        <v>13.5</v>
      </c>
      <c r="L1877" s="8">
        <v>49.1</v>
      </c>
      <c r="M1877" s="10">
        <v>1.6</v>
      </c>
      <c r="N1877" s="10">
        <v>3.6</v>
      </c>
      <c r="O1877" s="8">
        <v>43.7</v>
      </c>
      <c r="P1877" s="8">
        <v>1.8</v>
      </c>
      <c r="Q1877" s="8">
        <v>2.1</v>
      </c>
      <c r="R1877" s="8">
        <v>85.2</v>
      </c>
      <c r="S1877" s="8">
        <v>0.6</v>
      </c>
      <c r="T1877" s="8">
        <v>3.1</v>
      </c>
      <c r="U1877" s="8">
        <v>3.6</v>
      </c>
      <c r="V1877" s="8">
        <v>2.5</v>
      </c>
      <c r="W1877" s="8">
        <v>1.7</v>
      </c>
      <c r="X1877" s="8">
        <v>0.9</v>
      </c>
      <c r="Y1877" s="8">
        <v>0.2</v>
      </c>
      <c r="Z1877" s="8">
        <v>1.1</v>
      </c>
      <c r="AA1877" s="8">
        <v>26.5</v>
      </c>
      <c r="AB1877" s="8">
        <v>0.0</v>
      </c>
      <c r="AC1877" s="8">
        <v>0.0</v>
      </c>
      <c r="AD1877" s="8">
        <v>7.6</v>
      </c>
      <c r="AE1877" s="14">
        <v>2012.0</v>
      </c>
      <c r="AF1877" s="17"/>
    </row>
    <row r="1878">
      <c r="A1878" s="8">
        <v>10.0</v>
      </c>
      <c r="B1878" s="9" t="s">
        <v>3782</v>
      </c>
      <c r="C1878" s="10" t="s">
        <v>3783</v>
      </c>
      <c r="D1878" s="8">
        <v>34.0</v>
      </c>
      <c r="E1878" s="8">
        <v>32.0</v>
      </c>
      <c r="F1878" s="8">
        <v>20.0</v>
      </c>
      <c r="G1878" s="8">
        <v>12.0</v>
      </c>
      <c r="H1878" s="8">
        <v>30.9</v>
      </c>
      <c r="I1878" s="11">
        <v>16.5</v>
      </c>
      <c r="J1878" s="10">
        <v>5.8</v>
      </c>
      <c r="K1878" s="10">
        <v>13.9</v>
      </c>
      <c r="L1878" s="8">
        <v>41.3</v>
      </c>
      <c r="M1878" s="10">
        <v>2.5</v>
      </c>
      <c r="N1878" s="10">
        <v>5.9</v>
      </c>
      <c r="O1878" s="8">
        <v>42.3</v>
      </c>
      <c r="P1878" s="8">
        <v>2.5</v>
      </c>
      <c r="Q1878" s="8">
        <v>3.0</v>
      </c>
      <c r="R1878" s="8">
        <v>84.4</v>
      </c>
      <c r="S1878" s="8">
        <v>1.0</v>
      </c>
      <c r="T1878" s="8">
        <v>2.8</v>
      </c>
      <c r="U1878" s="8">
        <v>3.8</v>
      </c>
      <c r="V1878" s="8">
        <v>2.2</v>
      </c>
      <c r="W1878" s="8">
        <v>1.7</v>
      </c>
      <c r="X1878" s="8">
        <v>1.5</v>
      </c>
      <c r="Y1878" s="8">
        <v>0.3</v>
      </c>
      <c r="Z1878" s="8">
        <v>1.7</v>
      </c>
      <c r="AA1878" s="8">
        <v>28.7</v>
      </c>
      <c r="AB1878" s="8">
        <v>0.0</v>
      </c>
      <c r="AC1878" s="8">
        <v>0.0</v>
      </c>
      <c r="AD1878" s="8">
        <v>2.6</v>
      </c>
      <c r="AE1878" s="14">
        <v>2012.0</v>
      </c>
      <c r="AF1878" s="17"/>
    </row>
    <row r="1879">
      <c r="A1879" s="8">
        <v>11.0</v>
      </c>
      <c r="B1879" s="9" t="s">
        <v>3784</v>
      </c>
      <c r="C1879" s="10" t="s">
        <v>3785</v>
      </c>
      <c r="D1879" s="8">
        <v>24.0</v>
      </c>
      <c r="E1879" s="8">
        <v>34.0</v>
      </c>
      <c r="F1879" s="8">
        <v>27.0</v>
      </c>
      <c r="G1879" s="8">
        <v>7.0</v>
      </c>
      <c r="H1879" s="8">
        <v>29.7</v>
      </c>
      <c r="I1879" s="11">
        <v>16.4</v>
      </c>
      <c r="J1879" s="10">
        <v>5.9</v>
      </c>
      <c r="K1879" s="10">
        <v>12.6</v>
      </c>
      <c r="L1879" s="8">
        <v>46.5</v>
      </c>
      <c r="M1879" s="10">
        <v>2.1</v>
      </c>
      <c r="N1879" s="10">
        <v>5.5</v>
      </c>
      <c r="O1879" s="8">
        <v>38.8</v>
      </c>
      <c r="P1879" s="8">
        <v>2.6</v>
      </c>
      <c r="Q1879" s="8">
        <v>2.9</v>
      </c>
      <c r="R1879" s="8">
        <v>87.9</v>
      </c>
      <c r="S1879" s="8">
        <v>2.1</v>
      </c>
      <c r="T1879" s="8">
        <v>3.9</v>
      </c>
      <c r="U1879" s="8">
        <v>6.0</v>
      </c>
      <c r="V1879" s="8">
        <v>3.6</v>
      </c>
      <c r="W1879" s="8">
        <v>1.8</v>
      </c>
      <c r="X1879" s="8">
        <v>1.5</v>
      </c>
      <c r="Y1879" s="8">
        <v>0.6</v>
      </c>
      <c r="Z1879" s="8">
        <v>2.5</v>
      </c>
      <c r="AA1879" s="8">
        <v>32.5</v>
      </c>
      <c r="AB1879" s="8">
        <v>6.0</v>
      </c>
      <c r="AC1879" s="8">
        <v>0.0</v>
      </c>
      <c r="AD1879" s="8">
        <v>10.3</v>
      </c>
      <c r="AE1879" s="14">
        <v>2012.0</v>
      </c>
      <c r="AF1879" s="17"/>
    </row>
    <row r="1880">
      <c r="A1880" s="8">
        <v>12.0</v>
      </c>
      <c r="B1880" s="9" t="s">
        <v>3786</v>
      </c>
      <c r="C1880" s="10" t="s">
        <v>3787</v>
      </c>
      <c r="D1880" s="8">
        <v>29.0</v>
      </c>
      <c r="E1880" s="8">
        <v>33.0</v>
      </c>
      <c r="F1880" s="8">
        <v>20.0</v>
      </c>
      <c r="G1880" s="8">
        <v>13.0</v>
      </c>
      <c r="H1880" s="8">
        <v>31.8</v>
      </c>
      <c r="I1880" s="11">
        <v>16.3</v>
      </c>
      <c r="J1880" s="10">
        <v>6.4</v>
      </c>
      <c r="K1880" s="10">
        <v>12.3</v>
      </c>
      <c r="L1880" s="8">
        <v>52.1</v>
      </c>
      <c r="M1880" s="8">
        <v>0.0</v>
      </c>
      <c r="N1880" s="10">
        <v>0.1</v>
      </c>
      <c r="O1880" s="8">
        <v>0.0</v>
      </c>
      <c r="P1880" s="8">
        <v>3.4</v>
      </c>
      <c r="Q1880" s="8">
        <v>4.8</v>
      </c>
      <c r="R1880" s="8">
        <v>70.6</v>
      </c>
      <c r="S1880" s="8">
        <v>2.1</v>
      </c>
      <c r="T1880" s="8">
        <v>5.2</v>
      </c>
      <c r="U1880" s="8">
        <v>7.2</v>
      </c>
      <c r="V1880" s="8">
        <v>2.1</v>
      </c>
      <c r="W1880" s="8">
        <v>1.7</v>
      </c>
      <c r="X1880" s="8">
        <v>2.2</v>
      </c>
      <c r="Y1880" s="8">
        <v>0.4</v>
      </c>
      <c r="Z1880" s="8">
        <v>2.3</v>
      </c>
      <c r="AA1880" s="8">
        <v>30.8</v>
      </c>
      <c r="AB1880" s="8">
        <v>6.0</v>
      </c>
      <c r="AC1880" s="8">
        <v>0.0</v>
      </c>
      <c r="AD1880" s="8">
        <v>5.9</v>
      </c>
      <c r="AE1880" s="14">
        <v>2012.0</v>
      </c>
      <c r="AF1880" s="17"/>
    </row>
    <row r="1881">
      <c r="A1881" s="8">
        <v>13.0</v>
      </c>
      <c r="B1881" s="9" t="s">
        <v>3788</v>
      </c>
      <c r="C1881" s="10" t="s">
        <v>3789</v>
      </c>
      <c r="D1881" s="8">
        <v>27.0</v>
      </c>
      <c r="E1881" s="8">
        <v>25.0</v>
      </c>
      <c r="F1881" s="8">
        <v>10.0</v>
      </c>
      <c r="G1881" s="8">
        <v>15.0</v>
      </c>
      <c r="H1881" s="8">
        <v>31.1</v>
      </c>
      <c r="I1881" s="11">
        <v>16.2</v>
      </c>
      <c r="J1881" s="10">
        <v>6.3</v>
      </c>
      <c r="K1881" s="10">
        <v>9.8</v>
      </c>
      <c r="L1881" s="8">
        <v>63.8</v>
      </c>
      <c r="M1881" s="8">
        <v>0.0</v>
      </c>
      <c r="N1881" s="8">
        <v>0.0</v>
      </c>
      <c r="O1881" s="8">
        <v>0.0</v>
      </c>
      <c r="P1881" s="8">
        <v>3.7</v>
      </c>
      <c r="Q1881" s="8">
        <v>5.3</v>
      </c>
      <c r="R1881" s="8">
        <v>69.2</v>
      </c>
      <c r="S1881" s="8">
        <v>3.8</v>
      </c>
      <c r="T1881" s="8">
        <v>6.6</v>
      </c>
      <c r="U1881" s="8">
        <v>10.4</v>
      </c>
      <c r="V1881" s="8">
        <v>0.8</v>
      </c>
      <c r="W1881" s="8">
        <v>2.1</v>
      </c>
      <c r="X1881" s="8">
        <v>1.3</v>
      </c>
      <c r="Y1881" s="8">
        <v>1.2</v>
      </c>
      <c r="Z1881" s="8">
        <v>2.2</v>
      </c>
      <c r="AA1881" s="8">
        <v>32.5</v>
      </c>
      <c r="AB1881" s="8">
        <v>15.0</v>
      </c>
      <c r="AC1881" s="8">
        <v>0.0</v>
      </c>
      <c r="AD1881" s="8">
        <v>0.4</v>
      </c>
      <c r="AE1881" s="14">
        <v>2012.0</v>
      </c>
      <c r="AF1881" s="17"/>
    </row>
    <row r="1882">
      <c r="A1882" s="8">
        <v>14.0</v>
      </c>
      <c r="B1882" s="9" t="s">
        <v>3790</v>
      </c>
      <c r="C1882" s="10" t="s">
        <v>3791</v>
      </c>
      <c r="D1882" s="8">
        <v>32.0</v>
      </c>
      <c r="E1882" s="8">
        <v>34.0</v>
      </c>
      <c r="F1882" s="8">
        <v>25.0</v>
      </c>
      <c r="G1882" s="8">
        <v>9.0</v>
      </c>
      <c r="H1882" s="8">
        <v>31.4</v>
      </c>
      <c r="I1882" s="11">
        <v>15.1</v>
      </c>
      <c r="J1882" s="10">
        <v>5.0</v>
      </c>
      <c r="K1882" s="10">
        <v>10.1</v>
      </c>
      <c r="L1882" s="8">
        <v>49.3</v>
      </c>
      <c r="M1882" s="10">
        <v>2.2</v>
      </c>
      <c r="N1882" s="10">
        <v>5.1</v>
      </c>
      <c r="O1882" s="8">
        <v>43.0</v>
      </c>
      <c r="P1882" s="8">
        <v>2.9</v>
      </c>
      <c r="Q1882" s="8">
        <v>3.1</v>
      </c>
      <c r="R1882" s="8">
        <v>93.5</v>
      </c>
      <c r="S1882" s="8">
        <v>0.5</v>
      </c>
      <c r="T1882" s="8">
        <v>3.4</v>
      </c>
      <c r="U1882" s="8">
        <v>3.9</v>
      </c>
      <c r="V1882" s="8">
        <v>4.0</v>
      </c>
      <c r="W1882" s="8">
        <v>1.8</v>
      </c>
      <c r="X1882" s="8">
        <v>0.8</v>
      </c>
      <c r="Y1882" s="8">
        <v>0.1</v>
      </c>
      <c r="Z1882" s="8">
        <v>1.2</v>
      </c>
      <c r="AA1882" s="8">
        <v>27.0</v>
      </c>
      <c r="AB1882" s="8">
        <v>1.0</v>
      </c>
      <c r="AC1882" s="8">
        <v>0.0</v>
      </c>
      <c r="AD1882" s="8">
        <v>5.2</v>
      </c>
      <c r="AE1882" s="14">
        <v>2012.0</v>
      </c>
      <c r="AF1882" s="17"/>
    </row>
    <row r="1883">
      <c r="A1883" s="8">
        <v>15.0</v>
      </c>
      <c r="B1883" s="9" t="s">
        <v>3792</v>
      </c>
      <c r="C1883" s="10" t="s">
        <v>3793</v>
      </c>
      <c r="D1883" s="8">
        <v>26.0</v>
      </c>
      <c r="E1883" s="8">
        <v>31.0</v>
      </c>
      <c r="F1883" s="8">
        <v>5.0</v>
      </c>
      <c r="G1883" s="8">
        <v>26.0</v>
      </c>
      <c r="H1883" s="8">
        <v>32.2</v>
      </c>
      <c r="I1883" s="11">
        <v>14.7</v>
      </c>
      <c r="J1883" s="10">
        <v>6.1</v>
      </c>
      <c r="K1883" s="10">
        <v>10.9</v>
      </c>
      <c r="L1883" s="8">
        <v>56.2</v>
      </c>
      <c r="M1883" s="8">
        <v>0.0</v>
      </c>
      <c r="N1883" s="10">
        <v>0.3</v>
      </c>
      <c r="O1883" s="8">
        <v>12.5</v>
      </c>
      <c r="P1883" s="8">
        <v>2.4</v>
      </c>
      <c r="Q1883" s="8">
        <v>3.8</v>
      </c>
      <c r="R1883" s="8">
        <v>64.1</v>
      </c>
      <c r="S1883" s="8">
        <v>2.4</v>
      </c>
      <c r="T1883" s="8">
        <v>3.8</v>
      </c>
      <c r="U1883" s="8">
        <v>6.3</v>
      </c>
      <c r="V1883" s="8">
        <v>1.4</v>
      </c>
      <c r="W1883" s="8">
        <v>2.4</v>
      </c>
      <c r="X1883" s="8">
        <v>1.5</v>
      </c>
      <c r="Y1883" s="8">
        <v>0.1</v>
      </c>
      <c r="Z1883" s="8">
        <v>2.1</v>
      </c>
      <c r="AA1883" s="8">
        <v>25.6</v>
      </c>
      <c r="AB1883" s="8">
        <v>4.0</v>
      </c>
      <c r="AC1883" s="8">
        <v>0.0</v>
      </c>
      <c r="AD1883" s="8">
        <v>-5.9</v>
      </c>
      <c r="AE1883" s="14">
        <v>2012.0</v>
      </c>
      <c r="AF1883" s="17"/>
    </row>
    <row r="1884">
      <c r="A1884" s="8">
        <v>16.0</v>
      </c>
      <c r="B1884" s="9" t="s">
        <v>3794</v>
      </c>
      <c r="C1884" s="10" t="s">
        <v>3795</v>
      </c>
      <c r="D1884" s="8">
        <v>36.0</v>
      </c>
      <c r="E1884" s="8">
        <v>33.0</v>
      </c>
      <c r="F1884" s="8">
        <v>20.0</v>
      </c>
      <c r="G1884" s="8">
        <v>13.0</v>
      </c>
      <c r="H1884" s="8">
        <v>30.2</v>
      </c>
      <c r="I1884" s="11">
        <v>14.7</v>
      </c>
      <c r="J1884" s="10">
        <v>4.8</v>
      </c>
      <c r="K1884" s="10">
        <v>11.0</v>
      </c>
      <c r="L1884" s="8">
        <v>44.1</v>
      </c>
      <c r="M1884" s="10">
        <v>2.4</v>
      </c>
      <c r="N1884" s="10">
        <v>5.6</v>
      </c>
      <c r="O1884" s="8">
        <v>43.5</v>
      </c>
      <c r="P1884" s="8">
        <v>2.6</v>
      </c>
      <c r="Q1884" s="8">
        <v>2.9</v>
      </c>
      <c r="R1884" s="8">
        <v>87.6</v>
      </c>
      <c r="S1884" s="8">
        <v>0.3</v>
      </c>
      <c r="T1884" s="8">
        <v>2.2</v>
      </c>
      <c r="U1884" s="8">
        <v>2.5</v>
      </c>
      <c r="V1884" s="8">
        <v>5.3</v>
      </c>
      <c r="W1884" s="8">
        <v>3.2</v>
      </c>
      <c r="X1884" s="8">
        <v>0.9</v>
      </c>
      <c r="Y1884" s="8">
        <v>0.2</v>
      </c>
      <c r="Z1884" s="8">
        <v>1.1</v>
      </c>
      <c r="AA1884" s="8">
        <v>27.2</v>
      </c>
      <c r="AB1884" s="8">
        <v>1.0</v>
      </c>
      <c r="AC1884" s="8">
        <v>0.0</v>
      </c>
      <c r="AD1884" s="8">
        <v>4.6</v>
      </c>
      <c r="AE1884" s="14">
        <v>2012.0</v>
      </c>
      <c r="AF1884" s="17"/>
    </row>
    <row r="1885">
      <c r="A1885" s="8">
        <v>17.0</v>
      </c>
      <c r="B1885" s="9" t="s">
        <v>3796</v>
      </c>
      <c r="C1885" s="10" t="s">
        <v>3797</v>
      </c>
      <c r="D1885" s="8">
        <v>28.0</v>
      </c>
      <c r="E1885" s="8">
        <v>34.0</v>
      </c>
      <c r="F1885" s="8">
        <v>9.0</v>
      </c>
      <c r="G1885" s="8">
        <v>25.0</v>
      </c>
      <c r="H1885" s="8">
        <v>28.3</v>
      </c>
      <c r="I1885" s="11">
        <v>14.3</v>
      </c>
      <c r="J1885" s="10">
        <v>5.1</v>
      </c>
      <c r="K1885" s="10">
        <v>12.0</v>
      </c>
      <c r="L1885" s="8">
        <v>43.0</v>
      </c>
      <c r="M1885" s="10">
        <v>2.0</v>
      </c>
      <c r="N1885" s="10">
        <v>5.2</v>
      </c>
      <c r="O1885" s="8">
        <v>39.0</v>
      </c>
      <c r="P1885" s="8">
        <v>2.0</v>
      </c>
      <c r="Q1885" s="8">
        <v>2.4</v>
      </c>
      <c r="R1885" s="8">
        <v>84.0</v>
      </c>
      <c r="S1885" s="8">
        <v>0.4</v>
      </c>
      <c r="T1885" s="8">
        <v>1.8</v>
      </c>
      <c r="U1885" s="8">
        <v>2.2</v>
      </c>
      <c r="V1885" s="8">
        <v>3.3</v>
      </c>
      <c r="W1885" s="8">
        <v>2.1</v>
      </c>
      <c r="X1885" s="8">
        <v>0.9</v>
      </c>
      <c r="Y1885" s="8">
        <v>0.1</v>
      </c>
      <c r="Z1885" s="8">
        <v>2.2</v>
      </c>
      <c r="AA1885" s="8">
        <v>23.8</v>
      </c>
      <c r="AB1885" s="8">
        <v>1.0</v>
      </c>
      <c r="AC1885" s="8">
        <v>0.0</v>
      </c>
      <c r="AD1885" s="8">
        <v>-4.7</v>
      </c>
      <c r="AE1885" s="14">
        <v>2012.0</v>
      </c>
      <c r="AF1885" s="17"/>
    </row>
    <row r="1886">
      <c r="A1886" s="8">
        <v>18.0</v>
      </c>
      <c r="B1886" s="9" t="s">
        <v>3798</v>
      </c>
      <c r="C1886" s="10" t="s">
        <v>3799</v>
      </c>
      <c r="D1886" s="8">
        <v>31.0</v>
      </c>
      <c r="E1886" s="8">
        <v>8.0</v>
      </c>
      <c r="F1886" s="8">
        <v>4.0</v>
      </c>
      <c r="G1886" s="8">
        <v>4.0</v>
      </c>
      <c r="H1886" s="8">
        <v>20.7</v>
      </c>
      <c r="I1886" s="11">
        <v>14.0</v>
      </c>
      <c r="J1886" s="10">
        <v>4.3</v>
      </c>
      <c r="K1886" s="10">
        <v>9.8</v>
      </c>
      <c r="L1886" s="8">
        <v>43.6</v>
      </c>
      <c r="M1886" s="10">
        <v>2.1</v>
      </c>
      <c r="N1886" s="10">
        <v>5.4</v>
      </c>
      <c r="O1886" s="8">
        <v>39.5</v>
      </c>
      <c r="P1886" s="8">
        <v>3.4</v>
      </c>
      <c r="Q1886" s="8">
        <v>3.8</v>
      </c>
      <c r="R1886" s="8">
        <v>90.0</v>
      </c>
      <c r="S1886" s="8">
        <v>0.1</v>
      </c>
      <c r="T1886" s="8">
        <v>1.5</v>
      </c>
      <c r="U1886" s="8">
        <v>1.6</v>
      </c>
      <c r="V1886" s="8">
        <v>2.3</v>
      </c>
      <c r="W1886" s="8">
        <v>1.8</v>
      </c>
      <c r="X1886" s="8">
        <v>0.5</v>
      </c>
      <c r="Y1886" s="8">
        <v>0.5</v>
      </c>
      <c r="Z1886" s="8">
        <v>2.0</v>
      </c>
      <c r="AA1886" s="8">
        <v>22.0</v>
      </c>
      <c r="AB1886" s="8">
        <v>0.0</v>
      </c>
      <c r="AC1886" s="8">
        <v>0.0</v>
      </c>
      <c r="AD1886" s="8">
        <v>-3.0</v>
      </c>
      <c r="AE1886" s="14">
        <v>2012.0</v>
      </c>
      <c r="AF1886" s="17"/>
    </row>
    <row r="1887">
      <c r="A1887" s="8">
        <v>18.0</v>
      </c>
      <c r="B1887" s="9" t="s">
        <v>3800</v>
      </c>
      <c r="C1887" s="10" t="s">
        <v>3801</v>
      </c>
      <c r="D1887" s="8">
        <v>22.0</v>
      </c>
      <c r="E1887" s="8">
        <v>33.0</v>
      </c>
      <c r="F1887" s="8">
        <v>24.0</v>
      </c>
      <c r="G1887" s="8">
        <v>9.0</v>
      </c>
      <c r="H1887" s="8">
        <v>27.9</v>
      </c>
      <c r="I1887" s="11">
        <v>14.0</v>
      </c>
      <c r="J1887" s="10">
        <v>5.4</v>
      </c>
      <c r="K1887" s="10">
        <v>10.1</v>
      </c>
      <c r="L1887" s="8">
        <v>53.5</v>
      </c>
      <c r="M1887" s="8">
        <v>0.0</v>
      </c>
      <c r="N1887" s="10">
        <v>0.2</v>
      </c>
      <c r="O1887" s="8">
        <v>14.3</v>
      </c>
      <c r="P1887" s="8">
        <v>3.2</v>
      </c>
      <c r="Q1887" s="8">
        <v>4.3</v>
      </c>
      <c r="R1887" s="8">
        <v>73.4</v>
      </c>
      <c r="S1887" s="8">
        <v>3.0</v>
      </c>
      <c r="T1887" s="8">
        <v>4.5</v>
      </c>
      <c r="U1887" s="8">
        <v>7.5</v>
      </c>
      <c r="V1887" s="8">
        <v>1.2</v>
      </c>
      <c r="W1887" s="8">
        <v>1.3</v>
      </c>
      <c r="X1887" s="8">
        <v>1.4</v>
      </c>
      <c r="Y1887" s="8">
        <v>0.9</v>
      </c>
      <c r="Z1887" s="8">
        <v>2.6</v>
      </c>
      <c r="AA1887" s="8">
        <v>27.3</v>
      </c>
      <c r="AB1887" s="8">
        <v>9.0</v>
      </c>
      <c r="AC1887" s="8">
        <v>0.0</v>
      </c>
      <c r="AD1887" s="8">
        <v>7.2</v>
      </c>
      <c r="AE1887" s="14">
        <v>2012.0</v>
      </c>
      <c r="AF1887" s="17"/>
    </row>
    <row r="1888">
      <c r="A1888" s="8">
        <v>18.0</v>
      </c>
      <c r="B1888" s="9" t="s">
        <v>3802</v>
      </c>
      <c r="C1888" s="10" t="s">
        <v>3803</v>
      </c>
      <c r="D1888" s="8">
        <v>29.0</v>
      </c>
      <c r="E1888" s="8">
        <v>34.0</v>
      </c>
      <c r="F1888" s="8">
        <v>19.0</v>
      </c>
      <c r="G1888" s="8">
        <v>15.0</v>
      </c>
      <c r="H1888" s="8">
        <v>31.6</v>
      </c>
      <c r="I1888" s="11">
        <v>14.0</v>
      </c>
      <c r="J1888" s="10">
        <v>5.9</v>
      </c>
      <c r="K1888" s="10">
        <v>14.2</v>
      </c>
      <c r="L1888" s="8">
        <v>41.2</v>
      </c>
      <c r="M1888" s="10">
        <v>0.8</v>
      </c>
      <c r="N1888" s="10">
        <v>3.2</v>
      </c>
      <c r="O1888" s="8">
        <v>25.5</v>
      </c>
      <c r="P1888" s="8">
        <v>1.5</v>
      </c>
      <c r="Q1888" s="8">
        <v>1.9</v>
      </c>
      <c r="R1888" s="8">
        <v>75.8</v>
      </c>
      <c r="S1888" s="8">
        <v>1.4</v>
      </c>
      <c r="T1888" s="8">
        <v>6.2</v>
      </c>
      <c r="U1888" s="8">
        <v>7.6</v>
      </c>
      <c r="V1888" s="8">
        <v>2.5</v>
      </c>
      <c r="W1888" s="8">
        <v>2.6</v>
      </c>
      <c r="X1888" s="8">
        <v>2.4</v>
      </c>
      <c r="Y1888" s="8">
        <v>0.7</v>
      </c>
      <c r="Z1888" s="8">
        <v>2.9</v>
      </c>
      <c r="AA1888" s="8">
        <v>31.1</v>
      </c>
      <c r="AB1888" s="8">
        <v>6.0</v>
      </c>
      <c r="AC1888" s="8">
        <v>0.0</v>
      </c>
      <c r="AD1888" s="8">
        <v>3.1</v>
      </c>
      <c r="AE1888" s="14">
        <v>2012.0</v>
      </c>
      <c r="AF1888" s="17"/>
    </row>
    <row r="1889">
      <c r="A1889" s="8">
        <v>21.0</v>
      </c>
      <c r="B1889" s="9" t="s">
        <v>3804</v>
      </c>
      <c r="C1889" s="10" t="s">
        <v>3805</v>
      </c>
      <c r="D1889" s="8">
        <v>28.0</v>
      </c>
      <c r="E1889" s="8">
        <v>13.0</v>
      </c>
      <c r="F1889" s="8">
        <v>2.0</v>
      </c>
      <c r="G1889" s="8">
        <v>11.0</v>
      </c>
      <c r="H1889" s="8">
        <v>26.5</v>
      </c>
      <c r="I1889" s="11">
        <v>13.2</v>
      </c>
      <c r="J1889" s="10">
        <v>5.5</v>
      </c>
      <c r="K1889" s="10">
        <v>11.3</v>
      </c>
      <c r="L1889" s="8">
        <v>48.3</v>
      </c>
      <c r="M1889" s="8">
        <v>0.0</v>
      </c>
      <c r="N1889" s="10">
        <v>0.1</v>
      </c>
      <c r="O1889" s="8">
        <v>0.0</v>
      </c>
      <c r="P1889" s="8">
        <v>2.3</v>
      </c>
      <c r="Q1889" s="8">
        <v>2.8</v>
      </c>
      <c r="R1889" s="8">
        <v>81.1</v>
      </c>
      <c r="S1889" s="8">
        <v>1.2</v>
      </c>
      <c r="T1889" s="8">
        <v>3.5</v>
      </c>
      <c r="U1889" s="8">
        <v>4.8</v>
      </c>
      <c r="V1889" s="8">
        <v>1.3</v>
      </c>
      <c r="W1889" s="8">
        <v>2.1</v>
      </c>
      <c r="X1889" s="8">
        <v>0.6</v>
      </c>
      <c r="Y1889" s="8">
        <v>0.5</v>
      </c>
      <c r="Z1889" s="8">
        <v>1.5</v>
      </c>
      <c r="AA1889" s="8">
        <v>21.6</v>
      </c>
      <c r="AB1889" s="8">
        <v>2.0</v>
      </c>
      <c r="AC1889" s="8">
        <v>0.0</v>
      </c>
      <c r="AD1889" s="8">
        <v>-9.3</v>
      </c>
      <c r="AE1889" s="14">
        <v>2012.0</v>
      </c>
      <c r="AF1889" s="17"/>
    </row>
    <row r="1890">
      <c r="A1890" s="8">
        <v>22.0</v>
      </c>
      <c r="B1890" s="9" t="s">
        <v>3806</v>
      </c>
      <c r="C1890" s="10" t="s">
        <v>3807</v>
      </c>
      <c r="D1890" s="8">
        <v>29.0</v>
      </c>
      <c r="E1890" s="8">
        <v>34.0</v>
      </c>
      <c r="F1890" s="8">
        <v>19.0</v>
      </c>
      <c r="G1890" s="8">
        <v>15.0</v>
      </c>
      <c r="H1890" s="8">
        <v>30.6</v>
      </c>
      <c r="I1890" s="11">
        <v>12.3</v>
      </c>
      <c r="J1890" s="10">
        <v>4.6</v>
      </c>
      <c r="K1890" s="10">
        <v>10.9</v>
      </c>
      <c r="L1890" s="8">
        <v>42.5</v>
      </c>
      <c r="M1890" s="10">
        <v>0.4</v>
      </c>
      <c r="N1890" s="10">
        <v>1.7</v>
      </c>
      <c r="O1890" s="8">
        <v>24.1</v>
      </c>
      <c r="P1890" s="8">
        <v>2.6</v>
      </c>
      <c r="Q1890" s="8">
        <v>3.2</v>
      </c>
      <c r="R1890" s="8">
        <v>81.8</v>
      </c>
      <c r="S1890" s="8">
        <v>0.5</v>
      </c>
      <c r="T1890" s="8">
        <v>2.3</v>
      </c>
      <c r="U1890" s="8">
        <v>2.8</v>
      </c>
      <c r="V1890" s="8">
        <v>4.5</v>
      </c>
      <c r="W1890" s="8">
        <v>2.1</v>
      </c>
      <c r="X1890" s="8">
        <v>1.4</v>
      </c>
      <c r="Y1890" s="8">
        <v>0.2</v>
      </c>
      <c r="Z1890" s="8">
        <v>1.4</v>
      </c>
      <c r="AA1890" s="8">
        <v>23.1</v>
      </c>
      <c r="AB1890" s="8">
        <v>0.0</v>
      </c>
      <c r="AC1890" s="8">
        <v>0.0</v>
      </c>
      <c r="AD1890" s="8">
        <v>3.5</v>
      </c>
      <c r="AE1890" s="14">
        <v>2012.0</v>
      </c>
      <c r="AF1890" s="17"/>
    </row>
    <row r="1891">
      <c r="A1891" s="8">
        <v>23.0</v>
      </c>
      <c r="B1891" s="9" t="s">
        <v>3808</v>
      </c>
      <c r="C1891" s="10" t="s">
        <v>3809</v>
      </c>
      <c r="D1891" s="8">
        <v>32.0</v>
      </c>
      <c r="E1891" s="8">
        <v>29.0</v>
      </c>
      <c r="F1891" s="8">
        <v>16.0</v>
      </c>
      <c r="G1891" s="8">
        <v>13.0</v>
      </c>
      <c r="H1891" s="8">
        <v>30.9</v>
      </c>
      <c r="I1891" s="11">
        <v>12.2</v>
      </c>
      <c r="J1891" s="10">
        <v>4.6</v>
      </c>
      <c r="K1891" s="10">
        <v>10.0</v>
      </c>
      <c r="L1891" s="8">
        <v>45.9</v>
      </c>
      <c r="M1891" s="10">
        <v>1.8</v>
      </c>
      <c r="N1891" s="10">
        <v>4.8</v>
      </c>
      <c r="O1891" s="8">
        <v>38.4</v>
      </c>
      <c r="P1891" s="8">
        <v>1.2</v>
      </c>
      <c r="Q1891" s="8">
        <v>1.6</v>
      </c>
      <c r="R1891" s="8">
        <v>77.8</v>
      </c>
      <c r="S1891" s="8">
        <v>0.2</v>
      </c>
      <c r="T1891" s="8">
        <v>2.7</v>
      </c>
      <c r="U1891" s="8">
        <v>2.9</v>
      </c>
      <c r="V1891" s="8">
        <v>5.3</v>
      </c>
      <c r="W1891" s="8">
        <v>2.2</v>
      </c>
      <c r="X1891" s="8">
        <v>0.9</v>
      </c>
      <c r="Y1891" s="8">
        <v>0.1</v>
      </c>
      <c r="Z1891" s="8">
        <v>1.1</v>
      </c>
      <c r="AA1891" s="8">
        <v>24.2</v>
      </c>
      <c r="AB1891" s="8">
        <v>1.0</v>
      </c>
      <c r="AC1891" s="8">
        <v>0.0</v>
      </c>
      <c r="AD1891" s="8">
        <v>3.4</v>
      </c>
      <c r="AE1891" s="14">
        <v>2012.0</v>
      </c>
      <c r="AF1891" s="17"/>
    </row>
    <row r="1892">
      <c r="A1892" s="8">
        <v>24.0</v>
      </c>
      <c r="B1892" s="9" t="s">
        <v>3810</v>
      </c>
      <c r="C1892" s="10" t="s">
        <v>3811</v>
      </c>
      <c r="D1892" s="8">
        <v>30.0</v>
      </c>
      <c r="E1892" s="8">
        <v>29.0</v>
      </c>
      <c r="F1892" s="8">
        <v>8.0</v>
      </c>
      <c r="G1892" s="8">
        <v>21.0</v>
      </c>
      <c r="H1892" s="8">
        <v>28.7</v>
      </c>
      <c r="I1892" s="11">
        <v>12.2</v>
      </c>
      <c r="J1892" s="10">
        <v>4.4</v>
      </c>
      <c r="K1892" s="10">
        <v>10.6</v>
      </c>
      <c r="L1892" s="8">
        <v>41.6</v>
      </c>
      <c r="M1892" s="10">
        <v>1.2</v>
      </c>
      <c r="N1892" s="10">
        <v>2.2</v>
      </c>
      <c r="O1892" s="8">
        <v>53.1</v>
      </c>
      <c r="P1892" s="8">
        <v>2.2</v>
      </c>
      <c r="Q1892" s="8">
        <v>2.6</v>
      </c>
      <c r="R1892" s="8">
        <v>84.0</v>
      </c>
      <c r="S1892" s="8">
        <v>0.6</v>
      </c>
      <c r="T1892" s="8">
        <v>2.6</v>
      </c>
      <c r="U1892" s="8">
        <v>3.2</v>
      </c>
      <c r="V1892" s="8">
        <v>4.7</v>
      </c>
      <c r="W1892" s="8">
        <v>2.7</v>
      </c>
      <c r="X1892" s="8">
        <v>1.2</v>
      </c>
      <c r="Y1892" s="8">
        <v>0.0</v>
      </c>
      <c r="Z1892" s="8">
        <v>2.4</v>
      </c>
      <c r="AA1892" s="8">
        <v>23.6</v>
      </c>
      <c r="AB1892" s="8">
        <v>0.0</v>
      </c>
      <c r="AC1892" s="8">
        <v>0.0</v>
      </c>
      <c r="AD1892" s="8">
        <v>-5.8</v>
      </c>
      <c r="AE1892" s="14">
        <v>2012.0</v>
      </c>
      <c r="AF1892" s="17"/>
    </row>
    <row r="1893">
      <c r="A1893" s="8">
        <v>25.0</v>
      </c>
      <c r="B1893" s="9" t="s">
        <v>3812</v>
      </c>
      <c r="C1893" s="10" t="s">
        <v>3813</v>
      </c>
      <c r="D1893" s="8">
        <v>32.0</v>
      </c>
      <c r="E1893" s="8">
        <v>20.0</v>
      </c>
      <c r="F1893" s="8">
        <v>16.0</v>
      </c>
      <c r="G1893" s="8">
        <v>4.0</v>
      </c>
      <c r="H1893" s="8">
        <v>27.9</v>
      </c>
      <c r="I1893" s="11">
        <v>12.2</v>
      </c>
      <c r="J1893" s="10">
        <v>5.1</v>
      </c>
      <c r="K1893" s="10">
        <v>11.5</v>
      </c>
      <c r="L1893" s="8">
        <v>44.5</v>
      </c>
      <c r="M1893" s="10">
        <v>0.2</v>
      </c>
      <c r="N1893" s="10">
        <v>0.6</v>
      </c>
      <c r="O1893" s="8">
        <v>33.3</v>
      </c>
      <c r="P1893" s="8">
        <v>1.8</v>
      </c>
      <c r="Q1893" s="8">
        <v>2.0</v>
      </c>
      <c r="R1893" s="8">
        <v>89.7</v>
      </c>
      <c r="S1893" s="8">
        <v>2.5</v>
      </c>
      <c r="T1893" s="8">
        <v>4.6</v>
      </c>
      <c r="U1893" s="8">
        <v>7.1</v>
      </c>
      <c r="V1893" s="8">
        <v>2.0</v>
      </c>
      <c r="W1893" s="8">
        <v>2.6</v>
      </c>
      <c r="X1893" s="8">
        <v>1.0</v>
      </c>
      <c r="Y1893" s="8">
        <v>0.6</v>
      </c>
      <c r="Z1893" s="8">
        <v>3.1</v>
      </c>
      <c r="AA1893" s="8">
        <v>24.4</v>
      </c>
      <c r="AB1893" s="8">
        <v>5.0</v>
      </c>
      <c r="AC1893" s="8">
        <v>0.0</v>
      </c>
      <c r="AD1893" s="8">
        <v>6.3</v>
      </c>
      <c r="AE1893" s="14">
        <v>2012.0</v>
      </c>
      <c r="AF1893" s="17"/>
    </row>
    <row r="1894">
      <c r="A1894" s="8">
        <v>26.0</v>
      </c>
      <c r="B1894" s="9" t="s">
        <v>3814</v>
      </c>
      <c r="C1894" s="10" t="s">
        <v>3815</v>
      </c>
      <c r="D1894" s="8">
        <v>27.0</v>
      </c>
      <c r="E1894" s="8">
        <v>27.0</v>
      </c>
      <c r="F1894" s="8">
        <v>5.0</v>
      </c>
      <c r="G1894" s="8">
        <v>22.0</v>
      </c>
      <c r="H1894" s="8">
        <v>25.7</v>
      </c>
      <c r="I1894" s="11">
        <v>12.0</v>
      </c>
      <c r="J1894" s="10">
        <v>4.7</v>
      </c>
      <c r="K1894" s="10">
        <v>11.4</v>
      </c>
      <c r="L1894" s="8">
        <v>40.8</v>
      </c>
      <c r="M1894" s="10">
        <v>1.4</v>
      </c>
      <c r="N1894" s="10">
        <v>4.1</v>
      </c>
      <c r="O1894" s="8">
        <v>34.8</v>
      </c>
      <c r="P1894" s="8">
        <v>1.3</v>
      </c>
      <c r="Q1894" s="8">
        <v>1.7</v>
      </c>
      <c r="R1894" s="8">
        <v>72.3</v>
      </c>
      <c r="S1894" s="8">
        <v>1.1</v>
      </c>
      <c r="T1894" s="8">
        <v>2.4</v>
      </c>
      <c r="U1894" s="8">
        <v>3.4</v>
      </c>
      <c r="V1894" s="8">
        <v>1.6</v>
      </c>
      <c r="W1894" s="8">
        <v>1.9</v>
      </c>
      <c r="X1894" s="8">
        <v>1.3</v>
      </c>
      <c r="Y1894" s="8">
        <v>0.4</v>
      </c>
      <c r="Z1894" s="8">
        <v>3.0</v>
      </c>
      <c r="AA1894" s="8">
        <v>21.8</v>
      </c>
      <c r="AB1894" s="8">
        <v>0.0</v>
      </c>
      <c r="AC1894" s="8">
        <v>0.0</v>
      </c>
      <c r="AD1894" s="8">
        <v>-6.7</v>
      </c>
      <c r="AE1894" s="14">
        <v>2012.0</v>
      </c>
      <c r="AF1894" s="17"/>
    </row>
    <row r="1895">
      <c r="A1895" s="8">
        <v>27.0</v>
      </c>
      <c r="B1895" s="9" t="s">
        <v>3816</v>
      </c>
      <c r="C1895" s="10" t="s">
        <v>3817</v>
      </c>
      <c r="D1895" s="8">
        <v>31.0</v>
      </c>
      <c r="E1895" s="8">
        <v>26.0</v>
      </c>
      <c r="F1895" s="8">
        <v>12.0</v>
      </c>
      <c r="G1895" s="8">
        <v>14.0</v>
      </c>
      <c r="H1895" s="8">
        <v>24.6</v>
      </c>
      <c r="I1895" s="11">
        <v>12.0</v>
      </c>
      <c r="J1895" s="10">
        <v>4.7</v>
      </c>
      <c r="K1895" s="10">
        <v>10.1</v>
      </c>
      <c r="L1895" s="8">
        <v>46.6</v>
      </c>
      <c r="M1895" s="10">
        <v>0.2</v>
      </c>
      <c r="N1895" s="10">
        <v>0.7</v>
      </c>
      <c r="O1895" s="8">
        <v>27.8</v>
      </c>
      <c r="P1895" s="8">
        <v>2.4</v>
      </c>
      <c r="Q1895" s="8">
        <v>3.2</v>
      </c>
      <c r="R1895" s="8">
        <v>75.9</v>
      </c>
      <c r="S1895" s="8">
        <v>1.8</v>
      </c>
      <c r="T1895" s="8">
        <v>3.6</v>
      </c>
      <c r="U1895" s="8">
        <v>5.4</v>
      </c>
      <c r="V1895" s="8">
        <v>2.3</v>
      </c>
      <c r="W1895" s="8">
        <v>2.3</v>
      </c>
      <c r="X1895" s="8">
        <v>0.7</v>
      </c>
      <c r="Y1895" s="8">
        <v>0.9</v>
      </c>
      <c r="Z1895" s="8">
        <v>2.0</v>
      </c>
      <c r="AA1895" s="8">
        <v>23.2</v>
      </c>
      <c r="AB1895" s="8">
        <v>3.0</v>
      </c>
      <c r="AC1895" s="8">
        <v>0.0</v>
      </c>
      <c r="AD1895" s="8">
        <v>-1.1</v>
      </c>
      <c r="AE1895" s="14">
        <v>2012.0</v>
      </c>
      <c r="AF1895" s="17"/>
    </row>
    <row r="1896">
      <c r="A1896" s="8">
        <v>28.0</v>
      </c>
      <c r="B1896" s="9" t="s">
        <v>3818</v>
      </c>
      <c r="C1896" s="10" t="s">
        <v>3819</v>
      </c>
      <c r="D1896" s="8">
        <v>30.0</v>
      </c>
      <c r="E1896" s="8">
        <v>34.0</v>
      </c>
      <c r="F1896" s="8">
        <v>5.0</v>
      </c>
      <c r="G1896" s="8">
        <v>29.0</v>
      </c>
      <c r="H1896" s="8">
        <v>24.1</v>
      </c>
      <c r="I1896" s="11">
        <v>12.0</v>
      </c>
      <c r="J1896" s="10">
        <v>3.8</v>
      </c>
      <c r="K1896" s="10">
        <v>9.4</v>
      </c>
      <c r="L1896" s="8">
        <v>40.4</v>
      </c>
      <c r="M1896" s="10">
        <v>0.6</v>
      </c>
      <c r="N1896" s="10">
        <v>2.4</v>
      </c>
      <c r="O1896" s="8">
        <v>27.5</v>
      </c>
      <c r="P1896" s="8">
        <v>3.7</v>
      </c>
      <c r="Q1896" s="8">
        <v>4.8</v>
      </c>
      <c r="R1896" s="8">
        <v>77.4</v>
      </c>
      <c r="S1896" s="8">
        <v>0.8</v>
      </c>
      <c r="T1896" s="8">
        <v>2.8</v>
      </c>
      <c r="U1896" s="8">
        <v>3.6</v>
      </c>
      <c r="V1896" s="8">
        <v>1.7</v>
      </c>
      <c r="W1896" s="8">
        <v>1.7</v>
      </c>
      <c r="X1896" s="8">
        <v>1.0</v>
      </c>
      <c r="Y1896" s="8">
        <v>0.2</v>
      </c>
      <c r="Z1896" s="8">
        <v>2.5</v>
      </c>
      <c r="AA1896" s="8">
        <v>20.4</v>
      </c>
      <c r="AB1896" s="8">
        <v>0.0</v>
      </c>
      <c r="AC1896" s="8">
        <v>0.0</v>
      </c>
      <c r="AD1896" s="8">
        <v>-4.7</v>
      </c>
      <c r="AE1896" s="14">
        <v>2012.0</v>
      </c>
      <c r="AF1896" s="17"/>
    </row>
    <row r="1897">
      <c r="A1897" s="8">
        <v>29.0</v>
      </c>
      <c r="B1897" s="9" t="s">
        <v>3820</v>
      </c>
      <c r="C1897" s="10" t="s">
        <v>3821</v>
      </c>
      <c r="D1897" s="8">
        <v>24.0</v>
      </c>
      <c r="E1897" s="8">
        <v>34.0</v>
      </c>
      <c r="F1897" s="8">
        <v>21.0</v>
      </c>
      <c r="G1897" s="8">
        <v>13.0</v>
      </c>
      <c r="H1897" s="8">
        <v>20.2</v>
      </c>
      <c r="I1897" s="11">
        <v>11.8</v>
      </c>
      <c r="J1897" s="10">
        <v>4.1</v>
      </c>
      <c r="K1897" s="10">
        <v>9.4</v>
      </c>
      <c r="L1897" s="8">
        <v>44.1</v>
      </c>
      <c r="M1897" s="10">
        <v>1.1</v>
      </c>
      <c r="N1897" s="10">
        <v>3.3</v>
      </c>
      <c r="O1897" s="8">
        <v>33.9</v>
      </c>
      <c r="P1897" s="8">
        <v>2.4</v>
      </c>
      <c r="Q1897" s="8">
        <v>3.2</v>
      </c>
      <c r="R1897" s="8">
        <v>75.9</v>
      </c>
      <c r="S1897" s="8">
        <v>1.8</v>
      </c>
      <c r="T1897" s="8">
        <v>2.9</v>
      </c>
      <c r="U1897" s="8">
        <v>4.7</v>
      </c>
      <c r="V1897" s="8">
        <v>1.0</v>
      </c>
      <c r="W1897" s="8">
        <v>1.2</v>
      </c>
      <c r="X1897" s="8">
        <v>0.7</v>
      </c>
      <c r="Y1897" s="8">
        <v>0.7</v>
      </c>
      <c r="Z1897" s="8">
        <v>2.8</v>
      </c>
      <c r="AA1897" s="8">
        <v>21.3</v>
      </c>
      <c r="AB1897" s="8">
        <v>1.0</v>
      </c>
      <c r="AC1897" s="8">
        <v>0.0</v>
      </c>
      <c r="AD1897" s="8">
        <v>2.9</v>
      </c>
      <c r="AE1897" s="14">
        <v>2012.0</v>
      </c>
      <c r="AF1897" s="17"/>
    </row>
    <row r="1898">
      <c r="A1898" s="8">
        <v>30.0</v>
      </c>
      <c r="B1898" s="9" t="s">
        <v>3822</v>
      </c>
      <c r="C1898" s="10" t="s">
        <v>3823</v>
      </c>
      <c r="D1898" s="8">
        <v>26.0</v>
      </c>
      <c r="E1898" s="8">
        <v>34.0</v>
      </c>
      <c r="F1898" s="8">
        <v>25.0</v>
      </c>
      <c r="G1898" s="8">
        <v>9.0</v>
      </c>
      <c r="H1898" s="8">
        <v>24.0</v>
      </c>
      <c r="I1898" s="11">
        <v>11.6</v>
      </c>
      <c r="J1898" s="10">
        <v>3.4</v>
      </c>
      <c r="K1898" s="10">
        <v>9.8</v>
      </c>
      <c r="L1898" s="8">
        <v>34.8</v>
      </c>
      <c r="M1898" s="10">
        <v>1.4</v>
      </c>
      <c r="N1898" s="10">
        <v>3.8</v>
      </c>
      <c r="O1898" s="8">
        <v>36.4</v>
      </c>
      <c r="P1898" s="8">
        <v>3.4</v>
      </c>
      <c r="Q1898" s="8">
        <v>4.1</v>
      </c>
      <c r="R1898" s="8">
        <v>84.8</v>
      </c>
      <c r="S1898" s="8">
        <v>0.2</v>
      </c>
      <c r="T1898" s="8">
        <v>1.6</v>
      </c>
      <c r="U1898" s="8">
        <v>1.9</v>
      </c>
      <c r="V1898" s="8">
        <v>2.6</v>
      </c>
      <c r="W1898" s="8">
        <v>2.2</v>
      </c>
      <c r="X1898" s="8">
        <v>1.0</v>
      </c>
      <c r="Y1898" s="8">
        <v>0.1</v>
      </c>
      <c r="Z1898" s="8">
        <v>1.5</v>
      </c>
      <c r="AA1898" s="8">
        <v>19.7</v>
      </c>
      <c r="AB1898" s="8">
        <v>0.0</v>
      </c>
      <c r="AC1898" s="8">
        <v>0.0</v>
      </c>
      <c r="AD1898" s="8">
        <v>0.1</v>
      </c>
      <c r="AE1898" s="14">
        <v>2012.0</v>
      </c>
      <c r="AF1898" s="17"/>
    </row>
    <row r="1899">
      <c r="A1899" s="8">
        <v>31.0</v>
      </c>
      <c r="B1899" s="9" t="s">
        <v>3824</v>
      </c>
      <c r="C1899" s="10" t="s">
        <v>3825</v>
      </c>
      <c r="D1899" s="8">
        <v>31.0</v>
      </c>
      <c r="E1899" s="8">
        <v>15.0</v>
      </c>
      <c r="F1899" s="8">
        <v>10.0</v>
      </c>
      <c r="G1899" s="8">
        <v>5.0</v>
      </c>
      <c r="H1899" s="8">
        <v>29.9</v>
      </c>
      <c r="I1899" s="11">
        <v>11.6</v>
      </c>
      <c r="J1899" s="10">
        <v>5.3</v>
      </c>
      <c r="K1899" s="10">
        <v>10.1</v>
      </c>
      <c r="L1899" s="8">
        <v>52.3</v>
      </c>
      <c r="M1899" s="8">
        <v>0.0</v>
      </c>
      <c r="N1899" s="8">
        <v>0.0</v>
      </c>
      <c r="O1899" s="8">
        <v>0.0</v>
      </c>
      <c r="P1899" s="8">
        <v>1.1</v>
      </c>
      <c r="Q1899" s="8">
        <v>1.5</v>
      </c>
      <c r="R1899" s="8">
        <v>69.6</v>
      </c>
      <c r="S1899" s="8">
        <v>3.2</v>
      </c>
      <c r="T1899" s="8">
        <v>5.0</v>
      </c>
      <c r="U1899" s="8">
        <v>8.2</v>
      </c>
      <c r="V1899" s="8">
        <v>1.6</v>
      </c>
      <c r="W1899" s="8">
        <v>2.1</v>
      </c>
      <c r="X1899" s="8">
        <v>1.3</v>
      </c>
      <c r="Y1899" s="8">
        <v>1.5</v>
      </c>
      <c r="Z1899" s="8">
        <v>3.0</v>
      </c>
      <c r="AA1899" s="8">
        <v>27.1</v>
      </c>
      <c r="AB1899" s="8">
        <v>3.0</v>
      </c>
      <c r="AC1899" s="8">
        <v>0.0</v>
      </c>
      <c r="AD1899" s="8">
        <v>2.5</v>
      </c>
      <c r="AE1899" s="14">
        <v>2012.0</v>
      </c>
      <c r="AF1899" s="17"/>
    </row>
    <row r="1900">
      <c r="A1900" s="8">
        <v>32.0</v>
      </c>
      <c r="B1900" s="9" t="s">
        <v>3826</v>
      </c>
      <c r="C1900" s="10" t="s">
        <v>3827</v>
      </c>
      <c r="D1900" s="8">
        <v>26.0</v>
      </c>
      <c r="E1900" s="8">
        <v>34.0</v>
      </c>
      <c r="F1900" s="8">
        <v>15.0</v>
      </c>
      <c r="G1900" s="8">
        <v>19.0</v>
      </c>
      <c r="H1900" s="8">
        <v>27.3</v>
      </c>
      <c r="I1900" s="11">
        <v>11.6</v>
      </c>
      <c r="J1900" s="10">
        <v>4.6</v>
      </c>
      <c r="K1900" s="10">
        <v>11.6</v>
      </c>
      <c r="L1900" s="8">
        <v>40.0</v>
      </c>
      <c r="M1900" s="10">
        <v>1.1</v>
      </c>
      <c r="N1900" s="10">
        <v>3.1</v>
      </c>
      <c r="O1900" s="8">
        <v>34.3</v>
      </c>
      <c r="P1900" s="8">
        <v>1.2</v>
      </c>
      <c r="Q1900" s="8">
        <v>1.6</v>
      </c>
      <c r="R1900" s="8">
        <v>77.8</v>
      </c>
      <c r="S1900" s="8">
        <v>0.9</v>
      </c>
      <c r="T1900" s="8">
        <v>2.6</v>
      </c>
      <c r="U1900" s="8">
        <v>3.4</v>
      </c>
      <c r="V1900" s="8">
        <v>1.7</v>
      </c>
      <c r="W1900" s="8">
        <v>1.7</v>
      </c>
      <c r="X1900" s="8">
        <v>1.1</v>
      </c>
      <c r="Y1900" s="8">
        <v>0.7</v>
      </c>
      <c r="Z1900" s="8">
        <v>1.5</v>
      </c>
      <c r="AA1900" s="8">
        <v>21.4</v>
      </c>
      <c r="AB1900" s="8">
        <v>1.0</v>
      </c>
      <c r="AC1900" s="8">
        <v>0.0</v>
      </c>
      <c r="AD1900" s="8">
        <v>-1.1</v>
      </c>
      <c r="AE1900" s="14">
        <v>2012.0</v>
      </c>
      <c r="AF1900" s="17"/>
    </row>
    <row r="1901">
      <c r="A1901" s="8">
        <v>33.0</v>
      </c>
      <c r="B1901" s="9" t="s">
        <v>3828</v>
      </c>
      <c r="C1901" s="10" t="s">
        <v>3829</v>
      </c>
      <c r="D1901" s="8">
        <v>23.0</v>
      </c>
      <c r="E1901" s="8">
        <v>28.0</v>
      </c>
      <c r="F1901" s="8">
        <v>6.0</v>
      </c>
      <c r="G1901" s="8">
        <v>22.0</v>
      </c>
      <c r="H1901" s="8">
        <v>31.6</v>
      </c>
      <c r="I1901" s="11">
        <v>11.6</v>
      </c>
      <c r="J1901" s="10">
        <v>4.2</v>
      </c>
      <c r="K1901" s="10">
        <v>12.0</v>
      </c>
      <c r="L1901" s="8">
        <v>35.2</v>
      </c>
      <c r="M1901" s="10">
        <v>1.0</v>
      </c>
      <c r="N1901" s="10">
        <v>3.8</v>
      </c>
      <c r="O1901" s="8">
        <v>27.1</v>
      </c>
      <c r="P1901" s="8">
        <v>2.1</v>
      </c>
      <c r="Q1901" s="8">
        <v>2.4</v>
      </c>
      <c r="R1901" s="8">
        <v>86.8</v>
      </c>
      <c r="S1901" s="8">
        <v>0.5</v>
      </c>
      <c r="T1901" s="8">
        <v>2.7</v>
      </c>
      <c r="U1901" s="8">
        <v>3.2</v>
      </c>
      <c r="V1901" s="8">
        <v>4.5</v>
      </c>
      <c r="W1901" s="8">
        <v>3.0</v>
      </c>
      <c r="X1901" s="8">
        <v>1.6</v>
      </c>
      <c r="Y1901" s="8">
        <v>0.1</v>
      </c>
      <c r="Z1901" s="8">
        <v>2.5</v>
      </c>
      <c r="AA1901" s="8">
        <v>23.7</v>
      </c>
      <c r="AB1901" s="8">
        <v>0.0</v>
      </c>
      <c r="AC1901" s="8">
        <v>0.0</v>
      </c>
      <c r="AD1901" s="8">
        <v>-9.7</v>
      </c>
      <c r="AE1901" s="14">
        <v>2012.0</v>
      </c>
      <c r="AF1901" s="17"/>
    </row>
    <row r="1902">
      <c r="A1902" s="8">
        <v>34.0</v>
      </c>
      <c r="B1902" s="9" t="s">
        <v>3830</v>
      </c>
      <c r="C1902" s="10" t="s">
        <v>3831</v>
      </c>
      <c r="D1902" s="8">
        <v>31.0</v>
      </c>
      <c r="E1902" s="8">
        <v>33.0</v>
      </c>
      <c r="F1902" s="8">
        <v>27.0</v>
      </c>
      <c r="G1902" s="8">
        <v>6.0</v>
      </c>
      <c r="H1902" s="8">
        <v>27.0</v>
      </c>
      <c r="I1902" s="11">
        <v>11.5</v>
      </c>
      <c r="J1902" s="10">
        <v>4.5</v>
      </c>
      <c r="K1902" s="10">
        <v>8.9</v>
      </c>
      <c r="L1902" s="8">
        <v>50.5</v>
      </c>
      <c r="M1902" s="10">
        <v>0.4</v>
      </c>
      <c r="N1902" s="10">
        <v>0.8</v>
      </c>
      <c r="O1902" s="8">
        <v>50.0</v>
      </c>
      <c r="P1902" s="8">
        <v>2.2</v>
      </c>
      <c r="Q1902" s="8">
        <v>3.0</v>
      </c>
      <c r="R1902" s="8">
        <v>72.7</v>
      </c>
      <c r="S1902" s="8">
        <v>0.9</v>
      </c>
      <c r="T1902" s="8">
        <v>3.2</v>
      </c>
      <c r="U1902" s="8">
        <v>4.2</v>
      </c>
      <c r="V1902" s="8">
        <v>5.4</v>
      </c>
      <c r="W1902" s="8">
        <v>2.1</v>
      </c>
      <c r="X1902" s="8">
        <v>0.7</v>
      </c>
      <c r="Y1902" s="8">
        <v>0.2</v>
      </c>
      <c r="Z1902" s="8">
        <v>2.1</v>
      </c>
      <c r="AA1902" s="8">
        <v>23.2</v>
      </c>
      <c r="AB1902" s="8">
        <v>0.0</v>
      </c>
      <c r="AC1902" s="8">
        <v>0.0</v>
      </c>
      <c r="AD1902" s="8">
        <v>6.8</v>
      </c>
      <c r="AE1902" s="14">
        <v>2012.0</v>
      </c>
      <c r="AF1902" s="17"/>
    </row>
    <row r="1903">
      <c r="A1903" s="8">
        <v>35.0</v>
      </c>
      <c r="B1903" s="9" t="s">
        <v>3832</v>
      </c>
      <c r="C1903" s="10" t="s">
        <v>3833</v>
      </c>
      <c r="D1903" s="8">
        <v>22.0</v>
      </c>
      <c r="E1903" s="8">
        <v>34.0</v>
      </c>
      <c r="F1903" s="8">
        <v>9.0</v>
      </c>
      <c r="G1903" s="8">
        <v>25.0</v>
      </c>
      <c r="H1903" s="8">
        <v>28.2</v>
      </c>
      <c r="I1903" s="11">
        <v>11.5</v>
      </c>
      <c r="J1903" s="10">
        <v>3.9</v>
      </c>
      <c r="K1903" s="10">
        <v>8.0</v>
      </c>
      <c r="L1903" s="8">
        <v>48.2</v>
      </c>
      <c r="M1903" s="8">
        <v>0.0</v>
      </c>
      <c r="N1903" s="8">
        <v>0.0</v>
      </c>
      <c r="O1903" s="8">
        <v>0.0</v>
      </c>
      <c r="P1903" s="8">
        <v>3.8</v>
      </c>
      <c r="Q1903" s="8">
        <v>5.6</v>
      </c>
      <c r="R1903" s="8">
        <v>67.7</v>
      </c>
      <c r="S1903" s="8">
        <v>2.8</v>
      </c>
      <c r="T1903" s="8">
        <v>4.0</v>
      </c>
      <c r="U1903" s="8">
        <v>6.8</v>
      </c>
      <c r="V1903" s="8">
        <v>1.1</v>
      </c>
      <c r="W1903" s="8">
        <v>2.1</v>
      </c>
      <c r="X1903" s="8">
        <v>2.1</v>
      </c>
      <c r="Y1903" s="8">
        <v>0.6</v>
      </c>
      <c r="Z1903" s="8">
        <v>3.0</v>
      </c>
      <c r="AA1903" s="8">
        <v>24.9</v>
      </c>
      <c r="AB1903" s="8">
        <v>3.0</v>
      </c>
      <c r="AC1903" s="8">
        <v>0.0</v>
      </c>
      <c r="AD1903" s="8">
        <v>-3.5</v>
      </c>
      <c r="AE1903" s="14">
        <v>2012.0</v>
      </c>
      <c r="AF1903" s="17"/>
    </row>
    <row r="1904">
      <c r="A1904" s="8">
        <v>36.0</v>
      </c>
      <c r="B1904" s="9" t="s">
        <v>3834</v>
      </c>
      <c r="C1904" s="10" t="s">
        <v>3835</v>
      </c>
      <c r="D1904" s="8">
        <v>31.0</v>
      </c>
      <c r="E1904" s="8">
        <v>33.0</v>
      </c>
      <c r="F1904" s="8">
        <v>23.0</v>
      </c>
      <c r="G1904" s="8">
        <v>10.0</v>
      </c>
      <c r="H1904" s="8">
        <v>30.8</v>
      </c>
      <c r="I1904" s="11">
        <v>11.4</v>
      </c>
      <c r="J1904" s="10">
        <v>4.2</v>
      </c>
      <c r="K1904" s="10">
        <v>9.5</v>
      </c>
      <c r="L1904" s="8">
        <v>43.6</v>
      </c>
      <c r="M1904" s="10">
        <v>1.1</v>
      </c>
      <c r="N1904" s="10">
        <v>2.6</v>
      </c>
      <c r="O1904" s="8">
        <v>40.2</v>
      </c>
      <c r="P1904" s="8">
        <v>2.0</v>
      </c>
      <c r="Q1904" s="8">
        <v>2.5</v>
      </c>
      <c r="R1904" s="8">
        <v>79.5</v>
      </c>
      <c r="S1904" s="8">
        <v>0.3</v>
      </c>
      <c r="T1904" s="8">
        <v>1.8</v>
      </c>
      <c r="U1904" s="8">
        <v>2.2</v>
      </c>
      <c r="V1904" s="8">
        <v>3.3</v>
      </c>
      <c r="W1904" s="8">
        <v>2.5</v>
      </c>
      <c r="X1904" s="8">
        <v>2.0</v>
      </c>
      <c r="Y1904" s="8">
        <v>0.4</v>
      </c>
      <c r="Z1904" s="8">
        <v>2.8</v>
      </c>
      <c r="AA1904" s="8">
        <v>22.7</v>
      </c>
      <c r="AB1904" s="8">
        <v>1.0</v>
      </c>
      <c r="AC1904" s="8">
        <v>0.0</v>
      </c>
      <c r="AD1904" s="8">
        <v>5.7</v>
      </c>
      <c r="AE1904" s="14">
        <v>2012.0</v>
      </c>
      <c r="AF1904" s="17"/>
    </row>
    <row r="1905">
      <c r="A1905" s="8">
        <v>37.0</v>
      </c>
      <c r="B1905" s="9" t="s">
        <v>3836</v>
      </c>
      <c r="C1905" s="10" t="s">
        <v>3837</v>
      </c>
      <c r="D1905" s="8">
        <v>31.0</v>
      </c>
      <c r="E1905" s="8">
        <v>31.0</v>
      </c>
      <c r="F1905" s="8">
        <v>25.0</v>
      </c>
      <c r="G1905" s="8">
        <v>6.0</v>
      </c>
      <c r="H1905" s="8">
        <v>27.0</v>
      </c>
      <c r="I1905" s="11">
        <v>11.4</v>
      </c>
      <c r="J1905" s="10">
        <v>4.5</v>
      </c>
      <c r="K1905" s="10">
        <v>8.8</v>
      </c>
      <c r="L1905" s="8">
        <v>50.5</v>
      </c>
      <c r="M1905" s="8">
        <v>0.0</v>
      </c>
      <c r="N1905" s="8">
        <v>0.0</v>
      </c>
      <c r="O1905" s="8">
        <v>0.0</v>
      </c>
      <c r="P1905" s="8">
        <v>2.5</v>
      </c>
      <c r="Q1905" s="8">
        <v>3.6</v>
      </c>
      <c r="R1905" s="8">
        <v>67.9</v>
      </c>
      <c r="S1905" s="8">
        <v>3.5</v>
      </c>
      <c r="T1905" s="8">
        <v>5.5</v>
      </c>
      <c r="U1905" s="8">
        <v>8.9</v>
      </c>
      <c r="V1905" s="8">
        <v>1.2</v>
      </c>
      <c r="W1905" s="8">
        <v>1.3</v>
      </c>
      <c r="X1905" s="8">
        <v>1.2</v>
      </c>
      <c r="Y1905" s="8">
        <v>0.9</v>
      </c>
      <c r="Z1905" s="8">
        <v>2.3</v>
      </c>
      <c r="AA1905" s="8">
        <v>25.7</v>
      </c>
      <c r="AB1905" s="8">
        <v>9.0</v>
      </c>
      <c r="AC1905" s="8">
        <v>0.0</v>
      </c>
      <c r="AD1905" s="8">
        <v>6.2</v>
      </c>
      <c r="AE1905" s="14">
        <v>2012.0</v>
      </c>
      <c r="AF1905" s="17"/>
    </row>
    <row r="1906">
      <c r="A1906" s="8">
        <v>38.0</v>
      </c>
      <c r="B1906" s="9" t="s">
        <v>3838</v>
      </c>
      <c r="C1906" s="10" t="s">
        <v>3839</v>
      </c>
      <c r="D1906" s="8">
        <v>28.0</v>
      </c>
      <c r="E1906" s="8">
        <v>34.0</v>
      </c>
      <c r="F1906" s="8">
        <v>16.0</v>
      </c>
      <c r="G1906" s="8">
        <v>18.0</v>
      </c>
      <c r="H1906" s="8">
        <v>27.8</v>
      </c>
      <c r="I1906" s="11">
        <v>11.3</v>
      </c>
      <c r="J1906" s="10">
        <v>3.8</v>
      </c>
      <c r="K1906" s="10">
        <v>8.1</v>
      </c>
      <c r="L1906" s="8">
        <v>47.4</v>
      </c>
      <c r="M1906" s="10">
        <v>0.3</v>
      </c>
      <c r="N1906" s="10">
        <v>1.0</v>
      </c>
      <c r="O1906" s="8">
        <v>33.3</v>
      </c>
      <c r="P1906" s="8">
        <v>3.3</v>
      </c>
      <c r="Q1906" s="8">
        <v>4.5</v>
      </c>
      <c r="R1906" s="8">
        <v>73.9</v>
      </c>
      <c r="S1906" s="8">
        <v>1.5</v>
      </c>
      <c r="T1906" s="8">
        <v>3.6</v>
      </c>
      <c r="U1906" s="8">
        <v>5.1</v>
      </c>
      <c r="V1906" s="8">
        <v>1.9</v>
      </c>
      <c r="W1906" s="8">
        <v>2.7</v>
      </c>
      <c r="X1906" s="8">
        <v>0.7</v>
      </c>
      <c r="Y1906" s="8">
        <v>0.5</v>
      </c>
      <c r="Z1906" s="8">
        <v>2.7</v>
      </c>
      <c r="AA1906" s="8">
        <v>21.0</v>
      </c>
      <c r="AB1906" s="8">
        <v>0.0</v>
      </c>
      <c r="AC1906" s="8">
        <v>0.0</v>
      </c>
      <c r="AD1906" s="8">
        <v>0.8</v>
      </c>
      <c r="AE1906" s="14">
        <v>2012.0</v>
      </c>
      <c r="AF1906" s="17"/>
    </row>
    <row r="1907">
      <c r="A1907" s="8">
        <v>39.0</v>
      </c>
      <c r="B1907" s="9" t="s">
        <v>3840</v>
      </c>
      <c r="C1907" s="10" t="s">
        <v>3841</v>
      </c>
      <c r="D1907" s="8">
        <v>31.0</v>
      </c>
      <c r="E1907" s="8">
        <v>33.0</v>
      </c>
      <c r="F1907" s="8">
        <v>21.0</v>
      </c>
      <c r="G1907" s="8">
        <v>12.0</v>
      </c>
      <c r="H1907" s="8">
        <v>23.0</v>
      </c>
      <c r="I1907" s="11">
        <v>10.6</v>
      </c>
      <c r="J1907" s="10">
        <v>3.9</v>
      </c>
      <c r="K1907" s="10">
        <v>10.2</v>
      </c>
      <c r="L1907" s="8">
        <v>38.0</v>
      </c>
      <c r="M1907" s="10">
        <v>1.5</v>
      </c>
      <c r="N1907" s="10">
        <v>3.8</v>
      </c>
      <c r="O1907" s="8">
        <v>38.6</v>
      </c>
      <c r="P1907" s="8">
        <v>1.4</v>
      </c>
      <c r="Q1907" s="8">
        <v>1.8</v>
      </c>
      <c r="R1907" s="8">
        <v>75.4</v>
      </c>
      <c r="S1907" s="8">
        <v>0.5</v>
      </c>
      <c r="T1907" s="8">
        <v>2.3</v>
      </c>
      <c r="U1907" s="8">
        <v>2.8</v>
      </c>
      <c r="V1907" s="8">
        <v>1.9</v>
      </c>
      <c r="W1907" s="8">
        <v>0.9</v>
      </c>
      <c r="X1907" s="8">
        <v>1.6</v>
      </c>
      <c r="Y1907" s="8">
        <v>0.4</v>
      </c>
      <c r="Z1907" s="8">
        <v>1.3</v>
      </c>
      <c r="AA1907" s="8">
        <v>20.8</v>
      </c>
      <c r="AB1907" s="8">
        <v>0.0</v>
      </c>
      <c r="AC1907" s="8">
        <v>0.0</v>
      </c>
      <c r="AD1907" s="8">
        <v>3.1</v>
      </c>
      <c r="AE1907" s="14">
        <v>2012.0</v>
      </c>
      <c r="AF1907" s="17"/>
    </row>
    <row r="1908">
      <c r="A1908" s="8">
        <v>40.0</v>
      </c>
      <c r="B1908" s="9" t="s">
        <v>3842</v>
      </c>
      <c r="C1908" s="10" t="s">
        <v>3843</v>
      </c>
      <c r="D1908" s="8">
        <v>33.0</v>
      </c>
      <c r="E1908" s="8">
        <v>34.0</v>
      </c>
      <c r="F1908" s="8">
        <v>14.0</v>
      </c>
      <c r="G1908" s="8">
        <v>20.0</v>
      </c>
      <c r="H1908" s="8">
        <v>30.0</v>
      </c>
      <c r="I1908" s="11">
        <v>10.6</v>
      </c>
      <c r="J1908" s="10">
        <v>3.7</v>
      </c>
      <c r="K1908" s="10">
        <v>10.1</v>
      </c>
      <c r="L1908" s="8">
        <v>36.7</v>
      </c>
      <c r="M1908" s="10">
        <v>0.9</v>
      </c>
      <c r="N1908" s="10">
        <v>3.4</v>
      </c>
      <c r="O1908" s="8">
        <v>28.1</v>
      </c>
      <c r="P1908" s="8">
        <v>2.2</v>
      </c>
      <c r="Q1908" s="8">
        <v>2.9</v>
      </c>
      <c r="R1908" s="8">
        <v>76.5</v>
      </c>
      <c r="S1908" s="8">
        <v>1.6</v>
      </c>
      <c r="T1908" s="8">
        <v>4.2</v>
      </c>
      <c r="U1908" s="8">
        <v>5.8</v>
      </c>
      <c r="V1908" s="8">
        <v>2.3</v>
      </c>
      <c r="W1908" s="8">
        <v>2.8</v>
      </c>
      <c r="X1908" s="8">
        <v>1.0</v>
      </c>
      <c r="Y1908" s="8">
        <v>0.5</v>
      </c>
      <c r="Z1908" s="8">
        <v>2.4</v>
      </c>
      <c r="AA1908" s="8">
        <v>22.6</v>
      </c>
      <c r="AB1908" s="8">
        <v>1.0</v>
      </c>
      <c r="AC1908" s="8">
        <v>0.0</v>
      </c>
      <c r="AD1908" s="8">
        <v>0.9</v>
      </c>
      <c r="AE1908" s="14">
        <v>2012.0</v>
      </c>
      <c r="AF1908" s="17"/>
    </row>
    <row r="1909">
      <c r="A1909" s="8">
        <v>41.0</v>
      </c>
      <c r="B1909" s="9" t="s">
        <v>3844</v>
      </c>
      <c r="C1909" s="10" t="s">
        <v>3845</v>
      </c>
      <c r="D1909" s="8">
        <v>23.0</v>
      </c>
      <c r="E1909" s="8">
        <v>33.0</v>
      </c>
      <c r="F1909" s="8">
        <v>9.0</v>
      </c>
      <c r="G1909" s="8">
        <v>24.0</v>
      </c>
      <c r="H1909" s="8">
        <v>20.3</v>
      </c>
      <c r="I1909" s="11">
        <v>10.5</v>
      </c>
      <c r="J1909" s="10">
        <v>3.5</v>
      </c>
      <c r="K1909" s="10">
        <v>10.2</v>
      </c>
      <c r="L1909" s="8">
        <v>34.4</v>
      </c>
      <c r="M1909" s="10">
        <v>1.2</v>
      </c>
      <c r="N1909" s="10">
        <v>3.5</v>
      </c>
      <c r="O1909" s="8">
        <v>32.5</v>
      </c>
      <c r="P1909" s="8">
        <v>2.3</v>
      </c>
      <c r="Q1909" s="8">
        <v>2.8</v>
      </c>
      <c r="R1909" s="8">
        <v>82.4</v>
      </c>
      <c r="S1909" s="8">
        <v>0.8</v>
      </c>
      <c r="T1909" s="8">
        <v>1.7</v>
      </c>
      <c r="U1909" s="8">
        <v>2.4</v>
      </c>
      <c r="V1909" s="8">
        <v>2.1</v>
      </c>
      <c r="W1909" s="8">
        <v>1.4</v>
      </c>
      <c r="X1909" s="8">
        <v>1.5</v>
      </c>
      <c r="Y1909" s="8">
        <v>0.3</v>
      </c>
      <c r="Z1909" s="8">
        <v>2.0</v>
      </c>
      <c r="AA1909" s="8">
        <v>19.8</v>
      </c>
      <c r="AB1909" s="8">
        <v>0.0</v>
      </c>
      <c r="AC1909" s="8">
        <v>0.0</v>
      </c>
      <c r="AD1909" s="8">
        <v>-2.4</v>
      </c>
      <c r="AE1909" s="14">
        <v>2012.0</v>
      </c>
      <c r="AF1909" s="17"/>
    </row>
    <row r="1910">
      <c r="A1910" s="8">
        <v>42.0</v>
      </c>
      <c r="B1910" s="9" t="s">
        <v>3846</v>
      </c>
      <c r="C1910" s="10" t="s">
        <v>3847</v>
      </c>
      <c r="D1910" s="8">
        <v>26.0</v>
      </c>
      <c r="E1910" s="8">
        <v>31.0</v>
      </c>
      <c r="F1910" s="8">
        <v>20.0</v>
      </c>
      <c r="G1910" s="8">
        <v>11.0</v>
      </c>
      <c r="H1910" s="8">
        <v>28.3</v>
      </c>
      <c r="I1910" s="11">
        <v>10.3</v>
      </c>
      <c r="J1910" s="10">
        <v>3.2</v>
      </c>
      <c r="K1910" s="10">
        <v>7.9</v>
      </c>
      <c r="L1910" s="8">
        <v>40.4</v>
      </c>
      <c r="M1910" s="10">
        <v>1.5</v>
      </c>
      <c r="N1910" s="10">
        <v>3.5</v>
      </c>
      <c r="O1910" s="8">
        <v>43.0</v>
      </c>
      <c r="P1910" s="8">
        <v>2.5</v>
      </c>
      <c r="Q1910" s="8">
        <v>2.8</v>
      </c>
      <c r="R1910" s="8">
        <v>87.4</v>
      </c>
      <c r="S1910" s="8">
        <v>0.4</v>
      </c>
      <c r="T1910" s="8">
        <v>1.4</v>
      </c>
      <c r="U1910" s="8">
        <v>1.8</v>
      </c>
      <c r="V1910" s="8">
        <v>3.9</v>
      </c>
      <c r="W1910" s="8">
        <v>2.5</v>
      </c>
      <c r="X1910" s="8">
        <v>1.2</v>
      </c>
      <c r="Y1910" s="8">
        <v>0.1</v>
      </c>
      <c r="Z1910" s="8">
        <v>2.5</v>
      </c>
      <c r="AA1910" s="8">
        <v>20.1</v>
      </c>
      <c r="AB1910" s="8">
        <v>0.0</v>
      </c>
      <c r="AC1910" s="8">
        <v>0.0</v>
      </c>
      <c r="AD1910" s="8">
        <v>3.4</v>
      </c>
      <c r="AE1910" s="14">
        <v>2012.0</v>
      </c>
      <c r="AF1910" s="17"/>
    </row>
    <row r="1911">
      <c r="A1911" s="8">
        <v>43.0</v>
      </c>
      <c r="B1911" s="9" t="s">
        <v>3848</v>
      </c>
      <c r="C1911" s="10" t="s">
        <v>3849</v>
      </c>
      <c r="D1911" s="8">
        <v>32.0</v>
      </c>
      <c r="E1911" s="8">
        <v>9.0</v>
      </c>
      <c r="F1911" s="8">
        <v>5.0</v>
      </c>
      <c r="G1911" s="8">
        <v>4.0</v>
      </c>
      <c r="H1911" s="8">
        <v>18.5</v>
      </c>
      <c r="I1911" s="11">
        <v>10.2</v>
      </c>
      <c r="J1911" s="10">
        <v>3.8</v>
      </c>
      <c r="K1911" s="10">
        <v>8.9</v>
      </c>
      <c r="L1911" s="8">
        <v>42.5</v>
      </c>
      <c r="M1911" s="10">
        <v>0.7</v>
      </c>
      <c r="N1911" s="10">
        <v>3.2</v>
      </c>
      <c r="O1911" s="8">
        <v>20.7</v>
      </c>
      <c r="P1911" s="8">
        <v>2.0</v>
      </c>
      <c r="Q1911" s="8">
        <v>2.8</v>
      </c>
      <c r="R1911" s="8">
        <v>72.0</v>
      </c>
      <c r="S1911" s="8">
        <v>0.8</v>
      </c>
      <c r="T1911" s="8">
        <v>4.8</v>
      </c>
      <c r="U1911" s="8">
        <v>5.6</v>
      </c>
      <c r="V1911" s="8">
        <v>0.2</v>
      </c>
      <c r="W1911" s="8">
        <v>1.3</v>
      </c>
      <c r="X1911" s="8">
        <v>0.4</v>
      </c>
      <c r="Y1911" s="8">
        <v>0.8</v>
      </c>
      <c r="Z1911" s="8">
        <v>2.2</v>
      </c>
      <c r="AA1911" s="8">
        <v>19.1</v>
      </c>
      <c r="AB1911" s="8">
        <v>0.0</v>
      </c>
      <c r="AC1911" s="8">
        <v>0.0</v>
      </c>
      <c r="AD1911" s="8">
        <v>5.7</v>
      </c>
      <c r="AE1911" s="14">
        <v>2012.0</v>
      </c>
      <c r="AF1911" s="17"/>
    </row>
    <row r="1912">
      <c r="A1912" s="8">
        <v>44.0</v>
      </c>
      <c r="B1912" s="9" t="s">
        <v>3850</v>
      </c>
      <c r="C1912" s="10" t="s">
        <v>3851</v>
      </c>
      <c r="D1912" s="8">
        <v>38.0</v>
      </c>
      <c r="E1912" s="8">
        <v>34.0</v>
      </c>
      <c r="F1912" s="8">
        <v>24.0</v>
      </c>
      <c r="G1912" s="8">
        <v>10.0</v>
      </c>
      <c r="H1912" s="8">
        <v>27.2</v>
      </c>
      <c r="I1912" s="11">
        <v>10.0</v>
      </c>
      <c r="J1912" s="10">
        <v>3.6</v>
      </c>
      <c r="K1912" s="10">
        <v>8.7</v>
      </c>
      <c r="L1912" s="8">
        <v>41.7</v>
      </c>
      <c r="M1912" s="10">
        <v>0.9</v>
      </c>
      <c r="N1912" s="10">
        <v>2.6</v>
      </c>
      <c r="O1912" s="8">
        <v>32.6</v>
      </c>
      <c r="P1912" s="8">
        <v>1.9</v>
      </c>
      <c r="Q1912" s="8">
        <v>2.3</v>
      </c>
      <c r="R1912" s="8">
        <v>82.3</v>
      </c>
      <c r="S1912" s="8">
        <v>1.4</v>
      </c>
      <c r="T1912" s="8">
        <v>3.0</v>
      </c>
      <c r="U1912" s="8">
        <v>4.4</v>
      </c>
      <c r="V1912" s="8">
        <v>1.8</v>
      </c>
      <c r="W1912" s="8">
        <v>1.9</v>
      </c>
      <c r="X1912" s="8">
        <v>1.0</v>
      </c>
      <c r="Y1912" s="8">
        <v>0.7</v>
      </c>
      <c r="Z1912" s="8">
        <v>2.8</v>
      </c>
      <c r="AA1912" s="8">
        <v>20.4</v>
      </c>
      <c r="AB1912" s="8">
        <v>1.0</v>
      </c>
      <c r="AC1912" s="8">
        <v>0.0</v>
      </c>
      <c r="AD1912" s="8">
        <v>3.3</v>
      </c>
      <c r="AE1912" s="14">
        <v>2012.0</v>
      </c>
      <c r="AF1912" s="17"/>
    </row>
    <row r="1913">
      <c r="A1913" s="8">
        <v>45.0</v>
      </c>
      <c r="B1913" s="9" t="s">
        <v>3852</v>
      </c>
      <c r="C1913" s="10" t="s">
        <v>3853</v>
      </c>
      <c r="D1913" s="8">
        <v>24.0</v>
      </c>
      <c r="E1913" s="8">
        <v>34.0</v>
      </c>
      <c r="F1913" s="8">
        <v>21.0</v>
      </c>
      <c r="G1913" s="8">
        <v>13.0</v>
      </c>
      <c r="H1913" s="8">
        <v>28.9</v>
      </c>
      <c r="I1913" s="11">
        <v>9.9</v>
      </c>
      <c r="J1913" s="10">
        <v>4.3</v>
      </c>
      <c r="K1913" s="10">
        <v>7.9</v>
      </c>
      <c r="L1913" s="8">
        <v>54.1</v>
      </c>
      <c r="M1913" s="8">
        <v>0.0</v>
      </c>
      <c r="N1913" s="10">
        <v>0.2</v>
      </c>
      <c r="O1913" s="8">
        <v>0.0</v>
      </c>
      <c r="P1913" s="8">
        <v>1.3</v>
      </c>
      <c r="Q1913" s="8">
        <v>1.6</v>
      </c>
      <c r="R1913" s="8">
        <v>78.2</v>
      </c>
      <c r="S1913" s="8">
        <v>0.6</v>
      </c>
      <c r="T1913" s="8">
        <v>1.9</v>
      </c>
      <c r="U1913" s="8">
        <v>2.5</v>
      </c>
      <c r="V1913" s="8">
        <v>4.3</v>
      </c>
      <c r="W1913" s="8">
        <v>1.6</v>
      </c>
      <c r="X1913" s="8">
        <v>1.4</v>
      </c>
      <c r="Y1913" s="8">
        <v>0.1</v>
      </c>
      <c r="Z1913" s="8">
        <v>2.2</v>
      </c>
      <c r="AA1913" s="8">
        <v>19.6</v>
      </c>
      <c r="AB1913" s="8">
        <v>0.0</v>
      </c>
      <c r="AC1913" s="8">
        <v>0.0</v>
      </c>
      <c r="AD1913" s="8">
        <v>4.5</v>
      </c>
      <c r="AE1913" s="14">
        <v>2012.0</v>
      </c>
      <c r="AF1913" s="17"/>
    </row>
    <row r="1914">
      <c r="A1914" s="8">
        <v>46.0</v>
      </c>
      <c r="B1914" s="9" t="s">
        <v>3854</v>
      </c>
      <c r="C1914" s="10" t="s">
        <v>3855</v>
      </c>
      <c r="D1914" s="8">
        <v>32.0</v>
      </c>
      <c r="E1914" s="8">
        <v>25.0</v>
      </c>
      <c r="F1914" s="8">
        <v>12.0</v>
      </c>
      <c r="G1914" s="8">
        <v>13.0</v>
      </c>
      <c r="H1914" s="8">
        <v>23.0</v>
      </c>
      <c r="I1914" s="11">
        <v>9.6</v>
      </c>
      <c r="J1914" s="10">
        <v>3.8</v>
      </c>
      <c r="K1914" s="10">
        <v>7.3</v>
      </c>
      <c r="L1914" s="8">
        <v>51.9</v>
      </c>
      <c r="M1914" s="10">
        <v>0.4</v>
      </c>
      <c r="N1914" s="10">
        <v>0.8</v>
      </c>
      <c r="O1914" s="8">
        <v>45.0</v>
      </c>
      <c r="P1914" s="8">
        <v>1.7</v>
      </c>
      <c r="Q1914" s="8">
        <v>2.3</v>
      </c>
      <c r="R1914" s="8">
        <v>73.7</v>
      </c>
      <c r="S1914" s="8">
        <v>1.3</v>
      </c>
      <c r="T1914" s="8">
        <v>4.5</v>
      </c>
      <c r="U1914" s="8">
        <v>5.8</v>
      </c>
      <c r="V1914" s="8">
        <v>1.4</v>
      </c>
      <c r="W1914" s="8">
        <v>2.3</v>
      </c>
      <c r="X1914" s="8">
        <v>0.6</v>
      </c>
      <c r="Y1914" s="8">
        <v>0.7</v>
      </c>
      <c r="Z1914" s="8">
        <v>1.9</v>
      </c>
      <c r="AA1914" s="8">
        <v>19.8</v>
      </c>
      <c r="AB1914" s="8">
        <v>1.0</v>
      </c>
      <c r="AC1914" s="8">
        <v>0.0</v>
      </c>
      <c r="AD1914" s="8">
        <v>-2.4</v>
      </c>
      <c r="AE1914" s="14">
        <v>2012.0</v>
      </c>
      <c r="AF1914" s="17"/>
    </row>
    <row r="1915">
      <c r="A1915" s="8">
        <v>47.0</v>
      </c>
      <c r="B1915" s="9" t="s">
        <v>3856</v>
      </c>
      <c r="C1915" s="10" t="s">
        <v>3857</v>
      </c>
      <c r="D1915" s="8">
        <v>38.0</v>
      </c>
      <c r="E1915" s="8">
        <v>29.0</v>
      </c>
      <c r="F1915" s="8">
        <v>14.0</v>
      </c>
      <c r="G1915" s="8">
        <v>15.0</v>
      </c>
      <c r="H1915" s="8">
        <v>19.0</v>
      </c>
      <c r="I1915" s="11">
        <v>8.9</v>
      </c>
      <c r="J1915" s="10">
        <v>3.1</v>
      </c>
      <c r="K1915" s="10">
        <v>7.1</v>
      </c>
      <c r="L1915" s="8">
        <v>44.2</v>
      </c>
      <c r="M1915" s="10">
        <v>1.4</v>
      </c>
      <c r="N1915" s="10">
        <v>3.3</v>
      </c>
      <c r="O1915" s="8">
        <v>42.7</v>
      </c>
      <c r="P1915" s="8">
        <v>1.2</v>
      </c>
      <c r="Q1915" s="8">
        <v>1.4</v>
      </c>
      <c r="R1915" s="8">
        <v>83.3</v>
      </c>
      <c r="S1915" s="8">
        <v>0.8</v>
      </c>
      <c r="T1915" s="8">
        <v>2.6</v>
      </c>
      <c r="U1915" s="8">
        <v>3.4</v>
      </c>
      <c r="V1915" s="8">
        <v>0.5</v>
      </c>
      <c r="W1915" s="8">
        <v>1.3</v>
      </c>
      <c r="X1915" s="8">
        <v>0.5</v>
      </c>
      <c r="Y1915" s="8">
        <v>0.8</v>
      </c>
      <c r="Z1915" s="8">
        <v>2.3</v>
      </c>
      <c r="AA1915" s="8">
        <v>16.7</v>
      </c>
      <c r="AB1915" s="8">
        <v>0.0</v>
      </c>
      <c r="AC1915" s="8">
        <v>0.0</v>
      </c>
      <c r="AD1915" s="8">
        <v>-1.4</v>
      </c>
      <c r="AE1915" s="14">
        <v>2012.0</v>
      </c>
      <c r="AF1915" s="17"/>
    </row>
    <row r="1916">
      <c r="A1916" s="8">
        <v>48.0</v>
      </c>
      <c r="B1916" s="9" t="s">
        <v>3858</v>
      </c>
      <c r="C1916" s="10" t="s">
        <v>3859</v>
      </c>
      <c r="D1916" s="8">
        <v>24.0</v>
      </c>
      <c r="E1916" s="8">
        <v>34.0</v>
      </c>
      <c r="F1916" s="8">
        <v>14.0</v>
      </c>
      <c r="G1916" s="8">
        <v>20.0</v>
      </c>
      <c r="H1916" s="8">
        <v>26.7</v>
      </c>
      <c r="I1916" s="11">
        <v>8.9</v>
      </c>
      <c r="J1916" s="10">
        <v>3.5</v>
      </c>
      <c r="K1916" s="10">
        <v>8.6</v>
      </c>
      <c r="L1916" s="8">
        <v>40.5</v>
      </c>
      <c r="M1916" s="10">
        <v>0.8</v>
      </c>
      <c r="N1916" s="10">
        <v>2.5</v>
      </c>
      <c r="O1916" s="8">
        <v>33.3</v>
      </c>
      <c r="P1916" s="8">
        <v>1.1</v>
      </c>
      <c r="Q1916" s="8">
        <v>1.7</v>
      </c>
      <c r="R1916" s="8">
        <v>64.9</v>
      </c>
      <c r="S1916" s="8">
        <v>0.2</v>
      </c>
      <c r="T1916" s="8">
        <v>1.9</v>
      </c>
      <c r="U1916" s="8">
        <v>2.1</v>
      </c>
      <c r="V1916" s="8">
        <v>4.6</v>
      </c>
      <c r="W1916" s="8">
        <v>3.3</v>
      </c>
      <c r="X1916" s="8">
        <v>1.3</v>
      </c>
      <c r="Y1916" s="8">
        <v>0.2</v>
      </c>
      <c r="Z1916" s="8">
        <v>2.6</v>
      </c>
      <c r="AA1916" s="8">
        <v>19.4</v>
      </c>
      <c r="AB1916" s="8">
        <v>0.0</v>
      </c>
      <c r="AC1916" s="8">
        <v>0.0</v>
      </c>
      <c r="AD1916" s="8">
        <v>-0.5</v>
      </c>
      <c r="AE1916" s="14">
        <v>2012.0</v>
      </c>
      <c r="AF1916" s="17"/>
    </row>
    <row r="1917">
      <c r="A1917" s="8">
        <v>49.0</v>
      </c>
      <c r="B1917" s="9" t="s">
        <v>3860</v>
      </c>
      <c r="C1917" s="10" t="s">
        <v>3861</v>
      </c>
      <c r="D1917" s="8">
        <v>24.0</v>
      </c>
      <c r="E1917" s="8">
        <v>34.0</v>
      </c>
      <c r="F1917" s="8">
        <v>27.0</v>
      </c>
      <c r="G1917" s="8">
        <v>7.0</v>
      </c>
      <c r="H1917" s="8">
        <v>19.4</v>
      </c>
      <c r="I1917" s="11">
        <v>8.6</v>
      </c>
      <c r="J1917" s="10">
        <v>3.0</v>
      </c>
      <c r="K1917" s="10">
        <v>6.6</v>
      </c>
      <c r="L1917" s="8">
        <v>45.8</v>
      </c>
      <c r="M1917" s="10">
        <v>0.5</v>
      </c>
      <c r="N1917" s="10">
        <v>1.3</v>
      </c>
      <c r="O1917" s="8">
        <v>36.4</v>
      </c>
      <c r="P1917" s="8">
        <v>2.1</v>
      </c>
      <c r="Q1917" s="8">
        <v>2.8</v>
      </c>
      <c r="R1917" s="8">
        <v>74.0</v>
      </c>
      <c r="S1917" s="8">
        <v>0.5</v>
      </c>
      <c r="T1917" s="8">
        <v>1.9</v>
      </c>
      <c r="U1917" s="8">
        <v>2.4</v>
      </c>
      <c r="V1917" s="8">
        <v>1.9</v>
      </c>
      <c r="W1917" s="8">
        <v>1.9</v>
      </c>
      <c r="X1917" s="8">
        <v>1.0</v>
      </c>
      <c r="Y1917" s="8">
        <v>0.2</v>
      </c>
      <c r="Z1917" s="8">
        <v>2.0</v>
      </c>
      <c r="AA1917" s="8">
        <v>15.9</v>
      </c>
      <c r="AB1917" s="8">
        <v>0.0</v>
      </c>
      <c r="AC1917" s="8">
        <v>0.0</v>
      </c>
      <c r="AD1917" s="8">
        <v>3.6</v>
      </c>
      <c r="AE1917" s="14">
        <v>2012.0</v>
      </c>
      <c r="AF1917" s="17"/>
    </row>
    <row r="1918">
      <c r="A1918" s="8">
        <v>49.0</v>
      </c>
      <c r="B1918" s="9" t="s">
        <v>3862</v>
      </c>
      <c r="C1918" s="10" t="s">
        <v>3863</v>
      </c>
      <c r="D1918" s="8">
        <v>23.0</v>
      </c>
      <c r="E1918" s="8">
        <v>34.0</v>
      </c>
      <c r="F1918" s="8">
        <v>19.0</v>
      </c>
      <c r="G1918" s="8">
        <v>15.0</v>
      </c>
      <c r="H1918" s="8">
        <v>23.1</v>
      </c>
      <c r="I1918" s="11">
        <v>8.6</v>
      </c>
      <c r="J1918" s="10">
        <v>2.6</v>
      </c>
      <c r="K1918" s="10">
        <v>6.8</v>
      </c>
      <c r="L1918" s="8">
        <v>39.0</v>
      </c>
      <c r="M1918" s="10">
        <v>0.6</v>
      </c>
      <c r="N1918" s="10">
        <v>2.3</v>
      </c>
      <c r="O1918" s="8">
        <v>27.3</v>
      </c>
      <c r="P1918" s="8">
        <v>2.7</v>
      </c>
      <c r="Q1918" s="8">
        <v>3.4</v>
      </c>
      <c r="R1918" s="8">
        <v>78.6</v>
      </c>
      <c r="S1918" s="8">
        <v>0.7</v>
      </c>
      <c r="T1918" s="8">
        <v>2.4</v>
      </c>
      <c r="U1918" s="8">
        <v>3.1</v>
      </c>
      <c r="V1918" s="8">
        <v>2.1</v>
      </c>
      <c r="W1918" s="8">
        <v>1.5</v>
      </c>
      <c r="X1918" s="8">
        <v>0.8</v>
      </c>
      <c r="Y1918" s="8">
        <v>0.4</v>
      </c>
      <c r="Z1918" s="8">
        <v>2.6</v>
      </c>
      <c r="AA1918" s="8">
        <v>16.8</v>
      </c>
      <c r="AB1918" s="8">
        <v>0.0</v>
      </c>
      <c r="AC1918" s="8">
        <v>0.0</v>
      </c>
      <c r="AD1918" s="8">
        <v>1.8</v>
      </c>
      <c r="AE1918" s="14">
        <v>2012.0</v>
      </c>
      <c r="AF1918" s="17"/>
    </row>
    <row r="1919">
      <c r="A1919" s="8">
        <v>51.0</v>
      </c>
      <c r="B1919" s="9" t="s">
        <v>3864</v>
      </c>
      <c r="C1919" s="10" t="s">
        <v>3865</v>
      </c>
      <c r="D1919" s="8">
        <v>30.0</v>
      </c>
      <c r="E1919" s="8">
        <v>26.0</v>
      </c>
      <c r="F1919" s="8">
        <v>7.0</v>
      </c>
      <c r="G1919" s="8">
        <v>19.0</v>
      </c>
      <c r="H1919" s="8">
        <v>22.0</v>
      </c>
      <c r="I1919" s="11">
        <v>8.5</v>
      </c>
      <c r="J1919" s="10">
        <v>3.0</v>
      </c>
      <c r="K1919" s="10">
        <v>7.6</v>
      </c>
      <c r="L1919" s="8">
        <v>38.9</v>
      </c>
      <c r="M1919" s="10">
        <v>1.7</v>
      </c>
      <c r="N1919" s="10">
        <v>4.2</v>
      </c>
      <c r="O1919" s="8">
        <v>40.4</v>
      </c>
      <c r="P1919" s="8">
        <v>0.9</v>
      </c>
      <c r="Q1919" s="8">
        <v>1.4</v>
      </c>
      <c r="R1919" s="8">
        <v>64.9</v>
      </c>
      <c r="S1919" s="8">
        <v>1.0</v>
      </c>
      <c r="T1919" s="8">
        <v>1.7</v>
      </c>
      <c r="U1919" s="8">
        <v>2.6</v>
      </c>
      <c r="V1919" s="8">
        <v>0.8</v>
      </c>
      <c r="W1919" s="8">
        <v>1.4</v>
      </c>
      <c r="X1919" s="8">
        <v>0.6</v>
      </c>
      <c r="Y1919" s="8">
        <v>0.3</v>
      </c>
      <c r="Z1919" s="8">
        <v>2.9</v>
      </c>
      <c r="AA1919" s="8">
        <v>15.6</v>
      </c>
      <c r="AB1919" s="8">
        <v>0.0</v>
      </c>
      <c r="AC1919" s="8">
        <v>0.0</v>
      </c>
      <c r="AD1919" s="8">
        <v>-4.3</v>
      </c>
      <c r="AE1919" s="14">
        <v>2012.0</v>
      </c>
      <c r="AF1919" s="17"/>
    </row>
    <row r="1920">
      <c r="A1920" s="8">
        <v>52.0</v>
      </c>
      <c r="B1920" s="9" t="s">
        <v>3866</v>
      </c>
      <c r="C1920" s="10" t="s">
        <v>3867</v>
      </c>
      <c r="D1920" s="8">
        <v>28.0</v>
      </c>
      <c r="E1920" s="8">
        <v>29.0</v>
      </c>
      <c r="F1920" s="8">
        <v>11.0</v>
      </c>
      <c r="G1920" s="8">
        <v>18.0</v>
      </c>
      <c r="H1920" s="8">
        <v>18.6</v>
      </c>
      <c r="I1920" s="11">
        <v>8.5</v>
      </c>
      <c r="J1920" s="10">
        <v>3.0</v>
      </c>
      <c r="K1920" s="10">
        <v>7.1</v>
      </c>
      <c r="L1920" s="8">
        <v>42.0</v>
      </c>
      <c r="M1920" s="10">
        <v>1.6</v>
      </c>
      <c r="N1920" s="10">
        <v>3.5</v>
      </c>
      <c r="O1920" s="8">
        <v>44.1</v>
      </c>
      <c r="P1920" s="8">
        <v>0.9</v>
      </c>
      <c r="Q1920" s="8">
        <v>1.3</v>
      </c>
      <c r="R1920" s="8">
        <v>73.0</v>
      </c>
      <c r="S1920" s="8">
        <v>1.0</v>
      </c>
      <c r="T1920" s="8">
        <v>1.9</v>
      </c>
      <c r="U1920" s="8">
        <v>2.9</v>
      </c>
      <c r="V1920" s="8">
        <v>0.9</v>
      </c>
      <c r="W1920" s="8">
        <v>1.0</v>
      </c>
      <c r="X1920" s="8">
        <v>1.1</v>
      </c>
      <c r="Y1920" s="8">
        <v>0.2</v>
      </c>
      <c r="Z1920" s="8">
        <v>1.6</v>
      </c>
      <c r="AA1920" s="8">
        <v>16.5</v>
      </c>
      <c r="AB1920" s="8">
        <v>1.0</v>
      </c>
      <c r="AC1920" s="8">
        <v>0.0</v>
      </c>
      <c r="AD1920" s="8">
        <v>0.3</v>
      </c>
      <c r="AE1920" s="14">
        <v>2012.0</v>
      </c>
      <c r="AF1920" s="17"/>
    </row>
    <row r="1921">
      <c r="A1921" s="8">
        <v>53.0</v>
      </c>
      <c r="B1921" s="9" t="s">
        <v>3868</v>
      </c>
      <c r="C1921" s="10" t="s">
        <v>3869</v>
      </c>
      <c r="D1921" s="8">
        <v>28.0</v>
      </c>
      <c r="E1921" s="8">
        <v>34.0</v>
      </c>
      <c r="F1921" s="8">
        <v>19.0</v>
      </c>
      <c r="G1921" s="8">
        <v>15.0</v>
      </c>
      <c r="H1921" s="8">
        <v>26.6</v>
      </c>
      <c r="I1921" s="11">
        <v>8.4</v>
      </c>
      <c r="J1921" s="10">
        <v>3.2</v>
      </c>
      <c r="K1921" s="10">
        <v>6.2</v>
      </c>
      <c r="L1921" s="8">
        <v>50.9</v>
      </c>
      <c r="M1921" s="8">
        <v>0.0</v>
      </c>
      <c r="N1921" s="10">
        <v>0.1</v>
      </c>
      <c r="O1921" s="8">
        <v>0.0</v>
      </c>
      <c r="P1921" s="8">
        <v>2.1</v>
      </c>
      <c r="Q1921" s="8">
        <v>3.5</v>
      </c>
      <c r="R1921" s="8">
        <v>60.2</v>
      </c>
      <c r="S1921" s="8">
        <v>1.9</v>
      </c>
      <c r="T1921" s="8">
        <v>1.8</v>
      </c>
      <c r="U1921" s="8">
        <v>3.7</v>
      </c>
      <c r="V1921" s="8">
        <v>2.5</v>
      </c>
      <c r="W1921" s="8">
        <v>1.7</v>
      </c>
      <c r="X1921" s="8">
        <v>1.1</v>
      </c>
      <c r="Y1921" s="8">
        <v>0.3</v>
      </c>
      <c r="Z1921" s="8">
        <v>2.2</v>
      </c>
      <c r="AA1921" s="8">
        <v>17.5</v>
      </c>
      <c r="AB1921" s="8">
        <v>0.0</v>
      </c>
      <c r="AC1921" s="8">
        <v>0.0</v>
      </c>
      <c r="AD1921" s="8">
        <v>1.7</v>
      </c>
      <c r="AE1921" s="14">
        <v>2012.0</v>
      </c>
      <c r="AF1921" s="17"/>
    </row>
    <row r="1922">
      <c r="A1922" s="8">
        <v>54.0</v>
      </c>
      <c r="B1922" s="9" t="s">
        <v>3870</v>
      </c>
      <c r="C1922" s="10" t="s">
        <v>3871</v>
      </c>
      <c r="D1922" s="8">
        <v>42.0</v>
      </c>
      <c r="E1922" s="8">
        <v>33.0</v>
      </c>
      <c r="F1922" s="8">
        <v>26.0</v>
      </c>
      <c r="G1922" s="8">
        <v>7.0</v>
      </c>
      <c r="H1922" s="8">
        <v>26.6</v>
      </c>
      <c r="I1922" s="11">
        <v>8.4</v>
      </c>
      <c r="J1922" s="10">
        <v>3.7</v>
      </c>
      <c r="K1922" s="10">
        <v>7.1</v>
      </c>
      <c r="L1922" s="8">
        <v>51.9</v>
      </c>
      <c r="M1922" s="10">
        <v>0.1</v>
      </c>
      <c r="N1922" s="10">
        <v>0.2</v>
      </c>
      <c r="O1922" s="8">
        <v>40.0</v>
      </c>
      <c r="P1922" s="8">
        <v>0.9</v>
      </c>
      <c r="Q1922" s="8">
        <v>1.2</v>
      </c>
      <c r="R1922" s="8">
        <v>75.0</v>
      </c>
      <c r="S1922" s="8">
        <v>1.7</v>
      </c>
      <c r="T1922" s="8">
        <v>3.7</v>
      </c>
      <c r="U1922" s="8">
        <v>5.4</v>
      </c>
      <c r="V1922" s="8">
        <v>2.5</v>
      </c>
      <c r="W1922" s="8">
        <v>2.0</v>
      </c>
      <c r="X1922" s="8">
        <v>1.0</v>
      </c>
      <c r="Y1922" s="8">
        <v>1.4</v>
      </c>
      <c r="Z1922" s="8">
        <v>2.3</v>
      </c>
      <c r="AA1922" s="8">
        <v>21.2</v>
      </c>
      <c r="AB1922" s="8">
        <v>2.0</v>
      </c>
      <c r="AC1922" s="8">
        <v>0.0</v>
      </c>
      <c r="AD1922" s="8">
        <v>9.5</v>
      </c>
      <c r="AE1922" s="14">
        <v>2012.0</v>
      </c>
      <c r="AF1922" s="17"/>
    </row>
    <row r="1923">
      <c r="A1923" s="8">
        <v>55.0</v>
      </c>
      <c r="B1923" s="9" t="s">
        <v>3872</v>
      </c>
      <c r="C1923" s="10" t="s">
        <v>3873</v>
      </c>
      <c r="D1923" s="8">
        <v>26.0</v>
      </c>
      <c r="E1923" s="8">
        <v>33.0</v>
      </c>
      <c r="F1923" s="8">
        <v>13.0</v>
      </c>
      <c r="G1923" s="8">
        <v>20.0</v>
      </c>
      <c r="H1923" s="8">
        <v>24.4</v>
      </c>
      <c r="I1923" s="11">
        <v>8.2</v>
      </c>
      <c r="J1923" s="10">
        <v>3.5</v>
      </c>
      <c r="K1923" s="10">
        <v>8.3</v>
      </c>
      <c r="L1923" s="8">
        <v>42.3</v>
      </c>
      <c r="M1923" s="8">
        <v>0.0</v>
      </c>
      <c r="N1923" s="8">
        <v>0.0</v>
      </c>
      <c r="O1923" s="8">
        <v>0.0</v>
      </c>
      <c r="P1923" s="8">
        <v>1.2</v>
      </c>
      <c r="Q1923" s="8">
        <v>2.0</v>
      </c>
      <c r="R1923" s="8">
        <v>60.6</v>
      </c>
      <c r="S1923" s="8">
        <v>1.3</v>
      </c>
      <c r="T1923" s="8">
        <v>2.4</v>
      </c>
      <c r="U1923" s="8">
        <v>3.7</v>
      </c>
      <c r="V1923" s="8">
        <v>1.4</v>
      </c>
      <c r="W1923" s="8">
        <v>1.4</v>
      </c>
      <c r="X1923" s="8">
        <v>1.0</v>
      </c>
      <c r="Y1923" s="8">
        <v>0.2</v>
      </c>
      <c r="Z1923" s="8">
        <v>2.7</v>
      </c>
      <c r="AA1923" s="8">
        <v>15.8</v>
      </c>
      <c r="AB1923" s="8">
        <v>0.0</v>
      </c>
      <c r="AC1923" s="8">
        <v>0.0</v>
      </c>
      <c r="AD1923" s="8">
        <v>-3.4</v>
      </c>
      <c r="AE1923" s="14">
        <v>2012.0</v>
      </c>
      <c r="AF1923" s="17"/>
    </row>
    <row r="1924">
      <c r="A1924" s="8">
        <v>56.0</v>
      </c>
      <c r="B1924" s="9" t="s">
        <v>3874</v>
      </c>
      <c r="C1924" s="10" t="s">
        <v>3875</v>
      </c>
      <c r="D1924" s="8">
        <v>23.0</v>
      </c>
      <c r="E1924" s="8">
        <v>34.0</v>
      </c>
      <c r="F1924" s="8">
        <v>5.0</v>
      </c>
      <c r="G1924" s="8">
        <v>29.0</v>
      </c>
      <c r="H1924" s="8">
        <v>22.4</v>
      </c>
      <c r="I1924" s="11">
        <v>8.2</v>
      </c>
      <c r="J1924" s="10">
        <v>3.1</v>
      </c>
      <c r="K1924" s="10">
        <v>8.3</v>
      </c>
      <c r="L1924" s="8">
        <v>37.9</v>
      </c>
      <c r="M1924" s="10">
        <v>1.0</v>
      </c>
      <c r="N1924" s="10">
        <v>2.8</v>
      </c>
      <c r="O1924" s="8">
        <v>36.5</v>
      </c>
      <c r="P1924" s="8">
        <v>0.9</v>
      </c>
      <c r="Q1924" s="8">
        <v>1.3</v>
      </c>
      <c r="R1924" s="8">
        <v>67.4</v>
      </c>
      <c r="S1924" s="8">
        <v>0.4</v>
      </c>
      <c r="T1924" s="8">
        <v>2.0</v>
      </c>
      <c r="U1924" s="8">
        <v>2.4</v>
      </c>
      <c r="V1924" s="8">
        <v>2.8</v>
      </c>
      <c r="W1924" s="8">
        <v>2.2</v>
      </c>
      <c r="X1924" s="8">
        <v>0.9</v>
      </c>
      <c r="Y1924" s="8">
        <v>0.2</v>
      </c>
      <c r="Z1924" s="8">
        <v>1.5</v>
      </c>
      <c r="AA1924" s="8">
        <v>16.5</v>
      </c>
      <c r="AB1924" s="8">
        <v>0.0</v>
      </c>
      <c r="AC1924" s="8">
        <v>0.0</v>
      </c>
      <c r="AD1924" s="8">
        <v>-6.2</v>
      </c>
      <c r="AE1924" s="14">
        <v>2012.0</v>
      </c>
      <c r="AF1924" s="17"/>
    </row>
    <row r="1925">
      <c r="A1925" s="8">
        <v>57.0</v>
      </c>
      <c r="B1925" s="9" t="s">
        <v>3876</v>
      </c>
      <c r="C1925" s="10" t="s">
        <v>3877</v>
      </c>
      <c r="D1925" s="8">
        <v>22.0</v>
      </c>
      <c r="E1925" s="8">
        <v>34.0</v>
      </c>
      <c r="F1925" s="8">
        <v>16.0</v>
      </c>
      <c r="G1925" s="8">
        <v>18.0</v>
      </c>
      <c r="H1925" s="8">
        <v>23.1</v>
      </c>
      <c r="I1925" s="11">
        <v>8.0</v>
      </c>
      <c r="J1925" s="10">
        <v>2.9</v>
      </c>
      <c r="K1925" s="10">
        <v>7.4</v>
      </c>
      <c r="L1925" s="8">
        <v>39.5</v>
      </c>
      <c r="M1925" s="10">
        <v>1.1</v>
      </c>
      <c r="N1925" s="10">
        <v>3.4</v>
      </c>
      <c r="O1925" s="8">
        <v>31.6</v>
      </c>
      <c r="P1925" s="8">
        <v>1.1</v>
      </c>
      <c r="Q1925" s="8">
        <v>1.5</v>
      </c>
      <c r="R1925" s="8">
        <v>69.2</v>
      </c>
      <c r="S1925" s="8">
        <v>0.8</v>
      </c>
      <c r="T1925" s="8">
        <v>3.5</v>
      </c>
      <c r="U1925" s="8">
        <v>4.3</v>
      </c>
      <c r="V1925" s="8">
        <v>1.2</v>
      </c>
      <c r="W1925" s="8">
        <v>1.0</v>
      </c>
      <c r="X1925" s="8">
        <v>0.7</v>
      </c>
      <c r="Y1925" s="8">
        <v>0.2</v>
      </c>
      <c r="Z1925" s="8">
        <v>2.1</v>
      </c>
      <c r="AA1925" s="8">
        <v>16.5</v>
      </c>
      <c r="AB1925" s="8">
        <v>1.0</v>
      </c>
      <c r="AC1925" s="8">
        <v>0.0</v>
      </c>
      <c r="AD1925" s="8">
        <v>-0.2</v>
      </c>
      <c r="AE1925" s="14">
        <v>2012.0</v>
      </c>
      <c r="AF1925" s="17"/>
    </row>
    <row r="1926">
      <c r="A1926" s="8">
        <v>58.0</v>
      </c>
      <c r="B1926" s="9" t="s">
        <v>3878</v>
      </c>
      <c r="C1926" s="10" t="s">
        <v>3879</v>
      </c>
      <c r="D1926" s="8">
        <v>29.0</v>
      </c>
      <c r="E1926" s="8">
        <v>32.0</v>
      </c>
      <c r="F1926" s="8">
        <v>24.0</v>
      </c>
      <c r="G1926" s="8">
        <v>8.0</v>
      </c>
      <c r="H1926" s="8">
        <v>18.7</v>
      </c>
      <c r="I1926" s="11">
        <v>8.0</v>
      </c>
      <c r="J1926" s="10">
        <v>3.1</v>
      </c>
      <c r="K1926" s="10">
        <v>5.8</v>
      </c>
      <c r="L1926" s="8">
        <v>52.9</v>
      </c>
      <c r="M1926" s="8">
        <v>0.0</v>
      </c>
      <c r="N1926" s="8">
        <v>0.0</v>
      </c>
      <c r="O1926" s="8">
        <v>0.0</v>
      </c>
      <c r="P1926" s="8">
        <v>1.8</v>
      </c>
      <c r="Q1926" s="8">
        <v>2.5</v>
      </c>
      <c r="R1926" s="8">
        <v>71.3</v>
      </c>
      <c r="S1926" s="8">
        <v>1.8</v>
      </c>
      <c r="T1926" s="8">
        <v>2.6</v>
      </c>
      <c r="U1926" s="8">
        <v>4.5</v>
      </c>
      <c r="V1926" s="8">
        <v>1.0</v>
      </c>
      <c r="W1926" s="8">
        <v>1.3</v>
      </c>
      <c r="X1926" s="8">
        <v>0.8</v>
      </c>
      <c r="Y1926" s="8">
        <v>0.4</v>
      </c>
      <c r="Z1926" s="8">
        <v>1.8</v>
      </c>
      <c r="AA1926" s="8">
        <v>15.8</v>
      </c>
      <c r="AB1926" s="8">
        <v>3.0</v>
      </c>
      <c r="AC1926" s="8">
        <v>0.0</v>
      </c>
      <c r="AD1926" s="8">
        <v>-0.4</v>
      </c>
      <c r="AE1926" s="14">
        <v>2012.0</v>
      </c>
      <c r="AF1926" s="17"/>
    </row>
    <row r="1927">
      <c r="A1927" s="8">
        <v>59.0</v>
      </c>
      <c r="B1927" s="9" t="s">
        <v>3880</v>
      </c>
      <c r="C1927" s="10" t="s">
        <v>3881</v>
      </c>
      <c r="D1927" s="8">
        <v>31.0</v>
      </c>
      <c r="E1927" s="8">
        <v>34.0</v>
      </c>
      <c r="F1927" s="8">
        <v>21.0</v>
      </c>
      <c r="G1927" s="8">
        <v>13.0</v>
      </c>
      <c r="H1927" s="8">
        <v>20.4</v>
      </c>
      <c r="I1927" s="11">
        <v>7.9</v>
      </c>
      <c r="J1927" s="10">
        <v>2.4</v>
      </c>
      <c r="K1927" s="10">
        <v>6.8</v>
      </c>
      <c r="L1927" s="8">
        <v>35.8</v>
      </c>
      <c r="M1927" s="10">
        <v>1.6</v>
      </c>
      <c r="N1927" s="10">
        <v>4.6</v>
      </c>
      <c r="O1927" s="8">
        <v>34.2</v>
      </c>
      <c r="P1927" s="8">
        <v>1.5</v>
      </c>
      <c r="Q1927" s="8">
        <v>1.9</v>
      </c>
      <c r="R1927" s="8">
        <v>78.1</v>
      </c>
      <c r="S1927" s="8">
        <v>0.5</v>
      </c>
      <c r="T1927" s="8">
        <v>1.5</v>
      </c>
      <c r="U1927" s="8">
        <v>2.0</v>
      </c>
      <c r="V1927" s="8">
        <v>1.3</v>
      </c>
      <c r="W1927" s="8">
        <v>0.6</v>
      </c>
      <c r="X1927" s="8">
        <v>0.5</v>
      </c>
      <c r="Y1927" s="8">
        <v>0.5</v>
      </c>
      <c r="Z1927" s="8">
        <v>1.2</v>
      </c>
      <c r="AA1927" s="8">
        <v>14.8</v>
      </c>
      <c r="AB1927" s="8">
        <v>0.0</v>
      </c>
      <c r="AC1927" s="8">
        <v>0.0</v>
      </c>
      <c r="AD1927" s="8">
        <v>3.6</v>
      </c>
      <c r="AE1927" s="14">
        <v>2012.0</v>
      </c>
      <c r="AF1927" s="17"/>
    </row>
    <row r="1928">
      <c r="A1928" s="8">
        <v>60.0</v>
      </c>
      <c r="B1928" s="9" t="s">
        <v>3882</v>
      </c>
      <c r="C1928" s="10" t="s">
        <v>3883</v>
      </c>
      <c r="D1928" s="8">
        <v>27.0</v>
      </c>
      <c r="E1928" s="8">
        <v>33.0</v>
      </c>
      <c r="F1928" s="8">
        <v>5.0</v>
      </c>
      <c r="G1928" s="8">
        <v>28.0</v>
      </c>
      <c r="H1928" s="8">
        <v>21.6</v>
      </c>
      <c r="I1928" s="11">
        <v>7.9</v>
      </c>
      <c r="J1928" s="10">
        <v>2.5</v>
      </c>
      <c r="K1928" s="10">
        <v>8.3</v>
      </c>
      <c r="L1928" s="8">
        <v>29.9</v>
      </c>
      <c r="M1928" s="10">
        <v>0.9</v>
      </c>
      <c r="N1928" s="10">
        <v>3.1</v>
      </c>
      <c r="O1928" s="8">
        <v>30.1</v>
      </c>
      <c r="P1928" s="8">
        <v>2.0</v>
      </c>
      <c r="Q1928" s="8">
        <v>2.5</v>
      </c>
      <c r="R1928" s="8">
        <v>82.7</v>
      </c>
      <c r="S1928" s="8">
        <v>0.6</v>
      </c>
      <c r="T1928" s="8">
        <v>1.2</v>
      </c>
      <c r="U1928" s="8">
        <v>1.8</v>
      </c>
      <c r="V1928" s="8">
        <v>2.0</v>
      </c>
      <c r="W1928" s="8">
        <v>2.0</v>
      </c>
      <c r="X1928" s="8">
        <v>1.6</v>
      </c>
      <c r="Y1928" s="8">
        <v>0.2</v>
      </c>
      <c r="Z1928" s="8">
        <v>2.9</v>
      </c>
      <c r="AA1928" s="8">
        <v>16.3</v>
      </c>
      <c r="AB1928" s="8">
        <v>0.0</v>
      </c>
      <c r="AC1928" s="8">
        <v>0.0</v>
      </c>
      <c r="AD1928" s="8">
        <v>-5.4</v>
      </c>
      <c r="AE1928" s="14">
        <v>2012.0</v>
      </c>
      <c r="AF1928" s="17"/>
    </row>
    <row r="1929">
      <c r="A1929" s="8">
        <v>61.0</v>
      </c>
      <c r="B1929" s="9" t="s">
        <v>3884</v>
      </c>
      <c r="C1929" s="10" t="s">
        <v>3885</v>
      </c>
      <c r="D1929" s="8">
        <v>29.0</v>
      </c>
      <c r="E1929" s="8">
        <v>32.0</v>
      </c>
      <c r="F1929" s="8">
        <v>15.0</v>
      </c>
      <c r="G1929" s="8">
        <v>17.0</v>
      </c>
      <c r="H1929" s="8">
        <v>29.8</v>
      </c>
      <c r="I1929" s="11">
        <v>7.9</v>
      </c>
      <c r="J1929" s="10">
        <v>2.8</v>
      </c>
      <c r="K1929" s="10">
        <v>7.4</v>
      </c>
      <c r="L1929" s="8">
        <v>37.3</v>
      </c>
      <c r="M1929" s="10">
        <v>0.3</v>
      </c>
      <c r="N1929" s="10">
        <v>1.6</v>
      </c>
      <c r="O1929" s="8">
        <v>19.2</v>
      </c>
      <c r="P1929" s="8">
        <v>2.1</v>
      </c>
      <c r="Q1929" s="8">
        <v>2.4</v>
      </c>
      <c r="R1929" s="8">
        <v>85.9</v>
      </c>
      <c r="S1929" s="8">
        <v>0.7</v>
      </c>
      <c r="T1929" s="8">
        <v>2.3</v>
      </c>
      <c r="U1929" s="8">
        <v>3.0</v>
      </c>
      <c r="V1929" s="8">
        <v>4.4</v>
      </c>
      <c r="W1929" s="8">
        <v>2.7</v>
      </c>
      <c r="X1929" s="8">
        <v>1.2</v>
      </c>
      <c r="Y1929" s="8">
        <v>0.1</v>
      </c>
      <c r="Z1929" s="8">
        <v>2.8</v>
      </c>
      <c r="AA1929" s="8">
        <v>18.3</v>
      </c>
      <c r="AB1929" s="8">
        <v>0.0</v>
      </c>
      <c r="AC1929" s="8">
        <v>0.0</v>
      </c>
      <c r="AD1929" s="8">
        <v>-0.3</v>
      </c>
      <c r="AE1929" s="14">
        <v>2012.0</v>
      </c>
      <c r="AF1929" s="17"/>
    </row>
    <row r="1930">
      <c r="A1930" s="8">
        <v>62.0</v>
      </c>
      <c r="B1930" s="9" t="s">
        <v>3886</v>
      </c>
      <c r="C1930" s="10" t="s">
        <v>3887</v>
      </c>
      <c r="D1930" s="8">
        <v>30.0</v>
      </c>
      <c r="E1930" s="8">
        <v>32.0</v>
      </c>
      <c r="F1930" s="8">
        <v>14.0</v>
      </c>
      <c r="G1930" s="8">
        <v>18.0</v>
      </c>
      <c r="H1930" s="8">
        <v>19.3</v>
      </c>
      <c r="I1930" s="11">
        <v>7.6</v>
      </c>
      <c r="J1930" s="10">
        <v>2.7</v>
      </c>
      <c r="K1930" s="10">
        <v>6.8</v>
      </c>
      <c r="L1930" s="8">
        <v>39.9</v>
      </c>
      <c r="M1930" s="10">
        <v>1.5</v>
      </c>
      <c r="N1930" s="10">
        <v>4.3</v>
      </c>
      <c r="O1930" s="8">
        <v>35.3</v>
      </c>
      <c r="P1930" s="8">
        <v>0.6</v>
      </c>
      <c r="Q1930" s="8">
        <v>0.9</v>
      </c>
      <c r="R1930" s="8">
        <v>71.4</v>
      </c>
      <c r="S1930" s="8">
        <v>0.3</v>
      </c>
      <c r="T1930" s="8">
        <v>1.6</v>
      </c>
      <c r="U1930" s="8">
        <v>1.9</v>
      </c>
      <c r="V1930" s="8">
        <v>1.4</v>
      </c>
      <c r="W1930" s="8">
        <v>1.2</v>
      </c>
      <c r="X1930" s="8">
        <v>0.6</v>
      </c>
      <c r="Y1930" s="8">
        <v>0.3</v>
      </c>
      <c r="Z1930" s="8">
        <v>0.6</v>
      </c>
      <c r="AA1930" s="8">
        <v>14.2</v>
      </c>
      <c r="AB1930" s="8">
        <v>0.0</v>
      </c>
      <c r="AC1930" s="8">
        <v>0.0</v>
      </c>
      <c r="AD1930" s="8">
        <v>-1.1</v>
      </c>
      <c r="AE1930" s="14">
        <v>2012.0</v>
      </c>
      <c r="AF1930" s="17"/>
    </row>
    <row r="1931">
      <c r="A1931" s="8">
        <v>63.0</v>
      </c>
      <c r="B1931" s="9" t="s">
        <v>3888</v>
      </c>
      <c r="C1931" s="10" t="s">
        <v>3889</v>
      </c>
      <c r="D1931" s="8">
        <v>26.0</v>
      </c>
      <c r="E1931" s="8">
        <v>31.0</v>
      </c>
      <c r="F1931" s="8">
        <v>20.0</v>
      </c>
      <c r="G1931" s="8">
        <v>11.0</v>
      </c>
      <c r="H1931" s="8">
        <v>22.3</v>
      </c>
      <c r="I1931" s="11">
        <v>7.5</v>
      </c>
      <c r="J1931" s="10">
        <v>2.5</v>
      </c>
      <c r="K1931" s="10">
        <v>6.9</v>
      </c>
      <c r="L1931" s="8">
        <v>36.9</v>
      </c>
      <c r="M1931" s="10">
        <v>0.6</v>
      </c>
      <c r="N1931" s="10">
        <v>1.8</v>
      </c>
      <c r="O1931" s="8">
        <v>34.5</v>
      </c>
      <c r="P1931" s="8">
        <v>1.8</v>
      </c>
      <c r="Q1931" s="8">
        <v>2.4</v>
      </c>
      <c r="R1931" s="8">
        <v>77.0</v>
      </c>
      <c r="S1931" s="8">
        <v>0.9</v>
      </c>
      <c r="T1931" s="8">
        <v>1.8</v>
      </c>
      <c r="U1931" s="8">
        <v>2.7</v>
      </c>
      <c r="V1931" s="8">
        <v>1.7</v>
      </c>
      <c r="W1931" s="8">
        <v>1.4</v>
      </c>
      <c r="X1931" s="8">
        <v>0.7</v>
      </c>
      <c r="Y1931" s="8">
        <v>0.5</v>
      </c>
      <c r="Z1931" s="8">
        <v>2.3</v>
      </c>
      <c r="AA1931" s="8">
        <v>15.1</v>
      </c>
      <c r="AB1931" s="8">
        <v>0.0</v>
      </c>
      <c r="AC1931" s="8">
        <v>0.0</v>
      </c>
      <c r="AD1931" s="8">
        <v>2.5</v>
      </c>
      <c r="AE1931" s="14">
        <v>2012.0</v>
      </c>
      <c r="AF1931" s="17"/>
    </row>
    <row r="1932">
      <c r="A1932" s="8">
        <v>64.0</v>
      </c>
      <c r="B1932" s="9" t="s">
        <v>3890</v>
      </c>
      <c r="C1932" s="10" t="s">
        <v>3891</v>
      </c>
      <c r="D1932" s="8">
        <v>22.0</v>
      </c>
      <c r="E1932" s="8">
        <v>11.0</v>
      </c>
      <c r="F1932" s="8">
        <v>3.0</v>
      </c>
      <c r="G1932" s="8">
        <v>8.0</v>
      </c>
      <c r="H1932" s="8">
        <v>23.5</v>
      </c>
      <c r="I1932" s="11">
        <v>7.0</v>
      </c>
      <c r="J1932" s="10">
        <v>2.2</v>
      </c>
      <c r="K1932" s="10">
        <v>6.5</v>
      </c>
      <c r="L1932" s="8">
        <v>33.8</v>
      </c>
      <c r="M1932" s="10">
        <v>1.3</v>
      </c>
      <c r="N1932" s="10">
        <v>3.4</v>
      </c>
      <c r="O1932" s="8">
        <v>37.8</v>
      </c>
      <c r="P1932" s="8">
        <v>1.4</v>
      </c>
      <c r="Q1932" s="8">
        <v>1.7</v>
      </c>
      <c r="R1932" s="8">
        <v>78.9</v>
      </c>
      <c r="S1932" s="8">
        <v>1.3</v>
      </c>
      <c r="T1932" s="8">
        <v>2.4</v>
      </c>
      <c r="U1932" s="8">
        <v>3.6</v>
      </c>
      <c r="V1932" s="8">
        <v>1.1</v>
      </c>
      <c r="W1932" s="8">
        <v>1.3</v>
      </c>
      <c r="X1932" s="8">
        <v>0.5</v>
      </c>
      <c r="Y1932" s="8">
        <v>0.5</v>
      </c>
      <c r="Z1932" s="8">
        <v>1.4</v>
      </c>
      <c r="AA1932" s="8">
        <v>14.8</v>
      </c>
      <c r="AB1932" s="8">
        <v>0.0</v>
      </c>
      <c r="AC1932" s="8">
        <v>0.0</v>
      </c>
      <c r="AD1932" s="8">
        <v>-8.8</v>
      </c>
      <c r="AE1932" s="14">
        <v>2012.0</v>
      </c>
      <c r="AF1932" s="17"/>
    </row>
    <row r="1933">
      <c r="A1933" s="8">
        <v>64.0</v>
      </c>
      <c r="B1933" s="9" t="s">
        <v>3892</v>
      </c>
      <c r="C1933" s="10" t="s">
        <v>3893</v>
      </c>
      <c r="D1933" s="8">
        <v>31.0</v>
      </c>
      <c r="E1933" s="8">
        <v>34.0</v>
      </c>
      <c r="F1933" s="8">
        <v>15.0</v>
      </c>
      <c r="G1933" s="8">
        <v>19.0</v>
      </c>
      <c r="H1933" s="8">
        <v>27.1</v>
      </c>
      <c r="I1933" s="11">
        <v>7.0</v>
      </c>
      <c r="J1933" s="10">
        <v>2.6</v>
      </c>
      <c r="K1933" s="10">
        <v>6.3</v>
      </c>
      <c r="L1933" s="8">
        <v>41.6</v>
      </c>
      <c r="M1933" s="10">
        <v>1.4</v>
      </c>
      <c r="N1933" s="10">
        <v>3.6</v>
      </c>
      <c r="O1933" s="8">
        <v>38.8</v>
      </c>
      <c r="P1933" s="8">
        <v>0.4</v>
      </c>
      <c r="Q1933" s="8">
        <v>0.4</v>
      </c>
      <c r="R1933" s="8">
        <v>86.7</v>
      </c>
      <c r="S1933" s="8">
        <v>1.2</v>
      </c>
      <c r="T1933" s="8">
        <v>3.1</v>
      </c>
      <c r="U1933" s="8">
        <v>4.3</v>
      </c>
      <c r="V1933" s="8">
        <v>1.4</v>
      </c>
      <c r="W1933" s="8">
        <v>1.4</v>
      </c>
      <c r="X1933" s="8">
        <v>1.3</v>
      </c>
      <c r="Y1933" s="8">
        <v>0.4</v>
      </c>
      <c r="Z1933" s="8">
        <v>1.9</v>
      </c>
      <c r="AA1933" s="8">
        <v>17.6</v>
      </c>
      <c r="AB1933" s="8">
        <v>0.0</v>
      </c>
      <c r="AC1933" s="8">
        <v>0.0</v>
      </c>
      <c r="AD1933" s="8">
        <v>-1.9</v>
      </c>
      <c r="AE1933" s="14">
        <v>2012.0</v>
      </c>
      <c r="AF1933" s="17"/>
    </row>
    <row r="1934">
      <c r="A1934" s="8">
        <v>66.0</v>
      </c>
      <c r="B1934" s="9" t="s">
        <v>3894</v>
      </c>
      <c r="C1934" s="10" t="s">
        <v>3895</v>
      </c>
      <c r="D1934" s="8">
        <v>26.0</v>
      </c>
      <c r="E1934" s="8">
        <v>34.0</v>
      </c>
      <c r="F1934" s="8">
        <v>27.0</v>
      </c>
      <c r="G1934" s="8">
        <v>7.0</v>
      </c>
      <c r="H1934" s="8">
        <v>21.8</v>
      </c>
      <c r="I1934" s="11">
        <v>6.8</v>
      </c>
      <c r="J1934" s="10">
        <v>2.1</v>
      </c>
      <c r="K1934" s="10">
        <v>5.8</v>
      </c>
      <c r="L1934" s="8">
        <v>36.0</v>
      </c>
      <c r="M1934" s="10">
        <v>1.7</v>
      </c>
      <c r="N1934" s="10">
        <v>4.3</v>
      </c>
      <c r="O1934" s="8">
        <v>39.7</v>
      </c>
      <c r="P1934" s="8">
        <v>0.9</v>
      </c>
      <c r="Q1934" s="8">
        <v>1.1</v>
      </c>
      <c r="R1934" s="8">
        <v>86.5</v>
      </c>
      <c r="S1934" s="8">
        <v>0.3</v>
      </c>
      <c r="T1934" s="8">
        <v>1.8</v>
      </c>
      <c r="U1934" s="8">
        <v>2.1</v>
      </c>
      <c r="V1934" s="8">
        <v>2.0</v>
      </c>
      <c r="W1934" s="8">
        <v>1.8</v>
      </c>
      <c r="X1934" s="8">
        <v>0.7</v>
      </c>
      <c r="Y1934" s="8">
        <v>0.1</v>
      </c>
      <c r="Z1934" s="8">
        <v>2.0</v>
      </c>
      <c r="AA1934" s="8">
        <v>14.3</v>
      </c>
      <c r="AB1934" s="8">
        <v>0.0</v>
      </c>
      <c r="AC1934" s="8">
        <v>0.0</v>
      </c>
      <c r="AD1934" s="8">
        <v>5.1</v>
      </c>
      <c r="AE1934" s="14">
        <v>2012.0</v>
      </c>
      <c r="AF1934" s="17"/>
    </row>
    <row r="1935">
      <c r="A1935" s="8">
        <v>67.0</v>
      </c>
      <c r="B1935" s="9" t="s">
        <v>3896</v>
      </c>
      <c r="C1935" s="10" t="s">
        <v>3897</v>
      </c>
      <c r="D1935" s="8">
        <v>25.0</v>
      </c>
      <c r="E1935" s="8">
        <v>34.0</v>
      </c>
      <c r="F1935" s="8">
        <v>25.0</v>
      </c>
      <c r="G1935" s="8">
        <v>9.0</v>
      </c>
      <c r="H1935" s="8">
        <v>24.3</v>
      </c>
      <c r="I1935" s="11">
        <v>6.8</v>
      </c>
      <c r="J1935" s="10">
        <v>2.6</v>
      </c>
      <c r="K1935" s="10">
        <v>7.5</v>
      </c>
      <c r="L1935" s="8">
        <v>35.2</v>
      </c>
      <c r="M1935" s="10">
        <v>0.5</v>
      </c>
      <c r="N1935" s="10">
        <v>2.2</v>
      </c>
      <c r="O1935" s="8">
        <v>23.7</v>
      </c>
      <c r="P1935" s="8">
        <v>0.9</v>
      </c>
      <c r="Q1935" s="8">
        <v>1.0</v>
      </c>
      <c r="R1935" s="8">
        <v>91.4</v>
      </c>
      <c r="S1935" s="8">
        <v>0.6</v>
      </c>
      <c r="T1935" s="8">
        <v>1.7</v>
      </c>
      <c r="U1935" s="8">
        <v>2.3</v>
      </c>
      <c r="V1935" s="8">
        <v>2.5</v>
      </c>
      <c r="W1935" s="8">
        <v>1.4</v>
      </c>
      <c r="X1935" s="8">
        <v>1.3</v>
      </c>
      <c r="Y1935" s="8">
        <v>0.1</v>
      </c>
      <c r="Z1935" s="8">
        <v>2.3</v>
      </c>
      <c r="AA1935" s="8">
        <v>14.9</v>
      </c>
      <c r="AB1935" s="8">
        <v>0.0</v>
      </c>
      <c r="AC1935" s="8">
        <v>0.0</v>
      </c>
      <c r="AD1935" s="8">
        <v>5.1</v>
      </c>
      <c r="AE1935" s="14">
        <v>2012.0</v>
      </c>
      <c r="AF1935" s="17"/>
    </row>
    <row r="1936">
      <c r="A1936" s="8">
        <v>68.0</v>
      </c>
      <c r="B1936" s="9" t="s">
        <v>3898</v>
      </c>
      <c r="C1936" s="10" t="s">
        <v>3899</v>
      </c>
      <c r="D1936" s="8">
        <v>28.0</v>
      </c>
      <c r="E1936" s="8">
        <v>34.0</v>
      </c>
      <c r="F1936" s="8">
        <v>22.0</v>
      </c>
      <c r="G1936" s="8">
        <v>12.0</v>
      </c>
      <c r="H1936" s="8">
        <v>15.1</v>
      </c>
      <c r="I1936" s="11">
        <v>6.7</v>
      </c>
      <c r="J1936" s="10">
        <v>2.5</v>
      </c>
      <c r="K1936" s="10">
        <v>5.3</v>
      </c>
      <c r="L1936" s="8">
        <v>46.9</v>
      </c>
      <c r="M1936" s="8">
        <v>0.0</v>
      </c>
      <c r="N1936" s="10">
        <v>0.1</v>
      </c>
      <c r="O1936" s="8">
        <v>33.3</v>
      </c>
      <c r="P1936" s="8">
        <v>1.8</v>
      </c>
      <c r="Q1936" s="8">
        <v>2.4</v>
      </c>
      <c r="R1936" s="8">
        <v>74.1</v>
      </c>
      <c r="S1936" s="8">
        <v>1.0</v>
      </c>
      <c r="T1936" s="8">
        <v>2.4</v>
      </c>
      <c r="U1936" s="8">
        <v>3.4</v>
      </c>
      <c r="V1936" s="8">
        <v>0.6</v>
      </c>
      <c r="W1936" s="8">
        <v>1.5</v>
      </c>
      <c r="X1936" s="8">
        <v>0.7</v>
      </c>
      <c r="Y1936" s="8">
        <v>0.8</v>
      </c>
      <c r="Z1936" s="8">
        <v>1.8</v>
      </c>
      <c r="AA1936" s="8">
        <v>13.7</v>
      </c>
      <c r="AB1936" s="8">
        <v>1.0</v>
      </c>
      <c r="AC1936" s="8">
        <v>0.0</v>
      </c>
      <c r="AD1936" s="8">
        <v>1.7</v>
      </c>
      <c r="AE1936" s="14">
        <v>2012.0</v>
      </c>
      <c r="AF1936" s="17"/>
    </row>
    <row r="1937">
      <c r="A1937" s="8">
        <v>68.0</v>
      </c>
      <c r="B1937" s="9" t="s">
        <v>3900</v>
      </c>
      <c r="C1937" s="10" t="s">
        <v>3901</v>
      </c>
      <c r="D1937" s="8">
        <v>39.0</v>
      </c>
      <c r="E1937" s="8">
        <v>34.0</v>
      </c>
      <c r="F1937" s="8">
        <v>16.0</v>
      </c>
      <c r="G1937" s="8">
        <v>18.0</v>
      </c>
      <c r="H1937" s="8">
        <v>27.0</v>
      </c>
      <c r="I1937" s="11">
        <v>6.7</v>
      </c>
      <c r="J1937" s="10">
        <v>2.3</v>
      </c>
      <c r="K1937" s="10">
        <v>5.5</v>
      </c>
      <c r="L1937" s="8">
        <v>41.2</v>
      </c>
      <c r="M1937" s="10">
        <v>1.3</v>
      </c>
      <c r="N1937" s="10">
        <v>3.2</v>
      </c>
      <c r="O1937" s="8">
        <v>40.0</v>
      </c>
      <c r="P1937" s="8">
        <v>0.9</v>
      </c>
      <c r="Q1937" s="8">
        <v>1.1</v>
      </c>
      <c r="R1937" s="8">
        <v>83.8</v>
      </c>
      <c r="S1937" s="8">
        <v>0.2</v>
      </c>
      <c r="T1937" s="8">
        <v>2.5</v>
      </c>
      <c r="U1937" s="8">
        <v>2.7</v>
      </c>
      <c r="V1937" s="8">
        <v>2.1</v>
      </c>
      <c r="W1937" s="8">
        <v>1.5</v>
      </c>
      <c r="X1937" s="8">
        <v>0.6</v>
      </c>
      <c r="Y1937" s="8">
        <v>0.1</v>
      </c>
      <c r="Z1937" s="8">
        <v>2.4</v>
      </c>
      <c r="AA1937" s="8">
        <v>14.3</v>
      </c>
      <c r="AB1937" s="8">
        <v>0.0</v>
      </c>
      <c r="AC1937" s="8">
        <v>0.0</v>
      </c>
      <c r="AD1937" s="8">
        <v>-2.0</v>
      </c>
      <c r="AE1937" s="14">
        <v>2012.0</v>
      </c>
      <c r="AF1937" s="17"/>
    </row>
    <row r="1938">
      <c r="A1938" s="8">
        <v>70.0</v>
      </c>
      <c r="B1938" s="9" t="s">
        <v>3902</v>
      </c>
      <c r="C1938" s="10" t="s">
        <v>3903</v>
      </c>
      <c r="D1938" s="8">
        <v>30.0</v>
      </c>
      <c r="E1938" s="8">
        <v>34.0</v>
      </c>
      <c r="F1938" s="8">
        <v>15.0</v>
      </c>
      <c r="G1938" s="8">
        <v>19.0</v>
      </c>
      <c r="H1938" s="8">
        <v>15.7</v>
      </c>
      <c r="I1938" s="11">
        <v>6.6</v>
      </c>
      <c r="J1938" s="10">
        <v>3.0</v>
      </c>
      <c r="K1938" s="10">
        <v>6.2</v>
      </c>
      <c r="L1938" s="8">
        <v>48.1</v>
      </c>
      <c r="M1938" s="8">
        <v>0.0</v>
      </c>
      <c r="N1938" s="10">
        <v>0.1</v>
      </c>
      <c r="O1938" s="8">
        <v>20.0</v>
      </c>
      <c r="P1938" s="8">
        <v>0.5</v>
      </c>
      <c r="Q1938" s="8">
        <v>1.2</v>
      </c>
      <c r="R1938" s="8">
        <v>45.0</v>
      </c>
      <c r="S1938" s="8">
        <v>1.8</v>
      </c>
      <c r="T1938" s="8">
        <v>2.7</v>
      </c>
      <c r="U1938" s="8">
        <v>4.5</v>
      </c>
      <c r="V1938" s="8">
        <v>1.1</v>
      </c>
      <c r="W1938" s="8">
        <v>2.2</v>
      </c>
      <c r="X1938" s="8">
        <v>0.5</v>
      </c>
      <c r="Y1938" s="8">
        <v>0.6</v>
      </c>
      <c r="Z1938" s="8">
        <v>1.7</v>
      </c>
      <c r="AA1938" s="8">
        <v>14.4</v>
      </c>
      <c r="AB1938" s="8">
        <v>2.0</v>
      </c>
      <c r="AC1938" s="8">
        <v>0.0</v>
      </c>
      <c r="AD1938" s="8">
        <v>-0.9</v>
      </c>
      <c r="AE1938" s="14">
        <v>2012.0</v>
      </c>
      <c r="AF1938" s="17"/>
    </row>
    <row r="1939">
      <c r="A1939" s="8">
        <v>71.0</v>
      </c>
      <c r="B1939" s="9" t="s">
        <v>3904</v>
      </c>
      <c r="C1939" s="10" t="s">
        <v>3905</v>
      </c>
      <c r="D1939" s="8">
        <v>27.0</v>
      </c>
      <c r="E1939" s="8">
        <v>34.0</v>
      </c>
      <c r="F1939" s="8">
        <v>7.0</v>
      </c>
      <c r="G1939" s="8">
        <v>27.0</v>
      </c>
      <c r="H1939" s="8">
        <v>25.5</v>
      </c>
      <c r="I1939" s="11">
        <v>6.5</v>
      </c>
      <c r="J1939" s="10">
        <v>2.5</v>
      </c>
      <c r="K1939" s="10">
        <v>7.6</v>
      </c>
      <c r="L1939" s="8">
        <v>33.5</v>
      </c>
      <c r="M1939" s="10">
        <v>0.8</v>
      </c>
      <c r="N1939" s="10">
        <v>2.4</v>
      </c>
      <c r="O1939" s="8">
        <v>32.5</v>
      </c>
      <c r="P1939" s="8">
        <v>0.7</v>
      </c>
      <c r="Q1939" s="8">
        <v>1.1</v>
      </c>
      <c r="R1939" s="8">
        <v>60.5</v>
      </c>
      <c r="S1939" s="8">
        <v>1.3</v>
      </c>
      <c r="T1939" s="8">
        <v>2.9</v>
      </c>
      <c r="U1939" s="8">
        <v>4.2</v>
      </c>
      <c r="V1939" s="8">
        <v>2.0</v>
      </c>
      <c r="W1939" s="8">
        <v>2.1</v>
      </c>
      <c r="X1939" s="8">
        <v>1.2</v>
      </c>
      <c r="Y1939" s="8">
        <v>0.5</v>
      </c>
      <c r="Z1939" s="8">
        <v>2.9</v>
      </c>
      <c r="AA1939" s="8">
        <v>16.9</v>
      </c>
      <c r="AB1939" s="8">
        <v>1.0</v>
      </c>
      <c r="AC1939" s="8">
        <v>0.0</v>
      </c>
      <c r="AD1939" s="8">
        <v>-7.0</v>
      </c>
      <c r="AE1939" s="14">
        <v>2012.0</v>
      </c>
      <c r="AF1939" s="17"/>
    </row>
    <row r="1940">
      <c r="A1940" s="8">
        <v>72.0</v>
      </c>
      <c r="B1940" s="9" t="s">
        <v>3906</v>
      </c>
      <c r="C1940" s="10" t="s">
        <v>3907</v>
      </c>
      <c r="D1940" s="8">
        <v>28.0</v>
      </c>
      <c r="E1940" s="8">
        <v>34.0</v>
      </c>
      <c r="F1940" s="8">
        <v>15.0</v>
      </c>
      <c r="G1940" s="8">
        <v>19.0</v>
      </c>
      <c r="H1940" s="8">
        <v>26.7</v>
      </c>
      <c r="I1940" s="11">
        <v>6.5</v>
      </c>
      <c r="J1940" s="10">
        <v>2.3</v>
      </c>
      <c r="K1940" s="10">
        <v>5.7</v>
      </c>
      <c r="L1940" s="8">
        <v>40.9</v>
      </c>
      <c r="M1940" s="10">
        <v>1.6</v>
      </c>
      <c r="N1940" s="10">
        <v>3.8</v>
      </c>
      <c r="O1940" s="8">
        <v>41.1</v>
      </c>
      <c r="P1940" s="8">
        <v>0.3</v>
      </c>
      <c r="Q1940" s="8">
        <v>0.4</v>
      </c>
      <c r="R1940" s="8">
        <v>75.0</v>
      </c>
      <c r="S1940" s="8">
        <v>0.6</v>
      </c>
      <c r="T1940" s="8">
        <v>1.9</v>
      </c>
      <c r="U1940" s="8">
        <v>2.5</v>
      </c>
      <c r="V1940" s="8">
        <v>3.0</v>
      </c>
      <c r="W1940" s="8">
        <v>1.6</v>
      </c>
      <c r="X1940" s="8">
        <v>1.0</v>
      </c>
      <c r="Y1940" s="8">
        <v>0.1</v>
      </c>
      <c r="Z1940" s="8">
        <v>2.1</v>
      </c>
      <c r="AA1940" s="8">
        <v>15.9</v>
      </c>
      <c r="AB1940" s="8">
        <v>0.0</v>
      </c>
      <c r="AC1940" s="8">
        <v>0.0</v>
      </c>
      <c r="AD1940" s="8">
        <v>-2.6</v>
      </c>
      <c r="AE1940" s="14">
        <v>2012.0</v>
      </c>
      <c r="AF1940" s="17"/>
    </row>
    <row r="1941">
      <c r="A1941" s="8">
        <v>73.0</v>
      </c>
      <c r="B1941" s="9" t="s">
        <v>3908</v>
      </c>
      <c r="C1941" s="10" t="s">
        <v>3909</v>
      </c>
      <c r="D1941" s="8">
        <v>28.0</v>
      </c>
      <c r="E1941" s="8">
        <v>30.0</v>
      </c>
      <c r="F1941" s="8">
        <v>5.0</v>
      </c>
      <c r="G1941" s="8">
        <v>25.0</v>
      </c>
      <c r="H1941" s="8">
        <v>22.2</v>
      </c>
      <c r="I1941" s="11">
        <v>6.5</v>
      </c>
      <c r="J1941" s="10">
        <v>2.4</v>
      </c>
      <c r="K1941" s="10">
        <v>6.1</v>
      </c>
      <c r="L1941" s="8">
        <v>39.6</v>
      </c>
      <c r="M1941" s="10">
        <v>1.0</v>
      </c>
      <c r="N1941" s="10">
        <v>2.6</v>
      </c>
      <c r="O1941" s="8">
        <v>40.3</v>
      </c>
      <c r="P1941" s="8">
        <v>0.6</v>
      </c>
      <c r="Q1941" s="8">
        <v>0.9</v>
      </c>
      <c r="R1941" s="8">
        <v>73.1</v>
      </c>
      <c r="S1941" s="8">
        <v>0.6</v>
      </c>
      <c r="T1941" s="8">
        <v>2.3</v>
      </c>
      <c r="U1941" s="8">
        <v>2.9</v>
      </c>
      <c r="V1941" s="8">
        <v>1.8</v>
      </c>
      <c r="W1941" s="8">
        <v>1.0</v>
      </c>
      <c r="X1941" s="8">
        <v>0.7</v>
      </c>
      <c r="Y1941" s="8">
        <v>0.2</v>
      </c>
      <c r="Z1941" s="8">
        <v>1.1</v>
      </c>
      <c r="AA1941" s="8">
        <v>14.1</v>
      </c>
      <c r="AB1941" s="8">
        <v>0.0</v>
      </c>
      <c r="AC1941" s="8">
        <v>0.0</v>
      </c>
      <c r="AD1941" s="8">
        <v>-6.4</v>
      </c>
      <c r="AE1941" s="14">
        <v>2012.0</v>
      </c>
      <c r="AF1941" s="17"/>
    </row>
    <row r="1942">
      <c r="A1942" s="8">
        <v>74.0</v>
      </c>
      <c r="B1942" s="9" t="s">
        <v>3910</v>
      </c>
      <c r="C1942" s="10" t="s">
        <v>3911</v>
      </c>
      <c r="D1942" s="8">
        <v>26.0</v>
      </c>
      <c r="E1942" s="8">
        <v>31.0</v>
      </c>
      <c r="F1942" s="8">
        <v>14.0</v>
      </c>
      <c r="G1942" s="8">
        <v>17.0</v>
      </c>
      <c r="H1942" s="8">
        <v>22.9</v>
      </c>
      <c r="I1942" s="11">
        <v>6.4</v>
      </c>
      <c r="J1942" s="10">
        <v>2.9</v>
      </c>
      <c r="K1942" s="10">
        <v>6.7</v>
      </c>
      <c r="L1942" s="8">
        <v>43.0</v>
      </c>
      <c r="M1942" s="8">
        <v>0.0</v>
      </c>
      <c r="N1942" s="8">
        <v>0.0</v>
      </c>
      <c r="O1942" s="8">
        <v>0.0</v>
      </c>
      <c r="P1942" s="8">
        <v>0.7</v>
      </c>
      <c r="Q1942" s="8">
        <v>1.0</v>
      </c>
      <c r="R1942" s="8">
        <v>65.6</v>
      </c>
      <c r="S1942" s="8">
        <v>1.5</v>
      </c>
      <c r="T1942" s="8">
        <v>3.4</v>
      </c>
      <c r="U1942" s="8">
        <v>5.0</v>
      </c>
      <c r="V1942" s="8">
        <v>0.9</v>
      </c>
      <c r="W1942" s="8">
        <v>1.0</v>
      </c>
      <c r="X1942" s="8">
        <v>0.5</v>
      </c>
      <c r="Y1942" s="8">
        <v>0.8</v>
      </c>
      <c r="Z1942" s="8">
        <v>2.5</v>
      </c>
      <c r="AA1942" s="8">
        <v>14.9</v>
      </c>
      <c r="AB1942" s="8">
        <v>1.0</v>
      </c>
      <c r="AC1942" s="8">
        <v>0.0</v>
      </c>
      <c r="AD1942" s="8">
        <v>-4.1</v>
      </c>
      <c r="AE1942" s="14">
        <v>2012.0</v>
      </c>
      <c r="AF1942" s="17"/>
    </row>
    <row r="1943">
      <c r="A1943" s="8">
        <v>75.0</v>
      </c>
      <c r="B1943" s="9" t="s">
        <v>3912</v>
      </c>
      <c r="C1943" s="10" t="s">
        <v>3913</v>
      </c>
      <c r="D1943" s="8">
        <v>24.0</v>
      </c>
      <c r="E1943" s="8">
        <v>29.0</v>
      </c>
      <c r="F1943" s="8">
        <v>5.0</v>
      </c>
      <c r="G1943" s="8">
        <v>24.0</v>
      </c>
      <c r="H1943" s="8">
        <v>26.6</v>
      </c>
      <c r="I1943" s="11">
        <v>6.4</v>
      </c>
      <c r="J1943" s="10">
        <v>2.6</v>
      </c>
      <c r="K1943" s="10">
        <v>5.4</v>
      </c>
      <c r="L1943" s="8">
        <v>48.4</v>
      </c>
      <c r="M1943" s="8">
        <v>0.0</v>
      </c>
      <c r="N1943" s="8">
        <v>0.0</v>
      </c>
      <c r="O1943" s="8">
        <v>0.0</v>
      </c>
      <c r="P1943" s="8">
        <v>1.1</v>
      </c>
      <c r="Q1943" s="8">
        <v>2.3</v>
      </c>
      <c r="R1943" s="8">
        <v>50.0</v>
      </c>
      <c r="S1943" s="8">
        <v>3.2</v>
      </c>
      <c r="T1943" s="8">
        <v>4.8</v>
      </c>
      <c r="U1943" s="8">
        <v>8.0</v>
      </c>
      <c r="V1943" s="8">
        <v>0.9</v>
      </c>
      <c r="W1943" s="8">
        <v>2.3</v>
      </c>
      <c r="X1943" s="8">
        <v>0.2</v>
      </c>
      <c r="Y1943" s="8">
        <v>0.9</v>
      </c>
      <c r="Z1943" s="8">
        <v>3.2</v>
      </c>
      <c r="AA1943" s="8">
        <v>17.5</v>
      </c>
      <c r="AB1943" s="8">
        <v>2.0</v>
      </c>
      <c r="AC1943" s="8">
        <v>0.0</v>
      </c>
      <c r="AD1943" s="8">
        <v>-9.5</v>
      </c>
      <c r="AE1943" s="14">
        <v>2012.0</v>
      </c>
      <c r="AF1943" s="17"/>
    </row>
    <row r="1944">
      <c r="A1944" s="8">
        <v>76.0</v>
      </c>
      <c r="B1944" s="9" t="s">
        <v>3914</v>
      </c>
      <c r="C1944" s="10" t="s">
        <v>3915</v>
      </c>
      <c r="D1944" s="8">
        <v>28.0</v>
      </c>
      <c r="E1944" s="8">
        <v>29.0</v>
      </c>
      <c r="F1944" s="8">
        <v>19.0</v>
      </c>
      <c r="G1944" s="8">
        <v>10.0</v>
      </c>
      <c r="H1944" s="8">
        <v>21.4</v>
      </c>
      <c r="I1944" s="11">
        <v>6.1</v>
      </c>
      <c r="J1944" s="10">
        <v>2.1</v>
      </c>
      <c r="K1944" s="10">
        <v>5.5</v>
      </c>
      <c r="L1944" s="8">
        <v>39.0</v>
      </c>
      <c r="M1944" s="10">
        <v>1.0</v>
      </c>
      <c r="N1944" s="10">
        <v>2.2</v>
      </c>
      <c r="O1944" s="8">
        <v>43.8</v>
      </c>
      <c r="P1944" s="8">
        <v>0.9</v>
      </c>
      <c r="Q1944" s="8">
        <v>1.0</v>
      </c>
      <c r="R1944" s="8">
        <v>86.2</v>
      </c>
      <c r="S1944" s="8">
        <v>0.8</v>
      </c>
      <c r="T1944" s="8">
        <v>1.9</v>
      </c>
      <c r="U1944" s="8">
        <v>2.8</v>
      </c>
      <c r="V1944" s="8">
        <v>2.2</v>
      </c>
      <c r="W1944" s="8">
        <v>1.2</v>
      </c>
      <c r="X1944" s="8">
        <v>0.8</v>
      </c>
      <c r="Y1944" s="8">
        <v>0.1</v>
      </c>
      <c r="Z1944" s="8">
        <v>1.7</v>
      </c>
      <c r="AA1944" s="8">
        <v>13.7</v>
      </c>
      <c r="AB1944" s="8">
        <v>0.0</v>
      </c>
      <c r="AC1944" s="8">
        <v>0.0</v>
      </c>
      <c r="AD1944" s="8">
        <v>5.9</v>
      </c>
      <c r="AE1944" s="14">
        <v>2012.0</v>
      </c>
      <c r="AF1944" s="17"/>
    </row>
    <row r="1945">
      <c r="A1945" s="8">
        <v>77.0</v>
      </c>
      <c r="B1945" s="9" t="s">
        <v>3916</v>
      </c>
      <c r="C1945" s="10" t="s">
        <v>3917</v>
      </c>
      <c r="D1945" s="8">
        <v>33.0</v>
      </c>
      <c r="E1945" s="8">
        <v>32.0</v>
      </c>
      <c r="F1945" s="8">
        <v>5.0</v>
      </c>
      <c r="G1945" s="8">
        <v>27.0</v>
      </c>
      <c r="H1945" s="8">
        <v>20.1</v>
      </c>
      <c r="I1945" s="11">
        <v>5.9</v>
      </c>
      <c r="J1945" s="10">
        <v>2.5</v>
      </c>
      <c r="K1945" s="10">
        <v>4.8</v>
      </c>
      <c r="L1945" s="8">
        <v>52.3</v>
      </c>
      <c r="M1945" s="8">
        <v>0.0</v>
      </c>
      <c r="N1945" s="8">
        <v>0.0</v>
      </c>
      <c r="O1945" s="8">
        <v>0.0</v>
      </c>
      <c r="P1945" s="8">
        <v>0.9</v>
      </c>
      <c r="Q1945" s="8">
        <v>1.1</v>
      </c>
      <c r="R1945" s="8">
        <v>77.8</v>
      </c>
      <c r="S1945" s="8">
        <v>1.8</v>
      </c>
      <c r="T1945" s="8">
        <v>3.6</v>
      </c>
      <c r="U1945" s="8">
        <v>5.4</v>
      </c>
      <c r="V1945" s="8">
        <v>0.6</v>
      </c>
      <c r="W1945" s="8">
        <v>1.7</v>
      </c>
      <c r="X1945" s="8">
        <v>0.6</v>
      </c>
      <c r="Y1945" s="8">
        <v>0.8</v>
      </c>
      <c r="Z1945" s="8">
        <v>2.3</v>
      </c>
      <c r="AA1945" s="8">
        <v>14.8</v>
      </c>
      <c r="AB1945" s="8">
        <v>2.0</v>
      </c>
      <c r="AC1945" s="8">
        <v>0.0</v>
      </c>
      <c r="AD1945" s="8">
        <v>-5.4</v>
      </c>
      <c r="AE1945" s="14">
        <v>2012.0</v>
      </c>
      <c r="AF1945" s="17"/>
    </row>
    <row r="1946">
      <c r="A1946" s="8">
        <v>78.0</v>
      </c>
      <c r="B1946" s="9" t="s">
        <v>3918</v>
      </c>
      <c r="C1946" s="10" t="s">
        <v>3919</v>
      </c>
      <c r="D1946" s="8">
        <v>28.0</v>
      </c>
      <c r="E1946" s="8">
        <v>24.0</v>
      </c>
      <c r="F1946" s="8">
        <v>8.0</v>
      </c>
      <c r="G1946" s="8">
        <v>16.0</v>
      </c>
      <c r="H1946" s="8">
        <v>19.0</v>
      </c>
      <c r="I1946" s="11">
        <v>5.8</v>
      </c>
      <c r="J1946" s="10">
        <v>2.4</v>
      </c>
      <c r="K1946" s="10">
        <v>5.6</v>
      </c>
      <c r="L1946" s="8">
        <v>42.5</v>
      </c>
      <c r="M1946" s="10">
        <v>0.7</v>
      </c>
      <c r="N1946" s="10">
        <v>2.0</v>
      </c>
      <c r="O1946" s="8">
        <v>34.7</v>
      </c>
      <c r="P1946" s="8">
        <v>0.4</v>
      </c>
      <c r="Q1946" s="8">
        <v>0.7</v>
      </c>
      <c r="R1946" s="8">
        <v>56.3</v>
      </c>
      <c r="S1946" s="8">
        <v>0.4</v>
      </c>
      <c r="T1946" s="8">
        <v>1.5</v>
      </c>
      <c r="U1946" s="8">
        <v>1.9</v>
      </c>
      <c r="V1946" s="8">
        <v>1.2</v>
      </c>
      <c r="W1946" s="8">
        <v>0.7</v>
      </c>
      <c r="X1946" s="8">
        <v>0.5</v>
      </c>
      <c r="Y1946" s="8">
        <v>0.0</v>
      </c>
      <c r="Z1946" s="8">
        <v>1.0</v>
      </c>
      <c r="AA1946" s="8">
        <v>10.5</v>
      </c>
      <c r="AB1946" s="8">
        <v>0.0</v>
      </c>
      <c r="AC1946" s="8">
        <v>0.0</v>
      </c>
      <c r="AD1946" s="8">
        <v>-2.1</v>
      </c>
      <c r="AE1946" s="14">
        <v>2012.0</v>
      </c>
      <c r="AF1946" s="17"/>
    </row>
    <row r="1947">
      <c r="A1947" s="8">
        <v>79.0</v>
      </c>
      <c r="B1947" s="9" t="s">
        <v>3920</v>
      </c>
      <c r="C1947" s="10" t="s">
        <v>3921</v>
      </c>
      <c r="D1947" s="8">
        <v>23.0</v>
      </c>
      <c r="E1947" s="8">
        <v>22.0</v>
      </c>
      <c r="F1947" s="8">
        <v>1.0</v>
      </c>
      <c r="G1947" s="8">
        <v>21.0</v>
      </c>
      <c r="H1947" s="8">
        <v>13.6</v>
      </c>
      <c r="I1947" s="11">
        <v>5.7</v>
      </c>
      <c r="J1947" s="10">
        <v>2.1</v>
      </c>
      <c r="K1947" s="10">
        <v>5.3</v>
      </c>
      <c r="L1947" s="8">
        <v>40.5</v>
      </c>
      <c r="M1947" s="10">
        <v>0.1</v>
      </c>
      <c r="N1947" s="10">
        <v>0.3</v>
      </c>
      <c r="O1947" s="8">
        <v>50.0</v>
      </c>
      <c r="P1947" s="8">
        <v>1.3</v>
      </c>
      <c r="Q1947" s="8">
        <v>1.4</v>
      </c>
      <c r="R1947" s="8">
        <v>93.5</v>
      </c>
      <c r="S1947" s="8">
        <v>1.5</v>
      </c>
      <c r="T1947" s="8">
        <v>1.5</v>
      </c>
      <c r="U1947" s="8">
        <v>3.0</v>
      </c>
      <c r="V1947" s="8">
        <v>0.3</v>
      </c>
      <c r="W1947" s="8">
        <v>0.9</v>
      </c>
      <c r="X1947" s="8">
        <v>0.5</v>
      </c>
      <c r="Y1947" s="8">
        <v>0.1</v>
      </c>
      <c r="Z1947" s="8">
        <v>1.8</v>
      </c>
      <c r="AA1947" s="8">
        <v>10.3</v>
      </c>
      <c r="AB1947" s="8">
        <v>0.0</v>
      </c>
      <c r="AC1947" s="8">
        <v>0.0</v>
      </c>
      <c r="AD1947" s="8">
        <v>-6.1</v>
      </c>
      <c r="AE1947" s="14">
        <v>2012.0</v>
      </c>
      <c r="AF1947" s="17"/>
    </row>
    <row r="1948">
      <c r="A1948" s="8">
        <v>80.0</v>
      </c>
      <c r="B1948" s="9" t="s">
        <v>3922</v>
      </c>
      <c r="C1948" s="10" t="s">
        <v>3923</v>
      </c>
      <c r="D1948" s="8">
        <v>22.0</v>
      </c>
      <c r="E1948" s="8">
        <v>34.0</v>
      </c>
      <c r="F1948" s="8">
        <v>21.0</v>
      </c>
      <c r="G1948" s="8">
        <v>13.0</v>
      </c>
      <c r="H1948" s="8">
        <v>17.1</v>
      </c>
      <c r="I1948" s="11">
        <v>5.6</v>
      </c>
      <c r="J1948" s="10">
        <v>2.0</v>
      </c>
      <c r="K1948" s="10">
        <v>5.5</v>
      </c>
      <c r="L1948" s="8">
        <v>36.4</v>
      </c>
      <c r="M1948" s="10">
        <v>0.6</v>
      </c>
      <c r="N1948" s="10">
        <v>1.5</v>
      </c>
      <c r="O1948" s="8">
        <v>41.2</v>
      </c>
      <c r="P1948" s="8">
        <v>1.0</v>
      </c>
      <c r="Q1948" s="8">
        <v>1.2</v>
      </c>
      <c r="R1948" s="8">
        <v>85.4</v>
      </c>
      <c r="S1948" s="8">
        <v>1.6</v>
      </c>
      <c r="T1948" s="8">
        <v>2.2</v>
      </c>
      <c r="U1948" s="8">
        <v>3.9</v>
      </c>
      <c r="V1948" s="8">
        <v>1.4</v>
      </c>
      <c r="W1948" s="8">
        <v>1.1</v>
      </c>
      <c r="X1948" s="8">
        <v>0.8</v>
      </c>
      <c r="Y1948" s="8">
        <v>0.2</v>
      </c>
      <c r="Z1948" s="8">
        <v>1.5</v>
      </c>
      <c r="AA1948" s="8">
        <v>13.4</v>
      </c>
      <c r="AB1948" s="8">
        <v>0.0</v>
      </c>
      <c r="AC1948" s="8">
        <v>0.0</v>
      </c>
      <c r="AD1948" s="8">
        <v>0.1</v>
      </c>
      <c r="AE1948" s="14">
        <v>2012.0</v>
      </c>
      <c r="AF1948" s="17"/>
    </row>
    <row r="1949">
      <c r="A1949" s="8">
        <v>81.0</v>
      </c>
      <c r="B1949" s="9" t="s">
        <v>3924</v>
      </c>
      <c r="C1949" s="10" t="s">
        <v>3925</v>
      </c>
      <c r="D1949" s="8">
        <v>24.0</v>
      </c>
      <c r="E1949" s="8">
        <v>34.0</v>
      </c>
      <c r="F1949" s="8">
        <v>24.0</v>
      </c>
      <c r="G1949" s="8">
        <v>10.0</v>
      </c>
      <c r="H1949" s="8">
        <v>14.4</v>
      </c>
      <c r="I1949" s="11">
        <v>5.6</v>
      </c>
      <c r="J1949" s="10">
        <v>2.4</v>
      </c>
      <c r="K1949" s="10">
        <v>4.7</v>
      </c>
      <c r="L1949" s="8">
        <v>50.6</v>
      </c>
      <c r="M1949" s="8">
        <v>0.0</v>
      </c>
      <c r="N1949" s="8">
        <v>0.0</v>
      </c>
      <c r="O1949" s="8">
        <v>0.0</v>
      </c>
      <c r="P1949" s="8">
        <v>0.8</v>
      </c>
      <c r="Q1949" s="8">
        <v>0.9</v>
      </c>
      <c r="R1949" s="8">
        <v>84.4</v>
      </c>
      <c r="S1949" s="8">
        <v>1.5</v>
      </c>
      <c r="T1949" s="8">
        <v>2.5</v>
      </c>
      <c r="U1949" s="8">
        <v>3.9</v>
      </c>
      <c r="V1949" s="8">
        <v>0.5</v>
      </c>
      <c r="W1949" s="8">
        <v>1.1</v>
      </c>
      <c r="X1949" s="8">
        <v>0.3</v>
      </c>
      <c r="Y1949" s="8">
        <v>0.5</v>
      </c>
      <c r="Z1949" s="8">
        <v>1.6</v>
      </c>
      <c r="AA1949" s="8">
        <v>11.6</v>
      </c>
      <c r="AB1949" s="8">
        <v>1.0</v>
      </c>
      <c r="AC1949" s="8">
        <v>0.0</v>
      </c>
      <c r="AD1949" s="8">
        <v>0.6</v>
      </c>
      <c r="AE1949" s="14">
        <v>2012.0</v>
      </c>
      <c r="AF1949" s="17"/>
    </row>
    <row r="1950">
      <c r="A1950" s="8">
        <v>82.0</v>
      </c>
      <c r="B1950" s="9" t="s">
        <v>3926</v>
      </c>
      <c r="C1950" s="10" t="s">
        <v>3927</v>
      </c>
      <c r="D1950" s="8">
        <v>23.0</v>
      </c>
      <c r="E1950" s="8">
        <v>30.0</v>
      </c>
      <c r="F1950" s="8">
        <v>24.0</v>
      </c>
      <c r="G1950" s="8">
        <v>6.0</v>
      </c>
      <c r="H1950" s="8">
        <v>14.1</v>
      </c>
      <c r="I1950" s="11">
        <v>5.3</v>
      </c>
      <c r="J1950" s="10">
        <v>2.0</v>
      </c>
      <c r="K1950" s="10">
        <v>3.6</v>
      </c>
      <c r="L1950" s="8">
        <v>56.0</v>
      </c>
      <c r="M1950" s="8">
        <v>0.0</v>
      </c>
      <c r="N1950" s="8">
        <v>0.0</v>
      </c>
      <c r="O1950" s="8">
        <v>0.0</v>
      </c>
      <c r="P1950" s="8">
        <v>1.2</v>
      </c>
      <c r="Q1950" s="8">
        <v>1.7</v>
      </c>
      <c r="R1950" s="8">
        <v>70.6</v>
      </c>
      <c r="S1950" s="8">
        <v>1.5</v>
      </c>
      <c r="T1950" s="8">
        <v>2.3</v>
      </c>
      <c r="U1950" s="8">
        <v>3.8</v>
      </c>
      <c r="V1950" s="8">
        <v>1.1</v>
      </c>
      <c r="W1950" s="8">
        <v>1.3</v>
      </c>
      <c r="X1950" s="8">
        <v>0.5</v>
      </c>
      <c r="Y1950" s="8">
        <v>0.8</v>
      </c>
      <c r="Z1950" s="8">
        <v>2.5</v>
      </c>
      <c r="AA1950" s="8">
        <v>12.6</v>
      </c>
      <c r="AB1950" s="8">
        <v>1.0</v>
      </c>
      <c r="AC1950" s="8">
        <v>0.0</v>
      </c>
      <c r="AD1950" s="8">
        <v>3.3</v>
      </c>
      <c r="AE1950" s="14">
        <v>2012.0</v>
      </c>
      <c r="AF1950" s="17"/>
    </row>
    <row r="1951">
      <c r="A1951" s="8">
        <v>83.0</v>
      </c>
      <c r="B1951" s="9" t="s">
        <v>3928</v>
      </c>
      <c r="C1951" s="10" t="s">
        <v>3929</v>
      </c>
      <c r="D1951" s="8">
        <v>30.0</v>
      </c>
      <c r="E1951" s="8">
        <v>31.0</v>
      </c>
      <c r="F1951" s="8">
        <v>22.0</v>
      </c>
      <c r="G1951" s="8">
        <v>9.0</v>
      </c>
      <c r="H1951" s="8">
        <v>16.0</v>
      </c>
      <c r="I1951" s="11">
        <v>5.0</v>
      </c>
      <c r="J1951" s="10">
        <v>1.8</v>
      </c>
      <c r="K1951" s="10">
        <v>4.6</v>
      </c>
      <c r="L1951" s="8">
        <v>39.9</v>
      </c>
      <c r="M1951" s="10">
        <v>0.9</v>
      </c>
      <c r="N1951" s="10">
        <v>2.2</v>
      </c>
      <c r="O1951" s="8">
        <v>40.3</v>
      </c>
      <c r="P1951" s="8">
        <v>0.5</v>
      </c>
      <c r="Q1951" s="8">
        <v>0.6</v>
      </c>
      <c r="R1951" s="8">
        <v>83.3</v>
      </c>
      <c r="S1951" s="8">
        <v>0.3</v>
      </c>
      <c r="T1951" s="8">
        <v>1.3</v>
      </c>
      <c r="U1951" s="8">
        <v>1.6</v>
      </c>
      <c r="V1951" s="8">
        <v>1.1</v>
      </c>
      <c r="W1951" s="8">
        <v>1.2</v>
      </c>
      <c r="X1951" s="8">
        <v>1.0</v>
      </c>
      <c r="Y1951" s="8">
        <v>0.2</v>
      </c>
      <c r="Z1951" s="8">
        <v>1.6</v>
      </c>
      <c r="AA1951" s="8">
        <v>11.0</v>
      </c>
      <c r="AB1951" s="8">
        <v>0.0</v>
      </c>
      <c r="AC1951" s="8">
        <v>0.0</v>
      </c>
      <c r="AD1951" s="8">
        <v>0.3</v>
      </c>
      <c r="AE1951" s="14">
        <v>2012.0</v>
      </c>
      <c r="AF1951" s="17"/>
    </row>
    <row r="1952">
      <c r="A1952" s="8">
        <v>84.0</v>
      </c>
      <c r="B1952" s="9" t="s">
        <v>3930</v>
      </c>
      <c r="C1952" s="10" t="s">
        <v>3931</v>
      </c>
      <c r="D1952" s="8">
        <v>24.0</v>
      </c>
      <c r="E1952" s="8">
        <v>30.0</v>
      </c>
      <c r="F1952" s="8">
        <v>11.0</v>
      </c>
      <c r="G1952" s="8">
        <v>19.0</v>
      </c>
      <c r="H1952" s="8">
        <v>15.1</v>
      </c>
      <c r="I1952" s="11">
        <v>4.8</v>
      </c>
      <c r="J1952" s="10">
        <v>1.8</v>
      </c>
      <c r="K1952" s="10">
        <v>5.0</v>
      </c>
      <c r="L1952" s="8">
        <v>35.8</v>
      </c>
      <c r="M1952" s="10">
        <v>0.6</v>
      </c>
      <c r="N1952" s="10">
        <v>2.0</v>
      </c>
      <c r="O1952" s="8">
        <v>27.9</v>
      </c>
      <c r="P1952" s="8">
        <v>0.7</v>
      </c>
      <c r="Q1952" s="8">
        <v>0.9</v>
      </c>
      <c r="R1952" s="8">
        <v>76.9</v>
      </c>
      <c r="S1952" s="8">
        <v>0.4</v>
      </c>
      <c r="T1952" s="8">
        <v>1.8</v>
      </c>
      <c r="U1952" s="8">
        <v>2.3</v>
      </c>
      <c r="V1952" s="8">
        <v>1.0</v>
      </c>
      <c r="W1952" s="8">
        <v>1.3</v>
      </c>
      <c r="X1952" s="8">
        <v>0.5</v>
      </c>
      <c r="Y1952" s="8">
        <v>0.5</v>
      </c>
      <c r="Z1952" s="8">
        <v>1.4</v>
      </c>
      <c r="AA1952" s="8">
        <v>10.7</v>
      </c>
      <c r="AB1952" s="8">
        <v>0.0</v>
      </c>
      <c r="AC1952" s="8">
        <v>0.0</v>
      </c>
      <c r="AD1952" s="8">
        <v>0.4</v>
      </c>
      <c r="AE1952" s="14">
        <v>2012.0</v>
      </c>
      <c r="AF1952" s="17"/>
    </row>
    <row r="1953">
      <c r="A1953" s="8">
        <v>85.0</v>
      </c>
      <c r="B1953" s="9" t="s">
        <v>3932</v>
      </c>
      <c r="C1953" s="10" t="s">
        <v>3933</v>
      </c>
      <c r="D1953" s="8">
        <v>25.0</v>
      </c>
      <c r="E1953" s="8">
        <v>28.0</v>
      </c>
      <c r="F1953" s="8">
        <v>19.0</v>
      </c>
      <c r="G1953" s="8">
        <v>9.0</v>
      </c>
      <c r="H1953" s="8">
        <v>13.9</v>
      </c>
      <c r="I1953" s="11">
        <v>4.8</v>
      </c>
      <c r="J1953" s="10">
        <v>1.4</v>
      </c>
      <c r="K1953" s="10">
        <v>4.4</v>
      </c>
      <c r="L1953" s="8">
        <v>31.5</v>
      </c>
      <c r="M1953" s="10">
        <v>0.7</v>
      </c>
      <c r="N1953" s="10">
        <v>2.1</v>
      </c>
      <c r="O1953" s="8">
        <v>33.3</v>
      </c>
      <c r="P1953" s="8">
        <v>1.3</v>
      </c>
      <c r="Q1953" s="8">
        <v>1.5</v>
      </c>
      <c r="R1953" s="8">
        <v>90.2</v>
      </c>
      <c r="S1953" s="8">
        <v>0.5</v>
      </c>
      <c r="T1953" s="8">
        <v>1.5</v>
      </c>
      <c r="U1953" s="8">
        <v>2.0</v>
      </c>
      <c r="V1953" s="8">
        <v>1.2</v>
      </c>
      <c r="W1953" s="8">
        <v>1.0</v>
      </c>
      <c r="X1953" s="8">
        <v>0.6</v>
      </c>
      <c r="Y1953" s="8">
        <v>0.0</v>
      </c>
      <c r="Z1953" s="8">
        <v>1.5</v>
      </c>
      <c r="AA1953" s="8">
        <v>9.9</v>
      </c>
      <c r="AB1953" s="8">
        <v>0.0</v>
      </c>
      <c r="AC1953" s="8">
        <v>0.0</v>
      </c>
      <c r="AD1953" s="8">
        <v>0.3</v>
      </c>
      <c r="AE1953" s="14">
        <v>2012.0</v>
      </c>
      <c r="AF1953" s="17"/>
    </row>
    <row r="1954">
      <c r="A1954" s="8">
        <v>86.0</v>
      </c>
      <c r="B1954" s="9" t="s">
        <v>3934</v>
      </c>
      <c r="C1954" s="10" t="s">
        <v>3935</v>
      </c>
      <c r="D1954" s="8">
        <v>31.0</v>
      </c>
      <c r="E1954" s="8">
        <v>33.0</v>
      </c>
      <c r="F1954" s="8">
        <v>15.0</v>
      </c>
      <c r="G1954" s="8">
        <v>18.0</v>
      </c>
      <c r="H1954" s="8">
        <v>13.3</v>
      </c>
      <c r="I1954" s="11">
        <v>4.8</v>
      </c>
      <c r="J1954" s="10">
        <v>1.7</v>
      </c>
      <c r="K1954" s="10">
        <v>4.1</v>
      </c>
      <c r="L1954" s="8">
        <v>41.2</v>
      </c>
      <c r="M1954" s="10">
        <v>0.3</v>
      </c>
      <c r="N1954" s="10">
        <v>0.8</v>
      </c>
      <c r="O1954" s="8">
        <v>37.0</v>
      </c>
      <c r="P1954" s="8">
        <v>1.1</v>
      </c>
      <c r="Q1954" s="8">
        <v>1.5</v>
      </c>
      <c r="R1954" s="8">
        <v>72.0</v>
      </c>
      <c r="S1954" s="8">
        <v>0.5</v>
      </c>
      <c r="T1954" s="8">
        <v>1.9</v>
      </c>
      <c r="U1954" s="8">
        <v>2.4</v>
      </c>
      <c r="V1954" s="8">
        <v>0.5</v>
      </c>
      <c r="W1954" s="8">
        <v>1.2</v>
      </c>
      <c r="X1954" s="8">
        <v>0.5</v>
      </c>
      <c r="Y1954" s="8">
        <v>0.4</v>
      </c>
      <c r="Z1954" s="8">
        <v>1.4</v>
      </c>
      <c r="AA1954" s="8">
        <v>9.7</v>
      </c>
      <c r="AB1954" s="8">
        <v>0.0</v>
      </c>
      <c r="AC1954" s="8">
        <v>0.0</v>
      </c>
      <c r="AD1954" s="8">
        <v>-0.3</v>
      </c>
      <c r="AE1954" s="14">
        <v>2012.0</v>
      </c>
      <c r="AF1954" s="17"/>
    </row>
    <row r="1955">
      <c r="A1955" s="8">
        <v>87.0</v>
      </c>
      <c r="B1955" s="9" t="s">
        <v>3936</v>
      </c>
      <c r="C1955" s="10" t="s">
        <v>3937</v>
      </c>
      <c r="D1955" s="8">
        <v>27.0</v>
      </c>
      <c r="E1955" s="8">
        <v>34.0</v>
      </c>
      <c r="F1955" s="8">
        <v>19.0</v>
      </c>
      <c r="G1955" s="8">
        <v>15.0</v>
      </c>
      <c r="H1955" s="8">
        <v>18.0</v>
      </c>
      <c r="I1955" s="11">
        <v>4.8</v>
      </c>
      <c r="J1955" s="10">
        <v>1.9</v>
      </c>
      <c r="K1955" s="10">
        <v>4.1</v>
      </c>
      <c r="L1955" s="8">
        <v>46.8</v>
      </c>
      <c r="M1955" s="8">
        <v>0.0</v>
      </c>
      <c r="N1955" s="8">
        <v>0.0</v>
      </c>
      <c r="O1955" s="8">
        <v>0.0</v>
      </c>
      <c r="P1955" s="8">
        <v>0.9</v>
      </c>
      <c r="Q1955" s="8">
        <v>1.2</v>
      </c>
      <c r="R1955" s="8">
        <v>76.2</v>
      </c>
      <c r="S1955" s="8">
        <v>1.6</v>
      </c>
      <c r="T1955" s="8">
        <v>2.6</v>
      </c>
      <c r="U1955" s="8">
        <v>4.1</v>
      </c>
      <c r="V1955" s="8">
        <v>0.4</v>
      </c>
      <c r="W1955" s="8">
        <v>0.8</v>
      </c>
      <c r="X1955" s="8">
        <v>0.5</v>
      </c>
      <c r="Y1955" s="8">
        <v>0.9</v>
      </c>
      <c r="Z1955" s="8">
        <v>2.1</v>
      </c>
      <c r="AA1955" s="8">
        <v>12.0</v>
      </c>
      <c r="AB1955" s="8">
        <v>0.0</v>
      </c>
      <c r="AC1955" s="8">
        <v>0.0</v>
      </c>
      <c r="AD1955" s="8">
        <v>0.6</v>
      </c>
      <c r="AE1955" s="14">
        <v>2012.0</v>
      </c>
      <c r="AF1955" s="17"/>
    </row>
    <row r="1956">
      <c r="A1956" s="8">
        <v>88.0</v>
      </c>
      <c r="B1956" s="9" t="s">
        <v>3938</v>
      </c>
      <c r="C1956" s="10" t="s">
        <v>3939</v>
      </c>
      <c r="D1956" s="8">
        <v>26.0</v>
      </c>
      <c r="E1956" s="8">
        <v>8.0</v>
      </c>
      <c r="F1956" s="8">
        <v>5.0</v>
      </c>
      <c r="G1956" s="8">
        <v>3.0</v>
      </c>
      <c r="H1956" s="8">
        <v>18.0</v>
      </c>
      <c r="I1956" s="11">
        <v>4.8</v>
      </c>
      <c r="J1956" s="10">
        <v>1.6</v>
      </c>
      <c r="K1956" s="10">
        <v>3.1</v>
      </c>
      <c r="L1956" s="8">
        <v>52.0</v>
      </c>
      <c r="M1956" s="10">
        <v>0.9</v>
      </c>
      <c r="N1956" s="10">
        <v>1.8</v>
      </c>
      <c r="O1956" s="8">
        <v>50.0</v>
      </c>
      <c r="P1956" s="8">
        <v>0.6</v>
      </c>
      <c r="Q1956" s="8">
        <v>0.9</v>
      </c>
      <c r="R1956" s="8">
        <v>71.4</v>
      </c>
      <c r="S1956" s="8">
        <v>1.0</v>
      </c>
      <c r="T1956" s="8">
        <v>1.5</v>
      </c>
      <c r="U1956" s="8">
        <v>2.5</v>
      </c>
      <c r="V1956" s="8">
        <v>2.0</v>
      </c>
      <c r="W1956" s="8">
        <v>0.8</v>
      </c>
      <c r="X1956" s="8">
        <v>0.4</v>
      </c>
      <c r="Y1956" s="8">
        <v>0.1</v>
      </c>
      <c r="Z1956" s="8">
        <v>1.8</v>
      </c>
      <c r="AA1956" s="8">
        <v>11.1</v>
      </c>
      <c r="AB1956" s="8">
        <v>0.0</v>
      </c>
      <c r="AC1956" s="8">
        <v>0.0</v>
      </c>
      <c r="AD1956" s="8">
        <v>2.8</v>
      </c>
      <c r="AE1956" s="14">
        <v>2012.0</v>
      </c>
      <c r="AF1956" s="17"/>
    </row>
    <row r="1957">
      <c r="A1957" s="8">
        <v>89.0</v>
      </c>
      <c r="B1957" s="9" t="s">
        <v>3940</v>
      </c>
      <c r="C1957" s="10" t="s">
        <v>3941</v>
      </c>
      <c r="D1957" s="8">
        <v>31.0</v>
      </c>
      <c r="E1957" s="8">
        <v>33.0</v>
      </c>
      <c r="F1957" s="8">
        <v>19.0</v>
      </c>
      <c r="G1957" s="8">
        <v>14.0</v>
      </c>
      <c r="H1957" s="8">
        <v>15.4</v>
      </c>
      <c r="I1957" s="11">
        <v>4.6</v>
      </c>
      <c r="J1957" s="10">
        <v>1.7</v>
      </c>
      <c r="K1957" s="10">
        <v>4.0</v>
      </c>
      <c r="L1957" s="8">
        <v>42.1</v>
      </c>
      <c r="M1957" s="10">
        <v>1.1</v>
      </c>
      <c r="N1957" s="10">
        <v>2.6</v>
      </c>
      <c r="O1957" s="8">
        <v>40.2</v>
      </c>
      <c r="P1957" s="8">
        <v>0.2</v>
      </c>
      <c r="Q1957" s="8">
        <v>0.5</v>
      </c>
      <c r="R1957" s="8">
        <v>33.3</v>
      </c>
      <c r="S1957" s="8">
        <v>0.5</v>
      </c>
      <c r="T1957" s="8">
        <v>2.3</v>
      </c>
      <c r="U1957" s="8">
        <v>2.8</v>
      </c>
      <c r="V1957" s="8">
        <v>0.8</v>
      </c>
      <c r="W1957" s="8">
        <v>0.8</v>
      </c>
      <c r="X1957" s="8">
        <v>0.4</v>
      </c>
      <c r="Y1957" s="8">
        <v>0.5</v>
      </c>
      <c r="Z1957" s="8">
        <v>1.0</v>
      </c>
      <c r="AA1957" s="8">
        <v>11.1</v>
      </c>
      <c r="AB1957" s="8">
        <v>0.0</v>
      </c>
      <c r="AC1957" s="8">
        <v>0.0</v>
      </c>
      <c r="AD1957" s="8">
        <v>2.3</v>
      </c>
      <c r="AE1957" s="14">
        <v>2012.0</v>
      </c>
      <c r="AF1957" s="17"/>
    </row>
    <row r="1958">
      <c r="A1958" s="8">
        <v>90.0</v>
      </c>
      <c r="B1958" s="9" t="s">
        <v>3942</v>
      </c>
      <c r="C1958" s="10" t="s">
        <v>3943</v>
      </c>
      <c r="D1958" s="8">
        <v>32.0</v>
      </c>
      <c r="E1958" s="8">
        <v>19.0</v>
      </c>
      <c r="F1958" s="8">
        <v>8.0</v>
      </c>
      <c r="G1958" s="8">
        <v>11.0</v>
      </c>
      <c r="H1958" s="8">
        <v>17.3</v>
      </c>
      <c r="I1958" s="11">
        <v>4.6</v>
      </c>
      <c r="J1958" s="10">
        <v>1.8</v>
      </c>
      <c r="K1958" s="10">
        <v>5.2</v>
      </c>
      <c r="L1958" s="8">
        <v>34.7</v>
      </c>
      <c r="M1958" s="10">
        <v>0.4</v>
      </c>
      <c r="N1958" s="10">
        <v>1.9</v>
      </c>
      <c r="O1958" s="8">
        <v>22.2</v>
      </c>
      <c r="P1958" s="8">
        <v>0.6</v>
      </c>
      <c r="Q1958" s="8">
        <v>1.3</v>
      </c>
      <c r="R1958" s="8">
        <v>45.8</v>
      </c>
      <c r="S1958" s="8">
        <v>0.6</v>
      </c>
      <c r="T1958" s="8">
        <v>2.4</v>
      </c>
      <c r="U1958" s="8">
        <v>2.9</v>
      </c>
      <c r="V1958" s="8">
        <v>1.6</v>
      </c>
      <c r="W1958" s="8">
        <v>2.1</v>
      </c>
      <c r="X1958" s="8">
        <v>1.1</v>
      </c>
      <c r="Y1958" s="8">
        <v>0.2</v>
      </c>
      <c r="Z1958" s="8">
        <v>1.4</v>
      </c>
      <c r="AA1958" s="8">
        <v>12.0</v>
      </c>
      <c r="AB1958" s="8">
        <v>0.0</v>
      </c>
      <c r="AC1958" s="8">
        <v>0.0</v>
      </c>
      <c r="AD1958" s="8">
        <v>-0.8</v>
      </c>
      <c r="AE1958" s="14">
        <v>2012.0</v>
      </c>
      <c r="AF1958" s="17"/>
    </row>
    <row r="1959">
      <c r="A1959" s="8">
        <v>91.0</v>
      </c>
      <c r="B1959" s="9" t="s">
        <v>3944</v>
      </c>
      <c r="C1959" s="10" t="s">
        <v>3945</v>
      </c>
      <c r="D1959" s="8">
        <v>26.0</v>
      </c>
      <c r="E1959" s="8">
        <v>19.0</v>
      </c>
      <c r="F1959" s="8">
        <v>4.0</v>
      </c>
      <c r="G1959" s="8">
        <v>15.0</v>
      </c>
      <c r="H1959" s="8">
        <v>16.7</v>
      </c>
      <c r="I1959" s="11">
        <v>4.5</v>
      </c>
      <c r="J1959" s="10">
        <v>1.6</v>
      </c>
      <c r="K1959" s="10">
        <v>5.4</v>
      </c>
      <c r="L1959" s="8">
        <v>29.4</v>
      </c>
      <c r="M1959" s="10">
        <v>0.3</v>
      </c>
      <c r="N1959" s="10">
        <v>2.0</v>
      </c>
      <c r="O1959" s="8">
        <v>15.8</v>
      </c>
      <c r="P1959" s="8">
        <v>1.0</v>
      </c>
      <c r="Q1959" s="8">
        <v>1.4</v>
      </c>
      <c r="R1959" s="8">
        <v>73.1</v>
      </c>
      <c r="S1959" s="8">
        <v>0.7</v>
      </c>
      <c r="T1959" s="8">
        <v>1.3</v>
      </c>
      <c r="U1959" s="8">
        <v>2.0</v>
      </c>
      <c r="V1959" s="8">
        <v>1.2</v>
      </c>
      <c r="W1959" s="8">
        <v>0.9</v>
      </c>
      <c r="X1959" s="8">
        <v>0.4</v>
      </c>
      <c r="Y1959" s="8">
        <v>0.2</v>
      </c>
      <c r="Z1959" s="8">
        <v>2.1</v>
      </c>
      <c r="AA1959" s="8">
        <v>9.1</v>
      </c>
      <c r="AB1959" s="8">
        <v>0.0</v>
      </c>
      <c r="AC1959" s="8">
        <v>0.0</v>
      </c>
      <c r="AD1959" s="8">
        <v>-4.7</v>
      </c>
      <c r="AE1959" s="14">
        <v>2012.0</v>
      </c>
      <c r="AF1959" s="17"/>
    </row>
    <row r="1960">
      <c r="A1960" s="8">
        <v>92.0</v>
      </c>
      <c r="B1960" s="9" t="s">
        <v>3946</v>
      </c>
      <c r="C1960" s="10" t="s">
        <v>3947</v>
      </c>
      <c r="D1960" s="8">
        <v>24.0</v>
      </c>
      <c r="E1960" s="8">
        <v>34.0</v>
      </c>
      <c r="F1960" s="8">
        <v>22.0</v>
      </c>
      <c r="G1960" s="8">
        <v>12.0</v>
      </c>
      <c r="H1960" s="8">
        <v>16.9</v>
      </c>
      <c r="I1960" s="11">
        <v>4.4</v>
      </c>
      <c r="J1960" s="10">
        <v>1.6</v>
      </c>
      <c r="K1960" s="10">
        <v>3.8</v>
      </c>
      <c r="L1960" s="8">
        <v>43.0</v>
      </c>
      <c r="M1960" s="10">
        <v>0.9</v>
      </c>
      <c r="N1960" s="10">
        <v>2.2</v>
      </c>
      <c r="O1960" s="8">
        <v>42.1</v>
      </c>
      <c r="P1960" s="8">
        <v>0.2</v>
      </c>
      <c r="Q1960" s="8">
        <v>0.3</v>
      </c>
      <c r="R1960" s="8">
        <v>70.0</v>
      </c>
      <c r="S1960" s="8">
        <v>0.4</v>
      </c>
      <c r="T1960" s="8">
        <v>1.3</v>
      </c>
      <c r="U1960" s="8">
        <v>1.7</v>
      </c>
      <c r="V1960" s="8">
        <v>1.1</v>
      </c>
      <c r="W1960" s="8">
        <v>0.9</v>
      </c>
      <c r="X1960" s="8">
        <v>0.6</v>
      </c>
      <c r="Y1960" s="8">
        <v>0.3</v>
      </c>
      <c r="Z1960" s="8">
        <v>1.1</v>
      </c>
      <c r="AA1960" s="8">
        <v>9.9</v>
      </c>
      <c r="AB1960" s="8">
        <v>0.0</v>
      </c>
      <c r="AC1960" s="8">
        <v>0.0</v>
      </c>
      <c r="AD1960" s="8">
        <v>2.1</v>
      </c>
      <c r="AE1960" s="14">
        <v>2012.0</v>
      </c>
      <c r="AF1960" s="17"/>
    </row>
    <row r="1961">
      <c r="A1961" s="8">
        <v>93.0</v>
      </c>
      <c r="B1961" s="9" t="s">
        <v>3948</v>
      </c>
      <c r="C1961" s="10" t="s">
        <v>3949</v>
      </c>
      <c r="D1961" s="8">
        <v>30.0</v>
      </c>
      <c r="E1961" s="8">
        <v>26.0</v>
      </c>
      <c r="F1961" s="8">
        <v>7.0</v>
      </c>
      <c r="G1961" s="8">
        <v>19.0</v>
      </c>
      <c r="H1961" s="8">
        <v>14.8</v>
      </c>
      <c r="I1961" s="11">
        <v>4.2</v>
      </c>
      <c r="J1961" s="10">
        <v>1.4</v>
      </c>
      <c r="K1961" s="10">
        <v>4.3</v>
      </c>
      <c r="L1961" s="8">
        <v>32.7</v>
      </c>
      <c r="M1961" s="10">
        <v>0.6</v>
      </c>
      <c r="N1961" s="10">
        <v>1.9</v>
      </c>
      <c r="O1961" s="8">
        <v>32.0</v>
      </c>
      <c r="P1961" s="8">
        <v>0.8</v>
      </c>
      <c r="Q1961" s="8">
        <v>1.2</v>
      </c>
      <c r="R1961" s="8">
        <v>66.7</v>
      </c>
      <c r="S1961" s="8">
        <v>0.5</v>
      </c>
      <c r="T1961" s="8">
        <v>0.7</v>
      </c>
      <c r="U1961" s="8">
        <v>1.2</v>
      </c>
      <c r="V1961" s="8">
        <v>0.5</v>
      </c>
      <c r="W1961" s="8">
        <v>1.0</v>
      </c>
      <c r="X1961" s="8">
        <v>1.0</v>
      </c>
      <c r="Y1961" s="8">
        <v>0.1</v>
      </c>
      <c r="Z1961" s="8">
        <v>1.8</v>
      </c>
      <c r="AA1961" s="8">
        <v>8.7</v>
      </c>
      <c r="AB1961" s="8">
        <v>0.0</v>
      </c>
      <c r="AC1961" s="8">
        <v>0.0</v>
      </c>
      <c r="AD1961" s="8">
        <v>-3.6</v>
      </c>
      <c r="AE1961" s="14">
        <v>2012.0</v>
      </c>
      <c r="AF1961" s="17"/>
    </row>
    <row r="1962">
      <c r="A1962" s="8">
        <v>94.0</v>
      </c>
      <c r="B1962" s="9" t="s">
        <v>3950</v>
      </c>
      <c r="C1962" s="10" t="s">
        <v>3951</v>
      </c>
      <c r="D1962" s="8">
        <v>24.0</v>
      </c>
      <c r="E1962" s="8">
        <v>27.0</v>
      </c>
      <c r="F1962" s="8">
        <v>6.0</v>
      </c>
      <c r="G1962" s="8">
        <v>21.0</v>
      </c>
      <c r="H1962" s="8">
        <v>23.2</v>
      </c>
      <c r="I1962" s="11">
        <v>4.2</v>
      </c>
      <c r="J1962" s="10">
        <v>1.6</v>
      </c>
      <c r="K1962" s="10">
        <v>5.5</v>
      </c>
      <c r="L1962" s="8">
        <v>29.7</v>
      </c>
      <c r="M1962" s="10">
        <v>0.1</v>
      </c>
      <c r="N1962" s="10">
        <v>0.4</v>
      </c>
      <c r="O1962" s="8">
        <v>25.0</v>
      </c>
      <c r="P1962" s="8">
        <v>0.9</v>
      </c>
      <c r="Q1962" s="8">
        <v>1.4</v>
      </c>
      <c r="R1962" s="8">
        <v>59.0</v>
      </c>
      <c r="S1962" s="8">
        <v>1.3</v>
      </c>
      <c r="T1962" s="8">
        <v>3.0</v>
      </c>
      <c r="U1962" s="8">
        <v>4.4</v>
      </c>
      <c r="V1962" s="8">
        <v>1.6</v>
      </c>
      <c r="W1962" s="8">
        <v>1.3</v>
      </c>
      <c r="X1962" s="8">
        <v>1.0</v>
      </c>
      <c r="Y1962" s="8">
        <v>0.5</v>
      </c>
      <c r="Z1962" s="8">
        <v>2.7</v>
      </c>
      <c r="AA1962" s="8">
        <v>13.1</v>
      </c>
      <c r="AB1962" s="8">
        <v>0.0</v>
      </c>
      <c r="AC1962" s="8">
        <v>0.0</v>
      </c>
      <c r="AD1962" s="8">
        <v>-5.3</v>
      </c>
      <c r="AE1962" s="14">
        <v>2012.0</v>
      </c>
      <c r="AF1962" s="17"/>
    </row>
    <row r="1963">
      <c r="A1963" s="8">
        <v>95.0</v>
      </c>
      <c r="B1963" s="9" t="s">
        <v>3952</v>
      </c>
      <c r="C1963" s="10" t="s">
        <v>3953</v>
      </c>
      <c r="D1963" s="8">
        <v>25.0</v>
      </c>
      <c r="E1963" s="8">
        <v>34.0</v>
      </c>
      <c r="F1963" s="8">
        <v>25.0</v>
      </c>
      <c r="G1963" s="8">
        <v>9.0</v>
      </c>
      <c r="H1963" s="8">
        <v>17.8</v>
      </c>
      <c r="I1963" s="11">
        <v>4.2</v>
      </c>
      <c r="J1963" s="10">
        <v>1.6</v>
      </c>
      <c r="K1963" s="10">
        <v>3.6</v>
      </c>
      <c r="L1963" s="8">
        <v>43.8</v>
      </c>
      <c r="M1963" s="10">
        <v>0.1</v>
      </c>
      <c r="N1963" s="10">
        <v>0.6</v>
      </c>
      <c r="O1963" s="8">
        <v>22.7</v>
      </c>
      <c r="P1963" s="8">
        <v>0.9</v>
      </c>
      <c r="Q1963" s="8">
        <v>1.4</v>
      </c>
      <c r="R1963" s="8">
        <v>69.6</v>
      </c>
      <c r="S1963" s="8">
        <v>0.5</v>
      </c>
      <c r="T1963" s="8">
        <v>1.3</v>
      </c>
      <c r="U1963" s="8">
        <v>1.9</v>
      </c>
      <c r="V1963" s="8">
        <v>1.7</v>
      </c>
      <c r="W1963" s="8">
        <v>0.8</v>
      </c>
      <c r="X1963" s="8">
        <v>1.1</v>
      </c>
      <c r="Y1963" s="8">
        <v>0.2</v>
      </c>
      <c r="Z1963" s="8">
        <v>1.3</v>
      </c>
      <c r="AA1963" s="8">
        <v>10.6</v>
      </c>
      <c r="AB1963" s="8">
        <v>0.0</v>
      </c>
      <c r="AC1963" s="8">
        <v>0.0</v>
      </c>
      <c r="AD1963" s="8">
        <v>3.4</v>
      </c>
      <c r="AE1963" s="14">
        <v>2012.0</v>
      </c>
      <c r="AF1963" s="17"/>
    </row>
    <row r="1964">
      <c r="A1964" s="8">
        <v>96.0</v>
      </c>
      <c r="B1964" s="9" t="s">
        <v>3954</v>
      </c>
      <c r="C1964" s="10" t="s">
        <v>3955</v>
      </c>
      <c r="D1964" s="8">
        <v>27.0</v>
      </c>
      <c r="E1964" s="8">
        <v>34.0</v>
      </c>
      <c r="F1964" s="8">
        <v>22.0</v>
      </c>
      <c r="G1964" s="8">
        <v>12.0</v>
      </c>
      <c r="H1964" s="8">
        <v>15.5</v>
      </c>
      <c r="I1964" s="11">
        <v>4.1</v>
      </c>
      <c r="J1964" s="10">
        <v>1.6</v>
      </c>
      <c r="K1964" s="10">
        <v>3.2</v>
      </c>
      <c r="L1964" s="8">
        <v>50.9</v>
      </c>
      <c r="M1964" s="8">
        <v>0.0</v>
      </c>
      <c r="N1964" s="8">
        <v>0.0</v>
      </c>
      <c r="O1964" s="8">
        <v>0.0</v>
      </c>
      <c r="P1964" s="8">
        <v>0.9</v>
      </c>
      <c r="Q1964" s="8">
        <v>1.1</v>
      </c>
      <c r="R1964" s="8">
        <v>86.1</v>
      </c>
      <c r="S1964" s="8">
        <v>2.1</v>
      </c>
      <c r="T1964" s="8">
        <v>2.3</v>
      </c>
      <c r="U1964" s="8">
        <v>4.4</v>
      </c>
      <c r="V1964" s="8">
        <v>1.1</v>
      </c>
      <c r="W1964" s="8">
        <v>1.0</v>
      </c>
      <c r="X1964" s="8">
        <v>1.0</v>
      </c>
      <c r="Y1964" s="8">
        <v>0.1</v>
      </c>
      <c r="Z1964" s="8">
        <v>1.8</v>
      </c>
      <c r="AA1964" s="8">
        <v>11.9</v>
      </c>
      <c r="AB1964" s="8">
        <v>0.0</v>
      </c>
      <c r="AC1964" s="8">
        <v>0.0</v>
      </c>
      <c r="AD1964" s="8">
        <v>2.7</v>
      </c>
      <c r="AE1964" s="14">
        <v>2012.0</v>
      </c>
      <c r="AF1964" s="17"/>
    </row>
    <row r="1965">
      <c r="A1965" s="8">
        <v>97.0</v>
      </c>
      <c r="B1965" s="9" t="s">
        <v>3956</v>
      </c>
      <c r="C1965" s="10" t="s">
        <v>3957</v>
      </c>
      <c r="D1965" s="8">
        <v>37.0</v>
      </c>
      <c r="E1965" s="8">
        <v>30.0</v>
      </c>
      <c r="F1965" s="8">
        <v>5.0</v>
      </c>
      <c r="G1965" s="8">
        <v>25.0</v>
      </c>
      <c r="H1965" s="8">
        <v>16.7</v>
      </c>
      <c r="I1965" s="11">
        <v>4.1</v>
      </c>
      <c r="J1965" s="10">
        <v>1.6</v>
      </c>
      <c r="K1965" s="10">
        <v>3.8</v>
      </c>
      <c r="L1965" s="8">
        <v>42.5</v>
      </c>
      <c r="M1965" s="10">
        <v>0.1</v>
      </c>
      <c r="N1965" s="10">
        <v>0.5</v>
      </c>
      <c r="O1965" s="8">
        <v>25.0</v>
      </c>
      <c r="P1965" s="8">
        <v>0.8</v>
      </c>
      <c r="Q1965" s="8">
        <v>1.3</v>
      </c>
      <c r="R1965" s="8">
        <v>60.0</v>
      </c>
      <c r="S1965" s="8">
        <v>1.5</v>
      </c>
      <c r="T1965" s="8">
        <v>1.8</v>
      </c>
      <c r="U1965" s="8">
        <v>3.3</v>
      </c>
      <c r="V1965" s="8">
        <v>0.6</v>
      </c>
      <c r="W1965" s="8">
        <v>1.3</v>
      </c>
      <c r="X1965" s="8">
        <v>0.5</v>
      </c>
      <c r="Y1965" s="8">
        <v>0.3</v>
      </c>
      <c r="Z1965" s="8">
        <v>2.9</v>
      </c>
      <c r="AA1965" s="8">
        <v>9.8</v>
      </c>
      <c r="AB1965" s="8">
        <v>0.0</v>
      </c>
      <c r="AC1965" s="8">
        <v>0.0</v>
      </c>
      <c r="AD1965" s="8">
        <v>-2.9</v>
      </c>
      <c r="AE1965" s="14">
        <v>2012.0</v>
      </c>
      <c r="AF1965" s="17"/>
    </row>
    <row r="1966">
      <c r="A1966" s="8">
        <v>98.0</v>
      </c>
      <c r="B1966" s="9" t="s">
        <v>3958</v>
      </c>
      <c r="C1966" s="10" t="s">
        <v>3959</v>
      </c>
      <c r="D1966" s="8">
        <v>27.0</v>
      </c>
      <c r="E1966" s="8">
        <v>34.0</v>
      </c>
      <c r="F1966" s="8">
        <v>5.0</v>
      </c>
      <c r="G1966" s="8">
        <v>29.0</v>
      </c>
      <c r="H1966" s="8">
        <v>14.7</v>
      </c>
      <c r="I1966" s="11">
        <v>4.0</v>
      </c>
      <c r="J1966" s="10">
        <v>1.8</v>
      </c>
      <c r="K1966" s="10">
        <v>3.7</v>
      </c>
      <c r="L1966" s="8">
        <v>48.0</v>
      </c>
      <c r="M1966" s="8">
        <v>0.0</v>
      </c>
      <c r="N1966" s="8">
        <v>0.0</v>
      </c>
      <c r="O1966" s="8">
        <v>0.0</v>
      </c>
      <c r="P1966" s="8">
        <v>0.4</v>
      </c>
      <c r="Q1966" s="8">
        <v>0.6</v>
      </c>
      <c r="R1966" s="8">
        <v>73.7</v>
      </c>
      <c r="S1966" s="8">
        <v>1.2</v>
      </c>
      <c r="T1966" s="8">
        <v>1.6</v>
      </c>
      <c r="U1966" s="8">
        <v>2.9</v>
      </c>
      <c r="V1966" s="8">
        <v>0.9</v>
      </c>
      <c r="W1966" s="8">
        <v>1.2</v>
      </c>
      <c r="X1966" s="8">
        <v>0.7</v>
      </c>
      <c r="Y1966" s="8">
        <v>0.8</v>
      </c>
      <c r="Z1966" s="8">
        <v>1.5</v>
      </c>
      <c r="AA1966" s="8">
        <v>10.8</v>
      </c>
      <c r="AB1966" s="8">
        <v>0.0</v>
      </c>
      <c r="AC1966" s="8">
        <v>0.0</v>
      </c>
      <c r="AD1966" s="8">
        <v>-3.4</v>
      </c>
      <c r="AE1966" s="14">
        <v>2012.0</v>
      </c>
      <c r="AF1966" s="17"/>
    </row>
    <row r="1967">
      <c r="A1967" s="8">
        <v>98.0</v>
      </c>
      <c r="B1967" s="9" t="s">
        <v>3960</v>
      </c>
      <c r="C1967" s="10" t="s">
        <v>3961</v>
      </c>
      <c r="D1967" s="8">
        <v>22.0</v>
      </c>
      <c r="E1967" s="8">
        <v>1.0</v>
      </c>
      <c r="F1967" s="8">
        <v>0.0</v>
      </c>
      <c r="G1967" s="8">
        <v>1.0</v>
      </c>
      <c r="H1967" s="8">
        <v>8.8</v>
      </c>
      <c r="I1967" s="11">
        <v>4.0</v>
      </c>
      <c r="J1967" s="10">
        <v>2.0</v>
      </c>
      <c r="K1967" s="10">
        <v>6.0</v>
      </c>
      <c r="L1967" s="8">
        <v>33.3</v>
      </c>
      <c r="M1967" s="8">
        <v>0.0</v>
      </c>
      <c r="N1967" s="10">
        <v>2.0</v>
      </c>
      <c r="O1967" s="8">
        <v>0.0</v>
      </c>
      <c r="P1967" s="8">
        <v>0.0</v>
      </c>
      <c r="Q1967" s="8">
        <v>0.0</v>
      </c>
      <c r="R1967" s="8">
        <v>0.0</v>
      </c>
      <c r="S1967" s="8">
        <v>0.0</v>
      </c>
      <c r="T1967" s="8">
        <v>0.0</v>
      </c>
      <c r="U1967" s="8">
        <v>0.0</v>
      </c>
      <c r="V1967" s="8">
        <v>0.0</v>
      </c>
      <c r="W1967" s="8">
        <v>1.0</v>
      </c>
      <c r="X1967" s="8">
        <v>1.0</v>
      </c>
      <c r="Y1967" s="8">
        <v>0.0</v>
      </c>
      <c r="Z1967" s="8">
        <v>0.0</v>
      </c>
      <c r="AA1967" s="8">
        <v>6.0</v>
      </c>
      <c r="AB1967" s="8">
        <v>0.0</v>
      </c>
      <c r="AC1967" s="8">
        <v>0.0</v>
      </c>
      <c r="AD1967" s="8">
        <v>-15.0</v>
      </c>
      <c r="AE1967" s="14">
        <v>2012.0</v>
      </c>
      <c r="AF1967" s="17"/>
    </row>
    <row r="1968">
      <c r="A1968" s="8">
        <v>100.0</v>
      </c>
      <c r="B1968" s="9" t="s">
        <v>3962</v>
      </c>
      <c r="C1968" s="10" t="s">
        <v>3963</v>
      </c>
      <c r="D1968" s="8">
        <v>23.0</v>
      </c>
      <c r="E1968" s="8">
        <v>30.0</v>
      </c>
      <c r="F1968" s="8">
        <v>12.0</v>
      </c>
      <c r="G1968" s="8">
        <v>18.0</v>
      </c>
      <c r="H1968" s="8">
        <v>11.1</v>
      </c>
      <c r="I1968" s="11">
        <v>4.0</v>
      </c>
      <c r="J1968" s="10">
        <v>1.7</v>
      </c>
      <c r="K1968" s="10">
        <v>3.0</v>
      </c>
      <c r="L1968" s="8">
        <v>57.1</v>
      </c>
      <c r="M1968" s="8">
        <v>0.0</v>
      </c>
      <c r="N1968" s="8">
        <v>0.0</v>
      </c>
      <c r="O1968" s="8">
        <v>0.0</v>
      </c>
      <c r="P1968" s="8">
        <v>0.5</v>
      </c>
      <c r="Q1968" s="8">
        <v>0.7</v>
      </c>
      <c r="R1968" s="8">
        <v>68.2</v>
      </c>
      <c r="S1968" s="8">
        <v>1.5</v>
      </c>
      <c r="T1968" s="8">
        <v>1.7</v>
      </c>
      <c r="U1968" s="8">
        <v>3.2</v>
      </c>
      <c r="V1968" s="8">
        <v>0.3</v>
      </c>
      <c r="W1968" s="8">
        <v>0.6</v>
      </c>
      <c r="X1968" s="8">
        <v>0.4</v>
      </c>
      <c r="Y1968" s="8">
        <v>0.5</v>
      </c>
      <c r="Z1968" s="8">
        <v>1.9</v>
      </c>
      <c r="AA1968" s="8">
        <v>9.1</v>
      </c>
      <c r="AB1968" s="8">
        <v>0.0</v>
      </c>
      <c r="AC1968" s="8">
        <v>0.0</v>
      </c>
      <c r="AD1968" s="8">
        <v>0.4</v>
      </c>
      <c r="AE1968" s="14">
        <v>2012.0</v>
      </c>
      <c r="AF1968" s="17"/>
    </row>
    <row r="1969">
      <c r="A1969" s="8">
        <v>101.0</v>
      </c>
      <c r="B1969" s="9" t="s">
        <v>3964</v>
      </c>
      <c r="C1969" s="10" t="s">
        <v>3965</v>
      </c>
      <c r="D1969" s="8">
        <v>35.0</v>
      </c>
      <c r="E1969" s="8">
        <v>33.0</v>
      </c>
      <c r="F1969" s="8">
        <v>21.0</v>
      </c>
      <c r="G1969" s="8">
        <v>12.0</v>
      </c>
      <c r="H1969" s="8">
        <v>16.4</v>
      </c>
      <c r="I1969" s="11">
        <v>3.9</v>
      </c>
      <c r="J1969" s="10">
        <v>1.5</v>
      </c>
      <c r="K1969" s="10">
        <v>3.5</v>
      </c>
      <c r="L1969" s="8">
        <v>42.2</v>
      </c>
      <c r="M1969" s="8">
        <v>0.0</v>
      </c>
      <c r="N1969" s="8">
        <v>0.0</v>
      </c>
      <c r="O1969" s="8">
        <v>0.0</v>
      </c>
      <c r="P1969" s="8">
        <v>1.0</v>
      </c>
      <c r="Q1969" s="8">
        <v>1.2</v>
      </c>
      <c r="R1969" s="8">
        <v>80.0</v>
      </c>
      <c r="S1969" s="8">
        <v>0.8</v>
      </c>
      <c r="T1969" s="8">
        <v>2.0</v>
      </c>
      <c r="U1969" s="8">
        <v>2.8</v>
      </c>
      <c r="V1969" s="8">
        <v>0.7</v>
      </c>
      <c r="W1969" s="8">
        <v>0.7</v>
      </c>
      <c r="X1969" s="8">
        <v>0.7</v>
      </c>
      <c r="Y1969" s="8">
        <v>0.8</v>
      </c>
      <c r="Z1969" s="8">
        <v>1.2</v>
      </c>
      <c r="AA1969" s="8">
        <v>10.6</v>
      </c>
      <c r="AB1969" s="8">
        <v>0.0</v>
      </c>
      <c r="AC1969" s="8">
        <v>0.0</v>
      </c>
      <c r="AD1969" s="8">
        <v>1.0</v>
      </c>
      <c r="AE1969" s="14">
        <v>2012.0</v>
      </c>
      <c r="AF1969" s="17"/>
    </row>
    <row r="1970">
      <c r="A1970" s="8">
        <v>102.0</v>
      </c>
      <c r="B1970" s="9" t="s">
        <v>3966</v>
      </c>
      <c r="C1970" s="10" t="s">
        <v>3967</v>
      </c>
      <c r="D1970" s="8">
        <v>27.0</v>
      </c>
      <c r="E1970" s="8">
        <v>20.0</v>
      </c>
      <c r="F1970" s="8">
        <v>4.0</v>
      </c>
      <c r="G1970" s="8">
        <v>16.0</v>
      </c>
      <c r="H1970" s="8">
        <v>12.9</v>
      </c>
      <c r="I1970" s="11">
        <v>3.9</v>
      </c>
      <c r="J1970" s="10">
        <v>1.5</v>
      </c>
      <c r="K1970" s="10">
        <v>4.1</v>
      </c>
      <c r="L1970" s="8">
        <v>35.8</v>
      </c>
      <c r="M1970" s="10">
        <v>0.3</v>
      </c>
      <c r="N1970" s="10">
        <v>1.1</v>
      </c>
      <c r="O1970" s="8">
        <v>23.8</v>
      </c>
      <c r="P1970" s="8">
        <v>0.7</v>
      </c>
      <c r="Q1970" s="8">
        <v>0.9</v>
      </c>
      <c r="R1970" s="8">
        <v>77.8</v>
      </c>
      <c r="S1970" s="8">
        <v>0.5</v>
      </c>
      <c r="T1970" s="8">
        <v>1.6</v>
      </c>
      <c r="U1970" s="8">
        <v>2.1</v>
      </c>
      <c r="V1970" s="8">
        <v>1.3</v>
      </c>
      <c r="W1970" s="8">
        <v>1.2</v>
      </c>
      <c r="X1970" s="8">
        <v>0.7</v>
      </c>
      <c r="Y1970" s="8">
        <v>0.3</v>
      </c>
      <c r="Z1970" s="8">
        <v>1.4</v>
      </c>
      <c r="AA1970" s="8">
        <v>9.3</v>
      </c>
      <c r="AB1970" s="8">
        <v>0.0</v>
      </c>
      <c r="AC1970" s="8">
        <v>0.0</v>
      </c>
      <c r="AD1970" s="8">
        <v>-1.9</v>
      </c>
      <c r="AE1970" s="14">
        <v>2012.0</v>
      </c>
      <c r="AF1970" s="17"/>
    </row>
    <row r="1971">
      <c r="A1971" s="8">
        <v>103.0</v>
      </c>
      <c r="B1971" s="9" t="s">
        <v>3968</v>
      </c>
      <c r="C1971" s="10" t="s">
        <v>3969</v>
      </c>
      <c r="D1971" s="8">
        <v>23.0</v>
      </c>
      <c r="E1971" s="8">
        <v>8.0</v>
      </c>
      <c r="F1971" s="8">
        <v>0.0</v>
      </c>
      <c r="G1971" s="8">
        <v>8.0</v>
      </c>
      <c r="H1971" s="8">
        <v>12.2</v>
      </c>
      <c r="I1971" s="11">
        <v>3.8</v>
      </c>
      <c r="J1971" s="10">
        <v>1.6</v>
      </c>
      <c r="K1971" s="10">
        <v>5.6</v>
      </c>
      <c r="L1971" s="8">
        <v>28.9</v>
      </c>
      <c r="M1971" s="10">
        <v>0.3</v>
      </c>
      <c r="N1971" s="10">
        <v>2.0</v>
      </c>
      <c r="O1971" s="8">
        <v>12.5</v>
      </c>
      <c r="P1971" s="8">
        <v>0.3</v>
      </c>
      <c r="Q1971" s="8">
        <v>0.3</v>
      </c>
      <c r="R1971" s="8">
        <v>100.0</v>
      </c>
      <c r="S1971" s="8">
        <v>0.1</v>
      </c>
      <c r="T1971" s="8">
        <v>1.4</v>
      </c>
      <c r="U1971" s="8">
        <v>1.5</v>
      </c>
      <c r="V1971" s="8">
        <v>1.9</v>
      </c>
      <c r="W1971" s="8">
        <v>1.8</v>
      </c>
      <c r="X1971" s="8">
        <v>0.5</v>
      </c>
      <c r="Y1971" s="8">
        <v>0.0</v>
      </c>
      <c r="Z1971" s="8">
        <v>1.3</v>
      </c>
      <c r="AA1971" s="8">
        <v>8.4</v>
      </c>
      <c r="AB1971" s="8">
        <v>0.0</v>
      </c>
      <c r="AC1971" s="8">
        <v>0.0</v>
      </c>
      <c r="AD1971" s="8">
        <v>-7.1</v>
      </c>
      <c r="AE1971" s="14">
        <v>2012.0</v>
      </c>
      <c r="AF1971" s="17"/>
    </row>
    <row r="1972">
      <c r="A1972" s="8">
        <v>104.0</v>
      </c>
      <c r="B1972" s="9" t="s">
        <v>3970</v>
      </c>
      <c r="C1972" s="10" t="s">
        <v>3971</v>
      </c>
      <c r="D1972" s="8">
        <v>25.0</v>
      </c>
      <c r="E1972" s="8">
        <v>33.0</v>
      </c>
      <c r="F1972" s="8">
        <v>21.0</v>
      </c>
      <c r="G1972" s="8">
        <v>12.0</v>
      </c>
      <c r="H1972" s="8">
        <v>18.9</v>
      </c>
      <c r="I1972" s="11">
        <v>3.5</v>
      </c>
      <c r="J1972" s="10">
        <v>1.4</v>
      </c>
      <c r="K1972" s="10">
        <v>2.6</v>
      </c>
      <c r="L1972" s="8">
        <v>55.3</v>
      </c>
      <c r="M1972" s="8">
        <v>0.0</v>
      </c>
      <c r="N1972" s="8">
        <v>0.0</v>
      </c>
      <c r="O1972" s="8">
        <v>0.0</v>
      </c>
      <c r="P1972" s="8">
        <v>0.7</v>
      </c>
      <c r="Q1972" s="8">
        <v>0.9</v>
      </c>
      <c r="R1972" s="8">
        <v>75.9</v>
      </c>
      <c r="S1972" s="8">
        <v>1.9</v>
      </c>
      <c r="T1972" s="8">
        <v>4.6</v>
      </c>
      <c r="U1972" s="8">
        <v>6.5</v>
      </c>
      <c r="V1972" s="8">
        <v>1.2</v>
      </c>
      <c r="W1972" s="8">
        <v>1.2</v>
      </c>
      <c r="X1972" s="8">
        <v>0.5</v>
      </c>
      <c r="Y1972" s="8">
        <v>0.9</v>
      </c>
      <c r="Z1972" s="8">
        <v>2.0</v>
      </c>
      <c r="AA1972" s="8">
        <v>14.0</v>
      </c>
      <c r="AB1972" s="8">
        <v>0.0</v>
      </c>
      <c r="AC1972" s="8">
        <v>0.0</v>
      </c>
      <c r="AD1972" s="8">
        <v>3.7</v>
      </c>
      <c r="AE1972" s="14">
        <v>2012.0</v>
      </c>
      <c r="AF1972" s="17"/>
    </row>
    <row r="1973">
      <c r="A1973" s="8">
        <v>105.0</v>
      </c>
      <c r="B1973" s="9" t="s">
        <v>3972</v>
      </c>
      <c r="C1973" s="10" t="s">
        <v>3973</v>
      </c>
      <c r="D1973" s="8">
        <v>25.0</v>
      </c>
      <c r="E1973" s="8">
        <v>27.0</v>
      </c>
      <c r="F1973" s="8">
        <v>22.0</v>
      </c>
      <c r="G1973" s="8">
        <v>5.0</v>
      </c>
      <c r="H1973" s="8">
        <v>8.9</v>
      </c>
      <c r="I1973" s="11">
        <v>3.5</v>
      </c>
      <c r="J1973" s="10">
        <v>1.3</v>
      </c>
      <c r="K1973" s="10">
        <v>3.3</v>
      </c>
      <c r="L1973" s="8">
        <v>40.4</v>
      </c>
      <c r="M1973" s="10">
        <v>0.3</v>
      </c>
      <c r="N1973" s="10">
        <v>0.7</v>
      </c>
      <c r="O1973" s="8">
        <v>38.9</v>
      </c>
      <c r="P1973" s="8">
        <v>0.6</v>
      </c>
      <c r="Q1973" s="8">
        <v>0.8</v>
      </c>
      <c r="R1973" s="8">
        <v>68.2</v>
      </c>
      <c r="S1973" s="8">
        <v>0.4</v>
      </c>
      <c r="T1973" s="8">
        <v>1.5</v>
      </c>
      <c r="U1973" s="8">
        <v>1.9</v>
      </c>
      <c r="V1973" s="8">
        <v>0.6</v>
      </c>
      <c r="W1973" s="8">
        <v>0.6</v>
      </c>
      <c r="X1973" s="8">
        <v>0.3</v>
      </c>
      <c r="Y1973" s="8">
        <v>0.5</v>
      </c>
      <c r="Z1973" s="8">
        <v>1.0</v>
      </c>
      <c r="AA1973" s="8">
        <v>7.8</v>
      </c>
      <c r="AB1973" s="8">
        <v>0.0</v>
      </c>
      <c r="AC1973" s="8">
        <v>0.0</v>
      </c>
      <c r="AD1973" s="8">
        <v>-0.5</v>
      </c>
      <c r="AE1973" s="14">
        <v>2012.0</v>
      </c>
      <c r="AF1973" s="17"/>
    </row>
    <row r="1974">
      <c r="A1974" s="8">
        <v>106.0</v>
      </c>
      <c r="B1974" s="9" t="s">
        <v>3974</v>
      </c>
      <c r="C1974" s="10" t="s">
        <v>3975</v>
      </c>
      <c r="D1974" s="8">
        <v>32.0</v>
      </c>
      <c r="E1974" s="8">
        <v>33.0</v>
      </c>
      <c r="F1974" s="8">
        <v>14.0</v>
      </c>
      <c r="G1974" s="8">
        <v>19.0</v>
      </c>
      <c r="H1974" s="8">
        <v>18.5</v>
      </c>
      <c r="I1974" s="11">
        <v>3.5</v>
      </c>
      <c r="J1974" s="10">
        <v>1.2</v>
      </c>
      <c r="K1974" s="10">
        <v>3.9</v>
      </c>
      <c r="L1974" s="8">
        <v>31.3</v>
      </c>
      <c r="M1974" s="10">
        <v>0.6</v>
      </c>
      <c r="N1974" s="10">
        <v>2.2</v>
      </c>
      <c r="O1974" s="8">
        <v>27.4</v>
      </c>
      <c r="P1974" s="8">
        <v>0.4</v>
      </c>
      <c r="Q1974" s="8">
        <v>0.7</v>
      </c>
      <c r="R1974" s="8">
        <v>60.9</v>
      </c>
      <c r="S1974" s="8">
        <v>1.0</v>
      </c>
      <c r="T1974" s="8">
        <v>1.9</v>
      </c>
      <c r="U1974" s="8">
        <v>2.9</v>
      </c>
      <c r="V1974" s="8">
        <v>0.9</v>
      </c>
      <c r="W1974" s="8">
        <v>1.7</v>
      </c>
      <c r="X1974" s="8">
        <v>0.5</v>
      </c>
      <c r="Y1974" s="8">
        <v>0.1</v>
      </c>
      <c r="Z1974" s="8">
        <v>1.8</v>
      </c>
      <c r="AA1974" s="8">
        <v>9.1</v>
      </c>
      <c r="AB1974" s="8">
        <v>0.0</v>
      </c>
      <c r="AC1974" s="8">
        <v>0.0</v>
      </c>
      <c r="AD1974" s="8">
        <v>0.2</v>
      </c>
      <c r="AE1974" s="14">
        <v>2012.0</v>
      </c>
      <c r="AF1974" s="17"/>
    </row>
    <row r="1975">
      <c r="A1975" s="8">
        <v>107.0</v>
      </c>
      <c r="B1975" s="9" t="s">
        <v>3976</v>
      </c>
      <c r="C1975" s="10" t="s">
        <v>3977</v>
      </c>
      <c r="D1975" s="8">
        <v>25.0</v>
      </c>
      <c r="E1975" s="8">
        <v>23.0</v>
      </c>
      <c r="F1975" s="8">
        <v>12.0</v>
      </c>
      <c r="G1975" s="8">
        <v>11.0</v>
      </c>
      <c r="H1975" s="8">
        <v>10.3</v>
      </c>
      <c r="I1975" s="11">
        <v>3.4</v>
      </c>
      <c r="J1975" s="10">
        <v>1.3</v>
      </c>
      <c r="K1975" s="10">
        <v>2.3</v>
      </c>
      <c r="L1975" s="8">
        <v>54.7</v>
      </c>
      <c r="M1975" s="10">
        <v>0.4</v>
      </c>
      <c r="N1975" s="10">
        <v>0.9</v>
      </c>
      <c r="O1975" s="8">
        <v>45.0</v>
      </c>
      <c r="P1975" s="8">
        <v>0.5</v>
      </c>
      <c r="Q1975" s="8">
        <v>0.7</v>
      </c>
      <c r="R1975" s="8">
        <v>70.6</v>
      </c>
      <c r="S1975" s="8">
        <v>0.6</v>
      </c>
      <c r="T1975" s="8">
        <v>1.5</v>
      </c>
      <c r="U1975" s="8">
        <v>2.0</v>
      </c>
      <c r="V1975" s="8">
        <v>0.3</v>
      </c>
      <c r="W1975" s="8">
        <v>0.8</v>
      </c>
      <c r="X1975" s="8">
        <v>0.2</v>
      </c>
      <c r="Y1975" s="8">
        <v>0.0</v>
      </c>
      <c r="Z1975" s="8">
        <v>1.2</v>
      </c>
      <c r="AA1975" s="8">
        <v>6.7</v>
      </c>
      <c r="AB1975" s="8">
        <v>0.0</v>
      </c>
      <c r="AC1975" s="8">
        <v>0.0</v>
      </c>
      <c r="AD1975" s="8">
        <v>-1.2</v>
      </c>
      <c r="AE1975" s="14">
        <v>2012.0</v>
      </c>
      <c r="AF1975" s="17"/>
    </row>
    <row r="1976">
      <c r="A1976" s="8">
        <v>108.0</v>
      </c>
      <c r="B1976" s="9" t="s">
        <v>3978</v>
      </c>
      <c r="C1976" s="10" t="s">
        <v>3979</v>
      </c>
      <c r="D1976" s="8">
        <v>25.0</v>
      </c>
      <c r="E1976" s="8">
        <v>27.0</v>
      </c>
      <c r="F1976" s="8">
        <v>10.0</v>
      </c>
      <c r="G1976" s="8">
        <v>17.0</v>
      </c>
      <c r="H1976" s="8">
        <v>9.4</v>
      </c>
      <c r="I1976" s="11">
        <v>3.2</v>
      </c>
      <c r="J1976" s="10">
        <v>1.4</v>
      </c>
      <c r="K1976" s="10">
        <v>2.7</v>
      </c>
      <c r="L1976" s="8">
        <v>54.2</v>
      </c>
      <c r="M1976" s="8">
        <v>0.0</v>
      </c>
      <c r="N1976" s="8">
        <v>0.0</v>
      </c>
      <c r="O1976" s="8">
        <v>0.0</v>
      </c>
      <c r="P1976" s="8">
        <v>0.3</v>
      </c>
      <c r="Q1976" s="8">
        <v>1.0</v>
      </c>
      <c r="R1976" s="8">
        <v>33.3</v>
      </c>
      <c r="S1976" s="8">
        <v>1.3</v>
      </c>
      <c r="T1976" s="8">
        <v>1.8</v>
      </c>
      <c r="U1976" s="8">
        <v>3.1</v>
      </c>
      <c r="V1976" s="8">
        <v>0.4</v>
      </c>
      <c r="W1976" s="8">
        <v>0.6</v>
      </c>
      <c r="X1976" s="8">
        <v>0.3</v>
      </c>
      <c r="Y1976" s="8">
        <v>0.4</v>
      </c>
      <c r="Z1976" s="8">
        <v>1.1</v>
      </c>
      <c r="AA1976" s="8">
        <v>8.3</v>
      </c>
      <c r="AB1976" s="8">
        <v>1.0</v>
      </c>
      <c r="AC1976" s="8">
        <v>0.0</v>
      </c>
      <c r="AD1976" s="8">
        <v>-2.8</v>
      </c>
      <c r="AE1976" s="14">
        <v>2012.0</v>
      </c>
      <c r="AF1976" s="17"/>
    </row>
    <row r="1977">
      <c r="A1977" s="8">
        <v>109.0</v>
      </c>
      <c r="B1977" s="9" t="s">
        <v>3980</v>
      </c>
      <c r="C1977" s="10" t="s">
        <v>3981</v>
      </c>
      <c r="D1977" s="8">
        <v>23.0</v>
      </c>
      <c r="E1977" s="8">
        <v>30.0</v>
      </c>
      <c r="F1977" s="8">
        <v>14.0</v>
      </c>
      <c r="G1977" s="8">
        <v>16.0</v>
      </c>
      <c r="H1977" s="8">
        <v>11.2</v>
      </c>
      <c r="I1977" s="11">
        <v>3.2</v>
      </c>
      <c r="J1977" s="10">
        <v>1.0</v>
      </c>
      <c r="K1977" s="10">
        <v>3.1</v>
      </c>
      <c r="L1977" s="8">
        <v>32.3</v>
      </c>
      <c r="M1977" s="10">
        <v>0.4</v>
      </c>
      <c r="N1977" s="10">
        <v>1.3</v>
      </c>
      <c r="O1977" s="8">
        <v>31.6</v>
      </c>
      <c r="P1977" s="8">
        <v>0.8</v>
      </c>
      <c r="Q1977" s="8">
        <v>1.2</v>
      </c>
      <c r="R1977" s="8">
        <v>64.9</v>
      </c>
      <c r="S1977" s="8">
        <v>0.9</v>
      </c>
      <c r="T1977" s="8">
        <v>1.2</v>
      </c>
      <c r="U1977" s="8">
        <v>2.1</v>
      </c>
      <c r="V1977" s="8">
        <v>0.5</v>
      </c>
      <c r="W1977" s="8">
        <v>0.5</v>
      </c>
      <c r="X1977" s="8">
        <v>0.9</v>
      </c>
      <c r="Y1977" s="8">
        <v>0.3</v>
      </c>
      <c r="Z1977" s="8">
        <v>1.1</v>
      </c>
      <c r="AA1977" s="8">
        <v>8.6</v>
      </c>
      <c r="AB1977" s="8">
        <v>0.0</v>
      </c>
      <c r="AC1977" s="8">
        <v>0.0</v>
      </c>
      <c r="AD1977" s="8">
        <v>-0.1</v>
      </c>
      <c r="AE1977" s="14">
        <v>2012.0</v>
      </c>
      <c r="AF1977" s="17"/>
    </row>
    <row r="1978">
      <c r="A1978" s="8">
        <v>110.0</v>
      </c>
      <c r="B1978" s="9" t="s">
        <v>3982</v>
      </c>
      <c r="C1978" s="10" t="s">
        <v>3983</v>
      </c>
      <c r="D1978" s="8">
        <v>23.0</v>
      </c>
      <c r="E1978" s="8">
        <v>31.0</v>
      </c>
      <c r="F1978" s="8">
        <v>4.0</v>
      </c>
      <c r="G1978" s="8">
        <v>27.0</v>
      </c>
      <c r="H1978" s="8">
        <v>9.9</v>
      </c>
      <c r="I1978" s="11">
        <v>3.2</v>
      </c>
      <c r="J1978" s="10">
        <v>1.1</v>
      </c>
      <c r="K1978" s="10">
        <v>3.3</v>
      </c>
      <c r="L1978" s="8">
        <v>33.7</v>
      </c>
      <c r="M1978" s="10">
        <v>0.3</v>
      </c>
      <c r="N1978" s="10">
        <v>1.3</v>
      </c>
      <c r="O1978" s="8">
        <v>22.0</v>
      </c>
      <c r="P1978" s="8">
        <v>0.7</v>
      </c>
      <c r="Q1978" s="8">
        <v>0.9</v>
      </c>
      <c r="R1978" s="8">
        <v>75.9</v>
      </c>
      <c r="S1978" s="8">
        <v>0.6</v>
      </c>
      <c r="T1978" s="8">
        <v>0.7</v>
      </c>
      <c r="U1978" s="8">
        <v>1.3</v>
      </c>
      <c r="V1978" s="8">
        <v>0.7</v>
      </c>
      <c r="W1978" s="8">
        <v>0.6</v>
      </c>
      <c r="X1978" s="8">
        <v>0.5</v>
      </c>
      <c r="Y1978" s="8">
        <v>0.1</v>
      </c>
      <c r="Z1978" s="8">
        <v>0.5</v>
      </c>
      <c r="AA1978" s="8">
        <v>6.6</v>
      </c>
      <c r="AB1978" s="8">
        <v>0.0</v>
      </c>
      <c r="AC1978" s="8">
        <v>0.0</v>
      </c>
      <c r="AD1978" s="8">
        <v>-2.3</v>
      </c>
      <c r="AE1978" s="14">
        <v>2012.0</v>
      </c>
      <c r="AF1978" s="17"/>
    </row>
    <row r="1979">
      <c r="A1979" s="8">
        <v>111.0</v>
      </c>
      <c r="B1979" s="9" t="s">
        <v>3984</v>
      </c>
      <c r="C1979" s="10" t="s">
        <v>3985</v>
      </c>
      <c r="D1979" s="8">
        <v>27.0</v>
      </c>
      <c r="E1979" s="8">
        <v>29.0</v>
      </c>
      <c r="F1979" s="8">
        <v>6.0</v>
      </c>
      <c r="G1979" s="8">
        <v>23.0</v>
      </c>
      <c r="H1979" s="8">
        <v>12.6</v>
      </c>
      <c r="I1979" s="11">
        <v>3.2</v>
      </c>
      <c r="J1979" s="10">
        <v>1.2</v>
      </c>
      <c r="K1979" s="10">
        <v>2.4</v>
      </c>
      <c r="L1979" s="8">
        <v>50.0</v>
      </c>
      <c r="M1979" s="8">
        <v>0.0</v>
      </c>
      <c r="N1979" s="8">
        <v>0.0</v>
      </c>
      <c r="O1979" s="8">
        <v>0.0</v>
      </c>
      <c r="P1979" s="8">
        <v>0.8</v>
      </c>
      <c r="Q1979" s="8">
        <v>1.1</v>
      </c>
      <c r="R1979" s="8">
        <v>68.8</v>
      </c>
      <c r="S1979" s="8">
        <v>0.9</v>
      </c>
      <c r="T1979" s="8">
        <v>1.8</v>
      </c>
      <c r="U1979" s="8">
        <v>2.7</v>
      </c>
      <c r="V1979" s="8">
        <v>0.3</v>
      </c>
      <c r="W1979" s="8">
        <v>0.8</v>
      </c>
      <c r="X1979" s="8">
        <v>0.5</v>
      </c>
      <c r="Y1979" s="8">
        <v>0.6</v>
      </c>
      <c r="Z1979" s="8">
        <v>1.1</v>
      </c>
      <c r="AA1979" s="8">
        <v>8.4</v>
      </c>
      <c r="AB1979" s="8">
        <v>0.0</v>
      </c>
      <c r="AC1979" s="8">
        <v>0.0</v>
      </c>
      <c r="AD1979" s="8">
        <v>-1.8</v>
      </c>
      <c r="AE1979" s="14">
        <v>2012.0</v>
      </c>
      <c r="AF1979" s="17"/>
    </row>
    <row r="1980">
      <c r="A1980" s="8">
        <v>112.0</v>
      </c>
      <c r="B1980" s="9" t="s">
        <v>3986</v>
      </c>
      <c r="C1980" s="10" t="s">
        <v>3987</v>
      </c>
      <c r="D1980" s="8">
        <v>30.0</v>
      </c>
      <c r="E1980" s="8">
        <v>33.0</v>
      </c>
      <c r="F1980" s="8">
        <v>5.0</v>
      </c>
      <c r="G1980" s="8">
        <v>28.0</v>
      </c>
      <c r="H1980" s="8">
        <v>16.2</v>
      </c>
      <c r="I1980" s="11">
        <v>3.1</v>
      </c>
      <c r="J1980" s="10">
        <v>1.5</v>
      </c>
      <c r="K1980" s="10">
        <v>3.5</v>
      </c>
      <c r="L1980" s="8">
        <v>41.0</v>
      </c>
      <c r="M1980" s="8">
        <v>0.0</v>
      </c>
      <c r="N1980" s="8">
        <v>0.0</v>
      </c>
      <c r="O1980" s="8">
        <v>0.0</v>
      </c>
      <c r="P1980" s="8">
        <v>0.2</v>
      </c>
      <c r="Q1980" s="8">
        <v>0.6</v>
      </c>
      <c r="R1980" s="8">
        <v>35.0</v>
      </c>
      <c r="S1980" s="8">
        <v>1.2</v>
      </c>
      <c r="T1980" s="8">
        <v>2.2</v>
      </c>
      <c r="U1980" s="8">
        <v>3.3</v>
      </c>
      <c r="V1980" s="8">
        <v>0.9</v>
      </c>
      <c r="W1980" s="8">
        <v>1.2</v>
      </c>
      <c r="X1980" s="8">
        <v>0.6</v>
      </c>
      <c r="Y1980" s="8">
        <v>0.7</v>
      </c>
      <c r="Z1980" s="8">
        <v>2.2</v>
      </c>
      <c r="AA1980" s="8">
        <v>9.9</v>
      </c>
      <c r="AB1980" s="8">
        <v>1.0</v>
      </c>
      <c r="AC1980" s="8">
        <v>0.0</v>
      </c>
      <c r="AD1980" s="8">
        <v>-5.0</v>
      </c>
      <c r="AE1980" s="14">
        <v>2012.0</v>
      </c>
      <c r="AF1980" s="17"/>
    </row>
    <row r="1981">
      <c r="A1981" s="8">
        <v>113.0</v>
      </c>
      <c r="B1981" s="9" t="s">
        <v>3988</v>
      </c>
      <c r="C1981" s="10" t="s">
        <v>3989</v>
      </c>
      <c r="D1981" s="8">
        <v>26.0</v>
      </c>
      <c r="E1981" s="8">
        <v>34.0</v>
      </c>
      <c r="F1981" s="8">
        <v>24.0</v>
      </c>
      <c r="G1981" s="8">
        <v>10.0</v>
      </c>
      <c r="H1981" s="8">
        <v>16.1</v>
      </c>
      <c r="I1981" s="11">
        <v>3.1</v>
      </c>
      <c r="J1981" s="10">
        <v>1.1</v>
      </c>
      <c r="K1981" s="10">
        <v>3.4</v>
      </c>
      <c r="L1981" s="8">
        <v>31.9</v>
      </c>
      <c r="M1981" s="10">
        <v>0.4</v>
      </c>
      <c r="N1981" s="10">
        <v>1.6</v>
      </c>
      <c r="O1981" s="8">
        <v>25.5</v>
      </c>
      <c r="P1981" s="8">
        <v>0.5</v>
      </c>
      <c r="Q1981" s="8">
        <v>0.6</v>
      </c>
      <c r="R1981" s="8">
        <v>90.0</v>
      </c>
      <c r="S1981" s="8">
        <v>0.7</v>
      </c>
      <c r="T1981" s="8">
        <v>1.9</v>
      </c>
      <c r="U1981" s="8">
        <v>2.6</v>
      </c>
      <c r="V1981" s="8">
        <v>1.1</v>
      </c>
      <c r="W1981" s="8">
        <v>0.7</v>
      </c>
      <c r="X1981" s="8">
        <v>0.6</v>
      </c>
      <c r="Y1981" s="8">
        <v>0.2</v>
      </c>
      <c r="Z1981" s="8">
        <v>1.3</v>
      </c>
      <c r="AA1981" s="8">
        <v>8.9</v>
      </c>
      <c r="AB1981" s="8">
        <v>0.0</v>
      </c>
      <c r="AC1981" s="8">
        <v>0.0</v>
      </c>
      <c r="AD1981" s="8">
        <v>2.4</v>
      </c>
      <c r="AE1981" s="14">
        <v>2012.0</v>
      </c>
      <c r="AF1981" s="17"/>
    </row>
    <row r="1982">
      <c r="A1982" s="8">
        <v>114.0</v>
      </c>
      <c r="B1982" s="9" t="s">
        <v>3990</v>
      </c>
      <c r="C1982" s="10" t="s">
        <v>3991</v>
      </c>
      <c r="D1982" s="8">
        <v>31.0</v>
      </c>
      <c r="E1982" s="8">
        <v>11.0</v>
      </c>
      <c r="F1982" s="8">
        <v>0.0</v>
      </c>
      <c r="G1982" s="8">
        <v>11.0</v>
      </c>
      <c r="H1982" s="8">
        <v>12.0</v>
      </c>
      <c r="I1982" s="11">
        <v>3.1</v>
      </c>
      <c r="J1982" s="10">
        <v>1.3</v>
      </c>
      <c r="K1982" s="10">
        <v>4.8</v>
      </c>
      <c r="L1982" s="8">
        <v>26.4</v>
      </c>
      <c r="M1982" s="10">
        <v>0.1</v>
      </c>
      <c r="N1982" s="10">
        <v>0.5</v>
      </c>
      <c r="O1982" s="8">
        <v>16.7</v>
      </c>
      <c r="P1982" s="8">
        <v>0.5</v>
      </c>
      <c r="Q1982" s="8">
        <v>0.6</v>
      </c>
      <c r="R1982" s="8">
        <v>71.4</v>
      </c>
      <c r="S1982" s="8">
        <v>0.4</v>
      </c>
      <c r="T1982" s="8">
        <v>0.7</v>
      </c>
      <c r="U1982" s="8">
        <v>1.1</v>
      </c>
      <c r="V1982" s="8">
        <v>0.7</v>
      </c>
      <c r="W1982" s="8">
        <v>0.7</v>
      </c>
      <c r="X1982" s="8">
        <v>0.3</v>
      </c>
      <c r="Y1982" s="8">
        <v>0.0</v>
      </c>
      <c r="Z1982" s="8">
        <v>0.7</v>
      </c>
      <c r="AA1982" s="8">
        <v>5.5</v>
      </c>
      <c r="AB1982" s="8">
        <v>0.0</v>
      </c>
      <c r="AC1982" s="8">
        <v>0.0</v>
      </c>
      <c r="AD1982" s="8">
        <v>-3.3</v>
      </c>
      <c r="AE1982" s="14">
        <v>2012.0</v>
      </c>
      <c r="AF1982" s="17"/>
    </row>
    <row r="1983">
      <c r="A1983" s="8">
        <v>115.0</v>
      </c>
      <c r="B1983" s="9" t="s">
        <v>3992</v>
      </c>
      <c r="C1983" s="10" t="s">
        <v>3993</v>
      </c>
      <c r="D1983" s="8">
        <v>22.0</v>
      </c>
      <c r="E1983" s="8">
        <v>26.0</v>
      </c>
      <c r="F1983" s="8">
        <v>19.0</v>
      </c>
      <c r="G1983" s="8">
        <v>7.0</v>
      </c>
      <c r="H1983" s="8">
        <v>7.6</v>
      </c>
      <c r="I1983" s="11">
        <v>3.1</v>
      </c>
      <c r="J1983" s="10">
        <v>1.3</v>
      </c>
      <c r="K1983" s="10">
        <v>2.8</v>
      </c>
      <c r="L1983" s="8">
        <v>44.6</v>
      </c>
      <c r="M1983" s="8">
        <v>0.0</v>
      </c>
      <c r="N1983" s="8">
        <v>0.0</v>
      </c>
      <c r="O1983" s="8">
        <v>0.0</v>
      </c>
      <c r="P1983" s="8">
        <v>0.5</v>
      </c>
      <c r="Q1983" s="8">
        <v>0.8</v>
      </c>
      <c r="R1983" s="8">
        <v>70.0</v>
      </c>
      <c r="S1983" s="8">
        <v>0.7</v>
      </c>
      <c r="T1983" s="8">
        <v>0.9</v>
      </c>
      <c r="U1983" s="8">
        <v>1.6</v>
      </c>
      <c r="V1983" s="8">
        <v>0.2</v>
      </c>
      <c r="W1983" s="8">
        <v>0.3</v>
      </c>
      <c r="X1983" s="8">
        <v>0.3</v>
      </c>
      <c r="Y1983" s="8">
        <v>0.3</v>
      </c>
      <c r="Z1983" s="8">
        <v>0.7</v>
      </c>
      <c r="AA1983" s="8">
        <v>6.0</v>
      </c>
      <c r="AB1983" s="8">
        <v>0.0</v>
      </c>
      <c r="AC1983" s="8">
        <v>0.0</v>
      </c>
      <c r="AD1983" s="8">
        <v>2.5</v>
      </c>
      <c r="AE1983" s="14">
        <v>2012.0</v>
      </c>
      <c r="AF1983" s="17"/>
    </row>
    <row r="1984">
      <c r="A1984" s="8">
        <v>116.0</v>
      </c>
      <c r="B1984" s="9" t="s">
        <v>3994</v>
      </c>
      <c r="C1984" s="10" t="s">
        <v>3995</v>
      </c>
      <c r="D1984" s="8">
        <v>26.0</v>
      </c>
      <c r="E1984" s="8">
        <v>28.0</v>
      </c>
      <c r="F1984" s="8">
        <v>7.0</v>
      </c>
      <c r="G1984" s="8">
        <v>21.0</v>
      </c>
      <c r="H1984" s="8">
        <v>17.8</v>
      </c>
      <c r="I1984" s="11">
        <v>3.1</v>
      </c>
      <c r="J1984" s="10">
        <v>1.2</v>
      </c>
      <c r="K1984" s="10">
        <v>2.5</v>
      </c>
      <c r="L1984" s="8">
        <v>47.1</v>
      </c>
      <c r="M1984" s="8">
        <v>0.0</v>
      </c>
      <c r="N1984" s="8">
        <v>0.0</v>
      </c>
      <c r="O1984" s="8">
        <v>0.0</v>
      </c>
      <c r="P1984" s="8">
        <v>0.7</v>
      </c>
      <c r="Q1984" s="8">
        <v>1.2</v>
      </c>
      <c r="R1984" s="8">
        <v>58.8</v>
      </c>
      <c r="S1984" s="8">
        <v>2.4</v>
      </c>
      <c r="T1984" s="8">
        <v>3.3</v>
      </c>
      <c r="U1984" s="8">
        <v>5.7</v>
      </c>
      <c r="V1984" s="8">
        <v>0.2</v>
      </c>
      <c r="W1984" s="8">
        <v>1.1</v>
      </c>
      <c r="X1984" s="8">
        <v>0.4</v>
      </c>
      <c r="Y1984" s="8">
        <v>0.5</v>
      </c>
      <c r="Z1984" s="8">
        <v>2.9</v>
      </c>
      <c r="AA1984" s="8">
        <v>10.8</v>
      </c>
      <c r="AB1984" s="8">
        <v>0.0</v>
      </c>
      <c r="AC1984" s="8">
        <v>0.0</v>
      </c>
      <c r="AD1984" s="8">
        <v>-5.0</v>
      </c>
      <c r="AE1984" s="14">
        <v>2012.0</v>
      </c>
      <c r="AF1984" s="17"/>
    </row>
    <row r="1985">
      <c r="A1985" s="8">
        <v>117.0</v>
      </c>
      <c r="B1985" s="9" t="s">
        <v>3996</v>
      </c>
      <c r="C1985" s="10" t="s">
        <v>3997</v>
      </c>
      <c r="D1985" s="8">
        <v>22.0</v>
      </c>
      <c r="E1985" s="8">
        <v>30.0</v>
      </c>
      <c r="F1985" s="8">
        <v>21.0</v>
      </c>
      <c r="G1985" s="8">
        <v>9.0</v>
      </c>
      <c r="H1985" s="8">
        <v>8.6</v>
      </c>
      <c r="I1985" s="11">
        <v>3.1</v>
      </c>
      <c r="J1985" s="10">
        <v>1.1</v>
      </c>
      <c r="K1985" s="10">
        <v>2.9</v>
      </c>
      <c r="L1985" s="8">
        <v>37.9</v>
      </c>
      <c r="M1985" s="10">
        <v>0.6</v>
      </c>
      <c r="N1985" s="10">
        <v>1.6</v>
      </c>
      <c r="O1985" s="8">
        <v>37.5</v>
      </c>
      <c r="P1985" s="8">
        <v>0.3</v>
      </c>
      <c r="Q1985" s="8">
        <v>0.5</v>
      </c>
      <c r="R1985" s="8">
        <v>53.3</v>
      </c>
      <c r="S1985" s="8">
        <v>0.3</v>
      </c>
      <c r="T1985" s="8">
        <v>0.9</v>
      </c>
      <c r="U1985" s="8">
        <v>1.1</v>
      </c>
      <c r="V1985" s="8">
        <v>0.6</v>
      </c>
      <c r="W1985" s="8">
        <v>0.5</v>
      </c>
      <c r="X1985" s="8">
        <v>0.3</v>
      </c>
      <c r="Y1985" s="8">
        <v>0.1</v>
      </c>
      <c r="Z1985" s="8">
        <v>0.9</v>
      </c>
      <c r="AA1985" s="8">
        <v>6.3</v>
      </c>
      <c r="AB1985" s="8">
        <v>0.0</v>
      </c>
      <c r="AC1985" s="8">
        <v>0.0</v>
      </c>
      <c r="AD1985" s="8">
        <v>1.7</v>
      </c>
      <c r="AE1985" s="14">
        <v>2012.0</v>
      </c>
      <c r="AF1985" s="17"/>
    </row>
    <row r="1986">
      <c r="A1986" s="8">
        <v>118.0</v>
      </c>
      <c r="B1986" s="9" t="s">
        <v>3998</v>
      </c>
      <c r="C1986" s="10" t="s">
        <v>3999</v>
      </c>
      <c r="D1986" s="8">
        <v>25.0</v>
      </c>
      <c r="E1986" s="8">
        <v>31.0</v>
      </c>
      <c r="F1986" s="8">
        <v>22.0</v>
      </c>
      <c r="G1986" s="8">
        <v>9.0</v>
      </c>
      <c r="H1986" s="8">
        <v>12.1</v>
      </c>
      <c r="I1986" s="11">
        <v>3.1</v>
      </c>
      <c r="J1986" s="10">
        <v>1.1</v>
      </c>
      <c r="K1986" s="10">
        <v>3.2</v>
      </c>
      <c r="L1986" s="8">
        <v>34.3</v>
      </c>
      <c r="M1986" s="10">
        <v>0.1</v>
      </c>
      <c r="N1986" s="10">
        <v>0.5</v>
      </c>
      <c r="O1986" s="8">
        <v>20.0</v>
      </c>
      <c r="P1986" s="8">
        <v>0.8</v>
      </c>
      <c r="Q1986" s="8">
        <v>1.1</v>
      </c>
      <c r="R1986" s="8">
        <v>70.6</v>
      </c>
      <c r="S1986" s="8">
        <v>0.9</v>
      </c>
      <c r="T1986" s="8">
        <v>2.0</v>
      </c>
      <c r="U1986" s="8">
        <v>2.9</v>
      </c>
      <c r="V1986" s="8">
        <v>0.5</v>
      </c>
      <c r="W1986" s="8">
        <v>0.9</v>
      </c>
      <c r="X1986" s="8">
        <v>0.6</v>
      </c>
      <c r="Y1986" s="8">
        <v>0.3</v>
      </c>
      <c r="Z1986" s="8">
        <v>1.2</v>
      </c>
      <c r="AA1986" s="8">
        <v>8.4</v>
      </c>
      <c r="AB1986" s="8">
        <v>1.0</v>
      </c>
      <c r="AC1986" s="8">
        <v>0.0</v>
      </c>
      <c r="AD1986" s="8">
        <v>-0.4</v>
      </c>
      <c r="AE1986" s="14">
        <v>2012.0</v>
      </c>
      <c r="AF1986" s="17"/>
    </row>
    <row r="1987">
      <c r="A1987" s="8">
        <v>119.0</v>
      </c>
      <c r="B1987" s="9" t="s">
        <v>4000</v>
      </c>
      <c r="C1987" s="10" t="s">
        <v>4001</v>
      </c>
      <c r="D1987" s="8">
        <v>30.0</v>
      </c>
      <c r="E1987" s="8">
        <v>19.0</v>
      </c>
      <c r="F1987" s="8">
        <v>9.0</v>
      </c>
      <c r="G1987" s="8">
        <v>10.0</v>
      </c>
      <c r="H1987" s="8">
        <v>13.7</v>
      </c>
      <c r="I1987" s="11">
        <v>3.1</v>
      </c>
      <c r="J1987" s="10">
        <v>1.3</v>
      </c>
      <c r="K1987" s="10">
        <v>3.3</v>
      </c>
      <c r="L1987" s="8">
        <v>38.1</v>
      </c>
      <c r="M1987" s="8">
        <v>0.0</v>
      </c>
      <c r="N1987" s="10">
        <v>0.1</v>
      </c>
      <c r="O1987" s="8">
        <v>0.0</v>
      </c>
      <c r="P1987" s="8">
        <v>0.5</v>
      </c>
      <c r="Q1987" s="8">
        <v>0.7</v>
      </c>
      <c r="R1987" s="8">
        <v>71.4</v>
      </c>
      <c r="S1987" s="8">
        <v>0.8</v>
      </c>
      <c r="T1987" s="8">
        <v>1.9</v>
      </c>
      <c r="U1987" s="8">
        <v>2.7</v>
      </c>
      <c r="V1987" s="8">
        <v>0.6</v>
      </c>
      <c r="W1987" s="8">
        <v>1.5</v>
      </c>
      <c r="X1987" s="8">
        <v>0.5</v>
      </c>
      <c r="Y1987" s="8">
        <v>0.5</v>
      </c>
      <c r="Z1987" s="8">
        <v>1.8</v>
      </c>
      <c r="AA1987" s="8">
        <v>8.3</v>
      </c>
      <c r="AB1987" s="8">
        <v>0.0</v>
      </c>
      <c r="AC1987" s="8">
        <v>0.0</v>
      </c>
      <c r="AD1987" s="8">
        <v>0.7</v>
      </c>
      <c r="AE1987" s="14">
        <v>2012.0</v>
      </c>
      <c r="AF1987" s="17"/>
    </row>
    <row r="1988">
      <c r="A1988" s="8">
        <v>120.0</v>
      </c>
      <c r="B1988" s="9" t="s">
        <v>4002</v>
      </c>
      <c r="C1988" s="10" t="s">
        <v>4003</v>
      </c>
      <c r="D1988" s="8">
        <v>35.0</v>
      </c>
      <c r="E1988" s="8">
        <v>33.0</v>
      </c>
      <c r="F1988" s="8">
        <v>15.0</v>
      </c>
      <c r="G1988" s="8">
        <v>18.0</v>
      </c>
      <c r="H1988" s="8">
        <v>15.9</v>
      </c>
      <c r="I1988" s="11">
        <v>3.0</v>
      </c>
      <c r="J1988" s="10">
        <v>1.2</v>
      </c>
      <c r="K1988" s="10">
        <v>3.2</v>
      </c>
      <c r="L1988" s="8">
        <v>39.4</v>
      </c>
      <c r="M1988" s="8">
        <v>0.0</v>
      </c>
      <c r="N1988" s="8">
        <v>0.0</v>
      </c>
      <c r="O1988" s="8">
        <v>0.0</v>
      </c>
      <c r="P1988" s="8">
        <v>0.5</v>
      </c>
      <c r="Q1988" s="8">
        <v>0.8</v>
      </c>
      <c r="R1988" s="8">
        <v>59.3</v>
      </c>
      <c r="S1988" s="8">
        <v>1.2</v>
      </c>
      <c r="T1988" s="8">
        <v>1.6</v>
      </c>
      <c r="U1988" s="8">
        <v>2.8</v>
      </c>
      <c r="V1988" s="8">
        <v>1.0</v>
      </c>
      <c r="W1988" s="8">
        <v>1.9</v>
      </c>
      <c r="X1988" s="8">
        <v>0.5</v>
      </c>
      <c r="Y1988" s="8">
        <v>0.5</v>
      </c>
      <c r="Z1988" s="8">
        <v>2.2</v>
      </c>
      <c r="AA1988" s="8">
        <v>8.7</v>
      </c>
      <c r="AB1988" s="8">
        <v>0.0</v>
      </c>
      <c r="AC1988" s="8">
        <v>0.0</v>
      </c>
      <c r="AD1988" s="8">
        <v>-1.8</v>
      </c>
      <c r="AE1988" s="14">
        <v>2012.0</v>
      </c>
      <c r="AF1988" s="17"/>
    </row>
    <row r="1989">
      <c r="A1989" s="8">
        <v>121.0</v>
      </c>
      <c r="B1989" s="9" t="s">
        <v>4004</v>
      </c>
      <c r="C1989" s="10" t="s">
        <v>4005</v>
      </c>
      <c r="D1989" s="8">
        <v>36.0</v>
      </c>
      <c r="E1989" s="8">
        <v>6.0</v>
      </c>
      <c r="F1989" s="8">
        <v>1.0</v>
      </c>
      <c r="G1989" s="8">
        <v>5.0</v>
      </c>
      <c r="H1989" s="8">
        <v>11.9</v>
      </c>
      <c r="I1989" s="11">
        <v>2.8</v>
      </c>
      <c r="J1989" s="10">
        <v>1.0</v>
      </c>
      <c r="K1989" s="10">
        <v>3.8</v>
      </c>
      <c r="L1989" s="8">
        <v>26.1</v>
      </c>
      <c r="M1989" s="8">
        <v>0.0</v>
      </c>
      <c r="N1989" s="10">
        <v>0.5</v>
      </c>
      <c r="O1989" s="8">
        <v>0.0</v>
      </c>
      <c r="P1989" s="8">
        <v>0.8</v>
      </c>
      <c r="Q1989" s="8">
        <v>1.7</v>
      </c>
      <c r="R1989" s="8">
        <v>50.0</v>
      </c>
      <c r="S1989" s="8">
        <v>0.5</v>
      </c>
      <c r="T1989" s="8">
        <v>0.8</v>
      </c>
      <c r="U1989" s="8">
        <v>1.3</v>
      </c>
      <c r="V1989" s="8">
        <v>1.0</v>
      </c>
      <c r="W1989" s="8">
        <v>1.3</v>
      </c>
      <c r="X1989" s="8">
        <v>0.3</v>
      </c>
      <c r="Y1989" s="8">
        <v>0.0</v>
      </c>
      <c r="Z1989" s="8">
        <v>1.7</v>
      </c>
      <c r="AA1989" s="8">
        <v>5.8</v>
      </c>
      <c r="AB1989" s="8">
        <v>0.0</v>
      </c>
      <c r="AC1989" s="8">
        <v>0.0</v>
      </c>
      <c r="AD1989" s="8">
        <v>-6.7</v>
      </c>
      <c r="AE1989" s="14">
        <v>2012.0</v>
      </c>
      <c r="AF1989" s="17"/>
    </row>
    <row r="1990">
      <c r="A1990" s="8">
        <v>122.0</v>
      </c>
      <c r="B1990" s="9" t="s">
        <v>4006</v>
      </c>
      <c r="C1990" s="10" t="s">
        <v>4007</v>
      </c>
      <c r="D1990" s="8">
        <v>27.0</v>
      </c>
      <c r="E1990" s="8">
        <v>28.0</v>
      </c>
      <c r="F1990" s="8">
        <v>4.0</v>
      </c>
      <c r="G1990" s="8">
        <v>24.0</v>
      </c>
      <c r="H1990" s="8">
        <v>14.9</v>
      </c>
      <c r="I1990" s="11">
        <v>2.8</v>
      </c>
      <c r="J1990" s="10">
        <v>1.0</v>
      </c>
      <c r="K1990" s="10">
        <v>3.1</v>
      </c>
      <c r="L1990" s="8">
        <v>33.0</v>
      </c>
      <c r="M1990" s="10">
        <v>0.3</v>
      </c>
      <c r="N1990" s="10">
        <v>1.4</v>
      </c>
      <c r="O1990" s="8">
        <v>22.5</v>
      </c>
      <c r="P1990" s="8">
        <v>0.4</v>
      </c>
      <c r="Q1990" s="8">
        <v>0.6</v>
      </c>
      <c r="R1990" s="8">
        <v>61.1</v>
      </c>
      <c r="S1990" s="8">
        <v>0.4</v>
      </c>
      <c r="T1990" s="8">
        <v>0.8</v>
      </c>
      <c r="U1990" s="8">
        <v>1.2</v>
      </c>
      <c r="V1990" s="8">
        <v>2.6</v>
      </c>
      <c r="W1990" s="8">
        <v>1.3</v>
      </c>
      <c r="X1990" s="8">
        <v>0.5</v>
      </c>
      <c r="Y1990" s="8">
        <v>0.1</v>
      </c>
      <c r="Z1990" s="8">
        <v>1.4</v>
      </c>
      <c r="AA1990" s="8">
        <v>8.0</v>
      </c>
      <c r="AB1990" s="8">
        <v>0.0</v>
      </c>
      <c r="AC1990" s="8">
        <v>0.0</v>
      </c>
      <c r="AD1990" s="8">
        <v>-3.1</v>
      </c>
      <c r="AE1990" s="14">
        <v>2012.0</v>
      </c>
      <c r="AF1990" s="17"/>
    </row>
    <row r="1991">
      <c r="A1991" s="8">
        <v>123.0</v>
      </c>
      <c r="B1991" s="9" t="s">
        <v>4008</v>
      </c>
      <c r="C1991" s="10" t="s">
        <v>4009</v>
      </c>
      <c r="D1991" s="8">
        <v>33.0</v>
      </c>
      <c r="E1991" s="8">
        <v>33.0</v>
      </c>
      <c r="F1991" s="8">
        <v>13.0</v>
      </c>
      <c r="G1991" s="8">
        <v>20.0</v>
      </c>
      <c r="H1991" s="8">
        <v>14.4</v>
      </c>
      <c r="I1991" s="11">
        <v>2.7</v>
      </c>
      <c r="J1991" s="10">
        <v>1.1</v>
      </c>
      <c r="K1991" s="10">
        <v>2.9</v>
      </c>
      <c r="L1991" s="8">
        <v>37.9</v>
      </c>
      <c r="M1991" s="10">
        <v>0.2</v>
      </c>
      <c r="N1991" s="10">
        <v>0.5</v>
      </c>
      <c r="O1991" s="8">
        <v>27.8</v>
      </c>
      <c r="P1991" s="8">
        <v>0.3</v>
      </c>
      <c r="Q1991" s="8">
        <v>0.4</v>
      </c>
      <c r="R1991" s="8">
        <v>78.6</v>
      </c>
      <c r="S1991" s="8">
        <v>0.5</v>
      </c>
      <c r="T1991" s="8">
        <v>1.9</v>
      </c>
      <c r="U1991" s="8">
        <v>2.4</v>
      </c>
      <c r="V1991" s="8">
        <v>1.0</v>
      </c>
      <c r="W1991" s="8">
        <v>0.8</v>
      </c>
      <c r="X1991" s="8">
        <v>0.7</v>
      </c>
      <c r="Y1991" s="8">
        <v>0.6</v>
      </c>
      <c r="Z1991" s="8">
        <v>2.2</v>
      </c>
      <c r="AA1991" s="8">
        <v>8.8</v>
      </c>
      <c r="AB1991" s="8">
        <v>0.0</v>
      </c>
      <c r="AC1991" s="8">
        <v>0.0</v>
      </c>
      <c r="AD1991" s="8">
        <v>-2.3</v>
      </c>
      <c r="AE1991" s="14">
        <v>2012.0</v>
      </c>
      <c r="AF1991" s="17"/>
    </row>
    <row r="1992">
      <c r="A1992" s="8">
        <v>124.0</v>
      </c>
      <c r="B1992" s="9" t="s">
        <v>4010</v>
      </c>
      <c r="C1992" s="10" t="s">
        <v>4011</v>
      </c>
      <c r="D1992" s="8">
        <v>34.0</v>
      </c>
      <c r="E1992" s="8">
        <v>10.0</v>
      </c>
      <c r="F1992" s="8">
        <v>5.0</v>
      </c>
      <c r="G1992" s="8">
        <v>5.0</v>
      </c>
      <c r="H1992" s="8">
        <v>14.1</v>
      </c>
      <c r="I1992" s="11">
        <v>2.6</v>
      </c>
      <c r="J1992" s="10">
        <v>1.1</v>
      </c>
      <c r="K1992" s="10">
        <v>3.7</v>
      </c>
      <c r="L1992" s="8">
        <v>29.7</v>
      </c>
      <c r="M1992" s="10">
        <v>0.2</v>
      </c>
      <c r="N1992" s="10">
        <v>0.6</v>
      </c>
      <c r="O1992" s="8">
        <v>33.3</v>
      </c>
      <c r="P1992" s="8">
        <v>0.2</v>
      </c>
      <c r="Q1992" s="8">
        <v>0.2</v>
      </c>
      <c r="R1992" s="8">
        <v>100.0</v>
      </c>
      <c r="S1992" s="8">
        <v>0.9</v>
      </c>
      <c r="T1992" s="8">
        <v>1.8</v>
      </c>
      <c r="U1992" s="8">
        <v>2.7</v>
      </c>
      <c r="V1992" s="8">
        <v>1.1</v>
      </c>
      <c r="W1992" s="8">
        <v>1.3</v>
      </c>
      <c r="X1992" s="8">
        <v>0.2</v>
      </c>
      <c r="Y1992" s="8">
        <v>0.0</v>
      </c>
      <c r="Z1992" s="8">
        <v>0.4</v>
      </c>
      <c r="AA1992" s="8">
        <v>7.0</v>
      </c>
      <c r="AB1992" s="8">
        <v>0.0</v>
      </c>
      <c r="AC1992" s="8">
        <v>0.0</v>
      </c>
      <c r="AD1992" s="8">
        <v>1.8</v>
      </c>
      <c r="AE1992" s="14">
        <v>2012.0</v>
      </c>
      <c r="AF1992" s="17"/>
    </row>
    <row r="1993">
      <c r="A1993" s="8">
        <v>124.0</v>
      </c>
      <c r="B1993" s="9" t="s">
        <v>4012</v>
      </c>
      <c r="C1993" s="10" t="s">
        <v>4013</v>
      </c>
      <c r="D1993" s="8">
        <v>23.0</v>
      </c>
      <c r="E1993" s="8">
        <v>5.0</v>
      </c>
      <c r="F1993" s="8">
        <v>1.0</v>
      </c>
      <c r="G1993" s="8">
        <v>4.0</v>
      </c>
      <c r="H1993" s="8">
        <v>5.6</v>
      </c>
      <c r="I1993" s="11">
        <v>2.6</v>
      </c>
      <c r="J1993" s="10">
        <v>0.6</v>
      </c>
      <c r="K1993" s="10">
        <v>2.0</v>
      </c>
      <c r="L1993" s="8">
        <v>30.0</v>
      </c>
      <c r="M1993" s="8">
        <v>0.0</v>
      </c>
      <c r="N1993" s="10">
        <v>0.2</v>
      </c>
      <c r="O1993" s="8">
        <v>0.0</v>
      </c>
      <c r="P1993" s="8">
        <v>1.4</v>
      </c>
      <c r="Q1993" s="8">
        <v>2.0</v>
      </c>
      <c r="R1993" s="8">
        <v>70.0</v>
      </c>
      <c r="S1993" s="8">
        <v>1.4</v>
      </c>
      <c r="T1993" s="8">
        <v>0.8</v>
      </c>
      <c r="U1993" s="8">
        <v>2.2</v>
      </c>
      <c r="V1993" s="8">
        <v>0.2</v>
      </c>
      <c r="W1993" s="8">
        <v>0.6</v>
      </c>
      <c r="X1993" s="8">
        <v>0.0</v>
      </c>
      <c r="Y1993" s="8">
        <v>0.0</v>
      </c>
      <c r="Z1993" s="8">
        <v>0.8</v>
      </c>
      <c r="AA1993" s="8">
        <v>5.0</v>
      </c>
      <c r="AB1993" s="8">
        <v>0.0</v>
      </c>
      <c r="AC1993" s="8">
        <v>0.0</v>
      </c>
      <c r="AD1993" s="8">
        <v>-1.2</v>
      </c>
      <c r="AE1993" s="14">
        <v>2012.0</v>
      </c>
      <c r="AF1993" s="17"/>
    </row>
    <row r="1994">
      <c r="A1994" s="8">
        <v>126.0</v>
      </c>
      <c r="B1994" s="9" t="s">
        <v>4014</v>
      </c>
      <c r="C1994" s="10" t="s">
        <v>4015</v>
      </c>
      <c r="D1994" s="8">
        <v>36.0</v>
      </c>
      <c r="E1994" s="8">
        <v>15.0</v>
      </c>
      <c r="F1994" s="8">
        <v>7.0</v>
      </c>
      <c r="G1994" s="8">
        <v>8.0</v>
      </c>
      <c r="H1994" s="8">
        <v>10.0</v>
      </c>
      <c r="I1994" s="11">
        <v>2.5</v>
      </c>
      <c r="J1994" s="10">
        <v>1.0</v>
      </c>
      <c r="K1994" s="10">
        <v>2.4</v>
      </c>
      <c r="L1994" s="8">
        <v>41.7</v>
      </c>
      <c r="M1994" s="10">
        <v>0.3</v>
      </c>
      <c r="N1994" s="10">
        <v>0.9</v>
      </c>
      <c r="O1994" s="8">
        <v>28.6</v>
      </c>
      <c r="P1994" s="8">
        <v>0.2</v>
      </c>
      <c r="Q1994" s="8">
        <v>0.2</v>
      </c>
      <c r="R1994" s="8">
        <v>100.0</v>
      </c>
      <c r="S1994" s="8">
        <v>0.2</v>
      </c>
      <c r="T1994" s="8">
        <v>0.9</v>
      </c>
      <c r="U1994" s="8">
        <v>1.1</v>
      </c>
      <c r="V1994" s="8">
        <v>0.9</v>
      </c>
      <c r="W1994" s="8">
        <v>0.5</v>
      </c>
      <c r="X1994" s="8">
        <v>0.1</v>
      </c>
      <c r="Y1994" s="8">
        <v>0.2</v>
      </c>
      <c r="Z1994" s="8">
        <v>0.8</v>
      </c>
      <c r="AA1994" s="8">
        <v>5.4</v>
      </c>
      <c r="AB1994" s="8">
        <v>0.0</v>
      </c>
      <c r="AC1994" s="8">
        <v>0.0</v>
      </c>
      <c r="AD1994" s="8">
        <v>-2.1</v>
      </c>
      <c r="AE1994" s="14">
        <v>2012.0</v>
      </c>
      <c r="AF1994" s="17"/>
    </row>
    <row r="1995">
      <c r="A1995" s="8">
        <v>127.0</v>
      </c>
      <c r="B1995" s="9" t="s">
        <v>4016</v>
      </c>
      <c r="C1995" s="10" t="s">
        <v>4017</v>
      </c>
      <c r="D1995" s="8">
        <v>24.0</v>
      </c>
      <c r="E1995" s="8">
        <v>26.0</v>
      </c>
      <c r="F1995" s="8">
        <v>12.0</v>
      </c>
      <c r="G1995" s="8">
        <v>14.0</v>
      </c>
      <c r="H1995" s="8">
        <v>8.1</v>
      </c>
      <c r="I1995" s="11">
        <v>2.5</v>
      </c>
      <c r="J1995" s="10">
        <v>0.9</v>
      </c>
      <c r="K1995" s="10">
        <v>2.5</v>
      </c>
      <c r="L1995" s="8">
        <v>37.5</v>
      </c>
      <c r="M1995" s="10">
        <v>0.3</v>
      </c>
      <c r="N1995" s="10">
        <v>0.9</v>
      </c>
      <c r="O1995" s="8">
        <v>34.8</v>
      </c>
      <c r="P1995" s="8">
        <v>0.3</v>
      </c>
      <c r="Q1995" s="8">
        <v>0.4</v>
      </c>
      <c r="R1995" s="8">
        <v>72.7</v>
      </c>
      <c r="S1995" s="8">
        <v>0.7</v>
      </c>
      <c r="T1995" s="8">
        <v>1.2</v>
      </c>
      <c r="U1995" s="8">
        <v>1.8</v>
      </c>
      <c r="V1995" s="8">
        <v>0.4</v>
      </c>
      <c r="W1995" s="8">
        <v>0.5</v>
      </c>
      <c r="X1995" s="8">
        <v>0.6</v>
      </c>
      <c r="Y1995" s="8">
        <v>0.1</v>
      </c>
      <c r="Z1995" s="8">
        <v>0.9</v>
      </c>
      <c r="AA1995" s="8">
        <v>6.3</v>
      </c>
      <c r="AB1995" s="8">
        <v>0.0</v>
      </c>
      <c r="AC1995" s="8">
        <v>0.0</v>
      </c>
      <c r="AD1995" s="8">
        <v>-2.2</v>
      </c>
      <c r="AE1995" s="14">
        <v>2012.0</v>
      </c>
      <c r="AF1995" s="17"/>
    </row>
    <row r="1996">
      <c r="A1996" s="8">
        <v>128.0</v>
      </c>
      <c r="B1996" s="9" t="s">
        <v>4018</v>
      </c>
      <c r="C1996" s="10" t="s">
        <v>4019</v>
      </c>
      <c r="D1996" s="8">
        <v>30.0</v>
      </c>
      <c r="E1996" s="8">
        <v>20.0</v>
      </c>
      <c r="F1996" s="8">
        <v>15.0</v>
      </c>
      <c r="G1996" s="8">
        <v>5.0</v>
      </c>
      <c r="H1996" s="8">
        <v>10.4</v>
      </c>
      <c r="I1996" s="11">
        <v>2.5</v>
      </c>
      <c r="J1996" s="10">
        <v>0.9</v>
      </c>
      <c r="K1996" s="10">
        <v>2.6</v>
      </c>
      <c r="L1996" s="8">
        <v>34.6</v>
      </c>
      <c r="M1996" s="10">
        <v>0.3</v>
      </c>
      <c r="N1996" s="10">
        <v>1.0</v>
      </c>
      <c r="O1996" s="8">
        <v>26.3</v>
      </c>
      <c r="P1996" s="8">
        <v>0.4</v>
      </c>
      <c r="Q1996" s="8">
        <v>0.5</v>
      </c>
      <c r="R1996" s="8">
        <v>80.0</v>
      </c>
      <c r="S1996" s="8">
        <v>0.7</v>
      </c>
      <c r="T1996" s="8">
        <v>1.5</v>
      </c>
      <c r="U1996" s="8">
        <v>2.1</v>
      </c>
      <c r="V1996" s="8">
        <v>0.5</v>
      </c>
      <c r="W1996" s="8">
        <v>0.7</v>
      </c>
      <c r="X1996" s="8">
        <v>0.7</v>
      </c>
      <c r="Y1996" s="8">
        <v>0.1</v>
      </c>
      <c r="Z1996" s="8">
        <v>1.5</v>
      </c>
      <c r="AA1996" s="8">
        <v>6.7</v>
      </c>
      <c r="AB1996" s="8">
        <v>0.0</v>
      </c>
      <c r="AC1996" s="8">
        <v>0.0</v>
      </c>
      <c r="AD1996" s="8">
        <v>0.5</v>
      </c>
      <c r="AE1996" s="14">
        <v>2012.0</v>
      </c>
      <c r="AF1996" s="17"/>
    </row>
    <row r="1997">
      <c r="A1997" s="8">
        <v>129.0</v>
      </c>
      <c r="B1997" s="9" t="s">
        <v>4020</v>
      </c>
      <c r="C1997" s="10" t="s">
        <v>4021</v>
      </c>
      <c r="D1997" s="8">
        <v>26.0</v>
      </c>
      <c r="E1997" s="8">
        <v>19.0</v>
      </c>
      <c r="F1997" s="8">
        <v>16.0</v>
      </c>
      <c r="G1997" s="8">
        <v>3.0</v>
      </c>
      <c r="H1997" s="8">
        <v>8.8</v>
      </c>
      <c r="I1997" s="11">
        <v>2.4</v>
      </c>
      <c r="J1997" s="10">
        <v>0.7</v>
      </c>
      <c r="K1997" s="10">
        <v>1.9</v>
      </c>
      <c r="L1997" s="8">
        <v>35.1</v>
      </c>
      <c r="M1997" s="8">
        <v>0.0</v>
      </c>
      <c r="N1997" s="8">
        <v>0.0</v>
      </c>
      <c r="O1997" s="8">
        <v>0.0</v>
      </c>
      <c r="P1997" s="8">
        <v>1.1</v>
      </c>
      <c r="Q1997" s="8">
        <v>1.8</v>
      </c>
      <c r="R1997" s="8">
        <v>57.1</v>
      </c>
      <c r="S1997" s="8">
        <v>0.6</v>
      </c>
      <c r="T1997" s="8">
        <v>1.5</v>
      </c>
      <c r="U1997" s="8">
        <v>2.1</v>
      </c>
      <c r="V1997" s="8">
        <v>0.3</v>
      </c>
      <c r="W1997" s="8">
        <v>0.7</v>
      </c>
      <c r="X1997" s="8">
        <v>0.2</v>
      </c>
      <c r="Y1997" s="8">
        <v>0.2</v>
      </c>
      <c r="Z1997" s="8">
        <v>1.5</v>
      </c>
      <c r="AA1997" s="8">
        <v>5.6</v>
      </c>
      <c r="AB1997" s="8">
        <v>0.0</v>
      </c>
      <c r="AC1997" s="8">
        <v>0.0</v>
      </c>
      <c r="AD1997" s="8">
        <v>-1.0</v>
      </c>
      <c r="AE1997" s="14">
        <v>2012.0</v>
      </c>
      <c r="AF1997" s="17"/>
    </row>
    <row r="1998">
      <c r="A1998" s="8">
        <v>130.0</v>
      </c>
      <c r="B1998" s="9" t="s">
        <v>4022</v>
      </c>
      <c r="C1998" s="10" t="s">
        <v>4023</v>
      </c>
      <c r="D1998" s="8">
        <v>24.0</v>
      </c>
      <c r="E1998" s="8">
        <v>11.0</v>
      </c>
      <c r="F1998" s="8">
        <v>5.0</v>
      </c>
      <c r="G1998" s="8">
        <v>6.0</v>
      </c>
      <c r="H1998" s="8">
        <v>9.0</v>
      </c>
      <c r="I1998" s="11">
        <v>2.3</v>
      </c>
      <c r="J1998" s="10">
        <v>0.5</v>
      </c>
      <c r="K1998" s="10">
        <v>3.0</v>
      </c>
      <c r="L1998" s="8">
        <v>15.2</v>
      </c>
      <c r="M1998" s="10">
        <v>0.1</v>
      </c>
      <c r="N1998" s="10">
        <v>1.5</v>
      </c>
      <c r="O1998" s="8">
        <v>5.9</v>
      </c>
      <c r="P1998" s="8">
        <v>1.3</v>
      </c>
      <c r="Q1998" s="8">
        <v>1.5</v>
      </c>
      <c r="R1998" s="8">
        <v>82.4</v>
      </c>
      <c r="S1998" s="8">
        <v>0.0</v>
      </c>
      <c r="T1998" s="8">
        <v>0.8</v>
      </c>
      <c r="U1998" s="8">
        <v>0.8</v>
      </c>
      <c r="V1998" s="8">
        <v>1.4</v>
      </c>
      <c r="W1998" s="8">
        <v>1.2</v>
      </c>
      <c r="X1998" s="8">
        <v>0.3</v>
      </c>
      <c r="Y1998" s="8">
        <v>0.1</v>
      </c>
      <c r="Z1998" s="8">
        <v>0.7</v>
      </c>
      <c r="AA1998" s="8">
        <v>5.3</v>
      </c>
      <c r="AB1998" s="8">
        <v>0.0</v>
      </c>
      <c r="AC1998" s="8">
        <v>0.0</v>
      </c>
      <c r="AD1998" s="8">
        <v>-2.8</v>
      </c>
      <c r="AE1998" s="14">
        <v>2012.0</v>
      </c>
      <c r="AF1998" s="17"/>
    </row>
    <row r="1999">
      <c r="A1999" s="8">
        <v>131.0</v>
      </c>
      <c r="B1999" s="9" t="s">
        <v>4024</v>
      </c>
      <c r="C1999" s="10" t="s">
        <v>4025</v>
      </c>
      <c r="D1999" s="8">
        <v>26.0</v>
      </c>
      <c r="E1999" s="8">
        <v>34.0</v>
      </c>
      <c r="F1999" s="8">
        <v>19.0</v>
      </c>
      <c r="G1999" s="8">
        <v>15.0</v>
      </c>
      <c r="H1999" s="8">
        <v>11.4</v>
      </c>
      <c r="I1999" s="11">
        <v>2.2</v>
      </c>
      <c r="J1999" s="10">
        <v>0.8</v>
      </c>
      <c r="K1999" s="10">
        <v>2.4</v>
      </c>
      <c r="L1999" s="8">
        <v>31.7</v>
      </c>
      <c r="M1999" s="10">
        <v>0.1</v>
      </c>
      <c r="N1999" s="10">
        <v>0.9</v>
      </c>
      <c r="O1999" s="8">
        <v>16.7</v>
      </c>
      <c r="P1999" s="8">
        <v>0.6</v>
      </c>
      <c r="Q1999" s="8">
        <v>0.8</v>
      </c>
      <c r="R1999" s="8">
        <v>73.1</v>
      </c>
      <c r="S1999" s="8">
        <v>0.1</v>
      </c>
      <c r="T1999" s="8">
        <v>1.2</v>
      </c>
      <c r="U1999" s="8">
        <v>1.4</v>
      </c>
      <c r="V1999" s="8">
        <v>1.9</v>
      </c>
      <c r="W1999" s="8">
        <v>1.2</v>
      </c>
      <c r="X1999" s="8">
        <v>0.4</v>
      </c>
      <c r="Y1999" s="8">
        <v>0.0</v>
      </c>
      <c r="Z1999" s="8">
        <v>0.7</v>
      </c>
      <c r="AA1999" s="8">
        <v>6.6</v>
      </c>
      <c r="AB1999" s="8">
        <v>0.0</v>
      </c>
      <c r="AC1999" s="8">
        <v>0.0</v>
      </c>
      <c r="AD1999" s="8">
        <v>-0.8</v>
      </c>
      <c r="AE1999" s="14">
        <v>2012.0</v>
      </c>
      <c r="AF1999" s="17"/>
    </row>
    <row r="2000">
      <c r="A2000" s="8">
        <v>132.0</v>
      </c>
      <c r="B2000" s="9" t="s">
        <v>4026</v>
      </c>
      <c r="C2000" s="10" t="s">
        <v>4027</v>
      </c>
      <c r="D2000" s="8">
        <v>32.0</v>
      </c>
      <c r="E2000" s="8">
        <v>26.0</v>
      </c>
      <c r="F2000" s="8">
        <v>20.0</v>
      </c>
      <c r="G2000" s="8">
        <v>6.0</v>
      </c>
      <c r="H2000" s="8">
        <v>7.5</v>
      </c>
      <c r="I2000" s="11">
        <v>2.0</v>
      </c>
      <c r="J2000" s="10">
        <v>0.7</v>
      </c>
      <c r="K2000" s="10">
        <v>1.8</v>
      </c>
      <c r="L2000" s="8">
        <v>36.2</v>
      </c>
      <c r="M2000" s="10">
        <v>0.5</v>
      </c>
      <c r="N2000" s="10">
        <v>1.3</v>
      </c>
      <c r="O2000" s="8">
        <v>35.3</v>
      </c>
      <c r="P2000" s="8">
        <v>0.2</v>
      </c>
      <c r="Q2000" s="8">
        <v>0.2</v>
      </c>
      <c r="R2000" s="8">
        <v>100.0</v>
      </c>
      <c r="S2000" s="8">
        <v>0.2</v>
      </c>
      <c r="T2000" s="8">
        <v>0.7</v>
      </c>
      <c r="U2000" s="8">
        <v>0.9</v>
      </c>
      <c r="V2000" s="8">
        <v>0.9</v>
      </c>
      <c r="W2000" s="8">
        <v>0.5</v>
      </c>
      <c r="X2000" s="8">
        <v>0.2</v>
      </c>
      <c r="Y2000" s="8">
        <v>0.0</v>
      </c>
      <c r="Z2000" s="8">
        <v>0.1</v>
      </c>
      <c r="AA2000" s="8">
        <v>4.6</v>
      </c>
      <c r="AB2000" s="8">
        <v>0.0</v>
      </c>
      <c r="AC2000" s="8">
        <v>0.0</v>
      </c>
      <c r="AD2000" s="8">
        <v>0.5</v>
      </c>
      <c r="AE2000" s="14">
        <v>2012.0</v>
      </c>
      <c r="AF2000" s="17"/>
    </row>
    <row r="2001">
      <c r="A2001" s="8">
        <v>133.0</v>
      </c>
      <c r="B2001" s="9" t="s">
        <v>4028</v>
      </c>
      <c r="C2001" s="10" t="s">
        <v>4029</v>
      </c>
      <c r="D2001" s="8">
        <v>24.0</v>
      </c>
      <c r="E2001" s="8">
        <v>30.0</v>
      </c>
      <c r="F2001" s="8">
        <v>19.0</v>
      </c>
      <c r="G2001" s="8">
        <v>11.0</v>
      </c>
      <c r="H2001" s="8">
        <v>5.5</v>
      </c>
      <c r="I2001" s="11">
        <v>2.0</v>
      </c>
      <c r="J2001" s="10">
        <v>0.7</v>
      </c>
      <c r="K2001" s="10">
        <v>1.7</v>
      </c>
      <c r="L2001" s="8">
        <v>42.3</v>
      </c>
      <c r="M2001" s="10">
        <v>0.2</v>
      </c>
      <c r="N2001" s="10">
        <v>0.3</v>
      </c>
      <c r="O2001" s="8">
        <v>60.0</v>
      </c>
      <c r="P2001" s="8">
        <v>0.3</v>
      </c>
      <c r="Q2001" s="8">
        <v>0.4</v>
      </c>
      <c r="R2001" s="8">
        <v>81.8</v>
      </c>
      <c r="S2001" s="8">
        <v>0.4</v>
      </c>
      <c r="T2001" s="8">
        <v>0.8</v>
      </c>
      <c r="U2001" s="8">
        <v>1.2</v>
      </c>
      <c r="V2001" s="8">
        <v>0.1</v>
      </c>
      <c r="W2001" s="8">
        <v>0.4</v>
      </c>
      <c r="X2001" s="8">
        <v>0.1</v>
      </c>
      <c r="Y2001" s="8">
        <v>0.1</v>
      </c>
      <c r="Z2001" s="8">
        <v>0.9</v>
      </c>
      <c r="AA2001" s="8">
        <v>3.8</v>
      </c>
      <c r="AB2001" s="8">
        <v>0.0</v>
      </c>
      <c r="AC2001" s="8">
        <v>0.0</v>
      </c>
      <c r="AD2001" s="8">
        <v>-0.9</v>
      </c>
      <c r="AE2001" s="14">
        <v>2012.0</v>
      </c>
      <c r="AF2001" s="17"/>
    </row>
    <row r="2002">
      <c r="A2002" s="8">
        <v>134.0</v>
      </c>
      <c r="B2002" s="9" t="s">
        <v>4030</v>
      </c>
      <c r="C2002" s="10" t="s">
        <v>4031</v>
      </c>
      <c r="D2002" s="8">
        <v>25.0</v>
      </c>
      <c r="E2002" s="8">
        <v>9.0</v>
      </c>
      <c r="F2002" s="8">
        <v>1.0</v>
      </c>
      <c r="G2002" s="8">
        <v>8.0</v>
      </c>
      <c r="H2002" s="8">
        <v>9.1</v>
      </c>
      <c r="I2002" s="11">
        <v>1.9</v>
      </c>
      <c r="J2002" s="10">
        <v>0.7</v>
      </c>
      <c r="K2002" s="10">
        <v>1.8</v>
      </c>
      <c r="L2002" s="8">
        <v>37.5</v>
      </c>
      <c r="M2002" s="10">
        <v>0.4</v>
      </c>
      <c r="N2002" s="10">
        <v>1.0</v>
      </c>
      <c r="O2002" s="8">
        <v>44.4</v>
      </c>
      <c r="P2002" s="8">
        <v>0.1</v>
      </c>
      <c r="Q2002" s="8">
        <v>0.2</v>
      </c>
      <c r="R2002" s="8">
        <v>50.0</v>
      </c>
      <c r="S2002" s="8">
        <v>0.6</v>
      </c>
      <c r="T2002" s="8">
        <v>0.4</v>
      </c>
      <c r="U2002" s="8">
        <v>1.0</v>
      </c>
      <c r="V2002" s="8">
        <v>0.2</v>
      </c>
      <c r="W2002" s="8">
        <v>0.4</v>
      </c>
      <c r="X2002" s="8">
        <v>0.7</v>
      </c>
      <c r="Y2002" s="8">
        <v>0.0</v>
      </c>
      <c r="Z2002" s="8">
        <v>1.2</v>
      </c>
      <c r="AA2002" s="8">
        <v>4.9</v>
      </c>
      <c r="AB2002" s="8">
        <v>0.0</v>
      </c>
      <c r="AC2002" s="8">
        <v>0.0</v>
      </c>
      <c r="AD2002" s="8">
        <v>-1.2</v>
      </c>
      <c r="AE2002" s="14">
        <v>2012.0</v>
      </c>
      <c r="AF2002" s="17"/>
    </row>
    <row r="2003">
      <c r="A2003" s="8">
        <v>135.0</v>
      </c>
      <c r="B2003" s="9" t="s">
        <v>4032</v>
      </c>
      <c r="C2003" s="10" t="s">
        <v>4033</v>
      </c>
      <c r="D2003" s="8">
        <v>31.0</v>
      </c>
      <c r="E2003" s="8">
        <v>23.0</v>
      </c>
      <c r="F2003" s="8">
        <v>10.0</v>
      </c>
      <c r="G2003" s="8">
        <v>13.0</v>
      </c>
      <c r="H2003" s="8">
        <v>4.9</v>
      </c>
      <c r="I2003" s="11">
        <v>1.8</v>
      </c>
      <c r="J2003" s="10">
        <v>0.6</v>
      </c>
      <c r="K2003" s="10">
        <v>1.8</v>
      </c>
      <c r="L2003" s="8">
        <v>34.1</v>
      </c>
      <c r="M2003" s="10">
        <v>0.6</v>
      </c>
      <c r="N2003" s="10">
        <v>1.7</v>
      </c>
      <c r="O2003" s="8">
        <v>33.3</v>
      </c>
      <c r="P2003" s="8">
        <v>0.0</v>
      </c>
      <c r="Q2003" s="8">
        <v>0.0</v>
      </c>
      <c r="R2003" s="8">
        <v>0.0</v>
      </c>
      <c r="S2003" s="8">
        <v>0.1</v>
      </c>
      <c r="T2003" s="8">
        <v>0.3</v>
      </c>
      <c r="U2003" s="8">
        <v>0.4</v>
      </c>
      <c r="V2003" s="8">
        <v>0.1</v>
      </c>
      <c r="W2003" s="8">
        <v>0.3</v>
      </c>
      <c r="X2003" s="8">
        <v>0.1</v>
      </c>
      <c r="Y2003" s="8">
        <v>0.0</v>
      </c>
      <c r="Z2003" s="8">
        <v>0.2</v>
      </c>
      <c r="AA2003" s="8">
        <v>3.1</v>
      </c>
      <c r="AB2003" s="8">
        <v>0.0</v>
      </c>
      <c r="AC2003" s="8">
        <v>0.0</v>
      </c>
      <c r="AD2003" s="8">
        <v>-2.7</v>
      </c>
      <c r="AE2003" s="14">
        <v>2012.0</v>
      </c>
      <c r="AF2003" s="17"/>
    </row>
    <row r="2004">
      <c r="A2004" s="8">
        <v>136.0</v>
      </c>
      <c r="B2004" s="9" t="s">
        <v>4034</v>
      </c>
      <c r="C2004" s="10" t="s">
        <v>4035</v>
      </c>
      <c r="D2004" s="8">
        <v>38.0</v>
      </c>
      <c r="E2004" s="8">
        <v>19.0</v>
      </c>
      <c r="F2004" s="8">
        <v>4.0</v>
      </c>
      <c r="G2004" s="8">
        <v>15.0</v>
      </c>
      <c r="H2004" s="8">
        <v>12.7</v>
      </c>
      <c r="I2004" s="11">
        <v>1.7</v>
      </c>
      <c r="J2004" s="10">
        <v>0.6</v>
      </c>
      <c r="K2004" s="10">
        <v>1.8</v>
      </c>
      <c r="L2004" s="8">
        <v>35.3</v>
      </c>
      <c r="M2004" s="10">
        <v>0.2</v>
      </c>
      <c r="N2004" s="10">
        <v>0.8</v>
      </c>
      <c r="O2004" s="8">
        <v>20.0</v>
      </c>
      <c r="P2004" s="8">
        <v>0.3</v>
      </c>
      <c r="Q2004" s="8">
        <v>0.6</v>
      </c>
      <c r="R2004" s="8">
        <v>54.5</v>
      </c>
      <c r="S2004" s="8">
        <v>0.1</v>
      </c>
      <c r="T2004" s="8">
        <v>1.2</v>
      </c>
      <c r="U2004" s="8">
        <v>1.3</v>
      </c>
      <c r="V2004" s="8">
        <v>2.1</v>
      </c>
      <c r="W2004" s="8">
        <v>2.0</v>
      </c>
      <c r="X2004" s="8">
        <v>0.4</v>
      </c>
      <c r="Y2004" s="8">
        <v>0.2</v>
      </c>
      <c r="Z2004" s="8">
        <v>0.7</v>
      </c>
      <c r="AA2004" s="8">
        <v>6.4</v>
      </c>
      <c r="AB2004" s="8">
        <v>0.0</v>
      </c>
      <c r="AC2004" s="8">
        <v>0.0</v>
      </c>
      <c r="AD2004" s="8">
        <v>-0.9</v>
      </c>
      <c r="AE2004" s="14">
        <v>2012.0</v>
      </c>
      <c r="AF2004" s="17"/>
    </row>
    <row r="2005">
      <c r="A2005" s="8">
        <v>137.0</v>
      </c>
      <c r="B2005" s="9" t="s">
        <v>4036</v>
      </c>
      <c r="C2005" s="10" t="s">
        <v>4037</v>
      </c>
      <c r="D2005" s="8">
        <v>30.0</v>
      </c>
      <c r="E2005" s="8">
        <v>16.0</v>
      </c>
      <c r="F2005" s="8">
        <v>8.0</v>
      </c>
      <c r="G2005" s="8">
        <v>8.0</v>
      </c>
      <c r="H2005" s="8">
        <v>6.7</v>
      </c>
      <c r="I2005" s="11">
        <v>1.7</v>
      </c>
      <c r="J2005" s="10">
        <v>0.6</v>
      </c>
      <c r="K2005" s="10">
        <v>1.3</v>
      </c>
      <c r="L2005" s="8">
        <v>45.0</v>
      </c>
      <c r="M2005" s="8">
        <v>0.0</v>
      </c>
      <c r="N2005" s="8">
        <v>0.0</v>
      </c>
      <c r="O2005" s="8">
        <v>0.0</v>
      </c>
      <c r="P2005" s="8">
        <v>0.6</v>
      </c>
      <c r="Q2005" s="8">
        <v>0.8</v>
      </c>
      <c r="R2005" s="8">
        <v>75.0</v>
      </c>
      <c r="S2005" s="8">
        <v>0.5</v>
      </c>
      <c r="T2005" s="8">
        <v>0.6</v>
      </c>
      <c r="U2005" s="8">
        <v>1.1</v>
      </c>
      <c r="V2005" s="8">
        <v>0.1</v>
      </c>
      <c r="W2005" s="8">
        <v>0.6</v>
      </c>
      <c r="X2005" s="8">
        <v>0.0</v>
      </c>
      <c r="Y2005" s="8">
        <v>0.0</v>
      </c>
      <c r="Z2005" s="8">
        <v>1.1</v>
      </c>
      <c r="AA2005" s="8">
        <v>2.9</v>
      </c>
      <c r="AB2005" s="8">
        <v>0.0</v>
      </c>
      <c r="AC2005" s="8">
        <v>0.0</v>
      </c>
      <c r="AD2005" s="8">
        <v>-2.3</v>
      </c>
      <c r="AE2005" s="14">
        <v>2012.0</v>
      </c>
      <c r="AF2005" s="17"/>
    </row>
    <row r="2006">
      <c r="A2006" s="8">
        <v>138.0</v>
      </c>
      <c r="B2006" s="9" t="s">
        <v>4038</v>
      </c>
      <c r="C2006" s="10" t="s">
        <v>4039</v>
      </c>
      <c r="D2006" s="8">
        <v>24.0</v>
      </c>
      <c r="E2006" s="8">
        <v>20.0</v>
      </c>
      <c r="F2006" s="8">
        <v>7.0</v>
      </c>
      <c r="G2006" s="8">
        <v>13.0</v>
      </c>
      <c r="H2006" s="8">
        <v>6.8</v>
      </c>
      <c r="I2006" s="11">
        <v>1.2</v>
      </c>
      <c r="J2006" s="10">
        <v>0.4</v>
      </c>
      <c r="K2006" s="10">
        <v>0.9</v>
      </c>
      <c r="L2006" s="8">
        <v>44.4</v>
      </c>
      <c r="M2006" s="8">
        <v>0.0</v>
      </c>
      <c r="N2006" s="8">
        <v>0.0</v>
      </c>
      <c r="O2006" s="8">
        <v>0.0</v>
      </c>
      <c r="P2006" s="8">
        <v>0.4</v>
      </c>
      <c r="Q2006" s="8">
        <v>0.6</v>
      </c>
      <c r="R2006" s="8">
        <v>63.6</v>
      </c>
      <c r="S2006" s="8">
        <v>0.6</v>
      </c>
      <c r="T2006" s="8">
        <v>1.0</v>
      </c>
      <c r="U2006" s="8">
        <v>1.5</v>
      </c>
      <c r="V2006" s="8">
        <v>0.1</v>
      </c>
      <c r="W2006" s="8">
        <v>0.5</v>
      </c>
      <c r="X2006" s="8">
        <v>0.1</v>
      </c>
      <c r="Y2006" s="8">
        <v>0.2</v>
      </c>
      <c r="Z2006" s="8">
        <v>0.7</v>
      </c>
      <c r="AA2006" s="8">
        <v>3.4</v>
      </c>
      <c r="AB2006" s="8">
        <v>0.0</v>
      </c>
      <c r="AC2006" s="8">
        <v>0.0</v>
      </c>
      <c r="AD2006" s="8">
        <v>-1.3</v>
      </c>
      <c r="AE2006" s="14">
        <v>2012.0</v>
      </c>
      <c r="AF2006" s="17"/>
    </row>
    <row r="2007">
      <c r="A2007" s="8">
        <v>139.0</v>
      </c>
      <c r="B2007" s="9" t="s">
        <v>4040</v>
      </c>
      <c r="C2007" s="10" t="s">
        <v>4041</v>
      </c>
      <c r="D2007" s="8">
        <v>23.0</v>
      </c>
      <c r="E2007" s="8">
        <v>3.0</v>
      </c>
      <c r="F2007" s="8">
        <v>2.0</v>
      </c>
      <c r="G2007" s="8">
        <v>1.0</v>
      </c>
      <c r="H2007" s="8">
        <v>2.9</v>
      </c>
      <c r="I2007" s="11">
        <v>1.0</v>
      </c>
      <c r="J2007" s="10">
        <v>0.3</v>
      </c>
      <c r="K2007" s="10">
        <v>1.0</v>
      </c>
      <c r="L2007" s="8">
        <v>33.3</v>
      </c>
      <c r="M2007" s="8">
        <v>0.0</v>
      </c>
      <c r="N2007" s="8">
        <v>0.0</v>
      </c>
      <c r="O2007" s="8">
        <v>0.0</v>
      </c>
      <c r="P2007" s="8">
        <v>0.3</v>
      </c>
      <c r="Q2007" s="8">
        <v>0.7</v>
      </c>
      <c r="R2007" s="8">
        <v>50.0</v>
      </c>
      <c r="S2007" s="8">
        <v>0.3</v>
      </c>
      <c r="T2007" s="8">
        <v>0.3</v>
      </c>
      <c r="U2007" s="8">
        <v>0.7</v>
      </c>
      <c r="V2007" s="8">
        <v>0.0</v>
      </c>
      <c r="W2007" s="8">
        <v>0.3</v>
      </c>
      <c r="X2007" s="8">
        <v>0.3</v>
      </c>
      <c r="Y2007" s="8">
        <v>0.0</v>
      </c>
      <c r="Z2007" s="8">
        <v>1.0</v>
      </c>
      <c r="AA2007" s="8">
        <v>2.3</v>
      </c>
      <c r="AB2007" s="8">
        <v>0.0</v>
      </c>
      <c r="AC2007" s="8">
        <v>0.0</v>
      </c>
      <c r="AD2007" s="8">
        <v>-0.3</v>
      </c>
      <c r="AE2007" s="14">
        <v>2012.0</v>
      </c>
      <c r="AF2007" s="17"/>
    </row>
    <row r="2008">
      <c r="A2008" s="8">
        <v>139.0</v>
      </c>
      <c r="B2008" s="9" t="s">
        <v>4042</v>
      </c>
      <c r="C2008" s="10" t="s">
        <v>4043</v>
      </c>
      <c r="D2008" s="8">
        <v>24.0</v>
      </c>
      <c r="E2008" s="8">
        <v>7.0</v>
      </c>
      <c r="F2008" s="8">
        <v>3.0</v>
      </c>
      <c r="G2008" s="8">
        <v>4.0</v>
      </c>
      <c r="H2008" s="8">
        <v>6.0</v>
      </c>
      <c r="I2008" s="11">
        <v>1.0</v>
      </c>
      <c r="J2008" s="10">
        <v>0.4</v>
      </c>
      <c r="K2008" s="10">
        <v>2.0</v>
      </c>
      <c r="L2008" s="8">
        <v>21.4</v>
      </c>
      <c r="M2008" s="8">
        <v>0.0</v>
      </c>
      <c r="N2008" s="10">
        <v>0.1</v>
      </c>
      <c r="O2008" s="8">
        <v>0.0</v>
      </c>
      <c r="P2008" s="8">
        <v>0.1</v>
      </c>
      <c r="Q2008" s="8">
        <v>0.3</v>
      </c>
      <c r="R2008" s="8">
        <v>50.0</v>
      </c>
      <c r="S2008" s="8">
        <v>0.7</v>
      </c>
      <c r="T2008" s="8">
        <v>0.4</v>
      </c>
      <c r="U2008" s="8">
        <v>1.1</v>
      </c>
      <c r="V2008" s="8">
        <v>0.3</v>
      </c>
      <c r="W2008" s="8">
        <v>0.4</v>
      </c>
      <c r="X2008" s="8">
        <v>0.4</v>
      </c>
      <c r="Y2008" s="8">
        <v>0.0</v>
      </c>
      <c r="Z2008" s="8">
        <v>1.1</v>
      </c>
      <c r="AA2008" s="8">
        <v>3.3</v>
      </c>
      <c r="AB2008" s="8">
        <v>0.0</v>
      </c>
      <c r="AC2008" s="8">
        <v>0.0</v>
      </c>
      <c r="AD2008" s="8">
        <v>-3.1</v>
      </c>
      <c r="AE2008" s="14">
        <v>2012.0</v>
      </c>
      <c r="AF2008" s="17"/>
    </row>
    <row r="2009">
      <c r="A2009" s="8">
        <v>139.0</v>
      </c>
      <c r="B2009" s="9" t="s">
        <v>4044</v>
      </c>
      <c r="C2009" s="10" t="s">
        <v>4045</v>
      </c>
      <c r="D2009" s="8">
        <v>34.0</v>
      </c>
      <c r="E2009" s="8">
        <v>11.0</v>
      </c>
      <c r="F2009" s="8">
        <v>2.0</v>
      </c>
      <c r="G2009" s="8">
        <v>9.0</v>
      </c>
      <c r="H2009" s="8">
        <v>7.5</v>
      </c>
      <c r="I2009" s="11">
        <v>1.0</v>
      </c>
      <c r="J2009" s="10">
        <v>0.4</v>
      </c>
      <c r="K2009" s="10">
        <v>2.2</v>
      </c>
      <c r="L2009" s="8">
        <v>16.7</v>
      </c>
      <c r="M2009" s="10">
        <v>0.1</v>
      </c>
      <c r="N2009" s="10">
        <v>1.0</v>
      </c>
      <c r="O2009" s="8">
        <v>9.1</v>
      </c>
      <c r="P2009" s="8">
        <v>0.2</v>
      </c>
      <c r="Q2009" s="8">
        <v>0.2</v>
      </c>
      <c r="R2009" s="8">
        <v>100.0</v>
      </c>
      <c r="S2009" s="8">
        <v>0.1</v>
      </c>
      <c r="T2009" s="8">
        <v>0.6</v>
      </c>
      <c r="U2009" s="8">
        <v>0.7</v>
      </c>
      <c r="V2009" s="8">
        <v>0.5</v>
      </c>
      <c r="W2009" s="8">
        <v>0.8</v>
      </c>
      <c r="X2009" s="8">
        <v>0.3</v>
      </c>
      <c r="Y2009" s="8">
        <v>0.0</v>
      </c>
      <c r="Z2009" s="8">
        <v>0.9</v>
      </c>
      <c r="AA2009" s="8">
        <v>2.9</v>
      </c>
      <c r="AB2009" s="8">
        <v>0.0</v>
      </c>
      <c r="AC2009" s="8">
        <v>0.0</v>
      </c>
      <c r="AD2009" s="8">
        <v>-5.0</v>
      </c>
      <c r="AE2009" s="14">
        <v>2012.0</v>
      </c>
      <c r="AF2009" s="17"/>
    </row>
    <row r="2010">
      <c r="A2010" s="8">
        <v>139.0</v>
      </c>
      <c r="B2010" s="9" t="s">
        <v>4046</v>
      </c>
      <c r="C2010" s="10" t="s">
        <v>4047</v>
      </c>
      <c r="D2010" s="8">
        <v>27.0</v>
      </c>
      <c r="E2010" s="8">
        <v>10.0</v>
      </c>
      <c r="F2010" s="8">
        <v>7.0</v>
      </c>
      <c r="G2010" s="8">
        <v>3.0</v>
      </c>
      <c r="H2010" s="8">
        <v>5.7</v>
      </c>
      <c r="I2010" s="11">
        <v>1.0</v>
      </c>
      <c r="J2010" s="10">
        <v>0.2</v>
      </c>
      <c r="K2010" s="10">
        <v>0.8</v>
      </c>
      <c r="L2010" s="8">
        <v>25.0</v>
      </c>
      <c r="M2010" s="8">
        <v>0.0</v>
      </c>
      <c r="N2010" s="8">
        <v>0.0</v>
      </c>
      <c r="O2010" s="8">
        <v>0.0</v>
      </c>
      <c r="P2010" s="8">
        <v>0.6</v>
      </c>
      <c r="Q2010" s="8">
        <v>0.6</v>
      </c>
      <c r="R2010" s="8">
        <v>100.0</v>
      </c>
      <c r="S2010" s="8">
        <v>0.0</v>
      </c>
      <c r="T2010" s="8">
        <v>1.2</v>
      </c>
      <c r="U2010" s="8">
        <v>1.2</v>
      </c>
      <c r="V2010" s="8">
        <v>0.5</v>
      </c>
      <c r="W2010" s="8">
        <v>0.6</v>
      </c>
      <c r="X2010" s="8">
        <v>0.3</v>
      </c>
      <c r="Y2010" s="8">
        <v>0.2</v>
      </c>
      <c r="Z2010" s="8">
        <v>0.9</v>
      </c>
      <c r="AA2010" s="8">
        <v>3.7</v>
      </c>
      <c r="AB2010" s="8">
        <v>0.0</v>
      </c>
      <c r="AC2010" s="8">
        <v>0.0</v>
      </c>
      <c r="AD2010" s="8">
        <v>-0.7</v>
      </c>
      <c r="AE2010" s="14">
        <v>2012.0</v>
      </c>
      <c r="AF2010" s="17"/>
    </row>
    <row r="2011">
      <c r="A2011" s="8">
        <v>143.0</v>
      </c>
      <c r="B2011" s="9" t="s">
        <v>4048</v>
      </c>
      <c r="C2011" s="10" t="s">
        <v>4049</v>
      </c>
      <c r="D2011" s="8">
        <v>24.0</v>
      </c>
      <c r="E2011" s="8">
        <v>3.0</v>
      </c>
      <c r="F2011" s="8">
        <v>3.0</v>
      </c>
      <c r="G2011" s="8">
        <v>0.0</v>
      </c>
      <c r="H2011" s="8">
        <v>4.9</v>
      </c>
      <c r="I2011" s="11">
        <v>0.7</v>
      </c>
      <c r="J2011" s="10">
        <v>0.3</v>
      </c>
      <c r="K2011" s="10">
        <v>1.7</v>
      </c>
      <c r="L2011" s="8">
        <v>20.0</v>
      </c>
      <c r="M2011" s="8">
        <v>0.0</v>
      </c>
      <c r="N2011" s="10">
        <v>1.3</v>
      </c>
      <c r="O2011" s="8">
        <v>0.0</v>
      </c>
      <c r="P2011" s="8">
        <v>0.0</v>
      </c>
      <c r="Q2011" s="8">
        <v>0.0</v>
      </c>
      <c r="R2011" s="8">
        <v>0.0</v>
      </c>
      <c r="S2011" s="8">
        <v>0.0</v>
      </c>
      <c r="T2011" s="8">
        <v>0.0</v>
      </c>
      <c r="U2011" s="8">
        <v>0.0</v>
      </c>
      <c r="V2011" s="8">
        <v>1.0</v>
      </c>
      <c r="W2011" s="8">
        <v>0.7</v>
      </c>
      <c r="X2011" s="8">
        <v>0.3</v>
      </c>
      <c r="Y2011" s="8">
        <v>0.0</v>
      </c>
      <c r="Z2011" s="8">
        <v>0.3</v>
      </c>
      <c r="AA2011" s="8">
        <v>2.3</v>
      </c>
      <c r="AB2011" s="8">
        <v>0.0</v>
      </c>
      <c r="AC2011" s="8">
        <v>0.0</v>
      </c>
      <c r="AD2011" s="8">
        <v>-3.3</v>
      </c>
      <c r="AE2011" s="14">
        <v>2012.0</v>
      </c>
      <c r="AF2011" s="17"/>
    </row>
    <row r="2012">
      <c r="A2012" s="8">
        <v>144.0</v>
      </c>
      <c r="B2012" s="9" t="s">
        <v>4050</v>
      </c>
      <c r="C2012" s="10" t="s">
        <v>4051</v>
      </c>
      <c r="D2012" s="8">
        <v>40.0</v>
      </c>
      <c r="E2012" s="8">
        <v>28.0</v>
      </c>
      <c r="F2012" s="8">
        <v>19.0</v>
      </c>
      <c r="G2012" s="8">
        <v>9.0</v>
      </c>
      <c r="H2012" s="8">
        <v>5.6</v>
      </c>
      <c r="I2012" s="11">
        <v>0.2</v>
      </c>
      <c r="J2012" s="10">
        <v>0.1</v>
      </c>
      <c r="K2012" s="10">
        <v>0.4</v>
      </c>
      <c r="L2012" s="8">
        <v>16.7</v>
      </c>
      <c r="M2012" s="8">
        <v>0.0</v>
      </c>
      <c r="N2012" s="10">
        <v>0.3</v>
      </c>
      <c r="O2012" s="8">
        <v>12.5</v>
      </c>
      <c r="P2012" s="8">
        <v>0.0</v>
      </c>
      <c r="Q2012" s="8">
        <v>0.1</v>
      </c>
      <c r="R2012" s="8">
        <v>50.0</v>
      </c>
      <c r="S2012" s="8">
        <v>0.0</v>
      </c>
      <c r="T2012" s="8">
        <v>0.2</v>
      </c>
      <c r="U2012" s="8">
        <v>0.3</v>
      </c>
      <c r="V2012" s="8">
        <v>0.4</v>
      </c>
      <c r="W2012" s="8">
        <v>0.3</v>
      </c>
      <c r="X2012" s="8">
        <v>0.3</v>
      </c>
      <c r="Y2012" s="8">
        <v>0.0</v>
      </c>
      <c r="Z2012" s="8">
        <v>0.3</v>
      </c>
      <c r="AA2012" s="8">
        <v>1.5</v>
      </c>
      <c r="AB2012" s="8">
        <v>0.0</v>
      </c>
      <c r="AC2012" s="8">
        <v>0.0</v>
      </c>
      <c r="AD2012" s="8">
        <v>-0.6</v>
      </c>
      <c r="AE2012" s="14">
        <v>2012.0</v>
      </c>
      <c r="AF2012" s="17"/>
    </row>
    <row r="2013">
      <c r="A2013" s="8">
        <v>145.0</v>
      </c>
      <c r="B2013" s="9" t="s">
        <v>4052</v>
      </c>
      <c r="C2013" s="10" t="s">
        <v>4053</v>
      </c>
      <c r="D2013" s="8">
        <v>24.0</v>
      </c>
      <c r="E2013" s="8">
        <v>1.0</v>
      </c>
      <c r="F2013" s="8">
        <v>1.0</v>
      </c>
      <c r="G2013" s="8">
        <v>0.0</v>
      </c>
      <c r="H2013" s="8">
        <v>4.2</v>
      </c>
      <c r="I2013" s="11">
        <v>0.0</v>
      </c>
      <c r="J2013" s="8">
        <v>0.0</v>
      </c>
      <c r="K2013" s="10">
        <v>2.0</v>
      </c>
      <c r="L2013" s="8">
        <v>0.0</v>
      </c>
      <c r="M2013" s="8">
        <v>0.0</v>
      </c>
      <c r="N2013" s="10">
        <v>1.0</v>
      </c>
      <c r="O2013" s="8">
        <v>0.0</v>
      </c>
      <c r="P2013" s="8">
        <v>0.0</v>
      </c>
      <c r="Q2013" s="8">
        <v>0.0</v>
      </c>
      <c r="R2013" s="8">
        <v>0.0</v>
      </c>
      <c r="S2013" s="8">
        <v>1.0</v>
      </c>
      <c r="T2013" s="8">
        <v>1.0</v>
      </c>
      <c r="U2013" s="8">
        <v>2.0</v>
      </c>
      <c r="V2013" s="8">
        <v>0.0</v>
      </c>
      <c r="W2013" s="8">
        <v>1.0</v>
      </c>
      <c r="X2013" s="8">
        <v>0.0</v>
      </c>
      <c r="Y2013" s="8">
        <v>0.0</v>
      </c>
      <c r="Z2013" s="8">
        <v>2.0</v>
      </c>
      <c r="AA2013" s="8">
        <v>2.0</v>
      </c>
      <c r="AB2013" s="8">
        <v>0.0</v>
      </c>
      <c r="AC2013" s="8">
        <v>0.0</v>
      </c>
      <c r="AD2013" s="8">
        <v>-8.0</v>
      </c>
      <c r="AE2013" s="14">
        <v>2012.0</v>
      </c>
      <c r="AF2013" s="17"/>
    </row>
    <row r="2014">
      <c r="A2014" s="15">
        <v>145.0</v>
      </c>
      <c r="B2014" s="9" t="s">
        <v>4054</v>
      </c>
      <c r="C2014" s="10" t="s">
        <v>4055</v>
      </c>
      <c r="D2014" s="15">
        <v>29.0</v>
      </c>
      <c r="E2014" s="15">
        <v>2.0</v>
      </c>
      <c r="F2014" s="15">
        <v>1.0</v>
      </c>
      <c r="G2014" s="15">
        <v>1.0</v>
      </c>
      <c r="H2014" s="15">
        <v>7.3</v>
      </c>
      <c r="I2014" s="16">
        <v>0.0</v>
      </c>
      <c r="J2014" s="15">
        <v>0.0</v>
      </c>
      <c r="K2014" s="10">
        <v>1.0</v>
      </c>
      <c r="L2014" s="15">
        <v>0.0</v>
      </c>
      <c r="M2014" s="15">
        <v>0.0</v>
      </c>
      <c r="N2014" s="15">
        <v>0.0</v>
      </c>
      <c r="O2014" s="15">
        <v>0.0</v>
      </c>
      <c r="P2014" s="15">
        <v>0.0</v>
      </c>
      <c r="Q2014" s="15">
        <v>0.0</v>
      </c>
      <c r="R2014" s="15">
        <v>0.0</v>
      </c>
      <c r="S2014" s="15">
        <v>0.5</v>
      </c>
      <c r="T2014" s="15">
        <v>1.0</v>
      </c>
      <c r="U2014" s="15">
        <v>1.5</v>
      </c>
      <c r="V2014" s="15">
        <v>0.0</v>
      </c>
      <c r="W2014" s="15">
        <v>1.0</v>
      </c>
      <c r="X2014" s="15">
        <v>0.0</v>
      </c>
      <c r="Y2014" s="15">
        <v>0.0</v>
      </c>
      <c r="Z2014" s="15">
        <v>0.5</v>
      </c>
      <c r="AA2014" s="15">
        <v>1.5</v>
      </c>
      <c r="AB2014" s="15">
        <v>0.0</v>
      </c>
      <c r="AC2014" s="15">
        <v>0.0</v>
      </c>
      <c r="AD2014" s="15">
        <v>-8.0</v>
      </c>
      <c r="AE2014" s="14">
        <v>2012.0</v>
      </c>
      <c r="AF2014" s="17"/>
    </row>
    <row r="2015">
      <c r="A2015" s="8">
        <v>1.0</v>
      </c>
      <c r="B2015" s="9" t="s">
        <v>4056</v>
      </c>
      <c r="C2015" s="10" t="s">
        <v>4057</v>
      </c>
      <c r="D2015" s="8">
        <v>30.0</v>
      </c>
      <c r="E2015" s="8">
        <v>32.0</v>
      </c>
      <c r="F2015" s="8">
        <v>18.0</v>
      </c>
      <c r="G2015" s="8">
        <v>14.0</v>
      </c>
      <c r="H2015" s="8">
        <v>30.1</v>
      </c>
      <c r="I2015" s="11">
        <v>21.6</v>
      </c>
      <c r="J2015" s="10">
        <v>6.5</v>
      </c>
      <c r="K2015" s="10">
        <v>14.5</v>
      </c>
      <c r="L2015" s="8">
        <v>44.9</v>
      </c>
      <c r="M2015" s="10">
        <v>2.5</v>
      </c>
      <c r="N2015" s="10">
        <v>6.4</v>
      </c>
      <c r="O2015" s="8">
        <v>39.5</v>
      </c>
      <c r="P2015" s="8">
        <v>6.1</v>
      </c>
      <c r="Q2015" s="8">
        <v>6.8</v>
      </c>
      <c r="R2015" s="8">
        <v>90.3</v>
      </c>
      <c r="S2015" s="8">
        <v>0.4</v>
      </c>
      <c r="T2015" s="8">
        <v>2.8</v>
      </c>
      <c r="U2015" s="8">
        <v>3.2</v>
      </c>
      <c r="V2015" s="8">
        <v>3.6</v>
      </c>
      <c r="W2015" s="8">
        <v>3.0</v>
      </c>
      <c r="X2015" s="8">
        <v>0.8</v>
      </c>
      <c r="Y2015" s="8">
        <v>0.6</v>
      </c>
      <c r="Z2015" s="8">
        <v>3.5</v>
      </c>
      <c r="AA2015" s="8">
        <v>33.6</v>
      </c>
      <c r="AB2015" s="8">
        <v>0.0</v>
      </c>
      <c r="AC2015" s="8">
        <v>0.0</v>
      </c>
      <c r="AD2015" s="8">
        <v>4.4</v>
      </c>
      <c r="AE2015" s="14">
        <v>2011.0</v>
      </c>
      <c r="AF2015" s="17"/>
    </row>
    <row r="2016">
      <c r="A2016" s="8">
        <v>2.0</v>
      </c>
      <c r="B2016" s="9" t="s">
        <v>4058</v>
      </c>
      <c r="C2016" s="10" t="s">
        <v>4059</v>
      </c>
      <c r="D2016" s="8">
        <v>25.0</v>
      </c>
      <c r="E2016" s="8">
        <v>33.0</v>
      </c>
      <c r="F2016" s="8">
        <v>20.0</v>
      </c>
      <c r="G2016" s="8">
        <v>13.0</v>
      </c>
      <c r="H2016" s="8">
        <v>27.9</v>
      </c>
      <c r="I2016" s="11">
        <v>21.6</v>
      </c>
      <c r="J2016" s="10">
        <v>7.1</v>
      </c>
      <c r="K2016" s="10">
        <v>16.8</v>
      </c>
      <c r="L2016" s="8">
        <v>42.4</v>
      </c>
      <c r="M2016" s="10">
        <v>0.6</v>
      </c>
      <c r="N2016" s="10">
        <v>2.2</v>
      </c>
      <c r="O2016" s="8">
        <v>26.4</v>
      </c>
      <c r="P2016" s="8">
        <v>6.8</v>
      </c>
      <c r="Q2016" s="8">
        <v>8.7</v>
      </c>
      <c r="R2016" s="8">
        <v>77.7</v>
      </c>
      <c r="S2016" s="8">
        <v>1.6</v>
      </c>
      <c r="T2016" s="8">
        <v>3.6</v>
      </c>
      <c r="U2016" s="8">
        <v>5.2</v>
      </c>
      <c r="V2016" s="8">
        <v>2.5</v>
      </c>
      <c r="W2016" s="8">
        <v>3.2</v>
      </c>
      <c r="X2016" s="8">
        <v>2.2</v>
      </c>
      <c r="Y2016" s="8">
        <v>1.0</v>
      </c>
      <c r="Z2016" s="8">
        <v>3.0</v>
      </c>
      <c r="AA2016" s="8">
        <v>36.2</v>
      </c>
      <c r="AB2016" s="8">
        <v>2.0</v>
      </c>
      <c r="AC2016" s="8">
        <v>0.0</v>
      </c>
      <c r="AD2016" s="8">
        <v>3.2</v>
      </c>
      <c r="AE2016" s="14">
        <v>2011.0</v>
      </c>
      <c r="AF2016" s="17"/>
    </row>
    <row r="2017">
      <c r="A2017" s="8">
        <v>3.0</v>
      </c>
      <c r="B2017" s="9" t="s">
        <v>4060</v>
      </c>
      <c r="C2017" s="10" t="s">
        <v>4061</v>
      </c>
      <c r="D2017" s="8">
        <v>26.0</v>
      </c>
      <c r="E2017" s="8">
        <v>34.0</v>
      </c>
      <c r="F2017" s="8">
        <v>14.0</v>
      </c>
      <c r="G2017" s="8">
        <v>20.0</v>
      </c>
      <c r="H2017" s="8">
        <v>34.6</v>
      </c>
      <c r="I2017" s="11">
        <v>20.0</v>
      </c>
      <c r="J2017" s="10">
        <v>7.7</v>
      </c>
      <c r="K2017" s="10">
        <v>13.1</v>
      </c>
      <c r="L2017" s="8">
        <v>59.1</v>
      </c>
      <c r="M2017" s="8">
        <v>0.0</v>
      </c>
      <c r="N2017" s="8">
        <v>0.0</v>
      </c>
      <c r="O2017" s="8">
        <v>0.0</v>
      </c>
      <c r="P2017" s="8">
        <v>4.5</v>
      </c>
      <c r="Q2017" s="8">
        <v>5.9</v>
      </c>
      <c r="R2017" s="8">
        <v>76.6</v>
      </c>
      <c r="S2017" s="8">
        <v>2.9</v>
      </c>
      <c r="T2017" s="8">
        <v>7.3</v>
      </c>
      <c r="U2017" s="8">
        <v>10.2</v>
      </c>
      <c r="V2017" s="8">
        <v>0.6</v>
      </c>
      <c r="W2017" s="8">
        <v>2.8</v>
      </c>
      <c r="X2017" s="8">
        <v>1.2</v>
      </c>
      <c r="Y2017" s="8">
        <v>2.0</v>
      </c>
      <c r="Z2017" s="8">
        <v>2.5</v>
      </c>
      <c r="AA2017" s="8">
        <v>37.3</v>
      </c>
      <c r="AB2017" s="8">
        <v>22.0</v>
      </c>
      <c r="AC2017" s="8">
        <v>0.0</v>
      </c>
      <c r="AD2017" s="8">
        <v>-1.0</v>
      </c>
      <c r="AE2017" s="14">
        <v>2011.0</v>
      </c>
      <c r="AF2017" s="17"/>
    </row>
    <row r="2018">
      <c r="A2018" s="8">
        <v>4.0</v>
      </c>
      <c r="B2018" s="9" t="s">
        <v>4062</v>
      </c>
      <c r="C2018" s="10" t="s">
        <v>4063</v>
      </c>
      <c r="D2018" s="8">
        <v>26.0</v>
      </c>
      <c r="E2018" s="8">
        <v>17.0</v>
      </c>
      <c r="F2018" s="8">
        <v>8.0</v>
      </c>
      <c r="G2018" s="8">
        <v>9.0</v>
      </c>
      <c r="H2018" s="8">
        <v>32.6</v>
      </c>
      <c r="I2018" s="11">
        <v>18.5</v>
      </c>
      <c r="J2018" s="10">
        <v>6.8</v>
      </c>
      <c r="K2018" s="10">
        <v>13.4</v>
      </c>
      <c r="L2018" s="8">
        <v>51.1</v>
      </c>
      <c r="M2018" s="10">
        <v>1.1</v>
      </c>
      <c r="N2018" s="10">
        <v>2.5</v>
      </c>
      <c r="O2018" s="8">
        <v>41.9</v>
      </c>
      <c r="P2018" s="8">
        <v>3.8</v>
      </c>
      <c r="Q2018" s="8">
        <v>5.1</v>
      </c>
      <c r="R2018" s="8">
        <v>73.6</v>
      </c>
      <c r="S2018" s="8">
        <v>1.2</v>
      </c>
      <c r="T2018" s="8">
        <v>7.4</v>
      </c>
      <c r="U2018" s="8">
        <v>8.6</v>
      </c>
      <c r="V2018" s="8">
        <v>2.8</v>
      </c>
      <c r="W2018" s="8">
        <v>1.9</v>
      </c>
      <c r="X2018" s="8">
        <v>1.2</v>
      </c>
      <c r="Y2018" s="8">
        <v>1.6</v>
      </c>
      <c r="Z2018" s="8">
        <v>2.0</v>
      </c>
      <c r="AA2018" s="8">
        <v>36.5</v>
      </c>
      <c r="AB2018" s="8">
        <v>6.0</v>
      </c>
      <c r="AC2018" s="8">
        <v>0.0</v>
      </c>
      <c r="AD2018" s="8">
        <v>-0.5</v>
      </c>
      <c r="AE2018" s="14">
        <v>2011.0</v>
      </c>
      <c r="AF2018" s="17"/>
    </row>
    <row r="2019">
      <c r="A2019" s="8">
        <v>5.0</v>
      </c>
      <c r="B2019" s="9" t="s">
        <v>4064</v>
      </c>
      <c r="C2019" s="10" t="s">
        <v>4065</v>
      </c>
      <c r="D2019" s="8">
        <v>25.0</v>
      </c>
      <c r="E2019" s="8">
        <v>31.0</v>
      </c>
      <c r="F2019" s="8">
        <v>6.0</v>
      </c>
      <c r="G2019" s="8">
        <v>25.0</v>
      </c>
      <c r="H2019" s="8">
        <v>34.3</v>
      </c>
      <c r="I2019" s="11">
        <v>18.2</v>
      </c>
      <c r="J2019" s="10">
        <v>7.3</v>
      </c>
      <c r="K2019" s="10">
        <v>13.7</v>
      </c>
      <c r="L2019" s="8">
        <v>53.4</v>
      </c>
      <c r="M2019" s="8">
        <v>0.0</v>
      </c>
      <c r="N2019" s="10">
        <v>0.3</v>
      </c>
      <c r="O2019" s="8">
        <v>12.5</v>
      </c>
      <c r="P2019" s="8">
        <v>3.5</v>
      </c>
      <c r="Q2019" s="8">
        <v>4.9</v>
      </c>
      <c r="R2019" s="8">
        <v>71.1</v>
      </c>
      <c r="S2019" s="8">
        <v>3.1</v>
      </c>
      <c r="T2019" s="8">
        <v>4.5</v>
      </c>
      <c r="U2019" s="8">
        <v>7.6</v>
      </c>
      <c r="V2019" s="8">
        <v>1.6</v>
      </c>
      <c r="W2019" s="8">
        <v>3.3</v>
      </c>
      <c r="X2019" s="8">
        <v>1.3</v>
      </c>
      <c r="Y2019" s="8">
        <v>0.5</v>
      </c>
      <c r="Z2019" s="8">
        <v>2.3</v>
      </c>
      <c r="AA2019" s="8">
        <v>30.9</v>
      </c>
      <c r="AB2019" s="8">
        <v>7.0</v>
      </c>
      <c r="AC2019" s="8">
        <v>0.0</v>
      </c>
      <c r="AD2019" s="8">
        <v>-5.8</v>
      </c>
      <c r="AE2019" s="14">
        <v>2011.0</v>
      </c>
      <c r="AF2019" s="17"/>
    </row>
    <row r="2020">
      <c r="A2020" s="8">
        <v>6.0</v>
      </c>
      <c r="B2020" s="9" t="s">
        <v>4066</v>
      </c>
      <c r="C2020" s="10" t="s">
        <v>4067</v>
      </c>
      <c r="D2020" s="8">
        <v>23.0</v>
      </c>
      <c r="E2020" s="8">
        <v>34.0</v>
      </c>
      <c r="F2020" s="8">
        <v>21.0</v>
      </c>
      <c r="G2020" s="8">
        <v>13.0</v>
      </c>
      <c r="H2020" s="8">
        <v>33.4</v>
      </c>
      <c r="I2020" s="11">
        <v>17.6</v>
      </c>
      <c r="J2020" s="10">
        <v>7.5</v>
      </c>
      <c r="K2020" s="10">
        <v>16.0</v>
      </c>
      <c r="L2020" s="8">
        <v>46.8</v>
      </c>
      <c r="M2020" s="8">
        <v>0.0</v>
      </c>
      <c r="N2020" s="10">
        <v>0.1</v>
      </c>
      <c r="O2020" s="8">
        <v>0.0</v>
      </c>
      <c r="P2020" s="8">
        <v>2.7</v>
      </c>
      <c r="Q2020" s="8">
        <v>3.9</v>
      </c>
      <c r="R2020" s="8">
        <v>68.7</v>
      </c>
      <c r="S2020" s="8">
        <v>3.7</v>
      </c>
      <c r="T2020" s="8">
        <v>7.3</v>
      </c>
      <c r="U2020" s="8">
        <v>11.0</v>
      </c>
      <c r="V2020" s="8">
        <v>1.9</v>
      </c>
      <c r="W2020" s="8">
        <v>2.2</v>
      </c>
      <c r="X2020" s="8">
        <v>0.8</v>
      </c>
      <c r="Y2020" s="8">
        <v>1.8</v>
      </c>
      <c r="Z2020" s="8">
        <v>2.6</v>
      </c>
      <c r="AA2020" s="8">
        <v>35.6</v>
      </c>
      <c r="AB2020" s="8">
        <v>23.0</v>
      </c>
      <c r="AC2020" s="8">
        <v>0.0</v>
      </c>
      <c r="AD2020" s="8">
        <v>2.8</v>
      </c>
      <c r="AE2020" s="14">
        <v>2011.0</v>
      </c>
      <c r="AF2020" s="17"/>
    </row>
    <row r="2021">
      <c r="A2021" s="8">
        <v>7.0</v>
      </c>
      <c r="B2021" s="9" t="s">
        <v>4068</v>
      </c>
      <c r="C2021" s="10" t="s">
        <v>4069</v>
      </c>
      <c r="D2021" s="8">
        <v>29.0</v>
      </c>
      <c r="E2021" s="8">
        <v>34.0</v>
      </c>
      <c r="F2021" s="8">
        <v>19.0</v>
      </c>
      <c r="G2021" s="8">
        <v>15.0</v>
      </c>
      <c r="H2021" s="8">
        <v>33.9</v>
      </c>
      <c r="I2021" s="11">
        <v>17.4</v>
      </c>
      <c r="J2021" s="10">
        <v>6.2</v>
      </c>
      <c r="K2021" s="10">
        <v>15.5</v>
      </c>
      <c r="L2021" s="8">
        <v>40.2</v>
      </c>
      <c r="M2021" s="10">
        <v>1.7</v>
      </c>
      <c r="N2021" s="10">
        <v>4.9</v>
      </c>
      <c r="O2021" s="8">
        <v>34.5</v>
      </c>
      <c r="P2021" s="8">
        <v>3.2</v>
      </c>
      <c r="Q2021" s="8">
        <v>3.9</v>
      </c>
      <c r="R2021" s="8">
        <v>81.3</v>
      </c>
      <c r="S2021" s="8">
        <v>0.6</v>
      </c>
      <c r="T2021" s="8">
        <v>3.4</v>
      </c>
      <c r="U2021" s="8">
        <v>4.1</v>
      </c>
      <c r="V2021" s="8">
        <v>4.7</v>
      </c>
      <c r="W2021" s="8">
        <v>2.7</v>
      </c>
      <c r="X2021" s="8">
        <v>1.3</v>
      </c>
      <c r="Y2021" s="8">
        <v>0.3</v>
      </c>
      <c r="Z2021" s="8">
        <v>2.0</v>
      </c>
      <c r="AA2021" s="8">
        <v>31.0</v>
      </c>
      <c r="AB2021" s="8">
        <v>2.0</v>
      </c>
      <c r="AC2021" s="8">
        <v>0.0</v>
      </c>
      <c r="AD2021" s="8">
        <v>2.1</v>
      </c>
      <c r="AE2021" s="14">
        <v>2011.0</v>
      </c>
      <c r="AF2021" s="17"/>
    </row>
    <row r="2022">
      <c r="A2022" s="8">
        <v>8.0</v>
      </c>
      <c r="B2022" s="9" t="s">
        <v>4070</v>
      </c>
      <c r="C2022" s="10" t="s">
        <v>4071</v>
      </c>
      <c r="D2022" s="8">
        <v>31.0</v>
      </c>
      <c r="E2022" s="8">
        <v>29.0</v>
      </c>
      <c r="F2022" s="8">
        <v>17.0</v>
      </c>
      <c r="G2022" s="8">
        <v>12.0</v>
      </c>
      <c r="H2022" s="8">
        <v>29.8</v>
      </c>
      <c r="I2022" s="11">
        <v>16.7</v>
      </c>
      <c r="J2022" s="10">
        <v>5.7</v>
      </c>
      <c r="K2022" s="10">
        <v>11.1</v>
      </c>
      <c r="L2022" s="8">
        <v>51.1</v>
      </c>
      <c r="M2022" s="10">
        <v>1.6</v>
      </c>
      <c r="N2022" s="10">
        <v>3.9</v>
      </c>
      <c r="O2022" s="8">
        <v>40.2</v>
      </c>
      <c r="P2022" s="8">
        <v>3.8</v>
      </c>
      <c r="Q2022" s="8">
        <v>4.4</v>
      </c>
      <c r="R2022" s="8">
        <v>87.4</v>
      </c>
      <c r="S2022" s="8">
        <v>1.0</v>
      </c>
      <c r="T2022" s="8">
        <v>3.9</v>
      </c>
      <c r="U2022" s="8">
        <v>4.9</v>
      </c>
      <c r="V2022" s="8">
        <v>4.7</v>
      </c>
      <c r="W2022" s="8">
        <v>2.2</v>
      </c>
      <c r="X2022" s="8">
        <v>1.7</v>
      </c>
      <c r="Y2022" s="8">
        <v>0.4</v>
      </c>
      <c r="Z2022" s="8">
        <v>2.3</v>
      </c>
      <c r="AA2022" s="8">
        <v>31.9</v>
      </c>
      <c r="AB2022" s="8">
        <v>2.0</v>
      </c>
      <c r="AC2022" s="8">
        <v>0.0</v>
      </c>
      <c r="AD2022" s="8">
        <v>5.2</v>
      </c>
      <c r="AE2022" s="14">
        <v>2011.0</v>
      </c>
      <c r="AF2022" s="17"/>
    </row>
    <row r="2023">
      <c r="A2023" s="8">
        <v>9.0</v>
      </c>
      <c r="B2023" s="9" t="s">
        <v>4072</v>
      </c>
      <c r="C2023" s="10" t="s">
        <v>4073</v>
      </c>
      <c r="D2023" s="8">
        <v>28.0</v>
      </c>
      <c r="E2023" s="8">
        <v>34.0</v>
      </c>
      <c r="F2023" s="8">
        <v>27.0</v>
      </c>
      <c r="G2023" s="8">
        <v>7.0</v>
      </c>
      <c r="H2023" s="8">
        <v>29.3</v>
      </c>
      <c r="I2023" s="11">
        <v>16.2</v>
      </c>
      <c r="J2023" s="10">
        <v>6.8</v>
      </c>
      <c r="K2023" s="10">
        <v>13.5</v>
      </c>
      <c r="L2023" s="8">
        <v>50.4</v>
      </c>
      <c r="M2023" s="10">
        <v>0.7</v>
      </c>
      <c r="N2023" s="10">
        <v>1.8</v>
      </c>
      <c r="O2023" s="8">
        <v>41.7</v>
      </c>
      <c r="P2023" s="8">
        <v>1.9</v>
      </c>
      <c r="Q2023" s="8">
        <v>2.2</v>
      </c>
      <c r="R2023" s="8">
        <v>86.5</v>
      </c>
      <c r="S2023" s="8">
        <v>0.6</v>
      </c>
      <c r="T2023" s="8">
        <v>3.0</v>
      </c>
      <c r="U2023" s="8">
        <v>3.5</v>
      </c>
      <c r="V2023" s="8">
        <v>2.2</v>
      </c>
      <c r="W2023" s="8">
        <v>1.3</v>
      </c>
      <c r="X2023" s="8">
        <v>0.9</v>
      </c>
      <c r="Y2023" s="8">
        <v>0.4</v>
      </c>
      <c r="Z2023" s="8">
        <v>1.2</v>
      </c>
      <c r="AA2023" s="8">
        <v>25.3</v>
      </c>
      <c r="AB2023" s="8">
        <v>0.0</v>
      </c>
      <c r="AC2023" s="8">
        <v>0.0</v>
      </c>
      <c r="AD2023" s="8">
        <v>5.8</v>
      </c>
      <c r="AE2023" s="14">
        <v>2011.0</v>
      </c>
      <c r="AF2023" s="17"/>
    </row>
    <row r="2024">
      <c r="A2024" s="8">
        <v>10.0</v>
      </c>
      <c r="B2024" s="9" t="s">
        <v>4074</v>
      </c>
      <c r="C2024" s="10" t="s">
        <v>4075</v>
      </c>
      <c r="D2024" s="8">
        <v>35.0</v>
      </c>
      <c r="E2024" s="8">
        <v>33.0</v>
      </c>
      <c r="F2024" s="8">
        <v>17.0</v>
      </c>
      <c r="G2024" s="8">
        <v>16.0</v>
      </c>
      <c r="H2024" s="8">
        <v>31.8</v>
      </c>
      <c r="I2024" s="11">
        <v>15.9</v>
      </c>
      <c r="J2024" s="10">
        <v>5.3</v>
      </c>
      <c r="K2024" s="10">
        <v>12.1</v>
      </c>
      <c r="L2024" s="8">
        <v>44.0</v>
      </c>
      <c r="M2024" s="10">
        <v>2.3</v>
      </c>
      <c r="N2024" s="10">
        <v>5.8</v>
      </c>
      <c r="O2024" s="8">
        <v>38.9</v>
      </c>
      <c r="P2024" s="8">
        <v>3.0</v>
      </c>
      <c r="Q2024" s="8">
        <v>3.4</v>
      </c>
      <c r="R2024" s="8">
        <v>89.2</v>
      </c>
      <c r="S2024" s="8">
        <v>0.2</v>
      </c>
      <c r="T2024" s="8">
        <v>2.8</v>
      </c>
      <c r="U2024" s="8">
        <v>2.9</v>
      </c>
      <c r="V2024" s="8">
        <v>5.8</v>
      </c>
      <c r="W2024" s="8">
        <v>3.6</v>
      </c>
      <c r="X2024" s="8">
        <v>1.5</v>
      </c>
      <c r="Y2024" s="8">
        <v>0.2</v>
      </c>
      <c r="Z2024" s="8">
        <v>1.5</v>
      </c>
      <c r="AA2024" s="8">
        <v>30.3</v>
      </c>
      <c r="AB2024" s="8">
        <v>2.0</v>
      </c>
      <c r="AC2024" s="8">
        <v>0.0</v>
      </c>
      <c r="AD2024" s="8">
        <v>3.9</v>
      </c>
      <c r="AE2024" s="14">
        <v>2011.0</v>
      </c>
      <c r="AF2024" s="17"/>
    </row>
    <row r="2025">
      <c r="A2025" s="8">
        <v>11.0</v>
      </c>
      <c r="B2025" s="9" t="s">
        <v>4076</v>
      </c>
      <c r="C2025" s="10" t="s">
        <v>4077</v>
      </c>
      <c r="D2025" s="8">
        <v>32.0</v>
      </c>
      <c r="E2025" s="8">
        <v>33.0</v>
      </c>
      <c r="F2025" s="8">
        <v>21.0</v>
      </c>
      <c r="G2025" s="8">
        <v>12.0</v>
      </c>
      <c r="H2025" s="8">
        <v>31.5</v>
      </c>
      <c r="I2025" s="11">
        <v>15.5</v>
      </c>
      <c r="J2025" s="10">
        <v>5.1</v>
      </c>
      <c r="K2025" s="10">
        <v>11.6</v>
      </c>
      <c r="L2025" s="8">
        <v>43.8</v>
      </c>
      <c r="M2025" s="10">
        <v>1.0</v>
      </c>
      <c r="N2025" s="10">
        <v>2.8</v>
      </c>
      <c r="O2025" s="8">
        <v>34.8</v>
      </c>
      <c r="P2025" s="8">
        <v>4.3</v>
      </c>
      <c r="Q2025" s="8">
        <v>4.9</v>
      </c>
      <c r="R2025" s="8">
        <v>88.3</v>
      </c>
      <c r="S2025" s="8">
        <v>1.9</v>
      </c>
      <c r="T2025" s="8">
        <v>5.2</v>
      </c>
      <c r="U2025" s="8">
        <v>7.1</v>
      </c>
      <c r="V2025" s="8">
        <v>3.5</v>
      </c>
      <c r="W2025" s="8">
        <v>2.2</v>
      </c>
      <c r="X2025" s="8">
        <v>2.0</v>
      </c>
      <c r="Y2025" s="8">
        <v>0.9</v>
      </c>
      <c r="Z2025" s="8">
        <v>2.1</v>
      </c>
      <c r="AA2025" s="8">
        <v>32.9</v>
      </c>
      <c r="AB2025" s="8">
        <v>4.0</v>
      </c>
      <c r="AC2025" s="8">
        <v>0.0</v>
      </c>
      <c r="AD2025" s="8">
        <v>5.5</v>
      </c>
      <c r="AE2025" s="14">
        <v>2011.0</v>
      </c>
      <c r="AF2025" s="17"/>
    </row>
    <row r="2026">
      <c r="A2026" s="8">
        <v>12.0</v>
      </c>
      <c r="B2026" s="9" t="s">
        <v>4078</v>
      </c>
      <c r="C2026" s="10" t="s">
        <v>4079</v>
      </c>
      <c r="D2026" s="8">
        <v>26.0</v>
      </c>
      <c r="E2026" s="8">
        <v>34.0</v>
      </c>
      <c r="F2026" s="8">
        <v>6.0</v>
      </c>
      <c r="G2026" s="8">
        <v>28.0</v>
      </c>
      <c r="H2026" s="8">
        <v>31.3</v>
      </c>
      <c r="I2026" s="11">
        <v>14.7</v>
      </c>
      <c r="J2026" s="10">
        <v>5.1</v>
      </c>
      <c r="K2026" s="10">
        <v>13.1</v>
      </c>
      <c r="L2026" s="8">
        <v>39.1</v>
      </c>
      <c r="M2026" s="10">
        <v>1.1</v>
      </c>
      <c r="N2026" s="10">
        <v>3.9</v>
      </c>
      <c r="O2026" s="8">
        <v>27.6</v>
      </c>
      <c r="P2026" s="8">
        <v>3.4</v>
      </c>
      <c r="Q2026" s="8">
        <v>4.1</v>
      </c>
      <c r="R2026" s="8">
        <v>82.9</v>
      </c>
      <c r="S2026" s="8">
        <v>0.9</v>
      </c>
      <c r="T2026" s="8">
        <v>1.5</v>
      </c>
      <c r="U2026" s="8">
        <v>2.4</v>
      </c>
      <c r="V2026" s="8">
        <v>3.1</v>
      </c>
      <c r="W2026" s="8">
        <v>3.1</v>
      </c>
      <c r="X2026" s="8">
        <v>1.7</v>
      </c>
      <c r="Y2026" s="8">
        <v>0.3</v>
      </c>
      <c r="Z2026" s="8">
        <v>3.2</v>
      </c>
      <c r="AA2026" s="8">
        <v>25.1</v>
      </c>
      <c r="AB2026" s="8">
        <v>0.0</v>
      </c>
      <c r="AC2026" s="8">
        <v>0.0</v>
      </c>
      <c r="AD2026" s="8">
        <v>-5.2</v>
      </c>
      <c r="AE2026" s="14">
        <v>2011.0</v>
      </c>
      <c r="AF2026" s="17"/>
    </row>
    <row r="2027">
      <c r="A2027" s="8">
        <v>13.0</v>
      </c>
      <c r="B2027" s="9" t="s">
        <v>4080</v>
      </c>
      <c r="C2027" s="10" t="s">
        <v>4081</v>
      </c>
      <c r="D2027" s="8">
        <v>31.0</v>
      </c>
      <c r="E2027" s="8">
        <v>34.0</v>
      </c>
      <c r="F2027" s="8">
        <v>21.0</v>
      </c>
      <c r="G2027" s="8">
        <v>13.0</v>
      </c>
      <c r="H2027" s="8">
        <v>33.0</v>
      </c>
      <c r="I2027" s="11">
        <v>14.7</v>
      </c>
      <c r="J2027" s="10">
        <v>5.4</v>
      </c>
      <c r="K2027" s="10">
        <v>12.0</v>
      </c>
      <c r="L2027" s="8">
        <v>44.9</v>
      </c>
      <c r="M2027" s="10">
        <v>2.1</v>
      </c>
      <c r="N2027" s="10">
        <v>4.9</v>
      </c>
      <c r="O2027" s="8">
        <v>42.8</v>
      </c>
      <c r="P2027" s="8">
        <v>1.9</v>
      </c>
      <c r="Q2027" s="8">
        <v>2.1</v>
      </c>
      <c r="R2027" s="8">
        <v>87.5</v>
      </c>
      <c r="S2027" s="8">
        <v>0.4</v>
      </c>
      <c r="T2027" s="8">
        <v>2.5</v>
      </c>
      <c r="U2027" s="8">
        <v>2.9</v>
      </c>
      <c r="V2027" s="8">
        <v>4.9</v>
      </c>
      <c r="W2027" s="8">
        <v>2.4</v>
      </c>
      <c r="X2027" s="8">
        <v>1.4</v>
      </c>
      <c r="Y2027" s="8">
        <v>0.2</v>
      </c>
      <c r="Z2027" s="8">
        <v>1.3</v>
      </c>
      <c r="AA2027" s="8">
        <v>27.7</v>
      </c>
      <c r="AB2027" s="8">
        <v>1.0</v>
      </c>
      <c r="AC2027" s="8">
        <v>0.0</v>
      </c>
      <c r="AD2027" s="8">
        <v>2.9</v>
      </c>
      <c r="AE2027" s="14">
        <v>2011.0</v>
      </c>
      <c r="AF2027" s="17"/>
    </row>
    <row r="2028">
      <c r="A2028" s="8">
        <v>14.0</v>
      </c>
      <c r="B2028" s="9" t="s">
        <v>4082</v>
      </c>
      <c r="C2028" s="10" t="s">
        <v>4083</v>
      </c>
      <c r="D2028" s="8">
        <v>27.0</v>
      </c>
      <c r="E2028" s="8">
        <v>34.0</v>
      </c>
      <c r="F2028" s="8">
        <v>19.0</v>
      </c>
      <c r="G2028" s="8">
        <v>15.0</v>
      </c>
      <c r="H2028" s="8">
        <v>31.6</v>
      </c>
      <c r="I2028" s="11">
        <v>14.6</v>
      </c>
      <c r="J2028" s="10">
        <v>5.8</v>
      </c>
      <c r="K2028" s="10">
        <v>10.6</v>
      </c>
      <c r="L2028" s="8">
        <v>54.8</v>
      </c>
      <c r="M2028" s="8">
        <v>0.0</v>
      </c>
      <c r="N2028" s="10">
        <v>0.2</v>
      </c>
      <c r="O2028" s="8">
        <v>16.7</v>
      </c>
      <c r="P2028" s="8">
        <v>2.9</v>
      </c>
      <c r="Q2028" s="8">
        <v>3.4</v>
      </c>
      <c r="R2028" s="8">
        <v>85.2</v>
      </c>
      <c r="S2028" s="8">
        <v>2.5</v>
      </c>
      <c r="T2028" s="8">
        <v>5.7</v>
      </c>
      <c r="U2028" s="8">
        <v>8.2</v>
      </c>
      <c r="V2028" s="8">
        <v>1.8</v>
      </c>
      <c r="W2028" s="8">
        <v>2.0</v>
      </c>
      <c r="X2028" s="8">
        <v>0.6</v>
      </c>
      <c r="Y2028" s="8">
        <v>0.7</v>
      </c>
      <c r="Z2028" s="8">
        <v>2.2</v>
      </c>
      <c r="AA2028" s="8">
        <v>27.2</v>
      </c>
      <c r="AB2028" s="8">
        <v>10.0</v>
      </c>
      <c r="AC2028" s="8">
        <v>0.0</v>
      </c>
      <c r="AD2028" s="8">
        <v>3.8</v>
      </c>
      <c r="AE2028" s="14">
        <v>2011.0</v>
      </c>
      <c r="AF2028" s="17"/>
    </row>
    <row r="2029">
      <c r="A2029" s="8">
        <v>14.0</v>
      </c>
      <c r="B2029" s="9" t="s">
        <v>4084</v>
      </c>
      <c r="C2029" s="10" t="s">
        <v>4085</v>
      </c>
      <c r="D2029" s="8">
        <v>25.0</v>
      </c>
      <c r="E2029" s="8">
        <v>34.0</v>
      </c>
      <c r="F2029" s="8">
        <v>21.0</v>
      </c>
      <c r="G2029" s="8">
        <v>13.0</v>
      </c>
      <c r="H2029" s="8">
        <v>29.1</v>
      </c>
      <c r="I2029" s="11">
        <v>14.6</v>
      </c>
      <c r="J2029" s="10">
        <v>4.5</v>
      </c>
      <c r="K2029" s="10">
        <v>11.3</v>
      </c>
      <c r="L2029" s="8">
        <v>40.0</v>
      </c>
      <c r="M2029" s="10">
        <v>1.8</v>
      </c>
      <c r="N2029" s="10">
        <v>4.7</v>
      </c>
      <c r="O2029" s="8">
        <v>38.4</v>
      </c>
      <c r="P2029" s="8">
        <v>3.7</v>
      </c>
      <c r="Q2029" s="8">
        <v>4.5</v>
      </c>
      <c r="R2029" s="8">
        <v>82.9</v>
      </c>
      <c r="S2029" s="8">
        <v>0.4</v>
      </c>
      <c r="T2029" s="8">
        <v>1.8</v>
      </c>
      <c r="U2029" s="8">
        <v>2.1</v>
      </c>
      <c r="V2029" s="8">
        <v>4.9</v>
      </c>
      <c r="W2029" s="8">
        <v>2.6</v>
      </c>
      <c r="X2029" s="8">
        <v>1.4</v>
      </c>
      <c r="Y2029" s="8">
        <v>0.1</v>
      </c>
      <c r="Z2029" s="8">
        <v>1.4</v>
      </c>
      <c r="AA2029" s="8">
        <v>26.5</v>
      </c>
      <c r="AB2029" s="8">
        <v>1.0</v>
      </c>
      <c r="AC2029" s="8">
        <v>0.0</v>
      </c>
      <c r="AD2029" s="8">
        <v>4.5</v>
      </c>
      <c r="AE2029" s="14">
        <v>2011.0</v>
      </c>
      <c r="AF2029" s="17"/>
    </row>
    <row r="2030">
      <c r="A2030" s="8">
        <v>16.0</v>
      </c>
      <c r="B2030" s="9" t="s">
        <v>4086</v>
      </c>
      <c r="C2030" s="10" t="s">
        <v>4087</v>
      </c>
      <c r="D2030" s="8">
        <v>33.0</v>
      </c>
      <c r="E2030" s="8">
        <v>32.0</v>
      </c>
      <c r="F2030" s="8">
        <v>19.0</v>
      </c>
      <c r="G2030" s="8">
        <v>13.0</v>
      </c>
      <c r="H2030" s="8">
        <v>29.4</v>
      </c>
      <c r="I2030" s="11">
        <v>13.9</v>
      </c>
      <c r="J2030" s="10">
        <v>5.2</v>
      </c>
      <c r="K2030" s="10">
        <v>11.2</v>
      </c>
      <c r="L2030" s="8">
        <v>46.5</v>
      </c>
      <c r="M2030" s="10">
        <v>2.1</v>
      </c>
      <c r="N2030" s="10">
        <v>4.7</v>
      </c>
      <c r="O2030" s="8">
        <v>44.0</v>
      </c>
      <c r="P2030" s="8">
        <v>1.5</v>
      </c>
      <c r="Q2030" s="8">
        <v>2.2</v>
      </c>
      <c r="R2030" s="8">
        <v>67.1</v>
      </c>
      <c r="S2030" s="8">
        <v>1.0</v>
      </c>
      <c r="T2030" s="8">
        <v>3.0</v>
      </c>
      <c r="U2030" s="8">
        <v>3.9</v>
      </c>
      <c r="V2030" s="8">
        <v>2.8</v>
      </c>
      <c r="W2030" s="8">
        <v>2.0</v>
      </c>
      <c r="X2030" s="8">
        <v>1.3</v>
      </c>
      <c r="Y2030" s="8">
        <v>0.3</v>
      </c>
      <c r="Z2030" s="8">
        <v>1.5</v>
      </c>
      <c r="AA2030" s="8">
        <v>25.8</v>
      </c>
      <c r="AB2030" s="8">
        <v>0.0</v>
      </c>
      <c r="AC2030" s="8">
        <v>0.0</v>
      </c>
      <c r="AD2030" s="8">
        <v>4.3</v>
      </c>
      <c r="AE2030" s="14">
        <v>2011.0</v>
      </c>
      <c r="AF2030" s="17"/>
    </row>
    <row r="2031">
      <c r="A2031" s="8">
        <v>17.0</v>
      </c>
      <c r="B2031" s="9" t="s">
        <v>4088</v>
      </c>
      <c r="C2031" s="10" t="s">
        <v>4089</v>
      </c>
      <c r="D2031" s="8">
        <v>24.0</v>
      </c>
      <c r="E2031" s="8">
        <v>34.0</v>
      </c>
      <c r="F2031" s="8">
        <v>14.0</v>
      </c>
      <c r="G2031" s="8">
        <v>20.0</v>
      </c>
      <c r="H2031" s="8">
        <v>29.4</v>
      </c>
      <c r="I2031" s="11">
        <v>13.6</v>
      </c>
      <c r="J2031" s="10">
        <v>4.8</v>
      </c>
      <c r="K2031" s="10">
        <v>12.7</v>
      </c>
      <c r="L2031" s="8">
        <v>37.5</v>
      </c>
      <c r="M2031" s="10">
        <v>1.5</v>
      </c>
      <c r="N2031" s="10">
        <v>3.9</v>
      </c>
      <c r="O2031" s="8">
        <v>37.3</v>
      </c>
      <c r="P2031" s="8">
        <v>2.6</v>
      </c>
      <c r="Q2031" s="8">
        <v>3.3</v>
      </c>
      <c r="R2031" s="8">
        <v>80.4</v>
      </c>
      <c r="S2031" s="8">
        <v>0.7</v>
      </c>
      <c r="T2031" s="8">
        <v>1.4</v>
      </c>
      <c r="U2031" s="8">
        <v>2.1</v>
      </c>
      <c r="V2031" s="8">
        <v>3.0</v>
      </c>
      <c r="W2031" s="8">
        <v>1.7</v>
      </c>
      <c r="X2031" s="8">
        <v>2.3</v>
      </c>
      <c r="Y2031" s="8">
        <v>0.4</v>
      </c>
      <c r="Z2031" s="8">
        <v>2.2</v>
      </c>
      <c r="AA2031" s="8">
        <v>25.6</v>
      </c>
      <c r="AB2031" s="8">
        <v>0.0</v>
      </c>
      <c r="AC2031" s="8">
        <v>0.0</v>
      </c>
      <c r="AD2031" s="8">
        <v>-1.1</v>
      </c>
      <c r="AE2031" s="14">
        <v>2011.0</v>
      </c>
      <c r="AF2031" s="17"/>
    </row>
    <row r="2032">
      <c r="A2032" s="8">
        <v>17.0</v>
      </c>
      <c r="B2032" s="9" t="s">
        <v>4090</v>
      </c>
      <c r="C2032" s="10" t="s">
        <v>4091</v>
      </c>
      <c r="D2032" s="8">
        <v>30.0</v>
      </c>
      <c r="E2032" s="8">
        <v>34.0</v>
      </c>
      <c r="F2032" s="8">
        <v>27.0</v>
      </c>
      <c r="G2032" s="8">
        <v>7.0</v>
      </c>
      <c r="H2032" s="8">
        <v>28.1</v>
      </c>
      <c r="I2032" s="11">
        <v>13.6</v>
      </c>
      <c r="J2032" s="10">
        <v>5.3</v>
      </c>
      <c r="K2032" s="10">
        <v>10.3</v>
      </c>
      <c r="L2032" s="8">
        <v>51.1</v>
      </c>
      <c r="M2032" s="10">
        <v>0.5</v>
      </c>
      <c r="N2032" s="10">
        <v>1.2</v>
      </c>
      <c r="O2032" s="8">
        <v>40.5</v>
      </c>
      <c r="P2032" s="8">
        <v>2.6</v>
      </c>
      <c r="Q2032" s="8">
        <v>3.6</v>
      </c>
      <c r="R2032" s="8">
        <v>73.0</v>
      </c>
      <c r="S2032" s="8">
        <v>0.9</v>
      </c>
      <c r="T2032" s="8">
        <v>2.6</v>
      </c>
      <c r="U2032" s="8">
        <v>3.5</v>
      </c>
      <c r="V2032" s="8">
        <v>5.9</v>
      </c>
      <c r="W2032" s="8">
        <v>2.2</v>
      </c>
      <c r="X2032" s="8">
        <v>1.1</v>
      </c>
      <c r="Y2032" s="8">
        <v>0.1</v>
      </c>
      <c r="Z2032" s="8">
        <v>1.9</v>
      </c>
      <c r="AA2032" s="8">
        <v>26.0</v>
      </c>
      <c r="AB2032" s="8">
        <v>2.0</v>
      </c>
      <c r="AC2032" s="8">
        <v>0.0</v>
      </c>
      <c r="AD2032" s="8">
        <v>6.3</v>
      </c>
      <c r="AE2032" s="14">
        <v>2011.0</v>
      </c>
      <c r="AF2032" s="17"/>
    </row>
    <row r="2033">
      <c r="A2033" s="8">
        <v>19.0</v>
      </c>
      <c r="B2033" s="9" t="s">
        <v>4092</v>
      </c>
      <c r="C2033" s="10" t="s">
        <v>4093</v>
      </c>
      <c r="D2033" s="8">
        <v>31.0</v>
      </c>
      <c r="E2033" s="8">
        <v>34.0</v>
      </c>
      <c r="F2033" s="8">
        <v>21.0</v>
      </c>
      <c r="G2033" s="8">
        <v>13.0</v>
      </c>
      <c r="H2033" s="8">
        <v>28.6</v>
      </c>
      <c r="I2033" s="11">
        <v>13.3</v>
      </c>
      <c r="J2033" s="10">
        <v>5.8</v>
      </c>
      <c r="K2033" s="10">
        <v>13.1</v>
      </c>
      <c r="L2033" s="8">
        <v>44.4</v>
      </c>
      <c r="M2033" s="10">
        <v>0.1</v>
      </c>
      <c r="N2033" s="10">
        <v>0.3</v>
      </c>
      <c r="O2033" s="8">
        <v>30.0</v>
      </c>
      <c r="P2033" s="8">
        <v>1.6</v>
      </c>
      <c r="Q2033" s="8">
        <v>2.2</v>
      </c>
      <c r="R2033" s="8">
        <v>71.1</v>
      </c>
      <c r="S2033" s="8">
        <v>1.9</v>
      </c>
      <c r="T2033" s="8">
        <v>4.5</v>
      </c>
      <c r="U2033" s="8">
        <v>6.4</v>
      </c>
      <c r="V2033" s="8">
        <v>1.9</v>
      </c>
      <c r="W2033" s="8">
        <v>1.9</v>
      </c>
      <c r="X2033" s="8">
        <v>0.6</v>
      </c>
      <c r="Y2033" s="8">
        <v>0.5</v>
      </c>
      <c r="Z2033" s="8">
        <v>3.0</v>
      </c>
      <c r="AA2033" s="8">
        <v>23.9</v>
      </c>
      <c r="AB2033" s="8">
        <v>7.0</v>
      </c>
      <c r="AC2033" s="8">
        <v>0.0</v>
      </c>
      <c r="AD2033" s="8">
        <v>3.9</v>
      </c>
      <c r="AE2033" s="14">
        <v>2011.0</v>
      </c>
      <c r="AF2033" s="17"/>
    </row>
    <row r="2034">
      <c r="A2034" s="8">
        <v>20.0</v>
      </c>
      <c r="B2034" s="9" t="s">
        <v>4094</v>
      </c>
      <c r="C2034" s="10" t="s">
        <v>4095</v>
      </c>
      <c r="D2034" s="8">
        <v>32.0</v>
      </c>
      <c r="E2034" s="8">
        <v>34.0</v>
      </c>
      <c r="F2034" s="8">
        <v>21.0</v>
      </c>
      <c r="G2034" s="8">
        <v>13.0</v>
      </c>
      <c r="H2034" s="8">
        <v>33.2</v>
      </c>
      <c r="I2034" s="11">
        <v>13.3</v>
      </c>
      <c r="J2034" s="10">
        <v>4.4</v>
      </c>
      <c r="K2034" s="10">
        <v>11.2</v>
      </c>
      <c r="L2034" s="8">
        <v>39.6</v>
      </c>
      <c r="M2034" s="10">
        <v>1.0</v>
      </c>
      <c r="N2034" s="10">
        <v>3.6</v>
      </c>
      <c r="O2034" s="8">
        <v>28.5</v>
      </c>
      <c r="P2034" s="8">
        <v>3.4</v>
      </c>
      <c r="Q2034" s="8">
        <v>4.0</v>
      </c>
      <c r="R2034" s="8">
        <v>84.6</v>
      </c>
      <c r="S2034" s="8">
        <v>1.5</v>
      </c>
      <c r="T2034" s="8">
        <v>5.4</v>
      </c>
      <c r="U2034" s="8">
        <v>6.9</v>
      </c>
      <c r="V2034" s="8">
        <v>2.4</v>
      </c>
      <c r="W2034" s="8">
        <v>2.8</v>
      </c>
      <c r="X2034" s="8">
        <v>0.9</v>
      </c>
      <c r="Y2034" s="8">
        <v>0.6</v>
      </c>
      <c r="Z2034" s="8">
        <v>2.9</v>
      </c>
      <c r="AA2034" s="8">
        <v>26.7</v>
      </c>
      <c r="AB2034" s="8">
        <v>1.0</v>
      </c>
      <c r="AC2034" s="8">
        <v>0.0</v>
      </c>
      <c r="AD2034" s="8">
        <v>0.8</v>
      </c>
      <c r="AE2034" s="14">
        <v>2011.0</v>
      </c>
      <c r="AF2034" s="17"/>
    </row>
    <row r="2035">
      <c r="A2035" s="8">
        <v>21.0</v>
      </c>
      <c r="B2035" s="9" t="s">
        <v>4096</v>
      </c>
      <c r="C2035" s="10" t="s">
        <v>4097</v>
      </c>
      <c r="D2035" s="8">
        <v>23.0</v>
      </c>
      <c r="E2035" s="8">
        <v>34.0</v>
      </c>
      <c r="F2035" s="8">
        <v>27.0</v>
      </c>
      <c r="G2035" s="8">
        <v>7.0</v>
      </c>
      <c r="H2035" s="8">
        <v>28.0</v>
      </c>
      <c r="I2035" s="11">
        <v>13.2</v>
      </c>
      <c r="J2035" s="10">
        <v>4.8</v>
      </c>
      <c r="K2035" s="10">
        <v>11.0</v>
      </c>
      <c r="L2035" s="8">
        <v>43.9</v>
      </c>
      <c r="M2035" s="10">
        <v>1.7</v>
      </c>
      <c r="N2035" s="10">
        <v>4.6</v>
      </c>
      <c r="O2035" s="8">
        <v>36.9</v>
      </c>
      <c r="P2035" s="8">
        <v>1.9</v>
      </c>
      <c r="Q2035" s="8">
        <v>2.4</v>
      </c>
      <c r="R2035" s="8">
        <v>78.8</v>
      </c>
      <c r="S2035" s="8">
        <v>1.7</v>
      </c>
      <c r="T2035" s="8">
        <v>2.9</v>
      </c>
      <c r="U2035" s="8">
        <v>4.6</v>
      </c>
      <c r="V2035" s="8">
        <v>2.6</v>
      </c>
      <c r="W2035" s="8">
        <v>1.5</v>
      </c>
      <c r="X2035" s="8">
        <v>1.4</v>
      </c>
      <c r="Y2035" s="8">
        <v>0.5</v>
      </c>
      <c r="Z2035" s="8">
        <v>2.7</v>
      </c>
      <c r="AA2035" s="8">
        <v>25.9</v>
      </c>
      <c r="AB2035" s="8">
        <v>1.0</v>
      </c>
      <c r="AC2035" s="8">
        <v>0.0</v>
      </c>
      <c r="AD2035" s="8">
        <v>8.1</v>
      </c>
      <c r="AE2035" s="14">
        <v>2011.0</v>
      </c>
      <c r="AF2035" s="17"/>
    </row>
    <row r="2036">
      <c r="A2036" s="8">
        <v>22.0</v>
      </c>
      <c r="B2036" s="9" t="s">
        <v>4098</v>
      </c>
      <c r="C2036" s="10" t="s">
        <v>4099</v>
      </c>
      <c r="D2036" s="8">
        <v>28.0</v>
      </c>
      <c r="E2036" s="8">
        <v>33.0</v>
      </c>
      <c r="F2036" s="8">
        <v>18.0</v>
      </c>
      <c r="G2036" s="8">
        <v>15.0</v>
      </c>
      <c r="H2036" s="8">
        <v>31.6</v>
      </c>
      <c r="I2036" s="11">
        <v>13.2</v>
      </c>
      <c r="J2036" s="10">
        <v>5.2</v>
      </c>
      <c r="K2036" s="10">
        <v>12.1</v>
      </c>
      <c r="L2036" s="8">
        <v>42.9</v>
      </c>
      <c r="M2036" s="8">
        <v>0.0</v>
      </c>
      <c r="N2036" s="10">
        <v>0.2</v>
      </c>
      <c r="O2036" s="8">
        <v>0.0</v>
      </c>
      <c r="P2036" s="8">
        <v>2.8</v>
      </c>
      <c r="Q2036" s="8">
        <v>4.8</v>
      </c>
      <c r="R2036" s="8">
        <v>59.2</v>
      </c>
      <c r="S2036" s="8">
        <v>1.5</v>
      </c>
      <c r="T2036" s="8">
        <v>5.0</v>
      </c>
      <c r="U2036" s="8">
        <v>6.4</v>
      </c>
      <c r="V2036" s="8">
        <v>2.3</v>
      </c>
      <c r="W2036" s="8">
        <v>1.5</v>
      </c>
      <c r="X2036" s="8">
        <v>2.0</v>
      </c>
      <c r="Y2036" s="8">
        <v>0.5</v>
      </c>
      <c r="Z2036" s="8">
        <v>2.4</v>
      </c>
      <c r="AA2036" s="8">
        <v>26.9</v>
      </c>
      <c r="AB2036" s="8">
        <v>3.0</v>
      </c>
      <c r="AC2036" s="8">
        <v>0.0</v>
      </c>
      <c r="AD2036" s="8">
        <v>3.9</v>
      </c>
      <c r="AE2036" s="14">
        <v>2011.0</v>
      </c>
      <c r="AF2036" s="17"/>
    </row>
    <row r="2037">
      <c r="A2037" s="8">
        <v>23.0</v>
      </c>
      <c r="B2037" s="9" t="s">
        <v>4100</v>
      </c>
      <c r="C2037" s="10" t="s">
        <v>4101</v>
      </c>
      <c r="D2037" s="8">
        <v>30.0</v>
      </c>
      <c r="E2037" s="8">
        <v>33.0</v>
      </c>
      <c r="F2037" s="8">
        <v>19.0</v>
      </c>
      <c r="G2037" s="8">
        <v>14.0</v>
      </c>
      <c r="H2037" s="8">
        <v>28.6</v>
      </c>
      <c r="I2037" s="11">
        <v>12.9</v>
      </c>
      <c r="J2037" s="10">
        <v>5.2</v>
      </c>
      <c r="K2037" s="10">
        <v>11.0</v>
      </c>
      <c r="L2037" s="8">
        <v>47.8</v>
      </c>
      <c r="M2037" s="10">
        <v>0.1</v>
      </c>
      <c r="N2037" s="10">
        <v>0.3</v>
      </c>
      <c r="O2037" s="8">
        <v>20.0</v>
      </c>
      <c r="P2037" s="8">
        <v>2.4</v>
      </c>
      <c r="Q2037" s="8">
        <v>3.0</v>
      </c>
      <c r="R2037" s="8">
        <v>80.6</v>
      </c>
      <c r="S2037" s="8">
        <v>1.9</v>
      </c>
      <c r="T2037" s="8">
        <v>3.3</v>
      </c>
      <c r="U2037" s="8">
        <v>5.2</v>
      </c>
      <c r="V2037" s="8">
        <v>1.4</v>
      </c>
      <c r="W2037" s="8">
        <v>1.9</v>
      </c>
      <c r="X2037" s="8">
        <v>1.2</v>
      </c>
      <c r="Y2037" s="8">
        <v>0.9</v>
      </c>
      <c r="Z2037" s="8">
        <v>2.7</v>
      </c>
      <c r="AA2037" s="8">
        <v>23.7</v>
      </c>
      <c r="AB2037" s="8">
        <v>2.0</v>
      </c>
      <c r="AC2037" s="8">
        <v>0.0</v>
      </c>
      <c r="AD2037" s="8">
        <v>2.0</v>
      </c>
      <c r="AE2037" s="14">
        <v>2011.0</v>
      </c>
      <c r="AF2037" s="17"/>
    </row>
    <row r="2038">
      <c r="A2038" s="8">
        <v>24.0</v>
      </c>
      <c r="B2038" s="9" t="s">
        <v>4102</v>
      </c>
      <c r="C2038" s="10" t="s">
        <v>4103</v>
      </c>
      <c r="D2038" s="8">
        <v>27.0</v>
      </c>
      <c r="E2038" s="8">
        <v>34.0</v>
      </c>
      <c r="F2038" s="8">
        <v>3.0</v>
      </c>
      <c r="G2038" s="8">
        <v>31.0</v>
      </c>
      <c r="H2038" s="8">
        <v>33.9</v>
      </c>
      <c r="I2038" s="11">
        <v>12.4</v>
      </c>
      <c r="J2038" s="10">
        <v>4.4</v>
      </c>
      <c r="K2038" s="10">
        <v>9.7</v>
      </c>
      <c r="L2038" s="8">
        <v>45.6</v>
      </c>
      <c r="M2038" s="8">
        <v>0.0</v>
      </c>
      <c r="N2038" s="8">
        <v>0.0</v>
      </c>
      <c r="O2038" s="8">
        <v>0.0</v>
      </c>
      <c r="P2038" s="8">
        <v>3.6</v>
      </c>
      <c r="Q2038" s="8">
        <v>4.6</v>
      </c>
      <c r="R2038" s="8">
        <v>77.6</v>
      </c>
      <c r="S2038" s="8">
        <v>2.9</v>
      </c>
      <c r="T2038" s="8">
        <v>5.5</v>
      </c>
      <c r="U2038" s="8">
        <v>8.4</v>
      </c>
      <c r="V2038" s="8">
        <v>2.0</v>
      </c>
      <c r="W2038" s="8">
        <v>2.8</v>
      </c>
      <c r="X2038" s="8">
        <v>1.2</v>
      </c>
      <c r="Y2038" s="8">
        <v>0.6</v>
      </c>
      <c r="Z2038" s="8">
        <v>2.8</v>
      </c>
      <c r="AA2038" s="8">
        <v>26.4</v>
      </c>
      <c r="AB2038" s="8">
        <v>11.0</v>
      </c>
      <c r="AC2038" s="8">
        <v>0.0</v>
      </c>
      <c r="AD2038" s="8">
        <v>-11.4</v>
      </c>
      <c r="AE2038" s="14">
        <v>2011.0</v>
      </c>
      <c r="AF2038" s="17"/>
    </row>
    <row r="2039">
      <c r="A2039" s="8">
        <v>25.0</v>
      </c>
      <c r="B2039" s="9" t="s">
        <v>4104</v>
      </c>
      <c r="C2039" s="10" t="s">
        <v>4105</v>
      </c>
      <c r="D2039" s="8">
        <v>23.0</v>
      </c>
      <c r="E2039" s="8">
        <v>23.0</v>
      </c>
      <c r="F2039" s="8">
        <v>15.0</v>
      </c>
      <c r="G2039" s="8">
        <v>8.0</v>
      </c>
      <c r="H2039" s="8">
        <v>20.9</v>
      </c>
      <c r="I2039" s="11">
        <v>12.4</v>
      </c>
      <c r="J2039" s="10">
        <v>4.3</v>
      </c>
      <c r="K2039" s="10">
        <v>10.0</v>
      </c>
      <c r="L2039" s="8">
        <v>43.0</v>
      </c>
      <c r="M2039" s="10">
        <v>1.5</v>
      </c>
      <c r="N2039" s="10">
        <v>4.3</v>
      </c>
      <c r="O2039" s="8">
        <v>35.0</v>
      </c>
      <c r="P2039" s="8">
        <v>2.3</v>
      </c>
      <c r="Q2039" s="8">
        <v>3.1</v>
      </c>
      <c r="R2039" s="8">
        <v>74.6</v>
      </c>
      <c r="S2039" s="8">
        <v>1.5</v>
      </c>
      <c r="T2039" s="8">
        <v>2.7</v>
      </c>
      <c r="U2039" s="8">
        <v>4.3</v>
      </c>
      <c r="V2039" s="8">
        <v>0.6</v>
      </c>
      <c r="W2039" s="8">
        <v>1.2</v>
      </c>
      <c r="X2039" s="8">
        <v>0.5</v>
      </c>
      <c r="Y2039" s="8">
        <v>0.7</v>
      </c>
      <c r="Z2039" s="8">
        <v>2.6</v>
      </c>
      <c r="AA2039" s="8">
        <v>21.1</v>
      </c>
      <c r="AB2039" s="8">
        <v>0.0</v>
      </c>
      <c r="AC2039" s="8">
        <v>0.0</v>
      </c>
      <c r="AD2039" s="8">
        <v>4.0</v>
      </c>
      <c r="AE2039" s="14">
        <v>2011.0</v>
      </c>
      <c r="AF2039" s="17"/>
    </row>
    <row r="2040">
      <c r="A2040" s="8">
        <v>26.0</v>
      </c>
      <c r="B2040" s="9" t="s">
        <v>4106</v>
      </c>
      <c r="C2040" s="10" t="s">
        <v>4107</v>
      </c>
      <c r="D2040" s="8">
        <v>27.0</v>
      </c>
      <c r="E2040" s="8">
        <v>24.0</v>
      </c>
      <c r="F2040" s="8">
        <v>3.0</v>
      </c>
      <c r="G2040" s="8">
        <v>21.0</v>
      </c>
      <c r="H2040" s="8">
        <v>28.5</v>
      </c>
      <c r="I2040" s="11">
        <v>12.2</v>
      </c>
      <c r="J2040" s="10">
        <v>4.6</v>
      </c>
      <c r="K2040" s="10">
        <v>11.1</v>
      </c>
      <c r="L2040" s="8">
        <v>41.4</v>
      </c>
      <c r="M2040" s="10">
        <v>1.4</v>
      </c>
      <c r="N2040" s="10">
        <v>4.0</v>
      </c>
      <c r="O2040" s="8">
        <v>35.1</v>
      </c>
      <c r="P2040" s="8">
        <v>1.6</v>
      </c>
      <c r="Q2040" s="8">
        <v>2.0</v>
      </c>
      <c r="R2040" s="8">
        <v>83.0</v>
      </c>
      <c r="S2040" s="8">
        <v>0.4</v>
      </c>
      <c r="T2040" s="8">
        <v>1.6</v>
      </c>
      <c r="U2040" s="8">
        <v>2.0</v>
      </c>
      <c r="V2040" s="8">
        <v>3.2</v>
      </c>
      <c r="W2040" s="8">
        <v>2.9</v>
      </c>
      <c r="X2040" s="8">
        <v>1.2</v>
      </c>
      <c r="Y2040" s="8">
        <v>0.1</v>
      </c>
      <c r="Z2040" s="8">
        <v>2.4</v>
      </c>
      <c r="AA2040" s="8">
        <v>21.4</v>
      </c>
      <c r="AB2040" s="8">
        <v>0.0</v>
      </c>
      <c r="AC2040" s="8">
        <v>0.0</v>
      </c>
      <c r="AD2040" s="8">
        <v>-8.3</v>
      </c>
      <c r="AE2040" s="14">
        <v>2011.0</v>
      </c>
      <c r="AF2040" s="17"/>
    </row>
    <row r="2041">
      <c r="A2041" s="8">
        <v>27.0</v>
      </c>
      <c r="B2041" s="9" t="s">
        <v>4108</v>
      </c>
      <c r="C2041" s="10" t="s">
        <v>4109</v>
      </c>
      <c r="D2041" s="8">
        <v>31.0</v>
      </c>
      <c r="E2041" s="8">
        <v>13.0</v>
      </c>
      <c r="F2041" s="8">
        <v>10.0</v>
      </c>
      <c r="G2041" s="8">
        <v>3.0</v>
      </c>
      <c r="H2041" s="8">
        <v>24.8</v>
      </c>
      <c r="I2041" s="11">
        <v>12.2</v>
      </c>
      <c r="J2041" s="10">
        <v>4.1</v>
      </c>
      <c r="K2041" s="10">
        <v>10.3</v>
      </c>
      <c r="L2041" s="8">
        <v>39.6</v>
      </c>
      <c r="M2041" s="10">
        <v>1.1</v>
      </c>
      <c r="N2041" s="10">
        <v>3.5</v>
      </c>
      <c r="O2041" s="8">
        <v>31.1</v>
      </c>
      <c r="P2041" s="8">
        <v>2.9</v>
      </c>
      <c r="Q2041" s="8">
        <v>3.3</v>
      </c>
      <c r="R2041" s="8">
        <v>88.4</v>
      </c>
      <c r="S2041" s="8">
        <v>0.8</v>
      </c>
      <c r="T2041" s="8">
        <v>4.1</v>
      </c>
      <c r="U2041" s="8">
        <v>4.9</v>
      </c>
      <c r="V2041" s="8">
        <v>0.3</v>
      </c>
      <c r="W2041" s="8">
        <v>1.3</v>
      </c>
      <c r="X2041" s="8">
        <v>1.0</v>
      </c>
      <c r="Y2041" s="8">
        <v>0.8</v>
      </c>
      <c r="Z2041" s="8">
        <v>2.5</v>
      </c>
      <c r="AA2041" s="8">
        <v>22.2</v>
      </c>
      <c r="AB2041" s="8">
        <v>0.0</v>
      </c>
      <c r="AC2041" s="8">
        <v>0.0</v>
      </c>
      <c r="AD2041" s="8">
        <v>3.8</v>
      </c>
      <c r="AE2041" s="14">
        <v>2011.0</v>
      </c>
      <c r="AF2041" s="17"/>
    </row>
    <row r="2042">
      <c r="A2042" s="8">
        <v>28.0</v>
      </c>
      <c r="B2042" s="9" t="s">
        <v>4110</v>
      </c>
      <c r="C2042" s="10" t="s">
        <v>4111</v>
      </c>
      <c r="D2042" s="8">
        <v>30.0</v>
      </c>
      <c r="E2042" s="8">
        <v>34.0</v>
      </c>
      <c r="F2042" s="8">
        <v>18.0</v>
      </c>
      <c r="G2042" s="8">
        <v>16.0</v>
      </c>
      <c r="H2042" s="8">
        <v>25.0</v>
      </c>
      <c r="I2042" s="11">
        <v>12.0</v>
      </c>
      <c r="J2042" s="10">
        <v>4.5</v>
      </c>
      <c r="K2042" s="10">
        <v>10.8</v>
      </c>
      <c r="L2042" s="8">
        <v>41.8</v>
      </c>
      <c r="M2042" s="10">
        <v>1.2</v>
      </c>
      <c r="N2042" s="10">
        <v>3.8</v>
      </c>
      <c r="O2042" s="8">
        <v>31.3</v>
      </c>
      <c r="P2042" s="8">
        <v>1.8</v>
      </c>
      <c r="Q2042" s="8">
        <v>2.1</v>
      </c>
      <c r="R2042" s="8">
        <v>84.5</v>
      </c>
      <c r="S2042" s="8">
        <v>0.6</v>
      </c>
      <c r="T2042" s="8">
        <v>2.8</v>
      </c>
      <c r="U2042" s="8">
        <v>3.5</v>
      </c>
      <c r="V2042" s="8">
        <v>1.4</v>
      </c>
      <c r="W2042" s="8">
        <v>1.0</v>
      </c>
      <c r="X2042" s="8">
        <v>1.3</v>
      </c>
      <c r="Y2042" s="8">
        <v>0.3</v>
      </c>
      <c r="Z2042" s="8">
        <v>1.4</v>
      </c>
      <c r="AA2042" s="8">
        <v>21.1</v>
      </c>
      <c r="AB2042" s="8">
        <v>0.0</v>
      </c>
      <c r="AC2042" s="8">
        <v>0.0</v>
      </c>
      <c r="AD2042" s="8">
        <v>1.2</v>
      </c>
      <c r="AE2042" s="14">
        <v>2011.0</v>
      </c>
      <c r="AF2042" s="17"/>
    </row>
    <row r="2043">
      <c r="A2043" s="8">
        <v>29.0</v>
      </c>
      <c r="B2043" s="9" t="s">
        <v>4112</v>
      </c>
      <c r="C2043" s="10" t="s">
        <v>4113</v>
      </c>
      <c r="D2043" s="8">
        <v>30.0</v>
      </c>
      <c r="E2043" s="8">
        <v>32.0</v>
      </c>
      <c r="F2043" s="8">
        <v>19.0</v>
      </c>
      <c r="G2043" s="8">
        <v>13.0</v>
      </c>
      <c r="H2043" s="8">
        <v>27.4</v>
      </c>
      <c r="I2043" s="11">
        <v>11.8</v>
      </c>
      <c r="J2043" s="10">
        <v>5.3</v>
      </c>
      <c r="K2043" s="10">
        <v>10.7</v>
      </c>
      <c r="L2043" s="8">
        <v>49.9</v>
      </c>
      <c r="M2043" s="8">
        <v>0.0</v>
      </c>
      <c r="N2043" s="8">
        <v>0.0</v>
      </c>
      <c r="O2043" s="8">
        <v>0.0</v>
      </c>
      <c r="P2043" s="8">
        <v>1.1</v>
      </c>
      <c r="Q2043" s="8">
        <v>1.7</v>
      </c>
      <c r="R2043" s="8">
        <v>65.5</v>
      </c>
      <c r="S2043" s="8">
        <v>2.6</v>
      </c>
      <c r="T2043" s="8">
        <v>4.9</v>
      </c>
      <c r="U2043" s="8">
        <v>7.5</v>
      </c>
      <c r="V2043" s="8">
        <v>1.0</v>
      </c>
      <c r="W2043" s="8">
        <v>1.8</v>
      </c>
      <c r="X2043" s="8">
        <v>1.2</v>
      </c>
      <c r="Y2043" s="8">
        <v>1.3</v>
      </c>
      <c r="Z2043" s="8">
        <v>2.9</v>
      </c>
      <c r="AA2043" s="8">
        <v>25.3</v>
      </c>
      <c r="AB2043" s="8">
        <v>10.0</v>
      </c>
      <c r="AC2043" s="8">
        <v>0.0</v>
      </c>
      <c r="AD2043" s="8">
        <v>0.8</v>
      </c>
      <c r="AE2043" s="14">
        <v>2011.0</v>
      </c>
      <c r="AF2043" s="17"/>
    </row>
    <row r="2044">
      <c r="A2044" s="8">
        <v>30.0</v>
      </c>
      <c r="B2044" s="9" t="s">
        <v>4114</v>
      </c>
      <c r="C2044" s="10" t="s">
        <v>4115</v>
      </c>
      <c r="D2044" s="8">
        <v>29.0</v>
      </c>
      <c r="E2044" s="8">
        <v>4.0</v>
      </c>
      <c r="F2044" s="8">
        <v>1.0</v>
      </c>
      <c r="G2044" s="8">
        <v>3.0</v>
      </c>
      <c r="H2044" s="8">
        <v>19.1</v>
      </c>
      <c r="I2044" s="11">
        <v>11.8</v>
      </c>
      <c r="J2044" s="10">
        <v>3.8</v>
      </c>
      <c r="K2044" s="10">
        <v>8.8</v>
      </c>
      <c r="L2044" s="8">
        <v>42.9</v>
      </c>
      <c r="M2044" s="10">
        <v>0.3</v>
      </c>
      <c r="N2044" s="10">
        <v>2.0</v>
      </c>
      <c r="O2044" s="8">
        <v>12.5</v>
      </c>
      <c r="P2044" s="8">
        <v>4.0</v>
      </c>
      <c r="Q2044" s="8">
        <v>4.0</v>
      </c>
      <c r="R2044" s="8">
        <v>100.0</v>
      </c>
      <c r="S2044" s="8">
        <v>1.8</v>
      </c>
      <c r="T2044" s="8">
        <v>2.5</v>
      </c>
      <c r="U2044" s="8">
        <v>4.3</v>
      </c>
      <c r="V2044" s="8">
        <v>1.0</v>
      </c>
      <c r="W2044" s="8">
        <v>2.5</v>
      </c>
      <c r="X2044" s="8">
        <v>1.8</v>
      </c>
      <c r="Y2044" s="8">
        <v>0.0</v>
      </c>
      <c r="Z2044" s="8">
        <v>2.8</v>
      </c>
      <c r="AA2044" s="8">
        <v>20.8</v>
      </c>
      <c r="AB2044" s="8">
        <v>0.0</v>
      </c>
      <c r="AC2044" s="8">
        <v>0.0</v>
      </c>
      <c r="AD2044" s="8">
        <v>-3.8</v>
      </c>
      <c r="AE2044" s="14">
        <v>2011.0</v>
      </c>
      <c r="AF2044" s="17"/>
    </row>
    <row r="2045">
      <c r="A2045" s="8">
        <v>31.0</v>
      </c>
      <c r="B2045" s="9" t="s">
        <v>4116</v>
      </c>
      <c r="C2045" s="10" t="s">
        <v>4117</v>
      </c>
      <c r="D2045" s="8">
        <v>37.0</v>
      </c>
      <c r="E2045" s="8">
        <v>34.0</v>
      </c>
      <c r="F2045" s="8">
        <v>15.0</v>
      </c>
      <c r="G2045" s="8">
        <v>19.0</v>
      </c>
      <c r="H2045" s="8">
        <v>26.2</v>
      </c>
      <c r="I2045" s="11">
        <v>11.7</v>
      </c>
      <c r="J2045" s="10">
        <v>4.5</v>
      </c>
      <c r="K2045" s="10">
        <v>9.8</v>
      </c>
      <c r="L2045" s="8">
        <v>46.2</v>
      </c>
      <c r="M2045" s="10">
        <v>0.7</v>
      </c>
      <c r="N2045" s="10">
        <v>2.1</v>
      </c>
      <c r="O2045" s="8">
        <v>35.2</v>
      </c>
      <c r="P2045" s="8">
        <v>1.9</v>
      </c>
      <c r="Q2045" s="8">
        <v>2.3</v>
      </c>
      <c r="R2045" s="8">
        <v>83.1</v>
      </c>
      <c r="S2045" s="8">
        <v>1.6</v>
      </c>
      <c r="T2045" s="8">
        <v>3.0</v>
      </c>
      <c r="U2045" s="8">
        <v>4.6</v>
      </c>
      <c r="V2045" s="8">
        <v>2.0</v>
      </c>
      <c r="W2045" s="8">
        <v>2.4</v>
      </c>
      <c r="X2045" s="8">
        <v>0.9</v>
      </c>
      <c r="Y2045" s="8">
        <v>0.4</v>
      </c>
      <c r="Z2045" s="8">
        <v>2.9</v>
      </c>
      <c r="AA2045" s="8">
        <v>21.6</v>
      </c>
      <c r="AB2045" s="8">
        <v>0.0</v>
      </c>
      <c r="AC2045" s="8">
        <v>0.0</v>
      </c>
      <c r="AD2045" s="8">
        <v>-1.2</v>
      </c>
      <c r="AE2045" s="14">
        <v>2011.0</v>
      </c>
      <c r="AF2045" s="17"/>
    </row>
    <row r="2046">
      <c r="A2046" s="8">
        <v>32.0</v>
      </c>
      <c r="B2046" s="9" t="s">
        <v>4118</v>
      </c>
      <c r="C2046" s="10" t="s">
        <v>4119</v>
      </c>
      <c r="D2046" s="8">
        <v>20.0</v>
      </c>
      <c r="E2046" s="8">
        <v>33.0</v>
      </c>
      <c r="F2046" s="8">
        <v>3.0</v>
      </c>
      <c r="G2046" s="8">
        <v>30.0</v>
      </c>
      <c r="H2046" s="8">
        <v>20.0</v>
      </c>
      <c r="I2046" s="11">
        <v>11.5</v>
      </c>
      <c r="J2046" s="10">
        <v>4.1</v>
      </c>
      <c r="K2046" s="10">
        <v>7.9</v>
      </c>
      <c r="L2046" s="8">
        <v>51.1</v>
      </c>
      <c r="M2046" s="8">
        <v>0.0</v>
      </c>
      <c r="N2046" s="10">
        <v>0.2</v>
      </c>
      <c r="O2046" s="8">
        <v>0.0</v>
      </c>
      <c r="P2046" s="8">
        <v>3.4</v>
      </c>
      <c r="Q2046" s="8">
        <v>4.3</v>
      </c>
      <c r="R2046" s="8">
        <v>79.4</v>
      </c>
      <c r="S2046" s="8">
        <v>1.6</v>
      </c>
      <c r="T2046" s="8">
        <v>3.1</v>
      </c>
      <c r="U2046" s="8">
        <v>4.7</v>
      </c>
      <c r="V2046" s="8">
        <v>0.5</v>
      </c>
      <c r="W2046" s="8">
        <v>2.4</v>
      </c>
      <c r="X2046" s="8">
        <v>0.8</v>
      </c>
      <c r="Y2046" s="8">
        <v>0.9</v>
      </c>
      <c r="Z2046" s="8">
        <v>2.9</v>
      </c>
      <c r="AA2046" s="8">
        <v>20.2</v>
      </c>
      <c r="AB2046" s="8">
        <v>3.0</v>
      </c>
      <c r="AC2046" s="8">
        <v>0.0</v>
      </c>
      <c r="AD2046" s="8">
        <v>-5.8</v>
      </c>
      <c r="AE2046" s="14">
        <v>2011.0</v>
      </c>
      <c r="AF2046" s="17"/>
    </row>
    <row r="2047">
      <c r="A2047" s="8">
        <v>33.0</v>
      </c>
      <c r="B2047" s="9" t="s">
        <v>4120</v>
      </c>
      <c r="C2047" s="10" t="s">
        <v>4121</v>
      </c>
      <c r="D2047" s="8">
        <v>25.0</v>
      </c>
      <c r="E2047" s="8">
        <v>32.0</v>
      </c>
      <c r="F2047" s="8">
        <v>17.0</v>
      </c>
      <c r="G2047" s="8">
        <v>15.0</v>
      </c>
      <c r="H2047" s="8">
        <v>22.6</v>
      </c>
      <c r="I2047" s="11">
        <v>11.3</v>
      </c>
      <c r="J2047" s="10">
        <v>4.3</v>
      </c>
      <c r="K2047" s="10">
        <v>9.9</v>
      </c>
      <c r="L2047" s="8">
        <v>43.7</v>
      </c>
      <c r="M2047" s="10">
        <v>0.8</v>
      </c>
      <c r="N2047" s="10">
        <v>1.9</v>
      </c>
      <c r="O2047" s="8">
        <v>38.7</v>
      </c>
      <c r="P2047" s="8">
        <v>1.8</v>
      </c>
      <c r="Q2047" s="8">
        <v>2.5</v>
      </c>
      <c r="R2047" s="8">
        <v>73.8</v>
      </c>
      <c r="S2047" s="8">
        <v>1.0</v>
      </c>
      <c r="T2047" s="8">
        <v>1.8</v>
      </c>
      <c r="U2047" s="8">
        <v>2.8</v>
      </c>
      <c r="V2047" s="8">
        <v>1.7</v>
      </c>
      <c r="W2047" s="8">
        <v>1.4</v>
      </c>
      <c r="X2047" s="8">
        <v>1.2</v>
      </c>
      <c r="Y2047" s="8">
        <v>0.6</v>
      </c>
      <c r="Z2047" s="8">
        <v>1.9</v>
      </c>
      <c r="AA2047" s="8">
        <v>20.1</v>
      </c>
      <c r="AB2047" s="8">
        <v>0.0</v>
      </c>
      <c r="AC2047" s="8">
        <v>0.0</v>
      </c>
      <c r="AD2047" s="8">
        <v>0.0</v>
      </c>
      <c r="AE2047" s="14">
        <v>2011.0</v>
      </c>
      <c r="AF2047" s="17"/>
    </row>
    <row r="2048">
      <c r="A2048" s="8">
        <v>34.0</v>
      </c>
      <c r="B2048" s="9" t="s">
        <v>4122</v>
      </c>
      <c r="C2048" s="10" t="s">
        <v>4123</v>
      </c>
      <c r="D2048" s="8">
        <v>25.0</v>
      </c>
      <c r="E2048" s="8">
        <v>32.0</v>
      </c>
      <c r="F2048" s="8">
        <v>13.0</v>
      </c>
      <c r="G2048" s="8">
        <v>19.0</v>
      </c>
      <c r="H2048" s="8">
        <v>23.6</v>
      </c>
      <c r="I2048" s="11">
        <v>11.2</v>
      </c>
      <c r="J2048" s="10">
        <v>3.9</v>
      </c>
      <c r="K2048" s="10">
        <v>9.3</v>
      </c>
      <c r="L2048" s="8">
        <v>42.3</v>
      </c>
      <c r="M2048" s="10">
        <v>1.8</v>
      </c>
      <c r="N2048" s="10">
        <v>4.1</v>
      </c>
      <c r="O2048" s="8">
        <v>42.7</v>
      </c>
      <c r="P2048" s="8">
        <v>1.5</v>
      </c>
      <c r="Q2048" s="8">
        <v>1.7</v>
      </c>
      <c r="R2048" s="8">
        <v>90.7</v>
      </c>
      <c r="S2048" s="8">
        <v>0.6</v>
      </c>
      <c r="T2048" s="8">
        <v>1.3</v>
      </c>
      <c r="U2048" s="8">
        <v>1.9</v>
      </c>
      <c r="V2048" s="8">
        <v>2.9</v>
      </c>
      <c r="W2048" s="8">
        <v>2.1</v>
      </c>
      <c r="X2048" s="8">
        <v>0.7</v>
      </c>
      <c r="Y2048" s="8">
        <v>0.0</v>
      </c>
      <c r="Z2048" s="8">
        <v>1.8</v>
      </c>
      <c r="AA2048" s="8">
        <v>19.0</v>
      </c>
      <c r="AB2048" s="8">
        <v>0.0</v>
      </c>
      <c r="AC2048" s="8">
        <v>0.0</v>
      </c>
      <c r="AD2048" s="8">
        <v>-1.5</v>
      </c>
      <c r="AE2048" s="14">
        <v>2011.0</v>
      </c>
      <c r="AF2048" s="17"/>
    </row>
    <row r="2049">
      <c r="A2049" s="8">
        <v>35.0</v>
      </c>
      <c r="B2049" s="9" t="s">
        <v>4124</v>
      </c>
      <c r="C2049" s="10" t="s">
        <v>4125</v>
      </c>
      <c r="D2049" s="8">
        <v>24.0</v>
      </c>
      <c r="E2049" s="8">
        <v>34.0</v>
      </c>
      <c r="F2049" s="8">
        <v>19.0</v>
      </c>
      <c r="G2049" s="8">
        <v>15.0</v>
      </c>
      <c r="H2049" s="8">
        <v>25.2</v>
      </c>
      <c r="I2049" s="11">
        <v>10.7</v>
      </c>
      <c r="J2049" s="10">
        <v>3.5</v>
      </c>
      <c r="K2049" s="10">
        <v>8.2</v>
      </c>
      <c r="L2049" s="8">
        <v>43.0</v>
      </c>
      <c r="M2049" s="10">
        <v>1.0</v>
      </c>
      <c r="N2049" s="10">
        <v>3.0</v>
      </c>
      <c r="O2049" s="8">
        <v>34.3</v>
      </c>
      <c r="P2049" s="8">
        <v>2.6</v>
      </c>
      <c r="Q2049" s="8">
        <v>2.9</v>
      </c>
      <c r="R2049" s="8">
        <v>90.9</v>
      </c>
      <c r="S2049" s="8">
        <v>1.8</v>
      </c>
      <c r="T2049" s="8">
        <v>5.2</v>
      </c>
      <c r="U2049" s="8">
        <v>7.0</v>
      </c>
      <c r="V2049" s="8">
        <v>0.8</v>
      </c>
      <c r="W2049" s="8">
        <v>1.0</v>
      </c>
      <c r="X2049" s="8">
        <v>1.0</v>
      </c>
      <c r="Y2049" s="8">
        <v>1.1</v>
      </c>
      <c r="Z2049" s="8">
        <v>1.8</v>
      </c>
      <c r="AA2049" s="8">
        <v>23.7</v>
      </c>
      <c r="AB2049" s="8">
        <v>5.0</v>
      </c>
      <c r="AC2049" s="8">
        <v>0.0</v>
      </c>
      <c r="AD2049" s="8">
        <v>1.0</v>
      </c>
      <c r="AE2049" s="14">
        <v>2011.0</v>
      </c>
      <c r="AF2049" s="17"/>
    </row>
    <row r="2050">
      <c r="A2050" s="8">
        <v>36.0</v>
      </c>
      <c r="B2050" s="9" t="s">
        <v>4126</v>
      </c>
      <c r="C2050" s="10" t="s">
        <v>4127</v>
      </c>
      <c r="D2050" s="8">
        <v>27.0</v>
      </c>
      <c r="E2050" s="8">
        <v>34.0</v>
      </c>
      <c r="F2050" s="8">
        <v>21.0</v>
      </c>
      <c r="G2050" s="8">
        <v>13.0</v>
      </c>
      <c r="H2050" s="8">
        <v>21.1</v>
      </c>
      <c r="I2050" s="11">
        <v>10.7</v>
      </c>
      <c r="J2050" s="10">
        <v>4.3</v>
      </c>
      <c r="K2050" s="10">
        <v>8.1</v>
      </c>
      <c r="L2050" s="8">
        <v>52.9</v>
      </c>
      <c r="M2050" s="8">
        <v>0.0</v>
      </c>
      <c r="N2050" s="10">
        <v>0.1</v>
      </c>
      <c r="O2050" s="8">
        <v>0.0</v>
      </c>
      <c r="P2050" s="8">
        <v>2.1</v>
      </c>
      <c r="Q2050" s="8">
        <v>3.1</v>
      </c>
      <c r="R2050" s="8">
        <v>70.2</v>
      </c>
      <c r="S2050" s="8">
        <v>1.5</v>
      </c>
      <c r="T2050" s="8">
        <v>3.3</v>
      </c>
      <c r="U2050" s="8">
        <v>4.8</v>
      </c>
      <c r="V2050" s="8">
        <v>0.5</v>
      </c>
      <c r="W2050" s="8">
        <v>1.6</v>
      </c>
      <c r="X2050" s="8">
        <v>0.8</v>
      </c>
      <c r="Y2050" s="8">
        <v>1.3</v>
      </c>
      <c r="Z2050" s="8">
        <v>2.3</v>
      </c>
      <c r="AA2050" s="8">
        <v>20.2</v>
      </c>
      <c r="AB2050" s="8">
        <v>1.0</v>
      </c>
      <c r="AC2050" s="8">
        <v>0.0</v>
      </c>
      <c r="AD2050" s="8">
        <v>2.8</v>
      </c>
      <c r="AE2050" s="14">
        <v>2011.0</v>
      </c>
      <c r="AF2050" s="17"/>
    </row>
    <row r="2051">
      <c r="A2051" s="8">
        <v>37.0</v>
      </c>
      <c r="B2051" s="9" t="s">
        <v>4128</v>
      </c>
      <c r="C2051" s="10" t="s">
        <v>4129</v>
      </c>
      <c r="D2051" s="8">
        <v>28.0</v>
      </c>
      <c r="E2051" s="8">
        <v>34.0</v>
      </c>
      <c r="F2051" s="8">
        <v>20.0</v>
      </c>
      <c r="G2051" s="8">
        <v>14.0</v>
      </c>
      <c r="H2051" s="8">
        <v>30.5</v>
      </c>
      <c r="I2051" s="11">
        <v>10.5</v>
      </c>
      <c r="J2051" s="10">
        <v>4.1</v>
      </c>
      <c r="K2051" s="10">
        <v>9.1</v>
      </c>
      <c r="L2051" s="8">
        <v>45.5</v>
      </c>
      <c r="M2051" s="10">
        <v>0.3</v>
      </c>
      <c r="N2051" s="10">
        <v>1.0</v>
      </c>
      <c r="O2051" s="8">
        <v>30.3</v>
      </c>
      <c r="P2051" s="8">
        <v>1.9</v>
      </c>
      <c r="Q2051" s="8">
        <v>2.6</v>
      </c>
      <c r="R2051" s="8">
        <v>73.3</v>
      </c>
      <c r="S2051" s="8">
        <v>0.5</v>
      </c>
      <c r="T2051" s="8">
        <v>2.7</v>
      </c>
      <c r="U2051" s="8">
        <v>3.2</v>
      </c>
      <c r="V2051" s="8">
        <v>4.8</v>
      </c>
      <c r="W2051" s="8">
        <v>2.4</v>
      </c>
      <c r="X2051" s="8">
        <v>1.0</v>
      </c>
      <c r="Y2051" s="8">
        <v>0.2</v>
      </c>
      <c r="Z2051" s="8">
        <v>1.8</v>
      </c>
      <c r="AA2051" s="8">
        <v>21.1</v>
      </c>
      <c r="AB2051" s="8">
        <v>1.0</v>
      </c>
      <c r="AC2051" s="8">
        <v>0.0</v>
      </c>
      <c r="AD2051" s="8">
        <v>2.5</v>
      </c>
      <c r="AE2051" s="14">
        <v>2011.0</v>
      </c>
      <c r="AF2051" s="17"/>
    </row>
    <row r="2052">
      <c r="A2052" s="8">
        <v>38.0</v>
      </c>
      <c r="B2052" s="9" t="s">
        <v>4130</v>
      </c>
      <c r="C2052" s="10" t="s">
        <v>4131</v>
      </c>
      <c r="D2052" s="8">
        <v>31.0</v>
      </c>
      <c r="E2052" s="8">
        <v>33.0</v>
      </c>
      <c r="F2052" s="8">
        <v>20.0</v>
      </c>
      <c r="G2052" s="8">
        <v>13.0</v>
      </c>
      <c r="H2052" s="8">
        <v>25.2</v>
      </c>
      <c r="I2052" s="11">
        <v>10.4</v>
      </c>
      <c r="J2052" s="10">
        <v>3.4</v>
      </c>
      <c r="K2052" s="10">
        <v>7.5</v>
      </c>
      <c r="L2052" s="8">
        <v>44.9</v>
      </c>
      <c r="M2052" s="10">
        <v>1.7</v>
      </c>
      <c r="N2052" s="10">
        <v>3.9</v>
      </c>
      <c r="O2052" s="8">
        <v>43.0</v>
      </c>
      <c r="P2052" s="8">
        <v>2.0</v>
      </c>
      <c r="Q2052" s="8">
        <v>2.2</v>
      </c>
      <c r="R2052" s="8">
        <v>89.0</v>
      </c>
      <c r="S2052" s="8">
        <v>0.4</v>
      </c>
      <c r="T2052" s="8">
        <v>2.3</v>
      </c>
      <c r="U2052" s="8">
        <v>2.6</v>
      </c>
      <c r="V2052" s="8">
        <v>2.9</v>
      </c>
      <c r="W2052" s="8">
        <v>1.4</v>
      </c>
      <c r="X2052" s="8">
        <v>0.7</v>
      </c>
      <c r="Y2052" s="8">
        <v>0.0</v>
      </c>
      <c r="Z2052" s="8">
        <v>1.1</v>
      </c>
      <c r="AA2052" s="8">
        <v>19.0</v>
      </c>
      <c r="AB2052" s="8">
        <v>0.0</v>
      </c>
      <c r="AC2052" s="8">
        <v>0.0</v>
      </c>
      <c r="AD2052" s="8">
        <v>1.9</v>
      </c>
      <c r="AE2052" s="14">
        <v>2011.0</v>
      </c>
      <c r="AF2052" s="17"/>
    </row>
    <row r="2053">
      <c r="A2053" s="8">
        <v>39.0</v>
      </c>
      <c r="B2053" s="9" t="s">
        <v>4132</v>
      </c>
      <c r="C2053" s="10" t="s">
        <v>4133</v>
      </c>
      <c r="D2053" s="8">
        <v>30.0</v>
      </c>
      <c r="E2053" s="8">
        <v>34.0</v>
      </c>
      <c r="F2053" s="8">
        <v>27.0</v>
      </c>
      <c r="G2053" s="8">
        <v>7.0</v>
      </c>
      <c r="H2053" s="8">
        <v>27.6</v>
      </c>
      <c r="I2053" s="11">
        <v>10.2</v>
      </c>
      <c r="J2053" s="10">
        <v>4.0</v>
      </c>
      <c r="K2053" s="10">
        <v>7.9</v>
      </c>
      <c r="L2053" s="8">
        <v>51.1</v>
      </c>
      <c r="M2053" s="8">
        <v>0.0</v>
      </c>
      <c r="N2053" s="8">
        <v>0.0</v>
      </c>
      <c r="O2053" s="8">
        <v>0.0</v>
      </c>
      <c r="P2053" s="8">
        <v>2.2</v>
      </c>
      <c r="Q2053" s="8">
        <v>3.3</v>
      </c>
      <c r="R2053" s="8">
        <v>66.7</v>
      </c>
      <c r="S2053" s="8">
        <v>2.8</v>
      </c>
      <c r="T2053" s="8">
        <v>6.0</v>
      </c>
      <c r="U2053" s="8">
        <v>8.9</v>
      </c>
      <c r="V2053" s="8">
        <v>1.2</v>
      </c>
      <c r="W2053" s="8">
        <v>1.5</v>
      </c>
      <c r="X2053" s="8">
        <v>0.8</v>
      </c>
      <c r="Y2053" s="8">
        <v>0.5</v>
      </c>
      <c r="Z2053" s="8">
        <v>2.1</v>
      </c>
      <c r="AA2053" s="8">
        <v>23.0</v>
      </c>
      <c r="AB2053" s="8">
        <v>8.0</v>
      </c>
      <c r="AC2053" s="8">
        <v>0.0</v>
      </c>
      <c r="AD2053" s="8">
        <v>6.9</v>
      </c>
      <c r="AE2053" s="14">
        <v>2011.0</v>
      </c>
      <c r="AF2053" s="17"/>
    </row>
    <row r="2054">
      <c r="A2054" s="8">
        <v>40.0</v>
      </c>
      <c r="B2054" s="9" t="s">
        <v>4134</v>
      </c>
      <c r="C2054" s="10" t="s">
        <v>4135</v>
      </c>
      <c r="D2054" s="8">
        <v>28.0</v>
      </c>
      <c r="E2054" s="8">
        <v>33.0</v>
      </c>
      <c r="F2054" s="8">
        <v>21.0</v>
      </c>
      <c r="G2054" s="8">
        <v>12.0</v>
      </c>
      <c r="H2054" s="8">
        <v>28.9</v>
      </c>
      <c r="I2054" s="11">
        <v>10.1</v>
      </c>
      <c r="J2054" s="10">
        <v>3.6</v>
      </c>
      <c r="K2054" s="10">
        <v>7.3</v>
      </c>
      <c r="L2054" s="8">
        <v>49.2</v>
      </c>
      <c r="M2054" s="10">
        <v>0.5</v>
      </c>
      <c r="N2054" s="10">
        <v>1.5</v>
      </c>
      <c r="O2054" s="8">
        <v>36.7</v>
      </c>
      <c r="P2054" s="8">
        <v>2.4</v>
      </c>
      <c r="Q2054" s="8">
        <v>2.6</v>
      </c>
      <c r="R2054" s="8">
        <v>89.7</v>
      </c>
      <c r="S2054" s="8">
        <v>0.8</v>
      </c>
      <c r="T2054" s="8">
        <v>2.5</v>
      </c>
      <c r="U2054" s="8">
        <v>3.2</v>
      </c>
      <c r="V2054" s="8">
        <v>2.9</v>
      </c>
      <c r="W2054" s="8">
        <v>2.7</v>
      </c>
      <c r="X2054" s="8">
        <v>1.2</v>
      </c>
      <c r="Y2054" s="8">
        <v>0.0</v>
      </c>
      <c r="Z2054" s="8">
        <v>2.9</v>
      </c>
      <c r="AA2054" s="8">
        <v>19.2</v>
      </c>
      <c r="AB2054" s="8">
        <v>0.0</v>
      </c>
      <c r="AC2054" s="8">
        <v>0.0</v>
      </c>
      <c r="AD2054" s="8">
        <v>0.6</v>
      </c>
      <c r="AE2054" s="14">
        <v>2011.0</v>
      </c>
      <c r="AF2054" s="17"/>
    </row>
    <row r="2055">
      <c r="A2055" s="8">
        <v>41.0</v>
      </c>
      <c r="B2055" s="9" t="s">
        <v>4136</v>
      </c>
      <c r="C2055" s="10" t="s">
        <v>4137</v>
      </c>
      <c r="D2055" s="8">
        <v>25.0</v>
      </c>
      <c r="E2055" s="8">
        <v>34.0</v>
      </c>
      <c r="F2055" s="8">
        <v>19.0</v>
      </c>
      <c r="G2055" s="8">
        <v>15.0</v>
      </c>
      <c r="H2055" s="8">
        <v>28.1</v>
      </c>
      <c r="I2055" s="11">
        <v>10.1</v>
      </c>
      <c r="J2055" s="10">
        <v>4.4</v>
      </c>
      <c r="K2055" s="10">
        <v>8.8</v>
      </c>
      <c r="L2055" s="8">
        <v>49.7</v>
      </c>
      <c r="M2055" s="8">
        <v>0.0</v>
      </c>
      <c r="N2055" s="8">
        <v>0.0</v>
      </c>
      <c r="O2055" s="8">
        <v>0.0</v>
      </c>
      <c r="P2055" s="8">
        <v>1.3</v>
      </c>
      <c r="Q2055" s="8">
        <v>1.6</v>
      </c>
      <c r="R2055" s="8">
        <v>78.6</v>
      </c>
      <c r="S2055" s="8">
        <v>2.8</v>
      </c>
      <c r="T2055" s="8">
        <v>3.9</v>
      </c>
      <c r="U2055" s="8">
        <v>6.7</v>
      </c>
      <c r="V2055" s="8">
        <v>1.1</v>
      </c>
      <c r="W2055" s="8">
        <v>1.8</v>
      </c>
      <c r="X2055" s="8">
        <v>1.2</v>
      </c>
      <c r="Y2055" s="8">
        <v>0.7</v>
      </c>
      <c r="Z2055" s="8">
        <v>2.9</v>
      </c>
      <c r="AA2055" s="8">
        <v>21.7</v>
      </c>
      <c r="AB2055" s="8">
        <v>4.0</v>
      </c>
      <c r="AC2055" s="8">
        <v>0.0</v>
      </c>
      <c r="AD2055" s="8">
        <v>-0.6</v>
      </c>
      <c r="AE2055" s="14">
        <v>2011.0</v>
      </c>
      <c r="AF2055" s="17"/>
    </row>
    <row r="2056">
      <c r="A2056" s="8">
        <v>42.0</v>
      </c>
      <c r="B2056" s="9" t="s">
        <v>4138</v>
      </c>
      <c r="C2056" s="10" t="s">
        <v>4139</v>
      </c>
      <c r="D2056" s="8">
        <v>28.0</v>
      </c>
      <c r="E2056" s="8">
        <v>22.0</v>
      </c>
      <c r="F2056" s="8">
        <v>14.0</v>
      </c>
      <c r="G2056" s="8">
        <v>8.0</v>
      </c>
      <c r="H2056" s="8">
        <v>26.2</v>
      </c>
      <c r="I2056" s="11">
        <v>10.0</v>
      </c>
      <c r="J2056" s="10">
        <v>4.1</v>
      </c>
      <c r="K2056" s="10">
        <v>9.1</v>
      </c>
      <c r="L2056" s="8">
        <v>44.8</v>
      </c>
      <c r="M2056" s="10">
        <v>0.1</v>
      </c>
      <c r="N2056" s="10">
        <v>0.3</v>
      </c>
      <c r="O2056" s="8">
        <v>28.6</v>
      </c>
      <c r="P2056" s="8">
        <v>1.8</v>
      </c>
      <c r="Q2056" s="8">
        <v>2.5</v>
      </c>
      <c r="R2056" s="8">
        <v>70.9</v>
      </c>
      <c r="S2056" s="8">
        <v>1.9</v>
      </c>
      <c r="T2056" s="8">
        <v>4.4</v>
      </c>
      <c r="U2056" s="8">
        <v>6.3</v>
      </c>
      <c r="V2056" s="8">
        <v>2.1</v>
      </c>
      <c r="W2056" s="8">
        <v>2.0</v>
      </c>
      <c r="X2056" s="8">
        <v>2.4</v>
      </c>
      <c r="Y2056" s="8">
        <v>0.5</v>
      </c>
      <c r="Z2056" s="8">
        <v>2.1</v>
      </c>
      <c r="AA2056" s="8">
        <v>24.4</v>
      </c>
      <c r="AB2056" s="8">
        <v>3.0</v>
      </c>
      <c r="AC2056" s="8">
        <v>0.0</v>
      </c>
      <c r="AD2056" s="8">
        <v>3.6</v>
      </c>
      <c r="AE2056" s="14">
        <v>2011.0</v>
      </c>
      <c r="AF2056" s="17"/>
    </row>
    <row r="2057">
      <c r="A2057" s="8">
        <v>43.0</v>
      </c>
      <c r="B2057" s="9" t="s">
        <v>4140</v>
      </c>
      <c r="C2057" s="10" t="s">
        <v>4141</v>
      </c>
      <c r="D2057" s="8">
        <v>37.0</v>
      </c>
      <c r="E2057" s="8">
        <v>34.0</v>
      </c>
      <c r="F2057" s="8">
        <v>15.0</v>
      </c>
      <c r="G2057" s="8">
        <v>19.0</v>
      </c>
      <c r="H2057" s="8">
        <v>25.0</v>
      </c>
      <c r="I2057" s="11">
        <v>9.9</v>
      </c>
      <c r="J2057" s="10">
        <v>3.5</v>
      </c>
      <c r="K2057" s="10">
        <v>9.1</v>
      </c>
      <c r="L2057" s="8">
        <v>38.6</v>
      </c>
      <c r="M2057" s="10">
        <v>1.3</v>
      </c>
      <c r="N2057" s="10">
        <v>3.7</v>
      </c>
      <c r="O2057" s="8">
        <v>33.9</v>
      </c>
      <c r="P2057" s="8">
        <v>1.6</v>
      </c>
      <c r="Q2057" s="8">
        <v>1.9</v>
      </c>
      <c r="R2057" s="8">
        <v>83.3</v>
      </c>
      <c r="S2057" s="8">
        <v>1.5</v>
      </c>
      <c r="T2057" s="8">
        <v>3.1</v>
      </c>
      <c r="U2057" s="8">
        <v>4.6</v>
      </c>
      <c r="V2057" s="8">
        <v>1.1</v>
      </c>
      <c r="W2057" s="8">
        <v>2.0</v>
      </c>
      <c r="X2057" s="8">
        <v>1.1</v>
      </c>
      <c r="Y2057" s="8">
        <v>0.7</v>
      </c>
      <c r="Z2057" s="8">
        <v>2.2</v>
      </c>
      <c r="AA2057" s="8">
        <v>20.6</v>
      </c>
      <c r="AB2057" s="8">
        <v>1.0</v>
      </c>
      <c r="AC2057" s="8">
        <v>0.0</v>
      </c>
      <c r="AD2057" s="8">
        <v>-2.8</v>
      </c>
      <c r="AE2057" s="14">
        <v>2011.0</v>
      </c>
      <c r="AF2057" s="17"/>
    </row>
    <row r="2058">
      <c r="A2058" s="8">
        <v>44.0</v>
      </c>
      <c r="B2058" s="9" t="s">
        <v>4142</v>
      </c>
      <c r="C2058" s="10" t="s">
        <v>4143</v>
      </c>
      <c r="D2058" s="8">
        <v>27.0</v>
      </c>
      <c r="E2058" s="8">
        <v>10.0</v>
      </c>
      <c r="F2058" s="8">
        <v>4.0</v>
      </c>
      <c r="G2058" s="8">
        <v>6.0</v>
      </c>
      <c r="H2058" s="8">
        <v>20.5</v>
      </c>
      <c r="I2058" s="11">
        <v>9.8</v>
      </c>
      <c r="J2058" s="10">
        <v>3.1</v>
      </c>
      <c r="K2058" s="10">
        <v>8.4</v>
      </c>
      <c r="L2058" s="8">
        <v>36.9</v>
      </c>
      <c r="M2058" s="10">
        <v>1.0</v>
      </c>
      <c r="N2058" s="10">
        <v>2.5</v>
      </c>
      <c r="O2058" s="8">
        <v>40.0</v>
      </c>
      <c r="P2058" s="8">
        <v>2.6</v>
      </c>
      <c r="Q2058" s="8">
        <v>2.8</v>
      </c>
      <c r="R2058" s="8">
        <v>92.9</v>
      </c>
      <c r="S2058" s="8">
        <v>2.6</v>
      </c>
      <c r="T2058" s="8">
        <v>2.2</v>
      </c>
      <c r="U2058" s="8">
        <v>4.8</v>
      </c>
      <c r="V2058" s="8">
        <v>1.1</v>
      </c>
      <c r="W2058" s="8">
        <v>1.9</v>
      </c>
      <c r="X2058" s="8">
        <v>1.3</v>
      </c>
      <c r="Y2058" s="8">
        <v>0.4</v>
      </c>
      <c r="Z2058" s="8">
        <v>2.9</v>
      </c>
      <c r="AA2058" s="8">
        <v>20.1</v>
      </c>
      <c r="AB2058" s="8">
        <v>0.0</v>
      </c>
      <c r="AC2058" s="8">
        <v>0.0</v>
      </c>
      <c r="AD2058" s="8">
        <v>1.3</v>
      </c>
      <c r="AE2058" s="14">
        <v>2011.0</v>
      </c>
      <c r="AF2058" s="17"/>
    </row>
    <row r="2059">
      <c r="A2059" s="8">
        <v>45.0</v>
      </c>
      <c r="B2059" s="9" t="s">
        <v>4144</v>
      </c>
      <c r="C2059" s="10" t="s">
        <v>4145</v>
      </c>
      <c r="D2059" s="8">
        <v>30.0</v>
      </c>
      <c r="E2059" s="8">
        <v>33.0</v>
      </c>
      <c r="F2059" s="8">
        <v>18.0</v>
      </c>
      <c r="G2059" s="8">
        <v>15.0</v>
      </c>
      <c r="H2059" s="8">
        <v>28.3</v>
      </c>
      <c r="I2059" s="11">
        <v>9.7</v>
      </c>
      <c r="J2059" s="10">
        <v>3.6</v>
      </c>
      <c r="K2059" s="10">
        <v>8.7</v>
      </c>
      <c r="L2059" s="8">
        <v>41.0</v>
      </c>
      <c r="M2059" s="10">
        <v>1.6</v>
      </c>
      <c r="N2059" s="10">
        <v>4.6</v>
      </c>
      <c r="O2059" s="8">
        <v>35.3</v>
      </c>
      <c r="P2059" s="8">
        <v>0.9</v>
      </c>
      <c r="Q2059" s="8">
        <v>1.0</v>
      </c>
      <c r="R2059" s="8">
        <v>90.6</v>
      </c>
      <c r="S2059" s="8">
        <v>1.0</v>
      </c>
      <c r="T2059" s="8">
        <v>3.3</v>
      </c>
      <c r="U2059" s="8">
        <v>4.2</v>
      </c>
      <c r="V2059" s="8">
        <v>2.3</v>
      </c>
      <c r="W2059" s="8">
        <v>2.0</v>
      </c>
      <c r="X2059" s="8">
        <v>1.4</v>
      </c>
      <c r="Y2059" s="8">
        <v>0.3</v>
      </c>
      <c r="Z2059" s="8">
        <v>2.2</v>
      </c>
      <c r="AA2059" s="8">
        <v>21.2</v>
      </c>
      <c r="AB2059" s="8">
        <v>2.0</v>
      </c>
      <c r="AC2059" s="8">
        <v>0.0</v>
      </c>
      <c r="AD2059" s="8">
        <v>2.3</v>
      </c>
      <c r="AE2059" s="14">
        <v>2011.0</v>
      </c>
      <c r="AF2059" s="17"/>
    </row>
    <row r="2060">
      <c r="A2060" s="8">
        <v>46.0</v>
      </c>
      <c r="B2060" s="9" t="s">
        <v>4146</v>
      </c>
      <c r="C2060" s="10" t="s">
        <v>4147</v>
      </c>
      <c r="D2060" s="8">
        <v>27.0</v>
      </c>
      <c r="E2060" s="8">
        <v>33.0</v>
      </c>
      <c r="F2060" s="8">
        <v>21.0</v>
      </c>
      <c r="G2060" s="8">
        <v>12.0</v>
      </c>
      <c r="H2060" s="8">
        <v>26.9</v>
      </c>
      <c r="I2060" s="11">
        <v>9.6</v>
      </c>
      <c r="J2060" s="10">
        <v>3.9</v>
      </c>
      <c r="K2060" s="10">
        <v>8.4</v>
      </c>
      <c r="L2060" s="8">
        <v>46.4</v>
      </c>
      <c r="M2060" s="10">
        <v>0.2</v>
      </c>
      <c r="N2060" s="10">
        <v>0.7</v>
      </c>
      <c r="O2060" s="8">
        <v>22.7</v>
      </c>
      <c r="P2060" s="8">
        <v>1.7</v>
      </c>
      <c r="Q2060" s="8">
        <v>2.5</v>
      </c>
      <c r="R2060" s="8">
        <v>66.3</v>
      </c>
      <c r="S2060" s="8">
        <v>1.4</v>
      </c>
      <c r="T2060" s="8">
        <v>3.8</v>
      </c>
      <c r="U2060" s="8">
        <v>5.2</v>
      </c>
      <c r="V2060" s="8">
        <v>1.6</v>
      </c>
      <c r="W2060" s="8">
        <v>2.3</v>
      </c>
      <c r="X2060" s="8">
        <v>1.4</v>
      </c>
      <c r="Y2060" s="8">
        <v>0.7</v>
      </c>
      <c r="Z2060" s="8">
        <v>3.3</v>
      </c>
      <c r="AA2060" s="8">
        <v>20.7</v>
      </c>
      <c r="AB2060" s="8">
        <v>0.0</v>
      </c>
      <c r="AC2060" s="8">
        <v>0.0</v>
      </c>
      <c r="AD2060" s="8">
        <v>3.6</v>
      </c>
      <c r="AE2060" s="14">
        <v>2011.0</v>
      </c>
      <c r="AF2060" s="17"/>
    </row>
    <row r="2061">
      <c r="A2061" s="8">
        <v>47.0</v>
      </c>
      <c r="B2061" s="9" t="s">
        <v>4148</v>
      </c>
      <c r="C2061" s="10" t="s">
        <v>4149</v>
      </c>
      <c r="D2061" s="8">
        <v>27.0</v>
      </c>
      <c r="E2061" s="8">
        <v>31.0</v>
      </c>
      <c r="F2061" s="8">
        <v>20.0</v>
      </c>
      <c r="G2061" s="8">
        <v>11.0</v>
      </c>
      <c r="H2061" s="8">
        <v>22.2</v>
      </c>
      <c r="I2061" s="11">
        <v>8.6</v>
      </c>
      <c r="J2061" s="10">
        <v>2.9</v>
      </c>
      <c r="K2061" s="10">
        <v>6.4</v>
      </c>
      <c r="L2061" s="8">
        <v>46.2</v>
      </c>
      <c r="M2061" s="10">
        <v>0.8</v>
      </c>
      <c r="N2061" s="10">
        <v>2.0</v>
      </c>
      <c r="O2061" s="8">
        <v>42.6</v>
      </c>
      <c r="P2061" s="8">
        <v>1.9</v>
      </c>
      <c r="Q2061" s="8">
        <v>2.3</v>
      </c>
      <c r="R2061" s="8">
        <v>83.3</v>
      </c>
      <c r="S2061" s="8">
        <v>0.5</v>
      </c>
      <c r="T2061" s="8">
        <v>2.3</v>
      </c>
      <c r="U2061" s="8">
        <v>2.8</v>
      </c>
      <c r="V2061" s="8">
        <v>2.4</v>
      </c>
      <c r="W2061" s="8">
        <v>1.5</v>
      </c>
      <c r="X2061" s="8">
        <v>1.0</v>
      </c>
      <c r="Y2061" s="8">
        <v>0.0</v>
      </c>
      <c r="Z2061" s="8">
        <v>1.7</v>
      </c>
      <c r="AA2061" s="8">
        <v>16.6</v>
      </c>
      <c r="AB2061" s="8">
        <v>0.0</v>
      </c>
      <c r="AC2061" s="8">
        <v>0.0</v>
      </c>
      <c r="AD2061" s="8">
        <v>4.0</v>
      </c>
      <c r="AE2061" s="14">
        <v>2011.0</v>
      </c>
      <c r="AF2061" s="17"/>
    </row>
    <row r="2062">
      <c r="A2062" s="8">
        <v>48.0</v>
      </c>
      <c r="B2062" s="9" t="s">
        <v>4150</v>
      </c>
      <c r="C2062" s="10" t="s">
        <v>4151</v>
      </c>
      <c r="D2062" s="8">
        <v>25.0</v>
      </c>
      <c r="E2062" s="8">
        <v>10.0</v>
      </c>
      <c r="F2062" s="8">
        <v>7.0</v>
      </c>
      <c r="G2062" s="8">
        <v>3.0</v>
      </c>
      <c r="H2062" s="8">
        <v>28.6</v>
      </c>
      <c r="I2062" s="11">
        <v>8.6</v>
      </c>
      <c r="J2062" s="10">
        <v>2.5</v>
      </c>
      <c r="K2062" s="10">
        <v>7.0</v>
      </c>
      <c r="L2062" s="8">
        <v>35.7</v>
      </c>
      <c r="M2062" s="10">
        <v>0.7</v>
      </c>
      <c r="N2062" s="10">
        <v>2.2</v>
      </c>
      <c r="O2062" s="8">
        <v>31.8</v>
      </c>
      <c r="P2062" s="8">
        <v>2.9</v>
      </c>
      <c r="Q2062" s="8">
        <v>3.5</v>
      </c>
      <c r="R2062" s="8">
        <v>82.9</v>
      </c>
      <c r="S2062" s="8">
        <v>0.5</v>
      </c>
      <c r="T2062" s="8">
        <v>0.9</v>
      </c>
      <c r="U2062" s="8">
        <v>1.4</v>
      </c>
      <c r="V2062" s="8">
        <v>5.0</v>
      </c>
      <c r="W2062" s="8">
        <v>3.3</v>
      </c>
      <c r="X2062" s="8">
        <v>1.5</v>
      </c>
      <c r="Y2062" s="8">
        <v>0.0</v>
      </c>
      <c r="Z2062" s="8">
        <v>3.3</v>
      </c>
      <c r="AA2062" s="8">
        <v>18.7</v>
      </c>
      <c r="AB2062" s="8">
        <v>1.0</v>
      </c>
      <c r="AC2062" s="8">
        <v>0.0</v>
      </c>
      <c r="AD2062" s="8">
        <v>4.6</v>
      </c>
      <c r="AE2062" s="14">
        <v>2011.0</v>
      </c>
      <c r="AF2062" s="17"/>
    </row>
    <row r="2063">
      <c r="A2063" s="8">
        <v>49.0</v>
      </c>
      <c r="B2063" s="9" t="s">
        <v>4152</v>
      </c>
      <c r="C2063" s="10" t="s">
        <v>4153</v>
      </c>
      <c r="D2063" s="8">
        <v>25.0</v>
      </c>
      <c r="E2063" s="8">
        <v>34.0</v>
      </c>
      <c r="F2063" s="8">
        <v>6.0</v>
      </c>
      <c r="G2063" s="8">
        <v>28.0</v>
      </c>
      <c r="H2063" s="8">
        <v>27.0</v>
      </c>
      <c r="I2063" s="11">
        <v>8.6</v>
      </c>
      <c r="J2063" s="10">
        <v>3.1</v>
      </c>
      <c r="K2063" s="10">
        <v>8.2</v>
      </c>
      <c r="L2063" s="8">
        <v>38.5</v>
      </c>
      <c r="M2063" s="10">
        <v>1.6</v>
      </c>
      <c r="N2063" s="10">
        <v>4.2</v>
      </c>
      <c r="O2063" s="8">
        <v>36.8</v>
      </c>
      <c r="P2063" s="8">
        <v>0.7</v>
      </c>
      <c r="Q2063" s="8">
        <v>1.1</v>
      </c>
      <c r="R2063" s="8">
        <v>67.6</v>
      </c>
      <c r="S2063" s="8">
        <v>1.4</v>
      </c>
      <c r="T2063" s="8">
        <v>3.5</v>
      </c>
      <c r="U2063" s="8">
        <v>4.8</v>
      </c>
      <c r="V2063" s="8">
        <v>1.4</v>
      </c>
      <c r="W2063" s="8">
        <v>1.6</v>
      </c>
      <c r="X2063" s="8">
        <v>0.7</v>
      </c>
      <c r="Y2063" s="8">
        <v>0.4</v>
      </c>
      <c r="Z2063" s="8">
        <v>2.4</v>
      </c>
      <c r="AA2063" s="8">
        <v>18.6</v>
      </c>
      <c r="AB2063" s="8">
        <v>1.0</v>
      </c>
      <c r="AC2063" s="8">
        <v>0.0</v>
      </c>
      <c r="AD2063" s="8">
        <v>-2.5</v>
      </c>
      <c r="AE2063" s="14">
        <v>2011.0</v>
      </c>
      <c r="AF2063" s="17"/>
    </row>
    <row r="2064">
      <c r="A2064" s="8">
        <v>50.0</v>
      </c>
      <c r="B2064" s="9" t="s">
        <v>4154</v>
      </c>
      <c r="C2064" s="10" t="s">
        <v>4155</v>
      </c>
      <c r="D2064" s="8">
        <v>27.0</v>
      </c>
      <c r="E2064" s="8">
        <v>34.0</v>
      </c>
      <c r="F2064" s="8">
        <v>20.0</v>
      </c>
      <c r="G2064" s="8">
        <v>14.0</v>
      </c>
      <c r="H2064" s="8">
        <v>23.4</v>
      </c>
      <c r="I2064" s="11">
        <v>8.5</v>
      </c>
      <c r="J2064" s="10">
        <v>3.2</v>
      </c>
      <c r="K2064" s="10">
        <v>6.1</v>
      </c>
      <c r="L2064" s="8">
        <v>51.9</v>
      </c>
      <c r="M2064" s="8">
        <v>0.0</v>
      </c>
      <c r="N2064" s="10">
        <v>0.1</v>
      </c>
      <c r="O2064" s="8">
        <v>0.0</v>
      </c>
      <c r="P2064" s="8">
        <v>2.1</v>
      </c>
      <c r="Q2064" s="8">
        <v>3.5</v>
      </c>
      <c r="R2064" s="8">
        <v>60.8</v>
      </c>
      <c r="S2064" s="8">
        <v>1.5</v>
      </c>
      <c r="T2064" s="8">
        <v>1.5</v>
      </c>
      <c r="U2064" s="8">
        <v>3.0</v>
      </c>
      <c r="V2064" s="8">
        <v>2.8</v>
      </c>
      <c r="W2064" s="8">
        <v>1.4</v>
      </c>
      <c r="X2064" s="8">
        <v>1.5</v>
      </c>
      <c r="Y2064" s="8">
        <v>0.1</v>
      </c>
      <c r="Z2064" s="8">
        <v>1.8</v>
      </c>
      <c r="AA2064" s="8">
        <v>17.5</v>
      </c>
      <c r="AB2064" s="8">
        <v>1.0</v>
      </c>
      <c r="AC2064" s="8">
        <v>0.0</v>
      </c>
      <c r="AD2064" s="8">
        <v>3.6</v>
      </c>
      <c r="AE2064" s="14">
        <v>2011.0</v>
      </c>
      <c r="AF2064" s="17"/>
    </row>
    <row r="2065">
      <c r="A2065" s="8">
        <v>51.0</v>
      </c>
      <c r="B2065" s="9" t="s">
        <v>4156</v>
      </c>
      <c r="C2065" s="10" t="s">
        <v>4157</v>
      </c>
      <c r="D2065" s="8">
        <v>41.0</v>
      </c>
      <c r="E2065" s="8">
        <v>34.0</v>
      </c>
      <c r="F2065" s="8">
        <v>27.0</v>
      </c>
      <c r="G2065" s="8">
        <v>7.0</v>
      </c>
      <c r="H2065" s="8">
        <v>28.4</v>
      </c>
      <c r="I2065" s="11">
        <v>8.3</v>
      </c>
      <c r="J2065" s="10">
        <v>3.4</v>
      </c>
      <c r="K2065" s="10">
        <v>7.7</v>
      </c>
      <c r="L2065" s="8">
        <v>44.4</v>
      </c>
      <c r="M2065" s="10">
        <v>0.1</v>
      </c>
      <c r="N2065" s="10">
        <v>0.3</v>
      </c>
      <c r="O2065" s="8">
        <v>22.2</v>
      </c>
      <c r="P2065" s="8">
        <v>1.4</v>
      </c>
      <c r="Q2065" s="8">
        <v>1.8</v>
      </c>
      <c r="R2065" s="8">
        <v>77.0</v>
      </c>
      <c r="S2065" s="8">
        <v>2.2</v>
      </c>
      <c r="T2065" s="8">
        <v>3.9</v>
      </c>
      <c r="U2065" s="8">
        <v>6.0</v>
      </c>
      <c r="V2065" s="8">
        <v>2.4</v>
      </c>
      <c r="W2065" s="8">
        <v>1.6</v>
      </c>
      <c r="X2065" s="8">
        <v>1.0</v>
      </c>
      <c r="Y2065" s="8">
        <v>0.7</v>
      </c>
      <c r="Z2065" s="8">
        <v>2.4</v>
      </c>
      <c r="AA2065" s="8">
        <v>20.2</v>
      </c>
      <c r="AB2065" s="8">
        <v>1.0</v>
      </c>
      <c r="AC2065" s="8">
        <v>0.0</v>
      </c>
      <c r="AD2065" s="8">
        <v>7.4</v>
      </c>
      <c r="AE2065" s="14">
        <v>2011.0</v>
      </c>
      <c r="AF2065" s="17"/>
    </row>
    <row r="2066">
      <c r="A2066" s="8">
        <v>52.0</v>
      </c>
      <c r="B2066" s="9" t="s">
        <v>4158</v>
      </c>
      <c r="C2066" s="10" t="s">
        <v>4159</v>
      </c>
      <c r="D2066" s="8">
        <v>23.0</v>
      </c>
      <c r="E2066" s="8">
        <v>34.0</v>
      </c>
      <c r="F2066" s="8">
        <v>18.0</v>
      </c>
      <c r="G2066" s="8">
        <v>16.0</v>
      </c>
      <c r="H2066" s="8">
        <v>23.1</v>
      </c>
      <c r="I2066" s="11">
        <v>8.2</v>
      </c>
      <c r="J2066" s="10">
        <v>2.9</v>
      </c>
      <c r="K2066" s="10">
        <v>6.3</v>
      </c>
      <c r="L2066" s="8">
        <v>46.0</v>
      </c>
      <c r="M2066" s="8">
        <v>0.0</v>
      </c>
      <c r="N2066" s="8">
        <v>0.0</v>
      </c>
      <c r="O2066" s="8">
        <v>0.0</v>
      </c>
      <c r="P2066" s="8">
        <v>2.5</v>
      </c>
      <c r="Q2066" s="8">
        <v>2.7</v>
      </c>
      <c r="R2066" s="8">
        <v>90.3</v>
      </c>
      <c r="S2066" s="8">
        <v>0.7</v>
      </c>
      <c r="T2066" s="8">
        <v>1.6</v>
      </c>
      <c r="U2066" s="8">
        <v>2.3</v>
      </c>
      <c r="V2066" s="8">
        <v>3.9</v>
      </c>
      <c r="W2066" s="8">
        <v>1.8</v>
      </c>
      <c r="X2066" s="8">
        <v>0.8</v>
      </c>
      <c r="Y2066" s="8">
        <v>0.1</v>
      </c>
      <c r="Z2066" s="8">
        <v>2.2</v>
      </c>
      <c r="AA2066" s="8">
        <v>16.3</v>
      </c>
      <c r="AB2066" s="8">
        <v>0.0</v>
      </c>
      <c r="AC2066" s="8">
        <v>0.0</v>
      </c>
      <c r="AD2066" s="8">
        <v>1.3</v>
      </c>
      <c r="AE2066" s="14">
        <v>2011.0</v>
      </c>
      <c r="AF2066" s="17"/>
    </row>
    <row r="2067">
      <c r="A2067" s="8">
        <v>53.0</v>
      </c>
      <c r="B2067" s="9" t="s">
        <v>4160</v>
      </c>
      <c r="C2067" s="10" t="s">
        <v>4161</v>
      </c>
      <c r="D2067" s="8">
        <v>41.0</v>
      </c>
      <c r="E2067" s="8">
        <v>33.0</v>
      </c>
      <c r="F2067" s="8">
        <v>3.0</v>
      </c>
      <c r="G2067" s="8">
        <v>30.0</v>
      </c>
      <c r="H2067" s="8">
        <v>26.6</v>
      </c>
      <c r="I2067" s="11">
        <v>8.2</v>
      </c>
      <c r="J2067" s="10">
        <v>3.1</v>
      </c>
      <c r="K2067" s="10">
        <v>7.7</v>
      </c>
      <c r="L2067" s="8">
        <v>39.8</v>
      </c>
      <c r="M2067" s="10">
        <v>0.9</v>
      </c>
      <c r="N2067" s="10">
        <v>2.8</v>
      </c>
      <c r="O2067" s="8">
        <v>31.9</v>
      </c>
      <c r="P2067" s="8">
        <v>1.2</v>
      </c>
      <c r="Q2067" s="8">
        <v>1.4</v>
      </c>
      <c r="R2067" s="8">
        <v>87.0</v>
      </c>
      <c r="S2067" s="8">
        <v>0.6</v>
      </c>
      <c r="T2067" s="8">
        <v>3.5</v>
      </c>
      <c r="U2067" s="8">
        <v>4.1</v>
      </c>
      <c r="V2067" s="8">
        <v>2.3</v>
      </c>
      <c r="W2067" s="8">
        <v>1.4</v>
      </c>
      <c r="X2067" s="8">
        <v>0.8</v>
      </c>
      <c r="Y2067" s="8">
        <v>0.3</v>
      </c>
      <c r="Z2067" s="8">
        <v>1.4</v>
      </c>
      <c r="AA2067" s="8">
        <v>17.6</v>
      </c>
      <c r="AB2067" s="8">
        <v>0.0</v>
      </c>
      <c r="AC2067" s="8">
        <v>0.0</v>
      </c>
      <c r="AD2067" s="8">
        <v>-7.6</v>
      </c>
      <c r="AE2067" s="14">
        <v>2011.0</v>
      </c>
      <c r="AF2067" s="17"/>
    </row>
    <row r="2068">
      <c r="A2068" s="8">
        <v>54.0</v>
      </c>
      <c r="B2068" s="9" t="s">
        <v>4162</v>
      </c>
      <c r="C2068" s="10" t="s">
        <v>4163</v>
      </c>
      <c r="D2068" s="8">
        <v>25.0</v>
      </c>
      <c r="E2068" s="8">
        <v>33.0</v>
      </c>
      <c r="F2068" s="8">
        <v>14.0</v>
      </c>
      <c r="G2068" s="8">
        <v>19.0</v>
      </c>
      <c r="H2068" s="8">
        <v>24.0</v>
      </c>
      <c r="I2068" s="11">
        <v>7.9</v>
      </c>
      <c r="J2068" s="10">
        <v>3.1</v>
      </c>
      <c r="K2068" s="10">
        <v>7.3</v>
      </c>
      <c r="L2068" s="8">
        <v>42.5</v>
      </c>
      <c r="M2068" s="8">
        <v>0.0</v>
      </c>
      <c r="N2068" s="10">
        <v>0.2</v>
      </c>
      <c r="O2068" s="8">
        <v>14.3</v>
      </c>
      <c r="P2068" s="8">
        <v>1.7</v>
      </c>
      <c r="Q2068" s="8">
        <v>2.3</v>
      </c>
      <c r="R2068" s="8">
        <v>72.4</v>
      </c>
      <c r="S2068" s="8">
        <v>1.2</v>
      </c>
      <c r="T2068" s="8">
        <v>2.5</v>
      </c>
      <c r="U2068" s="8">
        <v>3.8</v>
      </c>
      <c r="V2068" s="8">
        <v>1.3</v>
      </c>
      <c r="W2068" s="8">
        <v>1.9</v>
      </c>
      <c r="X2068" s="8">
        <v>1.1</v>
      </c>
      <c r="Y2068" s="8">
        <v>0.3</v>
      </c>
      <c r="Z2068" s="8">
        <v>3.0</v>
      </c>
      <c r="AA2068" s="8">
        <v>15.8</v>
      </c>
      <c r="AB2068" s="8">
        <v>1.0</v>
      </c>
      <c r="AC2068" s="8">
        <v>0.0</v>
      </c>
      <c r="AD2068" s="8">
        <v>-1.7</v>
      </c>
      <c r="AE2068" s="14">
        <v>2011.0</v>
      </c>
      <c r="AF2068" s="17"/>
    </row>
    <row r="2069">
      <c r="A2069" s="8">
        <v>55.0</v>
      </c>
      <c r="B2069" s="9" t="s">
        <v>4164</v>
      </c>
      <c r="C2069" s="10" t="s">
        <v>4165</v>
      </c>
      <c r="D2069" s="8">
        <v>29.0</v>
      </c>
      <c r="E2069" s="8">
        <v>31.0</v>
      </c>
      <c r="F2069" s="8">
        <v>18.0</v>
      </c>
      <c r="G2069" s="8">
        <v>13.0</v>
      </c>
      <c r="H2069" s="8">
        <v>16.8</v>
      </c>
      <c r="I2069" s="11">
        <v>7.8</v>
      </c>
      <c r="J2069" s="10">
        <v>3.4</v>
      </c>
      <c r="K2069" s="10">
        <v>6.5</v>
      </c>
      <c r="L2069" s="8">
        <v>51.2</v>
      </c>
      <c r="M2069" s="10">
        <v>0.2</v>
      </c>
      <c r="N2069" s="10">
        <v>0.4</v>
      </c>
      <c r="O2069" s="8">
        <v>45.5</v>
      </c>
      <c r="P2069" s="8">
        <v>0.9</v>
      </c>
      <c r="Q2069" s="8">
        <v>1.7</v>
      </c>
      <c r="R2069" s="8">
        <v>55.8</v>
      </c>
      <c r="S2069" s="8">
        <v>1.5</v>
      </c>
      <c r="T2069" s="8">
        <v>2.6</v>
      </c>
      <c r="U2069" s="8">
        <v>4.1</v>
      </c>
      <c r="V2069" s="8">
        <v>1.1</v>
      </c>
      <c r="W2069" s="8">
        <v>1.6</v>
      </c>
      <c r="X2069" s="8">
        <v>0.6</v>
      </c>
      <c r="Y2069" s="8">
        <v>0.6</v>
      </c>
      <c r="Z2069" s="8">
        <v>2.7</v>
      </c>
      <c r="AA2069" s="8">
        <v>15.8</v>
      </c>
      <c r="AB2069" s="8">
        <v>0.0</v>
      </c>
      <c r="AC2069" s="8">
        <v>0.0</v>
      </c>
      <c r="AD2069" s="8">
        <v>1.2</v>
      </c>
      <c r="AE2069" s="14">
        <v>2011.0</v>
      </c>
      <c r="AF2069" s="17"/>
    </row>
    <row r="2070">
      <c r="A2070" s="8">
        <v>56.0</v>
      </c>
      <c r="B2070" s="9" t="s">
        <v>4166</v>
      </c>
      <c r="C2070" s="10" t="s">
        <v>4167</v>
      </c>
      <c r="D2070" s="8">
        <v>30.0</v>
      </c>
      <c r="E2070" s="8">
        <v>34.0</v>
      </c>
      <c r="F2070" s="8">
        <v>20.0</v>
      </c>
      <c r="G2070" s="8">
        <v>14.0</v>
      </c>
      <c r="H2070" s="8">
        <v>19.8</v>
      </c>
      <c r="I2070" s="11">
        <v>7.6</v>
      </c>
      <c r="J2070" s="10">
        <v>2.9</v>
      </c>
      <c r="K2070" s="10">
        <v>8.1</v>
      </c>
      <c r="L2070" s="8">
        <v>36.0</v>
      </c>
      <c r="M2070" s="10">
        <v>0.5</v>
      </c>
      <c r="N2070" s="10">
        <v>2.4</v>
      </c>
      <c r="O2070" s="8">
        <v>21.3</v>
      </c>
      <c r="P2070" s="8">
        <v>1.3</v>
      </c>
      <c r="Q2070" s="8">
        <v>2.1</v>
      </c>
      <c r="R2070" s="8">
        <v>62.0</v>
      </c>
      <c r="S2070" s="8">
        <v>0.4</v>
      </c>
      <c r="T2070" s="8">
        <v>1.3</v>
      </c>
      <c r="U2070" s="8">
        <v>1.7</v>
      </c>
      <c r="V2070" s="8">
        <v>1.7</v>
      </c>
      <c r="W2070" s="8">
        <v>1.6</v>
      </c>
      <c r="X2070" s="8">
        <v>0.4</v>
      </c>
      <c r="Y2070" s="8">
        <v>0.1</v>
      </c>
      <c r="Z2070" s="8">
        <v>1.1</v>
      </c>
      <c r="AA2070" s="8">
        <v>12.5</v>
      </c>
      <c r="AB2070" s="8">
        <v>0.0</v>
      </c>
      <c r="AC2070" s="8">
        <v>0.0</v>
      </c>
      <c r="AD2070" s="8">
        <v>-1.8</v>
      </c>
      <c r="AE2070" s="14">
        <v>2011.0</v>
      </c>
      <c r="AF2070" s="17"/>
    </row>
    <row r="2071">
      <c r="A2071" s="8">
        <v>57.0</v>
      </c>
      <c r="B2071" s="9" t="s">
        <v>4168</v>
      </c>
      <c r="C2071" s="10" t="s">
        <v>4169</v>
      </c>
      <c r="D2071" s="8">
        <v>29.0</v>
      </c>
      <c r="E2071" s="8">
        <v>34.0</v>
      </c>
      <c r="F2071" s="8">
        <v>15.0</v>
      </c>
      <c r="G2071" s="8">
        <v>19.0</v>
      </c>
      <c r="H2071" s="8">
        <v>22.1</v>
      </c>
      <c r="I2071" s="11">
        <v>7.5</v>
      </c>
      <c r="J2071" s="10">
        <v>2.9</v>
      </c>
      <c r="K2071" s="10">
        <v>6.5</v>
      </c>
      <c r="L2071" s="8">
        <v>43.7</v>
      </c>
      <c r="M2071" s="10">
        <v>0.7</v>
      </c>
      <c r="N2071" s="10">
        <v>1.6</v>
      </c>
      <c r="O2071" s="8">
        <v>42.9</v>
      </c>
      <c r="P2071" s="8">
        <v>1.1</v>
      </c>
      <c r="Q2071" s="8">
        <v>1.3</v>
      </c>
      <c r="R2071" s="8">
        <v>84.4</v>
      </c>
      <c r="S2071" s="8">
        <v>1.3</v>
      </c>
      <c r="T2071" s="8">
        <v>2.9</v>
      </c>
      <c r="U2071" s="8">
        <v>4.2</v>
      </c>
      <c r="V2071" s="8">
        <v>1.1</v>
      </c>
      <c r="W2071" s="8">
        <v>1.5</v>
      </c>
      <c r="X2071" s="8">
        <v>1.1</v>
      </c>
      <c r="Y2071" s="8">
        <v>0.3</v>
      </c>
      <c r="Z2071" s="8">
        <v>2.3</v>
      </c>
      <c r="AA2071" s="8">
        <v>16.1</v>
      </c>
      <c r="AB2071" s="8">
        <v>0.0</v>
      </c>
      <c r="AC2071" s="8">
        <v>0.0</v>
      </c>
      <c r="AD2071" s="8">
        <v>-3.2</v>
      </c>
      <c r="AE2071" s="14">
        <v>2011.0</v>
      </c>
      <c r="AF2071" s="17"/>
    </row>
    <row r="2072">
      <c r="A2072" s="8">
        <v>58.0</v>
      </c>
      <c r="B2072" s="9" t="s">
        <v>4170</v>
      </c>
      <c r="C2072" s="10" t="s">
        <v>4171</v>
      </c>
      <c r="D2072" s="8">
        <v>38.0</v>
      </c>
      <c r="E2072" s="8">
        <v>34.0</v>
      </c>
      <c r="F2072" s="8">
        <v>21.0</v>
      </c>
      <c r="G2072" s="8">
        <v>13.0</v>
      </c>
      <c r="H2072" s="8">
        <v>25.1</v>
      </c>
      <c r="I2072" s="11">
        <v>7.5</v>
      </c>
      <c r="J2072" s="10">
        <v>2.6</v>
      </c>
      <c r="K2072" s="10">
        <v>6.6</v>
      </c>
      <c r="L2072" s="8">
        <v>39.5</v>
      </c>
      <c r="M2072" s="10">
        <v>1.4</v>
      </c>
      <c r="N2072" s="10">
        <v>3.6</v>
      </c>
      <c r="O2072" s="8">
        <v>39.5</v>
      </c>
      <c r="P2072" s="8">
        <v>0.9</v>
      </c>
      <c r="Q2072" s="8">
        <v>1.0</v>
      </c>
      <c r="R2072" s="8">
        <v>85.7</v>
      </c>
      <c r="S2072" s="8">
        <v>0.5</v>
      </c>
      <c r="T2072" s="8">
        <v>1.8</v>
      </c>
      <c r="U2072" s="8">
        <v>2.3</v>
      </c>
      <c r="V2072" s="8">
        <v>2.0</v>
      </c>
      <c r="W2072" s="8">
        <v>1.3</v>
      </c>
      <c r="X2072" s="8">
        <v>0.7</v>
      </c>
      <c r="Y2072" s="8">
        <v>0.1</v>
      </c>
      <c r="Z2072" s="8">
        <v>1.9</v>
      </c>
      <c r="AA2072" s="8">
        <v>15.0</v>
      </c>
      <c r="AB2072" s="8">
        <v>0.0</v>
      </c>
      <c r="AC2072" s="8">
        <v>0.0</v>
      </c>
      <c r="AD2072" s="8">
        <v>1.9</v>
      </c>
      <c r="AE2072" s="14">
        <v>2011.0</v>
      </c>
      <c r="AF2072" s="17"/>
    </row>
    <row r="2073">
      <c r="A2073" s="8">
        <v>59.0</v>
      </c>
      <c r="B2073" s="9" t="s">
        <v>4172</v>
      </c>
      <c r="C2073" s="10" t="s">
        <v>4173</v>
      </c>
      <c r="D2073" s="8">
        <v>33.0</v>
      </c>
      <c r="E2073" s="8">
        <v>34.0</v>
      </c>
      <c r="F2073" s="8">
        <v>6.0</v>
      </c>
      <c r="G2073" s="8">
        <v>28.0</v>
      </c>
      <c r="H2073" s="8">
        <v>27.7</v>
      </c>
      <c r="I2073" s="11">
        <v>7.4</v>
      </c>
      <c r="J2073" s="10">
        <v>2.5</v>
      </c>
      <c r="K2073" s="10">
        <v>6.6</v>
      </c>
      <c r="L2073" s="8">
        <v>38.2</v>
      </c>
      <c r="M2073" s="10">
        <v>1.4</v>
      </c>
      <c r="N2073" s="10">
        <v>3.3</v>
      </c>
      <c r="O2073" s="8">
        <v>44.1</v>
      </c>
      <c r="P2073" s="8">
        <v>0.9</v>
      </c>
      <c r="Q2073" s="8">
        <v>1.1</v>
      </c>
      <c r="R2073" s="8">
        <v>78.9</v>
      </c>
      <c r="S2073" s="8">
        <v>0.6</v>
      </c>
      <c r="T2073" s="8">
        <v>1.6</v>
      </c>
      <c r="U2073" s="8">
        <v>2.3</v>
      </c>
      <c r="V2073" s="8">
        <v>2.8</v>
      </c>
      <c r="W2073" s="8">
        <v>1.8</v>
      </c>
      <c r="X2073" s="8">
        <v>0.7</v>
      </c>
      <c r="Y2073" s="8">
        <v>0.2</v>
      </c>
      <c r="Z2073" s="8">
        <v>2.1</v>
      </c>
      <c r="AA2073" s="8">
        <v>15.7</v>
      </c>
      <c r="AB2073" s="8">
        <v>0.0</v>
      </c>
      <c r="AC2073" s="8">
        <v>0.0</v>
      </c>
      <c r="AD2073" s="8">
        <v>-5.7</v>
      </c>
      <c r="AE2073" s="14">
        <v>2011.0</v>
      </c>
      <c r="AF2073" s="17"/>
    </row>
    <row r="2074">
      <c r="A2074" s="8">
        <v>60.0</v>
      </c>
      <c r="B2074" s="9" t="s">
        <v>4174</v>
      </c>
      <c r="C2074" s="10" t="s">
        <v>4175</v>
      </c>
      <c r="D2074" s="8">
        <v>33.0</v>
      </c>
      <c r="E2074" s="8">
        <v>31.0</v>
      </c>
      <c r="F2074" s="8">
        <v>17.0</v>
      </c>
      <c r="G2074" s="8">
        <v>14.0</v>
      </c>
      <c r="H2074" s="8">
        <v>17.4</v>
      </c>
      <c r="I2074" s="11">
        <v>7.3</v>
      </c>
      <c r="J2074" s="10">
        <v>3.1</v>
      </c>
      <c r="K2074" s="10">
        <v>7.2</v>
      </c>
      <c r="L2074" s="8">
        <v>43.2</v>
      </c>
      <c r="M2074" s="10">
        <v>0.5</v>
      </c>
      <c r="N2074" s="10">
        <v>1.5</v>
      </c>
      <c r="O2074" s="8">
        <v>33.3</v>
      </c>
      <c r="P2074" s="8">
        <v>0.6</v>
      </c>
      <c r="Q2074" s="8">
        <v>1.2</v>
      </c>
      <c r="R2074" s="8">
        <v>54.1</v>
      </c>
      <c r="S2074" s="8">
        <v>0.7</v>
      </c>
      <c r="T2074" s="8">
        <v>1.2</v>
      </c>
      <c r="U2074" s="8">
        <v>1.9</v>
      </c>
      <c r="V2074" s="8">
        <v>1.4</v>
      </c>
      <c r="W2074" s="8">
        <v>1.0</v>
      </c>
      <c r="X2074" s="8">
        <v>0.6</v>
      </c>
      <c r="Y2074" s="8">
        <v>0.0</v>
      </c>
      <c r="Z2074" s="8">
        <v>2.1</v>
      </c>
      <c r="AA2074" s="8">
        <v>12.3</v>
      </c>
      <c r="AB2074" s="8">
        <v>0.0</v>
      </c>
      <c r="AC2074" s="8">
        <v>0.0</v>
      </c>
      <c r="AD2074" s="8">
        <v>-2.5</v>
      </c>
      <c r="AE2074" s="14">
        <v>2011.0</v>
      </c>
      <c r="AF2074" s="17"/>
    </row>
    <row r="2075">
      <c r="A2075" s="8">
        <v>61.0</v>
      </c>
      <c r="B2075" s="9" t="s">
        <v>4176</v>
      </c>
      <c r="C2075" s="10" t="s">
        <v>4177</v>
      </c>
      <c r="D2075" s="8">
        <v>35.0</v>
      </c>
      <c r="E2075" s="8">
        <v>33.0</v>
      </c>
      <c r="F2075" s="8">
        <v>20.0</v>
      </c>
      <c r="G2075" s="8">
        <v>13.0</v>
      </c>
      <c r="H2075" s="8">
        <v>21.5</v>
      </c>
      <c r="I2075" s="11">
        <v>7.2</v>
      </c>
      <c r="J2075" s="10">
        <v>2.7</v>
      </c>
      <c r="K2075" s="10">
        <v>7.2</v>
      </c>
      <c r="L2075" s="8">
        <v>37.1</v>
      </c>
      <c r="M2075" s="10">
        <v>1.0</v>
      </c>
      <c r="N2075" s="10">
        <v>2.8</v>
      </c>
      <c r="O2075" s="8">
        <v>34.0</v>
      </c>
      <c r="P2075" s="8">
        <v>0.9</v>
      </c>
      <c r="Q2075" s="8">
        <v>1.0</v>
      </c>
      <c r="R2075" s="8">
        <v>88.2</v>
      </c>
      <c r="S2075" s="8">
        <v>0.8</v>
      </c>
      <c r="T2075" s="8">
        <v>2.3</v>
      </c>
      <c r="U2075" s="8">
        <v>3.1</v>
      </c>
      <c r="V2075" s="8">
        <v>1.5</v>
      </c>
      <c r="W2075" s="8">
        <v>1.3</v>
      </c>
      <c r="X2075" s="8">
        <v>0.7</v>
      </c>
      <c r="Y2075" s="8">
        <v>0.5</v>
      </c>
      <c r="Z2075" s="8">
        <v>2.4</v>
      </c>
      <c r="AA2075" s="8">
        <v>15.1</v>
      </c>
      <c r="AB2075" s="8">
        <v>0.0</v>
      </c>
      <c r="AC2075" s="8">
        <v>0.0</v>
      </c>
      <c r="AD2075" s="8">
        <v>1.7</v>
      </c>
      <c r="AE2075" s="14">
        <v>2011.0</v>
      </c>
      <c r="AF2075" s="17"/>
    </row>
    <row r="2076">
      <c r="A2076" s="8">
        <v>62.0</v>
      </c>
      <c r="B2076" s="9" t="s">
        <v>4178</v>
      </c>
      <c r="C2076" s="10" t="s">
        <v>4179</v>
      </c>
      <c r="D2076" s="8">
        <v>26.0</v>
      </c>
      <c r="E2076" s="8">
        <v>34.0</v>
      </c>
      <c r="F2076" s="8">
        <v>6.0</v>
      </c>
      <c r="G2076" s="8">
        <v>28.0</v>
      </c>
      <c r="H2076" s="8">
        <v>27.2</v>
      </c>
      <c r="I2076" s="11">
        <v>7.0</v>
      </c>
      <c r="J2076" s="10">
        <v>2.2</v>
      </c>
      <c r="K2076" s="10">
        <v>6.4</v>
      </c>
      <c r="L2076" s="8">
        <v>34.7</v>
      </c>
      <c r="M2076" s="8">
        <v>0.0</v>
      </c>
      <c r="N2076" s="8">
        <v>0.0</v>
      </c>
      <c r="O2076" s="8">
        <v>0.0</v>
      </c>
      <c r="P2076" s="8">
        <v>2.6</v>
      </c>
      <c r="Q2076" s="8">
        <v>3.6</v>
      </c>
      <c r="R2076" s="8">
        <v>73.6</v>
      </c>
      <c r="S2076" s="8">
        <v>2.4</v>
      </c>
      <c r="T2076" s="8">
        <v>4.8</v>
      </c>
      <c r="U2076" s="8">
        <v>7.2</v>
      </c>
      <c r="V2076" s="8">
        <v>1.4</v>
      </c>
      <c r="W2076" s="8">
        <v>1.7</v>
      </c>
      <c r="X2076" s="8">
        <v>1.4</v>
      </c>
      <c r="Y2076" s="8">
        <v>0.8</v>
      </c>
      <c r="Z2076" s="8">
        <v>2.6</v>
      </c>
      <c r="AA2076" s="8">
        <v>20.1</v>
      </c>
      <c r="AB2076" s="8">
        <v>4.0</v>
      </c>
      <c r="AC2076" s="8">
        <v>0.0</v>
      </c>
      <c r="AD2076" s="8">
        <v>-4.7</v>
      </c>
      <c r="AE2076" s="14">
        <v>2011.0</v>
      </c>
      <c r="AF2076" s="17"/>
    </row>
    <row r="2077">
      <c r="A2077" s="8">
        <v>63.0</v>
      </c>
      <c r="B2077" s="9" t="s">
        <v>4180</v>
      </c>
      <c r="C2077" s="10" t="s">
        <v>4181</v>
      </c>
      <c r="D2077" s="8">
        <v>23.0</v>
      </c>
      <c r="E2077" s="8">
        <v>33.0</v>
      </c>
      <c r="F2077" s="8">
        <v>2.0</v>
      </c>
      <c r="G2077" s="8">
        <v>31.0</v>
      </c>
      <c r="H2077" s="8">
        <v>23.8</v>
      </c>
      <c r="I2077" s="11">
        <v>6.8</v>
      </c>
      <c r="J2077" s="10">
        <v>2.4</v>
      </c>
      <c r="K2077" s="10">
        <v>6.0</v>
      </c>
      <c r="L2077" s="8">
        <v>40.2</v>
      </c>
      <c r="M2077" s="10">
        <v>0.7</v>
      </c>
      <c r="N2077" s="10">
        <v>2.1</v>
      </c>
      <c r="O2077" s="8">
        <v>32.4</v>
      </c>
      <c r="P2077" s="8">
        <v>1.3</v>
      </c>
      <c r="Q2077" s="8">
        <v>1.6</v>
      </c>
      <c r="R2077" s="8">
        <v>79.6</v>
      </c>
      <c r="S2077" s="8">
        <v>0.8</v>
      </c>
      <c r="T2077" s="8">
        <v>2.9</v>
      </c>
      <c r="U2077" s="8">
        <v>3.6</v>
      </c>
      <c r="V2077" s="8">
        <v>1.8</v>
      </c>
      <c r="W2077" s="8">
        <v>1.3</v>
      </c>
      <c r="X2077" s="8">
        <v>1.1</v>
      </c>
      <c r="Y2077" s="8">
        <v>0.4</v>
      </c>
      <c r="Z2077" s="8">
        <v>2.4</v>
      </c>
      <c r="AA2077" s="8">
        <v>15.7</v>
      </c>
      <c r="AB2077" s="8">
        <v>0.0</v>
      </c>
      <c r="AC2077" s="8">
        <v>0.0</v>
      </c>
      <c r="AD2077" s="8">
        <v>-7.9</v>
      </c>
      <c r="AE2077" s="14">
        <v>2011.0</v>
      </c>
      <c r="AF2077" s="17"/>
    </row>
    <row r="2078">
      <c r="A2078" s="8">
        <v>64.0</v>
      </c>
      <c r="B2078" s="9" t="s">
        <v>4182</v>
      </c>
      <c r="C2078" s="10" t="s">
        <v>4183</v>
      </c>
      <c r="D2078" s="8">
        <v>33.0</v>
      </c>
      <c r="E2078" s="8">
        <v>34.0</v>
      </c>
      <c r="F2078" s="8">
        <v>19.0</v>
      </c>
      <c r="G2078" s="8">
        <v>15.0</v>
      </c>
      <c r="H2078" s="8">
        <v>17.4</v>
      </c>
      <c r="I2078" s="11">
        <v>6.8</v>
      </c>
      <c r="J2078" s="10">
        <v>2.6</v>
      </c>
      <c r="K2078" s="10">
        <v>7.6</v>
      </c>
      <c r="L2078" s="8">
        <v>33.5</v>
      </c>
      <c r="M2078" s="10">
        <v>0.5</v>
      </c>
      <c r="N2078" s="10">
        <v>1.6</v>
      </c>
      <c r="O2078" s="8">
        <v>33.3</v>
      </c>
      <c r="P2078" s="8">
        <v>1.1</v>
      </c>
      <c r="Q2078" s="8">
        <v>1.1</v>
      </c>
      <c r="R2078" s="8">
        <v>97.4</v>
      </c>
      <c r="S2078" s="8">
        <v>0.4</v>
      </c>
      <c r="T2078" s="8">
        <v>1.1</v>
      </c>
      <c r="U2078" s="8">
        <v>1.5</v>
      </c>
      <c r="V2078" s="8">
        <v>1.1</v>
      </c>
      <c r="W2078" s="8">
        <v>1.3</v>
      </c>
      <c r="X2078" s="8">
        <v>0.6</v>
      </c>
      <c r="Y2078" s="8">
        <v>0.2</v>
      </c>
      <c r="Z2078" s="8">
        <v>1.8</v>
      </c>
      <c r="AA2078" s="8">
        <v>11.5</v>
      </c>
      <c r="AB2078" s="8">
        <v>0.0</v>
      </c>
      <c r="AC2078" s="8">
        <v>0.0</v>
      </c>
      <c r="AD2078" s="8">
        <v>-1.2</v>
      </c>
      <c r="AE2078" s="14">
        <v>2011.0</v>
      </c>
      <c r="AF2078" s="17"/>
    </row>
    <row r="2079">
      <c r="A2079" s="8">
        <v>65.0</v>
      </c>
      <c r="B2079" s="9" t="s">
        <v>4184</v>
      </c>
      <c r="C2079" s="10" t="s">
        <v>4185</v>
      </c>
      <c r="D2079" s="8">
        <v>27.0</v>
      </c>
      <c r="E2079" s="8">
        <v>26.0</v>
      </c>
      <c r="F2079" s="8">
        <v>2.0</v>
      </c>
      <c r="G2079" s="8">
        <v>24.0</v>
      </c>
      <c r="H2079" s="8">
        <v>25.6</v>
      </c>
      <c r="I2079" s="11">
        <v>6.7</v>
      </c>
      <c r="J2079" s="10">
        <v>2.3</v>
      </c>
      <c r="K2079" s="10">
        <v>7.8</v>
      </c>
      <c r="L2079" s="8">
        <v>30.2</v>
      </c>
      <c r="M2079" s="10">
        <v>0.6</v>
      </c>
      <c r="N2079" s="10">
        <v>2.7</v>
      </c>
      <c r="O2079" s="8">
        <v>21.4</v>
      </c>
      <c r="P2079" s="8">
        <v>1.5</v>
      </c>
      <c r="Q2079" s="8">
        <v>1.6</v>
      </c>
      <c r="R2079" s="8">
        <v>90.5</v>
      </c>
      <c r="S2079" s="8">
        <v>1.1</v>
      </c>
      <c r="T2079" s="8">
        <v>2.0</v>
      </c>
      <c r="U2079" s="8">
        <v>3.1</v>
      </c>
      <c r="V2079" s="8">
        <v>2.4</v>
      </c>
      <c r="W2079" s="8">
        <v>1.3</v>
      </c>
      <c r="X2079" s="8">
        <v>0.7</v>
      </c>
      <c r="Y2079" s="8">
        <v>0.1</v>
      </c>
      <c r="Z2079" s="8">
        <v>2.2</v>
      </c>
      <c r="AA2079" s="8">
        <v>14.4</v>
      </c>
      <c r="AB2079" s="8">
        <v>0.0</v>
      </c>
      <c r="AC2079" s="8">
        <v>0.0</v>
      </c>
      <c r="AD2079" s="8">
        <v>-7.7</v>
      </c>
      <c r="AE2079" s="14">
        <v>2011.0</v>
      </c>
      <c r="AF2079" s="17"/>
    </row>
    <row r="2080">
      <c r="A2080" s="8">
        <v>66.0</v>
      </c>
      <c r="B2080" s="9" t="s">
        <v>4186</v>
      </c>
      <c r="C2080" s="10" t="s">
        <v>4187</v>
      </c>
      <c r="D2080" s="8">
        <v>23.0</v>
      </c>
      <c r="E2080" s="8">
        <v>33.0</v>
      </c>
      <c r="F2080" s="8">
        <v>14.0</v>
      </c>
      <c r="G2080" s="8">
        <v>19.0</v>
      </c>
      <c r="H2080" s="8">
        <v>14.8</v>
      </c>
      <c r="I2080" s="11">
        <v>6.6</v>
      </c>
      <c r="J2080" s="10">
        <v>2.8</v>
      </c>
      <c r="K2080" s="10">
        <v>5.6</v>
      </c>
      <c r="L2080" s="8">
        <v>50.0</v>
      </c>
      <c r="M2080" s="8">
        <v>0.0</v>
      </c>
      <c r="N2080" s="8">
        <v>0.0</v>
      </c>
      <c r="O2080" s="8">
        <v>0.0</v>
      </c>
      <c r="P2080" s="8">
        <v>1.0</v>
      </c>
      <c r="Q2080" s="8">
        <v>1.4</v>
      </c>
      <c r="R2080" s="8">
        <v>73.3</v>
      </c>
      <c r="S2080" s="8">
        <v>1.1</v>
      </c>
      <c r="T2080" s="8">
        <v>2.1</v>
      </c>
      <c r="U2080" s="8">
        <v>3.1</v>
      </c>
      <c r="V2080" s="8">
        <v>0.5</v>
      </c>
      <c r="W2080" s="8">
        <v>0.8</v>
      </c>
      <c r="X2080" s="8">
        <v>0.2</v>
      </c>
      <c r="Y2080" s="8">
        <v>0.4</v>
      </c>
      <c r="Z2080" s="8">
        <v>1.4</v>
      </c>
      <c r="AA2080" s="8">
        <v>11.2</v>
      </c>
      <c r="AB2080" s="8">
        <v>2.0</v>
      </c>
      <c r="AC2080" s="8">
        <v>0.0</v>
      </c>
      <c r="AD2080" s="8">
        <v>-1.6</v>
      </c>
      <c r="AE2080" s="14">
        <v>2011.0</v>
      </c>
      <c r="AF2080" s="17"/>
    </row>
    <row r="2081">
      <c r="A2081" s="8">
        <v>67.0</v>
      </c>
      <c r="B2081" s="9" t="s">
        <v>4188</v>
      </c>
      <c r="C2081" s="10" t="s">
        <v>4189</v>
      </c>
      <c r="D2081" s="8">
        <v>23.0</v>
      </c>
      <c r="E2081" s="8">
        <v>34.0</v>
      </c>
      <c r="F2081" s="8">
        <v>14.0</v>
      </c>
      <c r="G2081" s="8">
        <v>20.0</v>
      </c>
      <c r="H2081" s="8">
        <v>22.9</v>
      </c>
      <c r="I2081" s="11">
        <v>6.5</v>
      </c>
      <c r="J2081" s="10">
        <v>2.5</v>
      </c>
      <c r="K2081" s="10">
        <v>6.3</v>
      </c>
      <c r="L2081" s="8">
        <v>39.1</v>
      </c>
      <c r="M2081" s="10">
        <v>0.5</v>
      </c>
      <c r="N2081" s="10">
        <v>1.7</v>
      </c>
      <c r="O2081" s="8">
        <v>27.1</v>
      </c>
      <c r="P2081" s="8">
        <v>1.1</v>
      </c>
      <c r="Q2081" s="8">
        <v>1.4</v>
      </c>
      <c r="R2081" s="8">
        <v>76.6</v>
      </c>
      <c r="S2081" s="8">
        <v>0.1</v>
      </c>
      <c r="T2081" s="8">
        <v>1.8</v>
      </c>
      <c r="U2081" s="8">
        <v>2.0</v>
      </c>
      <c r="V2081" s="8">
        <v>3.7</v>
      </c>
      <c r="W2081" s="8">
        <v>2.7</v>
      </c>
      <c r="X2081" s="8">
        <v>0.7</v>
      </c>
      <c r="Y2081" s="8">
        <v>0.4</v>
      </c>
      <c r="Z2081" s="8">
        <v>2.5</v>
      </c>
      <c r="AA2081" s="8">
        <v>14.8</v>
      </c>
      <c r="AB2081" s="8">
        <v>1.0</v>
      </c>
      <c r="AC2081" s="8">
        <v>0.0</v>
      </c>
      <c r="AD2081" s="8">
        <v>0.6</v>
      </c>
      <c r="AE2081" s="14">
        <v>2011.0</v>
      </c>
      <c r="AF2081" s="17"/>
    </row>
    <row r="2082">
      <c r="A2082" s="8">
        <v>68.0</v>
      </c>
      <c r="B2082" s="9" t="s">
        <v>4190</v>
      </c>
      <c r="C2082" s="10" t="s">
        <v>4191</v>
      </c>
      <c r="D2082" s="8">
        <v>31.0</v>
      </c>
      <c r="E2082" s="8">
        <v>34.0</v>
      </c>
      <c r="F2082" s="8">
        <v>21.0</v>
      </c>
      <c r="G2082" s="8">
        <v>13.0</v>
      </c>
      <c r="H2082" s="8">
        <v>19.1</v>
      </c>
      <c r="I2082" s="11">
        <v>6.4</v>
      </c>
      <c r="J2082" s="10">
        <v>2.6</v>
      </c>
      <c r="K2082" s="10">
        <v>5.4</v>
      </c>
      <c r="L2082" s="8">
        <v>47.3</v>
      </c>
      <c r="M2082" s="10">
        <v>0.3</v>
      </c>
      <c r="N2082" s="10">
        <v>1.2</v>
      </c>
      <c r="O2082" s="8">
        <v>27.5</v>
      </c>
      <c r="P2082" s="8">
        <v>1.0</v>
      </c>
      <c r="Q2082" s="8">
        <v>1.6</v>
      </c>
      <c r="R2082" s="8">
        <v>64.2</v>
      </c>
      <c r="S2082" s="8">
        <v>1.6</v>
      </c>
      <c r="T2082" s="8">
        <v>2.6</v>
      </c>
      <c r="U2082" s="8">
        <v>4.2</v>
      </c>
      <c r="V2082" s="8">
        <v>1.1</v>
      </c>
      <c r="W2082" s="8">
        <v>1.3</v>
      </c>
      <c r="X2082" s="8">
        <v>0.5</v>
      </c>
      <c r="Y2082" s="8">
        <v>0.2</v>
      </c>
      <c r="Z2082" s="8">
        <v>1.8</v>
      </c>
      <c r="AA2082" s="8">
        <v>13.5</v>
      </c>
      <c r="AB2082" s="8">
        <v>0.0</v>
      </c>
      <c r="AC2082" s="8">
        <v>0.0</v>
      </c>
      <c r="AD2082" s="8">
        <v>-0.5</v>
      </c>
      <c r="AE2082" s="14">
        <v>2011.0</v>
      </c>
      <c r="AF2082" s="17"/>
    </row>
    <row r="2083">
      <c r="A2083" s="8">
        <v>69.0</v>
      </c>
      <c r="B2083" s="9" t="s">
        <v>4192</v>
      </c>
      <c r="C2083" s="10" t="s">
        <v>4193</v>
      </c>
      <c r="D2083" s="8">
        <v>22.0</v>
      </c>
      <c r="E2083" s="8">
        <v>34.0</v>
      </c>
      <c r="F2083" s="8">
        <v>6.0</v>
      </c>
      <c r="G2083" s="8">
        <v>28.0</v>
      </c>
      <c r="H2083" s="8">
        <v>19.3</v>
      </c>
      <c r="I2083" s="11">
        <v>6.4</v>
      </c>
      <c r="J2083" s="10">
        <v>2.5</v>
      </c>
      <c r="K2083" s="10">
        <v>7.1</v>
      </c>
      <c r="L2083" s="8">
        <v>35.3</v>
      </c>
      <c r="M2083" s="10">
        <v>0.7</v>
      </c>
      <c r="N2083" s="10">
        <v>2.3</v>
      </c>
      <c r="O2083" s="8">
        <v>31.2</v>
      </c>
      <c r="P2083" s="8">
        <v>0.7</v>
      </c>
      <c r="Q2083" s="8">
        <v>1.1</v>
      </c>
      <c r="R2083" s="8">
        <v>66.7</v>
      </c>
      <c r="S2083" s="8">
        <v>0.4</v>
      </c>
      <c r="T2083" s="8">
        <v>1.8</v>
      </c>
      <c r="U2083" s="8">
        <v>2.1</v>
      </c>
      <c r="V2083" s="8">
        <v>1.9</v>
      </c>
      <c r="W2083" s="8">
        <v>1.6</v>
      </c>
      <c r="X2083" s="8">
        <v>0.7</v>
      </c>
      <c r="Y2083" s="8">
        <v>0.3</v>
      </c>
      <c r="Z2083" s="8">
        <v>1.8</v>
      </c>
      <c r="AA2083" s="8">
        <v>13.1</v>
      </c>
      <c r="AB2083" s="8">
        <v>0.0</v>
      </c>
      <c r="AC2083" s="8">
        <v>0.0</v>
      </c>
      <c r="AD2083" s="8">
        <v>-4.2</v>
      </c>
      <c r="AE2083" s="14">
        <v>2011.0</v>
      </c>
      <c r="AF2083" s="17"/>
    </row>
    <row r="2084">
      <c r="A2084" s="8">
        <v>70.0</v>
      </c>
      <c r="B2084" s="9" t="s">
        <v>4194</v>
      </c>
      <c r="C2084" s="10" t="s">
        <v>4195</v>
      </c>
      <c r="D2084" s="8">
        <v>29.0</v>
      </c>
      <c r="E2084" s="8">
        <v>30.0</v>
      </c>
      <c r="F2084" s="8">
        <v>16.0</v>
      </c>
      <c r="G2084" s="8">
        <v>14.0</v>
      </c>
      <c r="H2084" s="8">
        <v>23.9</v>
      </c>
      <c r="I2084" s="11">
        <v>6.4</v>
      </c>
      <c r="J2084" s="10">
        <v>2.5</v>
      </c>
      <c r="K2084" s="10">
        <v>5.7</v>
      </c>
      <c r="L2084" s="8">
        <v>43.5</v>
      </c>
      <c r="M2084" s="10">
        <v>0.8</v>
      </c>
      <c r="N2084" s="10">
        <v>2.2</v>
      </c>
      <c r="O2084" s="8">
        <v>38.5</v>
      </c>
      <c r="P2084" s="8">
        <v>0.6</v>
      </c>
      <c r="Q2084" s="8">
        <v>0.7</v>
      </c>
      <c r="R2084" s="8">
        <v>86.4</v>
      </c>
      <c r="S2084" s="8">
        <v>0.3</v>
      </c>
      <c r="T2084" s="8">
        <v>1.7</v>
      </c>
      <c r="U2084" s="8">
        <v>2.0</v>
      </c>
      <c r="V2084" s="8">
        <v>4.4</v>
      </c>
      <c r="W2084" s="8">
        <v>1.9</v>
      </c>
      <c r="X2084" s="8">
        <v>0.8</v>
      </c>
      <c r="Y2084" s="8">
        <v>0.2</v>
      </c>
      <c r="Z2084" s="8">
        <v>1.8</v>
      </c>
      <c r="AA2084" s="8">
        <v>15.6</v>
      </c>
      <c r="AB2084" s="8">
        <v>0.0</v>
      </c>
      <c r="AC2084" s="8">
        <v>0.0</v>
      </c>
      <c r="AD2084" s="8">
        <v>1.1</v>
      </c>
      <c r="AE2084" s="14">
        <v>2011.0</v>
      </c>
      <c r="AF2084" s="17"/>
    </row>
    <row r="2085">
      <c r="A2085" s="8">
        <v>71.0</v>
      </c>
      <c r="B2085" s="9" t="s">
        <v>4196</v>
      </c>
      <c r="C2085" s="10" t="s">
        <v>4197</v>
      </c>
      <c r="D2085" s="8">
        <v>29.0</v>
      </c>
      <c r="E2085" s="8">
        <v>34.0</v>
      </c>
      <c r="F2085" s="8">
        <v>3.0</v>
      </c>
      <c r="G2085" s="8">
        <v>31.0</v>
      </c>
      <c r="H2085" s="8">
        <v>19.2</v>
      </c>
      <c r="I2085" s="11">
        <v>6.3</v>
      </c>
      <c r="J2085" s="10">
        <v>2.4</v>
      </c>
      <c r="K2085" s="10">
        <v>6.0</v>
      </c>
      <c r="L2085" s="8">
        <v>40.2</v>
      </c>
      <c r="M2085" s="10">
        <v>0.8</v>
      </c>
      <c r="N2085" s="10">
        <v>2.4</v>
      </c>
      <c r="O2085" s="8">
        <v>35.0</v>
      </c>
      <c r="P2085" s="8">
        <v>0.6</v>
      </c>
      <c r="Q2085" s="8">
        <v>0.9</v>
      </c>
      <c r="R2085" s="8">
        <v>70.0</v>
      </c>
      <c r="S2085" s="8">
        <v>0.9</v>
      </c>
      <c r="T2085" s="8">
        <v>1.8</v>
      </c>
      <c r="U2085" s="8">
        <v>2.6</v>
      </c>
      <c r="V2085" s="8">
        <v>1.0</v>
      </c>
      <c r="W2085" s="8">
        <v>1.5</v>
      </c>
      <c r="X2085" s="8">
        <v>0.6</v>
      </c>
      <c r="Y2085" s="8">
        <v>0.5</v>
      </c>
      <c r="Z2085" s="8">
        <v>2.5</v>
      </c>
      <c r="AA2085" s="8">
        <v>12.9</v>
      </c>
      <c r="AB2085" s="8">
        <v>0.0</v>
      </c>
      <c r="AC2085" s="8">
        <v>0.0</v>
      </c>
      <c r="AD2085" s="8">
        <v>-7.0</v>
      </c>
      <c r="AE2085" s="14">
        <v>2011.0</v>
      </c>
      <c r="AF2085" s="17"/>
    </row>
    <row r="2086">
      <c r="A2086" s="8">
        <v>72.0</v>
      </c>
      <c r="B2086" s="9" t="s">
        <v>4198</v>
      </c>
      <c r="C2086" s="10" t="s">
        <v>4199</v>
      </c>
      <c r="D2086" s="8">
        <v>29.0</v>
      </c>
      <c r="E2086" s="8">
        <v>5.0</v>
      </c>
      <c r="F2086" s="8">
        <v>0.0</v>
      </c>
      <c r="G2086" s="8">
        <v>5.0</v>
      </c>
      <c r="H2086" s="8">
        <v>20.2</v>
      </c>
      <c r="I2086" s="11">
        <v>6.2</v>
      </c>
      <c r="J2086" s="10">
        <v>2.4</v>
      </c>
      <c r="K2086" s="10">
        <v>8.6</v>
      </c>
      <c r="L2086" s="8">
        <v>27.9</v>
      </c>
      <c r="M2086" s="10">
        <v>1.4</v>
      </c>
      <c r="N2086" s="10">
        <v>5.2</v>
      </c>
      <c r="O2086" s="8">
        <v>26.9</v>
      </c>
      <c r="P2086" s="8">
        <v>0.0</v>
      </c>
      <c r="Q2086" s="8">
        <v>0.0</v>
      </c>
      <c r="R2086" s="8">
        <v>0.0</v>
      </c>
      <c r="S2086" s="8">
        <v>0.6</v>
      </c>
      <c r="T2086" s="8">
        <v>1.6</v>
      </c>
      <c r="U2086" s="8">
        <v>2.2</v>
      </c>
      <c r="V2086" s="8">
        <v>2.8</v>
      </c>
      <c r="W2086" s="8">
        <v>2.6</v>
      </c>
      <c r="X2086" s="8">
        <v>0.8</v>
      </c>
      <c r="Y2086" s="8">
        <v>0.2</v>
      </c>
      <c r="Z2086" s="8">
        <v>1.4</v>
      </c>
      <c r="AA2086" s="8">
        <v>14.6</v>
      </c>
      <c r="AB2086" s="8">
        <v>0.0</v>
      </c>
      <c r="AC2086" s="8">
        <v>0.0</v>
      </c>
      <c r="AD2086" s="8">
        <v>-9.6</v>
      </c>
      <c r="AE2086" s="14">
        <v>2011.0</v>
      </c>
      <c r="AF2086" s="17"/>
    </row>
    <row r="2087">
      <c r="A2087" s="8">
        <v>73.0</v>
      </c>
      <c r="B2087" s="9" t="s">
        <v>4200</v>
      </c>
      <c r="C2087" s="10" t="s">
        <v>4201</v>
      </c>
      <c r="D2087" s="8">
        <v>23.0</v>
      </c>
      <c r="E2087" s="8">
        <v>33.0</v>
      </c>
      <c r="F2087" s="8">
        <v>3.0</v>
      </c>
      <c r="G2087" s="8">
        <v>30.0</v>
      </c>
      <c r="H2087" s="8">
        <v>19.0</v>
      </c>
      <c r="I2087" s="11">
        <v>6.0</v>
      </c>
      <c r="J2087" s="10">
        <v>1.9</v>
      </c>
      <c r="K2087" s="10">
        <v>6.2</v>
      </c>
      <c r="L2087" s="8">
        <v>31.4</v>
      </c>
      <c r="M2087" s="10">
        <v>0.7</v>
      </c>
      <c r="N2087" s="10">
        <v>3.4</v>
      </c>
      <c r="O2087" s="8">
        <v>21.4</v>
      </c>
      <c r="P2087" s="8">
        <v>1.4</v>
      </c>
      <c r="Q2087" s="8">
        <v>1.7</v>
      </c>
      <c r="R2087" s="8">
        <v>85.5</v>
      </c>
      <c r="S2087" s="8">
        <v>0.2</v>
      </c>
      <c r="T2087" s="8">
        <v>1.0</v>
      </c>
      <c r="U2087" s="8">
        <v>1.2</v>
      </c>
      <c r="V2087" s="8">
        <v>1.8</v>
      </c>
      <c r="W2087" s="8">
        <v>2.0</v>
      </c>
      <c r="X2087" s="8">
        <v>1.0</v>
      </c>
      <c r="Y2087" s="8">
        <v>0.1</v>
      </c>
      <c r="Z2087" s="8">
        <v>2.3</v>
      </c>
      <c r="AA2087" s="8">
        <v>11.8</v>
      </c>
      <c r="AB2087" s="8">
        <v>0.0</v>
      </c>
      <c r="AC2087" s="8">
        <v>0.0</v>
      </c>
      <c r="AD2087" s="8">
        <v>-7.0</v>
      </c>
      <c r="AE2087" s="14">
        <v>2011.0</v>
      </c>
      <c r="AF2087" s="17"/>
    </row>
    <row r="2088">
      <c r="A2088" s="8">
        <v>74.0</v>
      </c>
      <c r="B2088" s="9" t="s">
        <v>4202</v>
      </c>
      <c r="C2088" s="10" t="s">
        <v>4203</v>
      </c>
      <c r="D2088" s="8">
        <v>37.0</v>
      </c>
      <c r="E2088" s="8">
        <v>34.0</v>
      </c>
      <c r="F2088" s="8">
        <v>15.0</v>
      </c>
      <c r="G2088" s="8">
        <v>19.0</v>
      </c>
      <c r="H2088" s="8">
        <v>23.7</v>
      </c>
      <c r="I2088" s="11">
        <v>6.0</v>
      </c>
      <c r="J2088" s="10">
        <v>2.1</v>
      </c>
      <c r="K2088" s="10">
        <v>4.4</v>
      </c>
      <c r="L2088" s="8">
        <v>48.6</v>
      </c>
      <c r="M2088" s="10">
        <v>0.4</v>
      </c>
      <c r="N2088" s="10">
        <v>1.1</v>
      </c>
      <c r="O2088" s="8">
        <v>41.7</v>
      </c>
      <c r="P2088" s="8">
        <v>1.4</v>
      </c>
      <c r="Q2088" s="8">
        <v>1.6</v>
      </c>
      <c r="R2088" s="8">
        <v>86.8</v>
      </c>
      <c r="S2088" s="8">
        <v>0.2</v>
      </c>
      <c r="T2088" s="8">
        <v>2.6</v>
      </c>
      <c r="U2088" s="8">
        <v>2.8</v>
      </c>
      <c r="V2088" s="8">
        <v>4.8</v>
      </c>
      <c r="W2088" s="8">
        <v>2.1</v>
      </c>
      <c r="X2088" s="8">
        <v>0.8</v>
      </c>
      <c r="Y2088" s="8">
        <v>0.1</v>
      </c>
      <c r="Z2088" s="8">
        <v>1.4</v>
      </c>
      <c r="AA2088" s="8">
        <v>15.8</v>
      </c>
      <c r="AB2088" s="8">
        <v>2.0</v>
      </c>
      <c r="AC2088" s="8">
        <v>0.0</v>
      </c>
      <c r="AD2088" s="8">
        <v>-1.8</v>
      </c>
      <c r="AE2088" s="14">
        <v>2011.0</v>
      </c>
      <c r="AF2088" s="17"/>
    </row>
    <row r="2089">
      <c r="A2089" s="8">
        <v>75.0</v>
      </c>
      <c r="B2089" s="9" t="s">
        <v>4204</v>
      </c>
      <c r="C2089" s="10" t="s">
        <v>4205</v>
      </c>
      <c r="D2089" s="8">
        <v>32.0</v>
      </c>
      <c r="E2089" s="8">
        <v>34.0</v>
      </c>
      <c r="F2089" s="8">
        <v>14.0</v>
      </c>
      <c r="G2089" s="8">
        <v>20.0</v>
      </c>
      <c r="H2089" s="8">
        <v>24.1</v>
      </c>
      <c r="I2089" s="11">
        <v>5.9</v>
      </c>
      <c r="J2089" s="10">
        <v>2.4</v>
      </c>
      <c r="K2089" s="10">
        <v>5.3</v>
      </c>
      <c r="L2089" s="8">
        <v>45.6</v>
      </c>
      <c r="M2089" s="8">
        <v>0.0</v>
      </c>
      <c r="N2089" s="10">
        <v>0.1</v>
      </c>
      <c r="O2089" s="8">
        <v>0.0</v>
      </c>
      <c r="P2089" s="8">
        <v>1.1</v>
      </c>
      <c r="Q2089" s="8">
        <v>1.5</v>
      </c>
      <c r="R2089" s="8">
        <v>76.0</v>
      </c>
      <c r="S2089" s="8">
        <v>1.1</v>
      </c>
      <c r="T2089" s="8">
        <v>5.1</v>
      </c>
      <c r="U2089" s="8">
        <v>6.3</v>
      </c>
      <c r="V2089" s="8">
        <v>1.9</v>
      </c>
      <c r="W2089" s="8">
        <v>2.1</v>
      </c>
      <c r="X2089" s="8">
        <v>0.5</v>
      </c>
      <c r="Y2089" s="8">
        <v>1.3</v>
      </c>
      <c r="Z2089" s="8">
        <v>2.5</v>
      </c>
      <c r="AA2089" s="8">
        <v>17.6</v>
      </c>
      <c r="AB2089" s="8">
        <v>2.0</v>
      </c>
      <c r="AC2089" s="8">
        <v>0.0</v>
      </c>
      <c r="AD2089" s="8">
        <v>-0.6</v>
      </c>
      <c r="AE2089" s="14">
        <v>2011.0</v>
      </c>
      <c r="AF2089" s="17"/>
    </row>
    <row r="2090">
      <c r="A2090" s="8">
        <v>76.0</v>
      </c>
      <c r="B2090" s="9" t="s">
        <v>4206</v>
      </c>
      <c r="C2090" s="10" t="s">
        <v>4207</v>
      </c>
      <c r="D2090" s="8">
        <v>29.0</v>
      </c>
      <c r="E2090" s="8">
        <v>34.0</v>
      </c>
      <c r="F2090" s="8">
        <v>21.0</v>
      </c>
      <c r="G2090" s="8">
        <v>13.0</v>
      </c>
      <c r="H2090" s="8">
        <v>22.0</v>
      </c>
      <c r="I2090" s="11">
        <v>5.9</v>
      </c>
      <c r="J2090" s="10">
        <v>2.0</v>
      </c>
      <c r="K2090" s="10">
        <v>5.6</v>
      </c>
      <c r="L2090" s="8">
        <v>35.4</v>
      </c>
      <c r="M2090" s="10">
        <v>0.7</v>
      </c>
      <c r="N2090" s="10">
        <v>2.4</v>
      </c>
      <c r="O2090" s="8">
        <v>28.0</v>
      </c>
      <c r="P2090" s="8">
        <v>1.2</v>
      </c>
      <c r="Q2090" s="8">
        <v>1.5</v>
      </c>
      <c r="R2090" s="8">
        <v>84.0</v>
      </c>
      <c r="S2090" s="8">
        <v>0.5</v>
      </c>
      <c r="T2090" s="8">
        <v>2.4</v>
      </c>
      <c r="U2090" s="8">
        <v>2.9</v>
      </c>
      <c r="V2090" s="8">
        <v>1.9</v>
      </c>
      <c r="W2090" s="8">
        <v>1.2</v>
      </c>
      <c r="X2090" s="8">
        <v>1.2</v>
      </c>
      <c r="Y2090" s="8">
        <v>0.2</v>
      </c>
      <c r="Z2090" s="8">
        <v>1.9</v>
      </c>
      <c r="AA2090" s="8">
        <v>14.1</v>
      </c>
      <c r="AB2090" s="8">
        <v>0.0</v>
      </c>
      <c r="AC2090" s="8">
        <v>0.0</v>
      </c>
      <c r="AD2090" s="8">
        <v>1.4</v>
      </c>
      <c r="AE2090" s="14">
        <v>2011.0</v>
      </c>
      <c r="AF2090" s="17"/>
    </row>
    <row r="2091">
      <c r="A2091" s="8">
        <v>77.0</v>
      </c>
      <c r="B2091" s="9" t="s">
        <v>4208</v>
      </c>
      <c r="C2091" s="10" t="s">
        <v>4209</v>
      </c>
      <c r="D2091" s="8">
        <v>30.0</v>
      </c>
      <c r="E2091" s="8">
        <v>33.0</v>
      </c>
      <c r="F2091" s="8">
        <v>14.0</v>
      </c>
      <c r="G2091" s="8">
        <v>19.0</v>
      </c>
      <c r="H2091" s="8">
        <v>20.6</v>
      </c>
      <c r="I2091" s="11">
        <v>5.9</v>
      </c>
      <c r="J2091" s="10">
        <v>2.0</v>
      </c>
      <c r="K2091" s="10">
        <v>5.1</v>
      </c>
      <c r="L2091" s="8">
        <v>39.5</v>
      </c>
      <c r="M2091" s="10">
        <v>1.6</v>
      </c>
      <c r="N2091" s="10">
        <v>3.8</v>
      </c>
      <c r="O2091" s="8">
        <v>40.9</v>
      </c>
      <c r="P2091" s="8">
        <v>0.3</v>
      </c>
      <c r="Q2091" s="8">
        <v>0.5</v>
      </c>
      <c r="R2091" s="8">
        <v>73.3</v>
      </c>
      <c r="S2091" s="8">
        <v>0.7</v>
      </c>
      <c r="T2091" s="8">
        <v>1.9</v>
      </c>
      <c r="U2091" s="8">
        <v>2.6</v>
      </c>
      <c r="V2091" s="8">
        <v>1.2</v>
      </c>
      <c r="W2091" s="8">
        <v>1.2</v>
      </c>
      <c r="X2091" s="8">
        <v>0.6</v>
      </c>
      <c r="Y2091" s="8">
        <v>0.2</v>
      </c>
      <c r="Z2091" s="8">
        <v>1.2</v>
      </c>
      <c r="AA2091" s="8">
        <v>13.1</v>
      </c>
      <c r="AB2091" s="8">
        <v>0.0</v>
      </c>
      <c r="AC2091" s="8">
        <v>0.0</v>
      </c>
      <c r="AD2091" s="8">
        <v>1.6</v>
      </c>
      <c r="AE2091" s="14">
        <v>2011.0</v>
      </c>
      <c r="AF2091" s="17"/>
    </row>
    <row r="2092">
      <c r="A2092" s="8">
        <v>78.0</v>
      </c>
      <c r="B2092" s="9" t="s">
        <v>4210</v>
      </c>
      <c r="C2092" s="10" t="s">
        <v>4211</v>
      </c>
      <c r="D2092" s="8">
        <v>25.0</v>
      </c>
      <c r="E2092" s="8">
        <v>34.0</v>
      </c>
      <c r="F2092" s="8">
        <v>27.0</v>
      </c>
      <c r="G2092" s="8">
        <v>7.0</v>
      </c>
      <c r="H2092" s="8">
        <v>17.1</v>
      </c>
      <c r="I2092" s="11">
        <v>5.9</v>
      </c>
      <c r="J2092" s="10">
        <v>2.0</v>
      </c>
      <c r="K2092" s="10">
        <v>5.2</v>
      </c>
      <c r="L2092" s="8">
        <v>38.6</v>
      </c>
      <c r="M2092" s="10">
        <v>1.4</v>
      </c>
      <c r="N2092" s="10">
        <v>3.6</v>
      </c>
      <c r="O2092" s="8">
        <v>39.5</v>
      </c>
      <c r="P2092" s="8">
        <v>0.4</v>
      </c>
      <c r="Q2092" s="8">
        <v>0.7</v>
      </c>
      <c r="R2092" s="8">
        <v>62.5</v>
      </c>
      <c r="S2092" s="8">
        <v>0.2</v>
      </c>
      <c r="T2092" s="8">
        <v>1.7</v>
      </c>
      <c r="U2092" s="8">
        <v>1.9</v>
      </c>
      <c r="V2092" s="8">
        <v>1.5</v>
      </c>
      <c r="W2092" s="8">
        <v>0.9</v>
      </c>
      <c r="X2092" s="8">
        <v>0.5</v>
      </c>
      <c r="Y2092" s="8">
        <v>0.2</v>
      </c>
      <c r="Z2092" s="8">
        <v>1.7</v>
      </c>
      <c r="AA2092" s="8">
        <v>12.1</v>
      </c>
      <c r="AB2092" s="8">
        <v>0.0</v>
      </c>
      <c r="AC2092" s="8">
        <v>0.0</v>
      </c>
      <c r="AD2092" s="8">
        <v>2.5</v>
      </c>
      <c r="AE2092" s="14">
        <v>2011.0</v>
      </c>
      <c r="AF2092" s="17"/>
    </row>
    <row r="2093">
      <c r="A2093" s="8">
        <v>79.0</v>
      </c>
      <c r="B2093" s="9" t="s">
        <v>4212</v>
      </c>
      <c r="C2093" s="10" t="s">
        <v>4213</v>
      </c>
      <c r="D2093" s="8">
        <v>24.0</v>
      </c>
      <c r="E2093" s="8">
        <v>34.0</v>
      </c>
      <c r="F2093" s="8">
        <v>21.0</v>
      </c>
      <c r="G2093" s="8">
        <v>13.0</v>
      </c>
      <c r="H2093" s="8">
        <v>15.1</v>
      </c>
      <c r="I2093" s="11">
        <v>5.9</v>
      </c>
      <c r="J2093" s="10">
        <v>2.0</v>
      </c>
      <c r="K2093" s="10">
        <v>5.1</v>
      </c>
      <c r="L2093" s="8">
        <v>39.9</v>
      </c>
      <c r="M2093" s="10">
        <v>1.0</v>
      </c>
      <c r="N2093" s="10">
        <v>2.6</v>
      </c>
      <c r="O2093" s="8">
        <v>39.1</v>
      </c>
      <c r="P2093" s="8">
        <v>0.8</v>
      </c>
      <c r="Q2093" s="8">
        <v>1.0</v>
      </c>
      <c r="R2093" s="8">
        <v>77.1</v>
      </c>
      <c r="S2093" s="8">
        <v>0.4</v>
      </c>
      <c r="T2093" s="8">
        <v>1.9</v>
      </c>
      <c r="U2093" s="8">
        <v>2.3</v>
      </c>
      <c r="V2093" s="8">
        <v>1.2</v>
      </c>
      <c r="W2093" s="8">
        <v>1.0</v>
      </c>
      <c r="X2093" s="8">
        <v>0.5</v>
      </c>
      <c r="Y2093" s="8">
        <v>0.1</v>
      </c>
      <c r="Z2093" s="8">
        <v>1.3</v>
      </c>
      <c r="AA2093" s="8">
        <v>11.5</v>
      </c>
      <c r="AB2093" s="8">
        <v>0.0</v>
      </c>
      <c r="AC2093" s="8">
        <v>0.0</v>
      </c>
      <c r="AD2093" s="8">
        <v>0.9</v>
      </c>
      <c r="AE2093" s="14">
        <v>2011.0</v>
      </c>
      <c r="AF2093" s="17"/>
    </row>
    <row r="2094">
      <c r="A2094" s="8">
        <v>80.0</v>
      </c>
      <c r="B2094" s="9" t="s">
        <v>4214</v>
      </c>
      <c r="C2094" s="10" t="s">
        <v>4215</v>
      </c>
      <c r="D2094" s="8">
        <v>24.0</v>
      </c>
      <c r="E2094" s="8">
        <v>33.0</v>
      </c>
      <c r="F2094" s="8">
        <v>20.0</v>
      </c>
      <c r="G2094" s="8">
        <v>13.0</v>
      </c>
      <c r="H2094" s="8">
        <v>23.7</v>
      </c>
      <c r="I2094" s="11">
        <v>5.6</v>
      </c>
      <c r="J2094" s="10">
        <v>2.1</v>
      </c>
      <c r="K2094" s="10">
        <v>5.0</v>
      </c>
      <c r="L2094" s="8">
        <v>42.2</v>
      </c>
      <c r="M2094" s="10">
        <v>0.5</v>
      </c>
      <c r="N2094" s="10">
        <v>1.4</v>
      </c>
      <c r="O2094" s="8">
        <v>39.1</v>
      </c>
      <c r="P2094" s="8">
        <v>0.8</v>
      </c>
      <c r="Q2094" s="8">
        <v>1.4</v>
      </c>
      <c r="R2094" s="8">
        <v>60.0</v>
      </c>
      <c r="S2094" s="8">
        <v>0.8</v>
      </c>
      <c r="T2094" s="8">
        <v>3.0</v>
      </c>
      <c r="U2094" s="8">
        <v>3.8</v>
      </c>
      <c r="V2094" s="8">
        <v>1.5</v>
      </c>
      <c r="W2094" s="8">
        <v>0.9</v>
      </c>
      <c r="X2094" s="8">
        <v>0.9</v>
      </c>
      <c r="Y2094" s="8">
        <v>0.4</v>
      </c>
      <c r="Z2094" s="8">
        <v>1.7</v>
      </c>
      <c r="AA2094" s="8">
        <v>14.0</v>
      </c>
      <c r="AB2094" s="8">
        <v>0.0</v>
      </c>
      <c r="AC2094" s="8">
        <v>0.0</v>
      </c>
      <c r="AD2094" s="8">
        <v>1.0</v>
      </c>
      <c r="AE2094" s="14">
        <v>2011.0</v>
      </c>
      <c r="AF2094" s="17"/>
    </row>
    <row r="2095">
      <c r="A2095" s="8">
        <v>81.0</v>
      </c>
      <c r="B2095" s="9" t="s">
        <v>4216</v>
      </c>
      <c r="C2095" s="10" t="s">
        <v>4217</v>
      </c>
      <c r="D2095" s="8">
        <v>32.0</v>
      </c>
      <c r="E2095" s="8">
        <v>34.0</v>
      </c>
      <c r="F2095" s="8">
        <v>18.0</v>
      </c>
      <c r="G2095" s="8">
        <v>16.0</v>
      </c>
      <c r="H2095" s="8">
        <v>19.0</v>
      </c>
      <c r="I2095" s="11">
        <v>5.6</v>
      </c>
      <c r="J2095" s="10">
        <v>2.4</v>
      </c>
      <c r="K2095" s="10">
        <v>4.9</v>
      </c>
      <c r="L2095" s="8">
        <v>48.5</v>
      </c>
      <c r="M2095" s="10">
        <v>0.2</v>
      </c>
      <c r="N2095" s="10">
        <v>0.4</v>
      </c>
      <c r="O2095" s="8">
        <v>57.1</v>
      </c>
      <c r="P2095" s="8">
        <v>0.6</v>
      </c>
      <c r="Q2095" s="8">
        <v>0.8</v>
      </c>
      <c r="R2095" s="8">
        <v>76.9</v>
      </c>
      <c r="S2095" s="8">
        <v>0.8</v>
      </c>
      <c r="T2095" s="8">
        <v>3.0</v>
      </c>
      <c r="U2095" s="8">
        <v>3.8</v>
      </c>
      <c r="V2095" s="8">
        <v>1.2</v>
      </c>
      <c r="W2095" s="8">
        <v>0.9</v>
      </c>
      <c r="X2095" s="8">
        <v>0.4</v>
      </c>
      <c r="Y2095" s="8">
        <v>0.9</v>
      </c>
      <c r="Z2095" s="8">
        <v>2.6</v>
      </c>
      <c r="AA2095" s="8">
        <v>13.4</v>
      </c>
      <c r="AB2095" s="8">
        <v>0.0</v>
      </c>
      <c r="AC2095" s="8">
        <v>0.0</v>
      </c>
      <c r="AD2095" s="8">
        <v>0.0</v>
      </c>
      <c r="AE2095" s="14">
        <v>2011.0</v>
      </c>
      <c r="AF2095" s="17"/>
    </row>
    <row r="2096">
      <c r="A2096" s="8">
        <v>82.0</v>
      </c>
      <c r="B2096" s="9" t="s">
        <v>4218</v>
      </c>
      <c r="C2096" s="10" t="s">
        <v>4219</v>
      </c>
      <c r="D2096" s="8">
        <v>27.0</v>
      </c>
      <c r="E2096" s="8">
        <v>34.0</v>
      </c>
      <c r="F2096" s="8">
        <v>19.0</v>
      </c>
      <c r="G2096" s="8">
        <v>15.0</v>
      </c>
      <c r="H2096" s="8">
        <v>25.4</v>
      </c>
      <c r="I2096" s="11">
        <v>5.6</v>
      </c>
      <c r="J2096" s="10">
        <v>2.0</v>
      </c>
      <c r="K2096" s="10">
        <v>5.4</v>
      </c>
      <c r="L2096" s="8">
        <v>37.5</v>
      </c>
      <c r="M2096" s="10">
        <v>1.3</v>
      </c>
      <c r="N2096" s="10">
        <v>3.5</v>
      </c>
      <c r="O2096" s="8">
        <v>36.4</v>
      </c>
      <c r="P2096" s="8">
        <v>0.2</v>
      </c>
      <c r="Q2096" s="8">
        <v>0.3</v>
      </c>
      <c r="R2096" s="8">
        <v>80.0</v>
      </c>
      <c r="S2096" s="8">
        <v>0.5</v>
      </c>
      <c r="T2096" s="8">
        <v>1.6</v>
      </c>
      <c r="U2096" s="8">
        <v>2.1</v>
      </c>
      <c r="V2096" s="8">
        <v>2.9</v>
      </c>
      <c r="W2096" s="8">
        <v>1.3</v>
      </c>
      <c r="X2096" s="8">
        <v>1.3</v>
      </c>
      <c r="Y2096" s="8">
        <v>0.1</v>
      </c>
      <c r="Z2096" s="8">
        <v>2.3</v>
      </c>
      <c r="AA2096" s="8">
        <v>14.7</v>
      </c>
      <c r="AB2096" s="8">
        <v>0.0</v>
      </c>
      <c r="AC2096" s="8">
        <v>0.0</v>
      </c>
      <c r="AD2096" s="8">
        <v>0.6</v>
      </c>
      <c r="AE2096" s="14">
        <v>2011.0</v>
      </c>
      <c r="AF2096" s="17"/>
    </row>
    <row r="2097">
      <c r="A2097" s="8">
        <v>83.0</v>
      </c>
      <c r="B2097" s="9" t="s">
        <v>4220</v>
      </c>
      <c r="C2097" s="10" t="s">
        <v>4221</v>
      </c>
      <c r="D2097" s="8">
        <v>34.0</v>
      </c>
      <c r="E2097" s="8">
        <v>34.0</v>
      </c>
      <c r="F2097" s="8">
        <v>21.0</v>
      </c>
      <c r="G2097" s="8">
        <v>13.0</v>
      </c>
      <c r="H2097" s="8">
        <v>19.0</v>
      </c>
      <c r="I2097" s="11">
        <v>5.5</v>
      </c>
      <c r="J2097" s="10">
        <v>2.0</v>
      </c>
      <c r="K2097" s="10">
        <v>4.1</v>
      </c>
      <c r="L2097" s="8">
        <v>48.9</v>
      </c>
      <c r="M2097" s="8">
        <v>0.0</v>
      </c>
      <c r="N2097" s="10">
        <v>0.1</v>
      </c>
      <c r="O2097" s="8">
        <v>0.0</v>
      </c>
      <c r="P2097" s="8">
        <v>1.5</v>
      </c>
      <c r="Q2097" s="8">
        <v>2.1</v>
      </c>
      <c r="R2097" s="8">
        <v>74.3</v>
      </c>
      <c r="S2097" s="8">
        <v>1.2</v>
      </c>
      <c r="T2097" s="8">
        <v>1.9</v>
      </c>
      <c r="U2097" s="8">
        <v>3.1</v>
      </c>
      <c r="V2097" s="8">
        <v>0.6</v>
      </c>
      <c r="W2097" s="8">
        <v>1.0</v>
      </c>
      <c r="X2097" s="8">
        <v>1.1</v>
      </c>
      <c r="Y2097" s="8">
        <v>1.2</v>
      </c>
      <c r="Z2097" s="8">
        <v>1.9</v>
      </c>
      <c r="AA2097" s="8">
        <v>13.7</v>
      </c>
      <c r="AB2097" s="8">
        <v>0.0</v>
      </c>
      <c r="AC2097" s="8">
        <v>0.0</v>
      </c>
      <c r="AD2097" s="8">
        <v>1.7</v>
      </c>
      <c r="AE2097" s="14">
        <v>2011.0</v>
      </c>
      <c r="AF2097" s="17"/>
    </row>
    <row r="2098">
      <c r="A2098" s="8">
        <v>84.0</v>
      </c>
      <c r="B2098" s="9" t="s">
        <v>4222</v>
      </c>
      <c r="C2098" s="10" t="s">
        <v>4223</v>
      </c>
      <c r="D2098" s="8">
        <v>25.0</v>
      </c>
      <c r="E2098" s="8">
        <v>33.0</v>
      </c>
      <c r="F2098" s="8">
        <v>20.0</v>
      </c>
      <c r="G2098" s="8">
        <v>13.0</v>
      </c>
      <c r="H2098" s="8">
        <v>14.0</v>
      </c>
      <c r="I2098" s="11">
        <v>5.5</v>
      </c>
      <c r="J2098" s="10">
        <v>1.7</v>
      </c>
      <c r="K2098" s="10">
        <v>3.9</v>
      </c>
      <c r="L2098" s="8">
        <v>43.8</v>
      </c>
      <c r="M2098" s="10">
        <v>0.3</v>
      </c>
      <c r="N2098" s="10">
        <v>1.0</v>
      </c>
      <c r="O2098" s="8">
        <v>26.5</v>
      </c>
      <c r="P2098" s="8">
        <v>1.8</v>
      </c>
      <c r="Q2098" s="8">
        <v>2.2</v>
      </c>
      <c r="R2098" s="8">
        <v>78.4</v>
      </c>
      <c r="S2098" s="8">
        <v>0.6</v>
      </c>
      <c r="T2098" s="8">
        <v>1.8</v>
      </c>
      <c r="U2098" s="8">
        <v>2.4</v>
      </c>
      <c r="V2098" s="8">
        <v>1.4</v>
      </c>
      <c r="W2098" s="8">
        <v>1.0</v>
      </c>
      <c r="X2098" s="8">
        <v>0.4</v>
      </c>
      <c r="Y2098" s="8">
        <v>0.5</v>
      </c>
      <c r="Z2098" s="8">
        <v>2.2</v>
      </c>
      <c r="AA2098" s="8">
        <v>11.2</v>
      </c>
      <c r="AB2098" s="8">
        <v>0.0</v>
      </c>
      <c r="AC2098" s="8">
        <v>0.0</v>
      </c>
      <c r="AD2098" s="8">
        <v>1.1</v>
      </c>
      <c r="AE2098" s="14">
        <v>2011.0</v>
      </c>
      <c r="AF2098" s="17"/>
    </row>
    <row r="2099">
      <c r="A2099" s="8">
        <v>85.0</v>
      </c>
      <c r="B2099" s="9" t="s">
        <v>4224</v>
      </c>
      <c r="C2099" s="10" t="s">
        <v>4225</v>
      </c>
      <c r="D2099" s="8">
        <v>31.0</v>
      </c>
      <c r="E2099" s="8">
        <v>34.0</v>
      </c>
      <c r="F2099" s="8">
        <v>14.0</v>
      </c>
      <c r="G2099" s="8">
        <v>20.0</v>
      </c>
      <c r="H2099" s="8">
        <v>16.8</v>
      </c>
      <c r="I2099" s="11">
        <v>5.4</v>
      </c>
      <c r="J2099" s="10">
        <v>1.9</v>
      </c>
      <c r="K2099" s="10">
        <v>4.8</v>
      </c>
      <c r="L2099" s="8">
        <v>40.5</v>
      </c>
      <c r="M2099" s="10">
        <v>0.9</v>
      </c>
      <c r="N2099" s="10">
        <v>2.4</v>
      </c>
      <c r="O2099" s="8">
        <v>39.5</v>
      </c>
      <c r="P2099" s="8">
        <v>0.5</v>
      </c>
      <c r="Q2099" s="8">
        <v>0.6</v>
      </c>
      <c r="R2099" s="8">
        <v>94.7</v>
      </c>
      <c r="S2099" s="8">
        <v>0.3</v>
      </c>
      <c r="T2099" s="8">
        <v>1.4</v>
      </c>
      <c r="U2099" s="8">
        <v>1.7</v>
      </c>
      <c r="V2099" s="8">
        <v>2.4</v>
      </c>
      <c r="W2099" s="8">
        <v>1.7</v>
      </c>
      <c r="X2099" s="8">
        <v>0.3</v>
      </c>
      <c r="Y2099" s="8">
        <v>0.1</v>
      </c>
      <c r="Z2099" s="8">
        <v>0.4</v>
      </c>
      <c r="AA2099" s="8">
        <v>11.3</v>
      </c>
      <c r="AB2099" s="8">
        <v>0.0</v>
      </c>
      <c r="AC2099" s="8">
        <v>0.0</v>
      </c>
      <c r="AD2099" s="8">
        <v>-0.3</v>
      </c>
      <c r="AE2099" s="14">
        <v>2011.0</v>
      </c>
      <c r="AF2099" s="17"/>
    </row>
    <row r="2100">
      <c r="A2100" s="8">
        <v>86.0</v>
      </c>
      <c r="B2100" s="9" t="s">
        <v>4226</v>
      </c>
      <c r="C2100" s="10" t="s">
        <v>4227</v>
      </c>
      <c r="D2100" s="8">
        <v>23.0</v>
      </c>
      <c r="E2100" s="8">
        <v>29.0</v>
      </c>
      <c r="F2100" s="8">
        <v>22.0</v>
      </c>
      <c r="G2100" s="8">
        <v>7.0</v>
      </c>
      <c r="H2100" s="8">
        <v>13.6</v>
      </c>
      <c r="I2100" s="11">
        <v>5.1</v>
      </c>
      <c r="J2100" s="10">
        <v>1.8</v>
      </c>
      <c r="K2100" s="10">
        <v>4.8</v>
      </c>
      <c r="L2100" s="8">
        <v>37.9</v>
      </c>
      <c r="M2100" s="10">
        <v>0.2</v>
      </c>
      <c r="N2100" s="10">
        <v>0.9</v>
      </c>
      <c r="O2100" s="8">
        <v>25.9</v>
      </c>
      <c r="P2100" s="8">
        <v>1.2</v>
      </c>
      <c r="Q2100" s="8">
        <v>1.7</v>
      </c>
      <c r="R2100" s="8">
        <v>75.0</v>
      </c>
      <c r="S2100" s="8">
        <v>0.2</v>
      </c>
      <c r="T2100" s="8">
        <v>1.4</v>
      </c>
      <c r="U2100" s="8">
        <v>1.6</v>
      </c>
      <c r="V2100" s="8">
        <v>1.1</v>
      </c>
      <c r="W2100" s="8">
        <v>1.0</v>
      </c>
      <c r="X2100" s="8">
        <v>0.8</v>
      </c>
      <c r="Y2100" s="8">
        <v>0.2</v>
      </c>
      <c r="Z2100" s="8">
        <v>1.6</v>
      </c>
      <c r="AA2100" s="8">
        <v>10.0</v>
      </c>
      <c r="AB2100" s="8">
        <v>0.0</v>
      </c>
      <c r="AC2100" s="8">
        <v>0.0</v>
      </c>
      <c r="AD2100" s="8">
        <v>2.1</v>
      </c>
      <c r="AE2100" s="14">
        <v>2011.0</v>
      </c>
      <c r="AF2100" s="17"/>
    </row>
    <row r="2101">
      <c r="A2101" s="8">
        <v>87.0</v>
      </c>
      <c r="B2101" s="9" t="s">
        <v>4228</v>
      </c>
      <c r="C2101" s="10" t="s">
        <v>4229</v>
      </c>
      <c r="D2101" s="8">
        <v>27.0</v>
      </c>
      <c r="E2101" s="8">
        <v>33.0</v>
      </c>
      <c r="F2101" s="8">
        <v>14.0</v>
      </c>
      <c r="G2101" s="8">
        <v>19.0</v>
      </c>
      <c r="H2101" s="8">
        <v>20.6</v>
      </c>
      <c r="I2101" s="11">
        <v>5.1</v>
      </c>
      <c r="J2101" s="10">
        <v>1.9</v>
      </c>
      <c r="K2101" s="10">
        <v>5.0</v>
      </c>
      <c r="L2101" s="8">
        <v>39.0</v>
      </c>
      <c r="M2101" s="10">
        <v>0.7</v>
      </c>
      <c r="N2101" s="10">
        <v>1.8</v>
      </c>
      <c r="O2101" s="8">
        <v>39.7</v>
      </c>
      <c r="P2101" s="8">
        <v>0.5</v>
      </c>
      <c r="Q2101" s="8">
        <v>0.7</v>
      </c>
      <c r="R2101" s="8">
        <v>81.8</v>
      </c>
      <c r="S2101" s="8">
        <v>0.3</v>
      </c>
      <c r="T2101" s="8">
        <v>1.5</v>
      </c>
      <c r="U2101" s="8">
        <v>1.8</v>
      </c>
      <c r="V2101" s="8">
        <v>2.0</v>
      </c>
      <c r="W2101" s="8">
        <v>0.7</v>
      </c>
      <c r="X2101" s="8">
        <v>0.6</v>
      </c>
      <c r="Y2101" s="8">
        <v>0.1</v>
      </c>
      <c r="Z2101" s="8">
        <v>0.8</v>
      </c>
      <c r="AA2101" s="8">
        <v>11.0</v>
      </c>
      <c r="AB2101" s="8">
        <v>0.0</v>
      </c>
      <c r="AC2101" s="8">
        <v>0.0</v>
      </c>
      <c r="AD2101" s="8">
        <v>-1.4</v>
      </c>
      <c r="AE2101" s="14">
        <v>2011.0</v>
      </c>
      <c r="AF2101" s="17"/>
    </row>
    <row r="2102">
      <c r="A2102" s="8">
        <v>88.0</v>
      </c>
      <c r="B2102" s="9" t="s">
        <v>4230</v>
      </c>
      <c r="C2102" s="10" t="s">
        <v>4231</v>
      </c>
      <c r="D2102" s="8">
        <v>27.0</v>
      </c>
      <c r="E2102" s="8">
        <v>34.0</v>
      </c>
      <c r="F2102" s="8">
        <v>20.0</v>
      </c>
      <c r="G2102" s="8">
        <v>14.0</v>
      </c>
      <c r="H2102" s="8">
        <v>20.2</v>
      </c>
      <c r="I2102" s="11">
        <v>5.0</v>
      </c>
      <c r="J2102" s="10">
        <v>2.1</v>
      </c>
      <c r="K2102" s="10">
        <v>4.2</v>
      </c>
      <c r="L2102" s="8">
        <v>48.6</v>
      </c>
      <c r="M2102" s="10">
        <v>0.2</v>
      </c>
      <c r="N2102" s="10">
        <v>0.5</v>
      </c>
      <c r="O2102" s="8">
        <v>35.3</v>
      </c>
      <c r="P2102" s="8">
        <v>0.7</v>
      </c>
      <c r="Q2102" s="8">
        <v>0.9</v>
      </c>
      <c r="R2102" s="8">
        <v>75.0</v>
      </c>
      <c r="S2102" s="8">
        <v>1.0</v>
      </c>
      <c r="T2102" s="8">
        <v>3.7</v>
      </c>
      <c r="U2102" s="8">
        <v>4.7</v>
      </c>
      <c r="V2102" s="8">
        <v>1.2</v>
      </c>
      <c r="W2102" s="8">
        <v>0.5</v>
      </c>
      <c r="X2102" s="8">
        <v>0.4</v>
      </c>
      <c r="Y2102" s="8">
        <v>1.6</v>
      </c>
      <c r="Z2102" s="8">
        <v>1.6</v>
      </c>
      <c r="AA2102" s="8">
        <v>15.1</v>
      </c>
      <c r="AB2102" s="8">
        <v>1.0</v>
      </c>
      <c r="AC2102" s="8">
        <v>0.0</v>
      </c>
      <c r="AD2102" s="8">
        <v>1.4</v>
      </c>
      <c r="AE2102" s="14">
        <v>2011.0</v>
      </c>
      <c r="AF2102" s="17"/>
    </row>
    <row r="2103">
      <c r="A2103" s="8">
        <v>88.0</v>
      </c>
      <c r="B2103" s="9" t="s">
        <v>4232</v>
      </c>
      <c r="C2103" s="10" t="s">
        <v>4233</v>
      </c>
      <c r="D2103" s="8">
        <v>34.0</v>
      </c>
      <c r="E2103" s="8">
        <v>30.0</v>
      </c>
      <c r="F2103" s="8">
        <v>8.0</v>
      </c>
      <c r="G2103" s="8">
        <v>22.0</v>
      </c>
      <c r="H2103" s="8">
        <v>16.3</v>
      </c>
      <c r="I2103" s="11">
        <v>5.0</v>
      </c>
      <c r="J2103" s="10">
        <v>1.9</v>
      </c>
      <c r="K2103" s="10">
        <v>4.8</v>
      </c>
      <c r="L2103" s="8">
        <v>39.6</v>
      </c>
      <c r="M2103" s="8">
        <v>0.0</v>
      </c>
      <c r="N2103" s="10">
        <v>0.1</v>
      </c>
      <c r="O2103" s="8">
        <v>0.0</v>
      </c>
      <c r="P2103" s="8">
        <v>1.2</v>
      </c>
      <c r="Q2103" s="8">
        <v>1.6</v>
      </c>
      <c r="R2103" s="8">
        <v>73.5</v>
      </c>
      <c r="S2103" s="8">
        <v>1.5</v>
      </c>
      <c r="T2103" s="8">
        <v>1.7</v>
      </c>
      <c r="U2103" s="8">
        <v>3.2</v>
      </c>
      <c r="V2103" s="8">
        <v>0.8</v>
      </c>
      <c r="W2103" s="8">
        <v>1.5</v>
      </c>
      <c r="X2103" s="8">
        <v>0.3</v>
      </c>
      <c r="Y2103" s="8">
        <v>0.2</v>
      </c>
      <c r="Z2103" s="8">
        <v>2.4</v>
      </c>
      <c r="AA2103" s="8">
        <v>10.1</v>
      </c>
      <c r="AB2103" s="8">
        <v>0.0</v>
      </c>
      <c r="AC2103" s="8">
        <v>0.0</v>
      </c>
      <c r="AD2103" s="8">
        <v>-4.1</v>
      </c>
      <c r="AE2103" s="14">
        <v>2011.0</v>
      </c>
      <c r="AF2103" s="17"/>
    </row>
    <row r="2104">
      <c r="A2104" s="8">
        <v>88.0</v>
      </c>
      <c r="B2104" s="9" t="s">
        <v>4234</v>
      </c>
      <c r="C2104" s="10" t="s">
        <v>4235</v>
      </c>
      <c r="D2104" s="8">
        <v>26.0</v>
      </c>
      <c r="E2104" s="8">
        <v>29.0</v>
      </c>
      <c r="F2104" s="8">
        <v>11.0</v>
      </c>
      <c r="G2104" s="8">
        <v>18.0</v>
      </c>
      <c r="H2104" s="8">
        <v>13.6</v>
      </c>
      <c r="I2104" s="11">
        <v>5.0</v>
      </c>
      <c r="J2104" s="10">
        <v>2.0</v>
      </c>
      <c r="K2104" s="10">
        <v>4.6</v>
      </c>
      <c r="L2104" s="8">
        <v>42.9</v>
      </c>
      <c r="M2104" s="10">
        <v>0.1</v>
      </c>
      <c r="N2104" s="10">
        <v>0.4</v>
      </c>
      <c r="O2104" s="8">
        <v>33.3</v>
      </c>
      <c r="P2104" s="8">
        <v>0.9</v>
      </c>
      <c r="Q2104" s="8">
        <v>1.7</v>
      </c>
      <c r="R2104" s="8">
        <v>54.0</v>
      </c>
      <c r="S2104" s="8">
        <v>0.7</v>
      </c>
      <c r="T2104" s="8">
        <v>1.6</v>
      </c>
      <c r="U2104" s="8">
        <v>2.2</v>
      </c>
      <c r="V2104" s="8">
        <v>1.7</v>
      </c>
      <c r="W2104" s="8">
        <v>1.2</v>
      </c>
      <c r="X2104" s="8">
        <v>1.0</v>
      </c>
      <c r="Y2104" s="8">
        <v>0.3</v>
      </c>
      <c r="Z2104" s="8">
        <v>1.4</v>
      </c>
      <c r="AA2104" s="8">
        <v>11.6</v>
      </c>
      <c r="AB2104" s="8">
        <v>0.0</v>
      </c>
      <c r="AC2104" s="8">
        <v>0.0</v>
      </c>
      <c r="AD2104" s="8">
        <v>-0.4</v>
      </c>
      <c r="AE2104" s="14">
        <v>2011.0</v>
      </c>
      <c r="AF2104" s="17"/>
    </row>
    <row r="2105">
      <c r="A2105" s="8">
        <v>91.0</v>
      </c>
      <c r="B2105" s="9" t="s">
        <v>4236</v>
      </c>
      <c r="C2105" s="10" t="s">
        <v>4237</v>
      </c>
      <c r="D2105" s="8">
        <v>29.0</v>
      </c>
      <c r="E2105" s="8">
        <v>32.0</v>
      </c>
      <c r="F2105" s="8">
        <v>16.0</v>
      </c>
      <c r="G2105" s="8">
        <v>16.0</v>
      </c>
      <c r="H2105" s="8">
        <v>16.2</v>
      </c>
      <c r="I2105" s="11">
        <v>4.8</v>
      </c>
      <c r="J2105" s="10">
        <v>1.6</v>
      </c>
      <c r="K2105" s="10">
        <v>4.8</v>
      </c>
      <c r="L2105" s="8">
        <v>33.5</v>
      </c>
      <c r="M2105" s="10">
        <v>0.6</v>
      </c>
      <c r="N2105" s="10">
        <v>1.7</v>
      </c>
      <c r="O2105" s="8">
        <v>34.0</v>
      </c>
      <c r="P2105" s="8">
        <v>1.0</v>
      </c>
      <c r="Q2105" s="8">
        <v>1.4</v>
      </c>
      <c r="R2105" s="8">
        <v>70.5</v>
      </c>
      <c r="S2105" s="8">
        <v>0.3</v>
      </c>
      <c r="T2105" s="8">
        <v>1.3</v>
      </c>
      <c r="U2105" s="8">
        <v>1.5</v>
      </c>
      <c r="V2105" s="8">
        <v>0.4</v>
      </c>
      <c r="W2105" s="8">
        <v>0.6</v>
      </c>
      <c r="X2105" s="8">
        <v>0.7</v>
      </c>
      <c r="Y2105" s="8">
        <v>0.2</v>
      </c>
      <c r="Z2105" s="8">
        <v>1.6</v>
      </c>
      <c r="AA2105" s="8">
        <v>9.1</v>
      </c>
      <c r="AB2105" s="8">
        <v>0.0</v>
      </c>
      <c r="AC2105" s="8">
        <v>0.0</v>
      </c>
      <c r="AD2105" s="8">
        <v>-0.6</v>
      </c>
      <c r="AE2105" s="14">
        <v>2011.0</v>
      </c>
      <c r="AF2105" s="17"/>
    </row>
    <row r="2106">
      <c r="A2106" s="8">
        <v>92.0</v>
      </c>
      <c r="B2106" s="9" t="s">
        <v>4238</v>
      </c>
      <c r="C2106" s="10" t="s">
        <v>4239</v>
      </c>
      <c r="D2106" s="8">
        <v>25.0</v>
      </c>
      <c r="E2106" s="8">
        <v>31.0</v>
      </c>
      <c r="F2106" s="8">
        <v>14.0</v>
      </c>
      <c r="G2106" s="8">
        <v>17.0</v>
      </c>
      <c r="H2106" s="8">
        <v>16.3</v>
      </c>
      <c r="I2106" s="11">
        <v>4.8</v>
      </c>
      <c r="J2106" s="10">
        <v>1.6</v>
      </c>
      <c r="K2106" s="10">
        <v>3.6</v>
      </c>
      <c r="L2106" s="8">
        <v>43.4</v>
      </c>
      <c r="M2106" s="10">
        <v>0.9</v>
      </c>
      <c r="N2106" s="10">
        <v>2.0</v>
      </c>
      <c r="O2106" s="8">
        <v>44.4</v>
      </c>
      <c r="P2106" s="8">
        <v>0.7</v>
      </c>
      <c r="Q2106" s="8">
        <v>0.9</v>
      </c>
      <c r="R2106" s="8">
        <v>78.6</v>
      </c>
      <c r="S2106" s="8">
        <v>0.5</v>
      </c>
      <c r="T2106" s="8">
        <v>1.0</v>
      </c>
      <c r="U2106" s="8">
        <v>1.5</v>
      </c>
      <c r="V2106" s="8">
        <v>1.3</v>
      </c>
      <c r="W2106" s="8">
        <v>0.8</v>
      </c>
      <c r="X2106" s="8">
        <v>0.4</v>
      </c>
      <c r="Y2106" s="8">
        <v>0.2</v>
      </c>
      <c r="Z2106" s="8">
        <v>1.5</v>
      </c>
      <c r="AA2106" s="8">
        <v>9.6</v>
      </c>
      <c r="AB2106" s="8">
        <v>1.0</v>
      </c>
      <c r="AC2106" s="8">
        <v>0.0</v>
      </c>
      <c r="AD2106" s="8">
        <v>-1.8</v>
      </c>
      <c r="AE2106" s="14">
        <v>2011.0</v>
      </c>
      <c r="AF2106" s="17"/>
    </row>
    <row r="2107">
      <c r="A2107" s="8">
        <v>93.0</v>
      </c>
      <c r="B2107" s="9" t="s">
        <v>4240</v>
      </c>
      <c r="C2107" s="10" t="s">
        <v>4241</v>
      </c>
      <c r="D2107" s="8">
        <v>23.0</v>
      </c>
      <c r="E2107" s="8">
        <v>31.0</v>
      </c>
      <c r="F2107" s="8">
        <v>17.0</v>
      </c>
      <c r="G2107" s="8">
        <v>14.0</v>
      </c>
      <c r="H2107" s="8">
        <v>16.9</v>
      </c>
      <c r="I2107" s="11">
        <v>4.6</v>
      </c>
      <c r="J2107" s="10">
        <v>1.7</v>
      </c>
      <c r="K2107" s="10">
        <v>3.3</v>
      </c>
      <c r="L2107" s="8">
        <v>52.4</v>
      </c>
      <c r="M2107" s="8">
        <v>0.0</v>
      </c>
      <c r="N2107" s="8">
        <v>0.0</v>
      </c>
      <c r="O2107" s="8">
        <v>0.0</v>
      </c>
      <c r="P2107" s="8">
        <v>1.2</v>
      </c>
      <c r="Q2107" s="8">
        <v>1.7</v>
      </c>
      <c r="R2107" s="8">
        <v>67.9</v>
      </c>
      <c r="S2107" s="8">
        <v>1.7</v>
      </c>
      <c r="T2107" s="8">
        <v>2.7</v>
      </c>
      <c r="U2107" s="8">
        <v>4.4</v>
      </c>
      <c r="V2107" s="8">
        <v>0.3</v>
      </c>
      <c r="W2107" s="8">
        <v>1.4</v>
      </c>
      <c r="X2107" s="8">
        <v>0.5</v>
      </c>
      <c r="Y2107" s="8">
        <v>0.3</v>
      </c>
      <c r="Z2107" s="8">
        <v>2.5</v>
      </c>
      <c r="AA2107" s="8">
        <v>11.1</v>
      </c>
      <c r="AB2107" s="8">
        <v>0.0</v>
      </c>
      <c r="AC2107" s="8">
        <v>0.0</v>
      </c>
      <c r="AD2107" s="8">
        <v>1.5</v>
      </c>
      <c r="AE2107" s="14">
        <v>2011.0</v>
      </c>
      <c r="AF2107" s="17"/>
    </row>
    <row r="2108">
      <c r="A2108" s="8">
        <v>94.0</v>
      </c>
      <c r="B2108" s="9" t="s">
        <v>4242</v>
      </c>
      <c r="C2108" s="10" t="s">
        <v>4243</v>
      </c>
      <c r="D2108" s="8">
        <v>25.0</v>
      </c>
      <c r="E2108" s="8">
        <v>31.0</v>
      </c>
      <c r="F2108" s="8">
        <v>25.0</v>
      </c>
      <c r="G2108" s="8">
        <v>6.0</v>
      </c>
      <c r="H2108" s="8">
        <v>10.3</v>
      </c>
      <c r="I2108" s="11">
        <v>4.3</v>
      </c>
      <c r="J2108" s="10">
        <v>1.6</v>
      </c>
      <c r="K2108" s="10">
        <v>3.3</v>
      </c>
      <c r="L2108" s="8">
        <v>48.5</v>
      </c>
      <c r="M2108" s="8">
        <v>0.0</v>
      </c>
      <c r="N2108" s="8">
        <v>0.0</v>
      </c>
      <c r="O2108" s="8">
        <v>0.0</v>
      </c>
      <c r="P2108" s="8">
        <v>1.0</v>
      </c>
      <c r="Q2108" s="8">
        <v>1.6</v>
      </c>
      <c r="R2108" s="8">
        <v>65.3</v>
      </c>
      <c r="S2108" s="8">
        <v>1.4</v>
      </c>
      <c r="T2108" s="8">
        <v>1.5</v>
      </c>
      <c r="U2108" s="8">
        <v>2.9</v>
      </c>
      <c r="V2108" s="8">
        <v>0.3</v>
      </c>
      <c r="W2108" s="8">
        <v>0.9</v>
      </c>
      <c r="X2108" s="8">
        <v>0.3</v>
      </c>
      <c r="Y2108" s="8">
        <v>0.6</v>
      </c>
      <c r="Z2108" s="8">
        <v>1.6</v>
      </c>
      <c r="AA2108" s="8">
        <v>9.2</v>
      </c>
      <c r="AB2108" s="8">
        <v>1.0</v>
      </c>
      <c r="AC2108" s="8">
        <v>0.0</v>
      </c>
      <c r="AD2108" s="8">
        <v>2.1</v>
      </c>
      <c r="AE2108" s="14">
        <v>2011.0</v>
      </c>
      <c r="AF2108" s="17"/>
    </row>
    <row r="2109">
      <c r="A2109" s="8">
        <v>95.0</v>
      </c>
      <c r="B2109" s="9" t="s">
        <v>4244</v>
      </c>
      <c r="C2109" s="10" t="s">
        <v>4245</v>
      </c>
      <c r="D2109" s="8">
        <v>36.0</v>
      </c>
      <c r="E2109" s="8">
        <v>33.0</v>
      </c>
      <c r="F2109" s="8">
        <v>19.0</v>
      </c>
      <c r="G2109" s="8">
        <v>14.0</v>
      </c>
      <c r="H2109" s="8">
        <v>14.4</v>
      </c>
      <c r="I2109" s="11">
        <v>4.2</v>
      </c>
      <c r="J2109" s="10">
        <v>1.4</v>
      </c>
      <c r="K2109" s="10">
        <v>2.9</v>
      </c>
      <c r="L2109" s="8">
        <v>48.4</v>
      </c>
      <c r="M2109" s="8">
        <v>0.0</v>
      </c>
      <c r="N2109" s="8">
        <v>0.0</v>
      </c>
      <c r="O2109" s="8">
        <v>0.0</v>
      </c>
      <c r="P2109" s="8">
        <v>1.4</v>
      </c>
      <c r="Q2109" s="8">
        <v>1.8</v>
      </c>
      <c r="R2109" s="8">
        <v>75.0</v>
      </c>
      <c r="S2109" s="8">
        <v>1.5</v>
      </c>
      <c r="T2109" s="8">
        <v>2.6</v>
      </c>
      <c r="U2109" s="8">
        <v>4.2</v>
      </c>
      <c r="V2109" s="8">
        <v>0.4</v>
      </c>
      <c r="W2109" s="8">
        <v>0.9</v>
      </c>
      <c r="X2109" s="8">
        <v>0.2</v>
      </c>
      <c r="Y2109" s="8">
        <v>0.2</v>
      </c>
      <c r="Z2109" s="8">
        <v>2.2</v>
      </c>
      <c r="AA2109" s="8">
        <v>9.5</v>
      </c>
      <c r="AB2109" s="8">
        <v>1.0</v>
      </c>
      <c r="AC2109" s="8">
        <v>0.0</v>
      </c>
      <c r="AD2109" s="8">
        <v>1.3</v>
      </c>
      <c r="AE2109" s="14">
        <v>2011.0</v>
      </c>
      <c r="AF2109" s="17"/>
    </row>
    <row r="2110">
      <c r="A2110" s="8">
        <v>96.0</v>
      </c>
      <c r="B2110" s="9" t="s">
        <v>4246</v>
      </c>
      <c r="C2110" s="10" t="s">
        <v>4247</v>
      </c>
      <c r="D2110" s="8">
        <v>35.0</v>
      </c>
      <c r="E2110" s="8">
        <v>22.0</v>
      </c>
      <c r="F2110" s="8">
        <v>9.0</v>
      </c>
      <c r="G2110" s="8">
        <v>13.0</v>
      </c>
      <c r="H2110" s="8">
        <v>15.1</v>
      </c>
      <c r="I2110" s="11">
        <v>4.1</v>
      </c>
      <c r="J2110" s="10">
        <v>1.6</v>
      </c>
      <c r="K2110" s="10">
        <v>5.0</v>
      </c>
      <c r="L2110" s="8">
        <v>31.8</v>
      </c>
      <c r="M2110" s="8">
        <v>0.0</v>
      </c>
      <c r="N2110" s="10">
        <v>0.3</v>
      </c>
      <c r="O2110" s="8">
        <v>14.3</v>
      </c>
      <c r="P2110" s="8">
        <v>0.9</v>
      </c>
      <c r="Q2110" s="8">
        <v>1.5</v>
      </c>
      <c r="R2110" s="8">
        <v>57.6</v>
      </c>
      <c r="S2110" s="8">
        <v>0.4</v>
      </c>
      <c r="T2110" s="8">
        <v>0.9</v>
      </c>
      <c r="U2110" s="8">
        <v>1.2</v>
      </c>
      <c r="V2110" s="8">
        <v>2.0</v>
      </c>
      <c r="W2110" s="8">
        <v>1.5</v>
      </c>
      <c r="X2110" s="8">
        <v>0.5</v>
      </c>
      <c r="Y2110" s="8">
        <v>0.1</v>
      </c>
      <c r="Z2110" s="8">
        <v>1.7</v>
      </c>
      <c r="AA2110" s="8">
        <v>8.5</v>
      </c>
      <c r="AB2110" s="8">
        <v>0.0</v>
      </c>
      <c r="AC2110" s="8">
        <v>0.0</v>
      </c>
      <c r="AD2110" s="8">
        <v>-1.6</v>
      </c>
      <c r="AE2110" s="14">
        <v>2011.0</v>
      </c>
      <c r="AF2110" s="17"/>
    </row>
    <row r="2111">
      <c r="A2111" s="8">
        <v>97.0</v>
      </c>
      <c r="B2111" s="9" t="s">
        <v>4248</v>
      </c>
      <c r="C2111" s="10" t="s">
        <v>4249</v>
      </c>
      <c r="D2111" s="8">
        <v>23.0</v>
      </c>
      <c r="E2111" s="8">
        <v>34.0</v>
      </c>
      <c r="F2111" s="8">
        <v>21.0</v>
      </c>
      <c r="G2111" s="8">
        <v>13.0</v>
      </c>
      <c r="H2111" s="8">
        <v>15.8</v>
      </c>
      <c r="I2111" s="11">
        <v>4.1</v>
      </c>
      <c r="J2111" s="10">
        <v>1.4</v>
      </c>
      <c r="K2111" s="10">
        <v>3.0</v>
      </c>
      <c r="L2111" s="8">
        <v>47.1</v>
      </c>
      <c r="M2111" s="10">
        <v>0.9</v>
      </c>
      <c r="N2111" s="10">
        <v>1.8</v>
      </c>
      <c r="O2111" s="8">
        <v>46.8</v>
      </c>
      <c r="P2111" s="8">
        <v>0.4</v>
      </c>
      <c r="Q2111" s="8">
        <v>0.4</v>
      </c>
      <c r="R2111" s="8">
        <v>86.7</v>
      </c>
      <c r="S2111" s="8">
        <v>0.3</v>
      </c>
      <c r="T2111" s="8">
        <v>1.1</v>
      </c>
      <c r="U2111" s="8">
        <v>1.4</v>
      </c>
      <c r="V2111" s="8">
        <v>1.0</v>
      </c>
      <c r="W2111" s="8">
        <v>0.6</v>
      </c>
      <c r="X2111" s="8">
        <v>0.4</v>
      </c>
      <c r="Y2111" s="8">
        <v>0.1</v>
      </c>
      <c r="Z2111" s="8">
        <v>0.9</v>
      </c>
      <c r="AA2111" s="8">
        <v>8.3</v>
      </c>
      <c r="AB2111" s="8">
        <v>0.0</v>
      </c>
      <c r="AC2111" s="8">
        <v>0.0</v>
      </c>
      <c r="AD2111" s="8">
        <v>-0.3</v>
      </c>
      <c r="AE2111" s="14">
        <v>2011.0</v>
      </c>
      <c r="AF2111" s="17"/>
    </row>
    <row r="2112">
      <c r="A2112" s="8">
        <v>98.0</v>
      </c>
      <c r="B2112" s="9" t="s">
        <v>4250</v>
      </c>
      <c r="C2112" s="10" t="s">
        <v>4251</v>
      </c>
      <c r="D2112" s="8">
        <v>26.0</v>
      </c>
      <c r="E2112" s="8">
        <v>31.0</v>
      </c>
      <c r="F2112" s="8">
        <v>19.0</v>
      </c>
      <c r="G2112" s="8">
        <v>12.0</v>
      </c>
      <c r="H2112" s="8">
        <v>14.2</v>
      </c>
      <c r="I2112" s="11">
        <v>3.9</v>
      </c>
      <c r="J2112" s="10">
        <v>1.3</v>
      </c>
      <c r="K2112" s="10">
        <v>3.7</v>
      </c>
      <c r="L2112" s="8">
        <v>35.7</v>
      </c>
      <c r="M2112" s="10">
        <v>0.5</v>
      </c>
      <c r="N2112" s="10">
        <v>1.4</v>
      </c>
      <c r="O2112" s="8">
        <v>38.6</v>
      </c>
      <c r="P2112" s="8">
        <v>0.7</v>
      </c>
      <c r="Q2112" s="8">
        <v>1.0</v>
      </c>
      <c r="R2112" s="8">
        <v>76.7</v>
      </c>
      <c r="S2112" s="8">
        <v>0.4</v>
      </c>
      <c r="T2112" s="8">
        <v>0.9</v>
      </c>
      <c r="U2112" s="8">
        <v>1.3</v>
      </c>
      <c r="V2112" s="8">
        <v>1.7</v>
      </c>
      <c r="W2112" s="8">
        <v>1.2</v>
      </c>
      <c r="X2112" s="8">
        <v>1.0</v>
      </c>
      <c r="Y2112" s="8">
        <v>0.0</v>
      </c>
      <c r="Z2112" s="8">
        <v>1.1</v>
      </c>
      <c r="AA2112" s="8">
        <v>9.5</v>
      </c>
      <c r="AB2112" s="8">
        <v>0.0</v>
      </c>
      <c r="AC2112" s="8">
        <v>0.0</v>
      </c>
      <c r="AD2112" s="8">
        <v>-1.0</v>
      </c>
      <c r="AE2112" s="14">
        <v>2011.0</v>
      </c>
      <c r="AF2112" s="17"/>
    </row>
    <row r="2113">
      <c r="A2113" s="8">
        <v>99.0</v>
      </c>
      <c r="B2113" s="9" t="s">
        <v>4252</v>
      </c>
      <c r="C2113" s="10" t="s">
        <v>4253</v>
      </c>
      <c r="D2113" s="8">
        <v>29.0</v>
      </c>
      <c r="E2113" s="8">
        <v>28.0</v>
      </c>
      <c r="F2113" s="8">
        <v>13.0</v>
      </c>
      <c r="G2113" s="8">
        <v>15.0</v>
      </c>
      <c r="H2113" s="8">
        <v>9.8</v>
      </c>
      <c r="I2113" s="11">
        <v>3.9</v>
      </c>
      <c r="J2113" s="10">
        <v>1.3</v>
      </c>
      <c r="K2113" s="10">
        <v>3.2</v>
      </c>
      <c r="L2113" s="8">
        <v>40.4</v>
      </c>
      <c r="M2113" s="10">
        <v>1.1</v>
      </c>
      <c r="N2113" s="10">
        <v>2.9</v>
      </c>
      <c r="O2113" s="8">
        <v>40.0</v>
      </c>
      <c r="P2113" s="8">
        <v>0.2</v>
      </c>
      <c r="Q2113" s="8">
        <v>0.2</v>
      </c>
      <c r="R2113" s="8">
        <v>100.0</v>
      </c>
      <c r="S2113" s="8">
        <v>0.1</v>
      </c>
      <c r="T2113" s="8">
        <v>1.1</v>
      </c>
      <c r="U2113" s="8">
        <v>1.3</v>
      </c>
      <c r="V2113" s="8">
        <v>0.5</v>
      </c>
      <c r="W2113" s="8">
        <v>0.1</v>
      </c>
      <c r="X2113" s="8">
        <v>0.2</v>
      </c>
      <c r="Y2113" s="8">
        <v>0.1</v>
      </c>
      <c r="Z2113" s="8">
        <v>0.4</v>
      </c>
      <c r="AA2113" s="8">
        <v>7.3</v>
      </c>
      <c r="AB2113" s="8">
        <v>0.0</v>
      </c>
      <c r="AC2113" s="8">
        <v>0.0</v>
      </c>
      <c r="AD2113" s="8">
        <v>-0.3</v>
      </c>
      <c r="AE2113" s="14">
        <v>2011.0</v>
      </c>
      <c r="AF2113" s="17"/>
    </row>
    <row r="2114">
      <c r="A2114" s="8">
        <v>100.0</v>
      </c>
      <c r="B2114" s="9" t="s">
        <v>4254</v>
      </c>
      <c r="C2114" s="10" t="s">
        <v>4255</v>
      </c>
      <c r="D2114" s="8">
        <v>25.0</v>
      </c>
      <c r="E2114" s="8">
        <v>27.0</v>
      </c>
      <c r="F2114" s="8">
        <v>16.0</v>
      </c>
      <c r="G2114" s="8">
        <v>11.0</v>
      </c>
      <c r="H2114" s="8">
        <v>11.4</v>
      </c>
      <c r="I2114" s="11">
        <v>3.9</v>
      </c>
      <c r="J2114" s="10">
        <v>1.2</v>
      </c>
      <c r="K2114" s="10">
        <v>3.1</v>
      </c>
      <c r="L2114" s="8">
        <v>39.8</v>
      </c>
      <c r="M2114" s="10">
        <v>0.6</v>
      </c>
      <c r="N2114" s="10">
        <v>1.6</v>
      </c>
      <c r="O2114" s="8">
        <v>34.9</v>
      </c>
      <c r="P2114" s="8">
        <v>0.9</v>
      </c>
      <c r="Q2114" s="8">
        <v>1.0</v>
      </c>
      <c r="R2114" s="8">
        <v>82.1</v>
      </c>
      <c r="S2114" s="8">
        <v>0.2</v>
      </c>
      <c r="T2114" s="8">
        <v>0.6</v>
      </c>
      <c r="U2114" s="8">
        <v>0.7</v>
      </c>
      <c r="V2114" s="8">
        <v>1.3</v>
      </c>
      <c r="W2114" s="8">
        <v>0.8</v>
      </c>
      <c r="X2114" s="8">
        <v>0.2</v>
      </c>
      <c r="Y2114" s="8">
        <v>0.0</v>
      </c>
      <c r="Z2114" s="8">
        <v>1.1</v>
      </c>
      <c r="AA2114" s="8">
        <v>6.9</v>
      </c>
      <c r="AB2114" s="8">
        <v>0.0</v>
      </c>
      <c r="AC2114" s="8">
        <v>0.0</v>
      </c>
      <c r="AD2114" s="8">
        <v>0.0</v>
      </c>
      <c r="AE2114" s="14">
        <v>2011.0</v>
      </c>
      <c r="AF2114" s="17"/>
    </row>
    <row r="2115">
      <c r="A2115" s="8">
        <v>101.0</v>
      </c>
      <c r="B2115" s="9" t="s">
        <v>4256</v>
      </c>
      <c r="C2115" s="10" t="s">
        <v>4257</v>
      </c>
      <c r="D2115" s="8">
        <v>25.0</v>
      </c>
      <c r="E2115" s="8">
        <v>20.0</v>
      </c>
      <c r="F2115" s="8">
        <v>8.0</v>
      </c>
      <c r="G2115" s="8">
        <v>12.0</v>
      </c>
      <c r="H2115" s="8">
        <v>11.1</v>
      </c>
      <c r="I2115" s="11">
        <v>3.9</v>
      </c>
      <c r="J2115" s="10">
        <v>1.3</v>
      </c>
      <c r="K2115" s="10">
        <v>2.8</v>
      </c>
      <c r="L2115" s="8">
        <v>47.3</v>
      </c>
      <c r="M2115" s="10">
        <v>0.1</v>
      </c>
      <c r="N2115" s="10">
        <v>0.1</v>
      </c>
      <c r="O2115" s="8">
        <v>100.0</v>
      </c>
      <c r="P2115" s="8">
        <v>1.2</v>
      </c>
      <c r="Q2115" s="8">
        <v>1.4</v>
      </c>
      <c r="R2115" s="8">
        <v>88.9</v>
      </c>
      <c r="S2115" s="8">
        <v>0.9</v>
      </c>
      <c r="T2115" s="8">
        <v>1.5</v>
      </c>
      <c r="U2115" s="8">
        <v>2.4</v>
      </c>
      <c r="V2115" s="8">
        <v>0.3</v>
      </c>
      <c r="W2115" s="8">
        <v>0.6</v>
      </c>
      <c r="X2115" s="8">
        <v>0.3</v>
      </c>
      <c r="Y2115" s="8">
        <v>0.7</v>
      </c>
      <c r="Z2115" s="8">
        <v>1.4</v>
      </c>
      <c r="AA2115" s="8">
        <v>8.3</v>
      </c>
      <c r="AB2115" s="8">
        <v>0.0</v>
      </c>
      <c r="AC2115" s="8">
        <v>0.0</v>
      </c>
      <c r="AD2115" s="8">
        <v>-0.7</v>
      </c>
      <c r="AE2115" s="14">
        <v>2011.0</v>
      </c>
      <c r="AF2115" s="17"/>
    </row>
    <row r="2116">
      <c r="A2116" s="8">
        <v>102.0</v>
      </c>
      <c r="B2116" s="9" t="s">
        <v>4258</v>
      </c>
      <c r="C2116" s="10" t="s">
        <v>4259</v>
      </c>
      <c r="D2116" s="8">
        <v>29.0</v>
      </c>
      <c r="E2116" s="8">
        <v>34.0</v>
      </c>
      <c r="F2116" s="8">
        <v>21.0</v>
      </c>
      <c r="G2116" s="8">
        <v>13.0</v>
      </c>
      <c r="H2116" s="8">
        <v>17.1</v>
      </c>
      <c r="I2116" s="11">
        <v>3.8</v>
      </c>
      <c r="J2116" s="10">
        <v>1.7</v>
      </c>
      <c r="K2116" s="10">
        <v>3.6</v>
      </c>
      <c r="L2116" s="8">
        <v>48.4</v>
      </c>
      <c r="M2116" s="8">
        <v>0.0</v>
      </c>
      <c r="N2116" s="8">
        <v>0.0</v>
      </c>
      <c r="O2116" s="8">
        <v>0.0</v>
      </c>
      <c r="P2116" s="8">
        <v>0.3</v>
      </c>
      <c r="Q2116" s="8">
        <v>0.6</v>
      </c>
      <c r="R2116" s="8">
        <v>50.0</v>
      </c>
      <c r="S2116" s="8">
        <v>1.2</v>
      </c>
      <c r="T2116" s="8">
        <v>2.7</v>
      </c>
      <c r="U2116" s="8">
        <v>3.9</v>
      </c>
      <c r="V2116" s="8">
        <v>0.7</v>
      </c>
      <c r="W2116" s="8">
        <v>1.3</v>
      </c>
      <c r="X2116" s="8">
        <v>0.6</v>
      </c>
      <c r="Y2116" s="8">
        <v>1.0</v>
      </c>
      <c r="Z2116" s="8">
        <v>2.7</v>
      </c>
      <c r="AA2116" s="8">
        <v>11.6</v>
      </c>
      <c r="AB2116" s="8">
        <v>1.0</v>
      </c>
      <c r="AC2116" s="8">
        <v>0.0</v>
      </c>
      <c r="AD2116" s="8">
        <v>0.2</v>
      </c>
      <c r="AE2116" s="14">
        <v>2011.0</v>
      </c>
      <c r="AF2116" s="17"/>
    </row>
    <row r="2117">
      <c r="A2117" s="8">
        <v>103.0</v>
      </c>
      <c r="B2117" s="9" t="s">
        <v>4260</v>
      </c>
      <c r="C2117" s="10" t="s">
        <v>4261</v>
      </c>
      <c r="D2117" s="8">
        <v>24.0</v>
      </c>
      <c r="E2117" s="8">
        <v>34.0</v>
      </c>
      <c r="F2117" s="8">
        <v>21.0</v>
      </c>
      <c r="G2117" s="8">
        <v>13.0</v>
      </c>
      <c r="H2117" s="8">
        <v>13.0</v>
      </c>
      <c r="I2117" s="11">
        <v>3.6</v>
      </c>
      <c r="J2117" s="10">
        <v>1.2</v>
      </c>
      <c r="K2117" s="10">
        <v>3.4</v>
      </c>
      <c r="L2117" s="8">
        <v>35.7</v>
      </c>
      <c r="M2117" s="10">
        <v>0.1</v>
      </c>
      <c r="N2117" s="10">
        <v>0.7</v>
      </c>
      <c r="O2117" s="8">
        <v>16.7</v>
      </c>
      <c r="P2117" s="8">
        <v>1.1</v>
      </c>
      <c r="Q2117" s="8">
        <v>1.5</v>
      </c>
      <c r="R2117" s="8">
        <v>73.1</v>
      </c>
      <c r="S2117" s="8">
        <v>1.3</v>
      </c>
      <c r="T2117" s="8">
        <v>1.7</v>
      </c>
      <c r="U2117" s="8">
        <v>3.1</v>
      </c>
      <c r="V2117" s="8">
        <v>0.5</v>
      </c>
      <c r="W2117" s="8">
        <v>0.4</v>
      </c>
      <c r="X2117" s="8">
        <v>0.7</v>
      </c>
      <c r="Y2117" s="8">
        <v>0.3</v>
      </c>
      <c r="Z2117" s="8">
        <v>1.2</v>
      </c>
      <c r="AA2117" s="8">
        <v>9.4</v>
      </c>
      <c r="AB2117" s="8">
        <v>0.0</v>
      </c>
      <c r="AC2117" s="8">
        <v>0.0</v>
      </c>
      <c r="AD2117" s="8">
        <v>-0.2</v>
      </c>
      <c r="AE2117" s="14">
        <v>2011.0</v>
      </c>
      <c r="AF2117" s="17"/>
    </row>
    <row r="2118">
      <c r="A2118" s="8">
        <v>104.0</v>
      </c>
      <c r="B2118" s="9" t="s">
        <v>4262</v>
      </c>
      <c r="C2118" s="10" t="s">
        <v>4263</v>
      </c>
      <c r="D2118" s="8">
        <v>23.0</v>
      </c>
      <c r="E2118" s="8">
        <v>11.0</v>
      </c>
      <c r="F2118" s="8">
        <v>1.0</v>
      </c>
      <c r="G2118" s="8">
        <v>10.0</v>
      </c>
      <c r="H2118" s="8">
        <v>13.1</v>
      </c>
      <c r="I2118" s="11">
        <v>3.5</v>
      </c>
      <c r="J2118" s="10">
        <v>1.5</v>
      </c>
      <c r="K2118" s="10">
        <v>4.2</v>
      </c>
      <c r="L2118" s="8">
        <v>37.0</v>
      </c>
      <c r="M2118" s="8">
        <v>0.0</v>
      </c>
      <c r="N2118" s="10">
        <v>0.1</v>
      </c>
      <c r="O2118" s="8">
        <v>0.0</v>
      </c>
      <c r="P2118" s="8">
        <v>0.4</v>
      </c>
      <c r="Q2118" s="8">
        <v>0.5</v>
      </c>
      <c r="R2118" s="8">
        <v>66.7</v>
      </c>
      <c r="S2118" s="8">
        <v>0.2</v>
      </c>
      <c r="T2118" s="8">
        <v>1.7</v>
      </c>
      <c r="U2118" s="8">
        <v>1.9</v>
      </c>
      <c r="V2118" s="8">
        <v>0.7</v>
      </c>
      <c r="W2118" s="8">
        <v>1.1</v>
      </c>
      <c r="X2118" s="8">
        <v>0.3</v>
      </c>
      <c r="Y2118" s="8">
        <v>0.1</v>
      </c>
      <c r="Z2118" s="8">
        <v>2.4</v>
      </c>
      <c r="AA2118" s="8">
        <v>6.8</v>
      </c>
      <c r="AB2118" s="8">
        <v>0.0</v>
      </c>
      <c r="AC2118" s="8">
        <v>0.0</v>
      </c>
      <c r="AD2118" s="8">
        <v>-6.7</v>
      </c>
      <c r="AE2118" s="14">
        <v>2011.0</v>
      </c>
      <c r="AF2118" s="17"/>
    </row>
    <row r="2119">
      <c r="A2119" s="8">
        <v>105.0</v>
      </c>
      <c r="B2119" s="9" t="s">
        <v>4264</v>
      </c>
      <c r="C2119" s="10" t="s">
        <v>4265</v>
      </c>
      <c r="D2119" s="8">
        <v>24.0</v>
      </c>
      <c r="E2119" s="8">
        <v>28.0</v>
      </c>
      <c r="F2119" s="8">
        <v>18.0</v>
      </c>
      <c r="G2119" s="8">
        <v>10.0</v>
      </c>
      <c r="H2119" s="8">
        <v>9.6</v>
      </c>
      <c r="I2119" s="11">
        <v>3.4</v>
      </c>
      <c r="J2119" s="10">
        <v>1.4</v>
      </c>
      <c r="K2119" s="10">
        <v>2.8</v>
      </c>
      <c r="L2119" s="8">
        <v>51.9</v>
      </c>
      <c r="M2119" s="8">
        <v>0.0</v>
      </c>
      <c r="N2119" s="8">
        <v>0.0</v>
      </c>
      <c r="O2119" s="8">
        <v>0.0</v>
      </c>
      <c r="P2119" s="8">
        <v>0.6</v>
      </c>
      <c r="Q2119" s="8">
        <v>1.1</v>
      </c>
      <c r="R2119" s="8">
        <v>51.6</v>
      </c>
      <c r="S2119" s="8">
        <v>1.4</v>
      </c>
      <c r="T2119" s="8">
        <v>1.8</v>
      </c>
      <c r="U2119" s="8">
        <v>3.1</v>
      </c>
      <c r="V2119" s="8">
        <v>0.4</v>
      </c>
      <c r="W2119" s="8">
        <v>0.3</v>
      </c>
      <c r="X2119" s="8">
        <v>0.3</v>
      </c>
      <c r="Y2119" s="8">
        <v>0.4</v>
      </c>
      <c r="Z2119" s="8">
        <v>1.6</v>
      </c>
      <c r="AA2119" s="8">
        <v>8.3</v>
      </c>
      <c r="AB2119" s="8">
        <v>0.0</v>
      </c>
      <c r="AC2119" s="8">
        <v>0.0</v>
      </c>
      <c r="AD2119" s="8">
        <v>-0.7</v>
      </c>
      <c r="AE2119" s="14">
        <v>2011.0</v>
      </c>
      <c r="AF2119" s="17"/>
    </row>
    <row r="2120">
      <c r="A2120" s="8">
        <v>106.0</v>
      </c>
      <c r="B2120" s="9" t="s">
        <v>4266</v>
      </c>
      <c r="C2120" s="10" t="s">
        <v>4267</v>
      </c>
      <c r="D2120" s="8">
        <v>24.0</v>
      </c>
      <c r="E2120" s="8">
        <v>27.0</v>
      </c>
      <c r="F2120" s="8">
        <v>21.0</v>
      </c>
      <c r="G2120" s="8">
        <v>6.0</v>
      </c>
      <c r="H2120" s="8">
        <v>10.3</v>
      </c>
      <c r="I2120" s="11">
        <v>3.3</v>
      </c>
      <c r="J2120" s="10">
        <v>1.2</v>
      </c>
      <c r="K2120" s="10">
        <v>3.1</v>
      </c>
      <c r="L2120" s="8">
        <v>39.8</v>
      </c>
      <c r="M2120" s="8">
        <v>0.0</v>
      </c>
      <c r="N2120" s="8">
        <v>0.0</v>
      </c>
      <c r="O2120" s="8">
        <v>0.0</v>
      </c>
      <c r="P2120" s="8">
        <v>0.9</v>
      </c>
      <c r="Q2120" s="8">
        <v>1.1</v>
      </c>
      <c r="R2120" s="8">
        <v>74.2</v>
      </c>
      <c r="S2120" s="8">
        <v>0.9</v>
      </c>
      <c r="T2120" s="8">
        <v>1.3</v>
      </c>
      <c r="U2120" s="8">
        <v>2.2</v>
      </c>
      <c r="V2120" s="8">
        <v>0.4</v>
      </c>
      <c r="W2120" s="8">
        <v>0.5</v>
      </c>
      <c r="X2120" s="8">
        <v>0.1</v>
      </c>
      <c r="Y2120" s="8">
        <v>0.4</v>
      </c>
      <c r="Z2120" s="8">
        <v>1.2</v>
      </c>
      <c r="AA2120" s="8">
        <v>7.0</v>
      </c>
      <c r="AB2120" s="8">
        <v>0.0</v>
      </c>
      <c r="AC2120" s="8">
        <v>0.0</v>
      </c>
      <c r="AD2120" s="8">
        <v>0.3</v>
      </c>
      <c r="AE2120" s="14">
        <v>2011.0</v>
      </c>
      <c r="AF2120" s="17"/>
    </row>
    <row r="2121">
      <c r="A2121" s="8">
        <v>107.0</v>
      </c>
      <c r="B2121" s="9" t="s">
        <v>4268</v>
      </c>
      <c r="C2121" s="10" t="s">
        <v>4269</v>
      </c>
      <c r="D2121" s="8">
        <v>22.0</v>
      </c>
      <c r="E2121" s="8">
        <v>31.0</v>
      </c>
      <c r="F2121" s="8">
        <v>5.0</v>
      </c>
      <c r="G2121" s="8">
        <v>26.0</v>
      </c>
      <c r="H2121" s="8">
        <v>10.0</v>
      </c>
      <c r="I2121" s="11">
        <v>3.3</v>
      </c>
      <c r="J2121" s="10">
        <v>1.0</v>
      </c>
      <c r="K2121" s="10">
        <v>2.8</v>
      </c>
      <c r="L2121" s="8">
        <v>34.1</v>
      </c>
      <c r="M2121" s="10">
        <v>0.3</v>
      </c>
      <c r="N2121" s="10">
        <v>1.3</v>
      </c>
      <c r="O2121" s="8">
        <v>22.5</v>
      </c>
      <c r="P2121" s="8">
        <v>1.0</v>
      </c>
      <c r="Q2121" s="8">
        <v>1.4</v>
      </c>
      <c r="R2121" s="8">
        <v>74.4</v>
      </c>
      <c r="S2121" s="8">
        <v>0.6</v>
      </c>
      <c r="T2121" s="8">
        <v>0.5</v>
      </c>
      <c r="U2121" s="8">
        <v>1.2</v>
      </c>
      <c r="V2121" s="8">
        <v>0.2</v>
      </c>
      <c r="W2121" s="8">
        <v>0.8</v>
      </c>
      <c r="X2121" s="8">
        <v>0.5</v>
      </c>
      <c r="Y2121" s="8">
        <v>0.1</v>
      </c>
      <c r="Z2121" s="8">
        <v>1.1</v>
      </c>
      <c r="AA2121" s="8">
        <v>6.1</v>
      </c>
      <c r="AB2121" s="8">
        <v>0.0</v>
      </c>
      <c r="AC2121" s="8">
        <v>0.0</v>
      </c>
      <c r="AD2121" s="8">
        <v>-1.4</v>
      </c>
      <c r="AE2121" s="14">
        <v>2011.0</v>
      </c>
      <c r="AF2121" s="17"/>
    </row>
    <row r="2122">
      <c r="A2122" s="8">
        <v>108.0</v>
      </c>
      <c r="B2122" s="9" t="s">
        <v>4270</v>
      </c>
      <c r="C2122" s="10" t="s">
        <v>4271</v>
      </c>
      <c r="D2122" s="8">
        <v>24.0</v>
      </c>
      <c r="E2122" s="8">
        <v>31.0</v>
      </c>
      <c r="F2122" s="8">
        <v>15.0</v>
      </c>
      <c r="G2122" s="8">
        <v>16.0</v>
      </c>
      <c r="H2122" s="8">
        <v>14.6</v>
      </c>
      <c r="I2122" s="11">
        <v>3.2</v>
      </c>
      <c r="J2122" s="10">
        <v>1.4</v>
      </c>
      <c r="K2122" s="10">
        <v>2.9</v>
      </c>
      <c r="L2122" s="8">
        <v>47.2</v>
      </c>
      <c r="M2122" s="8">
        <v>0.0</v>
      </c>
      <c r="N2122" s="10">
        <v>0.1</v>
      </c>
      <c r="O2122" s="8">
        <v>33.3</v>
      </c>
      <c r="P2122" s="8">
        <v>0.5</v>
      </c>
      <c r="Q2122" s="8">
        <v>0.8</v>
      </c>
      <c r="R2122" s="8">
        <v>56.0</v>
      </c>
      <c r="S2122" s="8">
        <v>1.3</v>
      </c>
      <c r="T2122" s="8">
        <v>3.3</v>
      </c>
      <c r="U2122" s="8">
        <v>4.6</v>
      </c>
      <c r="V2122" s="8">
        <v>0.8</v>
      </c>
      <c r="W2122" s="8">
        <v>0.7</v>
      </c>
      <c r="X2122" s="8">
        <v>0.5</v>
      </c>
      <c r="Y2122" s="8">
        <v>0.6</v>
      </c>
      <c r="Z2122" s="8">
        <v>2.2</v>
      </c>
      <c r="AA2122" s="8">
        <v>11.0</v>
      </c>
      <c r="AB2122" s="8">
        <v>0.0</v>
      </c>
      <c r="AC2122" s="8">
        <v>0.0</v>
      </c>
      <c r="AD2122" s="8">
        <v>1.3</v>
      </c>
      <c r="AE2122" s="14">
        <v>2011.0</v>
      </c>
      <c r="AF2122" s="17"/>
    </row>
    <row r="2123">
      <c r="A2123" s="8">
        <v>109.0</v>
      </c>
      <c r="B2123" s="9" t="s">
        <v>4272</v>
      </c>
      <c r="C2123" s="10" t="s">
        <v>4273</v>
      </c>
      <c r="D2123" s="8">
        <v>28.0</v>
      </c>
      <c r="E2123" s="8">
        <v>33.0</v>
      </c>
      <c r="F2123" s="8">
        <v>20.0</v>
      </c>
      <c r="G2123" s="8">
        <v>13.0</v>
      </c>
      <c r="H2123" s="8">
        <v>10.7</v>
      </c>
      <c r="I2123" s="11">
        <v>3.1</v>
      </c>
      <c r="J2123" s="10">
        <v>1.2</v>
      </c>
      <c r="K2123" s="10">
        <v>3.3</v>
      </c>
      <c r="L2123" s="8">
        <v>35.8</v>
      </c>
      <c r="M2123" s="10">
        <v>0.2</v>
      </c>
      <c r="N2123" s="10">
        <v>0.7</v>
      </c>
      <c r="O2123" s="8">
        <v>20.8</v>
      </c>
      <c r="P2123" s="8">
        <v>0.6</v>
      </c>
      <c r="Q2123" s="8">
        <v>0.9</v>
      </c>
      <c r="R2123" s="8">
        <v>69.0</v>
      </c>
      <c r="S2123" s="8">
        <v>0.6</v>
      </c>
      <c r="T2123" s="8">
        <v>1.6</v>
      </c>
      <c r="U2123" s="8">
        <v>2.2</v>
      </c>
      <c r="V2123" s="8">
        <v>0.3</v>
      </c>
      <c r="W2123" s="8">
        <v>0.8</v>
      </c>
      <c r="X2123" s="8">
        <v>0.2</v>
      </c>
      <c r="Y2123" s="8">
        <v>0.2</v>
      </c>
      <c r="Z2123" s="8">
        <v>1.4</v>
      </c>
      <c r="AA2123" s="8">
        <v>6.5</v>
      </c>
      <c r="AB2123" s="8">
        <v>0.0</v>
      </c>
      <c r="AC2123" s="8">
        <v>0.0</v>
      </c>
      <c r="AD2123" s="8">
        <v>-0.9</v>
      </c>
      <c r="AE2123" s="14">
        <v>2011.0</v>
      </c>
      <c r="AF2123" s="17"/>
    </row>
    <row r="2124">
      <c r="A2124" s="8">
        <v>110.0</v>
      </c>
      <c r="B2124" s="9" t="s">
        <v>4274</v>
      </c>
      <c r="C2124" s="10" t="s">
        <v>4275</v>
      </c>
      <c r="D2124" s="8">
        <v>39.0</v>
      </c>
      <c r="E2124" s="8">
        <v>34.0</v>
      </c>
      <c r="F2124" s="8">
        <v>18.0</v>
      </c>
      <c r="G2124" s="8">
        <v>16.0</v>
      </c>
      <c r="H2124" s="8">
        <v>14.5</v>
      </c>
      <c r="I2124" s="11">
        <v>2.9</v>
      </c>
      <c r="J2124" s="10">
        <v>1.1</v>
      </c>
      <c r="K2124" s="10">
        <v>2.4</v>
      </c>
      <c r="L2124" s="8">
        <v>45.1</v>
      </c>
      <c r="M2124" s="10">
        <v>0.4</v>
      </c>
      <c r="N2124" s="10">
        <v>1.2</v>
      </c>
      <c r="O2124" s="8">
        <v>28.6</v>
      </c>
      <c r="P2124" s="8">
        <v>0.4</v>
      </c>
      <c r="Q2124" s="8">
        <v>0.5</v>
      </c>
      <c r="R2124" s="8">
        <v>72.2</v>
      </c>
      <c r="S2124" s="8">
        <v>0.3</v>
      </c>
      <c r="T2124" s="8">
        <v>1.1</v>
      </c>
      <c r="U2124" s="8">
        <v>1.4</v>
      </c>
      <c r="V2124" s="8">
        <v>1.6</v>
      </c>
      <c r="W2124" s="8">
        <v>0.7</v>
      </c>
      <c r="X2124" s="8">
        <v>0.7</v>
      </c>
      <c r="Y2124" s="8">
        <v>0.1</v>
      </c>
      <c r="Z2124" s="8">
        <v>0.9</v>
      </c>
      <c r="AA2124" s="8">
        <v>7.8</v>
      </c>
      <c r="AB2124" s="8">
        <v>0.0</v>
      </c>
      <c r="AC2124" s="8">
        <v>0.0</v>
      </c>
      <c r="AD2124" s="8">
        <v>-0.4</v>
      </c>
      <c r="AE2124" s="14">
        <v>2011.0</v>
      </c>
      <c r="AF2124" s="17"/>
    </row>
    <row r="2125">
      <c r="A2125" s="8">
        <v>111.0</v>
      </c>
      <c r="B2125" s="9" t="s">
        <v>4276</v>
      </c>
      <c r="C2125" s="10" t="s">
        <v>4277</v>
      </c>
      <c r="D2125" s="8">
        <v>26.0</v>
      </c>
      <c r="E2125" s="8">
        <v>27.0</v>
      </c>
      <c r="F2125" s="8">
        <v>21.0</v>
      </c>
      <c r="G2125" s="8">
        <v>6.0</v>
      </c>
      <c r="H2125" s="8">
        <v>7.8</v>
      </c>
      <c r="I2125" s="11">
        <v>2.9</v>
      </c>
      <c r="J2125" s="10">
        <v>1.1</v>
      </c>
      <c r="K2125" s="10">
        <v>3.1</v>
      </c>
      <c r="L2125" s="8">
        <v>36.5</v>
      </c>
      <c r="M2125" s="10">
        <v>0.2</v>
      </c>
      <c r="N2125" s="10">
        <v>0.9</v>
      </c>
      <c r="O2125" s="8">
        <v>26.1</v>
      </c>
      <c r="P2125" s="8">
        <v>0.3</v>
      </c>
      <c r="Q2125" s="8">
        <v>0.4</v>
      </c>
      <c r="R2125" s="8">
        <v>75.0</v>
      </c>
      <c r="S2125" s="8">
        <v>0.4</v>
      </c>
      <c r="T2125" s="8">
        <v>1.4</v>
      </c>
      <c r="U2125" s="8">
        <v>1.7</v>
      </c>
      <c r="V2125" s="8">
        <v>0.5</v>
      </c>
      <c r="W2125" s="8">
        <v>0.8</v>
      </c>
      <c r="X2125" s="8">
        <v>0.3</v>
      </c>
      <c r="Y2125" s="8">
        <v>0.1</v>
      </c>
      <c r="Z2125" s="8">
        <v>1.3</v>
      </c>
      <c r="AA2125" s="8">
        <v>6.1</v>
      </c>
      <c r="AB2125" s="8">
        <v>0.0</v>
      </c>
      <c r="AC2125" s="8">
        <v>0.0</v>
      </c>
      <c r="AD2125" s="8">
        <v>-0.7</v>
      </c>
      <c r="AE2125" s="14">
        <v>2011.0</v>
      </c>
      <c r="AF2125" s="17"/>
    </row>
    <row r="2126">
      <c r="A2126" s="8">
        <v>112.0</v>
      </c>
      <c r="B2126" s="9" t="s">
        <v>4278</v>
      </c>
      <c r="C2126" s="10" t="s">
        <v>4279</v>
      </c>
      <c r="D2126" s="8">
        <v>24.0</v>
      </c>
      <c r="E2126" s="8">
        <v>3.0</v>
      </c>
      <c r="F2126" s="8">
        <v>0.0</v>
      </c>
      <c r="G2126" s="8">
        <v>3.0</v>
      </c>
      <c r="H2126" s="8">
        <v>14.1</v>
      </c>
      <c r="I2126" s="11">
        <v>2.7</v>
      </c>
      <c r="J2126" s="10">
        <v>1.3</v>
      </c>
      <c r="K2126" s="10">
        <v>3.0</v>
      </c>
      <c r="L2126" s="8">
        <v>44.4</v>
      </c>
      <c r="M2126" s="8">
        <v>0.0</v>
      </c>
      <c r="N2126" s="8">
        <v>0.0</v>
      </c>
      <c r="O2126" s="8">
        <v>0.0</v>
      </c>
      <c r="P2126" s="8">
        <v>0.0</v>
      </c>
      <c r="Q2126" s="8">
        <v>0.7</v>
      </c>
      <c r="R2126" s="8">
        <v>0.0</v>
      </c>
      <c r="S2126" s="8">
        <v>1.3</v>
      </c>
      <c r="T2126" s="8">
        <v>1.0</v>
      </c>
      <c r="U2126" s="8">
        <v>2.3</v>
      </c>
      <c r="V2126" s="8">
        <v>0.7</v>
      </c>
      <c r="W2126" s="8">
        <v>1.3</v>
      </c>
      <c r="X2126" s="8">
        <v>0.7</v>
      </c>
      <c r="Y2126" s="8">
        <v>0.3</v>
      </c>
      <c r="Z2126" s="8">
        <v>2.3</v>
      </c>
      <c r="AA2126" s="8">
        <v>7.7</v>
      </c>
      <c r="AB2126" s="8">
        <v>0.0</v>
      </c>
      <c r="AC2126" s="8">
        <v>0.0</v>
      </c>
      <c r="AD2126" s="8">
        <v>-2.0</v>
      </c>
      <c r="AE2126" s="14">
        <v>2011.0</v>
      </c>
      <c r="AF2126" s="17"/>
    </row>
    <row r="2127">
      <c r="A2127" s="8">
        <v>113.0</v>
      </c>
      <c r="B2127" s="9" t="s">
        <v>4280</v>
      </c>
      <c r="C2127" s="10" t="s">
        <v>4281</v>
      </c>
      <c r="D2127" s="8">
        <v>22.0</v>
      </c>
      <c r="E2127" s="8">
        <v>29.0</v>
      </c>
      <c r="F2127" s="8">
        <v>11.0</v>
      </c>
      <c r="G2127" s="8">
        <v>18.0</v>
      </c>
      <c r="H2127" s="8">
        <v>7.5</v>
      </c>
      <c r="I2127" s="11">
        <v>2.7</v>
      </c>
      <c r="J2127" s="10">
        <v>1.0</v>
      </c>
      <c r="K2127" s="10">
        <v>1.8</v>
      </c>
      <c r="L2127" s="8">
        <v>52.8</v>
      </c>
      <c r="M2127" s="8">
        <v>0.0</v>
      </c>
      <c r="N2127" s="8">
        <v>0.0</v>
      </c>
      <c r="O2127" s="8">
        <v>0.0</v>
      </c>
      <c r="P2127" s="8">
        <v>0.7</v>
      </c>
      <c r="Q2127" s="8">
        <v>0.8</v>
      </c>
      <c r="R2127" s="8">
        <v>87.5</v>
      </c>
      <c r="S2127" s="8">
        <v>0.6</v>
      </c>
      <c r="T2127" s="8">
        <v>1.2</v>
      </c>
      <c r="U2127" s="8">
        <v>1.8</v>
      </c>
      <c r="V2127" s="8">
        <v>0.3</v>
      </c>
      <c r="W2127" s="8">
        <v>0.6</v>
      </c>
      <c r="X2127" s="8">
        <v>0.2</v>
      </c>
      <c r="Y2127" s="8">
        <v>0.2</v>
      </c>
      <c r="Z2127" s="8">
        <v>0.9</v>
      </c>
      <c r="AA2127" s="8">
        <v>5.6</v>
      </c>
      <c r="AB2127" s="8">
        <v>0.0</v>
      </c>
      <c r="AC2127" s="8">
        <v>0.0</v>
      </c>
      <c r="AD2127" s="8">
        <v>-1.3</v>
      </c>
      <c r="AE2127" s="14">
        <v>2011.0</v>
      </c>
      <c r="AF2127" s="17"/>
    </row>
    <row r="2128">
      <c r="A2128" s="8">
        <v>113.0</v>
      </c>
      <c r="B2128" s="9" t="s">
        <v>4282</v>
      </c>
      <c r="C2128" s="10" t="s">
        <v>4283</v>
      </c>
      <c r="D2128" s="8">
        <v>25.0</v>
      </c>
      <c r="E2128" s="8">
        <v>29.0</v>
      </c>
      <c r="F2128" s="8">
        <v>15.0</v>
      </c>
      <c r="G2128" s="8">
        <v>14.0</v>
      </c>
      <c r="H2128" s="8">
        <v>14.8</v>
      </c>
      <c r="I2128" s="11">
        <v>2.7</v>
      </c>
      <c r="J2128" s="10">
        <v>0.9</v>
      </c>
      <c r="K2128" s="10">
        <v>2.7</v>
      </c>
      <c r="L2128" s="8">
        <v>34.2</v>
      </c>
      <c r="M2128" s="10">
        <v>0.4</v>
      </c>
      <c r="N2128" s="10">
        <v>1.4</v>
      </c>
      <c r="O2128" s="8">
        <v>28.6</v>
      </c>
      <c r="P2128" s="8">
        <v>0.4</v>
      </c>
      <c r="Q2128" s="8">
        <v>0.6</v>
      </c>
      <c r="R2128" s="8">
        <v>68.8</v>
      </c>
      <c r="S2128" s="8">
        <v>0.2</v>
      </c>
      <c r="T2128" s="8">
        <v>1.7</v>
      </c>
      <c r="U2128" s="8">
        <v>1.9</v>
      </c>
      <c r="V2128" s="8">
        <v>2.3</v>
      </c>
      <c r="W2128" s="8">
        <v>1.7</v>
      </c>
      <c r="X2128" s="8">
        <v>0.8</v>
      </c>
      <c r="Y2128" s="8">
        <v>0.0</v>
      </c>
      <c r="Z2128" s="8">
        <v>1.7</v>
      </c>
      <c r="AA2128" s="8">
        <v>8.9</v>
      </c>
      <c r="AB2128" s="8">
        <v>0.0</v>
      </c>
      <c r="AC2128" s="8">
        <v>0.0</v>
      </c>
      <c r="AD2128" s="8">
        <v>1.6</v>
      </c>
      <c r="AE2128" s="14">
        <v>2011.0</v>
      </c>
      <c r="AF2128" s="17"/>
    </row>
    <row r="2129">
      <c r="A2129" s="8">
        <v>115.0</v>
      </c>
      <c r="B2129" s="9" t="s">
        <v>4284</v>
      </c>
      <c r="C2129" s="10" t="s">
        <v>4285</v>
      </c>
      <c r="D2129" s="8">
        <v>23.0</v>
      </c>
      <c r="E2129" s="8">
        <v>30.0</v>
      </c>
      <c r="F2129" s="8">
        <v>18.0</v>
      </c>
      <c r="G2129" s="8">
        <v>12.0</v>
      </c>
      <c r="H2129" s="8">
        <v>9.0</v>
      </c>
      <c r="I2129" s="11">
        <v>2.5</v>
      </c>
      <c r="J2129" s="10">
        <v>0.9</v>
      </c>
      <c r="K2129" s="10">
        <v>2.8</v>
      </c>
      <c r="L2129" s="8">
        <v>32.9</v>
      </c>
      <c r="M2129" s="10">
        <v>0.3</v>
      </c>
      <c r="N2129" s="10">
        <v>0.6</v>
      </c>
      <c r="O2129" s="8">
        <v>44.4</v>
      </c>
      <c r="P2129" s="8">
        <v>0.4</v>
      </c>
      <c r="Q2129" s="8">
        <v>0.6</v>
      </c>
      <c r="R2129" s="8">
        <v>64.7</v>
      </c>
      <c r="S2129" s="8">
        <v>0.5</v>
      </c>
      <c r="T2129" s="8">
        <v>1.3</v>
      </c>
      <c r="U2129" s="8">
        <v>1.8</v>
      </c>
      <c r="V2129" s="8">
        <v>0.7</v>
      </c>
      <c r="W2129" s="8">
        <v>0.6</v>
      </c>
      <c r="X2129" s="8">
        <v>0.3</v>
      </c>
      <c r="Y2129" s="8">
        <v>0.2</v>
      </c>
      <c r="Z2129" s="8">
        <v>1.1</v>
      </c>
      <c r="AA2129" s="8">
        <v>6.4</v>
      </c>
      <c r="AB2129" s="8">
        <v>0.0</v>
      </c>
      <c r="AC2129" s="8">
        <v>0.0</v>
      </c>
      <c r="AD2129" s="8">
        <v>0.0</v>
      </c>
      <c r="AE2129" s="14">
        <v>2011.0</v>
      </c>
      <c r="AF2129" s="17"/>
    </row>
    <row r="2130">
      <c r="A2130" s="8">
        <v>116.0</v>
      </c>
      <c r="B2130" s="9" t="s">
        <v>4286</v>
      </c>
      <c r="C2130" s="10" t="s">
        <v>4287</v>
      </c>
      <c r="D2130" s="8">
        <v>27.0</v>
      </c>
      <c r="E2130" s="8">
        <v>24.0</v>
      </c>
      <c r="F2130" s="8">
        <v>14.0</v>
      </c>
      <c r="G2130" s="8">
        <v>10.0</v>
      </c>
      <c r="H2130" s="8">
        <v>7.4</v>
      </c>
      <c r="I2130" s="11">
        <v>2.3</v>
      </c>
      <c r="J2130" s="10">
        <v>0.9</v>
      </c>
      <c r="K2130" s="10">
        <v>2.1</v>
      </c>
      <c r="L2130" s="8">
        <v>44.0</v>
      </c>
      <c r="M2130" s="10">
        <v>0.3</v>
      </c>
      <c r="N2130" s="10">
        <v>0.7</v>
      </c>
      <c r="O2130" s="8">
        <v>43.8</v>
      </c>
      <c r="P2130" s="8">
        <v>0.2</v>
      </c>
      <c r="Q2130" s="8">
        <v>0.2</v>
      </c>
      <c r="R2130" s="8">
        <v>100.0</v>
      </c>
      <c r="S2130" s="8">
        <v>0.2</v>
      </c>
      <c r="T2130" s="8">
        <v>0.6</v>
      </c>
      <c r="U2130" s="8">
        <v>0.8</v>
      </c>
      <c r="V2130" s="8">
        <v>0.5</v>
      </c>
      <c r="W2130" s="8">
        <v>0.1</v>
      </c>
      <c r="X2130" s="8">
        <v>0.0</v>
      </c>
      <c r="Y2130" s="8">
        <v>0.0</v>
      </c>
      <c r="Z2130" s="8">
        <v>0.6</v>
      </c>
      <c r="AA2130" s="8">
        <v>3.8</v>
      </c>
      <c r="AB2130" s="8">
        <v>0.0</v>
      </c>
      <c r="AC2130" s="8">
        <v>0.0</v>
      </c>
      <c r="AD2130" s="8">
        <v>0.0</v>
      </c>
      <c r="AE2130" s="14">
        <v>2011.0</v>
      </c>
      <c r="AF2130" s="17"/>
    </row>
    <row r="2131">
      <c r="A2131" s="8">
        <v>117.0</v>
      </c>
      <c r="B2131" s="9" t="s">
        <v>4288</v>
      </c>
      <c r="C2131" s="10" t="s">
        <v>4289</v>
      </c>
      <c r="D2131" s="8">
        <v>22.0</v>
      </c>
      <c r="E2131" s="8">
        <v>26.0</v>
      </c>
      <c r="F2131" s="8">
        <v>4.0</v>
      </c>
      <c r="G2131" s="8">
        <v>22.0</v>
      </c>
      <c r="H2131" s="8">
        <v>8.4</v>
      </c>
      <c r="I2131" s="11">
        <v>2.3</v>
      </c>
      <c r="J2131" s="10">
        <v>1.0</v>
      </c>
      <c r="K2131" s="10">
        <v>2.2</v>
      </c>
      <c r="L2131" s="8">
        <v>43.9</v>
      </c>
      <c r="M2131" s="8">
        <v>0.0</v>
      </c>
      <c r="N2131" s="10">
        <v>0.1</v>
      </c>
      <c r="O2131" s="8">
        <v>50.0</v>
      </c>
      <c r="P2131" s="8">
        <v>0.3</v>
      </c>
      <c r="Q2131" s="8">
        <v>0.7</v>
      </c>
      <c r="R2131" s="8">
        <v>47.1</v>
      </c>
      <c r="S2131" s="8">
        <v>0.7</v>
      </c>
      <c r="T2131" s="8">
        <v>1.0</v>
      </c>
      <c r="U2131" s="8">
        <v>1.7</v>
      </c>
      <c r="V2131" s="8">
        <v>0.4</v>
      </c>
      <c r="W2131" s="8">
        <v>0.6</v>
      </c>
      <c r="X2131" s="8">
        <v>0.7</v>
      </c>
      <c r="Y2131" s="8">
        <v>0.2</v>
      </c>
      <c r="Z2131" s="8">
        <v>0.7</v>
      </c>
      <c r="AA2131" s="8">
        <v>6.2</v>
      </c>
      <c r="AB2131" s="8">
        <v>0.0</v>
      </c>
      <c r="AC2131" s="8">
        <v>0.0</v>
      </c>
      <c r="AD2131" s="8">
        <v>-2.8</v>
      </c>
      <c r="AE2131" s="14">
        <v>2011.0</v>
      </c>
      <c r="AF2131" s="17"/>
    </row>
    <row r="2132">
      <c r="A2132" s="8">
        <v>118.0</v>
      </c>
      <c r="B2132" s="9" t="s">
        <v>4290</v>
      </c>
      <c r="C2132" s="10" t="s">
        <v>4291</v>
      </c>
      <c r="D2132" s="8">
        <v>25.0</v>
      </c>
      <c r="E2132" s="8">
        <v>18.0</v>
      </c>
      <c r="F2132" s="8">
        <v>8.0</v>
      </c>
      <c r="G2132" s="8">
        <v>10.0</v>
      </c>
      <c r="H2132" s="8">
        <v>12.1</v>
      </c>
      <c r="I2132" s="11">
        <v>2.1</v>
      </c>
      <c r="J2132" s="10">
        <v>0.7</v>
      </c>
      <c r="K2132" s="10">
        <v>1.5</v>
      </c>
      <c r="L2132" s="8">
        <v>48.1</v>
      </c>
      <c r="M2132" s="10">
        <v>0.2</v>
      </c>
      <c r="N2132" s="10">
        <v>0.5</v>
      </c>
      <c r="O2132" s="8">
        <v>44.4</v>
      </c>
      <c r="P2132" s="8">
        <v>0.4</v>
      </c>
      <c r="Q2132" s="8">
        <v>0.7</v>
      </c>
      <c r="R2132" s="8">
        <v>61.5</v>
      </c>
      <c r="S2132" s="8">
        <v>0.2</v>
      </c>
      <c r="T2132" s="8">
        <v>1.1</v>
      </c>
      <c r="U2132" s="8">
        <v>1.3</v>
      </c>
      <c r="V2132" s="8">
        <v>2.3</v>
      </c>
      <c r="W2132" s="8">
        <v>1.5</v>
      </c>
      <c r="X2132" s="8">
        <v>0.4</v>
      </c>
      <c r="Y2132" s="8">
        <v>0.1</v>
      </c>
      <c r="Z2132" s="8">
        <v>1.3</v>
      </c>
      <c r="AA2132" s="8">
        <v>7.1</v>
      </c>
      <c r="AB2132" s="8">
        <v>0.0</v>
      </c>
      <c r="AC2132" s="8">
        <v>0.0</v>
      </c>
      <c r="AD2132" s="8">
        <v>-1.2</v>
      </c>
      <c r="AE2132" s="14">
        <v>2011.0</v>
      </c>
      <c r="AF2132" s="17"/>
    </row>
    <row r="2133">
      <c r="A2133" s="8">
        <v>119.0</v>
      </c>
      <c r="B2133" s="9" t="s">
        <v>4292</v>
      </c>
      <c r="C2133" s="10" t="s">
        <v>4293</v>
      </c>
      <c r="D2133" s="8">
        <v>24.0</v>
      </c>
      <c r="E2133" s="8">
        <v>25.0</v>
      </c>
      <c r="F2133" s="8">
        <v>13.0</v>
      </c>
      <c r="G2133" s="8">
        <v>12.0</v>
      </c>
      <c r="H2133" s="8">
        <v>9.2</v>
      </c>
      <c r="I2133" s="11">
        <v>2.0</v>
      </c>
      <c r="J2133" s="10">
        <v>0.8</v>
      </c>
      <c r="K2133" s="10">
        <v>2.2</v>
      </c>
      <c r="L2133" s="8">
        <v>33.9</v>
      </c>
      <c r="M2133" s="10">
        <v>0.2</v>
      </c>
      <c r="N2133" s="10">
        <v>0.7</v>
      </c>
      <c r="O2133" s="8">
        <v>22.2</v>
      </c>
      <c r="P2133" s="8">
        <v>0.4</v>
      </c>
      <c r="Q2133" s="8">
        <v>0.5</v>
      </c>
      <c r="R2133" s="8">
        <v>75.0</v>
      </c>
      <c r="S2133" s="8">
        <v>0.2</v>
      </c>
      <c r="T2133" s="8">
        <v>0.5</v>
      </c>
      <c r="U2133" s="8">
        <v>0.6</v>
      </c>
      <c r="V2133" s="8">
        <v>0.5</v>
      </c>
      <c r="W2133" s="8">
        <v>0.3</v>
      </c>
      <c r="X2133" s="8">
        <v>0.4</v>
      </c>
      <c r="Y2133" s="8">
        <v>0.0</v>
      </c>
      <c r="Z2133" s="8">
        <v>0.9</v>
      </c>
      <c r="AA2133" s="8">
        <v>4.3</v>
      </c>
      <c r="AB2133" s="8">
        <v>0.0</v>
      </c>
      <c r="AC2133" s="8">
        <v>0.0</v>
      </c>
      <c r="AD2133" s="8">
        <v>1.1</v>
      </c>
      <c r="AE2133" s="14">
        <v>2011.0</v>
      </c>
      <c r="AF2133" s="17"/>
    </row>
    <row r="2134">
      <c r="A2134" s="8">
        <v>120.0</v>
      </c>
      <c r="B2134" s="9" t="s">
        <v>4294</v>
      </c>
      <c r="C2134" s="10" t="s">
        <v>4295</v>
      </c>
      <c r="D2134" s="8">
        <v>31.0</v>
      </c>
      <c r="E2134" s="8">
        <v>21.0</v>
      </c>
      <c r="F2134" s="8">
        <v>13.0</v>
      </c>
      <c r="G2134" s="8">
        <v>8.0</v>
      </c>
      <c r="H2134" s="8">
        <v>6.4</v>
      </c>
      <c r="I2134" s="11">
        <v>2.0</v>
      </c>
      <c r="J2134" s="10">
        <v>0.5</v>
      </c>
      <c r="K2134" s="10">
        <v>1.3</v>
      </c>
      <c r="L2134" s="8">
        <v>39.3</v>
      </c>
      <c r="M2134" s="10">
        <v>0.4</v>
      </c>
      <c r="N2134" s="10">
        <v>1.0</v>
      </c>
      <c r="O2134" s="8">
        <v>38.1</v>
      </c>
      <c r="P2134" s="8">
        <v>0.5</v>
      </c>
      <c r="Q2134" s="8">
        <v>0.6</v>
      </c>
      <c r="R2134" s="8">
        <v>84.6</v>
      </c>
      <c r="S2134" s="8">
        <v>0.1</v>
      </c>
      <c r="T2134" s="8">
        <v>0.6</v>
      </c>
      <c r="U2134" s="8">
        <v>0.7</v>
      </c>
      <c r="V2134" s="8">
        <v>0.3</v>
      </c>
      <c r="W2134" s="8">
        <v>0.4</v>
      </c>
      <c r="X2134" s="8">
        <v>0.1</v>
      </c>
      <c r="Y2134" s="8">
        <v>0.1</v>
      </c>
      <c r="Z2134" s="8">
        <v>0.9</v>
      </c>
      <c r="AA2134" s="8">
        <v>3.9</v>
      </c>
      <c r="AB2134" s="8">
        <v>0.0</v>
      </c>
      <c r="AC2134" s="8">
        <v>0.0</v>
      </c>
      <c r="AD2134" s="8">
        <v>-1.6</v>
      </c>
      <c r="AE2134" s="14">
        <v>2011.0</v>
      </c>
      <c r="AF2134" s="17"/>
    </row>
    <row r="2135">
      <c r="A2135" s="8">
        <v>121.0</v>
      </c>
      <c r="B2135" s="9" t="s">
        <v>4296</v>
      </c>
      <c r="C2135" s="10" t="s">
        <v>4297</v>
      </c>
      <c r="D2135" s="8">
        <v>35.0</v>
      </c>
      <c r="E2135" s="8">
        <v>9.0</v>
      </c>
      <c r="F2135" s="8">
        <v>0.0</v>
      </c>
      <c r="G2135" s="8">
        <v>9.0</v>
      </c>
      <c r="H2135" s="8">
        <v>6.1</v>
      </c>
      <c r="I2135" s="11">
        <v>1.9</v>
      </c>
      <c r="J2135" s="10">
        <v>0.4</v>
      </c>
      <c r="K2135" s="10">
        <v>2.6</v>
      </c>
      <c r="L2135" s="8">
        <v>17.4</v>
      </c>
      <c r="M2135" s="10">
        <v>0.4</v>
      </c>
      <c r="N2135" s="10">
        <v>1.9</v>
      </c>
      <c r="O2135" s="8">
        <v>23.5</v>
      </c>
      <c r="P2135" s="8">
        <v>0.6</v>
      </c>
      <c r="Q2135" s="8">
        <v>0.7</v>
      </c>
      <c r="R2135" s="8">
        <v>83.3</v>
      </c>
      <c r="S2135" s="8">
        <v>0.2</v>
      </c>
      <c r="T2135" s="8">
        <v>0.7</v>
      </c>
      <c r="U2135" s="8">
        <v>0.9</v>
      </c>
      <c r="V2135" s="8">
        <v>0.6</v>
      </c>
      <c r="W2135" s="8">
        <v>0.7</v>
      </c>
      <c r="X2135" s="8">
        <v>0.2</v>
      </c>
      <c r="Y2135" s="8">
        <v>0.0</v>
      </c>
      <c r="Z2135" s="8">
        <v>0.8</v>
      </c>
      <c r="AA2135" s="8">
        <v>4.2</v>
      </c>
      <c r="AB2135" s="8">
        <v>0.0</v>
      </c>
      <c r="AC2135" s="8">
        <v>0.0</v>
      </c>
      <c r="AD2135" s="8">
        <v>-4.6</v>
      </c>
      <c r="AE2135" s="14">
        <v>2011.0</v>
      </c>
      <c r="AF2135" s="17"/>
    </row>
    <row r="2136">
      <c r="A2136" s="8">
        <v>122.0</v>
      </c>
      <c r="B2136" s="9" t="s">
        <v>4298</v>
      </c>
      <c r="C2136" s="10" t="s">
        <v>4299</v>
      </c>
      <c r="D2136" s="8">
        <v>30.0</v>
      </c>
      <c r="E2136" s="8">
        <v>30.0</v>
      </c>
      <c r="F2136" s="8">
        <v>17.0</v>
      </c>
      <c r="G2136" s="8">
        <v>13.0</v>
      </c>
      <c r="H2136" s="8">
        <v>8.3</v>
      </c>
      <c r="I2136" s="11">
        <v>1.8</v>
      </c>
      <c r="J2136" s="10">
        <v>0.7</v>
      </c>
      <c r="K2136" s="10">
        <v>2.0</v>
      </c>
      <c r="L2136" s="8">
        <v>33.9</v>
      </c>
      <c r="M2136" s="8">
        <v>0.0</v>
      </c>
      <c r="N2136" s="10">
        <v>0.2</v>
      </c>
      <c r="O2136" s="8">
        <v>0.0</v>
      </c>
      <c r="P2136" s="8">
        <v>0.5</v>
      </c>
      <c r="Q2136" s="8">
        <v>0.7</v>
      </c>
      <c r="R2136" s="8">
        <v>70.0</v>
      </c>
      <c r="S2136" s="8">
        <v>1.1</v>
      </c>
      <c r="T2136" s="8">
        <v>1.5</v>
      </c>
      <c r="U2136" s="8">
        <v>2.5</v>
      </c>
      <c r="V2136" s="8">
        <v>0.5</v>
      </c>
      <c r="W2136" s="8">
        <v>0.5</v>
      </c>
      <c r="X2136" s="8">
        <v>0.2</v>
      </c>
      <c r="Y2136" s="8">
        <v>0.5</v>
      </c>
      <c r="Z2136" s="8">
        <v>1.6</v>
      </c>
      <c r="AA2136" s="8">
        <v>6.2</v>
      </c>
      <c r="AB2136" s="8">
        <v>0.0</v>
      </c>
      <c r="AC2136" s="8">
        <v>0.0</v>
      </c>
      <c r="AD2136" s="8">
        <v>-0.3</v>
      </c>
      <c r="AE2136" s="14">
        <v>2011.0</v>
      </c>
      <c r="AF2136" s="17"/>
    </row>
    <row r="2137">
      <c r="A2137" s="8">
        <v>123.0</v>
      </c>
      <c r="B2137" s="9" t="s">
        <v>4300</v>
      </c>
      <c r="C2137" s="10" t="s">
        <v>4301</v>
      </c>
      <c r="D2137" s="8">
        <v>24.0</v>
      </c>
      <c r="E2137" s="8">
        <v>31.0</v>
      </c>
      <c r="F2137" s="8">
        <v>18.0</v>
      </c>
      <c r="G2137" s="8">
        <v>13.0</v>
      </c>
      <c r="H2137" s="8">
        <v>8.3</v>
      </c>
      <c r="I2137" s="11">
        <v>1.8</v>
      </c>
      <c r="J2137" s="10">
        <v>0.7</v>
      </c>
      <c r="K2137" s="10">
        <v>1.9</v>
      </c>
      <c r="L2137" s="8">
        <v>39.0</v>
      </c>
      <c r="M2137" s="8">
        <v>0.0</v>
      </c>
      <c r="N2137" s="8">
        <v>0.0</v>
      </c>
      <c r="O2137" s="8">
        <v>0.0</v>
      </c>
      <c r="P2137" s="8">
        <v>0.3</v>
      </c>
      <c r="Q2137" s="8">
        <v>0.6</v>
      </c>
      <c r="R2137" s="8">
        <v>47.4</v>
      </c>
      <c r="S2137" s="8">
        <v>0.6</v>
      </c>
      <c r="T2137" s="8">
        <v>1.3</v>
      </c>
      <c r="U2137" s="8">
        <v>1.9</v>
      </c>
      <c r="V2137" s="8">
        <v>0.3</v>
      </c>
      <c r="W2137" s="8">
        <v>0.3</v>
      </c>
      <c r="X2137" s="8">
        <v>0.2</v>
      </c>
      <c r="Y2137" s="8">
        <v>0.4</v>
      </c>
      <c r="Z2137" s="8">
        <v>1.0</v>
      </c>
      <c r="AA2137" s="8">
        <v>5.0</v>
      </c>
      <c r="AB2137" s="8">
        <v>0.0</v>
      </c>
      <c r="AC2137" s="8">
        <v>0.0</v>
      </c>
      <c r="AD2137" s="8">
        <v>-2.4</v>
      </c>
      <c r="AE2137" s="14">
        <v>2011.0</v>
      </c>
      <c r="AF2137" s="17"/>
    </row>
    <row r="2138">
      <c r="A2138" s="8">
        <v>124.0</v>
      </c>
      <c r="B2138" s="9" t="s">
        <v>4302</v>
      </c>
      <c r="C2138" s="10" t="s">
        <v>4303</v>
      </c>
      <c r="D2138" s="8">
        <v>29.0</v>
      </c>
      <c r="E2138" s="8">
        <v>29.0</v>
      </c>
      <c r="F2138" s="8">
        <v>17.0</v>
      </c>
      <c r="G2138" s="8">
        <v>12.0</v>
      </c>
      <c r="H2138" s="8">
        <v>6.9</v>
      </c>
      <c r="I2138" s="11">
        <v>1.7</v>
      </c>
      <c r="J2138" s="10">
        <v>0.6</v>
      </c>
      <c r="K2138" s="10">
        <v>1.4</v>
      </c>
      <c r="L2138" s="8">
        <v>42.5</v>
      </c>
      <c r="M2138" s="8">
        <v>0.0</v>
      </c>
      <c r="N2138" s="8">
        <v>0.0</v>
      </c>
      <c r="O2138" s="8">
        <v>0.0</v>
      </c>
      <c r="P2138" s="8">
        <v>0.5</v>
      </c>
      <c r="Q2138" s="8">
        <v>0.6</v>
      </c>
      <c r="R2138" s="8">
        <v>77.8</v>
      </c>
      <c r="S2138" s="8">
        <v>0.3</v>
      </c>
      <c r="T2138" s="8">
        <v>0.4</v>
      </c>
      <c r="U2138" s="8">
        <v>0.8</v>
      </c>
      <c r="V2138" s="8">
        <v>0.2</v>
      </c>
      <c r="W2138" s="8">
        <v>0.5</v>
      </c>
      <c r="X2138" s="8">
        <v>0.2</v>
      </c>
      <c r="Y2138" s="8">
        <v>0.1</v>
      </c>
      <c r="Z2138" s="8">
        <v>0.7</v>
      </c>
      <c r="AA2138" s="8">
        <v>3.1</v>
      </c>
      <c r="AB2138" s="8">
        <v>0.0</v>
      </c>
      <c r="AC2138" s="8">
        <v>0.0</v>
      </c>
      <c r="AD2138" s="8">
        <v>-0.1</v>
      </c>
      <c r="AE2138" s="14">
        <v>2011.0</v>
      </c>
      <c r="AF2138" s="17"/>
    </row>
    <row r="2139">
      <c r="A2139" s="8">
        <v>124.0</v>
      </c>
      <c r="B2139" s="9" t="s">
        <v>4304</v>
      </c>
      <c r="C2139" s="10" t="s">
        <v>4305</v>
      </c>
      <c r="D2139" s="8">
        <v>26.0</v>
      </c>
      <c r="E2139" s="8">
        <v>29.0</v>
      </c>
      <c r="F2139" s="8">
        <v>12.0</v>
      </c>
      <c r="G2139" s="8">
        <v>17.0</v>
      </c>
      <c r="H2139" s="8">
        <v>8.1</v>
      </c>
      <c r="I2139" s="11">
        <v>1.7</v>
      </c>
      <c r="J2139" s="10">
        <v>0.8</v>
      </c>
      <c r="K2139" s="10">
        <v>1.8</v>
      </c>
      <c r="L2139" s="8">
        <v>41.5</v>
      </c>
      <c r="M2139" s="8">
        <v>0.0</v>
      </c>
      <c r="N2139" s="8">
        <v>0.0</v>
      </c>
      <c r="O2139" s="8">
        <v>0.0</v>
      </c>
      <c r="P2139" s="8">
        <v>0.1</v>
      </c>
      <c r="Q2139" s="8">
        <v>0.3</v>
      </c>
      <c r="R2139" s="8">
        <v>50.0</v>
      </c>
      <c r="S2139" s="8">
        <v>0.6</v>
      </c>
      <c r="T2139" s="8">
        <v>1.2</v>
      </c>
      <c r="U2139" s="8">
        <v>1.9</v>
      </c>
      <c r="V2139" s="8">
        <v>0.6</v>
      </c>
      <c r="W2139" s="8">
        <v>0.7</v>
      </c>
      <c r="X2139" s="8">
        <v>0.4</v>
      </c>
      <c r="Y2139" s="8">
        <v>0.5</v>
      </c>
      <c r="Z2139" s="8">
        <v>1.3</v>
      </c>
      <c r="AA2139" s="8">
        <v>5.9</v>
      </c>
      <c r="AB2139" s="8">
        <v>0.0</v>
      </c>
      <c r="AC2139" s="8">
        <v>0.0</v>
      </c>
      <c r="AD2139" s="8">
        <v>-0.7</v>
      </c>
      <c r="AE2139" s="14">
        <v>2011.0</v>
      </c>
      <c r="AF2139" s="17"/>
    </row>
    <row r="2140">
      <c r="A2140" s="8">
        <v>126.0</v>
      </c>
      <c r="B2140" s="9" t="s">
        <v>4306</v>
      </c>
      <c r="C2140" s="10" t="s">
        <v>4307</v>
      </c>
      <c r="D2140" s="8">
        <v>26.0</v>
      </c>
      <c r="E2140" s="8">
        <v>14.0</v>
      </c>
      <c r="F2140" s="8">
        <v>8.0</v>
      </c>
      <c r="G2140" s="8">
        <v>6.0</v>
      </c>
      <c r="H2140" s="8">
        <v>5.2</v>
      </c>
      <c r="I2140" s="11">
        <v>1.6</v>
      </c>
      <c r="J2140" s="10">
        <v>0.7</v>
      </c>
      <c r="K2140" s="10">
        <v>1.1</v>
      </c>
      <c r="L2140" s="8">
        <v>66.7</v>
      </c>
      <c r="M2140" s="8">
        <v>0.0</v>
      </c>
      <c r="N2140" s="8">
        <v>0.0</v>
      </c>
      <c r="O2140" s="8">
        <v>0.0</v>
      </c>
      <c r="P2140" s="8">
        <v>0.1</v>
      </c>
      <c r="Q2140" s="8">
        <v>0.4</v>
      </c>
      <c r="R2140" s="8">
        <v>33.3</v>
      </c>
      <c r="S2140" s="8">
        <v>0.3</v>
      </c>
      <c r="T2140" s="8">
        <v>0.4</v>
      </c>
      <c r="U2140" s="8">
        <v>0.7</v>
      </c>
      <c r="V2140" s="8">
        <v>0.0</v>
      </c>
      <c r="W2140" s="8">
        <v>0.9</v>
      </c>
      <c r="X2140" s="8">
        <v>0.2</v>
      </c>
      <c r="Y2140" s="8">
        <v>0.1</v>
      </c>
      <c r="Z2140" s="8">
        <v>1.6</v>
      </c>
      <c r="AA2140" s="8">
        <v>2.9</v>
      </c>
      <c r="AB2140" s="8">
        <v>0.0</v>
      </c>
      <c r="AC2140" s="8">
        <v>0.0</v>
      </c>
      <c r="AD2140" s="8">
        <v>-4.0</v>
      </c>
      <c r="AE2140" s="14">
        <v>2011.0</v>
      </c>
      <c r="AF2140" s="17"/>
    </row>
    <row r="2141">
      <c r="A2141" s="8">
        <v>127.0</v>
      </c>
      <c r="B2141" s="9" t="s">
        <v>4308</v>
      </c>
      <c r="C2141" s="10" t="s">
        <v>4309</v>
      </c>
      <c r="D2141" s="8">
        <v>24.0</v>
      </c>
      <c r="E2141" s="8">
        <v>13.0</v>
      </c>
      <c r="F2141" s="8">
        <v>7.0</v>
      </c>
      <c r="G2141" s="8">
        <v>6.0</v>
      </c>
      <c r="H2141" s="8">
        <v>5.8</v>
      </c>
      <c r="I2141" s="11">
        <v>1.5</v>
      </c>
      <c r="J2141" s="10">
        <v>0.7</v>
      </c>
      <c r="K2141" s="10">
        <v>1.8</v>
      </c>
      <c r="L2141" s="8">
        <v>39.1</v>
      </c>
      <c r="M2141" s="8">
        <v>0.0</v>
      </c>
      <c r="N2141" s="8">
        <v>0.0</v>
      </c>
      <c r="O2141" s="8">
        <v>0.0</v>
      </c>
      <c r="P2141" s="8">
        <v>0.2</v>
      </c>
      <c r="Q2141" s="8">
        <v>0.2</v>
      </c>
      <c r="R2141" s="8">
        <v>100.0</v>
      </c>
      <c r="S2141" s="8">
        <v>0.2</v>
      </c>
      <c r="T2141" s="8">
        <v>0.8</v>
      </c>
      <c r="U2141" s="8">
        <v>1.1</v>
      </c>
      <c r="V2141" s="8">
        <v>0.3</v>
      </c>
      <c r="W2141" s="8">
        <v>0.2</v>
      </c>
      <c r="X2141" s="8">
        <v>0.2</v>
      </c>
      <c r="Y2141" s="8">
        <v>0.5</v>
      </c>
      <c r="Z2141" s="8">
        <v>0.7</v>
      </c>
      <c r="AA2141" s="8">
        <v>4.3</v>
      </c>
      <c r="AB2141" s="8">
        <v>0.0</v>
      </c>
      <c r="AC2141" s="8">
        <v>0.0</v>
      </c>
      <c r="AD2141" s="8">
        <v>-1.5</v>
      </c>
      <c r="AE2141" s="14">
        <v>2011.0</v>
      </c>
      <c r="AF2141" s="17"/>
    </row>
    <row r="2142">
      <c r="A2142" s="8">
        <v>128.0</v>
      </c>
      <c r="B2142" s="9" t="s">
        <v>4310</v>
      </c>
      <c r="C2142" s="10" t="s">
        <v>4311</v>
      </c>
      <c r="D2142" s="8">
        <v>28.0</v>
      </c>
      <c r="E2142" s="8">
        <v>28.0</v>
      </c>
      <c r="F2142" s="8">
        <v>5.0</v>
      </c>
      <c r="G2142" s="8">
        <v>23.0</v>
      </c>
      <c r="H2142" s="8">
        <v>14.0</v>
      </c>
      <c r="I2142" s="11">
        <v>1.5</v>
      </c>
      <c r="J2142" s="10">
        <v>0.5</v>
      </c>
      <c r="K2142" s="10">
        <v>2.1</v>
      </c>
      <c r="L2142" s="8">
        <v>23.7</v>
      </c>
      <c r="M2142" s="8">
        <v>0.0</v>
      </c>
      <c r="N2142" s="10">
        <v>0.3</v>
      </c>
      <c r="O2142" s="8">
        <v>0.0</v>
      </c>
      <c r="P2142" s="8">
        <v>0.5</v>
      </c>
      <c r="Q2142" s="8">
        <v>1.0</v>
      </c>
      <c r="R2142" s="8">
        <v>51.7</v>
      </c>
      <c r="S2142" s="8">
        <v>0.8</v>
      </c>
      <c r="T2142" s="8">
        <v>1.9</v>
      </c>
      <c r="U2142" s="8">
        <v>2.7</v>
      </c>
      <c r="V2142" s="8">
        <v>1.0</v>
      </c>
      <c r="W2142" s="8">
        <v>0.9</v>
      </c>
      <c r="X2142" s="8">
        <v>0.9</v>
      </c>
      <c r="Y2142" s="8">
        <v>0.5</v>
      </c>
      <c r="Z2142" s="8">
        <v>1.4</v>
      </c>
      <c r="AA2142" s="8">
        <v>7.8</v>
      </c>
      <c r="AB2142" s="8">
        <v>0.0</v>
      </c>
      <c r="AC2142" s="8">
        <v>0.0</v>
      </c>
      <c r="AD2142" s="8">
        <v>-5.6</v>
      </c>
      <c r="AE2142" s="14">
        <v>2011.0</v>
      </c>
      <c r="AF2142" s="17"/>
    </row>
    <row r="2143">
      <c r="A2143" s="8">
        <v>129.0</v>
      </c>
      <c r="B2143" s="9" t="s">
        <v>4312</v>
      </c>
      <c r="C2143" s="10" t="s">
        <v>4313</v>
      </c>
      <c r="D2143" s="8">
        <v>23.0</v>
      </c>
      <c r="E2143" s="8">
        <v>15.0</v>
      </c>
      <c r="F2143" s="8">
        <v>5.0</v>
      </c>
      <c r="G2143" s="8">
        <v>10.0</v>
      </c>
      <c r="H2143" s="8">
        <v>8.0</v>
      </c>
      <c r="I2143" s="11">
        <v>1.5</v>
      </c>
      <c r="J2143" s="10">
        <v>0.7</v>
      </c>
      <c r="K2143" s="10">
        <v>1.1</v>
      </c>
      <c r="L2143" s="8">
        <v>58.8</v>
      </c>
      <c r="M2143" s="8">
        <v>0.0</v>
      </c>
      <c r="N2143" s="8">
        <v>0.0</v>
      </c>
      <c r="O2143" s="8">
        <v>0.0</v>
      </c>
      <c r="P2143" s="8">
        <v>0.2</v>
      </c>
      <c r="Q2143" s="8">
        <v>0.4</v>
      </c>
      <c r="R2143" s="8">
        <v>50.0</v>
      </c>
      <c r="S2143" s="8">
        <v>0.3</v>
      </c>
      <c r="T2143" s="8">
        <v>0.5</v>
      </c>
      <c r="U2143" s="8">
        <v>0.8</v>
      </c>
      <c r="V2143" s="8">
        <v>0.1</v>
      </c>
      <c r="W2143" s="8">
        <v>0.7</v>
      </c>
      <c r="X2143" s="8">
        <v>0.1</v>
      </c>
      <c r="Y2143" s="8">
        <v>0.5</v>
      </c>
      <c r="Z2143" s="8">
        <v>1.5</v>
      </c>
      <c r="AA2143" s="8">
        <v>3.7</v>
      </c>
      <c r="AB2143" s="8">
        <v>0.0</v>
      </c>
      <c r="AC2143" s="8">
        <v>0.0</v>
      </c>
      <c r="AD2143" s="8">
        <v>-1.3</v>
      </c>
      <c r="AE2143" s="14">
        <v>2011.0</v>
      </c>
      <c r="AF2143" s="17"/>
    </row>
    <row r="2144">
      <c r="A2144" s="8">
        <v>130.0</v>
      </c>
      <c r="B2144" s="9" t="s">
        <v>4314</v>
      </c>
      <c r="C2144" s="10" t="s">
        <v>4315</v>
      </c>
      <c r="D2144" s="8">
        <v>23.0</v>
      </c>
      <c r="E2144" s="8">
        <v>15.0</v>
      </c>
      <c r="F2144" s="8">
        <v>5.0</v>
      </c>
      <c r="G2144" s="8">
        <v>10.0</v>
      </c>
      <c r="H2144" s="8">
        <v>4.8</v>
      </c>
      <c r="I2144" s="11">
        <v>1.5</v>
      </c>
      <c r="J2144" s="10">
        <v>0.5</v>
      </c>
      <c r="K2144" s="10">
        <v>1.0</v>
      </c>
      <c r="L2144" s="8">
        <v>53.3</v>
      </c>
      <c r="M2144" s="8">
        <v>0.0</v>
      </c>
      <c r="N2144" s="8">
        <v>0.0</v>
      </c>
      <c r="O2144" s="8">
        <v>0.0</v>
      </c>
      <c r="P2144" s="8">
        <v>0.4</v>
      </c>
      <c r="Q2144" s="8">
        <v>0.8</v>
      </c>
      <c r="R2144" s="8">
        <v>50.0</v>
      </c>
      <c r="S2144" s="8">
        <v>0.7</v>
      </c>
      <c r="T2144" s="8">
        <v>0.5</v>
      </c>
      <c r="U2144" s="8">
        <v>1.3</v>
      </c>
      <c r="V2144" s="8">
        <v>0.1</v>
      </c>
      <c r="W2144" s="8">
        <v>0.2</v>
      </c>
      <c r="X2144" s="8">
        <v>0.0</v>
      </c>
      <c r="Y2144" s="8">
        <v>0.2</v>
      </c>
      <c r="Z2144" s="8">
        <v>1.2</v>
      </c>
      <c r="AA2144" s="8">
        <v>3.2</v>
      </c>
      <c r="AB2144" s="8">
        <v>0.0</v>
      </c>
      <c r="AC2144" s="8">
        <v>0.0</v>
      </c>
      <c r="AD2144" s="8">
        <v>-1.5</v>
      </c>
      <c r="AE2144" s="14">
        <v>2011.0</v>
      </c>
      <c r="AF2144" s="17"/>
    </row>
    <row r="2145">
      <c r="A2145" s="8">
        <v>131.0</v>
      </c>
      <c r="B2145" s="9" t="s">
        <v>4316</v>
      </c>
      <c r="C2145" s="10" t="s">
        <v>4317</v>
      </c>
      <c r="D2145" s="8">
        <v>30.0</v>
      </c>
      <c r="E2145" s="8">
        <v>18.0</v>
      </c>
      <c r="F2145" s="8">
        <v>9.0</v>
      </c>
      <c r="G2145" s="8">
        <v>9.0</v>
      </c>
      <c r="H2145" s="8">
        <v>6.8</v>
      </c>
      <c r="I2145" s="11">
        <v>1.4</v>
      </c>
      <c r="J2145" s="10">
        <v>0.6</v>
      </c>
      <c r="K2145" s="10">
        <v>1.7</v>
      </c>
      <c r="L2145" s="8">
        <v>36.7</v>
      </c>
      <c r="M2145" s="10">
        <v>0.1</v>
      </c>
      <c r="N2145" s="10">
        <v>0.4</v>
      </c>
      <c r="O2145" s="8">
        <v>28.6</v>
      </c>
      <c r="P2145" s="8">
        <v>0.1</v>
      </c>
      <c r="Q2145" s="8">
        <v>0.2</v>
      </c>
      <c r="R2145" s="8">
        <v>66.7</v>
      </c>
      <c r="S2145" s="8">
        <v>0.3</v>
      </c>
      <c r="T2145" s="8">
        <v>0.9</v>
      </c>
      <c r="U2145" s="8">
        <v>1.2</v>
      </c>
      <c r="V2145" s="8">
        <v>0.3</v>
      </c>
      <c r="W2145" s="8">
        <v>0.4</v>
      </c>
      <c r="X2145" s="8">
        <v>0.3</v>
      </c>
      <c r="Y2145" s="8">
        <v>0.3</v>
      </c>
      <c r="Z2145" s="8">
        <v>0.9</v>
      </c>
      <c r="AA2145" s="8">
        <v>4.3</v>
      </c>
      <c r="AB2145" s="8">
        <v>0.0</v>
      </c>
      <c r="AC2145" s="8">
        <v>0.0</v>
      </c>
      <c r="AD2145" s="8">
        <v>-0.7</v>
      </c>
      <c r="AE2145" s="14">
        <v>2011.0</v>
      </c>
      <c r="AF2145" s="17"/>
    </row>
    <row r="2146">
      <c r="A2146" s="8">
        <v>132.0</v>
      </c>
      <c r="B2146" s="9" t="s">
        <v>4318</v>
      </c>
      <c r="C2146" s="10" t="s">
        <v>4319</v>
      </c>
      <c r="D2146" s="8">
        <v>22.0</v>
      </c>
      <c r="E2146" s="8">
        <v>16.0</v>
      </c>
      <c r="F2146" s="8">
        <v>10.0</v>
      </c>
      <c r="G2146" s="8">
        <v>6.0</v>
      </c>
      <c r="H2146" s="8">
        <v>5.4</v>
      </c>
      <c r="I2146" s="11">
        <v>1.4</v>
      </c>
      <c r="J2146" s="10">
        <v>0.4</v>
      </c>
      <c r="K2146" s="10">
        <v>1.3</v>
      </c>
      <c r="L2146" s="8">
        <v>35.0</v>
      </c>
      <c r="M2146" s="10">
        <v>0.2</v>
      </c>
      <c r="N2146" s="10">
        <v>0.4</v>
      </c>
      <c r="O2146" s="8">
        <v>42.9</v>
      </c>
      <c r="P2146" s="8">
        <v>0.3</v>
      </c>
      <c r="Q2146" s="8">
        <v>0.4</v>
      </c>
      <c r="R2146" s="8">
        <v>83.3</v>
      </c>
      <c r="S2146" s="8">
        <v>0.0</v>
      </c>
      <c r="T2146" s="8">
        <v>0.4</v>
      </c>
      <c r="U2146" s="8">
        <v>0.4</v>
      </c>
      <c r="V2146" s="8">
        <v>0.6</v>
      </c>
      <c r="W2146" s="8">
        <v>1.1</v>
      </c>
      <c r="X2146" s="8">
        <v>0.3</v>
      </c>
      <c r="Y2146" s="8">
        <v>0.1</v>
      </c>
      <c r="Z2146" s="8">
        <v>0.6</v>
      </c>
      <c r="AA2146" s="8">
        <v>3.3</v>
      </c>
      <c r="AB2146" s="8">
        <v>0.0</v>
      </c>
      <c r="AC2146" s="8">
        <v>0.0</v>
      </c>
      <c r="AD2146" s="8">
        <v>-1.3</v>
      </c>
      <c r="AE2146" s="14">
        <v>2011.0</v>
      </c>
      <c r="AF2146" s="17"/>
    </row>
    <row r="2147">
      <c r="A2147" s="8">
        <v>133.0</v>
      </c>
      <c r="B2147" s="9" t="s">
        <v>4320</v>
      </c>
      <c r="C2147" s="10" t="s">
        <v>4321</v>
      </c>
      <c r="D2147" s="8">
        <v>22.0</v>
      </c>
      <c r="E2147" s="8">
        <v>7.0</v>
      </c>
      <c r="F2147" s="8">
        <v>5.0</v>
      </c>
      <c r="G2147" s="8">
        <v>2.0</v>
      </c>
      <c r="H2147" s="8">
        <v>6.2</v>
      </c>
      <c r="I2147" s="11">
        <v>1.1</v>
      </c>
      <c r="J2147" s="10">
        <v>0.3</v>
      </c>
      <c r="K2147" s="10">
        <v>1.6</v>
      </c>
      <c r="L2147" s="8">
        <v>18.2</v>
      </c>
      <c r="M2147" s="10">
        <v>0.1</v>
      </c>
      <c r="N2147" s="10">
        <v>0.7</v>
      </c>
      <c r="O2147" s="8">
        <v>20.0</v>
      </c>
      <c r="P2147" s="8">
        <v>0.4</v>
      </c>
      <c r="Q2147" s="8">
        <v>0.4</v>
      </c>
      <c r="R2147" s="8">
        <v>100.0</v>
      </c>
      <c r="S2147" s="8">
        <v>0.0</v>
      </c>
      <c r="T2147" s="8">
        <v>0.3</v>
      </c>
      <c r="U2147" s="8">
        <v>0.3</v>
      </c>
      <c r="V2147" s="8">
        <v>0.3</v>
      </c>
      <c r="W2147" s="8">
        <v>0.3</v>
      </c>
      <c r="X2147" s="8">
        <v>0.1</v>
      </c>
      <c r="Y2147" s="8">
        <v>0.0</v>
      </c>
      <c r="Z2147" s="8">
        <v>1.1</v>
      </c>
      <c r="AA2147" s="8">
        <v>2.1</v>
      </c>
      <c r="AB2147" s="8">
        <v>0.0</v>
      </c>
      <c r="AC2147" s="8">
        <v>0.0</v>
      </c>
      <c r="AD2147" s="8">
        <v>0.0</v>
      </c>
      <c r="AE2147" s="14">
        <v>2011.0</v>
      </c>
      <c r="AF2147" s="17"/>
    </row>
    <row r="2148">
      <c r="A2148" s="8">
        <v>134.0</v>
      </c>
      <c r="B2148" s="9" t="s">
        <v>4322</v>
      </c>
      <c r="C2148" s="10" t="s">
        <v>4323</v>
      </c>
      <c r="D2148" s="8">
        <v>26.0</v>
      </c>
      <c r="E2148" s="8">
        <v>29.0</v>
      </c>
      <c r="F2148" s="8">
        <v>23.0</v>
      </c>
      <c r="G2148" s="8">
        <v>6.0</v>
      </c>
      <c r="H2148" s="8">
        <v>7.2</v>
      </c>
      <c r="I2148" s="11">
        <v>1.1</v>
      </c>
      <c r="J2148" s="10">
        <v>0.4</v>
      </c>
      <c r="K2148" s="10">
        <v>1.1</v>
      </c>
      <c r="L2148" s="8">
        <v>37.5</v>
      </c>
      <c r="M2148" s="10">
        <v>0.2</v>
      </c>
      <c r="N2148" s="10">
        <v>0.6</v>
      </c>
      <c r="O2148" s="8">
        <v>29.4</v>
      </c>
      <c r="P2148" s="8">
        <v>0.1</v>
      </c>
      <c r="Q2148" s="8">
        <v>0.1</v>
      </c>
      <c r="R2148" s="8">
        <v>50.0</v>
      </c>
      <c r="S2148" s="8">
        <v>0.2</v>
      </c>
      <c r="T2148" s="8">
        <v>0.9</v>
      </c>
      <c r="U2148" s="8">
        <v>1.1</v>
      </c>
      <c r="V2148" s="8">
        <v>0.6</v>
      </c>
      <c r="W2148" s="8">
        <v>0.7</v>
      </c>
      <c r="X2148" s="8">
        <v>0.3</v>
      </c>
      <c r="Y2148" s="8">
        <v>0.1</v>
      </c>
      <c r="Z2148" s="8">
        <v>1.0</v>
      </c>
      <c r="AA2148" s="8">
        <v>3.8</v>
      </c>
      <c r="AB2148" s="8">
        <v>0.0</v>
      </c>
      <c r="AC2148" s="8">
        <v>0.0</v>
      </c>
      <c r="AD2148" s="8">
        <v>-1.0</v>
      </c>
      <c r="AE2148" s="14">
        <v>2011.0</v>
      </c>
      <c r="AF2148" s="17"/>
    </row>
    <row r="2149">
      <c r="A2149" s="8">
        <v>135.0</v>
      </c>
      <c r="B2149" s="9" t="s">
        <v>4324</v>
      </c>
      <c r="C2149" s="10" t="s">
        <v>4325</v>
      </c>
      <c r="D2149" s="8">
        <v>23.0</v>
      </c>
      <c r="E2149" s="8">
        <v>16.0</v>
      </c>
      <c r="F2149" s="8">
        <v>2.0</v>
      </c>
      <c r="G2149" s="8">
        <v>14.0</v>
      </c>
      <c r="H2149" s="8">
        <v>6.2</v>
      </c>
      <c r="I2149" s="11">
        <v>1.0</v>
      </c>
      <c r="J2149" s="10">
        <v>0.4</v>
      </c>
      <c r="K2149" s="10">
        <v>1.6</v>
      </c>
      <c r="L2149" s="8">
        <v>26.9</v>
      </c>
      <c r="M2149" s="8">
        <v>0.0</v>
      </c>
      <c r="N2149" s="8">
        <v>0.0</v>
      </c>
      <c r="O2149" s="8">
        <v>0.0</v>
      </c>
      <c r="P2149" s="8">
        <v>0.1</v>
      </c>
      <c r="Q2149" s="8">
        <v>0.1</v>
      </c>
      <c r="R2149" s="8">
        <v>100.0</v>
      </c>
      <c r="S2149" s="8">
        <v>0.2</v>
      </c>
      <c r="T2149" s="8">
        <v>0.6</v>
      </c>
      <c r="U2149" s="8">
        <v>0.8</v>
      </c>
      <c r="V2149" s="8">
        <v>0.1</v>
      </c>
      <c r="W2149" s="8">
        <v>0.3</v>
      </c>
      <c r="X2149" s="8">
        <v>0.0</v>
      </c>
      <c r="Y2149" s="8">
        <v>0.1</v>
      </c>
      <c r="Z2149" s="8">
        <v>0.6</v>
      </c>
      <c r="AA2149" s="8">
        <v>2.1</v>
      </c>
      <c r="AB2149" s="8">
        <v>0.0</v>
      </c>
      <c r="AC2149" s="8">
        <v>0.0</v>
      </c>
      <c r="AD2149" s="8">
        <v>-1.2</v>
      </c>
      <c r="AE2149" s="14">
        <v>2011.0</v>
      </c>
      <c r="AF2149" s="17"/>
    </row>
    <row r="2150">
      <c r="A2150" s="8">
        <v>135.0</v>
      </c>
      <c r="B2150" s="9" t="s">
        <v>4326</v>
      </c>
      <c r="C2150" s="10" t="s">
        <v>4327</v>
      </c>
      <c r="D2150" s="8">
        <v>24.0</v>
      </c>
      <c r="E2150" s="8">
        <v>3.0</v>
      </c>
      <c r="F2150" s="8">
        <v>1.0</v>
      </c>
      <c r="G2150" s="8">
        <v>2.0</v>
      </c>
      <c r="H2150" s="8">
        <v>5.3</v>
      </c>
      <c r="I2150" s="11">
        <v>1.0</v>
      </c>
      <c r="J2150" s="10">
        <v>0.3</v>
      </c>
      <c r="K2150" s="10">
        <v>1.3</v>
      </c>
      <c r="L2150" s="8">
        <v>25.0</v>
      </c>
      <c r="M2150" s="8">
        <v>0.0</v>
      </c>
      <c r="N2150" s="10">
        <v>0.3</v>
      </c>
      <c r="O2150" s="8">
        <v>0.0</v>
      </c>
      <c r="P2150" s="8">
        <v>0.3</v>
      </c>
      <c r="Q2150" s="8">
        <v>0.3</v>
      </c>
      <c r="R2150" s="8">
        <v>100.0</v>
      </c>
      <c r="S2150" s="8">
        <v>0.0</v>
      </c>
      <c r="T2150" s="8">
        <v>1.0</v>
      </c>
      <c r="U2150" s="8">
        <v>1.0</v>
      </c>
      <c r="V2150" s="8">
        <v>0.0</v>
      </c>
      <c r="W2150" s="8">
        <v>0.7</v>
      </c>
      <c r="X2150" s="8">
        <v>0.0</v>
      </c>
      <c r="Y2150" s="8">
        <v>0.3</v>
      </c>
      <c r="Z2150" s="8">
        <v>0.7</v>
      </c>
      <c r="AA2150" s="8">
        <v>2.7</v>
      </c>
      <c r="AB2150" s="8">
        <v>0.0</v>
      </c>
      <c r="AC2150" s="8">
        <v>0.0</v>
      </c>
      <c r="AD2150" s="8">
        <v>-3.3</v>
      </c>
      <c r="AE2150" s="14">
        <v>2011.0</v>
      </c>
      <c r="AF2150" s="17"/>
    </row>
    <row r="2151">
      <c r="A2151" s="8">
        <v>137.0</v>
      </c>
      <c r="B2151" s="9" t="s">
        <v>4328</v>
      </c>
      <c r="C2151" s="10" t="s">
        <v>4329</v>
      </c>
      <c r="D2151" s="8">
        <v>36.0</v>
      </c>
      <c r="E2151" s="8">
        <v>14.0</v>
      </c>
      <c r="F2151" s="8">
        <v>1.0</v>
      </c>
      <c r="G2151" s="8">
        <v>13.0</v>
      </c>
      <c r="H2151" s="8">
        <v>6.5</v>
      </c>
      <c r="I2151" s="11">
        <v>0.7</v>
      </c>
      <c r="J2151" s="10">
        <v>0.3</v>
      </c>
      <c r="K2151" s="10">
        <v>1.5</v>
      </c>
      <c r="L2151" s="8">
        <v>19.0</v>
      </c>
      <c r="M2151" s="8">
        <v>0.0</v>
      </c>
      <c r="N2151" s="10">
        <v>0.3</v>
      </c>
      <c r="O2151" s="8">
        <v>0.0</v>
      </c>
      <c r="P2151" s="8">
        <v>0.1</v>
      </c>
      <c r="Q2151" s="8">
        <v>0.3</v>
      </c>
      <c r="R2151" s="8">
        <v>50.0</v>
      </c>
      <c r="S2151" s="8">
        <v>0.3</v>
      </c>
      <c r="T2151" s="8">
        <v>0.1</v>
      </c>
      <c r="U2151" s="8">
        <v>0.4</v>
      </c>
      <c r="V2151" s="8">
        <v>0.2</v>
      </c>
      <c r="W2151" s="8">
        <v>0.4</v>
      </c>
      <c r="X2151" s="8">
        <v>0.5</v>
      </c>
      <c r="Y2151" s="8">
        <v>0.1</v>
      </c>
      <c r="Z2151" s="8">
        <v>0.8</v>
      </c>
      <c r="AA2151" s="8">
        <v>2.6</v>
      </c>
      <c r="AB2151" s="8">
        <v>0.0</v>
      </c>
      <c r="AC2151" s="8">
        <v>0.0</v>
      </c>
      <c r="AD2151" s="8">
        <v>-2.9</v>
      </c>
      <c r="AE2151" s="14">
        <v>2011.0</v>
      </c>
      <c r="AF2151" s="17"/>
    </row>
    <row r="2152">
      <c r="A2152" s="8">
        <v>138.0</v>
      </c>
      <c r="B2152" s="9" t="s">
        <v>4330</v>
      </c>
      <c r="C2152" s="10" t="s">
        <v>4331</v>
      </c>
      <c r="D2152" s="8">
        <v>26.0</v>
      </c>
      <c r="E2152" s="8">
        <v>7.0</v>
      </c>
      <c r="F2152" s="8">
        <v>4.0</v>
      </c>
      <c r="G2152" s="8">
        <v>3.0</v>
      </c>
      <c r="H2152" s="8">
        <v>2.0</v>
      </c>
      <c r="I2152" s="11">
        <v>0.6</v>
      </c>
      <c r="J2152" s="10">
        <v>0.1</v>
      </c>
      <c r="K2152" s="10">
        <v>0.7</v>
      </c>
      <c r="L2152" s="8">
        <v>20.0</v>
      </c>
      <c r="M2152" s="8">
        <v>0.0</v>
      </c>
      <c r="N2152" s="10">
        <v>0.1</v>
      </c>
      <c r="O2152" s="8">
        <v>0.0</v>
      </c>
      <c r="P2152" s="8">
        <v>0.3</v>
      </c>
      <c r="Q2152" s="8">
        <v>0.3</v>
      </c>
      <c r="R2152" s="8">
        <v>100.0</v>
      </c>
      <c r="S2152" s="8">
        <v>0.1</v>
      </c>
      <c r="T2152" s="8">
        <v>0.4</v>
      </c>
      <c r="U2152" s="8">
        <v>0.6</v>
      </c>
      <c r="V2152" s="8">
        <v>0.1</v>
      </c>
      <c r="W2152" s="8">
        <v>0.1</v>
      </c>
      <c r="X2152" s="8">
        <v>0.1</v>
      </c>
      <c r="Y2152" s="8">
        <v>0.1</v>
      </c>
      <c r="Z2152" s="8">
        <v>0.1</v>
      </c>
      <c r="AA2152" s="8">
        <v>1.9</v>
      </c>
      <c r="AB2152" s="8">
        <v>0.0</v>
      </c>
      <c r="AC2152" s="8">
        <v>0.0</v>
      </c>
      <c r="AD2152" s="8">
        <v>-0.9</v>
      </c>
      <c r="AE2152" s="14">
        <v>2011.0</v>
      </c>
      <c r="AF2152" s="17"/>
    </row>
    <row r="2153">
      <c r="A2153" s="8">
        <v>139.0</v>
      </c>
      <c r="B2153" s="9" t="s">
        <v>4332</v>
      </c>
      <c r="C2153" s="10" t="s">
        <v>4333</v>
      </c>
      <c r="D2153" s="8">
        <v>24.0</v>
      </c>
      <c r="E2153" s="8">
        <v>4.0</v>
      </c>
      <c r="F2153" s="8">
        <v>3.0</v>
      </c>
      <c r="G2153" s="8">
        <v>1.0</v>
      </c>
      <c r="H2153" s="8">
        <v>6.8</v>
      </c>
      <c r="I2153" s="11">
        <v>0.5</v>
      </c>
      <c r="J2153" s="10">
        <v>0.3</v>
      </c>
      <c r="K2153" s="10">
        <v>0.8</v>
      </c>
      <c r="L2153" s="8">
        <v>33.3</v>
      </c>
      <c r="M2153" s="8">
        <v>0.0</v>
      </c>
      <c r="N2153" s="8">
        <v>0.0</v>
      </c>
      <c r="O2153" s="8">
        <v>0.0</v>
      </c>
      <c r="P2153" s="8">
        <v>0.0</v>
      </c>
      <c r="Q2153" s="8">
        <v>0.5</v>
      </c>
      <c r="R2153" s="8">
        <v>0.0</v>
      </c>
      <c r="S2153" s="8">
        <v>1.0</v>
      </c>
      <c r="T2153" s="8">
        <v>1.0</v>
      </c>
      <c r="U2153" s="8">
        <v>2.0</v>
      </c>
      <c r="V2153" s="8">
        <v>0.0</v>
      </c>
      <c r="W2153" s="8">
        <v>0.0</v>
      </c>
      <c r="X2153" s="8">
        <v>0.3</v>
      </c>
      <c r="Y2153" s="8">
        <v>0.0</v>
      </c>
      <c r="Z2153" s="8">
        <v>1.0</v>
      </c>
      <c r="AA2153" s="8">
        <v>3.0</v>
      </c>
      <c r="AB2153" s="8">
        <v>0.0</v>
      </c>
      <c r="AC2153" s="8">
        <v>0.0</v>
      </c>
      <c r="AD2153" s="8">
        <v>1.0</v>
      </c>
      <c r="AE2153" s="14">
        <v>2011.0</v>
      </c>
      <c r="AF2153" s="17"/>
    </row>
    <row r="2154">
      <c r="A2154" s="8">
        <v>139.0</v>
      </c>
      <c r="B2154" s="9" t="s">
        <v>4334</v>
      </c>
      <c r="C2154" s="10" t="s">
        <v>4335</v>
      </c>
      <c r="D2154" s="8">
        <v>30.0</v>
      </c>
      <c r="E2154" s="8">
        <v>6.0</v>
      </c>
      <c r="F2154" s="8">
        <v>2.0</v>
      </c>
      <c r="G2154" s="8">
        <v>4.0</v>
      </c>
      <c r="H2154" s="8">
        <v>5.6</v>
      </c>
      <c r="I2154" s="11">
        <v>0.5</v>
      </c>
      <c r="J2154" s="10">
        <v>0.2</v>
      </c>
      <c r="K2154" s="10">
        <v>2.0</v>
      </c>
      <c r="L2154" s="8">
        <v>8.3</v>
      </c>
      <c r="M2154" s="10">
        <v>0.2</v>
      </c>
      <c r="N2154" s="10">
        <v>2.0</v>
      </c>
      <c r="O2154" s="8">
        <v>8.3</v>
      </c>
      <c r="P2154" s="8">
        <v>0.0</v>
      </c>
      <c r="Q2154" s="8">
        <v>0.0</v>
      </c>
      <c r="R2154" s="8">
        <v>0.0</v>
      </c>
      <c r="S2154" s="8">
        <v>0.0</v>
      </c>
      <c r="T2154" s="8">
        <v>0.3</v>
      </c>
      <c r="U2154" s="8">
        <v>0.3</v>
      </c>
      <c r="V2154" s="8">
        <v>0.0</v>
      </c>
      <c r="W2154" s="8">
        <v>0.2</v>
      </c>
      <c r="X2154" s="8">
        <v>0.2</v>
      </c>
      <c r="Y2154" s="8">
        <v>0.0</v>
      </c>
      <c r="Z2154" s="8">
        <v>0.3</v>
      </c>
      <c r="AA2154" s="8">
        <v>1.3</v>
      </c>
      <c r="AB2154" s="8">
        <v>0.0</v>
      </c>
      <c r="AC2154" s="8">
        <v>0.0</v>
      </c>
      <c r="AD2154" s="8">
        <v>2.8</v>
      </c>
      <c r="AE2154" s="14">
        <v>2011.0</v>
      </c>
      <c r="AF2154" s="17"/>
    </row>
    <row r="2155">
      <c r="A2155" s="8">
        <v>141.0</v>
      </c>
      <c r="B2155" s="9" t="s">
        <v>4336</v>
      </c>
      <c r="C2155" s="10" t="s">
        <v>4337</v>
      </c>
      <c r="D2155" s="8">
        <v>22.0</v>
      </c>
      <c r="E2155" s="8">
        <v>3.0</v>
      </c>
      <c r="F2155" s="8">
        <v>2.0</v>
      </c>
      <c r="G2155" s="8">
        <v>1.0</v>
      </c>
      <c r="H2155" s="8">
        <v>2.8</v>
      </c>
      <c r="I2155" s="11">
        <v>0.0</v>
      </c>
      <c r="J2155" s="8">
        <v>0.0</v>
      </c>
      <c r="K2155" s="10">
        <v>0.7</v>
      </c>
      <c r="L2155" s="8">
        <v>0.0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0.0</v>
      </c>
      <c r="T2155" s="8">
        <v>1.0</v>
      </c>
      <c r="U2155" s="8">
        <v>1.0</v>
      </c>
      <c r="V2155" s="8">
        <v>0.0</v>
      </c>
      <c r="W2155" s="8">
        <v>0.3</v>
      </c>
      <c r="X2155" s="8">
        <v>0.0</v>
      </c>
      <c r="Y2155" s="8">
        <v>0.0</v>
      </c>
      <c r="Z2155" s="8">
        <v>0.0</v>
      </c>
      <c r="AA2155" s="8">
        <v>1.0</v>
      </c>
      <c r="AB2155" s="8">
        <v>0.0</v>
      </c>
      <c r="AC2155" s="8">
        <v>0.0</v>
      </c>
      <c r="AD2155" s="8">
        <v>-2.3</v>
      </c>
      <c r="AE2155" s="14">
        <v>2011.0</v>
      </c>
      <c r="AF2155" s="17"/>
    </row>
    <row r="2156">
      <c r="A2156" s="15">
        <v>141.0</v>
      </c>
      <c r="B2156" s="9" t="s">
        <v>4338</v>
      </c>
      <c r="C2156" s="10" t="s">
        <v>4339</v>
      </c>
      <c r="D2156" s="15">
        <v>23.0</v>
      </c>
      <c r="E2156" s="15">
        <v>4.0</v>
      </c>
      <c r="F2156" s="15">
        <v>1.0</v>
      </c>
      <c r="G2156" s="15">
        <v>3.0</v>
      </c>
      <c r="H2156" s="15">
        <v>5.3</v>
      </c>
      <c r="I2156" s="16">
        <v>0.0</v>
      </c>
      <c r="J2156" s="15">
        <v>0.0</v>
      </c>
      <c r="K2156" s="10">
        <v>1.0</v>
      </c>
      <c r="L2156" s="15">
        <v>0.0</v>
      </c>
      <c r="M2156" s="15">
        <v>0.0</v>
      </c>
      <c r="N2156" s="15">
        <v>0.0</v>
      </c>
      <c r="O2156" s="15">
        <v>0.0</v>
      </c>
      <c r="P2156" s="15">
        <v>0.0</v>
      </c>
      <c r="Q2156" s="15">
        <v>0.0</v>
      </c>
      <c r="R2156" s="15">
        <v>0.0</v>
      </c>
      <c r="S2156" s="15">
        <v>0.5</v>
      </c>
      <c r="T2156" s="15">
        <v>0.5</v>
      </c>
      <c r="U2156" s="15">
        <v>1.0</v>
      </c>
      <c r="V2156" s="15">
        <v>0.3</v>
      </c>
      <c r="W2156" s="15">
        <v>0.5</v>
      </c>
      <c r="X2156" s="15">
        <v>0.0</v>
      </c>
      <c r="Y2156" s="15">
        <v>0.0</v>
      </c>
      <c r="Z2156" s="15">
        <v>0.8</v>
      </c>
      <c r="AA2156" s="15">
        <v>1.3</v>
      </c>
      <c r="AB2156" s="15">
        <v>0.0</v>
      </c>
      <c r="AC2156" s="15">
        <v>0.0</v>
      </c>
      <c r="AD2156" s="15">
        <v>0.5</v>
      </c>
      <c r="AE2156" s="14">
        <v>2011.0</v>
      </c>
      <c r="AF2156" s="17"/>
    </row>
    <row r="2157">
      <c r="A2157" s="8">
        <v>1.0</v>
      </c>
      <c r="B2157" s="9" t="s">
        <v>4340</v>
      </c>
      <c r="C2157" s="10" t="s">
        <v>4341</v>
      </c>
      <c r="D2157" s="8">
        <v>29.0</v>
      </c>
      <c r="E2157" s="8">
        <v>31.0</v>
      </c>
      <c r="F2157" s="8">
        <v>15.0</v>
      </c>
      <c r="G2157" s="8">
        <v>16.0</v>
      </c>
      <c r="H2157" s="8">
        <v>32.2</v>
      </c>
      <c r="I2157" s="11">
        <v>22.6</v>
      </c>
      <c r="J2157" s="10">
        <v>6.8</v>
      </c>
      <c r="K2157" s="10">
        <v>16.0</v>
      </c>
      <c r="L2157" s="8">
        <v>42.7</v>
      </c>
      <c r="M2157" s="10">
        <v>2.6</v>
      </c>
      <c r="N2157" s="10">
        <v>6.9</v>
      </c>
      <c r="O2157" s="8">
        <v>37.4</v>
      </c>
      <c r="P2157" s="8">
        <v>6.4</v>
      </c>
      <c r="Q2157" s="8">
        <v>7.0</v>
      </c>
      <c r="R2157" s="8">
        <v>91.2</v>
      </c>
      <c r="S2157" s="8">
        <v>0.4</v>
      </c>
      <c r="T2157" s="8">
        <v>3.9</v>
      </c>
      <c r="U2157" s="8">
        <v>4.3</v>
      </c>
      <c r="V2157" s="8">
        <v>4.7</v>
      </c>
      <c r="W2157" s="8">
        <v>3.5</v>
      </c>
      <c r="X2157" s="8">
        <v>1.2</v>
      </c>
      <c r="Y2157" s="8">
        <v>0.6</v>
      </c>
      <c r="Z2157" s="8">
        <v>3.5</v>
      </c>
      <c r="AA2157" s="8">
        <v>37.9</v>
      </c>
      <c r="AB2157" s="8">
        <v>2.0</v>
      </c>
      <c r="AC2157" s="8">
        <v>0.0</v>
      </c>
      <c r="AD2157" s="8">
        <v>0.9</v>
      </c>
      <c r="AE2157" s="14">
        <v>2010.0</v>
      </c>
      <c r="AF2157" s="17"/>
    </row>
    <row r="2158">
      <c r="A2158" s="8">
        <v>2.0</v>
      </c>
      <c r="B2158" s="9" t="s">
        <v>4342</v>
      </c>
      <c r="C2158" s="10" t="s">
        <v>4343</v>
      </c>
      <c r="D2158" s="8">
        <v>28.0</v>
      </c>
      <c r="E2158" s="8">
        <v>34.0</v>
      </c>
      <c r="F2158" s="8">
        <v>22.0</v>
      </c>
      <c r="G2158" s="8">
        <v>12.0</v>
      </c>
      <c r="H2158" s="8">
        <v>34.3</v>
      </c>
      <c r="I2158" s="11">
        <v>21.4</v>
      </c>
      <c r="J2158" s="10">
        <v>7.5</v>
      </c>
      <c r="K2158" s="10">
        <v>15.5</v>
      </c>
      <c r="L2158" s="8">
        <v>48.3</v>
      </c>
      <c r="M2158" s="10">
        <v>1.9</v>
      </c>
      <c r="N2158" s="10">
        <v>4.4</v>
      </c>
      <c r="O2158" s="8">
        <v>43.0</v>
      </c>
      <c r="P2158" s="8">
        <v>4.6</v>
      </c>
      <c r="Q2158" s="8">
        <v>5.2</v>
      </c>
      <c r="R2158" s="8">
        <v>89.2</v>
      </c>
      <c r="S2158" s="8">
        <v>0.6</v>
      </c>
      <c r="T2158" s="8">
        <v>3.9</v>
      </c>
      <c r="U2158" s="8">
        <v>4.5</v>
      </c>
      <c r="V2158" s="8">
        <v>4.9</v>
      </c>
      <c r="W2158" s="8">
        <v>2.4</v>
      </c>
      <c r="X2158" s="8">
        <v>0.9</v>
      </c>
      <c r="Y2158" s="8">
        <v>0.1</v>
      </c>
      <c r="Z2158" s="8">
        <v>2.6</v>
      </c>
      <c r="AA2158" s="8">
        <v>34.7</v>
      </c>
      <c r="AB2158" s="8">
        <v>0.0</v>
      </c>
      <c r="AC2158" s="8">
        <v>0.0</v>
      </c>
      <c r="AD2158" s="8">
        <v>4.9</v>
      </c>
      <c r="AE2158" s="14">
        <v>2010.0</v>
      </c>
      <c r="AF2158" s="17"/>
    </row>
    <row r="2159">
      <c r="A2159" s="8">
        <v>3.0</v>
      </c>
      <c r="B2159" s="9" t="s">
        <v>4344</v>
      </c>
      <c r="C2159" s="10" t="s">
        <v>4345</v>
      </c>
      <c r="D2159" s="8">
        <v>24.0</v>
      </c>
      <c r="E2159" s="8">
        <v>34.0</v>
      </c>
      <c r="F2159" s="8">
        <v>19.0</v>
      </c>
      <c r="G2159" s="8">
        <v>15.0</v>
      </c>
      <c r="H2159" s="8">
        <v>30.7</v>
      </c>
      <c r="I2159" s="11">
        <v>21.1</v>
      </c>
      <c r="J2159" s="10">
        <v>7.2</v>
      </c>
      <c r="K2159" s="10">
        <v>17.7</v>
      </c>
      <c r="L2159" s="8">
        <v>40.8</v>
      </c>
      <c r="M2159" s="10">
        <v>1.0</v>
      </c>
      <c r="N2159" s="10">
        <v>3.7</v>
      </c>
      <c r="O2159" s="8">
        <v>26.2</v>
      </c>
      <c r="P2159" s="8">
        <v>5.6</v>
      </c>
      <c r="Q2159" s="8">
        <v>7.0</v>
      </c>
      <c r="R2159" s="8">
        <v>80.3</v>
      </c>
      <c r="S2159" s="8">
        <v>1.9</v>
      </c>
      <c r="T2159" s="8">
        <v>3.1</v>
      </c>
      <c r="U2159" s="8">
        <v>4.9</v>
      </c>
      <c r="V2159" s="8">
        <v>3.1</v>
      </c>
      <c r="W2159" s="8">
        <v>3.2</v>
      </c>
      <c r="X2159" s="8">
        <v>1.9</v>
      </c>
      <c r="Y2159" s="8">
        <v>0.6</v>
      </c>
      <c r="Z2159" s="8">
        <v>3.1</v>
      </c>
      <c r="AA2159" s="8">
        <v>35.1</v>
      </c>
      <c r="AB2159" s="8">
        <v>4.0</v>
      </c>
      <c r="AC2159" s="8">
        <v>0.0</v>
      </c>
      <c r="AD2159" s="8">
        <v>0.9</v>
      </c>
      <c r="AE2159" s="14">
        <v>2010.0</v>
      </c>
      <c r="AF2159" s="17"/>
    </row>
    <row r="2160">
      <c r="A2160" s="8">
        <v>4.0</v>
      </c>
      <c r="B2160" s="9" t="s">
        <v>4346</v>
      </c>
      <c r="C2160" s="10" t="s">
        <v>4347</v>
      </c>
      <c r="D2160" s="8">
        <v>25.0</v>
      </c>
      <c r="E2160" s="8">
        <v>10.0</v>
      </c>
      <c r="F2160" s="8">
        <v>3.0</v>
      </c>
      <c r="G2160" s="8">
        <v>7.0</v>
      </c>
      <c r="H2160" s="8">
        <v>33.5</v>
      </c>
      <c r="I2160" s="11">
        <v>20.6</v>
      </c>
      <c r="J2160" s="10">
        <v>8.1</v>
      </c>
      <c r="K2160" s="10">
        <v>16.2</v>
      </c>
      <c r="L2160" s="8">
        <v>50.0</v>
      </c>
      <c r="M2160" s="10">
        <v>0.3</v>
      </c>
      <c r="N2160" s="10">
        <v>1.2</v>
      </c>
      <c r="O2160" s="8">
        <v>25.0</v>
      </c>
      <c r="P2160" s="8">
        <v>4.1</v>
      </c>
      <c r="Q2160" s="8">
        <v>5.6</v>
      </c>
      <c r="R2160" s="8">
        <v>73.2</v>
      </c>
      <c r="S2160" s="8">
        <v>1.9</v>
      </c>
      <c r="T2160" s="8">
        <v>8.2</v>
      </c>
      <c r="U2160" s="8">
        <v>10.1</v>
      </c>
      <c r="V2160" s="8">
        <v>2.2</v>
      </c>
      <c r="W2160" s="8">
        <v>3.2</v>
      </c>
      <c r="X2160" s="8">
        <v>1.0</v>
      </c>
      <c r="Y2160" s="8">
        <v>2.2</v>
      </c>
      <c r="Z2160" s="8">
        <v>1.8</v>
      </c>
      <c r="AA2160" s="8">
        <v>39.6</v>
      </c>
      <c r="AB2160" s="8">
        <v>7.0</v>
      </c>
      <c r="AC2160" s="8">
        <v>0.0</v>
      </c>
      <c r="AD2160" s="8">
        <v>-3.0</v>
      </c>
      <c r="AE2160" s="14">
        <v>2010.0</v>
      </c>
      <c r="AF2160" s="17"/>
    </row>
    <row r="2161">
      <c r="A2161" s="8">
        <v>5.0</v>
      </c>
      <c r="B2161" s="9" t="s">
        <v>4348</v>
      </c>
      <c r="C2161" s="10" t="s">
        <v>4349</v>
      </c>
      <c r="D2161" s="8">
        <v>30.0</v>
      </c>
      <c r="E2161" s="8">
        <v>32.0</v>
      </c>
      <c r="F2161" s="8">
        <v>27.0</v>
      </c>
      <c r="G2161" s="8">
        <v>5.0</v>
      </c>
      <c r="H2161" s="8">
        <v>31.0</v>
      </c>
      <c r="I2161" s="11">
        <v>20.5</v>
      </c>
      <c r="J2161" s="10">
        <v>6.9</v>
      </c>
      <c r="K2161" s="10">
        <v>14.9</v>
      </c>
      <c r="L2161" s="8">
        <v>46.2</v>
      </c>
      <c r="M2161" s="10">
        <v>1.7</v>
      </c>
      <c r="N2161" s="10">
        <v>4.9</v>
      </c>
      <c r="O2161" s="8">
        <v>34.6</v>
      </c>
      <c r="P2161" s="8">
        <v>5.1</v>
      </c>
      <c r="Q2161" s="8">
        <v>5.6</v>
      </c>
      <c r="R2161" s="8">
        <v>91.0</v>
      </c>
      <c r="S2161" s="8">
        <v>2.8</v>
      </c>
      <c r="T2161" s="8">
        <v>5.5</v>
      </c>
      <c r="U2161" s="8">
        <v>8.3</v>
      </c>
      <c r="V2161" s="8">
        <v>1.2</v>
      </c>
      <c r="W2161" s="8">
        <v>1.4</v>
      </c>
      <c r="X2161" s="8">
        <v>0.9</v>
      </c>
      <c r="Y2161" s="8">
        <v>1.2</v>
      </c>
      <c r="Z2161" s="8">
        <v>2.8</v>
      </c>
      <c r="AA2161" s="8">
        <v>35.9</v>
      </c>
      <c r="AB2161" s="8">
        <v>9.0</v>
      </c>
      <c r="AC2161" s="8">
        <v>0.0</v>
      </c>
      <c r="AD2161" s="8">
        <v>9.2</v>
      </c>
      <c r="AE2161" s="14">
        <v>2010.0</v>
      </c>
      <c r="AF2161" s="17"/>
    </row>
    <row r="2162">
      <c r="A2162" s="8">
        <v>6.0</v>
      </c>
      <c r="B2162" s="9" t="s">
        <v>4350</v>
      </c>
      <c r="C2162" s="10" t="s">
        <v>4351</v>
      </c>
      <c r="D2162" s="8">
        <v>31.0</v>
      </c>
      <c r="E2162" s="8">
        <v>34.0</v>
      </c>
      <c r="F2162" s="8">
        <v>21.0</v>
      </c>
      <c r="G2162" s="8">
        <v>13.0</v>
      </c>
      <c r="H2162" s="8">
        <v>31.4</v>
      </c>
      <c r="I2162" s="11">
        <v>18.2</v>
      </c>
      <c r="J2162" s="10">
        <v>6.1</v>
      </c>
      <c r="K2162" s="10">
        <v>12.6</v>
      </c>
      <c r="L2162" s="8">
        <v>48.4</v>
      </c>
      <c r="M2162" s="10">
        <v>1.4</v>
      </c>
      <c r="N2162" s="10">
        <v>3.1</v>
      </c>
      <c r="O2162" s="8">
        <v>44.8</v>
      </c>
      <c r="P2162" s="8">
        <v>4.6</v>
      </c>
      <c r="Q2162" s="8">
        <v>5.4</v>
      </c>
      <c r="R2162" s="8">
        <v>84.9</v>
      </c>
      <c r="S2162" s="8">
        <v>1.7</v>
      </c>
      <c r="T2162" s="8">
        <v>5.4</v>
      </c>
      <c r="U2162" s="8">
        <v>7.1</v>
      </c>
      <c r="V2162" s="8">
        <v>4.0</v>
      </c>
      <c r="W2162" s="8">
        <v>2.7</v>
      </c>
      <c r="X2162" s="8">
        <v>2.3</v>
      </c>
      <c r="Y2162" s="8">
        <v>0.9</v>
      </c>
      <c r="Z2162" s="8">
        <v>2.7</v>
      </c>
      <c r="AA2162" s="8">
        <v>36.9</v>
      </c>
      <c r="AB2162" s="8">
        <v>8.0</v>
      </c>
      <c r="AC2162" s="8">
        <v>0.0</v>
      </c>
      <c r="AD2162" s="8">
        <v>5.5</v>
      </c>
      <c r="AE2162" s="14">
        <v>2010.0</v>
      </c>
      <c r="AF2162" s="17"/>
    </row>
    <row r="2163">
      <c r="A2163" s="8">
        <v>7.0</v>
      </c>
      <c r="B2163" s="9" t="s">
        <v>4352</v>
      </c>
      <c r="C2163" s="10" t="s">
        <v>4353</v>
      </c>
      <c r="D2163" s="8">
        <v>25.0</v>
      </c>
      <c r="E2163" s="8">
        <v>34.0</v>
      </c>
      <c r="F2163" s="8">
        <v>14.0</v>
      </c>
      <c r="G2163" s="8">
        <v>20.0</v>
      </c>
      <c r="H2163" s="8">
        <v>32.0</v>
      </c>
      <c r="I2163" s="11">
        <v>17.8</v>
      </c>
      <c r="J2163" s="10">
        <v>6.7</v>
      </c>
      <c r="K2163" s="10">
        <v>11.5</v>
      </c>
      <c r="L2163" s="8">
        <v>58.2</v>
      </c>
      <c r="M2163" s="8">
        <v>0.0</v>
      </c>
      <c r="N2163" s="8">
        <v>0.0</v>
      </c>
      <c r="O2163" s="8">
        <v>100.0</v>
      </c>
      <c r="P2163" s="8">
        <v>4.4</v>
      </c>
      <c r="Q2163" s="8">
        <v>5.8</v>
      </c>
      <c r="R2163" s="8">
        <v>76.0</v>
      </c>
      <c r="S2163" s="8">
        <v>2.2</v>
      </c>
      <c r="T2163" s="8">
        <v>7.8</v>
      </c>
      <c r="U2163" s="8">
        <v>9.9</v>
      </c>
      <c r="V2163" s="8">
        <v>1.5</v>
      </c>
      <c r="W2163" s="8">
        <v>2.4</v>
      </c>
      <c r="X2163" s="8">
        <v>1.1</v>
      </c>
      <c r="Y2163" s="8">
        <v>2.6</v>
      </c>
      <c r="Z2163" s="8">
        <v>2.2</v>
      </c>
      <c r="AA2163" s="8">
        <v>36.8</v>
      </c>
      <c r="AB2163" s="8">
        <v>15.0</v>
      </c>
      <c r="AC2163" s="8">
        <v>0.0</v>
      </c>
      <c r="AD2163" s="8">
        <v>0.4</v>
      </c>
      <c r="AE2163" s="14">
        <v>2010.0</v>
      </c>
      <c r="AF2163" s="17"/>
    </row>
    <row r="2164">
      <c r="A2164" s="8">
        <v>8.0</v>
      </c>
      <c r="B2164" s="9" t="s">
        <v>4354</v>
      </c>
      <c r="C2164" s="10" t="s">
        <v>4355</v>
      </c>
      <c r="D2164" s="8">
        <v>29.0</v>
      </c>
      <c r="E2164" s="8">
        <v>34.0</v>
      </c>
      <c r="F2164" s="8">
        <v>19.0</v>
      </c>
      <c r="G2164" s="8">
        <v>15.0</v>
      </c>
      <c r="H2164" s="8">
        <v>29.0</v>
      </c>
      <c r="I2164" s="11">
        <v>16.9</v>
      </c>
      <c r="J2164" s="10">
        <v>6.5</v>
      </c>
      <c r="K2164" s="10">
        <v>14.6</v>
      </c>
      <c r="L2164" s="8">
        <v>44.4</v>
      </c>
      <c r="M2164" s="10">
        <v>1.4</v>
      </c>
      <c r="N2164" s="10">
        <v>4.6</v>
      </c>
      <c r="O2164" s="8">
        <v>29.5</v>
      </c>
      <c r="P2164" s="8">
        <v>2.6</v>
      </c>
      <c r="Q2164" s="8">
        <v>4.0</v>
      </c>
      <c r="R2164" s="8">
        <v>65.9</v>
      </c>
      <c r="S2164" s="8">
        <v>0.4</v>
      </c>
      <c r="T2164" s="8">
        <v>1.3</v>
      </c>
      <c r="U2164" s="8">
        <v>1.7</v>
      </c>
      <c r="V2164" s="8">
        <v>2.6</v>
      </c>
      <c r="W2164" s="8">
        <v>2.8</v>
      </c>
      <c r="X2164" s="8">
        <v>0.8</v>
      </c>
      <c r="Y2164" s="8">
        <v>0.1</v>
      </c>
      <c r="Z2164" s="8">
        <v>2.1</v>
      </c>
      <c r="AA2164" s="8">
        <v>24.4</v>
      </c>
      <c r="AB2164" s="8">
        <v>0.0</v>
      </c>
      <c r="AC2164" s="8">
        <v>0.0</v>
      </c>
      <c r="AD2164" s="8">
        <v>1.6</v>
      </c>
      <c r="AE2164" s="14">
        <v>2010.0</v>
      </c>
      <c r="AF2164" s="17"/>
    </row>
    <row r="2165">
      <c r="A2165" s="8">
        <v>9.0</v>
      </c>
      <c r="B2165" s="9" t="s">
        <v>4356</v>
      </c>
      <c r="C2165" s="10" t="s">
        <v>4357</v>
      </c>
      <c r="D2165" s="8">
        <v>27.0</v>
      </c>
      <c r="E2165" s="8">
        <v>25.0</v>
      </c>
      <c r="F2165" s="8">
        <v>11.0</v>
      </c>
      <c r="G2165" s="8">
        <v>14.0</v>
      </c>
      <c r="H2165" s="8">
        <v>33.3</v>
      </c>
      <c r="I2165" s="11">
        <v>16.9</v>
      </c>
      <c r="J2165" s="10">
        <v>7.0</v>
      </c>
      <c r="K2165" s="10">
        <v>16.4</v>
      </c>
      <c r="L2165" s="8">
        <v>42.9</v>
      </c>
      <c r="M2165" s="10">
        <v>1.4</v>
      </c>
      <c r="N2165" s="10">
        <v>4.3</v>
      </c>
      <c r="O2165" s="8">
        <v>33.6</v>
      </c>
      <c r="P2165" s="8">
        <v>1.4</v>
      </c>
      <c r="Q2165" s="8">
        <v>2.0</v>
      </c>
      <c r="R2165" s="8">
        <v>66.7</v>
      </c>
      <c r="S2165" s="8">
        <v>0.4</v>
      </c>
      <c r="T2165" s="8">
        <v>2.9</v>
      </c>
      <c r="U2165" s="8">
        <v>3.2</v>
      </c>
      <c r="V2165" s="8">
        <v>1.9</v>
      </c>
      <c r="W2165" s="8">
        <v>1.4</v>
      </c>
      <c r="X2165" s="8">
        <v>0.7</v>
      </c>
      <c r="Y2165" s="8">
        <v>0.3</v>
      </c>
      <c r="Z2165" s="8">
        <v>1.3</v>
      </c>
      <c r="AA2165" s="8">
        <v>25.4</v>
      </c>
      <c r="AB2165" s="8">
        <v>0.0</v>
      </c>
      <c r="AC2165" s="8">
        <v>0.0</v>
      </c>
      <c r="AD2165" s="8">
        <v>-0.1</v>
      </c>
      <c r="AE2165" s="14">
        <v>2010.0</v>
      </c>
      <c r="AF2165" s="17"/>
    </row>
    <row r="2166">
      <c r="A2166" s="8">
        <v>10.0</v>
      </c>
      <c r="B2166" s="9" t="s">
        <v>4358</v>
      </c>
      <c r="C2166" s="10" t="s">
        <v>4359</v>
      </c>
      <c r="D2166" s="8">
        <v>36.0</v>
      </c>
      <c r="E2166" s="8">
        <v>33.0</v>
      </c>
      <c r="F2166" s="8">
        <v>12.0</v>
      </c>
      <c r="G2166" s="8">
        <v>21.0</v>
      </c>
      <c r="H2166" s="8">
        <v>33.2</v>
      </c>
      <c r="I2166" s="11">
        <v>16.6</v>
      </c>
      <c r="J2166" s="10">
        <v>6.0</v>
      </c>
      <c r="K2166" s="10">
        <v>13.5</v>
      </c>
      <c r="L2166" s="8">
        <v>44.6</v>
      </c>
      <c r="M2166" s="10">
        <v>1.7</v>
      </c>
      <c r="N2166" s="10">
        <v>4.9</v>
      </c>
      <c r="O2166" s="8">
        <v>35.2</v>
      </c>
      <c r="P2166" s="8">
        <v>2.9</v>
      </c>
      <c r="Q2166" s="8">
        <v>3.3</v>
      </c>
      <c r="R2166" s="8">
        <v>87.2</v>
      </c>
      <c r="S2166" s="8">
        <v>1.9</v>
      </c>
      <c r="T2166" s="8">
        <v>4.3</v>
      </c>
      <c r="U2166" s="8">
        <v>6.2</v>
      </c>
      <c r="V2166" s="8">
        <v>1.8</v>
      </c>
      <c r="W2166" s="8">
        <v>2.3</v>
      </c>
      <c r="X2166" s="8">
        <v>1.2</v>
      </c>
      <c r="Y2166" s="8">
        <v>0.7</v>
      </c>
      <c r="Z2166" s="8">
        <v>3.0</v>
      </c>
      <c r="AA2166" s="8">
        <v>30.2</v>
      </c>
      <c r="AB2166" s="8">
        <v>5.0</v>
      </c>
      <c r="AC2166" s="8">
        <v>0.0</v>
      </c>
      <c r="AD2166" s="8">
        <v>-2.1</v>
      </c>
      <c r="AE2166" s="14">
        <v>2010.0</v>
      </c>
      <c r="AF2166" s="17"/>
    </row>
    <row r="2167">
      <c r="A2167" s="8">
        <v>11.0</v>
      </c>
      <c r="B2167" s="9" t="s">
        <v>4360</v>
      </c>
      <c r="C2167" s="10" t="s">
        <v>4361</v>
      </c>
      <c r="D2167" s="8">
        <v>24.0</v>
      </c>
      <c r="E2167" s="8">
        <v>34.0</v>
      </c>
      <c r="F2167" s="8">
        <v>22.0</v>
      </c>
      <c r="G2167" s="8">
        <v>12.0</v>
      </c>
      <c r="H2167" s="8">
        <v>34.1</v>
      </c>
      <c r="I2167" s="11">
        <v>16.3</v>
      </c>
      <c r="J2167" s="10">
        <v>6.5</v>
      </c>
      <c r="K2167" s="10">
        <v>11.0</v>
      </c>
      <c r="L2167" s="8">
        <v>58.9</v>
      </c>
      <c r="M2167" s="8">
        <v>0.0</v>
      </c>
      <c r="N2167" s="10">
        <v>0.2</v>
      </c>
      <c r="O2167" s="8">
        <v>16.7</v>
      </c>
      <c r="P2167" s="8">
        <v>3.3</v>
      </c>
      <c r="Q2167" s="8">
        <v>4.3</v>
      </c>
      <c r="R2167" s="8">
        <v>77.2</v>
      </c>
      <c r="S2167" s="8">
        <v>2.9</v>
      </c>
      <c r="T2167" s="8">
        <v>6.8</v>
      </c>
      <c r="U2167" s="8">
        <v>9.7</v>
      </c>
      <c r="V2167" s="8">
        <v>1.1</v>
      </c>
      <c r="W2167" s="8">
        <v>2.6</v>
      </c>
      <c r="X2167" s="8">
        <v>0.9</v>
      </c>
      <c r="Y2167" s="8">
        <v>0.2</v>
      </c>
      <c r="Z2167" s="8">
        <v>2.2</v>
      </c>
      <c r="AA2167" s="8">
        <v>29.4</v>
      </c>
      <c r="AB2167" s="8">
        <v>15.0</v>
      </c>
      <c r="AC2167" s="8">
        <v>0.0</v>
      </c>
      <c r="AD2167" s="8">
        <v>3.1</v>
      </c>
      <c r="AE2167" s="14">
        <v>2010.0</v>
      </c>
      <c r="AF2167" s="17"/>
    </row>
    <row r="2168">
      <c r="A2168" s="8">
        <v>12.0</v>
      </c>
      <c r="B2168" s="9" t="s">
        <v>4362</v>
      </c>
      <c r="C2168" s="10" t="s">
        <v>4363</v>
      </c>
      <c r="D2168" s="8">
        <v>30.0</v>
      </c>
      <c r="E2168" s="8">
        <v>32.0</v>
      </c>
      <c r="F2168" s="8">
        <v>15.0</v>
      </c>
      <c r="G2168" s="8">
        <v>17.0</v>
      </c>
      <c r="H2168" s="8">
        <v>30.0</v>
      </c>
      <c r="I2168" s="11">
        <v>15.9</v>
      </c>
      <c r="J2168" s="10">
        <v>5.4</v>
      </c>
      <c r="K2168" s="10">
        <v>10.6</v>
      </c>
      <c r="L2168" s="8">
        <v>50.9</v>
      </c>
      <c r="M2168" s="10">
        <v>1.4</v>
      </c>
      <c r="N2168" s="10">
        <v>3.3</v>
      </c>
      <c r="O2168" s="8">
        <v>44.2</v>
      </c>
      <c r="P2168" s="8">
        <v>3.7</v>
      </c>
      <c r="Q2168" s="8">
        <v>4.1</v>
      </c>
      <c r="R2168" s="8">
        <v>89.3</v>
      </c>
      <c r="S2168" s="8">
        <v>1.0</v>
      </c>
      <c r="T2168" s="8">
        <v>3.4</v>
      </c>
      <c r="U2168" s="8">
        <v>4.4</v>
      </c>
      <c r="V2168" s="8">
        <v>5.0</v>
      </c>
      <c r="W2168" s="8">
        <v>2.4</v>
      </c>
      <c r="X2168" s="8">
        <v>1.5</v>
      </c>
      <c r="Y2168" s="8">
        <v>0.3</v>
      </c>
      <c r="Z2168" s="8">
        <v>2.8</v>
      </c>
      <c r="AA2168" s="8">
        <v>30.3</v>
      </c>
      <c r="AB2168" s="8">
        <v>1.0</v>
      </c>
      <c r="AC2168" s="8">
        <v>0.0</v>
      </c>
      <c r="AD2168" s="8">
        <v>3.8</v>
      </c>
      <c r="AE2168" s="14">
        <v>2010.0</v>
      </c>
      <c r="AF2168" s="17"/>
    </row>
    <row r="2169">
      <c r="A2169" s="8">
        <v>13.0</v>
      </c>
      <c r="B2169" s="9" t="s">
        <v>4364</v>
      </c>
      <c r="C2169" s="10" t="s">
        <v>4365</v>
      </c>
      <c r="D2169" s="8">
        <v>26.0</v>
      </c>
      <c r="E2169" s="8">
        <v>34.0</v>
      </c>
      <c r="F2169" s="8">
        <v>15.0</v>
      </c>
      <c r="G2169" s="8">
        <v>19.0</v>
      </c>
      <c r="H2169" s="8">
        <v>29.8</v>
      </c>
      <c r="I2169" s="11">
        <v>15.7</v>
      </c>
      <c r="J2169" s="10">
        <v>6.8</v>
      </c>
      <c r="K2169" s="10">
        <v>10.2</v>
      </c>
      <c r="L2169" s="8">
        <v>66.4</v>
      </c>
      <c r="M2169" s="8">
        <v>0.0</v>
      </c>
      <c r="N2169" s="8">
        <v>0.0</v>
      </c>
      <c r="O2169" s="8">
        <v>0.0</v>
      </c>
      <c r="P2169" s="8">
        <v>2.1</v>
      </c>
      <c r="Q2169" s="8">
        <v>2.3</v>
      </c>
      <c r="R2169" s="8">
        <v>93.6</v>
      </c>
      <c r="S2169" s="8">
        <v>2.2</v>
      </c>
      <c r="T2169" s="8">
        <v>5.4</v>
      </c>
      <c r="U2169" s="8">
        <v>7.6</v>
      </c>
      <c r="V2169" s="8">
        <v>1.3</v>
      </c>
      <c r="W2169" s="8">
        <v>1.9</v>
      </c>
      <c r="X2169" s="8">
        <v>1.0</v>
      </c>
      <c r="Y2169" s="8">
        <v>0.8</v>
      </c>
      <c r="Z2169" s="8">
        <v>2.5</v>
      </c>
      <c r="AA2169" s="8">
        <v>28.3</v>
      </c>
      <c r="AB2169" s="8">
        <v>8.0</v>
      </c>
      <c r="AC2169" s="8">
        <v>0.0</v>
      </c>
      <c r="AD2169" s="8">
        <v>-0.5</v>
      </c>
      <c r="AE2169" s="14">
        <v>2010.0</v>
      </c>
      <c r="AF2169" s="17"/>
    </row>
    <row r="2170">
      <c r="A2170" s="8">
        <v>14.0</v>
      </c>
      <c r="B2170" s="9" t="s">
        <v>4366</v>
      </c>
      <c r="C2170" s="10" t="s">
        <v>4367</v>
      </c>
      <c r="D2170" s="8">
        <v>22.0</v>
      </c>
      <c r="E2170" s="8">
        <v>34.0</v>
      </c>
      <c r="F2170" s="8">
        <v>17.0</v>
      </c>
      <c r="G2170" s="8">
        <v>17.0</v>
      </c>
      <c r="H2170" s="8">
        <v>31.0</v>
      </c>
      <c r="I2170" s="11">
        <v>15.5</v>
      </c>
      <c r="J2170" s="10">
        <v>6.1</v>
      </c>
      <c r="K2170" s="10">
        <v>12.4</v>
      </c>
      <c r="L2170" s="8">
        <v>48.7</v>
      </c>
      <c r="M2170" s="8">
        <v>0.0</v>
      </c>
      <c r="N2170" s="8">
        <v>0.0</v>
      </c>
      <c r="O2170" s="8">
        <v>0.0</v>
      </c>
      <c r="P2170" s="8">
        <v>3.4</v>
      </c>
      <c r="Q2170" s="8">
        <v>4.5</v>
      </c>
      <c r="R2170" s="8">
        <v>76.3</v>
      </c>
      <c r="S2170" s="8">
        <v>3.8</v>
      </c>
      <c r="T2170" s="8">
        <v>7.9</v>
      </c>
      <c r="U2170" s="8">
        <v>11.7</v>
      </c>
      <c r="V2170" s="8">
        <v>1.5</v>
      </c>
      <c r="W2170" s="8">
        <v>2.1</v>
      </c>
      <c r="X2170" s="8">
        <v>0.7</v>
      </c>
      <c r="Y2170" s="8">
        <v>1.7</v>
      </c>
      <c r="Z2170" s="8">
        <v>2.1</v>
      </c>
      <c r="AA2170" s="8">
        <v>33.6</v>
      </c>
      <c r="AB2170" s="8">
        <v>22.0</v>
      </c>
      <c r="AC2170" s="8">
        <v>0.0</v>
      </c>
      <c r="AD2170" s="8">
        <v>0.3</v>
      </c>
      <c r="AE2170" s="14">
        <v>2010.0</v>
      </c>
      <c r="AF2170" s="17"/>
    </row>
    <row r="2171">
      <c r="A2171" s="8">
        <v>15.0</v>
      </c>
      <c r="B2171" s="9" t="s">
        <v>4368</v>
      </c>
      <c r="C2171" s="10" t="s">
        <v>4369</v>
      </c>
      <c r="D2171" s="8">
        <v>36.0</v>
      </c>
      <c r="E2171" s="8">
        <v>34.0</v>
      </c>
      <c r="F2171" s="8">
        <v>13.0</v>
      </c>
      <c r="G2171" s="8">
        <v>21.0</v>
      </c>
      <c r="H2171" s="8">
        <v>32.2</v>
      </c>
      <c r="I2171" s="11">
        <v>15.4</v>
      </c>
      <c r="J2171" s="10">
        <v>5.7</v>
      </c>
      <c r="K2171" s="10">
        <v>12.1</v>
      </c>
      <c r="L2171" s="8">
        <v>47.0</v>
      </c>
      <c r="M2171" s="10">
        <v>0.8</v>
      </c>
      <c r="N2171" s="10">
        <v>2.4</v>
      </c>
      <c r="O2171" s="8">
        <v>31.7</v>
      </c>
      <c r="P2171" s="8">
        <v>3.2</v>
      </c>
      <c r="Q2171" s="8">
        <v>3.7</v>
      </c>
      <c r="R2171" s="8">
        <v>86.6</v>
      </c>
      <c r="S2171" s="8">
        <v>1.0</v>
      </c>
      <c r="T2171" s="8">
        <v>3.7</v>
      </c>
      <c r="U2171" s="8">
        <v>4.7</v>
      </c>
      <c r="V2171" s="8">
        <v>2.5</v>
      </c>
      <c r="W2171" s="8">
        <v>2.8</v>
      </c>
      <c r="X2171" s="8">
        <v>1.1</v>
      </c>
      <c r="Y2171" s="8">
        <v>0.6</v>
      </c>
      <c r="Z2171" s="8">
        <v>3.1</v>
      </c>
      <c r="AA2171" s="8">
        <v>26.9</v>
      </c>
      <c r="AB2171" s="8">
        <v>1.0</v>
      </c>
      <c r="AC2171" s="8">
        <v>0.0</v>
      </c>
      <c r="AD2171" s="8">
        <v>-1.7</v>
      </c>
      <c r="AE2171" s="14">
        <v>2010.0</v>
      </c>
      <c r="AF2171" s="17"/>
    </row>
    <row r="2172">
      <c r="A2172" s="8">
        <v>16.0</v>
      </c>
      <c r="B2172" s="9" t="s">
        <v>4370</v>
      </c>
      <c r="C2172" s="10" t="s">
        <v>4371</v>
      </c>
      <c r="D2172" s="8">
        <v>27.0</v>
      </c>
      <c r="E2172" s="8">
        <v>34.0</v>
      </c>
      <c r="F2172" s="8">
        <v>14.0</v>
      </c>
      <c r="G2172" s="8">
        <v>20.0</v>
      </c>
      <c r="H2172" s="8">
        <v>31.8</v>
      </c>
      <c r="I2172" s="11">
        <v>15.3</v>
      </c>
      <c r="J2172" s="10">
        <v>6.4</v>
      </c>
      <c r="K2172" s="10">
        <v>12.7</v>
      </c>
      <c r="L2172" s="8">
        <v>50.1</v>
      </c>
      <c r="M2172" s="10">
        <v>0.3</v>
      </c>
      <c r="N2172" s="10">
        <v>1.1</v>
      </c>
      <c r="O2172" s="8">
        <v>26.3</v>
      </c>
      <c r="P2172" s="8">
        <v>2.3</v>
      </c>
      <c r="Q2172" s="8">
        <v>3.5</v>
      </c>
      <c r="R2172" s="8">
        <v>65.8</v>
      </c>
      <c r="S2172" s="8">
        <v>1.3</v>
      </c>
      <c r="T2172" s="8">
        <v>3.9</v>
      </c>
      <c r="U2172" s="8">
        <v>5.2</v>
      </c>
      <c r="V2172" s="8">
        <v>2.4</v>
      </c>
      <c r="W2172" s="8">
        <v>2.1</v>
      </c>
      <c r="X2172" s="8">
        <v>1.6</v>
      </c>
      <c r="Y2172" s="8">
        <v>0.3</v>
      </c>
      <c r="Z2172" s="8">
        <v>2.6</v>
      </c>
      <c r="AA2172" s="8">
        <v>26.9</v>
      </c>
      <c r="AB2172" s="8">
        <v>4.0</v>
      </c>
      <c r="AC2172" s="8">
        <v>0.0</v>
      </c>
      <c r="AD2172" s="8">
        <v>-3.3</v>
      </c>
      <c r="AE2172" s="14">
        <v>2010.0</v>
      </c>
      <c r="AF2172" s="17"/>
    </row>
    <row r="2173">
      <c r="A2173" s="8">
        <v>17.0</v>
      </c>
      <c r="B2173" s="9" t="s">
        <v>4372</v>
      </c>
      <c r="C2173" s="10" t="s">
        <v>4373</v>
      </c>
      <c r="D2173" s="8">
        <v>34.0</v>
      </c>
      <c r="E2173" s="8">
        <v>32.0</v>
      </c>
      <c r="F2173" s="8">
        <v>14.0</v>
      </c>
      <c r="G2173" s="8">
        <v>18.0</v>
      </c>
      <c r="H2173" s="8">
        <v>33.6</v>
      </c>
      <c r="I2173" s="11">
        <v>15.1</v>
      </c>
      <c r="J2173" s="10">
        <v>5.0</v>
      </c>
      <c r="K2173" s="10">
        <v>11.3</v>
      </c>
      <c r="L2173" s="8">
        <v>44.2</v>
      </c>
      <c r="M2173" s="10">
        <v>2.2</v>
      </c>
      <c r="N2173" s="10">
        <v>5.5</v>
      </c>
      <c r="O2173" s="8">
        <v>39.0</v>
      </c>
      <c r="P2173" s="8">
        <v>3.0</v>
      </c>
      <c r="Q2173" s="8">
        <v>3.2</v>
      </c>
      <c r="R2173" s="8">
        <v>96.0</v>
      </c>
      <c r="S2173" s="8">
        <v>0.5</v>
      </c>
      <c r="T2173" s="8">
        <v>2.4</v>
      </c>
      <c r="U2173" s="8">
        <v>2.9</v>
      </c>
      <c r="V2173" s="8">
        <v>5.4</v>
      </c>
      <c r="W2173" s="8">
        <v>3.4</v>
      </c>
      <c r="X2173" s="8">
        <v>1.1</v>
      </c>
      <c r="Y2173" s="8">
        <v>0.3</v>
      </c>
      <c r="Z2173" s="8">
        <v>1.9</v>
      </c>
      <c r="AA2173" s="8">
        <v>28.3</v>
      </c>
      <c r="AB2173" s="8">
        <v>3.0</v>
      </c>
      <c r="AC2173" s="8">
        <v>0.0</v>
      </c>
      <c r="AD2173" s="8">
        <v>-0.9</v>
      </c>
      <c r="AE2173" s="14">
        <v>2010.0</v>
      </c>
      <c r="AF2173" s="17"/>
    </row>
    <row r="2174">
      <c r="A2174" s="8">
        <v>18.0</v>
      </c>
      <c r="B2174" s="9" t="s">
        <v>4374</v>
      </c>
      <c r="C2174" s="10" t="s">
        <v>4375</v>
      </c>
      <c r="D2174" s="8">
        <v>28.0</v>
      </c>
      <c r="E2174" s="8">
        <v>34.0</v>
      </c>
      <c r="F2174" s="8">
        <v>22.0</v>
      </c>
      <c r="G2174" s="8">
        <v>12.0</v>
      </c>
      <c r="H2174" s="8">
        <v>26.2</v>
      </c>
      <c r="I2174" s="11">
        <v>14.1</v>
      </c>
      <c r="J2174" s="10">
        <v>4.3</v>
      </c>
      <c r="K2174" s="10">
        <v>9.9</v>
      </c>
      <c r="L2174" s="8">
        <v>43.6</v>
      </c>
      <c r="M2174" s="10">
        <v>1.1</v>
      </c>
      <c r="N2174" s="10">
        <v>2.4</v>
      </c>
      <c r="O2174" s="8">
        <v>44.6</v>
      </c>
      <c r="P2174" s="8">
        <v>4.4</v>
      </c>
      <c r="Q2174" s="8">
        <v>5.0</v>
      </c>
      <c r="R2174" s="8">
        <v>87.7</v>
      </c>
      <c r="S2174" s="8">
        <v>1.3</v>
      </c>
      <c r="T2174" s="8">
        <v>3.5</v>
      </c>
      <c r="U2174" s="8">
        <v>4.8</v>
      </c>
      <c r="V2174" s="8">
        <v>1.6</v>
      </c>
      <c r="W2174" s="8">
        <v>2.6</v>
      </c>
      <c r="X2174" s="8">
        <v>1.4</v>
      </c>
      <c r="Y2174" s="8">
        <v>0.4</v>
      </c>
      <c r="Z2174" s="8">
        <v>3.5</v>
      </c>
      <c r="AA2174" s="8">
        <v>25.3</v>
      </c>
      <c r="AB2174" s="8">
        <v>0.0</v>
      </c>
      <c r="AC2174" s="8">
        <v>0.0</v>
      </c>
      <c r="AD2174" s="8">
        <v>4.8</v>
      </c>
      <c r="AE2174" s="14">
        <v>2010.0</v>
      </c>
      <c r="AF2174" s="17"/>
    </row>
    <row r="2175">
      <c r="A2175" s="8">
        <v>19.0</v>
      </c>
      <c r="B2175" s="9" t="s">
        <v>4376</v>
      </c>
      <c r="C2175" s="10" t="s">
        <v>4377</v>
      </c>
      <c r="D2175" s="8">
        <v>31.0</v>
      </c>
      <c r="E2175" s="8">
        <v>34.0</v>
      </c>
      <c r="F2175" s="8">
        <v>28.0</v>
      </c>
      <c r="G2175" s="8">
        <v>6.0</v>
      </c>
      <c r="H2175" s="8">
        <v>30.8</v>
      </c>
      <c r="I2175" s="11">
        <v>13.8</v>
      </c>
      <c r="J2175" s="10">
        <v>4.7</v>
      </c>
      <c r="K2175" s="10">
        <v>10.9</v>
      </c>
      <c r="L2175" s="8">
        <v>43.5</v>
      </c>
      <c r="M2175" s="10">
        <v>1.0</v>
      </c>
      <c r="N2175" s="10">
        <v>2.5</v>
      </c>
      <c r="O2175" s="8">
        <v>40.7</v>
      </c>
      <c r="P2175" s="8">
        <v>3.3</v>
      </c>
      <c r="Q2175" s="8">
        <v>4.1</v>
      </c>
      <c r="R2175" s="8">
        <v>80.7</v>
      </c>
      <c r="S2175" s="8">
        <v>1.9</v>
      </c>
      <c r="T2175" s="8">
        <v>4.1</v>
      </c>
      <c r="U2175" s="8">
        <v>6.0</v>
      </c>
      <c r="V2175" s="8">
        <v>2.0</v>
      </c>
      <c r="W2175" s="8">
        <v>2.9</v>
      </c>
      <c r="X2175" s="8">
        <v>0.6</v>
      </c>
      <c r="Y2175" s="8">
        <v>0.5</v>
      </c>
      <c r="Z2175" s="8">
        <v>3.1</v>
      </c>
      <c r="AA2175" s="8">
        <v>24.9</v>
      </c>
      <c r="AB2175" s="8">
        <v>3.0</v>
      </c>
      <c r="AC2175" s="8">
        <v>0.0</v>
      </c>
      <c r="AD2175" s="8">
        <v>6.3</v>
      </c>
      <c r="AE2175" s="14">
        <v>2010.0</v>
      </c>
      <c r="AF2175" s="17"/>
    </row>
    <row r="2176">
      <c r="A2176" s="8">
        <v>20.0</v>
      </c>
      <c r="B2176" s="9" t="s">
        <v>4378</v>
      </c>
      <c r="C2176" s="10" t="s">
        <v>4379</v>
      </c>
      <c r="D2176" s="8">
        <v>24.0</v>
      </c>
      <c r="E2176" s="8">
        <v>8.0</v>
      </c>
      <c r="F2176" s="8">
        <v>4.0</v>
      </c>
      <c r="G2176" s="8">
        <v>4.0</v>
      </c>
      <c r="H2176" s="8">
        <v>29.7</v>
      </c>
      <c r="I2176" s="11">
        <v>13.8</v>
      </c>
      <c r="J2176" s="10">
        <v>3.8</v>
      </c>
      <c r="K2176" s="10">
        <v>9.3</v>
      </c>
      <c r="L2176" s="8">
        <v>40.5</v>
      </c>
      <c r="M2176" s="10">
        <v>2.6</v>
      </c>
      <c r="N2176" s="10">
        <v>5.8</v>
      </c>
      <c r="O2176" s="8">
        <v>45.7</v>
      </c>
      <c r="P2176" s="8">
        <v>3.6</v>
      </c>
      <c r="Q2176" s="8">
        <v>3.8</v>
      </c>
      <c r="R2176" s="8">
        <v>96.7</v>
      </c>
      <c r="S2176" s="8">
        <v>0.9</v>
      </c>
      <c r="T2176" s="8">
        <v>1.9</v>
      </c>
      <c r="U2176" s="8">
        <v>2.8</v>
      </c>
      <c r="V2176" s="8">
        <v>2.1</v>
      </c>
      <c r="W2176" s="8">
        <v>2.4</v>
      </c>
      <c r="X2176" s="8">
        <v>1.8</v>
      </c>
      <c r="Y2176" s="8">
        <v>0.0</v>
      </c>
      <c r="Z2176" s="8">
        <v>2.6</v>
      </c>
      <c r="AA2176" s="8">
        <v>24.8</v>
      </c>
      <c r="AB2176" s="8">
        <v>0.0</v>
      </c>
      <c r="AC2176" s="8">
        <v>0.0</v>
      </c>
      <c r="AD2176" s="8">
        <v>-1.9</v>
      </c>
      <c r="AE2176" s="14">
        <v>2010.0</v>
      </c>
      <c r="AF2176" s="17"/>
    </row>
    <row r="2177">
      <c r="A2177" s="8">
        <v>21.0</v>
      </c>
      <c r="B2177" s="9" t="s">
        <v>4380</v>
      </c>
      <c r="C2177" s="10" t="s">
        <v>4381</v>
      </c>
      <c r="D2177" s="8">
        <v>32.0</v>
      </c>
      <c r="E2177" s="8">
        <v>34.0</v>
      </c>
      <c r="F2177" s="8">
        <v>21.0</v>
      </c>
      <c r="G2177" s="8">
        <v>13.0</v>
      </c>
      <c r="H2177" s="8">
        <v>29.8</v>
      </c>
      <c r="I2177" s="11">
        <v>13.7</v>
      </c>
      <c r="J2177" s="10">
        <v>5.0</v>
      </c>
      <c r="K2177" s="10">
        <v>11.1</v>
      </c>
      <c r="L2177" s="8">
        <v>44.9</v>
      </c>
      <c r="M2177" s="10">
        <v>2.0</v>
      </c>
      <c r="N2177" s="10">
        <v>5.1</v>
      </c>
      <c r="O2177" s="8">
        <v>39.1</v>
      </c>
      <c r="P2177" s="8">
        <v>1.7</v>
      </c>
      <c r="Q2177" s="8">
        <v>2.1</v>
      </c>
      <c r="R2177" s="8">
        <v>83.1</v>
      </c>
      <c r="S2177" s="8">
        <v>0.8</v>
      </c>
      <c r="T2177" s="8">
        <v>2.7</v>
      </c>
      <c r="U2177" s="8">
        <v>3.4</v>
      </c>
      <c r="V2177" s="8">
        <v>3.3</v>
      </c>
      <c r="W2177" s="8">
        <v>2.0</v>
      </c>
      <c r="X2177" s="8">
        <v>1.4</v>
      </c>
      <c r="Y2177" s="8">
        <v>0.4</v>
      </c>
      <c r="Z2177" s="8">
        <v>1.6</v>
      </c>
      <c r="AA2177" s="8">
        <v>25.9</v>
      </c>
      <c r="AB2177" s="8">
        <v>0.0</v>
      </c>
      <c r="AC2177" s="8">
        <v>0.0</v>
      </c>
      <c r="AD2177" s="8">
        <v>5.9</v>
      </c>
      <c r="AE2177" s="14">
        <v>2010.0</v>
      </c>
      <c r="AF2177" s="17"/>
    </row>
    <row r="2178">
      <c r="A2178" s="8">
        <v>22.0</v>
      </c>
      <c r="B2178" s="9" t="s">
        <v>4382</v>
      </c>
      <c r="C2178" s="10" t="s">
        <v>4383</v>
      </c>
      <c r="D2178" s="8">
        <v>33.0</v>
      </c>
      <c r="E2178" s="8">
        <v>29.0</v>
      </c>
      <c r="F2178" s="8">
        <v>11.0</v>
      </c>
      <c r="G2178" s="8">
        <v>18.0</v>
      </c>
      <c r="H2178" s="8">
        <v>29.0</v>
      </c>
      <c r="I2178" s="11">
        <v>13.6</v>
      </c>
      <c r="J2178" s="10">
        <v>5.6</v>
      </c>
      <c r="K2178" s="10">
        <v>11.3</v>
      </c>
      <c r="L2178" s="8">
        <v>49.4</v>
      </c>
      <c r="M2178" s="10">
        <v>0.4</v>
      </c>
      <c r="N2178" s="10">
        <v>1.1</v>
      </c>
      <c r="O2178" s="8">
        <v>35.5</v>
      </c>
      <c r="P2178" s="8">
        <v>2.0</v>
      </c>
      <c r="Q2178" s="8">
        <v>2.5</v>
      </c>
      <c r="R2178" s="8">
        <v>80.6</v>
      </c>
      <c r="S2178" s="8">
        <v>1.8</v>
      </c>
      <c r="T2178" s="8">
        <v>3.6</v>
      </c>
      <c r="U2178" s="8">
        <v>5.3</v>
      </c>
      <c r="V2178" s="8">
        <v>2.0</v>
      </c>
      <c r="W2178" s="8">
        <v>2.2</v>
      </c>
      <c r="X2178" s="8">
        <v>1.5</v>
      </c>
      <c r="Y2178" s="8">
        <v>0.3</v>
      </c>
      <c r="Z2178" s="8">
        <v>2.1</v>
      </c>
      <c r="AA2178" s="8">
        <v>24.9</v>
      </c>
      <c r="AB2178" s="8">
        <v>2.0</v>
      </c>
      <c r="AC2178" s="8">
        <v>0.0</v>
      </c>
      <c r="AD2178" s="8">
        <v>-3.6</v>
      </c>
      <c r="AE2178" s="14">
        <v>2010.0</v>
      </c>
      <c r="AF2178" s="17"/>
    </row>
    <row r="2179">
      <c r="A2179" s="8">
        <v>23.0</v>
      </c>
      <c r="B2179" s="9" t="s">
        <v>4384</v>
      </c>
      <c r="C2179" s="10" t="s">
        <v>4385</v>
      </c>
      <c r="D2179" s="8">
        <v>24.0</v>
      </c>
      <c r="E2179" s="8">
        <v>34.0</v>
      </c>
      <c r="F2179" s="8">
        <v>17.0</v>
      </c>
      <c r="G2179" s="8">
        <v>17.0</v>
      </c>
      <c r="H2179" s="8">
        <v>27.7</v>
      </c>
      <c r="I2179" s="11">
        <v>13.3</v>
      </c>
      <c r="J2179" s="10">
        <v>4.6</v>
      </c>
      <c r="K2179" s="10">
        <v>11.6</v>
      </c>
      <c r="L2179" s="8">
        <v>40.1</v>
      </c>
      <c r="M2179" s="10">
        <v>1.9</v>
      </c>
      <c r="N2179" s="10">
        <v>5.6</v>
      </c>
      <c r="O2179" s="8">
        <v>34.9</v>
      </c>
      <c r="P2179" s="8">
        <v>2.1</v>
      </c>
      <c r="Q2179" s="8">
        <v>2.4</v>
      </c>
      <c r="R2179" s="8">
        <v>85.5</v>
      </c>
      <c r="S2179" s="8">
        <v>0.4</v>
      </c>
      <c r="T2179" s="8">
        <v>1.8</v>
      </c>
      <c r="U2179" s="8">
        <v>2.2</v>
      </c>
      <c r="V2179" s="8">
        <v>4.1</v>
      </c>
      <c r="W2179" s="8">
        <v>2.3</v>
      </c>
      <c r="X2179" s="8">
        <v>1.4</v>
      </c>
      <c r="Y2179" s="8">
        <v>0.1</v>
      </c>
      <c r="Z2179" s="8">
        <v>2.0</v>
      </c>
      <c r="AA2179" s="8">
        <v>24.4</v>
      </c>
      <c r="AB2179" s="8">
        <v>1.0</v>
      </c>
      <c r="AC2179" s="8">
        <v>0.0</v>
      </c>
      <c r="AD2179" s="8">
        <v>0.6</v>
      </c>
      <c r="AE2179" s="14">
        <v>2010.0</v>
      </c>
      <c r="AF2179" s="17"/>
    </row>
    <row r="2180">
      <c r="A2180" s="8">
        <v>24.0</v>
      </c>
      <c r="B2180" s="9" t="s">
        <v>4386</v>
      </c>
      <c r="C2180" s="10" t="s">
        <v>4387</v>
      </c>
      <c r="D2180" s="8">
        <v>27.0</v>
      </c>
      <c r="E2180" s="8">
        <v>32.0</v>
      </c>
      <c r="F2180" s="8">
        <v>18.0</v>
      </c>
      <c r="G2180" s="8">
        <v>14.0</v>
      </c>
      <c r="H2180" s="8">
        <v>29.1</v>
      </c>
      <c r="I2180" s="11">
        <v>12.8</v>
      </c>
      <c r="J2180" s="10">
        <v>5.1</v>
      </c>
      <c r="K2180" s="10">
        <v>10.5</v>
      </c>
      <c r="L2180" s="8">
        <v>48.4</v>
      </c>
      <c r="M2180" s="8">
        <v>0.0</v>
      </c>
      <c r="N2180" s="8">
        <v>0.0</v>
      </c>
      <c r="O2180" s="8">
        <v>0.0</v>
      </c>
      <c r="P2180" s="8">
        <v>2.7</v>
      </c>
      <c r="Q2180" s="8">
        <v>3.8</v>
      </c>
      <c r="R2180" s="8">
        <v>72.5</v>
      </c>
      <c r="S2180" s="8">
        <v>3.2</v>
      </c>
      <c r="T2180" s="8">
        <v>6.7</v>
      </c>
      <c r="U2180" s="8">
        <v>9.9</v>
      </c>
      <c r="V2180" s="8">
        <v>2.2</v>
      </c>
      <c r="W2180" s="8">
        <v>2.0</v>
      </c>
      <c r="X2180" s="8">
        <v>1.7</v>
      </c>
      <c r="Y2180" s="8">
        <v>0.6</v>
      </c>
      <c r="Z2180" s="8">
        <v>3.0</v>
      </c>
      <c r="AA2180" s="8">
        <v>29.6</v>
      </c>
      <c r="AB2180" s="8">
        <v>13.0</v>
      </c>
      <c r="AC2180" s="8">
        <v>0.0</v>
      </c>
      <c r="AD2180" s="8">
        <v>0.6</v>
      </c>
      <c r="AE2180" s="14">
        <v>2010.0</v>
      </c>
      <c r="AF2180" s="17"/>
    </row>
    <row r="2181">
      <c r="A2181" s="8">
        <v>25.0</v>
      </c>
      <c r="B2181" s="9" t="s">
        <v>4388</v>
      </c>
      <c r="C2181" s="10" t="s">
        <v>4389</v>
      </c>
      <c r="D2181" s="8">
        <v>29.0</v>
      </c>
      <c r="E2181" s="8">
        <v>33.0</v>
      </c>
      <c r="F2181" s="8">
        <v>13.0</v>
      </c>
      <c r="G2181" s="8">
        <v>20.0</v>
      </c>
      <c r="H2181" s="8">
        <v>33.6</v>
      </c>
      <c r="I2181" s="11">
        <v>12.6</v>
      </c>
      <c r="J2181" s="10">
        <v>4.1</v>
      </c>
      <c r="K2181" s="10">
        <v>9.9</v>
      </c>
      <c r="L2181" s="8">
        <v>41.0</v>
      </c>
      <c r="M2181" s="10">
        <v>0.5</v>
      </c>
      <c r="N2181" s="10">
        <v>2.0</v>
      </c>
      <c r="O2181" s="8">
        <v>22.7</v>
      </c>
      <c r="P2181" s="8">
        <v>4.0</v>
      </c>
      <c r="Q2181" s="8">
        <v>4.5</v>
      </c>
      <c r="R2181" s="8">
        <v>89.9</v>
      </c>
      <c r="S2181" s="8">
        <v>0.9</v>
      </c>
      <c r="T2181" s="8">
        <v>3.0</v>
      </c>
      <c r="U2181" s="8">
        <v>4.0</v>
      </c>
      <c r="V2181" s="8">
        <v>5.6</v>
      </c>
      <c r="W2181" s="8">
        <v>2.3</v>
      </c>
      <c r="X2181" s="8">
        <v>1.4</v>
      </c>
      <c r="Y2181" s="8">
        <v>0.2</v>
      </c>
      <c r="Z2181" s="8">
        <v>2.6</v>
      </c>
      <c r="AA2181" s="8">
        <v>25.7</v>
      </c>
      <c r="AB2181" s="8">
        <v>4.0</v>
      </c>
      <c r="AC2181" s="8">
        <v>0.0</v>
      </c>
      <c r="AD2181" s="8">
        <v>-0.6</v>
      </c>
      <c r="AE2181" s="14">
        <v>2010.0</v>
      </c>
      <c r="AF2181" s="17"/>
    </row>
    <row r="2182">
      <c r="A2182" s="8">
        <v>26.0</v>
      </c>
      <c r="B2182" s="9" t="s">
        <v>4390</v>
      </c>
      <c r="C2182" s="10" t="s">
        <v>4391</v>
      </c>
      <c r="D2182" s="8">
        <v>26.0</v>
      </c>
      <c r="E2182" s="8">
        <v>18.0</v>
      </c>
      <c r="F2182" s="8">
        <v>3.0</v>
      </c>
      <c r="G2182" s="8">
        <v>15.0</v>
      </c>
      <c r="H2182" s="8">
        <v>28.7</v>
      </c>
      <c r="I2182" s="11">
        <v>12.4</v>
      </c>
      <c r="J2182" s="10">
        <v>4.3</v>
      </c>
      <c r="K2182" s="10">
        <v>10.3</v>
      </c>
      <c r="L2182" s="8">
        <v>42.2</v>
      </c>
      <c r="M2182" s="10">
        <v>1.7</v>
      </c>
      <c r="N2182" s="10">
        <v>4.5</v>
      </c>
      <c r="O2182" s="8">
        <v>37.0</v>
      </c>
      <c r="P2182" s="8">
        <v>2.1</v>
      </c>
      <c r="Q2182" s="8">
        <v>2.7</v>
      </c>
      <c r="R2182" s="8">
        <v>77.6</v>
      </c>
      <c r="S2182" s="8">
        <v>0.4</v>
      </c>
      <c r="T2182" s="8">
        <v>1.1</v>
      </c>
      <c r="U2182" s="8">
        <v>1.4</v>
      </c>
      <c r="V2182" s="8">
        <v>3.9</v>
      </c>
      <c r="W2182" s="8">
        <v>2.2</v>
      </c>
      <c r="X2182" s="8">
        <v>1.0</v>
      </c>
      <c r="Y2182" s="8">
        <v>0.1</v>
      </c>
      <c r="Z2182" s="8">
        <v>1.8</v>
      </c>
      <c r="AA2182" s="8">
        <v>21.7</v>
      </c>
      <c r="AB2182" s="8">
        <v>0.0</v>
      </c>
      <c r="AC2182" s="8">
        <v>0.0</v>
      </c>
      <c r="AD2182" s="8">
        <v>-11.1</v>
      </c>
      <c r="AE2182" s="14">
        <v>2010.0</v>
      </c>
      <c r="AF2182" s="17"/>
    </row>
    <row r="2183">
      <c r="A2183" s="8">
        <v>27.0</v>
      </c>
      <c r="B2183" s="9" t="s">
        <v>4392</v>
      </c>
      <c r="C2183" s="10" t="s">
        <v>4393</v>
      </c>
      <c r="D2183" s="8">
        <v>29.0</v>
      </c>
      <c r="E2183" s="8">
        <v>34.0</v>
      </c>
      <c r="F2183" s="8">
        <v>19.0</v>
      </c>
      <c r="G2183" s="8">
        <v>15.0</v>
      </c>
      <c r="H2183" s="8">
        <v>25.7</v>
      </c>
      <c r="I2183" s="11">
        <v>12.4</v>
      </c>
      <c r="J2183" s="10">
        <v>5.6</v>
      </c>
      <c r="K2183" s="10">
        <v>9.8</v>
      </c>
      <c r="L2183" s="8">
        <v>57.1</v>
      </c>
      <c r="M2183" s="8">
        <v>0.0</v>
      </c>
      <c r="N2183" s="8">
        <v>0.0</v>
      </c>
      <c r="O2183" s="8">
        <v>0.0</v>
      </c>
      <c r="P2183" s="8">
        <v>1.2</v>
      </c>
      <c r="Q2183" s="8">
        <v>2.2</v>
      </c>
      <c r="R2183" s="8">
        <v>54.7</v>
      </c>
      <c r="S2183" s="8">
        <v>2.8</v>
      </c>
      <c r="T2183" s="8">
        <v>5.5</v>
      </c>
      <c r="U2183" s="8">
        <v>8.3</v>
      </c>
      <c r="V2183" s="8">
        <v>0.9</v>
      </c>
      <c r="W2183" s="8">
        <v>1.8</v>
      </c>
      <c r="X2183" s="8">
        <v>0.8</v>
      </c>
      <c r="Y2183" s="8">
        <v>1.2</v>
      </c>
      <c r="Z2183" s="8">
        <v>3.2</v>
      </c>
      <c r="AA2183" s="8">
        <v>25.5</v>
      </c>
      <c r="AB2183" s="8">
        <v>15.0</v>
      </c>
      <c r="AC2183" s="8">
        <v>0.0</v>
      </c>
      <c r="AD2183" s="8">
        <v>0.5</v>
      </c>
      <c r="AE2183" s="14">
        <v>2010.0</v>
      </c>
      <c r="AF2183" s="17"/>
    </row>
    <row r="2184">
      <c r="A2184" s="8">
        <v>28.0</v>
      </c>
      <c r="B2184" s="9" t="s">
        <v>4394</v>
      </c>
      <c r="C2184" s="10" t="s">
        <v>4395</v>
      </c>
      <c r="D2184" s="8">
        <v>27.0</v>
      </c>
      <c r="E2184" s="8">
        <v>34.0</v>
      </c>
      <c r="F2184" s="8">
        <v>22.0</v>
      </c>
      <c r="G2184" s="8">
        <v>12.0</v>
      </c>
      <c r="H2184" s="8">
        <v>33.2</v>
      </c>
      <c r="I2184" s="11">
        <v>12.1</v>
      </c>
      <c r="J2184" s="10">
        <v>4.6</v>
      </c>
      <c r="K2184" s="10">
        <v>10.4</v>
      </c>
      <c r="L2184" s="8">
        <v>44.5</v>
      </c>
      <c r="M2184" s="10">
        <v>0.4</v>
      </c>
      <c r="N2184" s="10">
        <v>1.5</v>
      </c>
      <c r="O2184" s="8">
        <v>28.8</v>
      </c>
      <c r="P2184" s="8">
        <v>2.4</v>
      </c>
      <c r="Q2184" s="8">
        <v>3.1</v>
      </c>
      <c r="R2184" s="8">
        <v>76.6</v>
      </c>
      <c r="S2184" s="8">
        <v>0.5</v>
      </c>
      <c r="T2184" s="8">
        <v>2.5</v>
      </c>
      <c r="U2184" s="8">
        <v>3.0</v>
      </c>
      <c r="V2184" s="8">
        <v>4.0</v>
      </c>
      <c r="W2184" s="8">
        <v>2.8</v>
      </c>
      <c r="X2184" s="8">
        <v>1.4</v>
      </c>
      <c r="Y2184" s="8">
        <v>0.2</v>
      </c>
      <c r="Z2184" s="8">
        <v>2.0</v>
      </c>
      <c r="AA2184" s="8">
        <v>22.7</v>
      </c>
      <c r="AB2184" s="8">
        <v>0.0</v>
      </c>
      <c r="AC2184" s="8">
        <v>0.0</v>
      </c>
      <c r="AD2184" s="8">
        <v>4.4</v>
      </c>
      <c r="AE2184" s="14">
        <v>2010.0</v>
      </c>
      <c r="AF2184" s="17"/>
    </row>
    <row r="2185">
      <c r="A2185" s="8">
        <v>29.0</v>
      </c>
      <c r="B2185" s="9" t="s">
        <v>4396</v>
      </c>
      <c r="C2185" s="10" t="s">
        <v>4397</v>
      </c>
      <c r="D2185" s="8">
        <v>23.0</v>
      </c>
      <c r="E2185" s="8">
        <v>32.0</v>
      </c>
      <c r="F2185" s="8">
        <v>15.0</v>
      </c>
      <c r="G2185" s="8">
        <v>17.0</v>
      </c>
      <c r="H2185" s="8">
        <v>25.4</v>
      </c>
      <c r="I2185" s="11">
        <v>12.0</v>
      </c>
      <c r="J2185" s="10">
        <v>4.1</v>
      </c>
      <c r="K2185" s="10">
        <v>8.9</v>
      </c>
      <c r="L2185" s="8">
        <v>46.5</v>
      </c>
      <c r="M2185" s="10">
        <v>0.6</v>
      </c>
      <c r="N2185" s="10">
        <v>1.7</v>
      </c>
      <c r="O2185" s="8">
        <v>35.8</v>
      </c>
      <c r="P2185" s="8">
        <v>3.1</v>
      </c>
      <c r="Q2185" s="8">
        <v>3.7</v>
      </c>
      <c r="R2185" s="8">
        <v>84.0</v>
      </c>
      <c r="S2185" s="8">
        <v>2.1</v>
      </c>
      <c r="T2185" s="8">
        <v>4.0</v>
      </c>
      <c r="U2185" s="8">
        <v>6.1</v>
      </c>
      <c r="V2185" s="8">
        <v>1.3</v>
      </c>
      <c r="W2185" s="8">
        <v>1.3</v>
      </c>
      <c r="X2185" s="8">
        <v>0.7</v>
      </c>
      <c r="Y2185" s="8">
        <v>1.2</v>
      </c>
      <c r="Z2185" s="8">
        <v>1.8</v>
      </c>
      <c r="AA2185" s="8">
        <v>23.6</v>
      </c>
      <c r="AB2185" s="8">
        <v>4.0</v>
      </c>
      <c r="AC2185" s="8">
        <v>0.0</v>
      </c>
      <c r="AD2185" s="8">
        <v>-0.4</v>
      </c>
      <c r="AE2185" s="14">
        <v>2010.0</v>
      </c>
      <c r="AF2185" s="17"/>
    </row>
    <row r="2186">
      <c r="A2186" s="8">
        <v>30.0</v>
      </c>
      <c r="B2186" s="9" t="s">
        <v>4398</v>
      </c>
      <c r="C2186" s="10" t="s">
        <v>4399</v>
      </c>
      <c r="D2186" s="8">
        <v>28.0</v>
      </c>
      <c r="E2186" s="8">
        <v>34.0</v>
      </c>
      <c r="F2186" s="8">
        <v>6.0</v>
      </c>
      <c r="G2186" s="8">
        <v>28.0</v>
      </c>
      <c r="H2186" s="8">
        <v>24.6</v>
      </c>
      <c r="I2186" s="11">
        <v>11.9</v>
      </c>
      <c r="J2186" s="10">
        <v>4.3</v>
      </c>
      <c r="K2186" s="10">
        <v>10.6</v>
      </c>
      <c r="L2186" s="8">
        <v>40.2</v>
      </c>
      <c r="M2186" s="10">
        <v>0.7</v>
      </c>
      <c r="N2186" s="10">
        <v>2.2</v>
      </c>
      <c r="O2186" s="8">
        <v>30.3</v>
      </c>
      <c r="P2186" s="8">
        <v>2.7</v>
      </c>
      <c r="Q2186" s="8">
        <v>3.8</v>
      </c>
      <c r="R2186" s="8">
        <v>70.8</v>
      </c>
      <c r="S2186" s="8">
        <v>0.9</v>
      </c>
      <c r="T2186" s="8">
        <v>1.5</v>
      </c>
      <c r="U2186" s="8">
        <v>2.4</v>
      </c>
      <c r="V2186" s="8">
        <v>1.7</v>
      </c>
      <c r="W2186" s="8">
        <v>2.5</v>
      </c>
      <c r="X2186" s="8">
        <v>1.6</v>
      </c>
      <c r="Y2186" s="8">
        <v>0.4</v>
      </c>
      <c r="Z2186" s="8">
        <v>2.7</v>
      </c>
      <c r="AA2186" s="8">
        <v>20.4</v>
      </c>
      <c r="AB2186" s="8">
        <v>0.0</v>
      </c>
      <c r="AC2186" s="8">
        <v>0.0</v>
      </c>
      <c r="AD2186" s="8">
        <v>-10.3</v>
      </c>
      <c r="AE2186" s="14">
        <v>2010.0</v>
      </c>
      <c r="AF2186" s="17"/>
    </row>
    <row r="2187">
      <c r="A2187" s="8">
        <v>31.0</v>
      </c>
      <c r="B2187" s="9" t="s">
        <v>4400</v>
      </c>
      <c r="C2187" s="10" t="s">
        <v>4401</v>
      </c>
      <c r="D2187" s="8">
        <v>25.0</v>
      </c>
      <c r="E2187" s="8">
        <v>34.0</v>
      </c>
      <c r="F2187" s="8">
        <v>13.0</v>
      </c>
      <c r="G2187" s="8">
        <v>21.0</v>
      </c>
      <c r="H2187" s="8">
        <v>22.3</v>
      </c>
      <c r="I2187" s="11">
        <v>11.8</v>
      </c>
      <c r="J2187" s="10">
        <v>4.5</v>
      </c>
      <c r="K2187" s="10">
        <v>10.8</v>
      </c>
      <c r="L2187" s="8">
        <v>41.6</v>
      </c>
      <c r="M2187" s="10">
        <v>1.4</v>
      </c>
      <c r="N2187" s="10">
        <v>3.7</v>
      </c>
      <c r="O2187" s="8">
        <v>36.5</v>
      </c>
      <c r="P2187" s="8">
        <v>1.5</v>
      </c>
      <c r="Q2187" s="8">
        <v>2.1</v>
      </c>
      <c r="R2187" s="8">
        <v>70.4</v>
      </c>
      <c r="S2187" s="8">
        <v>0.9</v>
      </c>
      <c r="T2187" s="8">
        <v>3.1</v>
      </c>
      <c r="U2187" s="8">
        <v>4.1</v>
      </c>
      <c r="V2187" s="8">
        <v>1.4</v>
      </c>
      <c r="W2187" s="8">
        <v>2.0</v>
      </c>
      <c r="X2187" s="8">
        <v>1.3</v>
      </c>
      <c r="Y2187" s="8">
        <v>0.6</v>
      </c>
      <c r="Z2187" s="8">
        <v>2.1</v>
      </c>
      <c r="AA2187" s="8">
        <v>22.3</v>
      </c>
      <c r="AB2187" s="8">
        <v>1.0</v>
      </c>
      <c r="AC2187" s="8">
        <v>0.0</v>
      </c>
      <c r="AD2187" s="8">
        <v>-1.9</v>
      </c>
      <c r="AE2187" s="14">
        <v>2010.0</v>
      </c>
      <c r="AF2187" s="17"/>
    </row>
    <row r="2188">
      <c r="A2188" s="8">
        <v>32.0</v>
      </c>
      <c r="B2188" s="9" t="s">
        <v>4402</v>
      </c>
      <c r="C2188" s="10" t="s">
        <v>4403</v>
      </c>
      <c r="D2188" s="8">
        <v>24.0</v>
      </c>
      <c r="E2188" s="8">
        <v>28.0</v>
      </c>
      <c r="F2188" s="8">
        <v>13.0</v>
      </c>
      <c r="G2188" s="8">
        <v>15.0</v>
      </c>
      <c r="H2188" s="8">
        <v>22.7</v>
      </c>
      <c r="I2188" s="11">
        <v>11.5</v>
      </c>
      <c r="J2188" s="10">
        <v>4.0</v>
      </c>
      <c r="K2188" s="10">
        <v>8.1</v>
      </c>
      <c r="L2188" s="8">
        <v>49.1</v>
      </c>
      <c r="M2188" s="10">
        <v>0.1</v>
      </c>
      <c r="N2188" s="10">
        <v>0.4</v>
      </c>
      <c r="O2188" s="8">
        <v>18.2</v>
      </c>
      <c r="P2188" s="8">
        <v>3.5</v>
      </c>
      <c r="Q2188" s="8">
        <v>4.6</v>
      </c>
      <c r="R2188" s="8">
        <v>76.0</v>
      </c>
      <c r="S2188" s="8">
        <v>1.9</v>
      </c>
      <c r="T2188" s="8">
        <v>2.6</v>
      </c>
      <c r="U2188" s="8">
        <v>4.5</v>
      </c>
      <c r="V2188" s="8">
        <v>1.2</v>
      </c>
      <c r="W2188" s="8">
        <v>1.6</v>
      </c>
      <c r="X2188" s="8">
        <v>0.7</v>
      </c>
      <c r="Y2188" s="8">
        <v>0.8</v>
      </c>
      <c r="Z2188" s="8">
        <v>1.8</v>
      </c>
      <c r="AA2188" s="8">
        <v>20.1</v>
      </c>
      <c r="AB2188" s="8">
        <v>0.0</v>
      </c>
      <c r="AC2188" s="8">
        <v>0.0</v>
      </c>
      <c r="AD2188" s="8">
        <v>-0.5</v>
      </c>
      <c r="AE2188" s="14">
        <v>2010.0</v>
      </c>
      <c r="AF2188" s="17"/>
    </row>
    <row r="2189">
      <c r="A2189" s="8">
        <v>33.0</v>
      </c>
      <c r="B2189" s="9" t="s">
        <v>4404</v>
      </c>
      <c r="C2189" s="10" t="s">
        <v>4405</v>
      </c>
      <c r="D2189" s="8">
        <v>29.0</v>
      </c>
      <c r="E2189" s="8">
        <v>30.0</v>
      </c>
      <c r="F2189" s="8">
        <v>12.0</v>
      </c>
      <c r="G2189" s="8">
        <v>18.0</v>
      </c>
      <c r="H2189" s="8">
        <v>30.5</v>
      </c>
      <c r="I2189" s="11">
        <v>11.3</v>
      </c>
      <c r="J2189" s="10">
        <v>3.9</v>
      </c>
      <c r="K2189" s="10">
        <v>9.1</v>
      </c>
      <c r="L2189" s="8">
        <v>42.9</v>
      </c>
      <c r="M2189" s="8">
        <v>0.0</v>
      </c>
      <c r="N2189" s="8">
        <v>0.0</v>
      </c>
      <c r="O2189" s="8">
        <v>0.0</v>
      </c>
      <c r="P2189" s="8">
        <v>3.5</v>
      </c>
      <c r="Q2189" s="8">
        <v>5.3</v>
      </c>
      <c r="R2189" s="8">
        <v>66.3</v>
      </c>
      <c r="S2189" s="8">
        <v>4.0</v>
      </c>
      <c r="T2189" s="8">
        <v>6.3</v>
      </c>
      <c r="U2189" s="8">
        <v>10.3</v>
      </c>
      <c r="V2189" s="8">
        <v>0.8</v>
      </c>
      <c r="W2189" s="8">
        <v>1.6</v>
      </c>
      <c r="X2189" s="8">
        <v>1.2</v>
      </c>
      <c r="Y2189" s="8">
        <v>1.0</v>
      </c>
      <c r="Z2189" s="8">
        <v>3.0</v>
      </c>
      <c r="AA2189" s="8">
        <v>26.8</v>
      </c>
      <c r="AB2189" s="8">
        <v>12.0</v>
      </c>
      <c r="AC2189" s="8">
        <v>0.0</v>
      </c>
      <c r="AD2189" s="8">
        <v>-3.5</v>
      </c>
      <c r="AE2189" s="14">
        <v>2010.0</v>
      </c>
      <c r="AF2189" s="17"/>
    </row>
    <row r="2190">
      <c r="A2190" s="8">
        <v>34.0</v>
      </c>
      <c r="B2190" s="9" t="s">
        <v>4406</v>
      </c>
      <c r="C2190" s="10" t="s">
        <v>4407</v>
      </c>
      <c r="D2190" s="8">
        <v>22.0</v>
      </c>
      <c r="E2190" s="8">
        <v>34.0</v>
      </c>
      <c r="F2190" s="8">
        <v>13.0</v>
      </c>
      <c r="G2190" s="8">
        <v>21.0</v>
      </c>
      <c r="H2190" s="8">
        <v>25.5</v>
      </c>
      <c r="I2190" s="11">
        <v>11.1</v>
      </c>
      <c r="J2190" s="10">
        <v>4.1</v>
      </c>
      <c r="K2190" s="10">
        <v>11.1</v>
      </c>
      <c r="L2190" s="8">
        <v>37.0</v>
      </c>
      <c r="M2190" s="10">
        <v>0.9</v>
      </c>
      <c r="N2190" s="10">
        <v>2.8</v>
      </c>
      <c r="O2190" s="8">
        <v>34.0</v>
      </c>
      <c r="P2190" s="8">
        <v>2.0</v>
      </c>
      <c r="Q2190" s="8">
        <v>2.4</v>
      </c>
      <c r="R2190" s="8">
        <v>81.9</v>
      </c>
      <c r="S2190" s="8">
        <v>0.9</v>
      </c>
      <c r="T2190" s="8">
        <v>2.0</v>
      </c>
      <c r="U2190" s="8">
        <v>2.9</v>
      </c>
      <c r="V2190" s="8">
        <v>1.5</v>
      </c>
      <c r="W2190" s="8">
        <v>2.0</v>
      </c>
      <c r="X2190" s="8">
        <v>1.0</v>
      </c>
      <c r="Y2190" s="8">
        <v>0.2</v>
      </c>
      <c r="Z2190" s="8">
        <v>3.0</v>
      </c>
      <c r="AA2190" s="8">
        <v>18.8</v>
      </c>
      <c r="AB2190" s="8">
        <v>0.0</v>
      </c>
      <c r="AC2190" s="8">
        <v>0.0</v>
      </c>
      <c r="AD2190" s="8">
        <v>-0.7</v>
      </c>
      <c r="AE2190" s="14">
        <v>2010.0</v>
      </c>
      <c r="AF2190" s="17"/>
    </row>
    <row r="2191">
      <c r="A2191" s="8">
        <v>35.0</v>
      </c>
      <c r="B2191" s="9" t="s">
        <v>4408</v>
      </c>
      <c r="C2191" s="10" t="s">
        <v>4409</v>
      </c>
      <c r="D2191" s="8">
        <v>30.0</v>
      </c>
      <c r="E2191" s="8">
        <v>33.0</v>
      </c>
      <c r="F2191" s="8">
        <v>27.0</v>
      </c>
      <c r="G2191" s="8">
        <v>6.0</v>
      </c>
      <c r="H2191" s="8">
        <v>30.5</v>
      </c>
      <c r="I2191" s="11">
        <v>11.1</v>
      </c>
      <c r="J2191" s="10">
        <v>4.1</v>
      </c>
      <c r="K2191" s="10">
        <v>9.4</v>
      </c>
      <c r="L2191" s="8">
        <v>43.4</v>
      </c>
      <c r="M2191" s="10">
        <v>1.8</v>
      </c>
      <c r="N2191" s="10">
        <v>4.5</v>
      </c>
      <c r="O2191" s="8">
        <v>39.9</v>
      </c>
      <c r="P2191" s="8">
        <v>1.1</v>
      </c>
      <c r="Q2191" s="8">
        <v>1.3</v>
      </c>
      <c r="R2191" s="8">
        <v>85.7</v>
      </c>
      <c r="S2191" s="8">
        <v>0.2</v>
      </c>
      <c r="T2191" s="8">
        <v>2.5</v>
      </c>
      <c r="U2191" s="8">
        <v>2.7</v>
      </c>
      <c r="V2191" s="8">
        <v>5.8</v>
      </c>
      <c r="W2191" s="8">
        <v>1.8</v>
      </c>
      <c r="X2191" s="8">
        <v>1.5</v>
      </c>
      <c r="Y2191" s="8">
        <v>0.2</v>
      </c>
      <c r="Z2191" s="8">
        <v>1.4</v>
      </c>
      <c r="AA2191" s="8">
        <v>24.6</v>
      </c>
      <c r="AB2191" s="8">
        <v>3.0</v>
      </c>
      <c r="AC2191" s="8">
        <v>0.0</v>
      </c>
      <c r="AD2191" s="8">
        <v>8.8</v>
      </c>
      <c r="AE2191" s="14">
        <v>2010.0</v>
      </c>
      <c r="AF2191" s="17"/>
    </row>
    <row r="2192">
      <c r="A2192" s="8">
        <v>36.0</v>
      </c>
      <c r="B2192" s="9" t="s">
        <v>4410</v>
      </c>
      <c r="C2192" s="10" t="s">
        <v>4411</v>
      </c>
      <c r="D2192" s="8">
        <v>30.0</v>
      </c>
      <c r="E2192" s="8">
        <v>30.0</v>
      </c>
      <c r="F2192" s="8">
        <v>14.0</v>
      </c>
      <c r="G2192" s="8">
        <v>16.0</v>
      </c>
      <c r="H2192" s="8">
        <v>25.8</v>
      </c>
      <c r="I2192" s="11">
        <v>10.8</v>
      </c>
      <c r="J2192" s="10">
        <v>4.6</v>
      </c>
      <c r="K2192" s="10">
        <v>10.3</v>
      </c>
      <c r="L2192" s="8">
        <v>44.8</v>
      </c>
      <c r="M2192" s="10">
        <v>0.2</v>
      </c>
      <c r="N2192" s="10">
        <v>0.7</v>
      </c>
      <c r="O2192" s="8">
        <v>30.0</v>
      </c>
      <c r="P2192" s="8">
        <v>1.3</v>
      </c>
      <c r="Q2192" s="8">
        <v>1.5</v>
      </c>
      <c r="R2192" s="8">
        <v>84.8</v>
      </c>
      <c r="S2192" s="8">
        <v>1.6</v>
      </c>
      <c r="T2192" s="8">
        <v>3.3</v>
      </c>
      <c r="U2192" s="8">
        <v>4.9</v>
      </c>
      <c r="V2192" s="8">
        <v>2.2</v>
      </c>
      <c r="W2192" s="8">
        <v>1.8</v>
      </c>
      <c r="X2192" s="8">
        <v>0.4</v>
      </c>
      <c r="Y2192" s="8">
        <v>0.4</v>
      </c>
      <c r="Z2192" s="8">
        <v>2.2</v>
      </c>
      <c r="AA2192" s="8">
        <v>19.8</v>
      </c>
      <c r="AB2192" s="8">
        <v>0.0</v>
      </c>
      <c r="AC2192" s="8">
        <v>0.0</v>
      </c>
      <c r="AD2192" s="8">
        <v>-0.4</v>
      </c>
      <c r="AE2192" s="14">
        <v>2010.0</v>
      </c>
      <c r="AF2192" s="17"/>
    </row>
    <row r="2193">
      <c r="A2193" s="8">
        <v>37.0</v>
      </c>
      <c r="B2193" s="9" t="s">
        <v>4412</v>
      </c>
      <c r="C2193" s="10" t="s">
        <v>4413</v>
      </c>
      <c r="D2193" s="8">
        <v>29.0</v>
      </c>
      <c r="E2193" s="8">
        <v>34.0</v>
      </c>
      <c r="F2193" s="8">
        <v>14.0</v>
      </c>
      <c r="G2193" s="8">
        <v>20.0</v>
      </c>
      <c r="H2193" s="8">
        <v>27.5</v>
      </c>
      <c r="I2193" s="11">
        <v>10.7</v>
      </c>
      <c r="J2193" s="10">
        <v>4.3</v>
      </c>
      <c r="K2193" s="10">
        <v>10.8</v>
      </c>
      <c r="L2193" s="8">
        <v>39.6</v>
      </c>
      <c r="M2193" s="10">
        <v>1.1</v>
      </c>
      <c r="N2193" s="10">
        <v>3.2</v>
      </c>
      <c r="O2193" s="8">
        <v>34.9</v>
      </c>
      <c r="P2193" s="8">
        <v>1.0</v>
      </c>
      <c r="Q2193" s="8">
        <v>1.3</v>
      </c>
      <c r="R2193" s="8">
        <v>81.4</v>
      </c>
      <c r="S2193" s="8">
        <v>1.0</v>
      </c>
      <c r="T2193" s="8">
        <v>1.9</v>
      </c>
      <c r="U2193" s="8">
        <v>2.9</v>
      </c>
      <c r="V2193" s="8">
        <v>2.4</v>
      </c>
      <c r="W2193" s="8">
        <v>1.2</v>
      </c>
      <c r="X2193" s="8">
        <v>1.6</v>
      </c>
      <c r="Y2193" s="8">
        <v>0.2</v>
      </c>
      <c r="Z2193" s="8">
        <v>1.8</v>
      </c>
      <c r="AA2193" s="8">
        <v>20.8</v>
      </c>
      <c r="AB2193" s="8">
        <v>0.0</v>
      </c>
      <c r="AC2193" s="8">
        <v>0.0</v>
      </c>
      <c r="AD2193" s="8">
        <v>1.0</v>
      </c>
      <c r="AE2193" s="14">
        <v>2010.0</v>
      </c>
      <c r="AF2193" s="17"/>
    </row>
    <row r="2194">
      <c r="A2194" s="8">
        <v>38.0</v>
      </c>
      <c r="B2194" s="9" t="s">
        <v>4414</v>
      </c>
      <c r="C2194" s="10" t="s">
        <v>4415</v>
      </c>
      <c r="D2194" s="8">
        <v>40.0</v>
      </c>
      <c r="E2194" s="8">
        <v>34.0</v>
      </c>
      <c r="F2194" s="8">
        <v>22.0</v>
      </c>
      <c r="G2194" s="8">
        <v>12.0</v>
      </c>
      <c r="H2194" s="8">
        <v>29.2</v>
      </c>
      <c r="I2194" s="11">
        <v>10.6</v>
      </c>
      <c r="J2194" s="10">
        <v>4.1</v>
      </c>
      <c r="K2194" s="10">
        <v>8.1</v>
      </c>
      <c r="L2194" s="8">
        <v>51.1</v>
      </c>
      <c r="M2194" s="10">
        <v>0.2</v>
      </c>
      <c r="N2194" s="10">
        <v>0.7</v>
      </c>
      <c r="O2194" s="8">
        <v>26.1</v>
      </c>
      <c r="P2194" s="8">
        <v>2.2</v>
      </c>
      <c r="Q2194" s="8">
        <v>2.7</v>
      </c>
      <c r="R2194" s="8">
        <v>82.6</v>
      </c>
      <c r="S2194" s="8">
        <v>2.2</v>
      </c>
      <c r="T2194" s="8">
        <v>3.2</v>
      </c>
      <c r="U2194" s="8">
        <v>5.4</v>
      </c>
      <c r="V2194" s="8">
        <v>2.0</v>
      </c>
      <c r="W2194" s="8">
        <v>1.5</v>
      </c>
      <c r="X2194" s="8">
        <v>1.4</v>
      </c>
      <c r="Y2194" s="8">
        <v>0.9</v>
      </c>
      <c r="Z2194" s="8">
        <v>3.0</v>
      </c>
      <c r="AA2194" s="8">
        <v>22.8</v>
      </c>
      <c r="AB2194" s="8">
        <v>2.0</v>
      </c>
      <c r="AC2194" s="8">
        <v>0.0</v>
      </c>
      <c r="AD2194" s="8">
        <v>4.1</v>
      </c>
      <c r="AE2194" s="14">
        <v>2010.0</v>
      </c>
      <c r="AF2194" s="17"/>
    </row>
    <row r="2195">
      <c r="A2195" s="8">
        <v>39.0</v>
      </c>
      <c r="B2195" s="9" t="s">
        <v>4416</v>
      </c>
      <c r="C2195" s="10" t="s">
        <v>4417</v>
      </c>
      <c r="D2195" s="8">
        <v>31.0</v>
      </c>
      <c r="E2195" s="8">
        <v>34.0</v>
      </c>
      <c r="F2195" s="8">
        <v>14.0</v>
      </c>
      <c r="G2195" s="8">
        <v>20.0</v>
      </c>
      <c r="H2195" s="8">
        <v>24.1</v>
      </c>
      <c r="I2195" s="11">
        <v>10.4</v>
      </c>
      <c r="J2195" s="10">
        <v>4.2</v>
      </c>
      <c r="K2195" s="10">
        <v>7.4</v>
      </c>
      <c r="L2195" s="8">
        <v>57.4</v>
      </c>
      <c r="M2195" s="8">
        <v>0.0</v>
      </c>
      <c r="N2195" s="8">
        <v>0.0</v>
      </c>
      <c r="O2195" s="8">
        <v>0.0</v>
      </c>
      <c r="P2195" s="8">
        <v>1.9</v>
      </c>
      <c r="Q2195" s="8">
        <v>2.6</v>
      </c>
      <c r="R2195" s="8">
        <v>71.9</v>
      </c>
      <c r="S2195" s="8">
        <v>1.5</v>
      </c>
      <c r="T2195" s="8">
        <v>4.6</v>
      </c>
      <c r="U2195" s="8">
        <v>6.2</v>
      </c>
      <c r="V2195" s="8">
        <v>1.6</v>
      </c>
      <c r="W2195" s="8">
        <v>1.6</v>
      </c>
      <c r="X2195" s="8">
        <v>1.0</v>
      </c>
      <c r="Y2195" s="8">
        <v>0.7</v>
      </c>
      <c r="Z2195" s="8">
        <v>2.1</v>
      </c>
      <c r="AA2195" s="8">
        <v>21.6</v>
      </c>
      <c r="AB2195" s="8">
        <v>4.0</v>
      </c>
      <c r="AC2195" s="8">
        <v>0.0</v>
      </c>
      <c r="AD2195" s="8">
        <v>-1.8</v>
      </c>
      <c r="AE2195" s="14">
        <v>2010.0</v>
      </c>
      <c r="AF2195" s="17"/>
    </row>
    <row r="2196">
      <c r="A2196" s="8">
        <v>40.0</v>
      </c>
      <c r="B2196" s="9" t="s">
        <v>4418</v>
      </c>
      <c r="C2196" s="10" t="s">
        <v>4419</v>
      </c>
      <c r="D2196" s="8">
        <v>26.0</v>
      </c>
      <c r="E2196" s="8">
        <v>34.0</v>
      </c>
      <c r="F2196" s="8">
        <v>13.0</v>
      </c>
      <c r="G2196" s="8">
        <v>21.0</v>
      </c>
      <c r="H2196" s="8">
        <v>32.5</v>
      </c>
      <c r="I2196" s="11">
        <v>10.2</v>
      </c>
      <c r="J2196" s="10">
        <v>4.0</v>
      </c>
      <c r="K2196" s="10">
        <v>9.1</v>
      </c>
      <c r="L2196" s="8">
        <v>44.3</v>
      </c>
      <c r="M2196" s="10">
        <v>1.0</v>
      </c>
      <c r="N2196" s="10">
        <v>2.6</v>
      </c>
      <c r="O2196" s="8">
        <v>40.2</v>
      </c>
      <c r="P2196" s="8">
        <v>1.1</v>
      </c>
      <c r="Q2196" s="8">
        <v>1.4</v>
      </c>
      <c r="R2196" s="8">
        <v>77.6</v>
      </c>
      <c r="S2196" s="8">
        <v>0.8</v>
      </c>
      <c r="T2196" s="8">
        <v>3.2</v>
      </c>
      <c r="U2196" s="8">
        <v>4.0</v>
      </c>
      <c r="V2196" s="8">
        <v>2.8</v>
      </c>
      <c r="W2196" s="8">
        <v>1.4</v>
      </c>
      <c r="X2196" s="8">
        <v>1.0</v>
      </c>
      <c r="Y2196" s="8">
        <v>0.3</v>
      </c>
      <c r="Z2196" s="8">
        <v>1.6</v>
      </c>
      <c r="AA2196" s="8">
        <v>20.7</v>
      </c>
      <c r="AB2196" s="8">
        <v>0.0</v>
      </c>
      <c r="AC2196" s="8">
        <v>0.0</v>
      </c>
      <c r="AD2196" s="8">
        <v>-0.9</v>
      </c>
      <c r="AE2196" s="14">
        <v>2010.0</v>
      </c>
      <c r="AF2196" s="17"/>
    </row>
    <row r="2197">
      <c r="A2197" s="8">
        <v>41.0</v>
      </c>
      <c r="B2197" s="9" t="s">
        <v>4420</v>
      </c>
      <c r="C2197" s="10" t="s">
        <v>4421</v>
      </c>
      <c r="D2197" s="8">
        <v>26.0</v>
      </c>
      <c r="E2197" s="8">
        <v>34.0</v>
      </c>
      <c r="F2197" s="8">
        <v>28.0</v>
      </c>
      <c r="G2197" s="8">
        <v>6.0</v>
      </c>
      <c r="H2197" s="8">
        <v>24.7</v>
      </c>
      <c r="I2197" s="11">
        <v>10.1</v>
      </c>
      <c r="J2197" s="10">
        <v>3.8</v>
      </c>
      <c r="K2197" s="10">
        <v>7.5</v>
      </c>
      <c r="L2197" s="8">
        <v>50.0</v>
      </c>
      <c r="M2197" s="10">
        <v>0.2</v>
      </c>
      <c r="N2197" s="10">
        <v>0.7</v>
      </c>
      <c r="O2197" s="8">
        <v>34.8</v>
      </c>
      <c r="P2197" s="8">
        <v>2.4</v>
      </c>
      <c r="Q2197" s="8">
        <v>3.4</v>
      </c>
      <c r="R2197" s="8">
        <v>71.1</v>
      </c>
      <c r="S2197" s="8">
        <v>2.1</v>
      </c>
      <c r="T2197" s="8">
        <v>3.1</v>
      </c>
      <c r="U2197" s="8">
        <v>5.2</v>
      </c>
      <c r="V2197" s="8">
        <v>1.4</v>
      </c>
      <c r="W2197" s="8">
        <v>1.8</v>
      </c>
      <c r="X2197" s="8">
        <v>1.6</v>
      </c>
      <c r="Y2197" s="8">
        <v>0.6</v>
      </c>
      <c r="Z2197" s="8">
        <v>3.1</v>
      </c>
      <c r="AA2197" s="8">
        <v>21.4</v>
      </c>
      <c r="AB2197" s="8">
        <v>1.0</v>
      </c>
      <c r="AC2197" s="8">
        <v>0.0</v>
      </c>
      <c r="AD2197" s="8">
        <v>6.4</v>
      </c>
      <c r="AE2197" s="14">
        <v>2010.0</v>
      </c>
      <c r="AF2197" s="17"/>
    </row>
    <row r="2198">
      <c r="A2198" s="8">
        <v>42.0</v>
      </c>
      <c r="B2198" s="9" t="s">
        <v>4422</v>
      </c>
      <c r="C2198" s="10" t="s">
        <v>4423</v>
      </c>
      <c r="D2198" s="8">
        <v>28.0</v>
      </c>
      <c r="E2198" s="8">
        <v>34.0</v>
      </c>
      <c r="F2198" s="8">
        <v>17.0</v>
      </c>
      <c r="G2198" s="8">
        <v>17.0</v>
      </c>
      <c r="H2198" s="8">
        <v>25.2</v>
      </c>
      <c r="I2198" s="11">
        <v>10.1</v>
      </c>
      <c r="J2198" s="10">
        <v>3.6</v>
      </c>
      <c r="K2198" s="10">
        <v>8.5</v>
      </c>
      <c r="L2198" s="8">
        <v>42.0</v>
      </c>
      <c r="M2198" s="10">
        <v>1.4</v>
      </c>
      <c r="N2198" s="10">
        <v>3.9</v>
      </c>
      <c r="O2198" s="8">
        <v>36.6</v>
      </c>
      <c r="P2198" s="8">
        <v>1.5</v>
      </c>
      <c r="Q2198" s="8">
        <v>1.9</v>
      </c>
      <c r="R2198" s="8">
        <v>80.0</v>
      </c>
      <c r="S2198" s="8">
        <v>0.2</v>
      </c>
      <c r="T2198" s="8">
        <v>2.4</v>
      </c>
      <c r="U2198" s="8">
        <v>2.7</v>
      </c>
      <c r="V2198" s="8">
        <v>2.3</v>
      </c>
      <c r="W2198" s="8">
        <v>1.6</v>
      </c>
      <c r="X2198" s="8">
        <v>1.6</v>
      </c>
      <c r="Y2198" s="8">
        <v>0.1</v>
      </c>
      <c r="Z2198" s="8">
        <v>2.7</v>
      </c>
      <c r="AA2198" s="8">
        <v>19.9</v>
      </c>
      <c r="AB2198" s="8">
        <v>0.0</v>
      </c>
      <c r="AC2198" s="8">
        <v>0.0</v>
      </c>
      <c r="AD2198" s="8">
        <v>3.4</v>
      </c>
      <c r="AE2198" s="14">
        <v>2010.0</v>
      </c>
      <c r="AF2198" s="17"/>
    </row>
    <row r="2199">
      <c r="A2199" s="8">
        <v>43.0</v>
      </c>
      <c r="B2199" s="9" t="s">
        <v>4424</v>
      </c>
      <c r="C2199" s="10" t="s">
        <v>4425</v>
      </c>
      <c r="D2199" s="8">
        <v>28.0</v>
      </c>
      <c r="E2199" s="8">
        <v>35.0</v>
      </c>
      <c r="F2199" s="8">
        <v>10.0</v>
      </c>
      <c r="G2199" s="8">
        <v>25.0</v>
      </c>
      <c r="H2199" s="8">
        <v>17.0</v>
      </c>
      <c r="I2199" s="11">
        <v>9.9</v>
      </c>
      <c r="J2199" s="10">
        <v>4.2</v>
      </c>
      <c r="K2199" s="10">
        <v>8.1</v>
      </c>
      <c r="L2199" s="8">
        <v>51.6</v>
      </c>
      <c r="M2199" s="8">
        <v>0.0</v>
      </c>
      <c r="N2199" s="10">
        <v>0.1</v>
      </c>
      <c r="O2199" s="8">
        <v>25.0</v>
      </c>
      <c r="P2199" s="8">
        <v>1.6</v>
      </c>
      <c r="Q2199" s="8">
        <v>2.3</v>
      </c>
      <c r="R2199" s="8">
        <v>67.9</v>
      </c>
      <c r="S2199" s="8">
        <v>1.6</v>
      </c>
      <c r="T2199" s="8">
        <v>3.1</v>
      </c>
      <c r="U2199" s="8">
        <v>4.7</v>
      </c>
      <c r="V2199" s="8">
        <v>1.3</v>
      </c>
      <c r="W2199" s="8">
        <v>2.7</v>
      </c>
      <c r="X2199" s="8">
        <v>0.9</v>
      </c>
      <c r="Y2199" s="8">
        <v>0.6</v>
      </c>
      <c r="Z2199" s="8">
        <v>2.6</v>
      </c>
      <c r="AA2199" s="8">
        <v>19.1</v>
      </c>
      <c r="AB2199" s="8">
        <v>1.0</v>
      </c>
      <c r="AC2199" s="8">
        <v>0.0</v>
      </c>
      <c r="AD2199" s="8">
        <v>-5.6</v>
      </c>
      <c r="AE2199" s="14">
        <v>2010.0</v>
      </c>
      <c r="AF2199" s="17"/>
    </row>
    <row r="2200">
      <c r="A2200" s="8">
        <v>44.0</v>
      </c>
      <c r="B2200" s="9" t="s">
        <v>4426</v>
      </c>
      <c r="C2200" s="10" t="s">
        <v>4427</v>
      </c>
      <c r="D2200" s="8">
        <v>23.0</v>
      </c>
      <c r="E2200" s="8">
        <v>34.0</v>
      </c>
      <c r="F2200" s="8">
        <v>14.0</v>
      </c>
      <c r="G2200" s="8">
        <v>20.0</v>
      </c>
      <c r="H2200" s="8">
        <v>19.5</v>
      </c>
      <c r="I2200" s="11">
        <v>9.8</v>
      </c>
      <c r="J2200" s="10">
        <v>3.4</v>
      </c>
      <c r="K2200" s="10">
        <v>8.1</v>
      </c>
      <c r="L2200" s="8">
        <v>42.7</v>
      </c>
      <c r="M2200" s="10">
        <v>0.7</v>
      </c>
      <c r="N2200" s="10">
        <v>2.1</v>
      </c>
      <c r="O2200" s="8">
        <v>33.8</v>
      </c>
      <c r="P2200" s="8">
        <v>2.2</v>
      </c>
      <c r="Q2200" s="8">
        <v>2.9</v>
      </c>
      <c r="R2200" s="8">
        <v>78.4</v>
      </c>
      <c r="S2200" s="8">
        <v>0.4</v>
      </c>
      <c r="T2200" s="8">
        <v>1.6</v>
      </c>
      <c r="U2200" s="8">
        <v>2.0</v>
      </c>
      <c r="V2200" s="8">
        <v>2.7</v>
      </c>
      <c r="W2200" s="8">
        <v>1.8</v>
      </c>
      <c r="X2200" s="8">
        <v>1.6</v>
      </c>
      <c r="Y2200" s="8">
        <v>0.1</v>
      </c>
      <c r="Z2200" s="8">
        <v>2.0</v>
      </c>
      <c r="AA2200" s="8">
        <v>18.8</v>
      </c>
      <c r="AB2200" s="8">
        <v>0.0</v>
      </c>
      <c r="AC2200" s="8">
        <v>0.0</v>
      </c>
      <c r="AD2200" s="8">
        <v>-1.9</v>
      </c>
      <c r="AE2200" s="14">
        <v>2010.0</v>
      </c>
      <c r="AF2200" s="17"/>
    </row>
    <row r="2201">
      <c r="A2201" s="8">
        <v>45.0</v>
      </c>
      <c r="B2201" s="9" t="s">
        <v>4428</v>
      </c>
      <c r="C2201" s="10" t="s">
        <v>4429</v>
      </c>
      <c r="D2201" s="8">
        <v>29.0</v>
      </c>
      <c r="E2201" s="8">
        <v>33.0</v>
      </c>
      <c r="F2201" s="8">
        <v>21.0</v>
      </c>
      <c r="G2201" s="8">
        <v>12.0</v>
      </c>
      <c r="H2201" s="8">
        <v>16.5</v>
      </c>
      <c r="I2201" s="11">
        <v>9.7</v>
      </c>
      <c r="J2201" s="10">
        <v>3.8</v>
      </c>
      <c r="K2201" s="10">
        <v>7.9</v>
      </c>
      <c r="L2201" s="8">
        <v>47.9</v>
      </c>
      <c r="M2201" s="10">
        <v>0.1</v>
      </c>
      <c r="N2201" s="10">
        <v>0.3</v>
      </c>
      <c r="O2201" s="8">
        <v>36.4</v>
      </c>
      <c r="P2201" s="8">
        <v>2.0</v>
      </c>
      <c r="Q2201" s="8">
        <v>2.5</v>
      </c>
      <c r="R2201" s="8">
        <v>82.7</v>
      </c>
      <c r="S2201" s="8">
        <v>0.9</v>
      </c>
      <c r="T2201" s="8">
        <v>2.5</v>
      </c>
      <c r="U2201" s="8">
        <v>3.5</v>
      </c>
      <c r="V2201" s="8">
        <v>1.2</v>
      </c>
      <c r="W2201" s="8">
        <v>1.8</v>
      </c>
      <c r="X2201" s="8">
        <v>0.8</v>
      </c>
      <c r="Y2201" s="8">
        <v>0.3</v>
      </c>
      <c r="Z2201" s="8">
        <v>2.5</v>
      </c>
      <c r="AA2201" s="8">
        <v>16.8</v>
      </c>
      <c r="AB2201" s="8">
        <v>0.0</v>
      </c>
      <c r="AC2201" s="8">
        <v>0.0</v>
      </c>
      <c r="AD2201" s="8">
        <v>2.6</v>
      </c>
      <c r="AE2201" s="14">
        <v>2010.0</v>
      </c>
      <c r="AF2201" s="17"/>
    </row>
    <row r="2202">
      <c r="A2202" s="8">
        <v>46.0</v>
      </c>
      <c r="B2202" s="9" t="s">
        <v>4430</v>
      </c>
      <c r="C2202" s="10" t="s">
        <v>4431</v>
      </c>
      <c r="D2202" s="8">
        <v>27.0</v>
      </c>
      <c r="E2202" s="8">
        <v>30.0</v>
      </c>
      <c r="F2202" s="8">
        <v>6.0</v>
      </c>
      <c r="G2202" s="8">
        <v>24.0</v>
      </c>
      <c r="H2202" s="8">
        <v>21.3</v>
      </c>
      <c r="I2202" s="11">
        <v>9.7</v>
      </c>
      <c r="J2202" s="10">
        <v>3.5</v>
      </c>
      <c r="K2202" s="10">
        <v>8.7</v>
      </c>
      <c r="L2202" s="8">
        <v>40.4</v>
      </c>
      <c r="M2202" s="10">
        <v>1.9</v>
      </c>
      <c r="N2202" s="10">
        <v>4.5</v>
      </c>
      <c r="O2202" s="8">
        <v>42.2</v>
      </c>
      <c r="P2202" s="8">
        <v>0.8</v>
      </c>
      <c r="Q2202" s="8">
        <v>1.0</v>
      </c>
      <c r="R2202" s="8">
        <v>80.0</v>
      </c>
      <c r="S2202" s="8">
        <v>0.3</v>
      </c>
      <c r="T2202" s="8">
        <v>1.1</v>
      </c>
      <c r="U2202" s="8">
        <v>1.4</v>
      </c>
      <c r="V2202" s="8">
        <v>1.6</v>
      </c>
      <c r="W2202" s="8">
        <v>1.6</v>
      </c>
      <c r="X2202" s="8">
        <v>0.9</v>
      </c>
      <c r="Y2202" s="8">
        <v>0.1</v>
      </c>
      <c r="Z2202" s="8">
        <v>1.3</v>
      </c>
      <c r="AA2202" s="8">
        <v>16.5</v>
      </c>
      <c r="AB2202" s="8">
        <v>0.0</v>
      </c>
      <c r="AC2202" s="8">
        <v>0.0</v>
      </c>
      <c r="AD2202" s="8">
        <v>-7.3</v>
      </c>
      <c r="AE2202" s="14">
        <v>2010.0</v>
      </c>
      <c r="AF2202" s="17"/>
    </row>
    <row r="2203">
      <c r="A2203" s="8">
        <v>47.0</v>
      </c>
      <c r="B2203" s="9" t="s">
        <v>4432</v>
      </c>
      <c r="C2203" s="10" t="s">
        <v>4433</v>
      </c>
      <c r="D2203" s="8">
        <v>37.0</v>
      </c>
      <c r="E2203" s="8">
        <v>33.0</v>
      </c>
      <c r="F2203" s="8">
        <v>21.0</v>
      </c>
      <c r="G2203" s="8">
        <v>12.0</v>
      </c>
      <c r="H2203" s="8">
        <v>30.8</v>
      </c>
      <c r="I2203" s="11">
        <v>9.5</v>
      </c>
      <c r="J2203" s="10">
        <v>3.3</v>
      </c>
      <c r="K2203" s="10">
        <v>8.4</v>
      </c>
      <c r="L2203" s="8">
        <v>39.5</v>
      </c>
      <c r="M2203" s="10">
        <v>1.6</v>
      </c>
      <c r="N2203" s="10">
        <v>4.5</v>
      </c>
      <c r="O2203" s="8">
        <v>36.2</v>
      </c>
      <c r="P2203" s="8">
        <v>1.3</v>
      </c>
      <c r="Q2203" s="8">
        <v>1.7</v>
      </c>
      <c r="R2203" s="8">
        <v>76.4</v>
      </c>
      <c r="S2203" s="8">
        <v>0.4</v>
      </c>
      <c r="T2203" s="8">
        <v>1.7</v>
      </c>
      <c r="U2203" s="8">
        <v>2.1</v>
      </c>
      <c r="V2203" s="8">
        <v>2.6</v>
      </c>
      <c r="W2203" s="8">
        <v>1.6</v>
      </c>
      <c r="X2203" s="8">
        <v>0.7</v>
      </c>
      <c r="Y2203" s="8">
        <v>0.2</v>
      </c>
      <c r="Z2203" s="8">
        <v>2.8</v>
      </c>
      <c r="AA2203" s="8">
        <v>17.6</v>
      </c>
      <c r="AB2203" s="8">
        <v>0.0</v>
      </c>
      <c r="AC2203" s="8">
        <v>0.0</v>
      </c>
      <c r="AD2203" s="8">
        <v>1.1</v>
      </c>
      <c r="AE2203" s="14">
        <v>2010.0</v>
      </c>
      <c r="AF2203" s="17"/>
    </row>
    <row r="2204">
      <c r="A2204" s="8">
        <v>48.0</v>
      </c>
      <c r="B2204" s="9" t="s">
        <v>4434</v>
      </c>
      <c r="C2204" s="10" t="s">
        <v>4435</v>
      </c>
      <c r="D2204" s="8">
        <v>26.0</v>
      </c>
      <c r="E2204" s="8">
        <v>34.0</v>
      </c>
      <c r="F2204" s="8">
        <v>22.0</v>
      </c>
      <c r="G2204" s="8">
        <v>12.0</v>
      </c>
      <c r="H2204" s="8">
        <v>28.8</v>
      </c>
      <c r="I2204" s="11">
        <v>9.3</v>
      </c>
      <c r="J2204" s="10">
        <v>3.1</v>
      </c>
      <c r="K2204" s="10">
        <v>7.0</v>
      </c>
      <c r="L2204" s="8">
        <v>44.1</v>
      </c>
      <c r="M2204" s="10">
        <v>2.1</v>
      </c>
      <c r="N2204" s="10">
        <v>4.4</v>
      </c>
      <c r="O2204" s="8">
        <v>48.6</v>
      </c>
      <c r="P2204" s="8">
        <v>1.0</v>
      </c>
      <c r="Q2204" s="8">
        <v>1.3</v>
      </c>
      <c r="R2204" s="8">
        <v>81.4</v>
      </c>
      <c r="S2204" s="8">
        <v>0.7</v>
      </c>
      <c r="T2204" s="8">
        <v>1.9</v>
      </c>
      <c r="U2204" s="8">
        <v>2.6</v>
      </c>
      <c r="V2204" s="8">
        <v>3.8</v>
      </c>
      <c r="W2204" s="8">
        <v>1.5</v>
      </c>
      <c r="X2204" s="8">
        <v>1.6</v>
      </c>
      <c r="Y2204" s="8">
        <v>0.2</v>
      </c>
      <c r="Z2204" s="8">
        <v>2.3</v>
      </c>
      <c r="AA2204" s="8">
        <v>21.4</v>
      </c>
      <c r="AB2204" s="8">
        <v>0.0</v>
      </c>
      <c r="AC2204" s="8">
        <v>0.0</v>
      </c>
      <c r="AD2204" s="8">
        <v>4.1</v>
      </c>
      <c r="AE2204" s="14">
        <v>2010.0</v>
      </c>
      <c r="AF2204" s="17"/>
    </row>
    <row r="2205">
      <c r="A2205" s="8">
        <v>49.0</v>
      </c>
      <c r="B2205" s="9" t="s">
        <v>4436</v>
      </c>
      <c r="C2205" s="10" t="s">
        <v>4437</v>
      </c>
      <c r="D2205" s="8">
        <v>29.0</v>
      </c>
      <c r="E2205" s="8">
        <v>34.0</v>
      </c>
      <c r="F2205" s="8">
        <v>22.0</v>
      </c>
      <c r="G2205" s="8">
        <v>12.0</v>
      </c>
      <c r="H2205" s="8">
        <v>26.3</v>
      </c>
      <c r="I2205" s="11">
        <v>9.3</v>
      </c>
      <c r="J2205" s="10">
        <v>3.3</v>
      </c>
      <c r="K2205" s="10">
        <v>8.5</v>
      </c>
      <c r="L2205" s="8">
        <v>38.9</v>
      </c>
      <c r="M2205" s="10">
        <v>1.9</v>
      </c>
      <c r="N2205" s="10">
        <v>4.9</v>
      </c>
      <c r="O2205" s="8">
        <v>39.5</v>
      </c>
      <c r="P2205" s="8">
        <v>0.8</v>
      </c>
      <c r="Q2205" s="8">
        <v>0.9</v>
      </c>
      <c r="R2205" s="8">
        <v>83.9</v>
      </c>
      <c r="S2205" s="8">
        <v>1.0</v>
      </c>
      <c r="T2205" s="8">
        <v>3.2</v>
      </c>
      <c r="U2205" s="8">
        <v>4.2</v>
      </c>
      <c r="V2205" s="8">
        <v>2.2</v>
      </c>
      <c r="W2205" s="8">
        <v>1.4</v>
      </c>
      <c r="X2205" s="8">
        <v>1.0</v>
      </c>
      <c r="Y2205" s="8">
        <v>0.2</v>
      </c>
      <c r="Z2205" s="8">
        <v>2.0</v>
      </c>
      <c r="AA2205" s="8">
        <v>20.1</v>
      </c>
      <c r="AB2205" s="8">
        <v>1.0</v>
      </c>
      <c r="AC2205" s="8">
        <v>0.0</v>
      </c>
      <c r="AD2205" s="8">
        <v>1.2</v>
      </c>
      <c r="AE2205" s="14">
        <v>2010.0</v>
      </c>
      <c r="AF2205" s="17"/>
    </row>
    <row r="2206">
      <c r="A2206" s="8">
        <v>50.0</v>
      </c>
      <c r="B2206" s="9" t="s">
        <v>4438</v>
      </c>
      <c r="C2206" s="10" t="s">
        <v>4439</v>
      </c>
      <c r="D2206" s="8">
        <v>34.0</v>
      </c>
      <c r="E2206" s="8">
        <v>34.0</v>
      </c>
      <c r="F2206" s="8">
        <v>15.0</v>
      </c>
      <c r="G2206" s="8">
        <v>19.0</v>
      </c>
      <c r="H2206" s="8">
        <v>29.2</v>
      </c>
      <c r="I2206" s="11">
        <v>9.2</v>
      </c>
      <c r="J2206" s="10">
        <v>3.5</v>
      </c>
      <c r="K2206" s="10">
        <v>8.8</v>
      </c>
      <c r="L2206" s="8">
        <v>39.5</v>
      </c>
      <c r="M2206" s="10">
        <v>1.5</v>
      </c>
      <c r="N2206" s="10">
        <v>4.3</v>
      </c>
      <c r="O2206" s="8">
        <v>34.7</v>
      </c>
      <c r="P2206" s="8">
        <v>0.8</v>
      </c>
      <c r="Q2206" s="8">
        <v>1.1</v>
      </c>
      <c r="R2206" s="8">
        <v>75.0</v>
      </c>
      <c r="S2206" s="8">
        <v>1.0</v>
      </c>
      <c r="T2206" s="8">
        <v>4.2</v>
      </c>
      <c r="U2206" s="8">
        <v>5.2</v>
      </c>
      <c r="V2206" s="8">
        <v>0.9</v>
      </c>
      <c r="W2206" s="8">
        <v>1.1</v>
      </c>
      <c r="X2206" s="8">
        <v>0.7</v>
      </c>
      <c r="Y2206" s="8">
        <v>0.9</v>
      </c>
      <c r="Z2206" s="8">
        <v>3.4</v>
      </c>
      <c r="AA2206" s="8">
        <v>19.9</v>
      </c>
      <c r="AB2206" s="8">
        <v>2.0</v>
      </c>
      <c r="AC2206" s="8">
        <v>0.0</v>
      </c>
      <c r="AD2206" s="8">
        <v>1.2</v>
      </c>
      <c r="AE2206" s="14">
        <v>2010.0</v>
      </c>
      <c r="AF2206" s="17"/>
    </row>
    <row r="2207">
      <c r="A2207" s="8">
        <v>51.0</v>
      </c>
      <c r="B2207" s="9" t="s">
        <v>4440</v>
      </c>
      <c r="C2207" s="10" t="s">
        <v>4441</v>
      </c>
      <c r="D2207" s="8">
        <v>27.0</v>
      </c>
      <c r="E2207" s="8">
        <v>34.0</v>
      </c>
      <c r="F2207" s="8">
        <v>28.0</v>
      </c>
      <c r="G2207" s="8">
        <v>6.0</v>
      </c>
      <c r="H2207" s="8">
        <v>29.1</v>
      </c>
      <c r="I2207" s="11">
        <v>9.2</v>
      </c>
      <c r="J2207" s="10">
        <v>3.1</v>
      </c>
      <c r="K2207" s="10">
        <v>7.7</v>
      </c>
      <c r="L2207" s="8">
        <v>41.0</v>
      </c>
      <c r="M2207" s="10">
        <v>0.7</v>
      </c>
      <c r="N2207" s="10">
        <v>1.6</v>
      </c>
      <c r="O2207" s="8">
        <v>41.1</v>
      </c>
      <c r="P2207" s="8">
        <v>2.2</v>
      </c>
      <c r="Q2207" s="8">
        <v>2.6</v>
      </c>
      <c r="R2207" s="8">
        <v>84.4</v>
      </c>
      <c r="S2207" s="8">
        <v>0.8</v>
      </c>
      <c r="T2207" s="8">
        <v>2.5</v>
      </c>
      <c r="U2207" s="8">
        <v>3.3</v>
      </c>
      <c r="V2207" s="8">
        <v>4.5</v>
      </c>
      <c r="W2207" s="8">
        <v>2.1</v>
      </c>
      <c r="X2207" s="8">
        <v>1.2</v>
      </c>
      <c r="Y2207" s="8">
        <v>0.3</v>
      </c>
      <c r="Z2207" s="8">
        <v>3.2</v>
      </c>
      <c r="AA2207" s="8">
        <v>20.6</v>
      </c>
      <c r="AB2207" s="8">
        <v>2.0</v>
      </c>
      <c r="AC2207" s="8">
        <v>0.0</v>
      </c>
      <c r="AD2207" s="8">
        <v>5.4</v>
      </c>
      <c r="AE2207" s="14">
        <v>2010.0</v>
      </c>
      <c r="AF2207" s="17"/>
    </row>
    <row r="2208">
      <c r="A2208" s="8">
        <v>51.0</v>
      </c>
      <c r="B2208" s="9" t="s">
        <v>4442</v>
      </c>
      <c r="C2208" s="10" t="s">
        <v>4443</v>
      </c>
      <c r="D2208" s="8">
        <v>28.0</v>
      </c>
      <c r="E2208" s="8">
        <v>34.0</v>
      </c>
      <c r="F2208" s="8">
        <v>15.0</v>
      </c>
      <c r="G2208" s="8">
        <v>19.0</v>
      </c>
      <c r="H2208" s="8">
        <v>27.3</v>
      </c>
      <c r="I2208" s="11">
        <v>9.2</v>
      </c>
      <c r="J2208" s="10">
        <v>3.6</v>
      </c>
      <c r="K2208" s="10">
        <v>8.7</v>
      </c>
      <c r="L2208" s="8">
        <v>41.1</v>
      </c>
      <c r="M2208" s="10">
        <v>0.9</v>
      </c>
      <c r="N2208" s="10">
        <v>2.9</v>
      </c>
      <c r="O2208" s="8">
        <v>30.9</v>
      </c>
      <c r="P2208" s="8">
        <v>1.1</v>
      </c>
      <c r="Q2208" s="8">
        <v>1.4</v>
      </c>
      <c r="R2208" s="8">
        <v>79.6</v>
      </c>
      <c r="S2208" s="8">
        <v>0.6</v>
      </c>
      <c r="T2208" s="8">
        <v>2.6</v>
      </c>
      <c r="U2208" s="8">
        <v>3.2</v>
      </c>
      <c r="V2208" s="8">
        <v>4.7</v>
      </c>
      <c r="W2208" s="8">
        <v>2.0</v>
      </c>
      <c r="X2208" s="8">
        <v>0.9</v>
      </c>
      <c r="Y2208" s="8">
        <v>0.2</v>
      </c>
      <c r="Z2208" s="8">
        <v>2.5</v>
      </c>
      <c r="AA2208" s="8">
        <v>20.3</v>
      </c>
      <c r="AB2208" s="8">
        <v>3.0</v>
      </c>
      <c r="AC2208" s="8">
        <v>0.0</v>
      </c>
      <c r="AD2208" s="8">
        <v>1.9</v>
      </c>
      <c r="AE2208" s="14">
        <v>2010.0</v>
      </c>
      <c r="AF2208" s="17"/>
    </row>
    <row r="2209">
      <c r="A2209" s="8">
        <v>53.0</v>
      </c>
      <c r="B2209" s="9" t="s">
        <v>4444</v>
      </c>
      <c r="C2209" s="10" t="s">
        <v>4445</v>
      </c>
      <c r="D2209" s="8">
        <v>25.0</v>
      </c>
      <c r="E2209" s="8">
        <v>31.0</v>
      </c>
      <c r="F2209" s="8">
        <v>12.0</v>
      </c>
      <c r="G2209" s="8">
        <v>19.0</v>
      </c>
      <c r="H2209" s="8">
        <v>29.9</v>
      </c>
      <c r="I2209" s="11">
        <v>9.2</v>
      </c>
      <c r="J2209" s="10">
        <v>2.7</v>
      </c>
      <c r="K2209" s="10">
        <v>7.2</v>
      </c>
      <c r="L2209" s="8">
        <v>37.2</v>
      </c>
      <c r="M2209" s="8">
        <v>0.0</v>
      </c>
      <c r="N2209" s="8">
        <v>0.0</v>
      </c>
      <c r="O2209" s="8">
        <v>0.0</v>
      </c>
      <c r="P2209" s="8">
        <v>3.8</v>
      </c>
      <c r="Q2209" s="8">
        <v>5.0</v>
      </c>
      <c r="R2209" s="8">
        <v>77.3</v>
      </c>
      <c r="S2209" s="8">
        <v>2.6</v>
      </c>
      <c r="T2209" s="8">
        <v>4.2</v>
      </c>
      <c r="U2209" s="8">
        <v>6.8</v>
      </c>
      <c r="V2209" s="8">
        <v>1.9</v>
      </c>
      <c r="W2209" s="8">
        <v>2.1</v>
      </c>
      <c r="X2209" s="8">
        <v>2.0</v>
      </c>
      <c r="Y2209" s="8">
        <v>1.0</v>
      </c>
      <c r="Z2209" s="8">
        <v>3.0</v>
      </c>
      <c r="AA2209" s="8">
        <v>24.0</v>
      </c>
      <c r="AB2209" s="8">
        <v>5.0</v>
      </c>
      <c r="AC2209" s="8">
        <v>0.0</v>
      </c>
      <c r="AD2209" s="8">
        <v>-0.8</v>
      </c>
      <c r="AE2209" s="14">
        <v>2010.0</v>
      </c>
      <c r="AF2209" s="17"/>
    </row>
    <row r="2210">
      <c r="A2210" s="8">
        <v>54.0</v>
      </c>
      <c r="B2210" s="9" t="s">
        <v>4446</v>
      </c>
      <c r="C2210" s="10" t="s">
        <v>4447</v>
      </c>
      <c r="D2210" s="8">
        <v>34.0</v>
      </c>
      <c r="E2210" s="8">
        <v>34.0</v>
      </c>
      <c r="F2210" s="8">
        <v>14.0</v>
      </c>
      <c r="G2210" s="8">
        <v>20.0</v>
      </c>
      <c r="H2210" s="8">
        <v>26.0</v>
      </c>
      <c r="I2210" s="11">
        <v>9.0</v>
      </c>
      <c r="J2210" s="10">
        <v>3.1</v>
      </c>
      <c r="K2210" s="10">
        <v>7.2</v>
      </c>
      <c r="L2210" s="8">
        <v>43.0</v>
      </c>
      <c r="M2210" s="10">
        <v>0.1</v>
      </c>
      <c r="N2210" s="10">
        <v>0.3</v>
      </c>
      <c r="O2210" s="8">
        <v>18.2</v>
      </c>
      <c r="P2210" s="8">
        <v>2.8</v>
      </c>
      <c r="Q2210" s="8">
        <v>4.0</v>
      </c>
      <c r="R2210" s="8">
        <v>69.3</v>
      </c>
      <c r="S2210" s="8">
        <v>1.0</v>
      </c>
      <c r="T2210" s="8">
        <v>1.6</v>
      </c>
      <c r="U2210" s="8">
        <v>2.6</v>
      </c>
      <c r="V2210" s="8">
        <v>3.4</v>
      </c>
      <c r="W2210" s="8">
        <v>2.2</v>
      </c>
      <c r="X2210" s="8">
        <v>1.0</v>
      </c>
      <c r="Y2210" s="8">
        <v>0.2</v>
      </c>
      <c r="Z2210" s="8">
        <v>2.6</v>
      </c>
      <c r="AA2210" s="8">
        <v>17.4</v>
      </c>
      <c r="AB2210" s="8">
        <v>0.0</v>
      </c>
      <c r="AC2210" s="8">
        <v>0.0</v>
      </c>
      <c r="AD2210" s="8">
        <v>0.9</v>
      </c>
      <c r="AE2210" s="14">
        <v>2010.0</v>
      </c>
      <c r="AF2210" s="17"/>
    </row>
    <row r="2211">
      <c r="A2211" s="8">
        <v>55.0</v>
      </c>
      <c r="B2211" s="9" t="s">
        <v>4448</v>
      </c>
      <c r="C2211" s="10" t="s">
        <v>4449</v>
      </c>
      <c r="D2211" s="8">
        <v>32.0</v>
      </c>
      <c r="E2211" s="8">
        <v>30.0</v>
      </c>
      <c r="F2211" s="8">
        <v>12.0</v>
      </c>
      <c r="G2211" s="8">
        <v>18.0</v>
      </c>
      <c r="H2211" s="8">
        <v>24.3</v>
      </c>
      <c r="I2211" s="11">
        <v>8.9</v>
      </c>
      <c r="J2211" s="10">
        <v>3.4</v>
      </c>
      <c r="K2211" s="10">
        <v>8.2</v>
      </c>
      <c r="L2211" s="8">
        <v>40.9</v>
      </c>
      <c r="M2211" s="10">
        <v>0.5</v>
      </c>
      <c r="N2211" s="10">
        <v>1.6</v>
      </c>
      <c r="O2211" s="8">
        <v>29.2</v>
      </c>
      <c r="P2211" s="8">
        <v>1.7</v>
      </c>
      <c r="Q2211" s="8">
        <v>2.1</v>
      </c>
      <c r="R2211" s="8">
        <v>83.9</v>
      </c>
      <c r="S2211" s="8">
        <v>0.6</v>
      </c>
      <c r="T2211" s="8">
        <v>2.0</v>
      </c>
      <c r="U2211" s="8">
        <v>2.7</v>
      </c>
      <c r="V2211" s="8">
        <v>1.2</v>
      </c>
      <c r="W2211" s="8">
        <v>1.1</v>
      </c>
      <c r="X2211" s="8">
        <v>0.9</v>
      </c>
      <c r="Y2211" s="8">
        <v>0.2</v>
      </c>
      <c r="Z2211" s="8">
        <v>2.1</v>
      </c>
      <c r="AA2211" s="8">
        <v>15.4</v>
      </c>
      <c r="AB2211" s="8">
        <v>0.0</v>
      </c>
      <c r="AC2211" s="8">
        <v>0.0</v>
      </c>
      <c r="AD2211" s="8">
        <v>-4.1</v>
      </c>
      <c r="AE2211" s="14">
        <v>2010.0</v>
      </c>
      <c r="AF2211" s="17"/>
    </row>
    <row r="2212">
      <c r="A2212" s="8">
        <v>56.0</v>
      </c>
      <c r="B2212" s="9" t="s">
        <v>4450</v>
      </c>
      <c r="C2212" s="10" t="s">
        <v>4451</v>
      </c>
      <c r="D2212" s="8">
        <v>28.0</v>
      </c>
      <c r="E2212" s="8">
        <v>34.0</v>
      </c>
      <c r="F2212" s="8">
        <v>22.0</v>
      </c>
      <c r="G2212" s="8">
        <v>12.0</v>
      </c>
      <c r="H2212" s="8">
        <v>28.4</v>
      </c>
      <c r="I2212" s="11">
        <v>8.8</v>
      </c>
      <c r="J2212" s="10">
        <v>3.7</v>
      </c>
      <c r="K2212" s="10">
        <v>8.1</v>
      </c>
      <c r="L2212" s="8">
        <v>46.2</v>
      </c>
      <c r="M2212" s="10">
        <v>0.1</v>
      </c>
      <c r="N2212" s="10">
        <v>0.3</v>
      </c>
      <c r="O2212" s="8">
        <v>27.3</v>
      </c>
      <c r="P2212" s="8">
        <v>1.2</v>
      </c>
      <c r="Q2212" s="8">
        <v>1.5</v>
      </c>
      <c r="R2212" s="8">
        <v>82.0</v>
      </c>
      <c r="S2212" s="8">
        <v>1.9</v>
      </c>
      <c r="T2212" s="8">
        <v>3.9</v>
      </c>
      <c r="U2212" s="8">
        <v>5.9</v>
      </c>
      <c r="V2212" s="8">
        <v>2.2</v>
      </c>
      <c r="W2212" s="8">
        <v>2.5</v>
      </c>
      <c r="X2212" s="8">
        <v>1.4</v>
      </c>
      <c r="Y2212" s="8">
        <v>0.7</v>
      </c>
      <c r="Z2212" s="8">
        <v>2.6</v>
      </c>
      <c r="AA2212" s="8">
        <v>21.0</v>
      </c>
      <c r="AB2212" s="8">
        <v>3.0</v>
      </c>
      <c r="AC2212" s="8">
        <v>0.0</v>
      </c>
      <c r="AD2212" s="8">
        <v>3.2</v>
      </c>
      <c r="AE2212" s="14">
        <v>2010.0</v>
      </c>
      <c r="AF2212" s="17"/>
    </row>
    <row r="2213">
      <c r="A2213" s="8">
        <v>57.0</v>
      </c>
      <c r="B2213" s="9" t="s">
        <v>4452</v>
      </c>
      <c r="C2213" s="10" t="s">
        <v>4453</v>
      </c>
      <c r="D2213" s="8">
        <v>26.0</v>
      </c>
      <c r="E2213" s="8">
        <v>33.0</v>
      </c>
      <c r="F2213" s="8">
        <v>6.0</v>
      </c>
      <c r="G2213" s="8">
        <v>27.0</v>
      </c>
      <c r="H2213" s="8">
        <v>21.1</v>
      </c>
      <c r="I2213" s="11">
        <v>8.7</v>
      </c>
      <c r="J2213" s="10">
        <v>3.0</v>
      </c>
      <c r="K2213" s="10">
        <v>7.3</v>
      </c>
      <c r="L2213" s="8">
        <v>40.8</v>
      </c>
      <c r="M2213" s="10">
        <v>0.8</v>
      </c>
      <c r="N2213" s="10">
        <v>2.6</v>
      </c>
      <c r="O2213" s="8">
        <v>31.4</v>
      </c>
      <c r="P2213" s="8">
        <v>2.0</v>
      </c>
      <c r="Q2213" s="8">
        <v>2.5</v>
      </c>
      <c r="R2213" s="8">
        <v>80.2</v>
      </c>
      <c r="S2213" s="8">
        <v>0.8</v>
      </c>
      <c r="T2213" s="8">
        <v>2.2</v>
      </c>
      <c r="U2213" s="8">
        <v>3.1</v>
      </c>
      <c r="V2213" s="8">
        <v>1.8</v>
      </c>
      <c r="W2213" s="8">
        <v>1.1</v>
      </c>
      <c r="X2213" s="8">
        <v>0.9</v>
      </c>
      <c r="Y2213" s="8">
        <v>0.2</v>
      </c>
      <c r="Z2213" s="8">
        <v>1.5</v>
      </c>
      <c r="AA2213" s="8">
        <v>16.6</v>
      </c>
      <c r="AB2213" s="8">
        <v>0.0</v>
      </c>
      <c r="AC2213" s="8">
        <v>0.0</v>
      </c>
      <c r="AD2213" s="8">
        <v>-4.0</v>
      </c>
      <c r="AE2213" s="14">
        <v>2010.0</v>
      </c>
      <c r="AF2213" s="17"/>
    </row>
    <row r="2214">
      <c r="A2214" s="8">
        <v>58.0</v>
      </c>
      <c r="B2214" s="9" t="s">
        <v>4454</v>
      </c>
      <c r="C2214" s="10" t="s">
        <v>4455</v>
      </c>
      <c r="D2214" s="8">
        <v>24.0</v>
      </c>
      <c r="E2214" s="8">
        <v>34.0</v>
      </c>
      <c r="F2214" s="8">
        <v>13.0</v>
      </c>
      <c r="G2214" s="8">
        <v>21.0</v>
      </c>
      <c r="H2214" s="8">
        <v>20.7</v>
      </c>
      <c r="I2214" s="11">
        <v>8.6</v>
      </c>
      <c r="J2214" s="10">
        <v>3.1</v>
      </c>
      <c r="K2214" s="10">
        <v>7.1</v>
      </c>
      <c r="L2214" s="8">
        <v>43.8</v>
      </c>
      <c r="M2214" s="10">
        <v>1.1</v>
      </c>
      <c r="N2214" s="10">
        <v>3.1</v>
      </c>
      <c r="O2214" s="8">
        <v>34.9</v>
      </c>
      <c r="P2214" s="8">
        <v>1.3</v>
      </c>
      <c r="Q2214" s="8">
        <v>1.6</v>
      </c>
      <c r="R2214" s="8">
        <v>81.5</v>
      </c>
      <c r="S2214" s="8">
        <v>0.7</v>
      </c>
      <c r="T2214" s="8">
        <v>1.5</v>
      </c>
      <c r="U2214" s="8">
        <v>2.2</v>
      </c>
      <c r="V2214" s="8">
        <v>1.3</v>
      </c>
      <c r="W2214" s="8">
        <v>1.5</v>
      </c>
      <c r="X2214" s="8">
        <v>0.5</v>
      </c>
      <c r="Y2214" s="8">
        <v>0.1</v>
      </c>
      <c r="Z2214" s="8">
        <v>1.9</v>
      </c>
      <c r="AA2214" s="8">
        <v>14.3</v>
      </c>
      <c r="AB2214" s="8">
        <v>0.0</v>
      </c>
      <c r="AC2214" s="8">
        <v>0.0</v>
      </c>
      <c r="AD2214" s="8">
        <v>-3.3</v>
      </c>
      <c r="AE2214" s="14">
        <v>2010.0</v>
      </c>
      <c r="AF2214" s="17"/>
    </row>
    <row r="2215">
      <c r="A2215" s="8">
        <v>59.0</v>
      </c>
      <c r="B2215" s="9" t="s">
        <v>4456</v>
      </c>
      <c r="C2215" s="10" t="s">
        <v>4457</v>
      </c>
      <c r="D2215" s="8">
        <v>29.0</v>
      </c>
      <c r="E2215" s="8">
        <v>10.0</v>
      </c>
      <c r="F2215" s="8">
        <v>4.0</v>
      </c>
      <c r="G2215" s="8">
        <v>6.0</v>
      </c>
      <c r="H2215" s="8">
        <v>21.3</v>
      </c>
      <c r="I2215" s="11">
        <v>8.5</v>
      </c>
      <c r="J2215" s="10">
        <v>2.8</v>
      </c>
      <c r="K2215" s="10">
        <v>7.8</v>
      </c>
      <c r="L2215" s="8">
        <v>35.9</v>
      </c>
      <c r="M2215" s="10">
        <v>1.4</v>
      </c>
      <c r="N2215" s="10">
        <v>3.5</v>
      </c>
      <c r="O2215" s="8">
        <v>40.0</v>
      </c>
      <c r="P2215" s="8">
        <v>1.5</v>
      </c>
      <c r="Q2215" s="8">
        <v>1.6</v>
      </c>
      <c r="R2215" s="8">
        <v>93.8</v>
      </c>
      <c r="S2215" s="8">
        <v>0.3</v>
      </c>
      <c r="T2215" s="8">
        <v>2.1</v>
      </c>
      <c r="U2215" s="8">
        <v>2.4</v>
      </c>
      <c r="V2215" s="8">
        <v>2.4</v>
      </c>
      <c r="W2215" s="8">
        <v>0.9</v>
      </c>
      <c r="X2215" s="8">
        <v>0.3</v>
      </c>
      <c r="Y2215" s="8">
        <v>0.2</v>
      </c>
      <c r="Z2215" s="8">
        <v>2.3</v>
      </c>
      <c r="AA2215" s="8">
        <v>15.7</v>
      </c>
      <c r="AB2215" s="8">
        <v>0.0</v>
      </c>
      <c r="AC2215" s="8">
        <v>0.0</v>
      </c>
      <c r="AD2215" s="8">
        <v>1.9</v>
      </c>
      <c r="AE2215" s="14">
        <v>2010.0</v>
      </c>
      <c r="AF2215" s="17"/>
    </row>
    <row r="2216">
      <c r="A2216" s="8">
        <v>60.0</v>
      </c>
      <c r="B2216" s="9" t="s">
        <v>4458</v>
      </c>
      <c r="C2216" s="10" t="s">
        <v>4459</v>
      </c>
      <c r="D2216" s="8">
        <v>30.0</v>
      </c>
      <c r="E2216" s="8">
        <v>34.0</v>
      </c>
      <c r="F2216" s="8">
        <v>17.0</v>
      </c>
      <c r="G2216" s="8">
        <v>17.0</v>
      </c>
      <c r="H2216" s="8">
        <v>25.1</v>
      </c>
      <c r="I2216" s="11">
        <v>8.3</v>
      </c>
      <c r="J2216" s="10">
        <v>3.0</v>
      </c>
      <c r="K2216" s="10">
        <v>7.3</v>
      </c>
      <c r="L2216" s="8">
        <v>40.9</v>
      </c>
      <c r="M2216" s="10">
        <v>1.4</v>
      </c>
      <c r="N2216" s="10">
        <v>3.8</v>
      </c>
      <c r="O2216" s="8">
        <v>35.9</v>
      </c>
      <c r="P2216" s="8">
        <v>1.0</v>
      </c>
      <c r="Q2216" s="8">
        <v>1.1</v>
      </c>
      <c r="R2216" s="8">
        <v>89.5</v>
      </c>
      <c r="S2216" s="8">
        <v>0.2</v>
      </c>
      <c r="T2216" s="8">
        <v>2.3</v>
      </c>
      <c r="U2216" s="8">
        <v>2.6</v>
      </c>
      <c r="V2216" s="8">
        <v>3.5</v>
      </c>
      <c r="W2216" s="8">
        <v>1.4</v>
      </c>
      <c r="X2216" s="8">
        <v>0.4</v>
      </c>
      <c r="Y2216" s="8">
        <v>0.0</v>
      </c>
      <c r="Z2216" s="8">
        <v>1.4</v>
      </c>
      <c r="AA2216" s="8">
        <v>16.5</v>
      </c>
      <c r="AB2216" s="8">
        <v>0.0</v>
      </c>
      <c r="AC2216" s="8">
        <v>0.0</v>
      </c>
      <c r="AD2216" s="8">
        <v>-0.4</v>
      </c>
      <c r="AE2216" s="14">
        <v>2010.0</v>
      </c>
      <c r="AF2216" s="17"/>
    </row>
    <row r="2217">
      <c r="A2217" s="8">
        <v>61.0</v>
      </c>
      <c r="B2217" s="9" t="s">
        <v>4460</v>
      </c>
      <c r="C2217" s="10" t="s">
        <v>4461</v>
      </c>
      <c r="D2217" s="8">
        <v>33.0</v>
      </c>
      <c r="E2217" s="8">
        <v>34.0</v>
      </c>
      <c r="F2217" s="8">
        <v>21.0</v>
      </c>
      <c r="G2217" s="8">
        <v>13.0</v>
      </c>
      <c r="H2217" s="8">
        <v>25.7</v>
      </c>
      <c r="I2217" s="11">
        <v>8.1</v>
      </c>
      <c r="J2217" s="10">
        <v>3.0</v>
      </c>
      <c r="K2217" s="10">
        <v>6.7</v>
      </c>
      <c r="L2217" s="8">
        <v>45.0</v>
      </c>
      <c r="M2217" s="8">
        <v>0.0</v>
      </c>
      <c r="N2217" s="8">
        <v>0.0</v>
      </c>
      <c r="O2217" s="8">
        <v>0.0</v>
      </c>
      <c r="P2217" s="8">
        <v>2.1</v>
      </c>
      <c r="Q2217" s="8">
        <v>2.9</v>
      </c>
      <c r="R2217" s="8">
        <v>70.7</v>
      </c>
      <c r="S2217" s="8">
        <v>2.0</v>
      </c>
      <c r="T2217" s="8">
        <v>3.1</v>
      </c>
      <c r="U2217" s="8">
        <v>5.1</v>
      </c>
      <c r="V2217" s="8">
        <v>0.9</v>
      </c>
      <c r="W2217" s="8">
        <v>1.6</v>
      </c>
      <c r="X2217" s="8">
        <v>1.0</v>
      </c>
      <c r="Y2217" s="8">
        <v>1.6</v>
      </c>
      <c r="Z2217" s="8">
        <v>2.6</v>
      </c>
      <c r="AA2217" s="8">
        <v>19.3</v>
      </c>
      <c r="AB2217" s="8">
        <v>0.0</v>
      </c>
      <c r="AC2217" s="8">
        <v>0.0</v>
      </c>
      <c r="AD2217" s="8">
        <v>2.9</v>
      </c>
      <c r="AE2217" s="14">
        <v>2010.0</v>
      </c>
      <c r="AF2217" s="17"/>
    </row>
    <row r="2218">
      <c r="A2218" s="8">
        <v>62.0</v>
      </c>
      <c r="B2218" s="9" t="s">
        <v>4462</v>
      </c>
      <c r="C2218" s="10" t="s">
        <v>4463</v>
      </c>
      <c r="D2218" s="8">
        <v>28.0</v>
      </c>
      <c r="E2218" s="8">
        <v>34.0</v>
      </c>
      <c r="F2218" s="8">
        <v>21.0</v>
      </c>
      <c r="G2218" s="8">
        <v>13.0</v>
      </c>
      <c r="H2218" s="8">
        <v>24.0</v>
      </c>
      <c r="I2218" s="11">
        <v>8.0</v>
      </c>
      <c r="J2218" s="10">
        <v>3.1</v>
      </c>
      <c r="K2218" s="10">
        <v>7.9</v>
      </c>
      <c r="L2218" s="8">
        <v>39.7</v>
      </c>
      <c r="M2218" s="10">
        <v>0.8</v>
      </c>
      <c r="N2218" s="10">
        <v>2.4</v>
      </c>
      <c r="O2218" s="8">
        <v>31.7</v>
      </c>
      <c r="P2218" s="8">
        <v>1.0</v>
      </c>
      <c r="Q2218" s="8">
        <v>1.2</v>
      </c>
      <c r="R2218" s="8">
        <v>85.0</v>
      </c>
      <c r="S2218" s="8">
        <v>1.3</v>
      </c>
      <c r="T2218" s="8">
        <v>2.9</v>
      </c>
      <c r="U2218" s="8">
        <v>4.2</v>
      </c>
      <c r="V2218" s="8">
        <v>1.3</v>
      </c>
      <c r="W2218" s="8">
        <v>1.6</v>
      </c>
      <c r="X2218" s="8">
        <v>1.2</v>
      </c>
      <c r="Y2218" s="8">
        <v>0.4</v>
      </c>
      <c r="Z2218" s="8">
        <v>2.7</v>
      </c>
      <c r="AA2218" s="8">
        <v>17.4</v>
      </c>
      <c r="AB2218" s="8">
        <v>0.0</v>
      </c>
      <c r="AC2218" s="8">
        <v>0.0</v>
      </c>
      <c r="AD2218" s="8">
        <v>4.1</v>
      </c>
      <c r="AE2218" s="14">
        <v>2010.0</v>
      </c>
      <c r="AF2218" s="17"/>
    </row>
    <row r="2219">
      <c r="A2219" s="8">
        <v>63.0</v>
      </c>
      <c r="B2219" s="9" t="s">
        <v>4464</v>
      </c>
      <c r="C2219" s="10" t="s">
        <v>4465</v>
      </c>
      <c r="D2219" s="8">
        <v>28.0</v>
      </c>
      <c r="E2219" s="8">
        <v>34.0</v>
      </c>
      <c r="F2219" s="8">
        <v>14.0</v>
      </c>
      <c r="G2219" s="8">
        <v>20.0</v>
      </c>
      <c r="H2219" s="8">
        <v>25.3</v>
      </c>
      <c r="I2219" s="11">
        <v>7.7</v>
      </c>
      <c r="J2219" s="10">
        <v>2.8</v>
      </c>
      <c r="K2219" s="10">
        <v>7.7</v>
      </c>
      <c r="L2219" s="8">
        <v>35.7</v>
      </c>
      <c r="M2219" s="10">
        <v>1.4</v>
      </c>
      <c r="N2219" s="10">
        <v>4.7</v>
      </c>
      <c r="O2219" s="8">
        <v>30.8</v>
      </c>
      <c r="P2219" s="8">
        <v>0.7</v>
      </c>
      <c r="Q2219" s="8">
        <v>1.0</v>
      </c>
      <c r="R2219" s="8">
        <v>75.8</v>
      </c>
      <c r="S2219" s="8">
        <v>0.7</v>
      </c>
      <c r="T2219" s="8">
        <v>2.5</v>
      </c>
      <c r="U2219" s="8">
        <v>3.2</v>
      </c>
      <c r="V2219" s="8">
        <v>1.4</v>
      </c>
      <c r="W2219" s="8">
        <v>1.2</v>
      </c>
      <c r="X2219" s="8">
        <v>0.4</v>
      </c>
      <c r="Y2219" s="8">
        <v>0.3</v>
      </c>
      <c r="Z2219" s="8">
        <v>1.2</v>
      </c>
      <c r="AA2219" s="8">
        <v>15.1</v>
      </c>
      <c r="AB2219" s="8">
        <v>0.0</v>
      </c>
      <c r="AC2219" s="8">
        <v>0.0</v>
      </c>
      <c r="AD2219" s="8">
        <v>-0.8</v>
      </c>
      <c r="AE2219" s="14">
        <v>2010.0</v>
      </c>
      <c r="AF2219" s="17"/>
    </row>
    <row r="2220">
      <c r="A2220" s="8">
        <v>64.0</v>
      </c>
      <c r="B2220" s="9" t="s">
        <v>4466</v>
      </c>
      <c r="C2220" s="10" t="s">
        <v>4467</v>
      </c>
      <c r="D2220" s="8">
        <v>30.0</v>
      </c>
      <c r="E2220" s="8">
        <v>34.0</v>
      </c>
      <c r="F2220" s="8">
        <v>28.0</v>
      </c>
      <c r="G2220" s="8">
        <v>6.0</v>
      </c>
      <c r="H2220" s="8">
        <v>20.2</v>
      </c>
      <c r="I2220" s="11">
        <v>7.6</v>
      </c>
      <c r="J2220" s="10">
        <v>2.9</v>
      </c>
      <c r="K2220" s="10">
        <v>6.9</v>
      </c>
      <c r="L2220" s="8">
        <v>41.5</v>
      </c>
      <c r="M2220" s="10">
        <v>1.1</v>
      </c>
      <c r="N2220" s="10">
        <v>3.0</v>
      </c>
      <c r="O2220" s="8">
        <v>37.6</v>
      </c>
      <c r="P2220" s="8">
        <v>0.7</v>
      </c>
      <c r="Q2220" s="8">
        <v>1.3</v>
      </c>
      <c r="R2220" s="8">
        <v>56.8</v>
      </c>
      <c r="S2220" s="8">
        <v>0.7</v>
      </c>
      <c r="T2220" s="8">
        <v>2.4</v>
      </c>
      <c r="U2220" s="8">
        <v>3.1</v>
      </c>
      <c r="V2220" s="8">
        <v>2.0</v>
      </c>
      <c r="W2220" s="8">
        <v>1.8</v>
      </c>
      <c r="X2220" s="8">
        <v>1.2</v>
      </c>
      <c r="Y2220" s="8">
        <v>0.1</v>
      </c>
      <c r="Z2220" s="8">
        <v>2.1</v>
      </c>
      <c r="AA2220" s="8">
        <v>16.3</v>
      </c>
      <c r="AB2220" s="8">
        <v>0.0</v>
      </c>
      <c r="AC2220" s="8">
        <v>0.0</v>
      </c>
      <c r="AD2220" s="8">
        <v>3.4</v>
      </c>
      <c r="AE2220" s="14">
        <v>2010.0</v>
      </c>
      <c r="AF2220" s="17"/>
    </row>
    <row r="2221">
      <c r="A2221" s="8">
        <v>65.0</v>
      </c>
      <c r="B2221" s="9" t="s">
        <v>4468</v>
      </c>
      <c r="C2221" s="10" t="s">
        <v>4469</v>
      </c>
      <c r="D2221" s="8">
        <v>24.0</v>
      </c>
      <c r="E2221" s="8">
        <v>30.0</v>
      </c>
      <c r="F2221" s="8">
        <v>18.0</v>
      </c>
      <c r="G2221" s="8">
        <v>12.0</v>
      </c>
      <c r="H2221" s="8">
        <v>21.9</v>
      </c>
      <c r="I2221" s="11">
        <v>7.4</v>
      </c>
      <c r="J2221" s="10">
        <v>2.2</v>
      </c>
      <c r="K2221" s="10">
        <v>5.8</v>
      </c>
      <c r="L2221" s="8">
        <v>37.1</v>
      </c>
      <c r="M2221" s="10">
        <v>0.7</v>
      </c>
      <c r="N2221" s="10">
        <v>2.0</v>
      </c>
      <c r="O2221" s="8">
        <v>35.6</v>
      </c>
      <c r="P2221" s="8">
        <v>2.4</v>
      </c>
      <c r="Q2221" s="8">
        <v>2.9</v>
      </c>
      <c r="R2221" s="8">
        <v>82.6</v>
      </c>
      <c r="S2221" s="8">
        <v>0.7</v>
      </c>
      <c r="T2221" s="8">
        <v>1.3</v>
      </c>
      <c r="U2221" s="8">
        <v>2.0</v>
      </c>
      <c r="V2221" s="8">
        <v>3.1</v>
      </c>
      <c r="W2221" s="8">
        <v>2.3</v>
      </c>
      <c r="X2221" s="8">
        <v>1.2</v>
      </c>
      <c r="Y2221" s="8">
        <v>0.1</v>
      </c>
      <c r="Z2221" s="8">
        <v>2.5</v>
      </c>
      <c r="AA2221" s="8">
        <v>15.9</v>
      </c>
      <c r="AB2221" s="8">
        <v>0.0</v>
      </c>
      <c r="AC2221" s="8">
        <v>0.0</v>
      </c>
      <c r="AD2221" s="8">
        <v>0.9</v>
      </c>
      <c r="AE2221" s="14">
        <v>2010.0</v>
      </c>
      <c r="AF2221" s="17"/>
    </row>
    <row r="2222">
      <c r="A2222" s="8">
        <v>66.0</v>
      </c>
      <c r="B2222" s="9" t="s">
        <v>4470</v>
      </c>
      <c r="C2222" s="10" t="s">
        <v>4471</v>
      </c>
      <c r="D2222" s="8">
        <v>26.0</v>
      </c>
      <c r="E2222" s="8">
        <v>33.0</v>
      </c>
      <c r="F2222" s="8">
        <v>21.0</v>
      </c>
      <c r="G2222" s="8">
        <v>12.0</v>
      </c>
      <c r="H2222" s="8">
        <v>14.2</v>
      </c>
      <c r="I2222" s="11">
        <v>7.4</v>
      </c>
      <c r="J2222" s="10">
        <v>2.9</v>
      </c>
      <c r="K2222" s="10">
        <v>5.1</v>
      </c>
      <c r="L2222" s="8">
        <v>57.1</v>
      </c>
      <c r="M2222" s="8">
        <v>0.0</v>
      </c>
      <c r="N2222" s="10">
        <v>0.2</v>
      </c>
      <c r="O2222" s="8">
        <v>14.3</v>
      </c>
      <c r="P2222" s="8">
        <v>1.5</v>
      </c>
      <c r="Q2222" s="8">
        <v>2.1</v>
      </c>
      <c r="R2222" s="8">
        <v>72.5</v>
      </c>
      <c r="S2222" s="8">
        <v>0.8</v>
      </c>
      <c r="T2222" s="8">
        <v>2.0</v>
      </c>
      <c r="U2222" s="8">
        <v>2.8</v>
      </c>
      <c r="V2222" s="8">
        <v>0.5</v>
      </c>
      <c r="W2222" s="8">
        <v>1.2</v>
      </c>
      <c r="X2222" s="8">
        <v>0.4</v>
      </c>
      <c r="Y2222" s="8">
        <v>0.8</v>
      </c>
      <c r="Z2222" s="8">
        <v>2.0</v>
      </c>
      <c r="AA2222" s="8">
        <v>13.2</v>
      </c>
      <c r="AB2222" s="8">
        <v>0.0</v>
      </c>
      <c r="AC2222" s="8">
        <v>0.0</v>
      </c>
      <c r="AD2222" s="8">
        <v>1.9</v>
      </c>
      <c r="AE2222" s="14">
        <v>2010.0</v>
      </c>
      <c r="AF2222" s="17"/>
    </row>
    <row r="2223">
      <c r="A2223" s="8">
        <v>67.0</v>
      </c>
      <c r="B2223" s="9" t="s">
        <v>4472</v>
      </c>
      <c r="C2223" s="10" t="s">
        <v>4473</v>
      </c>
      <c r="D2223" s="8">
        <v>27.0</v>
      </c>
      <c r="E2223" s="8">
        <v>20.0</v>
      </c>
      <c r="F2223" s="8">
        <v>12.0</v>
      </c>
      <c r="G2223" s="8">
        <v>8.0</v>
      </c>
      <c r="H2223" s="8">
        <v>17.6</v>
      </c>
      <c r="I2223" s="11">
        <v>7.2</v>
      </c>
      <c r="J2223" s="10">
        <v>2.6</v>
      </c>
      <c r="K2223" s="10">
        <v>6.6</v>
      </c>
      <c r="L2223" s="8">
        <v>38.9</v>
      </c>
      <c r="M2223" s="10">
        <v>1.4</v>
      </c>
      <c r="N2223" s="10">
        <v>3.9</v>
      </c>
      <c r="O2223" s="8">
        <v>35.1</v>
      </c>
      <c r="P2223" s="8">
        <v>0.8</v>
      </c>
      <c r="Q2223" s="8">
        <v>0.8</v>
      </c>
      <c r="R2223" s="8">
        <v>100.0</v>
      </c>
      <c r="S2223" s="8">
        <v>0.2</v>
      </c>
      <c r="T2223" s="8">
        <v>1.8</v>
      </c>
      <c r="U2223" s="8">
        <v>2.0</v>
      </c>
      <c r="V2223" s="8">
        <v>1.7</v>
      </c>
      <c r="W2223" s="8">
        <v>1.2</v>
      </c>
      <c r="X2223" s="8">
        <v>0.5</v>
      </c>
      <c r="Y2223" s="8">
        <v>0.3</v>
      </c>
      <c r="Z2223" s="8">
        <v>2.1</v>
      </c>
      <c r="AA2223" s="8">
        <v>13.6</v>
      </c>
      <c r="AB2223" s="8">
        <v>0.0</v>
      </c>
      <c r="AC2223" s="8">
        <v>0.0</v>
      </c>
      <c r="AD2223" s="8">
        <v>0.8</v>
      </c>
      <c r="AE2223" s="14">
        <v>2010.0</v>
      </c>
      <c r="AF2223" s="17"/>
    </row>
    <row r="2224">
      <c r="A2224" s="8">
        <v>68.0</v>
      </c>
      <c r="B2224" s="9" t="s">
        <v>4474</v>
      </c>
      <c r="C2224" s="10" t="s">
        <v>4475</v>
      </c>
      <c r="D2224" s="8">
        <v>28.0</v>
      </c>
      <c r="E2224" s="8">
        <v>24.0</v>
      </c>
      <c r="F2224" s="8">
        <v>2.0</v>
      </c>
      <c r="G2224" s="8">
        <v>22.0</v>
      </c>
      <c r="H2224" s="8">
        <v>16.8</v>
      </c>
      <c r="I2224" s="11">
        <v>7.0</v>
      </c>
      <c r="J2224" s="10">
        <v>2.3</v>
      </c>
      <c r="K2224" s="10">
        <v>5.9</v>
      </c>
      <c r="L2224" s="8">
        <v>38.3</v>
      </c>
      <c r="M2224" s="10">
        <v>0.7</v>
      </c>
      <c r="N2224" s="10">
        <v>1.8</v>
      </c>
      <c r="O2224" s="8">
        <v>38.6</v>
      </c>
      <c r="P2224" s="8">
        <v>1.8</v>
      </c>
      <c r="Q2224" s="8">
        <v>2.3</v>
      </c>
      <c r="R2224" s="8">
        <v>75.0</v>
      </c>
      <c r="S2224" s="8">
        <v>1.1</v>
      </c>
      <c r="T2224" s="8">
        <v>1.9</v>
      </c>
      <c r="U2224" s="8">
        <v>3.0</v>
      </c>
      <c r="V2224" s="8">
        <v>0.8</v>
      </c>
      <c r="W2224" s="8">
        <v>1.4</v>
      </c>
      <c r="X2224" s="8">
        <v>0.8</v>
      </c>
      <c r="Y2224" s="8">
        <v>0.3</v>
      </c>
      <c r="Z2224" s="8">
        <v>2.3</v>
      </c>
      <c r="AA2224" s="8">
        <v>13.6</v>
      </c>
      <c r="AB2224" s="8">
        <v>0.0</v>
      </c>
      <c r="AC2224" s="8">
        <v>0.0</v>
      </c>
      <c r="AD2224" s="8">
        <v>-4.9</v>
      </c>
      <c r="AE2224" s="14">
        <v>2010.0</v>
      </c>
      <c r="AF2224" s="17"/>
    </row>
    <row r="2225">
      <c r="A2225" s="8">
        <v>69.0</v>
      </c>
      <c r="B2225" s="9" t="s">
        <v>4476</v>
      </c>
      <c r="C2225" s="10" t="s">
        <v>4477</v>
      </c>
      <c r="D2225" s="8">
        <v>24.0</v>
      </c>
      <c r="E2225" s="8">
        <v>32.0</v>
      </c>
      <c r="F2225" s="8">
        <v>14.0</v>
      </c>
      <c r="G2225" s="8">
        <v>18.0</v>
      </c>
      <c r="H2225" s="8">
        <v>18.6</v>
      </c>
      <c r="I2225" s="11">
        <v>6.8</v>
      </c>
      <c r="J2225" s="10">
        <v>2.4</v>
      </c>
      <c r="K2225" s="10">
        <v>6.6</v>
      </c>
      <c r="L2225" s="8">
        <v>36.2</v>
      </c>
      <c r="M2225" s="10">
        <v>0.4</v>
      </c>
      <c r="N2225" s="10">
        <v>1.5</v>
      </c>
      <c r="O2225" s="8">
        <v>27.7</v>
      </c>
      <c r="P2225" s="8">
        <v>1.6</v>
      </c>
      <c r="Q2225" s="8">
        <v>2.4</v>
      </c>
      <c r="R2225" s="8">
        <v>68.4</v>
      </c>
      <c r="S2225" s="8">
        <v>1.0</v>
      </c>
      <c r="T2225" s="8">
        <v>2.0</v>
      </c>
      <c r="U2225" s="8">
        <v>3.1</v>
      </c>
      <c r="V2225" s="8">
        <v>1.6</v>
      </c>
      <c r="W2225" s="8">
        <v>1.5</v>
      </c>
      <c r="X2225" s="8">
        <v>0.8</v>
      </c>
      <c r="Y2225" s="8">
        <v>0.2</v>
      </c>
      <c r="Z2225" s="8">
        <v>2.0</v>
      </c>
      <c r="AA2225" s="8">
        <v>13.8</v>
      </c>
      <c r="AB2225" s="8">
        <v>0.0</v>
      </c>
      <c r="AC2225" s="8">
        <v>0.0</v>
      </c>
      <c r="AD2225" s="8">
        <v>1.3</v>
      </c>
      <c r="AE2225" s="14">
        <v>2010.0</v>
      </c>
      <c r="AF2225" s="17"/>
    </row>
    <row r="2226">
      <c r="A2226" s="8">
        <v>70.0</v>
      </c>
      <c r="B2226" s="9" t="s">
        <v>4478</v>
      </c>
      <c r="C2226" s="10" t="s">
        <v>4479</v>
      </c>
      <c r="D2226" s="8">
        <v>26.0</v>
      </c>
      <c r="E2226" s="8">
        <v>34.0</v>
      </c>
      <c r="F2226" s="8">
        <v>7.0</v>
      </c>
      <c r="G2226" s="8">
        <v>27.0</v>
      </c>
      <c r="H2226" s="8">
        <v>21.1</v>
      </c>
      <c r="I2226" s="11">
        <v>6.7</v>
      </c>
      <c r="J2226" s="10">
        <v>2.3</v>
      </c>
      <c r="K2226" s="10">
        <v>5.9</v>
      </c>
      <c r="L2226" s="8">
        <v>39.5</v>
      </c>
      <c r="M2226" s="8">
        <v>0.0</v>
      </c>
      <c r="N2226" s="8">
        <v>0.0</v>
      </c>
      <c r="O2226" s="8">
        <v>100.0</v>
      </c>
      <c r="P2226" s="8">
        <v>2.1</v>
      </c>
      <c r="Q2226" s="8">
        <v>2.6</v>
      </c>
      <c r="R2226" s="8">
        <v>78.7</v>
      </c>
      <c r="S2226" s="8">
        <v>1.6</v>
      </c>
      <c r="T2226" s="8">
        <v>3.5</v>
      </c>
      <c r="U2226" s="8">
        <v>5.1</v>
      </c>
      <c r="V2226" s="8">
        <v>1.1</v>
      </c>
      <c r="W2226" s="8">
        <v>1.8</v>
      </c>
      <c r="X2226" s="8">
        <v>1.2</v>
      </c>
      <c r="Y2226" s="8">
        <v>0.3</v>
      </c>
      <c r="Z2226" s="8">
        <v>1.9</v>
      </c>
      <c r="AA2226" s="8">
        <v>15.8</v>
      </c>
      <c r="AB2226" s="8">
        <v>1.0</v>
      </c>
      <c r="AC2226" s="8">
        <v>0.0</v>
      </c>
      <c r="AD2226" s="8">
        <v>-6.6</v>
      </c>
      <c r="AE2226" s="14">
        <v>2010.0</v>
      </c>
      <c r="AF2226" s="17"/>
    </row>
    <row r="2227">
      <c r="A2227" s="8">
        <v>71.0</v>
      </c>
      <c r="B2227" s="9" t="s">
        <v>4480</v>
      </c>
      <c r="C2227" s="10" t="s">
        <v>4481</v>
      </c>
      <c r="D2227" s="8">
        <v>32.0</v>
      </c>
      <c r="E2227" s="8">
        <v>33.0</v>
      </c>
      <c r="F2227" s="8">
        <v>14.0</v>
      </c>
      <c r="G2227" s="8">
        <v>19.0</v>
      </c>
      <c r="H2227" s="8">
        <v>21.9</v>
      </c>
      <c r="I2227" s="11">
        <v>6.5</v>
      </c>
      <c r="J2227" s="10">
        <v>2.0</v>
      </c>
      <c r="K2227" s="10">
        <v>5.5</v>
      </c>
      <c r="L2227" s="8">
        <v>37.0</v>
      </c>
      <c r="M2227" s="10">
        <v>1.3</v>
      </c>
      <c r="N2227" s="10">
        <v>3.8</v>
      </c>
      <c r="O2227" s="8">
        <v>33.9</v>
      </c>
      <c r="P2227" s="8">
        <v>1.2</v>
      </c>
      <c r="Q2227" s="8">
        <v>1.3</v>
      </c>
      <c r="R2227" s="8">
        <v>90.7</v>
      </c>
      <c r="S2227" s="8">
        <v>0.5</v>
      </c>
      <c r="T2227" s="8">
        <v>1.4</v>
      </c>
      <c r="U2227" s="8">
        <v>1.9</v>
      </c>
      <c r="V2227" s="8">
        <v>2.8</v>
      </c>
      <c r="W2227" s="8">
        <v>1.4</v>
      </c>
      <c r="X2227" s="8">
        <v>1.1</v>
      </c>
      <c r="Y2227" s="8">
        <v>0.1</v>
      </c>
      <c r="Z2227" s="8">
        <v>2.2</v>
      </c>
      <c r="AA2227" s="8">
        <v>14.9</v>
      </c>
      <c r="AB2227" s="8">
        <v>0.0</v>
      </c>
      <c r="AC2227" s="8">
        <v>0.0</v>
      </c>
      <c r="AD2227" s="8">
        <v>-2.1</v>
      </c>
      <c r="AE2227" s="14">
        <v>2010.0</v>
      </c>
      <c r="AF2227" s="17"/>
    </row>
    <row r="2228">
      <c r="A2228" s="8">
        <v>72.0</v>
      </c>
      <c r="B2228" s="9" t="s">
        <v>4482</v>
      </c>
      <c r="C2228" s="10" t="s">
        <v>4483</v>
      </c>
      <c r="D2228" s="8">
        <v>24.0</v>
      </c>
      <c r="E2228" s="8">
        <v>34.0</v>
      </c>
      <c r="F2228" s="8">
        <v>22.0</v>
      </c>
      <c r="G2228" s="8">
        <v>12.0</v>
      </c>
      <c r="H2228" s="8">
        <v>19.5</v>
      </c>
      <c r="I2228" s="11">
        <v>6.5</v>
      </c>
      <c r="J2228" s="10">
        <v>2.2</v>
      </c>
      <c r="K2228" s="10">
        <v>5.6</v>
      </c>
      <c r="L2228" s="8">
        <v>39.7</v>
      </c>
      <c r="M2228" s="10">
        <v>1.2</v>
      </c>
      <c r="N2228" s="10">
        <v>3.0</v>
      </c>
      <c r="O2228" s="8">
        <v>40.2</v>
      </c>
      <c r="P2228" s="8">
        <v>0.9</v>
      </c>
      <c r="Q2228" s="8">
        <v>1.2</v>
      </c>
      <c r="R2228" s="8">
        <v>75.6</v>
      </c>
      <c r="S2228" s="8">
        <v>0.7</v>
      </c>
      <c r="T2228" s="8">
        <v>2.6</v>
      </c>
      <c r="U2228" s="8">
        <v>3.3</v>
      </c>
      <c r="V2228" s="8">
        <v>1.5</v>
      </c>
      <c r="W2228" s="8">
        <v>1.2</v>
      </c>
      <c r="X2228" s="8">
        <v>0.9</v>
      </c>
      <c r="Y2228" s="8">
        <v>0.4</v>
      </c>
      <c r="Z2228" s="8">
        <v>2.0</v>
      </c>
      <c r="AA2228" s="8">
        <v>14.9</v>
      </c>
      <c r="AB2228" s="8">
        <v>1.0</v>
      </c>
      <c r="AC2228" s="8">
        <v>0.0</v>
      </c>
      <c r="AD2228" s="8">
        <v>1.2</v>
      </c>
      <c r="AE2228" s="14">
        <v>2010.0</v>
      </c>
      <c r="AF2228" s="17"/>
    </row>
    <row r="2229">
      <c r="A2229" s="8">
        <v>73.0</v>
      </c>
      <c r="B2229" s="9" t="s">
        <v>4484</v>
      </c>
      <c r="C2229" s="10" t="s">
        <v>4485</v>
      </c>
      <c r="D2229" s="8">
        <v>25.0</v>
      </c>
      <c r="E2229" s="8">
        <v>16.0</v>
      </c>
      <c r="F2229" s="8">
        <v>3.0</v>
      </c>
      <c r="G2229" s="8">
        <v>13.0</v>
      </c>
      <c r="H2229" s="8">
        <v>18.3</v>
      </c>
      <c r="I2229" s="11">
        <v>6.3</v>
      </c>
      <c r="J2229" s="10">
        <v>2.4</v>
      </c>
      <c r="K2229" s="10">
        <v>5.0</v>
      </c>
      <c r="L2229" s="8">
        <v>47.5</v>
      </c>
      <c r="M2229" s="10">
        <v>0.2</v>
      </c>
      <c r="N2229" s="10">
        <v>0.8</v>
      </c>
      <c r="O2229" s="8">
        <v>25.0</v>
      </c>
      <c r="P2229" s="8">
        <v>1.4</v>
      </c>
      <c r="Q2229" s="8">
        <v>2.3</v>
      </c>
      <c r="R2229" s="8">
        <v>59.5</v>
      </c>
      <c r="S2229" s="8">
        <v>0.3</v>
      </c>
      <c r="T2229" s="8">
        <v>2.0</v>
      </c>
      <c r="U2229" s="8">
        <v>2.3</v>
      </c>
      <c r="V2229" s="8">
        <v>3.5</v>
      </c>
      <c r="W2229" s="8">
        <v>2.4</v>
      </c>
      <c r="X2229" s="8">
        <v>1.4</v>
      </c>
      <c r="Y2229" s="8">
        <v>0.2</v>
      </c>
      <c r="Z2229" s="8">
        <v>1.9</v>
      </c>
      <c r="AA2229" s="8">
        <v>15.6</v>
      </c>
      <c r="AB2229" s="8">
        <v>0.0</v>
      </c>
      <c r="AC2229" s="8">
        <v>0.0</v>
      </c>
      <c r="AD2229" s="8">
        <v>-1.4</v>
      </c>
      <c r="AE2229" s="14">
        <v>2010.0</v>
      </c>
      <c r="AF2229" s="17"/>
    </row>
    <row r="2230">
      <c r="A2230" s="8">
        <v>74.0</v>
      </c>
      <c r="B2230" s="9" t="s">
        <v>4486</v>
      </c>
      <c r="C2230" s="10" t="s">
        <v>4487</v>
      </c>
      <c r="D2230" s="8">
        <v>30.0</v>
      </c>
      <c r="E2230" s="8">
        <v>34.0</v>
      </c>
      <c r="F2230" s="8">
        <v>14.0</v>
      </c>
      <c r="G2230" s="8">
        <v>20.0</v>
      </c>
      <c r="H2230" s="8">
        <v>20.1</v>
      </c>
      <c r="I2230" s="11">
        <v>6.3</v>
      </c>
      <c r="J2230" s="10">
        <v>2.1</v>
      </c>
      <c r="K2230" s="10">
        <v>5.0</v>
      </c>
      <c r="L2230" s="8">
        <v>41.2</v>
      </c>
      <c r="M2230" s="10">
        <v>1.2</v>
      </c>
      <c r="N2230" s="10">
        <v>2.9</v>
      </c>
      <c r="O2230" s="8">
        <v>42.0</v>
      </c>
      <c r="P2230" s="8">
        <v>0.9</v>
      </c>
      <c r="Q2230" s="8">
        <v>1.1</v>
      </c>
      <c r="R2230" s="8">
        <v>88.9</v>
      </c>
      <c r="S2230" s="8">
        <v>0.4</v>
      </c>
      <c r="T2230" s="8">
        <v>1.5</v>
      </c>
      <c r="U2230" s="8">
        <v>1.9</v>
      </c>
      <c r="V2230" s="8">
        <v>2.1</v>
      </c>
      <c r="W2230" s="8">
        <v>1.3</v>
      </c>
      <c r="X2230" s="8">
        <v>0.6</v>
      </c>
      <c r="Y2230" s="8">
        <v>0.1</v>
      </c>
      <c r="Z2230" s="8">
        <v>1.1</v>
      </c>
      <c r="AA2230" s="8">
        <v>12.9</v>
      </c>
      <c r="AB2230" s="8">
        <v>0.0</v>
      </c>
      <c r="AC2230" s="8">
        <v>0.0</v>
      </c>
      <c r="AD2230" s="8">
        <v>-2.6</v>
      </c>
      <c r="AE2230" s="14">
        <v>2010.0</v>
      </c>
      <c r="AF2230" s="17"/>
    </row>
    <row r="2231">
      <c r="A2231" s="8">
        <v>75.0</v>
      </c>
      <c r="B2231" s="9" t="s">
        <v>4488</v>
      </c>
      <c r="C2231" s="10" t="s">
        <v>4489</v>
      </c>
      <c r="D2231" s="8">
        <v>35.0</v>
      </c>
      <c r="E2231" s="8">
        <v>34.0</v>
      </c>
      <c r="F2231" s="8">
        <v>22.0</v>
      </c>
      <c r="G2231" s="8">
        <v>12.0</v>
      </c>
      <c r="H2231" s="8">
        <v>17.9</v>
      </c>
      <c r="I2231" s="11">
        <v>6.0</v>
      </c>
      <c r="J2231" s="10">
        <v>2.2</v>
      </c>
      <c r="K2231" s="10">
        <v>4.7</v>
      </c>
      <c r="L2231" s="8">
        <v>47.8</v>
      </c>
      <c r="M2231" s="8">
        <v>0.0</v>
      </c>
      <c r="N2231" s="8">
        <v>0.0</v>
      </c>
      <c r="O2231" s="8">
        <v>0.0</v>
      </c>
      <c r="P2231" s="8">
        <v>1.6</v>
      </c>
      <c r="Q2231" s="8">
        <v>2.2</v>
      </c>
      <c r="R2231" s="8">
        <v>69.7</v>
      </c>
      <c r="S2231" s="8">
        <v>1.5</v>
      </c>
      <c r="T2231" s="8">
        <v>2.7</v>
      </c>
      <c r="U2231" s="8">
        <v>4.2</v>
      </c>
      <c r="V2231" s="8">
        <v>0.7</v>
      </c>
      <c r="W2231" s="8">
        <v>2.0</v>
      </c>
      <c r="X2231" s="8">
        <v>0.7</v>
      </c>
      <c r="Y2231" s="8">
        <v>0.2</v>
      </c>
      <c r="Z2231" s="8">
        <v>2.9</v>
      </c>
      <c r="AA2231" s="8">
        <v>12.9</v>
      </c>
      <c r="AB2231" s="8">
        <v>0.0</v>
      </c>
      <c r="AC2231" s="8">
        <v>0.0</v>
      </c>
      <c r="AD2231" s="8">
        <v>2.4</v>
      </c>
      <c r="AE2231" s="14">
        <v>2010.0</v>
      </c>
      <c r="AF2231" s="17"/>
    </row>
    <row r="2232">
      <c r="A2232" s="8">
        <v>76.0</v>
      </c>
      <c r="B2232" s="9" t="s">
        <v>4490</v>
      </c>
      <c r="C2232" s="10" t="s">
        <v>4491</v>
      </c>
      <c r="D2232" s="8">
        <v>25.0</v>
      </c>
      <c r="E2232" s="8">
        <v>34.0</v>
      </c>
      <c r="F2232" s="8">
        <v>22.0</v>
      </c>
      <c r="G2232" s="8">
        <v>12.0</v>
      </c>
      <c r="H2232" s="8">
        <v>14.6</v>
      </c>
      <c r="I2232" s="11">
        <v>5.9</v>
      </c>
      <c r="J2232" s="10">
        <v>1.9</v>
      </c>
      <c r="K2232" s="10">
        <v>5.6</v>
      </c>
      <c r="L2232" s="8">
        <v>34.6</v>
      </c>
      <c r="M2232" s="10">
        <v>0.3</v>
      </c>
      <c r="N2232" s="10">
        <v>1.4</v>
      </c>
      <c r="O2232" s="8">
        <v>18.4</v>
      </c>
      <c r="P2232" s="8">
        <v>1.7</v>
      </c>
      <c r="Q2232" s="8">
        <v>2.2</v>
      </c>
      <c r="R2232" s="8">
        <v>77.3</v>
      </c>
      <c r="S2232" s="8">
        <v>0.5</v>
      </c>
      <c r="T2232" s="8">
        <v>1.1</v>
      </c>
      <c r="U2232" s="8">
        <v>1.6</v>
      </c>
      <c r="V2232" s="8">
        <v>1.4</v>
      </c>
      <c r="W2232" s="8">
        <v>1.5</v>
      </c>
      <c r="X2232" s="8">
        <v>1.1</v>
      </c>
      <c r="Y2232" s="8">
        <v>0.1</v>
      </c>
      <c r="Z2232" s="8">
        <v>1.8</v>
      </c>
      <c r="AA2232" s="8">
        <v>11.4</v>
      </c>
      <c r="AB2232" s="8">
        <v>0.0</v>
      </c>
      <c r="AC2232" s="8">
        <v>0.0</v>
      </c>
      <c r="AD2232" s="8">
        <v>1.1</v>
      </c>
      <c r="AE2232" s="14">
        <v>2010.0</v>
      </c>
      <c r="AF2232" s="17"/>
    </row>
    <row r="2233">
      <c r="A2233" s="8">
        <v>77.0</v>
      </c>
      <c r="B2233" s="9" t="s">
        <v>4492</v>
      </c>
      <c r="C2233" s="10" t="s">
        <v>4493</v>
      </c>
      <c r="D2233" s="8">
        <v>24.0</v>
      </c>
      <c r="E2233" s="8">
        <v>31.0</v>
      </c>
      <c r="F2233" s="8">
        <v>17.0</v>
      </c>
      <c r="G2233" s="8">
        <v>14.0</v>
      </c>
      <c r="H2233" s="8">
        <v>15.6</v>
      </c>
      <c r="I2233" s="11">
        <v>5.7</v>
      </c>
      <c r="J2233" s="10">
        <v>1.7</v>
      </c>
      <c r="K2233" s="10">
        <v>5.2</v>
      </c>
      <c r="L2233" s="8">
        <v>32.3</v>
      </c>
      <c r="M2233" s="10">
        <v>0.3</v>
      </c>
      <c r="N2233" s="10">
        <v>1.1</v>
      </c>
      <c r="O2233" s="8">
        <v>22.9</v>
      </c>
      <c r="P2233" s="8">
        <v>2.1</v>
      </c>
      <c r="Q2233" s="8">
        <v>2.7</v>
      </c>
      <c r="R2233" s="8">
        <v>75.3</v>
      </c>
      <c r="S2233" s="8">
        <v>0.5</v>
      </c>
      <c r="T2233" s="8">
        <v>1.4</v>
      </c>
      <c r="U2233" s="8">
        <v>1.9</v>
      </c>
      <c r="V2233" s="8">
        <v>1.5</v>
      </c>
      <c r="W2233" s="8">
        <v>1.1</v>
      </c>
      <c r="X2233" s="8">
        <v>0.5</v>
      </c>
      <c r="Y2233" s="8">
        <v>0.5</v>
      </c>
      <c r="Z2233" s="8">
        <v>2.0</v>
      </c>
      <c r="AA2233" s="8">
        <v>11.2</v>
      </c>
      <c r="AB2233" s="8">
        <v>0.0</v>
      </c>
      <c r="AC2233" s="8">
        <v>0.0</v>
      </c>
      <c r="AD2233" s="8">
        <v>-0.4</v>
      </c>
      <c r="AE2233" s="14">
        <v>2010.0</v>
      </c>
      <c r="AF2233" s="17"/>
    </row>
    <row r="2234">
      <c r="A2234" s="8">
        <v>78.0</v>
      </c>
      <c r="B2234" s="9" t="s">
        <v>4494</v>
      </c>
      <c r="C2234" s="10" t="s">
        <v>4495</v>
      </c>
      <c r="D2234" s="8">
        <v>32.0</v>
      </c>
      <c r="E2234" s="8">
        <v>27.0</v>
      </c>
      <c r="F2234" s="8">
        <v>3.0</v>
      </c>
      <c r="G2234" s="8">
        <v>24.0</v>
      </c>
      <c r="H2234" s="8">
        <v>17.8</v>
      </c>
      <c r="I2234" s="11">
        <v>5.7</v>
      </c>
      <c r="J2234" s="10">
        <v>2.1</v>
      </c>
      <c r="K2234" s="10">
        <v>5.3</v>
      </c>
      <c r="L2234" s="8">
        <v>38.9</v>
      </c>
      <c r="M2234" s="10">
        <v>0.7</v>
      </c>
      <c r="N2234" s="10">
        <v>1.7</v>
      </c>
      <c r="O2234" s="8">
        <v>39.1</v>
      </c>
      <c r="P2234" s="8">
        <v>0.9</v>
      </c>
      <c r="Q2234" s="8">
        <v>1.0</v>
      </c>
      <c r="R2234" s="8">
        <v>82.1</v>
      </c>
      <c r="S2234" s="8">
        <v>0.3</v>
      </c>
      <c r="T2234" s="8">
        <v>1.6</v>
      </c>
      <c r="U2234" s="8">
        <v>2.0</v>
      </c>
      <c r="V2234" s="8">
        <v>2.4</v>
      </c>
      <c r="W2234" s="8">
        <v>1.5</v>
      </c>
      <c r="X2234" s="8">
        <v>0.6</v>
      </c>
      <c r="Y2234" s="8">
        <v>0.0</v>
      </c>
      <c r="Z2234" s="8">
        <v>1.4</v>
      </c>
      <c r="AA2234" s="8">
        <v>11.8</v>
      </c>
      <c r="AB2234" s="8">
        <v>0.0</v>
      </c>
      <c r="AC2234" s="8">
        <v>0.0</v>
      </c>
      <c r="AD2234" s="8">
        <v>-6.1</v>
      </c>
      <c r="AE2234" s="14">
        <v>2010.0</v>
      </c>
      <c r="AF2234" s="17"/>
    </row>
    <row r="2235">
      <c r="A2235" s="8">
        <v>79.0</v>
      </c>
      <c r="B2235" s="9" t="s">
        <v>4496</v>
      </c>
      <c r="C2235" s="10" t="s">
        <v>4497</v>
      </c>
      <c r="D2235" s="8">
        <v>24.0</v>
      </c>
      <c r="E2235" s="8">
        <v>23.0</v>
      </c>
      <c r="F2235" s="8">
        <v>6.0</v>
      </c>
      <c r="G2235" s="8">
        <v>17.0</v>
      </c>
      <c r="H2235" s="8">
        <v>16.3</v>
      </c>
      <c r="I2235" s="11">
        <v>5.7</v>
      </c>
      <c r="J2235" s="10">
        <v>2.0</v>
      </c>
      <c r="K2235" s="10">
        <v>5.4</v>
      </c>
      <c r="L2235" s="8">
        <v>37.9</v>
      </c>
      <c r="M2235" s="10">
        <v>0.7</v>
      </c>
      <c r="N2235" s="10">
        <v>2.4</v>
      </c>
      <c r="O2235" s="8">
        <v>29.1</v>
      </c>
      <c r="P2235" s="8">
        <v>0.9</v>
      </c>
      <c r="Q2235" s="8">
        <v>1.5</v>
      </c>
      <c r="R2235" s="8">
        <v>58.8</v>
      </c>
      <c r="S2235" s="8">
        <v>1.1</v>
      </c>
      <c r="T2235" s="8">
        <v>1.2</v>
      </c>
      <c r="U2235" s="8">
        <v>2.3</v>
      </c>
      <c r="V2235" s="8">
        <v>1.1</v>
      </c>
      <c r="W2235" s="8">
        <v>0.9</v>
      </c>
      <c r="X2235" s="8">
        <v>0.7</v>
      </c>
      <c r="Y2235" s="8">
        <v>0.2</v>
      </c>
      <c r="Z2235" s="8">
        <v>2.3</v>
      </c>
      <c r="AA2235" s="8">
        <v>11.5</v>
      </c>
      <c r="AB2235" s="8">
        <v>0.0</v>
      </c>
      <c r="AC2235" s="8">
        <v>0.0</v>
      </c>
      <c r="AD2235" s="8">
        <v>-4.1</v>
      </c>
      <c r="AE2235" s="14">
        <v>2010.0</v>
      </c>
      <c r="AF2235" s="17"/>
    </row>
    <row r="2236">
      <c r="A2236" s="8">
        <v>80.0</v>
      </c>
      <c r="B2236" s="9" t="s">
        <v>4498</v>
      </c>
      <c r="C2236" s="10" t="s">
        <v>4499</v>
      </c>
      <c r="D2236" s="8">
        <v>30.0</v>
      </c>
      <c r="E2236" s="8">
        <v>33.0</v>
      </c>
      <c r="F2236" s="8">
        <v>27.0</v>
      </c>
      <c r="G2236" s="8">
        <v>6.0</v>
      </c>
      <c r="H2236" s="8">
        <v>15.6</v>
      </c>
      <c r="I2236" s="11">
        <v>5.5</v>
      </c>
      <c r="J2236" s="10">
        <v>2.1</v>
      </c>
      <c r="K2236" s="10">
        <v>3.9</v>
      </c>
      <c r="L2236" s="8">
        <v>53.8</v>
      </c>
      <c r="M2236" s="10">
        <v>0.4</v>
      </c>
      <c r="N2236" s="10">
        <v>0.9</v>
      </c>
      <c r="O2236" s="8">
        <v>45.2</v>
      </c>
      <c r="P2236" s="8">
        <v>0.8</v>
      </c>
      <c r="Q2236" s="8">
        <v>1.3</v>
      </c>
      <c r="R2236" s="8">
        <v>66.7</v>
      </c>
      <c r="S2236" s="8">
        <v>1.9</v>
      </c>
      <c r="T2236" s="8">
        <v>2.2</v>
      </c>
      <c r="U2236" s="8">
        <v>4.1</v>
      </c>
      <c r="V2236" s="8">
        <v>0.7</v>
      </c>
      <c r="W2236" s="8">
        <v>0.9</v>
      </c>
      <c r="X2236" s="8">
        <v>0.5</v>
      </c>
      <c r="Y2236" s="8">
        <v>0.2</v>
      </c>
      <c r="Z2236" s="8">
        <v>1.8</v>
      </c>
      <c r="AA2236" s="8">
        <v>12.0</v>
      </c>
      <c r="AB2236" s="8">
        <v>0.0</v>
      </c>
      <c r="AC2236" s="8">
        <v>0.0</v>
      </c>
      <c r="AD2236" s="8">
        <v>2.6</v>
      </c>
      <c r="AE2236" s="14">
        <v>2010.0</v>
      </c>
      <c r="AF2236" s="17"/>
    </row>
    <row r="2237">
      <c r="A2237" s="8">
        <v>81.0</v>
      </c>
      <c r="B2237" s="9" t="s">
        <v>4500</v>
      </c>
      <c r="C2237" s="10" t="s">
        <v>4501</v>
      </c>
      <c r="D2237" s="8">
        <v>29.0</v>
      </c>
      <c r="E2237" s="8">
        <v>34.0</v>
      </c>
      <c r="F2237" s="8">
        <v>14.0</v>
      </c>
      <c r="G2237" s="8">
        <v>20.0</v>
      </c>
      <c r="H2237" s="8">
        <v>21.2</v>
      </c>
      <c r="I2237" s="11">
        <v>5.2</v>
      </c>
      <c r="J2237" s="10">
        <v>1.9</v>
      </c>
      <c r="K2237" s="10">
        <v>5.3</v>
      </c>
      <c r="L2237" s="8">
        <v>35.0</v>
      </c>
      <c r="M2237" s="10">
        <v>0.9</v>
      </c>
      <c r="N2237" s="10">
        <v>2.9</v>
      </c>
      <c r="O2237" s="8">
        <v>31.6</v>
      </c>
      <c r="P2237" s="8">
        <v>0.6</v>
      </c>
      <c r="Q2237" s="8">
        <v>0.7</v>
      </c>
      <c r="R2237" s="8">
        <v>87.5</v>
      </c>
      <c r="S2237" s="8">
        <v>0.7</v>
      </c>
      <c r="T2237" s="8">
        <v>2.0</v>
      </c>
      <c r="U2237" s="8">
        <v>2.7</v>
      </c>
      <c r="V2237" s="8">
        <v>1.3</v>
      </c>
      <c r="W2237" s="8">
        <v>1.4</v>
      </c>
      <c r="X2237" s="8">
        <v>0.6</v>
      </c>
      <c r="Y2237" s="8">
        <v>0.6</v>
      </c>
      <c r="Z2237" s="8">
        <v>1.4</v>
      </c>
      <c r="AA2237" s="8">
        <v>12.5</v>
      </c>
      <c r="AB2237" s="8">
        <v>0.0</v>
      </c>
      <c r="AC2237" s="8">
        <v>0.0</v>
      </c>
      <c r="AD2237" s="8">
        <v>-0.1</v>
      </c>
      <c r="AE2237" s="14">
        <v>2010.0</v>
      </c>
      <c r="AF2237" s="17"/>
    </row>
    <row r="2238">
      <c r="A2238" s="8">
        <v>82.0</v>
      </c>
      <c r="B2238" s="9" t="s">
        <v>4502</v>
      </c>
      <c r="C2238" s="10" t="s">
        <v>4503</v>
      </c>
      <c r="D2238" s="8">
        <v>25.0</v>
      </c>
      <c r="E2238" s="8">
        <v>34.0</v>
      </c>
      <c r="F2238" s="8">
        <v>6.0</v>
      </c>
      <c r="G2238" s="8">
        <v>28.0</v>
      </c>
      <c r="H2238" s="8">
        <v>20.9</v>
      </c>
      <c r="I2238" s="11">
        <v>5.2</v>
      </c>
      <c r="J2238" s="10">
        <v>2.4</v>
      </c>
      <c r="K2238" s="10">
        <v>4.4</v>
      </c>
      <c r="L2238" s="8">
        <v>53.7</v>
      </c>
      <c r="M2238" s="8">
        <v>0.0</v>
      </c>
      <c r="N2238" s="8">
        <v>0.0</v>
      </c>
      <c r="O2238" s="8">
        <v>0.0</v>
      </c>
      <c r="P2238" s="8">
        <v>0.5</v>
      </c>
      <c r="Q2238" s="8">
        <v>1.4</v>
      </c>
      <c r="R2238" s="8">
        <v>34.7</v>
      </c>
      <c r="S2238" s="8">
        <v>2.5</v>
      </c>
      <c r="T2238" s="8">
        <v>4.0</v>
      </c>
      <c r="U2238" s="8">
        <v>6.5</v>
      </c>
      <c r="V2238" s="8">
        <v>0.6</v>
      </c>
      <c r="W2238" s="8">
        <v>1.3</v>
      </c>
      <c r="X2238" s="8">
        <v>0.5</v>
      </c>
      <c r="Y2238" s="8">
        <v>1.6</v>
      </c>
      <c r="Z2238" s="8">
        <v>2.1</v>
      </c>
      <c r="AA2238" s="8">
        <v>16.6</v>
      </c>
      <c r="AB2238" s="8">
        <v>2.0</v>
      </c>
      <c r="AC2238" s="8">
        <v>0.0</v>
      </c>
      <c r="AD2238" s="8">
        <v>-6.0</v>
      </c>
      <c r="AE2238" s="14">
        <v>2010.0</v>
      </c>
      <c r="AF2238" s="17"/>
    </row>
    <row r="2239">
      <c r="A2239" s="8">
        <v>82.0</v>
      </c>
      <c r="B2239" s="9" t="s">
        <v>4504</v>
      </c>
      <c r="C2239" s="10" t="s">
        <v>4505</v>
      </c>
      <c r="D2239" s="8">
        <v>35.0</v>
      </c>
      <c r="E2239" s="8">
        <v>34.0</v>
      </c>
      <c r="F2239" s="8">
        <v>22.0</v>
      </c>
      <c r="G2239" s="8">
        <v>12.0</v>
      </c>
      <c r="H2239" s="8">
        <v>19.4</v>
      </c>
      <c r="I2239" s="11">
        <v>5.2</v>
      </c>
      <c r="J2239" s="10">
        <v>2.2</v>
      </c>
      <c r="K2239" s="10">
        <v>5.1</v>
      </c>
      <c r="L2239" s="8">
        <v>43.4</v>
      </c>
      <c r="M2239" s="8">
        <v>0.0</v>
      </c>
      <c r="N2239" s="8">
        <v>0.0</v>
      </c>
      <c r="O2239" s="8">
        <v>0.0</v>
      </c>
      <c r="P2239" s="8">
        <v>0.8</v>
      </c>
      <c r="Q2239" s="8">
        <v>1.2</v>
      </c>
      <c r="R2239" s="8">
        <v>64.3</v>
      </c>
      <c r="S2239" s="8">
        <v>2.1</v>
      </c>
      <c r="T2239" s="8">
        <v>2.6</v>
      </c>
      <c r="U2239" s="8">
        <v>4.7</v>
      </c>
      <c r="V2239" s="8">
        <v>0.7</v>
      </c>
      <c r="W2239" s="8">
        <v>1.2</v>
      </c>
      <c r="X2239" s="8">
        <v>0.7</v>
      </c>
      <c r="Y2239" s="8">
        <v>0.5</v>
      </c>
      <c r="Z2239" s="8">
        <v>2.1</v>
      </c>
      <c r="AA2239" s="8">
        <v>13.0</v>
      </c>
      <c r="AB2239" s="8">
        <v>0.0</v>
      </c>
      <c r="AC2239" s="8">
        <v>0.0</v>
      </c>
      <c r="AD2239" s="8">
        <v>0.9</v>
      </c>
      <c r="AE2239" s="14">
        <v>2010.0</v>
      </c>
      <c r="AF2239" s="17"/>
    </row>
    <row r="2240">
      <c r="A2240" s="8">
        <v>84.0</v>
      </c>
      <c r="B2240" s="9" t="s">
        <v>4506</v>
      </c>
      <c r="C2240" s="10" t="s">
        <v>4507</v>
      </c>
      <c r="D2240" s="8">
        <v>26.0</v>
      </c>
      <c r="E2240" s="8">
        <v>26.0</v>
      </c>
      <c r="F2240" s="8">
        <v>13.0</v>
      </c>
      <c r="G2240" s="8">
        <v>13.0</v>
      </c>
      <c r="H2240" s="8">
        <v>14.5</v>
      </c>
      <c r="I2240" s="11">
        <v>5.1</v>
      </c>
      <c r="J2240" s="10">
        <v>1.7</v>
      </c>
      <c r="K2240" s="10">
        <v>5.3</v>
      </c>
      <c r="L2240" s="8">
        <v>32.4</v>
      </c>
      <c r="M2240" s="10">
        <v>0.5</v>
      </c>
      <c r="N2240" s="10">
        <v>1.8</v>
      </c>
      <c r="O2240" s="8">
        <v>27.7</v>
      </c>
      <c r="P2240" s="8">
        <v>1.2</v>
      </c>
      <c r="Q2240" s="8">
        <v>1.9</v>
      </c>
      <c r="R2240" s="8">
        <v>61.2</v>
      </c>
      <c r="S2240" s="8">
        <v>1.0</v>
      </c>
      <c r="T2240" s="8">
        <v>2.1</v>
      </c>
      <c r="U2240" s="8">
        <v>3.1</v>
      </c>
      <c r="V2240" s="8">
        <v>1.2</v>
      </c>
      <c r="W2240" s="8">
        <v>1.1</v>
      </c>
      <c r="X2240" s="8">
        <v>0.7</v>
      </c>
      <c r="Y2240" s="8">
        <v>0.1</v>
      </c>
      <c r="Z2240" s="8">
        <v>1.5</v>
      </c>
      <c r="AA2240" s="8">
        <v>11.4</v>
      </c>
      <c r="AB2240" s="8">
        <v>1.0</v>
      </c>
      <c r="AC2240" s="8">
        <v>0.0</v>
      </c>
      <c r="AD2240" s="8">
        <v>-0.7</v>
      </c>
      <c r="AE2240" s="14">
        <v>2010.0</v>
      </c>
      <c r="AF2240" s="17"/>
    </row>
    <row r="2241">
      <c r="A2241" s="8">
        <v>85.0</v>
      </c>
      <c r="B2241" s="9" t="s">
        <v>4508</v>
      </c>
      <c r="C2241" s="10" t="s">
        <v>4509</v>
      </c>
      <c r="D2241" s="8">
        <v>24.0</v>
      </c>
      <c r="E2241" s="8">
        <v>1.0</v>
      </c>
      <c r="F2241" s="8">
        <v>1.0</v>
      </c>
      <c r="G2241" s="8">
        <v>0.0</v>
      </c>
      <c r="H2241" s="8">
        <v>13.6</v>
      </c>
      <c r="I2241" s="11">
        <v>5.0</v>
      </c>
      <c r="J2241" s="10">
        <v>1.0</v>
      </c>
      <c r="K2241" s="10">
        <v>1.0</v>
      </c>
      <c r="L2241" s="8">
        <v>100.0</v>
      </c>
      <c r="M2241" s="8">
        <v>0.0</v>
      </c>
      <c r="N2241" s="8">
        <v>0.0</v>
      </c>
      <c r="O2241" s="8">
        <v>0.0</v>
      </c>
      <c r="P2241" s="8">
        <v>3.0</v>
      </c>
      <c r="Q2241" s="8">
        <v>4.0</v>
      </c>
      <c r="R2241" s="8">
        <v>75.0</v>
      </c>
      <c r="S2241" s="8">
        <v>4.0</v>
      </c>
      <c r="T2241" s="8">
        <v>4.0</v>
      </c>
      <c r="U2241" s="8">
        <v>8.0</v>
      </c>
      <c r="V2241" s="8">
        <v>0.0</v>
      </c>
      <c r="W2241" s="8">
        <v>0.0</v>
      </c>
      <c r="X2241" s="8">
        <v>0.0</v>
      </c>
      <c r="Y2241" s="8">
        <v>0.0</v>
      </c>
      <c r="Z2241" s="8">
        <v>4.0</v>
      </c>
      <c r="AA2241" s="8">
        <v>13.0</v>
      </c>
      <c r="AB2241" s="8">
        <v>0.0</v>
      </c>
      <c r="AC2241" s="8">
        <v>0.0</v>
      </c>
      <c r="AD2241" s="8">
        <v>15.0</v>
      </c>
      <c r="AE2241" s="14">
        <v>2010.0</v>
      </c>
      <c r="AF2241" s="17"/>
    </row>
    <row r="2242">
      <c r="A2242" s="8">
        <v>86.0</v>
      </c>
      <c r="B2242" s="9" t="s">
        <v>4510</v>
      </c>
      <c r="C2242" s="10" t="s">
        <v>4511</v>
      </c>
      <c r="D2242" s="8">
        <v>34.0</v>
      </c>
      <c r="E2242" s="8">
        <v>11.0</v>
      </c>
      <c r="F2242" s="8">
        <v>3.0</v>
      </c>
      <c r="G2242" s="8">
        <v>8.0</v>
      </c>
      <c r="H2242" s="8">
        <v>11.6</v>
      </c>
      <c r="I2242" s="11">
        <v>4.9</v>
      </c>
      <c r="J2242" s="10">
        <v>1.6</v>
      </c>
      <c r="K2242" s="10">
        <v>4.2</v>
      </c>
      <c r="L2242" s="8">
        <v>39.1</v>
      </c>
      <c r="M2242" s="10">
        <v>1.2</v>
      </c>
      <c r="N2242" s="10">
        <v>3.3</v>
      </c>
      <c r="O2242" s="8">
        <v>36.1</v>
      </c>
      <c r="P2242" s="8">
        <v>0.5</v>
      </c>
      <c r="Q2242" s="8">
        <v>0.5</v>
      </c>
      <c r="R2242" s="8">
        <v>83.3</v>
      </c>
      <c r="S2242" s="8">
        <v>0.4</v>
      </c>
      <c r="T2242" s="8">
        <v>1.4</v>
      </c>
      <c r="U2242" s="8">
        <v>1.7</v>
      </c>
      <c r="V2242" s="8">
        <v>1.5</v>
      </c>
      <c r="W2242" s="8">
        <v>0.6</v>
      </c>
      <c r="X2242" s="8">
        <v>0.2</v>
      </c>
      <c r="Y2242" s="8">
        <v>0.0</v>
      </c>
      <c r="Z2242" s="8">
        <v>2.2</v>
      </c>
      <c r="AA2242" s="8">
        <v>9.7</v>
      </c>
      <c r="AB2242" s="8">
        <v>0.0</v>
      </c>
      <c r="AC2242" s="8">
        <v>0.0</v>
      </c>
      <c r="AD2242" s="8">
        <v>-2.2</v>
      </c>
      <c r="AE2242" s="14">
        <v>2010.0</v>
      </c>
      <c r="AF2242" s="17"/>
    </row>
    <row r="2243">
      <c r="A2243" s="8">
        <v>87.0</v>
      </c>
      <c r="B2243" s="9" t="s">
        <v>4512</v>
      </c>
      <c r="C2243" s="10" t="s">
        <v>4513</v>
      </c>
      <c r="D2243" s="8">
        <v>26.0</v>
      </c>
      <c r="E2243" s="8">
        <v>34.0</v>
      </c>
      <c r="F2243" s="8">
        <v>19.0</v>
      </c>
      <c r="G2243" s="8">
        <v>15.0</v>
      </c>
      <c r="H2243" s="8">
        <v>16.5</v>
      </c>
      <c r="I2243" s="11">
        <v>4.9</v>
      </c>
      <c r="J2243" s="10">
        <v>1.6</v>
      </c>
      <c r="K2243" s="10">
        <v>4.0</v>
      </c>
      <c r="L2243" s="8">
        <v>38.7</v>
      </c>
      <c r="M2243" s="8">
        <v>0.0</v>
      </c>
      <c r="N2243" s="10">
        <v>0.1</v>
      </c>
      <c r="O2243" s="8">
        <v>0.0</v>
      </c>
      <c r="P2243" s="8">
        <v>1.8</v>
      </c>
      <c r="Q2243" s="8">
        <v>3.0</v>
      </c>
      <c r="R2243" s="8">
        <v>59.4</v>
      </c>
      <c r="S2243" s="8">
        <v>1.2</v>
      </c>
      <c r="T2243" s="8">
        <v>1.8</v>
      </c>
      <c r="U2243" s="8">
        <v>3.0</v>
      </c>
      <c r="V2243" s="8">
        <v>1.8</v>
      </c>
      <c r="W2243" s="8">
        <v>1.1</v>
      </c>
      <c r="X2243" s="8">
        <v>0.9</v>
      </c>
      <c r="Y2243" s="8">
        <v>0.1</v>
      </c>
      <c r="Z2243" s="8">
        <v>1.5</v>
      </c>
      <c r="AA2243" s="8">
        <v>11.6</v>
      </c>
      <c r="AB2243" s="8">
        <v>0.0</v>
      </c>
      <c r="AC2243" s="8">
        <v>0.0</v>
      </c>
      <c r="AD2243" s="8">
        <v>1.9</v>
      </c>
      <c r="AE2243" s="14">
        <v>2010.0</v>
      </c>
      <c r="AF2243" s="17"/>
    </row>
    <row r="2244">
      <c r="A2244" s="8">
        <v>87.0</v>
      </c>
      <c r="B2244" s="9" t="s">
        <v>4514</v>
      </c>
      <c r="C2244" s="10" t="s">
        <v>4515</v>
      </c>
      <c r="D2244" s="8">
        <v>27.0</v>
      </c>
      <c r="E2244" s="8">
        <v>34.0</v>
      </c>
      <c r="F2244" s="8">
        <v>14.0</v>
      </c>
      <c r="G2244" s="8">
        <v>20.0</v>
      </c>
      <c r="H2244" s="8">
        <v>18.9</v>
      </c>
      <c r="I2244" s="11">
        <v>4.9</v>
      </c>
      <c r="J2244" s="10">
        <v>2.0</v>
      </c>
      <c r="K2244" s="10">
        <v>3.8</v>
      </c>
      <c r="L2244" s="8">
        <v>52.7</v>
      </c>
      <c r="M2244" s="8">
        <v>0.0</v>
      </c>
      <c r="N2244" s="10">
        <v>0.1</v>
      </c>
      <c r="O2244" s="8">
        <v>0.0</v>
      </c>
      <c r="P2244" s="8">
        <v>0.9</v>
      </c>
      <c r="Q2244" s="8">
        <v>1.4</v>
      </c>
      <c r="R2244" s="8">
        <v>62.5</v>
      </c>
      <c r="S2244" s="8">
        <v>1.6</v>
      </c>
      <c r="T2244" s="8">
        <v>2.3</v>
      </c>
      <c r="U2244" s="8">
        <v>3.9</v>
      </c>
      <c r="V2244" s="8">
        <v>1.1</v>
      </c>
      <c r="W2244" s="8">
        <v>1.1</v>
      </c>
      <c r="X2244" s="8">
        <v>0.6</v>
      </c>
      <c r="Y2244" s="8">
        <v>0.4</v>
      </c>
      <c r="Z2244" s="8">
        <v>1.4</v>
      </c>
      <c r="AA2244" s="8">
        <v>11.8</v>
      </c>
      <c r="AB2244" s="8">
        <v>0.0</v>
      </c>
      <c r="AC2244" s="8">
        <v>0.0</v>
      </c>
      <c r="AD2244" s="8">
        <v>-0.4</v>
      </c>
      <c r="AE2244" s="14">
        <v>2010.0</v>
      </c>
      <c r="AF2244" s="17"/>
    </row>
    <row r="2245">
      <c r="A2245" s="8">
        <v>89.0</v>
      </c>
      <c r="B2245" s="9" t="s">
        <v>4516</v>
      </c>
      <c r="C2245" s="10" t="s">
        <v>4517</v>
      </c>
      <c r="D2245" s="8">
        <v>36.0</v>
      </c>
      <c r="E2245" s="8">
        <v>32.0</v>
      </c>
      <c r="F2245" s="8">
        <v>13.0</v>
      </c>
      <c r="G2245" s="8">
        <v>19.0</v>
      </c>
      <c r="H2245" s="8">
        <v>26.4</v>
      </c>
      <c r="I2245" s="11">
        <v>4.9</v>
      </c>
      <c r="J2245" s="10">
        <v>1.5</v>
      </c>
      <c r="K2245" s="10">
        <v>3.7</v>
      </c>
      <c r="L2245" s="8">
        <v>41.0</v>
      </c>
      <c r="M2245" s="8">
        <v>0.0</v>
      </c>
      <c r="N2245" s="10">
        <v>0.3</v>
      </c>
      <c r="O2245" s="8">
        <v>11.1</v>
      </c>
      <c r="P2245" s="8">
        <v>1.8</v>
      </c>
      <c r="Q2245" s="8">
        <v>2.3</v>
      </c>
      <c r="R2245" s="8">
        <v>81.9</v>
      </c>
      <c r="S2245" s="8">
        <v>0.5</v>
      </c>
      <c r="T2245" s="8">
        <v>3.4</v>
      </c>
      <c r="U2245" s="8">
        <v>4.0</v>
      </c>
      <c r="V2245" s="8">
        <v>6.9</v>
      </c>
      <c r="W2245" s="8">
        <v>2.3</v>
      </c>
      <c r="X2245" s="8">
        <v>1.3</v>
      </c>
      <c r="Y2245" s="8">
        <v>0.1</v>
      </c>
      <c r="Z2245" s="8">
        <v>1.8</v>
      </c>
      <c r="AA2245" s="8">
        <v>18.6</v>
      </c>
      <c r="AB2245" s="8">
        <v>1.0</v>
      </c>
      <c r="AC2245" s="8">
        <v>0.0</v>
      </c>
      <c r="AD2245" s="8">
        <v>0.3</v>
      </c>
      <c r="AE2245" s="14">
        <v>2010.0</v>
      </c>
      <c r="AF2245" s="17"/>
    </row>
    <row r="2246">
      <c r="A2246" s="8">
        <v>90.0</v>
      </c>
      <c r="B2246" s="9" t="s">
        <v>4518</v>
      </c>
      <c r="C2246" s="10" t="s">
        <v>4519</v>
      </c>
      <c r="D2246" s="8">
        <v>29.0</v>
      </c>
      <c r="E2246" s="8">
        <v>32.0</v>
      </c>
      <c r="F2246" s="8">
        <v>10.0</v>
      </c>
      <c r="G2246" s="8">
        <v>22.0</v>
      </c>
      <c r="H2246" s="8">
        <v>16.4</v>
      </c>
      <c r="I2246" s="11">
        <v>4.8</v>
      </c>
      <c r="J2246" s="10">
        <v>1.9</v>
      </c>
      <c r="K2246" s="10">
        <v>4.4</v>
      </c>
      <c r="L2246" s="8">
        <v>44.3</v>
      </c>
      <c r="M2246" s="8">
        <v>0.0</v>
      </c>
      <c r="N2246" s="8">
        <v>0.0</v>
      </c>
      <c r="O2246" s="8">
        <v>0.0</v>
      </c>
      <c r="P2246" s="8">
        <v>1.0</v>
      </c>
      <c r="Q2246" s="8">
        <v>1.4</v>
      </c>
      <c r="R2246" s="8">
        <v>68.9</v>
      </c>
      <c r="S2246" s="8">
        <v>0.7</v>
      </c>
      <c r="T2246" s="8">
        <v>1.9</v>
      </c>
      <c r="U2246" s="8">
        <v>2.6</v>
      </c>
      <c r="V2246" s="8">
        <v>0.8</v>
      </c>
      <c r="W2246" s="8">
        <v>1.3</v>
      </c>
      <c r="X2246" s="8">
        <v>0.3</v>
      </c>
      <c r="Y2246" s="8">
        <v>0.5</v>
      </c>
      <c r="Z2246" s="8">
        <v>2.1</v>
      </c>
      <c r="AA2246" s="8">
        <v>10.0</v>
      </c>
      <c r="AB2246" s="8">
        <v>0.0</v>
      </c>
      <c r="AC2246" s="8">
        <v>0.0</v>
      </c>
      <c r="AD2246" s="8">
        <v>-4.4</v>
      </c>
      <c r="AE2246" s="14">
        <v>2010.0</v>
      </c>
      <c r="AF2246" s="17"/>
    </row>
    <row r="2247">
      <c r="A2247" s="8">
        <v>91.0</v>
      </c>
      <c r="B2247" s="9" t="s">
        <v>4520</v>
      </c>
      <c r="C2247" s="10" t="s">
        <v>4521</v>
      </c>
      <c r="D2247" s="8">
        <v>23.0</v>
      </c>
      <c r="E2247" s="8">
        <v>33.0</v>
      </c>
      <c r="F2247" s="8">
        <v>22.0</v>
      </c>
      <c r="G2247" s="8">
        <v>11.0</v>
      </c>
      <c r="H2247" s="8">
        <v>15.7</v>
      </c>
      <c r="I2247" s="11">
        <v>4.5</v>
      </c>
      <c r="J2247" s="10">
        <v>1.9</v>
      </c>
      <c r="K2247" s="10">
        <v>4.2</v>
      </c>
      <c r="L2247" s="8">
        <v>46.4</v>
      </c>
      <c r="M2247" s="10">
        <v>0.2</v>
      </c>
      <c r="N2247" s="10">
        <v>0.6</v>
      </c>
      <c r="O2247" s="8">
        <v>33.3</v>
      </c>
      <c r="P2247" s="8">
        <v>0.5</v>
      </c>
      <c r="Q2247" s="8">
        <v>0.7</v>
      </c>
      <c r="R2247" s="8">
        <v>62.5</v>
      </c>
      <c r="S2247" s="8">
        <v>0.4</v>
      </c>
      <c r="T2247" s="8">
        <v>1.2</v>
      </c>
      <c r="U2247" s="8">
        <v>1.6</v>
      </c>
      <c r="V2247" s="8">
        <v>0.9</v>
      </c>
      <c r="W2247" s="8">
        <v>1.1</v>
      </c>
      <c r="X2247" s="8">
        <v>0.4</v>
      </c>
      <c r="Y2247" s="8">
        <v>0.2</v>
      </c>
      <c r="Z2247" s="8">
        <v>1.5</v>
      </c>
      <c r="AA2247" s="8">
        <v>8.5</v>
      </c>
      <c r="AB2247" s="8">
        <v>0.0</v>
      </c>
      <c r="AC2247" s="8">
        <v>0.0</v>
      </c>
      <c r="AD2247" s="8">
        <v>-0.8</v>
      </c>
      <c r="AE2247" s="14">
        <v>2010.0</v>
      </c>
      <c r="AF2247" s="17"/>
    </row>
    <row r="2248">
      <c r="A2248" s="8">
        <v>92.0</v>
      </c>
      <c r="B2248" s="9" t="s">
        <v>4522</v>
      </c>
      <c r="C2248" s="10" t="s">
        <v>4523</v>
      </c>
      <c r="D2248" s="8">
        <v>25.0</v>
      </c>
      <c r="E2248" s="8">
        <v>28.0</v>
      </c>
      <c r="F2248" s="8">
        <v>8.0</v>
      </c>
      <c r="G2248" s="8">
        <v>20.0</v>
      </c>
      <c r="H2248" s="8">
        <v>18.2</v>
      </c>
      <c r="I2248" s="11">
        <v>4.5</v>
      </c>
      <c r="J2248" s="10">
        <v>1.6</v>
      </c>
      <c r="K2248" s="10">
        <v>4.6</v>
      </c>
      <c r="L2248" s="8">
        <v>34.1</v>
      </c>
      <c r="M2248" s="10">
        <v>0.5</v>
      </c>
      <c r="N2248" s="10">
        <v>1.8</v>
      </c>
      <c r="O2248" s="8">
        <v>28.6</v>
      </c>
      <c r="P2248" s="8">
        <v>0.9</v>
      </c>
      <c r="Q2248" s="8">
        <v>1.1</v>
      </c>
      <c r="R2248" s="8">
        <v>80.0</v>
      </c>
      <c r="S2248" s="8">
        <v>0.8</v>
      </c>
      <c r="T2248" s="8">
        <v>1.8</v>
      </c>
      <c r="U2248" s="8">
        <v>2.6</v>
      </c>
      <c r="V2248" s="8">
        <v>2.0</v>
      </c>
      <c r="W2248" s="8">
        <v>1.4</v>
      </c>
      <c r="X2248" s="8">
        <v>1.5</v>
      </c>
      <c r="Y2248" s="8">
        <v>0.5</v>
      </c>
      <c r="Z2248" s="8">
        <v>2.5</v>
      </c>
      <c r="AA2248" s="8">
        <v>13.5</v>
      </c>
      <c r="AB2248" s="8">
        <v>0.0</v>
      </c>
      <c r="AC2248" s="8">
        <v>0.0</v>
      </c>
      <c r="AD2248" s="8">
        <v>-5.0</v>
      </c>
      <c r="AE2248" s="14">
        <v>2010.0</v>
      </c>
      <c r="AF2248" s="17"/>
    </row>
    <row r="2249">
      <c r="A2249" s="8">
        <v>92.0</v>
      </c>
      <c r="B2249" s="9" t="s">
        <v>4524</v>
      </c>
      <c r="C2249" s="10" t="s">
        <v>4525</v>
      </c>
      <c r="D2249" s="8">
        <v>30.0</v>
      </c>
      <c r="E2249" s="8">
        <v>2.0</v>
      </c>
      <c r="F2249" s="8">
        <v>1.0</v>
      </c>
      <c r="G2249" s="8">
        <v>1.0</v>
      </c>
      <c r="H2249" s="8">
        <v>18.9</v>
      </c>
      <c r="I2249" s="11">
        <v>4.5</v>
      </c>
      <c r="J2249" s="10">
        <v>1.5</v>
      </c>
      <c r="K2249" s="10">
        <v>4.5</v>
      </c>
      <c r="L2249" s="8">
        <v>33.3</v>
      </c>
      <c r="M2249" s="10">
        <v>0.5</v>
      </c>
      <c r="N2249" s="10">
        <v>2.5</v>
      </c>
      <c r="O2249" s="8">
        <v>20.0</v>
      </c>
      <c r="P2249" s="8">
        <v>1.0</v>
      </c>
      <c r="Q2249" s="8">
        <v>1.0</v>
      </c>
      <c r="R2249" s="8">
        <v>100.0</v>
      </c>
      <c r="S2249" s="8">
        <v>0.5</v>
      </c>
      <c r="T2249" s="8">
        <v>1.5</v>
      </c>
      <c r="U2249" s="8">
        <v>2.0</v>
      </c>
      <c r="V2249" s="8">
        <v>2.5</v>
      </c>
      <c r="W2249" s="8">
        <v>1.0</v>
      </c>
      <c r="X2249" s="8">
        <v>0.0</v>
      </c>
      <c r="Y2249" s="8">
        <v>0.0</v>
      </c>
      <c r="Z2249" s="8">
        <v>0.0</v>
      </c>
      <c r="AA2249" s="8">
        <v>9.5</v>
      </c>
      <c r="AB2249" s="8">
        <v>0.0</v>
      </c>
      <c r="AC2249" s="8">
        <v>0.0</v>
      </c>
      <c r="AD2249" s="8">
        <v>1.0</v>
      </c>
      <c r="AE2249" s="14">
        <v>2010.0</v>
      </c>
      <c r="AF2249" s="17"/>
    </row>
    <row r="2250">
      <c r="A2250" s="8">
        <v>92.0</v>
      </c>
      <c r="B2250" s="9" t="s">
        <v>4526</v>
      </c>
      <c r="C2250" s="10" t="s">
        <v>4527</v>
      </c>
      <c r="D2250" s="8">
        <v>25.0</v>
      </c>
      <c r="E2250" s="8">
        <v>32.0</v>
      </c>
      <c r="F2250" s="8">
        <v>13.0</v>
      </c>
      <c r="G2250" s="8">
        <v>19.0</v>
      </c>
      <c r="H2250" s="8">
        <v>15.1</v>
      </c>
      <c r="I2250" s="11">
        <v>4.5</v>
      </c>
      <c r="J2250" s="10">
        <v>1.9</v>
      </c>
      <c r="K2250" s="10">
        <v>3.8</v>
      </c>
      <c r="L2250" s="8">
        <v>50.0</v>
      </c>
      <c r="M2250" s="8">
        <v>0.0</v>
      </c>
      <c r="N2250" s="10">
        <v>0.1</v>
      </c>
      <c r="O2250" s="8">
        <v>0.0</v>
      </c>
      <c r="P2250" s="8">
        <v>0.8</v>
      </c>
      <c r="Q2250" s="8">
        <v>1.1</v>
      </c>
      <c r="R2250" s="8">
        <v>70.6</v>
      </c>
      <c r="S2250" s="8">
        <v>1.4</v>
      </c>
      <c r="T2250" s="8">
        <v>2.0</v>
      </c>
      <c r="U2250" s="8">
        <v>3.4</v>
      </c>
      <c r="V2250" s="8">
        <v>0.4</v>
      </c>
      <c r="W2250" s="8">
        <v>0.7</v>
      </c>
      <c r="X2250" s="8">
        <v>0.6</v>
      </c>
      <c r="Y2250" s="8">
        <v>0.8</v>
      </c>
      <c r="Z2250" s="8">
        <v>1.6</v>
      </c>
      <c r="AA2250" s="8">
        <v>11.0</v>
      </c>
      <c r="AB2250" s="8">
        <v>2.0</v>
      </c>
      <c r="AC2250" s="8">
        <v>0.0</v>
      </c>
      <c r="AD2250" s="8">
        <v>-1.5</v>
      </c>
      <c r="AE2250" s="14">
        <v>2010.0</v>
      </c>
      <c r="AF2250" s="17"/>
    </row>
    <row r="2251">
      <c r="A2251" s="8">
        <v>95.0</v>
      </c>
      <c r="B2251" s="9" t="s">
        <v>4528</v>
      </c>
      <c r="C2251" s="10" t="s">
        <v>4529</v>
      </c>
      <c r="D2251" s="8">
        <v>23.0</v>
      </c>
      <c r="E2251" s="8">
        <v>34.0</v>
      </c>
      <c r="F2251" s="8">
        <v>17.0</v>
      </c>
      <c r="G2251" s="8">
        <v>17.0</v>
      </c>
      <c r="H2251" s="8">
        <v>20.0</v>
      </c>
      <c r="I2251" s="11">
        <v>4.4</v>
      </c>
      <c r="J2251" s="10">
        <v>1.4</v>
      </c>
      <c r="K2251" s="10">
        <v>4.0</v>
      </c>
      <c r="L2251" s="8">
        <v>35.0</v>
      </c>
      <c r="M2251" s="10">
        <v>0.4</v>
      </c>
      <c r="N2251" s="10">
        <v>1.4</v>
      </c>
      <c r="O2251" s="8">
        <v>27.1</v>
      </c>
      <c r="P2251" s="8">
        <v>1.2</v>
      </c>
      <c r="Q2251" s="8">
        <v>1.6</v>
      </c>
      <c r="R2251" s="8">
        <v>77.4</v>
      </c>
      <c r="S2251" s="8">
        <v>1.3</v>
      </c>
      <c r="T2251" s="8">
        <v>3.4</v>
      </c>
      <c r="U2251" s="8">
        <v>4.7</v>
      </c>
      <c r="V2251" s="8">
        <v>1.1</v>
      </c>
      <c r="W2251" s="8">
        <v>1.3</v>
      </c>
      <c r="X2251" s="8">
        <v>0.7</v>
      </c>
      <c r="Y2251" s="8">
        <v>0.5</v>
      </c>
      <c r="Z2251" s="8">
        <v>1.9</v>
      </c>
      <c r="AA2251" s="8">
        <v>12.9</v>
      </c>
      <c r="AB2251" s="8">
        <v>0.0</v>
      </c>
      <c r="AC2251" s="8">
        <v>0.0</v>
      </c>
      <c r="AD2251" s="8">
        <v>1.4</v>
      </c>
      <c r="AE2251" s="14">
        <v>2010.0</v>
      </c>
      <c r="AF2251" s="17"/>
    </row>
    <row r="2252">
      <c r="A2252" s="8">
        <v>96.0</v>
      </c>
      <c r="B2252" s="9" t="s">
        <v>4530</v>
      </c>
      <c r="C2252" s="10" t="s">
        <v>4531</v>
      </c>
      <c r="D2252" s="8">
        <v>28.0</v>
      </c>
      <c r="E2252" s="8">
        <v>32.0</v>
      </c>
      <c r="F2252" s="8">
        <v>17.0</v>
      </c>
      <c r="G2252" s="8">
        <v>15.0</v>
      </c>
      <c r="H2252" s="8">
        <v>10.6</v>
      </c>
      <c r="I2252" s="11">
        <v>4.2</v>
      </c>
      <c r="J2252" s="10">
        <v>1.6</v>
      </c>
      <c r="K2252" s="10">
        <v>3.3</v>
      </c>
      <c r="L2252" s="8">
        <v>47.6</v>
      </c>
      <c r="M2252" s="8">
        <v>0.0</v>
      </c>
      <c r="N2252" s="10">
        <v>0.2</v>
      </c>
      <c r="O2252" s="8">
        <v>20.0</v>
      </c>
      <c r="P2252" s="8">
        <v>1.0</v>
      </c>
      <c r="Q2252" s="8">
        <v>1.3</v>
      </c>
      <c r="R2252" s="8">
        <v>74.4</v>
      </c>
      <c r="S2252" s="8">
        <v>0.9</v>
      </c>
      <c r="T2252" s="8">
        <v>1.7</v>
      </c>
      <c r="U2252" s="8">
        <v>2.6</v>
      </c>
      <c r="V2252" s="8">
        <v>0.4</v>
      </c>
      <c r="W2252" s="8">
        <v>1.4</v>
      </c>
      <c r="X2252" s="8">
        <v>0.5</v>
      </c>
      <c r="Y2252" s="8">
        <v>0.3</v>
      </c>
      <c r="Z2252" s="8">
        <v>1.7</v>
      </c>
      <c r="AA2252" s="8">
        <v>8.7</v>
      </c>
      <c r="AB2252" s="8">
        <v>0.0</v>
      </c>
      <c r="AC2252" s="8">
        <v>0.0</v>
      </c>
      <c r="AD2252" s="8">
        <v>-0.6</v>
      </c>
      <c r="AE2252" s="14">
        <v>2010.0</v>
      </c>
      <c r="AF2252" s="17"/>
    </row>
    <row r="2253">
      <c r="A2253" s="8">
        <v>97.0</v>
      </c>
      <c r="B2253" s="9" t="s">
        <v>4532</v>
      </c>
      <c r="C2253" s="10" t="s">
        <v>4533</v>
      </c>
      <c r="D2253" s="8">
        <v>33.0</v>
      </c>
      <c r="E2253" s="8">
        <v>31.0</v>
      </c>
      <c r="F2253" s="8">
        <v>16.0</v>
      </c>
      <c r="G2253" s="8">
        <v>15.0</v>
      </c>
      <c r="H2253" s="8">
        <v>11.0</v>
      </c>
      <c r="I2253" s="11">
        <v>4.1</v>
      </c>
      <c r="J2253" s="10">
        <v>1.4</v>
      </c>
      <c r="K2253" s="10">
        <v>3.4</v>
      </c>
      <c r="L2253" s="8">
        <v>41.9</v>
      </c>
      <c r="M2253" s="8">
        <v>0.0</v>
      </c>
      <c r="N2253" s="10">
        <v>0.1</v>
      </c>
      <c r="O2253" s="8">
        <v>0.0</v>
      </c>
      <c r="P2253" s="8">
        <v>1.2</v>
      </c>
      <c r="Q2253" s="8">
        <v>1.5</v>
      </c>
      <c r="R2253" s="8">
        <v>82.6</v>
      </c>
      <c r="S2253" s="8">
        <v>1.0</v>
      </c>
      <c r="T2253" s="8">
        <v>1.1</v>
      </c>
      <c r="U2253" s="8">
        <v>2.1</v>
      </c>
      <c r="V2253" s="8">
        <v>0.8</v>
      </c>
      <c r="W2253" s="8">
        <v>1.3</v>
      </c>
      <c r="X2253" s="8">
        <v>0.5</v>
      </c>
      <c r="Y2253" s="8">
        <v>0.2</v>
      </c>
      <c r="Z2253" s="8">
        <v>2.1</v>
      </c>
      <c r="AA2253" s="8">
        <v>8.2</v>
      </c>
      <c r="AB2253" s="8">
        <v>0.0</v>
      </c>
      <c r="AC2253" s="8">
        <v>0.0</v>
      </c>
      <c r="AD2253" s="8">
        <v>0.7</v>
      </c>
      <c r="AE2253" s="14">
        <v>2010.0</v>
      </c>
      <c r="AF2253" s="17"/>
    </row>
    <row r="2254">
      <c r="A2254" s="8">
        <v>98.0</v>
      </c>
      <c r="B2254" s="9" t="s">
        <v>4534</v>
      </c>
      <c r="C2254" s="10" t="s">
        <v>4535</v>
      </c>
      <c r="D2254" s="8">
        <v>26.0</v>
      </c>
      <c r="E2254" s="8">
        <v>34.0</v>
      </c>
      <c r="F2254" s="8">
        <v>19.0</v>
      </c>
      <c r="G2254" s="8">
        <v>15.0</v>
      </c>
      <c r="H2254" s="8">
        <v>15.6</v>
      </c>
      <c r="I2254" s="11">
        <v>3.9</v>
      </c>
      <c r="J2254" s="10">
        <v>1.2</v>
      </c>
      <c r="K2254" s="10">
        <v>2.9</v>
      </c>
      <c r="L2254" s="8">
        <v>43.3</v>
      </c>
      <c r="M2254" s="10">
        <v>0.1</v>
      </c>
      <c r="N2254" s="10">
        <v>0.4</v>
      </c>
      <c r="O2254" s="8">
        <v>41.7</v>
      </c>
      <c r="P2254" s="8">
        <v>1.3</v>
      </c>
      <c r="Q2254" s="8">
        <v>1.6</v>
      </c>
      <c r="R2254" s="8">
        <v>79.6</v>
      </c>
      <c r="S2254" s="8">
        <v>0.9</v>
      </c>
      <c r="T2254" s="8">
        <v>2.8</v>
      </c>
      <c r="U2254" s="8">
        <v>3.8</v>
      </c>
      <c r="V2254" s="8">
        <v>0.8</v>
      </c>
      <c r="W2254" s="8">
        <v>0.7</v>
      </c>
      <c r="X2254" s="8">
        <v>0.7</v>
      </c>
      <c r="Y2254" s="8">
        <v>1.1</v>
      </c>
      <c r="Z2254" s="8">
        <v>1.8</v>
      </c>
      <c r="AA2254" s="8">
        <v>12.3</v>
      </c>
      <c r="AB2254" s="8">
        <v>1.0</v>
      </c>
      <c r="AC2254" s="8">
        <v>0.0</v>
      </c>
      <c r="AD2254" s="8">
        <v>3.9</v>
      </c>
      <c r="AE2254" s="14">
        <v>2010.0</v>
      </c>
      <c r="AF2254" s="17"/>
    </row>
    <row r="2255">
      <c r="A2255" s="8">
        <v>98.0</v>
      </c>
      <c r="B2255" s="9" t="s">
        <v>4536</v>
      </c>
      <c r="C2255" s="10" t="s">
        <v>4537</v>
      </c>
      <c r="D2255" s="8">
        <v>38.0</v>
      </c>
      <c r="E2255" s="8">
        <v>34.0</v>
      </c>
      <c r="F2255" s="8">
        <v>21.0</v>
      </c>
      <c r="G2255" s="8">
        <v>13.0</v>
      </c>
      <c r="H2255" s="8">
        <v>19.4</v>
      </c>
      <c r="I2255" s="11">
        <v>3.9</v>
      </c>
      <c r="J2255" s="10">
        <v>1.4</v>
      </c>
      <c r="K2255" s="10">
        <v>3.5</v>
      </c>
      <c r="L2255" s="8">
        <v>38.3</v>
      </c>
      <c r="M2255" s="10">
        <v>0.8</v>
      </c>
      <c r="N2255" s="10">
        <v>2.3</v>
      </c>
      <c r="O2255" s="8">
        <v>33.8</v>
      </c>
      <c r="P2255" s="8">
        <v>0.4</v>
      </c>
      <c r="Q2255" s="8">
        <v>0.7</v>
      </c>
      <c r="R2255" s="8">
        <v>58.3</v>
      </c>
      <c r="S2255" s="8">
        <v>0.5</v>
      </c>
      <c r="T2255" s="8">
        <v>1.6</v>
      </c>
      <c r="U2255" s="8">
        <v>2.1</v>
      </c>
      <c r="V2255" s="8">
        <v>1.6</v>
      </c>
      <c r="W2255" s="8">
        <v>1.2</v>
      </c>
      <c r="X2255" s="8">
        <v>1.4</v>
      </c>
      <c r="Y2255" s="8">
        <v>0.1</v>
      </c>
      <c r="Z2255" s="8">
        <v>1.9</v>
      </c>
      <c r="AA2255" s="8">
        <v>11.4</v>
      </c>
      <c r="AB2255" s="8">
        <v>0.0</v>
      </c>
      <c r="AC2255" s="8">
        <v>0.0</v>
      </c>
      <c r="AD2255" s="8">
        <v>1.4</v>
      </c>
      <c r="AE2255" s="14">
        <v>2010.0</v>
      </c>
      <c r="AF2255" s="17"/>
    </row>
    <row r="2256">
      <c r="A2256" s="8">
        <v>100.0</v>
      </c>
      <c r="B2256" s="9" t="s">
        <v>4538</v>
      </c>
      <c r="C2256" s="10" t="s">
        <v>4539</v>
      </c>
      <c r="D2256" s="8">
        <v>24.0</v>
      </c>
      <c r="E2256" s="8">
        <v>10.0</v>
      </c>
      <c r="F2256" s="8">
        <v>4.0</v>
      </c>
      <c r="G2256" s="8">
        <v>6.0</v>
      </c>
      <c r="H2256" s="8">
        <v>10.1</v>
      </c>
      <c r="I2256" s="11">
        <v>3.8</v>
      </c>
      <c r="J2256" s="10">
        <v>1.2</v>
      </c>
      <c r="K2256" s="10">
        <v>3.2</v>
      </c>
      <c r="L2256" s="8">
        <v>37.5</v>
      </c>
      <c r="M2256" s="10">
        <v>0.1</v>
      </c>
      <c r="N2256" s="10">
        <v>0.9</v>
      </c>
      <c r="O2256" s="8">
        <v>11.1</v>
      </c>
      <c r="P2256" s="8">
        <v>1.3</v>
      </c>
      <c r="Q2256" s="8">
        <v>1.9</v>
      </c>
      <c r="R2256" s="8">
        <v>68.4</v>
      </c>
      <c r="S2256" s="8">
        <v>0.7</v>
      </c>
      <c r="T2256" s="8">
        <v>1.4</v>
      </c>
      <c r="U2256" s="8">
        <v>2.1</v>
      </c>
      <c r="V2256" s="8">
        <v>0.1</v>
      </c>
      <c r="W2256" s="8">
        <v>0.6</v>
      </c>
      <c r="X2256" s="8">
        <v>0.0</v>
      </c>
      <c r="Y2256" s="8">
        <v>0.0</v>
      </c>
      <c r="Z2256" s="8">
        <v>1.0</v>
      </c>
      <c r="AA2256" s="8">
        <v>6.1</v>
      </c>
      <c r="AB2256" s="8">
        <v>0.0</v>
      </c>
      <c r="AC2256" s="8">
        <v>0.0</v>
      </c>
      <c r="AD2256" s="8">
        <v>0.4</v>
      </c>
      <c r="AE2256" s="14">
        <v>2010.0</v>
      </c>
      <c r="AF2256" s="17"/>
    </row>
    <row r="2257">
      <c r="A2257" s="8">
        <v>101.0</v>
      </c>
      <c r="B2257" s="9" t="s">
        <v>4540</v>
      </c>
      <c r="C2257" s="10" t="s">
        <v>4541</v>
      </c>
      <c r="D2257" s="8">
        <v>31.0</v>
      </c>
      <c r="E2257" s="8">
        <v>20.0</v>
      </c>
      <c r="F2257" s="8">
        <v>9.0</v>
      </c>
      <c r="G2257" s="8">
        <v>11.0</v>
      </c>
      <c r="H2257" s="8">
        <v>13.0</v>
      </c>
      <c r="I2257" s="11">
        <v>3.8</v>
      </c>
      <c r="J2257" s="10">
        <v>1.5</v>
      </c>
      <c r="K2257" s="10">
        <v>2.7</v>
      </c>
      <c r="L2257" s="8">
        <v>53.7</v>
      </c>
      <c r="M2257" s="10">
        <v>0.1</v>
      </c>
      <c r="N2257" s="10">
        <v>0.3</v>
      </c>
      <c r="O2257" s="8">
        <v>20.0</v>
      </c>
      <c r="P2257" s="8">
        <v>0.8</v>
      </c>
      <c r="Q2257" s="8">
        <v>1.0</v>
      </c>
      <c r="R2257" s="8">
        <v>80.0</v>
      </c>
      <c r="S2257" s="8">
        <v>0.3</v>
      </c>
      <c r="T2257" s="8">
        <v>2.0</v>
      </c>
      <c r="U2257" s="8">
        <v>2.3</v>
      </c>
      <c r="V2257" s="8">
        <v>1.0</v>
      </c>
      <c r="W2257" s="8">
        <v>1.0</v>
      </c>
      <c r="X2257" s="8">
        <v>0.3</v>
      </c>
      <c r="Y2257" s="8">
        <v>0.7</v>
      </c>
      <c r="Z2257" s="8">
        <v>2.0</v>
      </c>
      <c r="AA2257" s="8">
        <v>8.8</v>
      </c>
      <c r="AB2257" s="8">
        <v>0.0</v>
      </c>
      <c r="AC2257" s="8">
        <v>0.0</v>
      </c>
      <c r="AD2257" s="8">
        <v>-3.1</v>
      </c>
      <c r="AE2257" s="14">
        <v>2010.0</v>
      </c>
      <c r="AF2257" s="17"/>
    </row>
    <row r="2258">
      <c r="A2258" s="8">
        <v>102.0</v>
      </c>
      <c r="B2258" s="9" t="s">
        <v>4542</v>
      </c>
      <c r="C2258" s="10" t="s">
        <v>4543</v>
      </c>
      <c r="D2258" s="8">
        <v>24.0</v>
      </c>
      <c r="E2258" s="8">
        <v>33.0</v>
      </c>
      <c r="F2258" s="8">
        <v>19.0</v>
      </c>
      <c r="G2258" s="8">
        <v>14.0</v>
      </c>
      <c r="H2258" s="8">
        <v>23.5</v>
      </c>
      <c r="I2258" s="11">
        <v>3.7</v>
      </c>
      <c r="J2258" s="10">
        <v>1.5</v>
      </c>
      <c r="K2258" s="10">
        <v>3.2</v>
      </c>
      <c r="L2258" s="8">
        <v>45.3</v>
      </c>
      <c r="M2258" s="10">
        <v>0.4</v>
      </c>
      <c r="N2258" s="10">
        <v>1.1</v>
      </c>
      <c r="O2258" s="8">
        <v>36.1</v>
      </c>
      <c r="P2258" s="8">
        <v>0.4</v>
      </c>
      <c r="Q2258" s="8">
        <v>0.9</v>
      </c>
      <c r="R2258" s="8">
        <v>46.7</v>
      </c>
      <c r="S2258" s="8">
        <v>0.8</v>
      </c>
      <c r="T2258" s="8">
        <v>1.8</v>
      </c>
      <c r="U2258" s="8">
        <v>2.7</v>
      </c>
      <c r="V2258" s="8">
        <v>4.8</v>
      </c>
      <c r="W2258" s="8">
        <v>1.8</v>
      </c>
      <c r="X2258" s="8">
        <v>0.8</v>
      </c>
      <c r="Y2258" s="8">
        <v>0.2</v>
      </c>
      <c r="Z2258" s="8">
        <v>2.1</v>
      </c>
      <c r="AA2258" s="8">
        <v>13.5</v>
      </c>
      <c r="AB2258" s="8">
        <v>0.0</v>
      </c>
      <c r="AC2258" s="8">
        <v>0.0</v>
      </c>
      <c r="AD2258" s="8">
        <v>2.0</v>
      </c>
      <c r="AE2258" s="14">
        <v>2010.0</v>
      </c>
      <c r="AF2258" s="17"/>
    </row>
    <row r="2259">
      <c r="A2259" s="8">
        <v>103.0</v>
      </c>
      <c r="B2259" s="9" t="s">
        <v>4544</v>
      </c>
      <c r="C2259" s="10" t="s">
        <v>4545</v>
      </c>
      <c r="D2259" s="8">
        <v>24.0</v>
      </c>
      <c r="E2259" s="8">
        <v>34.0</v>
      </c>
      <c r="F2259" s="8">
        <v>22.0</v>
      </c>
      <c r="G2259" s="8">
        <v>12.0</v>
      </c>
      <c r="H2259" s="8">
        <v>9.6</v>
      </c>
      <c r="I2259" s="11">
        <v>3.7</v>
      </c>
      <c r="J2259" s="10">
        <v>1.5</v>
      </c>
      <c r="K2259" s="10">
        <v>3.6</v>
      </c>
      <c r="L2259" s="8">
        <v>40.7</v>
      </c>
      <c r="M2259" s="10">
        <v>0.1</v>
      </c>
      <c r="N2259" s="10">
        <v>0.7</v>
      </c>
      <c r="O2259" s="8">
        <v>16.0</v>
      </c>
      <c r="P2259" s="8">
        <v>0.6</v>
      </c>
      <c r="Q2259" s="8">
        <v>0.9</v>
      </c>
      <c r="R2259" s="8">
        <v>68.8</v>
      </c>
      <c r="S2259" s="8">
        <v>0.4</v>
      </c>
      <c r="T2259" s="8">
        <v>1.2</v>
      </c>
      <c r="U2259" s="8">
        <v>1.6</v>
      </c>
      <c r="V2259" s="8">
        <v>0.7</v>
      </c>
      <c r="W2259" s="8">
        <v>0.8</v>
      </c>
      <c r="X2259" s="8">
        <v>0.4</v>
      </c>
      <c r="Y2259" s="8">
        <v>0.2</v>
      </c>
      <c r="Z2259" s="8">
        <v>0.7</v>
      </c>
      <c r="AA2259" s="8">
        <v>7.4</v>
      </c>
      <c r="AB2259" s="8">
        <v>0.0</v>
      </c>
      <c r="AC2259" s="8">
        <v>0.0</v>
      </c>
      <c r="AD2259" s="8">
        <v>0.5</v>
      </c>
      <c r="AE2259" s="14">
        <v>2010.0</v>
      </c>
      <c r="AF2259" s="17"/>
    </row>
    <row r="2260">
      <c r="A2260" s="8">
        <v>104.0</v>
      </c>
      <c r="B2260" s="9" t="s">
        <v>4546</v>
      </c>
      <c r="C2260" s="10" t="s">
        <v>4547</v>
      </c>
      <c r="D2260" s="8">
        <v>32.0</v>
      </c>
      <c r="E2260" s="8">
        <v>30.0</v>
      </c>
      <c r="F2260" s="8">
        <v>18.0</v>
      </c>
      <c r="G2260" s="8">
        <v>12.0</v>
      </c>
      <c r="H2260" s="8">
        <v>16.4</v>
      </c>
      <c r="I2260" s="11">
        <v>3.6</v>
      </c>
      <c r="J2260" s="10">
        <v>1.0</v>
      </c>
      <c r="K2260" s="10">
        <v>3.6</v>
      </c>
      <c r="L2260" s="8">
        <v>29.0</v>
      </c>
      <c r="M2260" s="10">
        <v>0.8</v>
      </c>
      <c r="N2260" s="10">
        <v>2.3</v>
      </c>
      <c r="O2260" s="8">
        <v>32.9</v>
      </c>
      <c r="P2260" s="8">
        <v>0.7</v>
      </c>
      <c r="Q2260" s="8">
        <v>0.8</v>
      </c>
      <c r="R2260" s="8">
        <v>88.0</v>
      </c>
      <c r="S2260" s="8">
        <v>0.4</v>
      </c>
      <c r="T2260" s="8">
        <v>1.5</v>
      </c>
      <c r="U2260" s="8">
        <v>1.9</v>
      </c>
      <c r="V2260" s="8">
        <v>2.6</v>
      </c>
      <c r="W2260" s="8">
        <v>1.2</v>
      </c>
      <c r="X2260" s="8">
        <v>0.8</v>
      </c>
      <c r="Y2260" s="8">
        <v>0.1</v>
      </c>
      <c r="Z2260" s="8">
        <v>1.6</v>
      </c>
      <c r="AA2260" s="8">
        <v>10.5</v>
      </c>
      <c r="AB2260" s="8">
        <v>0.0</v>
      </c>
      <c r="AC2260" s="8">
        <v>0.0</v>
      </c>
      <c r="AD2260" s="8">
        <v>0.5</v>
      </c>
      <c r="AE2260" s="14">
        <v>2010.0</v>
      </c>
      <c r="AF2260" s="17"/>
    </row>
    <row r="2261">
      <c r="A2261" s="8">
        <v>105.0</v>
      </c>
      <c r="B2261" s="9" t="s">
        <v>4548</v>
      </c>
      <c r="C2261" s="10" t="s">
        <v>4549</v>
      </c>
      <c r="D2261" s="8">
        <v>22.0</v>
      </c>
      <c r="E2261" s="8">
        <v>29.0</v>
      </c>
      <c r="F2261" s="8">
        <v>11.0</v>
      </c>
      <c r="G2261" s="8">
        <v>18.0</v>
      </c>
      <c r="H2261" s="8">
        <v>7.7</v>
      </c>
      <c r="I2261" s="11">
        <v>3.4</v>
      </c>
      <c r="J2261" s="10">
        <v>0.9</v>
      </c>
      <c r="K2261" s="10">
        <v>3.1</v>
      </c>
      <c r="L2261" s="8">
        <v>30.3</v>
      </c>
      <c r="M2261" s="10">
        <v>0.5</v>
      </c>
      <c r="N2261" s="10">
        <v>1.8</v>
      </c>
      <c r="O2261" s="8">
        <v>29.4</v>
      </c>
      <c r="P2261" s="8">
        <v>1.1</v>
      </c>
      <c r="Q2261" s="8">
        <v>1.3</v>
      </c>
      <c r="R2261" s="8">
        <v>83.8</v>
      </c>
      <c r="S2261" s="8">
        <v>0.2</v>
      </c>
      <c r="T2261" s="8">
        <v>0.6</v>
      </c>
      <c r="U2261" s="8">
        <v>0.8</v>
      </c>
      <c r="V2261" s="8">
        <v>1.0</v>
      </c>
      <c r="W2261" s="8">
        <v>0.8</v>
      </c>
      <c r="X2261" s="8">
        <v>0.5</v>
      </c>
      <c r="Y2261" s="8">
        <v>0.0</v>
      </c>
      <c r="Z2261" s="8">
        <v>0.8</v>
      </c>
      <c r="AA2261" s="8">
        <v>6.8</v>
      </c>
      <c r="AB2261" s="8">
        <v>0.0</v>
      </c>
      <c r="AC2261" s="8">
        <v>0.0</v>
      </c>
      <c r="AD2261" s="8">
        <v>-1.7</v>
      </c>
      <c r="AE2261" s="14">
        <v>2010.0</v>
      </c>
      <c r="AF2261" s="17"/>
    </row>
    <row r="2262">
      <c r="A2262" s="8">
        <v>106.0</v>
      </c>
      <c r="B2262" s="9" t="s">
        <v>4550</v>
      </c>
      <c r="C2262" s="10" t="s">
        <v>4551</v>
      </c>
      <c r="D2262" s="8">
        <v>23.0</v>
      </c>
      <c r="E2262" s="8">
        <v>28.0</v>
      </c>
      <c r="F2262" s="8">
        <v>9.0</v>
      </c>
      <c r="G2262" s="8">
        <v>19.0</v>
      </c>
      <c r="H2262" s="8">
        <v>10.9</v>
      </c>
      <c r="I2262" s="11">
        <v>3.4</v>
      </c>
      <c r="J2262" s="10">
        <v>1.4</v>
      </c>
      <c r="K2262" s="10">
        <v>2.5</v>
      </c>
      <c r="L2262" s="8">
        <v>53.5</v>
      </c>
      <c r="M2262" s="8">
        <v>0.0</v>
      </c>
      <c r="N2262" s="10">
        <v>0.1</v>
      </c>
      <c r="O2262" s="8">
        <v>33.3</v>
      </c>
      <c r="P2262" s="8">
        <v>0.7</v>
      </c>
      <c r="Q2262" s="8">
        <v>1.2</v>
      </c>
      <c r="R2262" s="8">
        <v>55.9</v>
      </c>
      <c r="S2262" s="8">
        <v>0.8</v>
      </c>
      <c r="T2262" s="8">
        <v>1.8</v>
      </c>
      <c r="U2262" s="8">
        <v>2.5</v>
      </c>
      <c r="V2262" s="8">
        <v>0.5</v>
      </c>
      <c r="W2262" s="8">
        <v>0.7</v>
      </c>
      <c r="X2262" s="8">
        <v>0.3</v>
      </c>
      <c r="Y2262" s="8">
        <v>0.2</v>
      </c>
      <c r="Z2262" s="8">
        <v>1.4</v>
      </c>
      <c r="AA2262" s="8">
        <v>7.3</v>
      </c>
      <c r="AB2262" s="8">
        <v>0.0</v>
      </c>
      <c r="AC2262" s="8">
        <v>0.0</v>
      </c>
      <c r="AD2262" s="8">
        <v>-0.7</v>
      </c>
      <c r="AE2262" s="14">
        <v>2010.0</v>
      </c>
      <c r="AF2262" s="17"/>
    </row>
    <row r="2263">
      <c r="A2263" s="8">
        <v>107.0</v>
      </c>
      <c r="B2263" s="9" t="s">
        <v>4552</v>
      </c>
      <c r="C2263" s="10" t="s">
        <v>4553</v>
      </c>
      <c r="D2263" s="8">
        <v>35.0</v>
      </c>
      <c r="E2263" s="8">
        <v>33.0</v>
      </c>
      <c r="F2263" s="8">
        <v>5.0</v>
      </c>
      <c r="G2263" s="8">
        <v>28.0</v>
      </c>
      <c r="H2263" s="8">
        <v>9.4</v>
      </c>
      <c r="I2263" s="11">
        <v>3.4</v>
      </c>
      <c r="J2263" s="10">
        <v>1.3</v>
      </c>
      <c r="K2263" s="10">
        <v>2.4</v>
      </c>
      <c r="L2263" s="8">
        <v>52.5</v>
      </c>
      <c r="M2263" s="10">
        <v>0.1</v>
      </c>
      <c r="N2263" s="10">
        <v>0.2</v>
      </c>
      <c r="O2263" s="8">
        <v>25.0</v>
      </c>
      <c r="P2263" s="8">
        <v>0.8</v>
      </c>
      <c r="Q2263" s="8">
        <v>1.3</v>
      </c>
      <c r="R2263" s="8">
        <v>59.5</v>
      </c>
      <c r="S2263" s="8">
        <v>0.9</v>
      </c>
      <c r="T2263" s="8">
        <v>0.7</v>
      </c>
      <c r="U2263" s="8">
        <v>1.6</v>
      </c>
      <c r="V2263" s="8">
        <v>0.6</v>
      </c>
      <c r="W2263" s="8">
        <v>0.7</v>
      </c>
      <c r="X2263" s="8">
        <v>0.5</v>
      </c>
      <c r="Y2263" s="8">
        <v>0.2</v>
      </c>
      <c r="Z2263" s="8">
        <v>1.0</v>
      </c>
      <c r="AA2263" s="8">
        <v>7.1</v>
      </c>
      <c r="AB2263" s="8">
        <v>0.0</v>
      </c>
      <c r="AC2263" s="8">
        <v>0.0</v>
      </c>
      <c r="AD2263" s="8">
        <v>0.7</v>
      </c>
      <c r="AE2263" s="14">
        <v>2010.0</v>
      </c>
      <c r="AF2263" s="17"/>
    </row>
    <row r="2264">
      <c r="A2264" s="8">
        <v>108.0</v>
      </c>
      <c r="B2264" s="9" t="s">
        <v>4554</v>
      </c>
      <c r="C2264" s="10" t="s">
        <v>4555</v>
      </c>
      <c r="D2264" s="8">
        <v>23.0</v>
      </c>
      <c r="E2264" s="8">
        <v>21.0</v>
      </c>
      <c r="F2264" s="8">
        <v>7.0</v>
      </c>
      <c r="G2264" s="8">
        <v>14.0</v>
      </c>
      <c r="H2264" s="8">
        <v>10.8</v>
      </c>
      <c r="I2264" s="11">
        <v>3.3</v>
      </c>
      <c r="J2264" s="10">
        <v>1.1</v>
      </c>
      <c r="K2264" s="10">
        <v>2.8</v>
      </c>
      <c r="L2264" s="8">
        <v>39.7</v>
      </c>
      <c r="M2264" s="10">
        <v>0.7</v>
      </c>
      <c r="N2264" s="10">
        <v>2.0</v>
      </c>
      <c r="O2264" s="8">
        <v>32.6</v>
      </c>
      <c r="P2264" s="8">
        <v>0.5</v>
      </c>
      <c r="Q2264" s="8">
        <v>0.5</v>
      </c>
      <c r="R2264" s="8">
        <v>90.9</v>
      </c>
      <c r="S2264" s="8">
        <v>0.1</v>
      </c>
      <c r="T2264" s="8">
        <v>0.7</v>
      </c>
      <c r="U2264" s="8">
        <v>0.9</v>
      </c>
      <c r="V2264" s="8">
        <v>0.7</v>
      </c>
      <c r="W2264" s="8">
        <v>0.8</v>
      </c>
      <c r="X2264" s="8">
        <v>0.5</v>
      </c>
      <c r="Y2264" s="8">
        <v>0.0</v>
      </c>
      <c r="Z2264" s="8">
        <v>0.9</v>
      </c>
      <c r="AA2264" s="8">
        <v>6.7</v>
      </c>
      <c r="AB2264" s="8">
        <v>0.0</v>
      </c>
      <c r="AC2264" s="8">
        <v>0.0</v>
      </c>
      <c r="AD2264" s="8">
        <v>-0.9</v>
      </c>
      <c r="AE2264" s="14">
        <v>2010.0</v>
      </c>
      <c r="AF2264" s="17"/>
    </row>
    <row r="2265">
      <c r="A2265" s="8">
        <v>109.0</v>
      </c>
      <c r="B2265" s="9" t="s">
        <v>4556</v>
      </c>
      <c r="C2265" s="10" t="s">
        <v>4557</v>
      </c>
      <c r="D2265" s="8">
        <v>33.0</v>
      </c>
      <c r="E2265" s="8">
        <v>34.0</v>
      </c>
      <c r="F2265" s="8">
        <v>13.0</v>
      </c>
      <c r="G2265" s="8">
        <v>21.0</v>
      </c>
      <c r="H2265" s="8">
        <v>13.7</v>
      </c>
      <c r="I2265" s="11">
        <v>3.2</v>
      </c>
      <c r="J2265" s="10">
        <v>1.3</v>
      </c>
      <c r="K2265" s="10">
        <v>3.3</v>
      </c>
      <c r="L2265" s="8">
        <v>38.4</v>
      </c>
      <c r="M2265" s="8">
        <v>0.0</v>
      </c>
      <c r="N2265" s="8">
        <v>0.0</v>
      </c>
      <c r="O2265" s="8">
        <v>0.0</v>
      </c>
      <c r="P2265" s="8">
        <v>0.6</v>
      </c>
      <c r="Q2265" s="8">
        <v>1.0</v>
      </c>
      <c r="R2265" s="8">
        <v>66.7</v>
      </c>
      <c r="S2265" s="8">
        <v>1.0</v>
      </c>
      <c r="T2265" s="8">
        <v>1.3</v>
      </c>
      <c r="U2265" s="8">
        <v>2.3</v>
      </c>
      <c r="V2265" s="8">
        <v>0.9</v>
      </c>
      <c r="W2265" s="8">
        <v>1.1</v>
      </c>
      <c r="X2265" s="8">
        <v>0.4</v>
      </c>
      <c r="Y2265" s="8">
        <v>0.1</v>
      </c>
      <c r="Z2265" s="8">
        <v>1.6</v>
      </c>
      <c r="AA2265" s="8">
        <v>7.4</v>
      </c>
      <c r="AB2265" s="8">
        <v>0.0</v>
      </c>
      <c r="AC2265" s="8">
        <v>0.0</v>
      </c>
      <c r="AD2265" s="8">
        <v>-2.7</v>
      </c>
      <c r="AE2265" s="14">
        <v>2010.0</v>
      </c>
      <c r="AF2265" s="17"/>
    </row>
    <row r="2266">
      <c r="A2266" s="8">
        <v>110.0</v>
      </c>
      <c r="B2266" s="9" t="s">
        <v>4558</v>
      </c>
      <c r="C2266" s="10" t="s">
        <v>4559</v>
      </c>
      <c r="D2266" s="8">
        <v>27.0</v>
      </c>
      <c r="E2266" s="8">
        <v>29.0</v>
      </c>
      <c r="F2266" s="8">
        <v>23.0</v>
      </c>
      <c r="G2266" s="8">
        <v>6.0</v>
      </c>
      <c r="H2266" s="8">
        <v>11.4</v>
      </c>
      <c r="I2266" s="11">
        <v>3.2</v>
      </c>
      <c r="J2266" s="10">
        <v>1.2</v>
      </c>
      <c r="K2266" s="10">
        <v>2.2</v>
      </c>
      <c r="L2266" s="8">
        <v>54.7</v>
      </c>
      <c r="M2266" s="10">
        <v>0.2</v>
      </c>
      <c r="N2266" s="10">
        <v>0.5</v>
      </c>
      <c r="O2266" s="8">
        <v>40.0</v>
      </c>
      <c r="P2266" s="8">
        <v>0.6</v>
      </c>
      <c r="Q2266" s="8">
        <v>0.7</v>
      </c>
      <c r="R2266" s="8">
        <v>80.0</v>
      </c>
      <c r="S2266" s="8">
        <v>0.6</v>
      </c>
      <c r="T2266" s="8">
        <v>1.4</v>
      </c>
      <c r="U2266" s="8">
        <v>2.0</v>
      </c>
      <c r="V2266" s="8">
        <v>0.6</v>
      </c>
      <c r="W2266" s="8">
        <v>0.9</v>
      </c>
      <c r="X2266" s="8">
        <v>0.6</v>
      </c>
      <c r="Y2266" s="8">
        <v>0.2</v>
      </c>
      <c r="Z2266" s="8">
        <v>1.0</v>
      </c>
      <c r="AA2266" s="8">
        <v>7.7</v>
      </c>
      <c r="AB2266" s="8">
        <v>0.0</v>
      </c>
      <c r="AC2266" s="8">
        <v>0.0</v>
      </c>
      <c r="AD2266" s="8">
        <v>0.8</v>
      </c>
      <c r="AE2266" s="14">
        <v>2010.0</v>
      </c>
      <c r="AF2266" s="17"/>
    </row>
    <row r="2267">
      <c r="A2267" s="8">
        <v>111.0</v>
      </c>
      <c r="B2267" s="9" t="s">
        <v>4560</v>
      </c>
      <c r="C2267" s="10" t="s">
        <v>4561</v>
      </c>
      <c r="D2267" s="8">
        <v>32.0</v>
      </c>
      <c r="E2267" s="8">
        <v>27.0</v>
      </c>
      <c r="F2267" s="8">
        <v>13.0</v>
      </c>
      <c r="G2267" s="8">
        <v>14.0</v>
      </c>
      <c r="H2267" s="8">
        <v>7.3</v>
      </c>
      <c r="I2267" s="11">
        <v>3.1</v>
      </c>
      <c r="J2267" s="10">
        <v>1.3</v>
      </c>
      <c r="K2267" s="10">
        <v>3.1</v>
      </c>
      <c r="L2267" s="8">
        <v>40.0</v>
      </c>
      <c r="M2267" s="10">
        <v>0.2</v>
      </c>
      <c r="N2267" s="10">
        <v>1.0</v>
      </c>
      <c r="O2267" s="8">
        <v>19.2</v>
      </c>
      <c r="P2267" s="8">
        <v>0.4</v>
      </c>
      <c r="Q2267" s="8">
        <v>0.5</v>
      </c>
      <c r="R2267" s="8">
        <v>85.7</v>
      </c>
      <c r="S2267" s="8">
        <v>0.2</v>
      </c>
      <c r="T2267" s="8">
        <v>0.3</v>
      </c>
      <c r="U2267" s="8">
        <v>0.6</v>
      </c>
      <c r="V2267" s="8">
        <v>0.8</v>
      </c>
      <c r="W2267" s="8">
        <v>0.7</v>
      </c>
      <c r="X2267" s="8">
        <v>0.2</v>
      </c>
      <c r="Y2267" s="8">
        <v>0.0</v>
      </c>
      <c r="Z2267" s="8">
        <v>1.0</v>
      </c>
      <c r="AA2267" s="8">
        <v>5.1</v>
      </c>
      <c r="AB2267" s="8">
        <v>0.0</v>
      </c>
      <c r="AC2267" s="8">
        <v>0.0</v>
      </c>
      <c r="AD2267" s="8">
        <v>0.3</v>
      </c>
      <c r="AE2267" s="14">
        <v>2010.0</v>
      </c>
      <c r="AF2267" s="17"/>
    </row>
    <row r="2268">
      <c r="A2268" s="8">
        <v>112.0</v>
      </c>
      <c r="B2268" s="9" t="s">
        <v>4562</v>
      </c>
      <c r="C2268" s="10" t="s">
        <v>4563</v>
      </c>
      <c r="D2268" s="8">
        <v>28.0</v>
      </c>
      <c r="E2268" s="8">
        <v>33.0</v>
      </c>
      <c r="F2268" s="8">
        <v>21.0</v>
      </c>
      <c r="G2268" s="8">
        <v>12.0</v>
      </c>
      <c r="H2268" s="8">
        <v>13.1</v>
      </c>
      <c r="I2268" s="11">
        <v>3.1</v>
      </c>
      <c r="J2268" s="10">
        <v>1.2</v>
      </c>
      <c r="K2268" s="10">
        <v>2.7</v>
      </c>
      <c r="L2268" s="8">
        <v>42.7</v>
      </c>
      <c r="M2268" s="8">
        <v>0.0</v>
      </c>
      <c r="N2268" s="8">
        <v>0.0</v>
      </c>
      <c r="O2268" s="8">
        <v>0.0</v>
      </c>
      <c r="P2268" s="8">
        <v>0.8</v>
      </c>
      <c r="Q2268" s="8">
        <v>0.9</v>
      </c>
      <c r="R2268" s="8">
        <v>83.3</v>
      </c>
      <c r="S2268" s="8">
        <v>0.9</v>
      </c>
      <c r="T2268" s="8">
        <v>1.2</v>
      </c>
      <c r="U2268" s="8">
        <v>2.1</v>
      </c>
      <c r="V2268" s="8">
        <v>0.4</v>
      </c>
      <c r="W2268" s="8">
        <v>0.9</v>
      </c>
      <c r="X2268" s="8">
        <v>0.2</v>
      </c>
      <c r="Y2268" s="8">
        <v>0.1</v>
      </c>
      <c r="Z2268" s="8">
        <v>1.8</v>
      </c>
      <c r="AA2268" s="8">
        <v>6.2</v>
      </c>
      <c r="AB2268" s="8">
        <v>0.0</v>
      </c>
      <c r="AC2268" s="8">
        <v>0.0</v>
      </c>
      <c r="AD2268" s="8">
        <v>-1.2</v>
      </c>
      <c r="AE2268" s="14">
        <v>2010.0</v>
      </c>
      <c r="AF2268" s="17"/>
    </row>
    <row r="2269">
      <c r="A2269" s="8">
        <v>113.0</v>
      </c>
      <c r="B2269" s="9" t="s">
        <v>4564</v>
      </c>
      <c r="C2269" s="10" t="s">
        <v>4565</v>
      </c>
      <c r="D2269" s="8">
        <v>24.0</v>
      </c>
      <c r="E2269" s="8">
        <v>26.0</v>
      </c>
      <c r="F2269" s="8">
        <v>10.0</v>
      </c>
      <c r="G2269" s="8">
        <v>16.0</v>
      </c>
      <c r="H2269" s="8">
        <v>9.3</v>
      </c>
      <c r="I2269" s="11">
        <v>3.0</v>
      </c>
      <c r="J2269" s="10">
        <v>0.8</v>
      </c>
      <c r="K2269" s="10">
        <v>1.9</v>
      </c>
      <c r="L2269" s="8">
        <v>44.0</v>
      </c>
      <c r="M2269" s="8">
        <v>0.0</v>
      </c>
      <c r="N2269" s="8">
        <v>0.0</v>
      </c>
      <c r="O2269" s="8">
        <v>100.0</v>
      </c>
      <c r="P2269" s="8">
        <v>1.3</v>
      </c>
      <c r="Q2269" s="8">
        <v>1.8</v>
      </c>
      <c r="R2269" s="8">
        <v>73.9</v>
      </c>
      <c r="S2269" s="8">
        <v>0.5</v>
      </c>
      <c r="T2269" s="8">
        <v>0.7</v>
      </c>
      <c r="U2269" s="8">
        <v>1.2</v>
      </c>
      <c r="V2269" s="8">
        <v>0.3</v>
      </c>
      <c r="W2269" s="8">
        <v>0.9</v>
      </c>
      <c r="X2269" s="8">
        <v>0.3</v>
      </c>
      <c r="Y2269" s="8">
        <v>0.0</v>
      </c>
      <c r="Z2269" s="8">
        <v>1.3</v>
      </c>
      <c r="AA2269" s="8">
        <v>5.1</v>
      </c>
      <c r="AB2269" s="8">
        <v>0.0</v>
      </c>
      <c r="AC2269" s="8">
        <v>0.0</v>
      </c>
      <c r="AD2269" s="8">
        <v>-0.6</v>
      </c>
      <c r="AE2269" s="14">
        <v>2010.0</v>
      </c>
      <c r="AF2269" s="17"/>
    </row>
    <row r="2270">
      <c r="A2270" s="8">
        <v>114.0</v>
      </c>
      <c r="B2270" s="9" t="s">
        <v>4566</v>
      </c>
      <c r="C2270" s="10" t="s">
        <v>4567</v>
      </c>
      <c r="D2270" s="8">
        <v>24.0</v>
      </c>
      <c r="E2270" s="8">
        <v>32.0</v>
      </c>
      <c r="F2270" s="8">
        <v>14.0</v>
      </c>
      <c r="G2270" s="8">
        <v>18.0</v>
      </c>
      <c r="H2270" s="8">
        <v>10.1</v>
      </c>
      <c r="I2270" s="11">
        <v>3.0</v>
      </c>
      <c r="J2270" s="10">
        <v>1.1</v>
      </c>
      <c r="K2270" s="10">
        <v>2.9</v>
      </c>
      <c r="L2270" s="8">
        <v>39.1</v>
      </c>
      <c r="M2270" s="10">
        <v>0.4</v>
      </c>
      <c r="N2270" s="10">
        <v>1.0</v>
      </c>
      <c r="O2270" s="8">
        <v>38.7</v>
      </c>
      <c r="P2270" s="8">
        <v>0.3</v>
      </c>
      <c r="Q2270" s="8">
        <v>0.7</v>
      </c>
      <c r="R2270" s="8">
        <v>52.4</v>
      </c>
      <c r="S2270" s="8">
        <v>0.2</v>
      </c>
      <c r="T2270" s="8">
        <v>1.0</v>
      </c>
      <c r="U2270" s="8">
        <v>1.2</v>
      </c>
      <c r="V2270" s="8">
        <v>1.7</v>
      </c>
      <c r="W2270" s="8">
        <v>1.3</v>
      </c>
      <c r="X2270" s="8">
        <v>0.3</v>
      </c>
      <c r="Y2270" s="8">
        <v>0.0</v>
      </c>
      <c r="Z2270" s="8">
        <v>0.7</v>
      </c>
      <c r="AA2270" s="8">
        <v>6.9</v>
      </c>
      <c r="AB2270" s="8">
        <v>0.0</v>
      </c>
      <c r="AC2270" s="8">
        <v>0.0</v>
      </c>
      <c r="AD2270" s="8">
        <v>-2.0</v>
      </c>
      <c r="AE2270" s="14">
        <v>2010.0</v>
      </c>
      <c r="AF2270" s="17"/>
    </row>
    <row r="2271">
      <c r="A2271" s="8">
        <v>115.0</v>
      </c>
      <c r="B2271" s="9" t="s">
        <v>4568</v>
      </c>
      <c r="C2271" s="10" t="s">
        <v>4569</v>
      </c>
      <c r="D2271" s="8">
        <v>23.0</v>
      </c>
      <c r="E2271" s="8">
        <v>25.0</v>
      </c>
      <c r="F2271" s="8">
        <v>13.0</v>
      </c>
      <c r="G2271" s="8">
        <v>12.0</v>
      </c>
      <c r="H2271" s="8">
        <v>7.8</v>
      </c>
      <c r="I2271" s="11">
        <v>2.9</v>
      </c>
      <c r="J2271" s="10">
        <v>1.1</v>
      </c>
      <c r="K2271" s="10">
        <v>2.6</v>
      </c>
      <c r="L2271" s="8">
        <v>42.4</v>
      </c>
      <c r="M2271" s="10">
        <v>0.6</v>
      </c>
      <c r="N2271" s="10">
        <v>1.5</v>
      </c>
      <c r="O2271" s="8">
        <v>36.8</v>
      </c>
      <c r="P2271" s="8">
        <v>0.1</v>
      </c>
      <c r="Q2271" s="8">
        <v>0.1</v>
      </c>
      <c r="R2271" s="8">
        <v>66.7</v>
      </c>
      <c r="S2271" s="8">
        <v>0.1</v>
      </c>
      <c r="T2271" s="8">
        <v>0.4</v>
      </c>
      <c r="U2271" s="8">
        <v>0.6</v>
      </c>
      <c r="V2271" s="8">
        <v>0.5</v>
      </c>
      <c r="W2271" s="8">
        <v>0.7</v>
      </c>
      <c r="X2271" s="8">
        <v>0.3</v>
      </c>
      <c r="Y2271" s="8">
        <v>0.1</v>
      </c>
      <c r="Z2271" s="8">
        <v>1.1</v>
      </c>
      <c r="AA2271" s="8">
        <v>5.3</v>
      </c>
      <c r="AB2271" s="8">
        <v>0.0</v>
      </c>
      <c r="AC2271" s="8">
        <v>0.0</v>
      </c>
      <c r="AD2271" s="8">
        <v>-1.2</v>
      </c>
      <c r="AE2271" s="14">
        <v>2010.0</v>
      </c>
      <c r="AF2271" s="17"/>
    </row>
    <row r="2272">
      <c r="A2272" s="8">
        <v>116.0</v>
      </c>
      <c r="B2272" s="9" t="s">
        <v>4570</v>
      </c>
      <c r="C2272" s="10" t="s">
        <v>4571</v>
      </c>
      <c r="D2272" s="8">
        <v>25.0</v>
      </c>
      <c r="E2272" s="8">
        <v>7.0</v>
      </c>
      <c r="F2272" s="8">
        <v>2.0</v>
      </c>
      <c r="G2272" s="8">
        <v>5.0</v>
      </c>
      <c r="H2272" s="8">
        <v>6.1</v>
      </c>
      <c r="I2272" s="11">
        <v>2.9</v>
      </c>
      <c r="J2272" s="10">
        <v>0.9</v>
      </c>
      <c r="K2272" s="10">
        <v>1.7</v>
      </c>
      <c r="L2272" s="8">
        <v>50.0</v>
      </c>
      <c r="M2272" s="10">
        <v>0.3</v>
      </c>
      <c r="N2272" s="10">
        <v>0.6</v>
      </c>
      <c r="O2272" s="8">
        <v>50.0</v>
      </c>
      <c r="P2272" s="8">
        <v>0.9</v>
      </c>
      <c r="Q2272" s="8">
        <v>1.1</v>
      </c>
      <c r="R2272" s="8">
        <v>75.0</v>
      </c>
      <c r="S2272" s="8">
        <v>0.0</v>
      </c>
      <c r="T2272" s="8">
        <v>0.3</v>
      </c>
      <c r="U2272" s="8">
        <v>0.3</v>
      </c>
      <c r="V2272" s="8">
        <v>0.1</v>
      </c>
      <c r="W2272" s="8">
        <v>0.4</v>
      </c>
      <c r="X2272" s="8">
        <v>0.3</v>
      </c>
      <c r="Y2272" s="8">
        <v>0.1</v>
      </c>
      <c r="Z2272" s="8">
        <v>0.6</v>
      </c>
      <c r="AA2272" s="8">
        <v>4.4</v>
      </c>
      <c r="AB2272" s="8">
        <v>0.0</v>
      </c>
      <c r="AC2272" s="8">
        <v>0.0</v>
      </c>
      <c r="AD2272" s="8">
        <v>1.4</v>
      </c>
      <c r="AE2272" s="14">
        <v>2010.0</v>
      </c>
      <c r="AF2272" s="17"/>
    </row>
    <row r="2273">
      <c r="A2273" s="8">
        <v>117.0</v>
      </c>
      <c r="B2273" s="9" t="s">
        <v>4572</v>
      </c>
      <c r="C2273" s="10" t="s">
        <v>4573</v>
      </c>
      <c r="D2273" s="8">
        <v>22.0</v>
      </c>
      <c r="E2273" s="8">
        <v>16.0</v>
      </c>
      <c r="F2273" s="8">
        <v>13.0</v>
      </c>
      <c r="G2273" s="8">
        <v>3.0</v>
      </c>
      <c r="H2273" s="8">
        <v>6.8</v>
      </c>
      <c r="I2273" s="11">
        <v>2.8</v>
      </c>
      <c r="J2273" s="10">
        <v>1.0</v>
      </c>
      <c r="K2273" s="10">
        <v>2.8</v>
      </c>
      <c r="L2273" s="8">
        <v>35.6</v>
      </c>
      <c r="M2273" s="10">
        <v>0.4</v>
      </c>
      <c r="N2273" s="10">
        <v>1.5</v>
      </c>
      <c r="O2273" s="8">
        <v>25.0</v>
      </c>
      <c r="P2273" s="8">
        <v>0.4</v>
      </c>
      <c r="Q2273" s="8">
        <v>0.7</v>
      </c>
      <c r="R2273" s="8">
        <v>54.5</v>
      </c>
      <c r="S2273" s="8">
        <v>0.7</v>
      </c>
      <c r="T2273" s="8">
        <v>0.6</v>
      </c>
      <c r="U2273" s="8">
        <v>1.3</v>
      </c>
      <c r="V2273" s="8">
        <v>0.3</v>
      </c>
      <c r="W2273" s="8">
        <v>0.8</v>
      </c>
      <c r="X2273" s="8">
        <v>0.1</v>
      </c>
      <c r="Y2273" s="8">
        <v>0.1</v>
      </c>
      <c r="Z2273" s="8">
        <v>1.6</v>
      </c>
      <c r="AA2273" s="8">
        <v>5.0</v>
      </c>
      <c r="AB2273" s="8">
        <v>0.0</v>
      </c>
      <c r="AC2273" s="8">
        <v>0.0</v>
      </c>
      <c r="AD2273" s="8">
        <v>-1.5</v>
      </c>
      <c r="AE2273" s="14">
        <v>2010.0</v>
      </c>
      <c r="AF2273" s="17"/>
    </row>
    <row r="2274">
      <c r="A2274" s="8">
        <v>118.0</v>
      </c>
      <c r="B2274" s="9" t="s">
        <v>4574</v>
      </c>
      <c r="C2274" s="10" t="s">
        <v>4575</v>
      </c>
      <c r="D2274" s="8">
        <v>23.0</v>
      </c>
      <c r="E2274" s="8">
        <v>20.0</v>
      </c>
      <c r="F2274" s="8">
        <v>8.0</v>
      </c>
      <c r="G2274" s="8">
        <v>12.0</v>
      </c>
      <c r="H2274" s="8">
        <v>10.3</v>
      </c>
      <c r="I2274" s="11">
        <v>2.7</v>
      </c>
      <c r="J2274" s="10">
        <v>1.0</v>
      </c>
      <c r="K2274" s="10">
        <v>3.0</v>
      </c>
      <c r="L2274" s="8">
        <v>31.7</v>
      </c>
      <c r="M2274" s="10">
        <v>0.2</v>
      </c>
      <c r="N2274" s="10">
        <v>0.9</v>
      </c>
      <c r="O2274" s="8">
        <v>16.7</v>
      </c>
      <c r="P2274" s="8">
        <v>0.7</v>
      </c>
      <c r="Q2274" s="8">
        <v>0.8</v>
      </c>
      <c r="R2274" s="8">
        <v>81.3</v>
      </c>
      <c r="S2274" s="8">
        <v>0.5</v>
      </c>
      <c r="T2274" s="8">
        <v>0.8</v>
      </c>
      <c r="U2274" s="8">
        <v>1.3</v>
      </c>
      <c r="V2274" s="8">
        <v>0.5</v>
      </c>
      <c r="W2274" s="8">
        <v>0.5</v>
      </c>
      <c r="X2274" s="8">
        <v>0.7</v>
      </c>
      <c r="Y2274" s="8">
        <v>0.1</v>
      </c>
      <c r="Z2274" s="8">
        <v>1.2</v>
      </c>
      <c r="AA2274" s="8">
        <v>6.2</v>
      </c>
      <c r="AB2274" s="8">
        <v>0.0</v>
      </c>
      <c r="AC2274" s="8">
        <v>0.0</v>
      </c>
      <c r="AD2274" s="8">
        <v>0.0</v>
      </c>
      <c r="AE2274" s="14">
        <v>2010.0</v>
      </c>
      <c r="AF2274" s="17"/>
    </row>
    <row r="2275">
      <c r="A2275" s="8">
        <v>119.0</v>
      </c>
      <c r="B2275" s="9" t="s">
        <v>4576</v>
      </c>
      <c r="C2275" s="10" t="s">
        <v>4577</v>
      </c>
      <c r="D2275" s="8">
        <v>26.0</v>
      </c>
      <c r="E2275" s="8">
        <v>20.0</v>
      </c>
      <c r="F2275" s="8">
        <v>11.0</v>
      </c>
      <c r="G2275" s="8">
        <v>9.0</v>
      </c>
      <c r="H2275" s="8">
        <v>8.4</v>
      </c>
      <c r="I2275" s="11">
        <v>2.6</v>
      </c>
      <c r="J2275" s="10">
        <v>1.1</v>
      </c>
      <c r="K2275" s="10">
        <v>2.2</v>
      </c>
      <c r="L2275" s="8">
        <v>51.2</v>
      </c>
      <c r="M2275" s="10">
        <v>0.4</v>
      </c>
      <c r="N2275" s="10">
        <v>0.8</v>
      </c>
      <c r="O2275" s="8">
        <v>53.3</v>
      </c>
      <c r="P2275" s="8">
        <v>0.0</v>
      </c>
      <c r="Q2275" s="8">
        <v>0.0</v>
      </c>
      <c r="R2275" s="8">
        <v>0.0</v>
      </c>
      <c r="S2275" s="8">
        <v>0.1</v>
      </c>
      <c r="T2275" s="8">
        <v>0.7</v>
      </c>
      <c r="U2275" s="8">
        <v>0.8</v>
      </c>
      <c r="V2275" s="8">
        <v>0.3</v>
      </c>
      <c r="W2275" s="8">
        <v>0.4</v>
      </c>
      <c r="X2275" s="8">
        <v>0.3</v>
      </c>
      <c r="Y2275" s="8">
        <v>0.0</v>
      </c>
      <c r="Z2275" s="8">
        <v>0.6</v>
      </c>
      <c r="AA2275" s="8">
        <v>4.7</v>
      </c>
      <c r="AB2275" s="8">
        <v>0.0</v>
      </c>
      <c r="AC2275" s="8">
        <v>0.0</v>
      </c>
      <c r="AD2275" s="8">
        <v>1.2</v>
      </c>
      <c r="AE2275" s="14">
        <v>2010.0</v>
      </c>
      <c r="AF2275" s="17"/>
    </row>
    <row r="2276">
      <c r="A2276" s="8">
        <v>120.0</v>
      </c>
      <c r="B2276" s="9" t="s">
        <v>4578</v>
      </c>
      <c r="C2276" s="10" t="s">
        <v>4579</v>
      </c>
      <c r="D2276" s="8">
        <v>27.0</v>
      </c>
      <c r="E2276" s="8">
        <v>16.0</v>
      </c>
      <c r="F2276" s="8">
        <v>6.0</v>
      </c>
      <c r="G2276" s="8">
        <v>10.0</v>
      </c>
      <c r="H2276" s="8">
        <v>8.2</v>
      </c>
      <c r="I2276" s="11">
        <v>2.5</v>
      </c>
      <c r="J2276" s="10">
        <v>1.1</v>
      </c>
      <c r="K2276" s="10">
        <v>1.4</v>
      </c>
      <c r="L2276" s="8">
        <v>73.9</v>
      </c>
      <c r="M2276" s="8">
        <v>0.0</v>
      </c>
      <c r="N2276" s="8">
        <v>0.0</v>
      </c>
      <c r="O2276" s="8">
        <v>0.0</v>
      </c>
      <c r="P2276" s="8">
        <v>0.4</v>
      </c>
      <c r="Q2276" s="8">
        <v>0.4</v>
      </c>
      <c r="R2276" s="8">
        <v>85.7</v>
      </c>
      <c r="S2276" s="8">
        <v>0.4</v>
      </c>
      <c r="T2276" s="8">
        <v>1.4</v>
      </c>
      <c r="U2276" s="8">
        <v>1.8</v>
      </c>
      <c r="V2276" s="8">
        <v>0.3</v>
      </c>
      <c r="W2276" s="8">
        <v>0.2</v>
      </c>
      <c r="X2276" s="8">
        <v>0.1</v>
      </c>
      <c r="Y2276" s="8">
        <v>0.3</v>
      </c>
      <c r="Z2276" s="8">
        <v>1.0</v>
      </c>
      <c r="AA2276" s="8">
        <v>5.2</v>
      </c>
      <c r="AB2276" s="8">
        <v>0.0</v>
      </c>
      <c r="AC2276" s="8">
        <v>0.0</v>
      </c>
      <c r="AD2276" s="8">
        <v>-1.4</v>
      </c>
      <c r="AE2276" s="14">
        <v>2010.0</v>
      </c>
      <c r="AF2276" s="17"/>
    </row>
    <row r="2277">
      <c r="A2277" s="8">
        <v>121.0</v>
      </c>
      <c r="B2277" s="9" t="s">
        <v>4580</v>
      </c>
      <c r="C2277" s="10" t="s">
        <v>4581</v>
      </c>
      <c r="D2277" s="8">
        <v>23.0</v>
      </c>
      <c r="E2277" s="8">
        <v>7.0</v>
      </c>
      <c r="F2277" s="8">
        <v>5.0</v>
      </c>
      <c r="G2277" s="8">
        <v>2.0</v>
      </c>
      <c r="H2277" s="8">
        <v>4.9</v>
      </c>
      <c r="I2277" s="11">
        <v>2.1</v>
      </c>
      <c r="J2277" s="10">
        <v>0.7</v>
      </c>
      <c r="K2277" s="10">
        <v>1.7</v>
      </c>
      <c r="L2277" s="8">
        <v>41.7</v>
      </c>
      <c r="M2277" s="10">
        <v>0.1</v>
      </c>
      <c r="N2277" s="10">
        <v>0.4</v>
      </c>
      <c r="O2277" s="8">
        <v>33.3</v>
      </c>
      <c r="P2277" s="8">
        <v>0.6</v>
      </c>
      <c r="Q2277" s="8">
        <v>0.6</v>
      </c>
      <c r="R2277" s="8">
        <v>100.0</v>
      </c>
      <c r="S2277" s="8">
        <v>0.0</v>
      </c>
      <c r="T2277" s="8">
        <v>0.4</v>
      </c>
      <c r="U2277" s="8">
        <v>0.4</v>
      </c>
      <c r="V2277" s="8">
        <v>0.1</v>
      </c>
      <c r="W2277" s="8">
        <v>0.7</v>
      </c>
      <c r="X2277" s="8">
        <v>0.0</v>
      </c>
      <c r="Y2277" s="8">
        <v>0.0</v>
      </c>
      <c r="Z2277" s="8">
        <v>1.0</v>
      </c>
      <c r="AA2277" s="8">
        <v>2.9</v>
      </c>
      <c r="AB2277" s="8">
        <v>0.0</v>
      </c>
      <c r="AC2277" s="8">
        <v>0.0</v>
      </c>
      <c r="AD2277" s="8">
        <v>-0.9</v>
      </c>
      <c r="AE2277" s="14">
        <v>2010.0</v>
      </c>
      <c r="AF2277" s="17"/>
    </row>
    <row r="2278">
      <c r="A2278" s="8">
        <v>122.0</v>
      </c>
      <c r="B2278" s="9" t="s">
        <v>4582</v>
      </c>
      <c r="C2278" s="10" t="s">
        <v>4583</v>
      </c>
      <c r="D2278" s="8">
        <v>22.0</v>
      </c>
      <c r="E2278" s="8">
        <v>17.0</v>
      </c>
      <c r="F2278" s="8">
        <v>11.0</v>
      </c>
      <c r="G2278" s="8">
        <v>6.0</v>
      </c>
      <c r="H2278" s="8">
        <v>6.9</v>
      </c>
      <c r="I2278" s="11">
        <v>2.1</v>
      </c>
      <c r="J2278" s="10">
        <v>0.9</v>
      </c>
      <c r="K2278" s="10">
        <v>1.8</v>
      </c>
      <c r="L2278" s="8">
        <v>48.4</v>
      </c>
      <c r="M2278" s="8">
        <v>0.0</v>
      </c>
      <c r="N2278" s="10">
        <v>0.1</v>
      </c>
      <c r="O2278" s="8">
        <v>0.0</v>
      </c>
      <c r="P2278" s="8">
        <v>0.4</v>
      </c>
      <c r="Q2278" s="8">
        <v>0.7</v>
      </c>
      <c r="R2278" s="8">
        <v>50.0</v>
      </c>
      <c r="S2278" s="8">
        <v>0.2</v>
      </c>
      <c r="T2278" s="8">
        <v>0.7</v>
      </c>
      <c r="U2278" s="8">
        <v>0.9</v>
      </c>
      <c r="V2278" s="8">
        <v>0.2</v>
      </c>
      <c r="W2278" s="8">
        <v>0.4</v>
      </c>
      <c r="X2278" s="8">
        <v>0.3</v>
      </c>
      <c r="Y2278" s="8">
        <v>0.5</v>
      </c>
      <c r="Z2278" s="8">
        <v>1.2</v>
      </c>
      <c r="AA2278" s="8">
        <v>4.8</v>
      </c>
      <c r="AB2278" s="8">
        <v>0.0</v>
      </c>
      <c r="AC2278" s="8">
        <v>0.0</v>
      </c>
      <c r="AD2278" s="8">
        <v>-1.5</v>
      </c>
      <c r="AE2278" s="14">
        <v>2010.0</v>
      </c>
      <c r="AF2278" s="17"/>
    </row>
    <row r="2279">
      <c r="A2279" s="8">
        <v>123.0</v>
      </c>
      <c r="B2279" s="9" t="s">
        <v>4584</v>
      </c>
      <c r="C2279" s="10" t="s">
        <v>4585</v>
      </c>
      <c r="D2279" s="8">
        <v>24.0</v>
      </c>
      <c r="E2279" s="8">
        <v>30.0</v>
      </c>
      <c r="F2279" s="8">
        <v>18.0</v>
      </c>
      <c r="G2279" s="8">
        <v>12.0</v>
      </c>
      <c r="H2279" s="8">
        <v>8.1</v>
      </c>
      <c r="I2279" s="11">
        <v>2.1</v>
      </c>
      <c r="J2279" s="10">
        <v>0.8</v>
      </c>
      <c r="K2279" s="10">
        <v>2.3</v>
      </c>
      <c r="L2279" s="8">
        <v>34.8</v>
      </c>
      <c r="M2279" s="8">
        <v>0.0</v>
      </c>
      <c r="N2279" s="8">
        <v>0.0</v>
      </c>
      <c r="O2279" s="8">
        <v>100.0</v>
      </c>
      <c r="P2279" s="8">
        <v>0.4</v>
      </c>
      <c r="Q2279" s="8">
        <v>0.7</v>
      </c>
      <c r="R2279" s="8">
        <v>65.0</v>
      </c>
      <c r="S2279" s="8">
        <v>0.5</v>
      </c>
      <c r="T2279" s="8">
        <v>0.9</v>
      </c>
      <c r="U2279" s="8">
        <v>1.4</v>
      </c>
      <c r="V2279" s="8">
        <v>0.3</v>
      </c>
      <c r="W2279" s="8">
        <v>0.6</v>
      </c>
      <c r="X2279" s="8">
        <v>0.2</v>
      </c>
      <c r="Y2279" s="8">
        <v>0.2</v>
      </c>
      <c r="Z2279" s="8">
        <v>1.5</v>
      </c>
      <c r="AA2279" s="8">
        <v>4.6</v>
      </c>
      <c r="AB2279" s="8">
        <v>0.0</v>
      </c>
      <c r="AC2279" s="8">
        <v>0.0</v>
      </c>
      <c r="AD2279" s="8">
        <v>-2.8</v>
      </c>
      <c r="AE2279" s="14">
        <v>2010.0</v>
      </c>
      <c r="AF2279" s="17"/>
    </row>
    <row r="2280">
      <c r="A2280" s="8">
        <v>124.0</v>
      </c>
      <c r="B2280" s="9" t="s">
        <v>4586</v>
      </c>
      <c r="C2280" s="10" t="s">
        <v>4587</v>
      </c>
      <c r="D2280" s="8">
        <v>29.0</v>
      </c>
      <c r="E2280" s="8">
        <v>18.0</v>
      </c>
      <c r="F2280" s="8">
        <v>9.0</v>
      </c>
      <c r="G2280" s="8">
        <v>9.0</v>
      </c>
      <c r="H2280" s="8">
        <v>7.6</v>
      </c>
      <c r="I2280" s="11">
        <v>1.9</v>
      </c>
      <c r="J2280" s="10">
        <v>0.8</v>
      </c>
      <c r="K2280" s="10">
        <v>1.7</v>
      </c>
      <c r="L2280" s="8">
        <v>46.7</v>
      </c>
      <c r="M2280" s="10">
        <v>0.1</v>
      </c>
      <c r="N2280" s="10">
        <v>0.4</v>
      </c>
      <c r="O2280" s="8">
        <v>14.3</v>
      </c>
      <c r="P2280" s="8">
        <v>0.3</v>
      </c>
      <c r="Q2280" s="8">
        <v>0.5</v>
      </c>
      <c r="R2280" s="8">
        <v>66.7</v>
      </c>
      <c r="S2280" s="8">
        <v>0.6</v>
      </c>
      <c r="T2280" s="8">
        <v>0.8</v>
      </c>
      <c r="U2280" s="8">
        <v>1.4</v>
      </c>
      <c r="V2280" s="8">
        <v>0.2</v>
      </c>
      <c r="W2280" s="8">
        <v>0.6</v>
      </c>
      <c r="X2280" s="8">
        <v>0.1</v>
      </c>
      <c r="Y2280" s="8">
        <v>0.3</v>
      </c>
      <c r="Z2280" s="8">
        <v>1.6</v>
      </c>
      <c r="AA2280" s="8">
        <v>4.5</v>
      </c>
      <c r="AB2280" s="8">
        <v>0.0</v>
      </c>
      <c r="AC2280" s="8">
        <v>0.0</v>
      </c>
      <c r="AD2280" s="8">
        <v>-0.6</v>
      </c>
      <c r="AE2280" s="14">
        <v>2010.0</v>
      </c>
      <c r="AF2280" s="17"/>
    </row>
    <row r="2281">
      <c r="A2281" s="8">
        <v>125.0</v>
      </c>
      <c r="B2281" s="9" t="s">
        <v>4588</v>
      </c>
      <c r="C2281" s="10" t="s">
        <v>4589</v>
      </c>
      <c r="D2281" s="8">
        <v>32.0</v>
      </c>
      <c r="E2281" s="8">
        <v>33.0</v>
      </c>
      <c r="F2281" s="8">
        <v>13.0</v>
      </c>
      <c r="G2281" s="8">
        <v>20.0</v>
      </c>
      <c r="H2281" s="8">
        <v>11.9</v>
      </c>
      <c r="I2281" s="11">
        <v>1.9</v>
      </c>
      <c r="J2281" s="10">
        <v>0.5</v>
      </c>
      <c r="K2281" s="10">
        <v>1.8</v>
      </c>
      <c r="L2281" s="8">
        <v>30.0</v>
      </c>
      <c r="M2281" s="10">
        <v>0.2</v>
      </c>
      <c r="N2281" s="10">
        <v>0.7</v>
      </c>
      <c r="O2281" s="8">
        <v>27.3</v>
      </c>
      <c r="P2281" s="8">
        <v>0.7</v>
      </c>
      <c r="Q2281" s="8">
        <v>1.0</v>
      </c>
      <c r="R2281" s="8">
        <v>64.7</v>
      </c>
      <c r="S2281" s="8">
        <v>0.3</v>
      </c>
      <c r="T2281" s="8">
        <v>0.7</v>
      </c>
      <c r="U2281" s="8">
        <v>1.0</v>
      </c>
      <c r="V2281" s="8">
        <v>1.4</v>
      </c>
      <c r="W2281" s="8">
        <v>1.0</v>
      </c>
      <c r="X2281" s="8">
        <v>0.6</v>
      </c>
      <c r="Y2281" s="8">
        <v>0.0</v>
      </c>
      <c r="Z2281" s="8">
        <v>1.5</v>
      </c>
      <c r="AA2281" s="8">
        <v>5.8</v>
      </c>
      <c r="AB2281" s="8">
        <v>0.0</v>
      </c>
      <c r="AC2281" s="8">
        <v>0.0</v>
      </c>
      <c r="AD2281" s="8">
        <v>-2.2</v>
      </c>
      <c r="AE2281" s="14">
        <v>2010.0</v>
      </c>
      <c r="AF2281" s="17"/>
    </row>
    <row r="2282">
      <c r="A2282" s="8">
        <v>126.0</v>
      </c>
      <c r="B2282" s="9" t="s">
        <v>4590</v>
      </c>
      <c r="C2282" s="10" t="s">
        <v>4591</v>
      </c>
      <c r="D2282" s="8">
        <v>27.0</v>
      </c>
      <c r="E2282" s="8">
        <v>15.0</v>
      </c>
      <c r="F2282" s="8">
        <v>4.0</v>
      </c>
      <c r="G2282" s="8">
        <v>11.0</v>
      </c>
      <c r="H2282" s="8">
        <v>8.5</v>
      </c>
      <c r="I2282" s="11">
        <v>1.8</v>
      </c>
      <c r="J2282" s="10">
        <v>0.4</v>
      </c>
      <c r="K2282" s="10">
        <v>2.2</v>
      </c>
      <c r="L2282" s="8">
        <v>18.2</v>
      </c>
      <c r="M2282" s="10">
        <v>0.2</v>
      </c>
      <c r="N2282" s="10">
        <v>1.3</v>
      </c>
      <c r="O2282" s="8">
        <v>15.0</v>
      </c>
      <c r="P2282" s="8">
        <v>0.8</v>
      </c>
      <c r="Q2282" s="8">
        <v>1.2</v>
      </c>
      <c r="R2282" s="8">
        <v>66.7</v>
      </c>
      <c r="S2282" s="8">
        <v>0.0</v>
      </c>
      <c r="T2282" s="8">
        <v>0.7</v>
      </c>
      <c r="U2282" s="8">
        <v>0.7</v>
      </c>
      <c r="V2282" s="8">
        <v>0.7</v>
      </c>
      <c r="W2282" s="8">
        <v>0.8</v>
      </c>
      <c r="X2282" s="8">
        <v>0.3</v>
      </c>
      <c r="Y2282" s="8">
        <v>0.0</v>
      </c>
      <c r="Z2282" s="8">
        <v>1.5</v>
      </c>
      <c r="AA2282" s="8">
        <v>4.1</v>
      </c>
      <c r="AB2282" s="8">
        <v>0.0</v>
      </c>
      <c r="AC2282" s="8">
        <v>0.0</v>
      </c>
      <c r="AD2282" s="8">
        <v>-4.1</v>
      </c>
      <c r="AE2282" s="14">
        <v>2010.0</v>
      </c>
      <c r="AF2282" s="17"/>
    </row>
    <row r="2283">
      <c r="A2283" s="8">
        <v>126.0</v>
      </c>
      <c r="B2283" s="9" t="s">
        <v>4592</v>
      </c>
      <c r="C2283" s="10" t="s">
        <v>4593</v>
      </c>
      <c r="D2283" s="8">
        <v>25.0</v>
      </c>
      <c r="E2283" s="8">
        <v>15.0</v>
      </c>
      <c r="F2283" s="8">
        <v>7.0</v>
      </c>
      <c r="G2283" s="8">
        <v>8.0</v>
      </c>
      <c r="H2283" s="8">
        <v>8.0</v>
      </c>
      <c r="I2283" s="11">
        <v>1.8</v>
      </c>
      <c r="J2283" s="10">
        <v>0.5</v>
      </c>
      <c r="K2283" s="10">
        <v>2.6</v>
      </c>
      <c r="L2283" s="8">
        <v>20.5</v>
      </c>
      <c r="M2283" s="8">
        <v>0.0</v>
      </c>
      <c r="N2283" s="10">
        <v>0.7</v>
      </c>
      <c r="O2283" s="8">
        <v>0.0</v>
      </c>
      <c r="P2283" s="8">
        <v>0.7</v>
      </c>
      <c r="Q2283" s="8">
        <v>1.0</v>
      </c>
      <c r="R2283" s="8">
        <v>73.3</v>
      </c>
      <c r="S2283" s="8">
        <v>0.5</v>
      </c>
      <c r="T2283" s="8">
        <v>0.8</v>
      </c>
      <c r="U2283" s="8">
        <v>1.3</v>
      </c>
      <c r="V2283" s="8">
        <v>0.4</v>
      </c>
      <c r="W2283" s="8">
        <v>0.7</v>
      </c>
      <c r="X2283" s="8">
        <v>0.4</v>
      </c>
      <c r="Y2283" s="8">
        <v>0.0</v>
      </c>
      <c r="Z2283" s="8">
        <v>1.1</v>
      </c>
      <c r="AA2283" s="8">
        <v>4.3</v>
      </c>
      <c r="AB2283" s="8">
        <v>0.0</v>
      </c>
      <c r="AC2283" s="8">
        <v>0.0</v>
      </c>
      <c r="AD2283" s="8">
        <v>-1.9</v>
      </c>
      <c r="AE2283" s="14">
        <v>2010.0</v>
      </c>
      <c r="AF2283" s="17"/>
    </row>
    <row r="2284">
      <c r="A2284" s="8">
        <v>128.0</v>
      </c>
      <c r="B2284" s="9" t="s">
        <v>4594</v>
      </c>
      <c r="C2284" s="10" t="s">
        <v>4595</v>
      </c>
      <c r="D2284" s="8">
        <v>22.0</v>
      </c>
      <c r="E2284" s="8">
        <v>25.0</v>
      </c>
      <c r="F2284" s="8">
        <v>9.0</v>
      </c>
      <c r="G2284" s="8">
        <v>16.0</v>
      </c>
      <c r="H2284" s="8">
        <v>7.3</v>
      </c>
      <c r="I2284" s="11">
        <v>1.7</v>
      </c>
      <c r="J2284" s="10">
        <v>0.6</v>
      </c>
      <c r="K2284" s="10">
        <v>1.5</v>
      </c>
      <c r="L2284" s="8">
        <v>37.8</v>
      </c>
      <c r="M2284" s="8">
        <v>0.0</v>
      </c>
      <c r="N2284" s="8">
        <v>0.0</v>
      </c>
      <c r="O2284" s="8">
        <v>0.0</v>
      </c>
      <c r="P2284" s="8">
        <v>0.6</v>
      </c>
      <c r="Q2284" s="8">
        <v>1.0</v>
      </c>
      <c r="R2284" s="8">
        <v>60.0</v>
      </c>
      <c r="S2284" s="8">
        <v>0.5</v>
      </c>
      <c r="T2284" s="8">
        <v>1.2</v>
      </c>
      <c r="U2284" s="8">
        <v>1.8</v>
      </c>
      <c r="V2284" s="8">
        <v>0.2</v>
      </c>
      <c r="W2284" s="8">
        <v>0.8</v>
      </c>
      <c r="X2284" s="8">
        <v>0.2</v>
      </c>
      <c r="Y2284" s="8">
        <v>0.0</v>
      </c>
      <c r="Z2284" s="8">
        <v>1.5</v>
      </c>
      <c r="AA2284" s="8">
        <v>4.1</v>
      </c>
      <c r="AB2284" s="8">
        <v>0.0</v>
      </c>
      <c r="AC2284" s="8">
        <v>0.0</v>
      </c>
      <c r="AD2284" s="8">
        <v>-3.2</v>
      </c>
      <c r="AE2284" s="14">
        <v>2010.0</v>
      </c>
      <c r="AF2284" s="17"/>
    </row>
    <row r="2285">
      <c r="A2285" s="8">
        <v>129.0</v>
      </c>
      <c r="B2285" s="9" t="s">
        <v>4596</v>
      </c>
      <c r="C2285" s="10" t="s">
        <v>4597</v>
      </c>
      <c r="D2285" s="8">
        <v>29.0</v>
      </c>
      <c r="E2285" s="8">
        <v>5.0</v>
      </c>
      <c r="F2285" s="8">
        <v>3.0</v>
      </c>
      <c r="G2285" s="8">
        <v>2.0</v>
      </c>
      <c r="H2285" s="8">
        <v>7.0</v>
      </c>
      <c r="I2285" s="11">
        <v>1.6</v>
      </c>
      <c r="J2285" s="10">
        <v>0.8</v>
      </c>
      <c r="K2285" s="10">
        <v>2.4</v>
      </c>
      <c r="L2285" s="8">
        <v>33.3</v>
      </c>
      <c r="M2285" s="8">
        <v>0.0</v>
      </c>
      <c r="N2285" s="10">
        <v>1.0</v>
      </c>
      <c r="O2285" s="8">
        <v>0.0</v>
      </c>
      <c r="P2285" s="8">
        <v>0.0</v>
      </c>
      <c r="Q2285" s="8">
        <v>0.0</v>
      </c>
      <c r="R2285" s="8">
        <v>0.0</v>
      </c>
      <c r="S2285" s="8">
        <v>0.8</v>
      </c>
      <c r="T2285" s="8">
        <v>1.0</v>
      </c>
      <c r="U2285" s="8">
        <v>1.8</v>
      </c>
      <c r="V2285" s="8">
        <v>0.2</v>
      </c>
      <c r="W2285" s="8">
        <v>0.6</v>
      </c>
      <c r="X2285" s="8">
        <v>0.0</v>
      </c>
      <c r="Y2285" s="8">
        <v>0.0</v>
      </c>
      <c r="Z2285" s="8">
        <v>1.0</v>
      </c>
      <c r="AA2285" s="8">
        <v>3.6</v>
      </c>
      <c r="AB2285" s="8">
        <v>0.0</v>
      </c>
      <c r="AC2285" s="8">
        <v>0.0</v>
      </c>
      <c r="AD2285" s="8">
        <v>-0.4</v>
      </c>
      <c r="AE2285" s="14">
        <v>2010.0</v>
      </c>
      <c r="AF2285" s="17"/>
    </row>
    <row r="2286">
      <c r="A2286" s="8">
        <v>130.0</v>
      </c>
      <c r="B2286" s="9" t="s">
        <v>4598</v>
      </c>
      <c r="C2286" s="10" t="s">
        <v>4599</v>
      </c>
      <c r="D2286" s="8">
        <v>23.0</v>
      </c>
      <c r="E2286" s="8">
        <v>7.0</v>
      </c>
      <c r="F2286" s="8">
        <v>3.0</v>
      </c>
      <c r="G2286" s="8">
        <v>4.0</v>
      </c>
      <c r="H2286" s="8">
        <v>7.0</v>
      </c>
      <c r="I2286" s="11">
        <v>1.6</v>
      </c>
      <c r="J2286" s="10">
        <v>0.3</v>
      </c>
      <c r="K2286" s="10">
        <v>2.0</v>
      </c>
      <c r="L2286" s="8">
        <v>14.3</v>
      </c>
      <c r="M2286" s="8">
        <v>0.0</v>
      </c>
      <c r="N2286" s="8">
        <v>0.0</v>
      </c>
      <c r="O2286" s="8">
        <v>0.0</v>
      </c>
      <c r="P2286" s="8">
        <v>1.0</v>
      </c>
      <c r="Q2286" s="8">
        <v>1.4</v>
      </c>
      <c r="R2286" s="8">
        <v>70.0</v>
      </c>
      <c r="S2286" s="8">
        <v>0.3</v>
      </c>
      <c r="T2286" s="8">
        <v>1.3</v>
      </c>
      <c r="U2286" s="8">
        <v>1.6</v>
      </c>
      <c r="V2286" s="8">
        <v>0.4</v>
      </c>
      <c r="W2286" s="8">
        <v>0.6</v>
      </c>
      <c r="X2286" s="8">
        <v>0.4</v>
      </c>
      <c r="Y2286" s="8">
        <v>0.0</v>
      </c>
      <c r="Z2286" s="8">
        <v>1.1</v>
      </c>
      <c r="AA2286" s="8">
        <v>4.4</v>
      </c>
      <c r="AB2286" s="8">
        <v>0.0</v>
      </c>
      <c r="AC2286" s="8">
        <v>0.0</v>
      </c>
      <c r="AD2286" s="8">
        <v>-0.9</v>
      </c>
      <c r="AE2286" s="14">
        <v>2010.0</v>
      </c>
      <c r="AF2286" s="17"/>
    </row>
    <row r="2287">
      <c r="A2287" s="8">
        <v>131.0</v>
      </c>
      <c r="B2287" s="9" t="s">
        <v>4600</v>
      </c>
      <c r="C2287" s="10" t="s">
        <v>4601</v>
      </c>
      <c r="D2287" s="8">
        <v>22.0</v>
      </c>
      <c r="E2287" s="8">
        <v>23.0</v>
      </c>
      <c r="F2287" s="8">
        <v>12.0</v>
      </c>
      <c r="G2287" s="8">
        <v>11.0</v>
      </c>
      <c r="H2287" s="8">
        <v>5.4</v>
      </c>
      <c r="I2287" s="11">
        <v>1.5</v>
      </c>
      <c r="J2287" s="10">
        <v>0.5</v>
      </c>
      <c r="K2287" s="10">
        <v>2.0</v>
      </c>
      <c r="L2287" s="8">
        <v>24.4</v>
      </c>
      <c r="M2287" s="10">
        <v>0.2</v>
      </c>
      <c r="N2287" s="10">
        <v>0.8</v>
      </c>
      <c r="O2287" s="8">
        <v>27.8</v>
      </c>
      <c r="P2287" s="8">
        <v>0.3</v>
      </c>
      <c r="Q2287" s="8">
        <v>0.3</v>
      </c>
      <c r="R2287" s="8">
        <v>87.5</v>
      </c>
      <c r="S2287" s="8">
        <v>0.5</v>
      </c>
      <c r="T2287" s="8">
        <v>0.4</v>
      </c>
      <c r="U2287" s="8">
        <v>0.9</v>
      </c>
      <c r="V2287" s="8">
        <v>0.4</v>
      </c>
      <c r="W2287" s="8">
        <v>0.4</v>
      </c>
      <c r="X2287" s="8">
        <v>0.2</v>
      </c>
      <c r="Y2287" s="8">
        <v>0.0</v>
      </c>
      <c r="Z2287" s="8">
        <v>0.5</v>
      </c>
      <c r="AA2287" s="8">
        <v>3.6</v>
      </c>
      <c r="AB2287" s="8">
        <v>0.0</v>
      </c>
      <c r="AC2287" s="8">
        <v>0.0</v>
      </c>
      <c r="AD2287" s="8">
        <v>0.0</v>
      </c>
      <c r="AE2287" s="14">
        <v>2010.0</v>
      </c>
      <c r="AF2287" s="17"/>
    </row>
    <row r="2288">
      <c r="A2288" s="8">
        <v>132.0</v>
      </c>
      <c r="B2288" s="9" t="s">
        <v>4602</v>
      </c>
      <c r="C2288" s="10" t="s">
        <v>4603</v>
      </c>
      <c r="D2288" s="8">
        <v>28.0</v>
      </c>
      <c r="E2288" s="8">
        <v>30.0</v>
      </c>
      <c r="F2288" s="8">
        <v>25.0</v>
      </c>
      <c r="G2288" s="8">
        <v>5.0</v>
      </c>
      <c r="H2288" s="8">
        <v>8.2</v>
      </c>
      <c r="I2288" s="11">
        <v>1.4</v>
      </c>
      <c r="J2288" s="10">
        <v>0.6</v>
      </c>
      <c r="K2288" s="10">
        <v>1.5</v>
      </c>
      <c r="L2288" s="8">
        <v>41.3</v>
      </c>
      <c r="M2288" s="8">
        <v>0.0</v>
      </c>
      <c r="N2288" s="8">
        <v>0.0</v>
      </c>
      <c r="O2288" s="8">
        <v>0.0</v>
      </c>
      <c r="P2288" s="8">
        <v>0.1</v>
      </c>
      <c r="Q2288" s="8">
        <v>0.3</v>
      </c>
      <c r="R2288" s="8">
        <v>33.3</v>
      </c>
      <c r="S2288" s="8">
        <v>0.5</v>
      </c>
      <c r="T2288" s="8">
        <v>1.4</v>
      </c>
      <c r="U2288" s="8">
        <v>1.9</v>
      </c>
      <c r="V2288" s="8">
        <v>0.5</v>
      </c>
      <c r="W2288" s="8">
        <v>0.6</v>
      </c>
      <c r="X2288" s="8">
        <v>0.1</v>
      </c>
      <c r="Y2288" s="8">
        <v>0.7</v>
      </c>
      <c r="Z2288" s="8">
        <v>1.3</v>
      </c>
      <c r="AA2288" s="8">
        <v>5.4</v>
      </c>
      <c r="AB2288" s="8">
        <v>0.0</v>
      </c>
      <c r="AC2288" s="8">
        <v>0.0</v>
      </c>
      <c r="AD2288" s="8">
        <v>-1.4</v>
      </c>
      <c r="AE2288" s="14">
        <v>2010.0</v>
      </c>
      <c r="AF2288" s="17"/>
    </row>
    <row r="2289">
      <c r="A2289" s="8">
        <v>133.0</v>
      </c>
      <c r="B2289" s="9" t="s">
        <v>4604</v>
      </c>
      <c r="C2289" s="10" t="s">
        <v>4605</v>
      </c>
      <c r="D2289" s="8">
        <v>28.0</v>
      </c>
      <c r="E2289" s="8">
        <v>15.0</v>
      </c>
      <c r="F2289" s="8">
        <v>6.0</v>
      </c>
      <c r="G2289" s="8">
        <v>9.0</v>
      </c>
      <c r="H2289" s="8">
        <v>8.4</v>
      </c>
      <c r="I2289" s="11">
        <v>1.3</v>
      </c>
      <c r="J2289" s="10">
        <v>0.5</v>
      </c>
      <c r="K2289" s="10">
        <v>1.3</v>
      </c>
      <c r="L2289" s="8">
        <v>40.0</v>
      </c>
      <c r="M2289" s="8">
        <v>0.0</v>
      </c>
      <c r="N2289" s="10">
        <v>0.1</v>
      </c>
      <c r="O2289" s="8">
        <v>0.0</v>
      </c>
      <c r="P2289" s="8">
        <v>0.2</v>
      </c>
      <c r="Q2289" s="8">
        <v>0.4</v>
      </c>
      <c r="R2289" s="8">
        <v>50.0</v>
      </c>
      <c r="S2289" s="8">
        <v>0.4</v>
      </c>
      <c r="T2289" s="8">
        <v>1.3</v>
      </c>
      <c r="U2289" s="8">
        <v>1.7</v>
      </c>
      <c r="V2289" s="8">
        <v>0.1</v>
      </c>
      <c r="W2289" s="8">
        <v>0.5</v>
      </c>
      <c r="X2289" s="8">
        <v>0.1</v>
      </c>
      <c r="Y2289" s="8">
        <v>0.2</v>
      </c>
      <c r="Z2289" s="8">
        <v>2.3</v>
      </c>
      <c r="AA2289" s="8">
        <v>3.7</v>
      </c>
      <c r="AB2289" s="8">
        <v>0.0</v>
      </c>
      <c r="AC2289" s="8">
        <v>0.0</v>
      </c>
      <c r="AD2289" s="8">
        <v>-3.3</v>
      </c>
      <c r="AE2289" s="14">
        <v>2010.0</v>
      </c>
      <c r="AF2289" s="17"/>
    </row>
    <row r="2290">
      <c r="A2290" s="8">
        <v>134.0</v>
      </c>
      <c r="B2290" s="9" t="s">
        <v>4606</v>
      </c>
      <c r="C2290" s="10" t="s">
        <v>4607</v>
      </c>
      <c r="D2290" s="8">
        <v>27.0</v>
      </c>
      <c r="E2290" s="8">
        <v>15.0</v>
      </c>
      <c r="F2290" s="8">
        <v>8.0</v>
      </c>
      <c r="G2290" s="8">
        <v>7.0</v>
      </c>
      <c r="H2290" s="8">
        <v>5.1</v>
      </c>
      <c r="I2290" s="11">
        <v>1.2</v>
      </c>
      <c r="J2290" s="10">
        <v>0.4</v>
      </c>
      <c r="K2290" s="10">
        <v>1.4</v>
      </c>
      <c r="L2290" s="8">
        <v>28.6</v>
      </c>
      <c r="M2290" s="10">
        <v>0.1</v>
      </c>
      <c r="N2290" s="10">
        <v>0.4</v>
      </c>
      <c r="O2290" s="8">
        <v>16.7</v>
      </c>
      <c r="P2290" s="8">
        <v>0.3</v>
      </c>
      <c r="Q2290" s="8">
        <v>0.5</v>
      </c>
      <c r="R2290" s="8">
        <v>71.4</v>
      </c>
      <c r="S2290" s="8">
        <v>0.1</v>
      </c>
      <c r="T2290" s="8">
        <v>0.3</v>
      </c>
      <c r="U2290" s="8">
        <v>0.4</v>
      </c>
      <c r="V2290" s="8">
        <v>0.9</v>
      </c>
      <c r="W2290" s="8">
        <v>0.6</v>
      </c>
      <c r="X2290" s="8">
        <v>0.3</v>
      </c>
      <c r="Y2290" s="8">
        <v>0.0</v>
      </c>
      <c r="Z2290" s="8">
        <v>0.8</v>
      </c>
      <c r="AA2290" s="8">
        <v>3.1</v>
      </c>
      <c r="AB2290" s="8">
        <v>0.0</v>
      </c>
      <c r="AC2290" s="8">
        <v>0.0</v>
      </c>
      <c r="AD2290" s="8">
        <v>-2.5</v>
      </c>
      <c r="AE2290" s="14">
        <v>2010.0</v>
      </c>
      <c r="AF2290" s="17"/>
    </row>
    <row r="2291">
      <c r="A2291" s="8">
        <v>135.0</v>
      </c>
      <c r="B2291" s="9" t="s">
        <v>4608</v>
      </c>
      <c r="C2291" s="10" t="s">
        <v>4609</v>
      </c>
      <c r="D2291" s="8">
        <v>27.0</v>
      </c>
      <c r="E2291" s="8">
        <v>25.0</v>
      </c>
      <c r="F2291" s="8">
        <v>12.0</v>
      </c>
      <c r="G2291" s="8">
        <v>13.0</v>
      </c>
      <c r="H2291" s="8">
        <v>8.2</v>
      </c>
      <c r="I2291" s="11">
        <v>1.2</v>
      </c>
      <c r="J2291" s="10">
        <v>0.4</v>
      </c>
      <c r="K2291" s="10">
        <v>1.5</v>
      </c>
      <c r="L2291" s="8">
        <v>27.0</v>
      </c>
      <c r="M2291" s="8">
        <v>0.0</v>
      </c>
      <c r="N2291" s="10">
        <v>0.4</v>
      </c>
      <c r="O2291" s="8">
        <v>9.1</v>
      </c>
      <c r="P2291" s="8">
        <v>0.3</v>
      </c>
      <c r="Q2291" s="8">
        <v>0.5</v>
      </c>
      <c r="R2291" s="8">
        <v>66.7</v>
      </c>
      <c r="S2291" s="8">
        <v>0.4</v>
      </c>
      <c r="T2291" s="8">
        <v>0.7</v>
      </c>
      <c r="U2291" s="8">
        <v>1.2</v>
      </c>
      <c r="V2291" s="8">
        <v>0.6</v>
      </c>
      <c r="W2291" s="8">
        <v>0.4</v>
      </c>
      <c r="X2291" s="8">
        <v>0.4</v>
      </c>
      <c r="Y2291" s="8">
        <v>0.1</v>
      </c>
      <c r="Z2291" s="8">
        <v>0.6</v>
      </c>
      <c r="AA2291" s="8">
        <v>4.0</v>
      </c>
      <c r="AB2291" s="8">
        <v>0.0</v>
      </c>
      <c r="AC2291" s="8">
        <v>0.0</v>
      </c>
      <c r="AD2291" s="8">
        <v>0.1</v>
      </c>
      <c r="AE2291" s="14">
        <v>2010.0</v>
      </c>
      <c r="AF2291" s="17"/>
    </row>
    <row r="2292">
      <c r="A2292" s="8">
        <v>136.0</v>
      </c>
      <c r="B2292" s="9" t="s">
        <v>4610</v>
      </c>
      <c r="C2292" s="10" t="s">
        <v>4611</v>
      </c>
      <c r="D2292" s="8">
        <v>22.0</v>
      </c>
      <c r="E2292" s="8">
        <v>6.0</v>
      </c>
      <c r="F2292" s="8">
        <v>4.0</v>
      </c>
      <c r="G2292" s="8">
        <v>2.0</v>
      </c>
      <c r="H2292" s="8">
        <v>5.0</v>
      </c>
      <c r="I2292" s="11">
        <v>1.0</v>
      </c>
      <c r="J2292" s="10">
        <v>0.5</v>
      </c>
      <c r="K2292" s="10">
        <v>1.0</v>
      </c>
      <c r="L2292" s="8">
        <v>50.0</v>
      </c>
      <c r="M2292" s="8">
        <v>0.0</v>
      </c>
      <c r="N2292" s="8">
        <v>0.0</v>
      </c>
      <c r="O2292" s="8">
        <v>0.0</v>
      </c>
      <c r="P2292" s="8">
        <v>0.0</v>
      </c>
      <c r="Q2292" s="8">
        <v>0.0</v>
      </c>
      <c r="R2292" s="8">
        <v>0.0</v>
      </c>
      <c r="S2292" s="8">
        <v>0.5</v>
      </c>
      <c r="T2292" s="8">
        <v>0.2</v>
      </c>
      <c r="U2292" s="8">
        <v>0.7</v>
      </c>
      <c r="V2292" s="8">
        <v>0.0</v>
      </c>
      <c r="W2292" s="8">
        <v>0.3</v>
      </c>
      <c r="X2292" s="8">
        <v>0.2</v>
      </c>
      <c r="Y2292" s="8">
        <v>0.0</v>
      </c>
      <c r="Z2292" s="8">
        <v>0.5</v>
      </c>
      <c r="AA2292" s="8">
        <v>2.0</v>
      </c>
      <c r="AB2292" s="8">
        <v>0.0</v>
      </c>
      <c r="AC2292" s="8">
        <v>0.0</v>
      </c>
      <c r="AD2292" s="8">
        <v>3.0</v>
      </c>
      <c r="AE2292" s="14">
        <v>2010.0</v>
      </c>
      <c r="AF2292" s="17"/>
    </row>
    <row r="2293">
      <c r="A2293" s="8">
        <v>137.0</v>
      </c>
      <c r="B2293" s="9" t="s">
        <v>4612</v>
      </c>
      <c r="C2293" s="10" t="s">
        <v>4613</v>
      </c>
      <c r="D2293" s="8">
        <v>23.0</v>
      </c>
      <c r="E2293" s="8">
        <v>20.0</v>
      </c>
      <c r="F2293" s="8">
        <v>12.0</v>
      </c>
      <c r="G2293" s="8">
        <v>8.0</v>
      </c>
      <c r="H2293" s="8">
        <v>5.5</v>
      </c>
      <c r="I2293" s="11">
        <v>0.9</v>
      </c>
      <c r="J2293" s="10">
        <v>0.3</v>
      </c>
      <c r="K2293" s="10">
        <v>0.8</v>
      </c>
      <c r="L2293" s="8">
        <v>37.5</v>
      </c>
      <c r="M2293" s="10">
        <v>0.2</v>
      </c>
      <c r="N2293" s="10">
        <v>0.6</v>
      </c>
      <c r="O2293" s="8">
        <v>25.0</v>
      </c>
      <c r="P2293" s="8">
        <v>0.1</v>
      </c>
      <c r="Q2293" s="8">
        <v>0.1</v>
      </c>
      <c r="R2293" s="8">
        <v>100.0</v>
      </c>
      <c r="S2293" s="8">
        <v>0.2</v>
      </c>
      <c r="T2293" s="8">
        <v>0.5</v>
      </c>
      <c r="U2293" s="8">
        <v>0.7</v>
      </c>
      <c r="V2293" s="8">
        <v>0.5</v>
      </c>
      <c r="W2293" s="8">
        <v>0.4</v>
      </c>
      <c r="X2293" s="8">
        <v>0.3</v>
      </c>
      <c r="Y2293" s="8">
        <v>0.0</v>
      </c>
      <c r="Z2293" s="8">
        <v>0.5</v>
      </c>
      <c r="AA2293" s="8">
        <v>2.7</v>
      </c>
      <c r="AB2293" s="8">
        <v>0.0</v>
      </c>
      <c r="AC2293" s="8">
        <v>0.0</v>
      </c>
      <c r="AD2293" s="8">
        <v>-0.1</v>
      </c>
      <c r="AE2293" s="14">
        <v>2010.0</v>
      </c>
      <c r="AF2293" s="17"/>
    </row>
    <row r="2294">
      <c r="A2294" s="8">
        <v>138.0</v>
      </c>
      <c r="B2294" s="9" t="s">
        <v>4614</v>
      </c>
      <c r="C2294" s="10" t="s">
        <v>4615</v>
      </c>
      <c r="D2294" s="8">
        <v>23.0</v>
      </c>
      <c r="E2294" s="8">
        <v>21.0</v>
      </c>
      <c r="F2294" s="8">
        <v>18.0</v>
      </c>
      <c r="G2294" s="8">
        <v>3.0</v>
      </c>
      <c r="H2294" s="8">
        <v>6.9</v>
      </c>
      <c r="I2294" s="11">
        <v>0.8</v>
      </c>
      <c r="J2294" s="10">
        <v>0.2</v>
      </c>
      <c r="K2294" s="10">
        <v>1.7</v>
      </c>
      <c r="L2294" s="8">
        <v>11.4</v>
      </c>
      <c r="M2294" s="10">
        <v>0.1</v>
      </c>
      <c r="N2294" s="10">
        <v>1.3</v>
      </c>
      <c r="O2294" s="8">
        <v>11.1</v>
      </c>
      <c r="P2294" s="8">
        <v>0.2</v>
      </c>
      <c r="Q2294" s="8">
        <v>0.2</v>
      </c>
      <c r="R2294" s="8">
        <v>100.0</v>
      </c>
      <c r="S2294" s="8">
        <v>0.1</v>
      </c>
      <c r="T2294" s="8">
        <v>0.6</v>
      </c>
      <c r="U2294" s="8">
        <v>0.8</v>
      </c>
      <c r="V2294" s="8">
        <v>0.5</v>
      </c>
      <c r="W2294" s="8">
        <v>0.4</v>
      </c>
      <c r="X2294" s="8">
        <v>0.3</v>
      </c>
      <c r="Y2294" s="8">
        <v>0.0</v>
      </c>
      <c r="Z2294" s="8">
        <v>0.9</v>
      </c>
      <c r="AA2294" s="8">
        <v>2.8</v>
      </c>
      <c r="AB2294" s="8">
        <v>0.0</v>
      </c>
      <c r="AC2294" s="8">
        <v>0.0</v>
      </c>
      <c r="AD2294" s="8">
        <v>-0.7</v>
      </c>
      <c r="AE2294" s="14">
        <v>2010.0</v>
      </c>
      <c r="AF2294" s="17"/>
    </row>
    <row r="2295">
      <c r="A2295" s="8">
        <v>139.0</v>
      </c>
      <c r="B2295" s="9" t="s">
        <v>4616</v>
      </c>
      <c r="C2295" s="10" t="s">
        <v>4617</v>
      </c>
      <c r="D2295" s="8">
        <v>27.0</v>
      </c>
      <c r="E2295" s="8">
        <v>5.0</v>
      </c>
      <c r="F2295" s="8">
        <v>2.0</v>
      </c>
      <c r="G2295" s="8">
        <v>3.0</v>
      </c>
      <c r="H2295" s="8">
        <v>3.0</v>
      </c>
      <c r="I2295" s="11">
        <v>0.6</v>
      </c>
      <c r="J2295" s="10">
        <v>0.2</v>
      </c>
      <c r="K2295" s="10">
        <v>1.2</v>
      </c>
      <c r="L2295" s="8">
        <v>16.7</v>
      </c>
      <c r="M2295" s="10">
        <v>0.2</v>
      </c>
      <c r="N2295" s="10">
        <v>0.8</v>
      </c>
      <c r="O2295" s="8">
        <v>25.0</v>
      </c>
      <c r="P2295" s="8">
        <v>0.0</v>
      </c>
      <c r="Q2295" s="8">
        <v>0.0</v>
      </c>
      <c r="R2295" s="8">
        <v>0.0</v>
      </c>
      <c r="S2295" s="8">
        <v>0.0</v>
      </c>
      <c r="T2295" s="8">
        <v>0.0</v>
      </c>
      <c r="U2295" s="8">
        <v>0.0</v>
      </c>
      <c r="V2295" s="8">
        <v>0.0</v>
      </c>
      <c r="W2295" s="8">
        <v>0.0</v>
      </c>
      <c r="X2295" s="8">
        <v>0.0</v>
      </c>
      <c r="Y2295" s="8">
        <v>0.0</v>
      </c>
      <c r="Z2295" s="8">
        <v>0.0</v>
      </c>
      <c r="AA2295" s="8">
        <v>0.8</v>
      </c>
      <c r="AB2295" s="8">
        <v>0.0</v>
      </c>
      <c r="AC2295" s="8">
        <v>0.0</v>
      </c>
      <c r="AD2295" s="8">
        <v>0.0</v>
      </c>
      <c r="AE2295" s="14">
        <v>2010.0</v>
      </c>
      <c r="AF2295" s="17"/>
    </row>
    <row r="2296">
      <c r="A2296" s="8">
        <v>139.0</v>
      </c>
      <c r="B2296" s="9" t="s">
        <v>4618</v>
      </c>
      <c r="C2296" s="10" t="s">
        <v>4619</v>
      </c>
      <c r="D2296" s="8">
        <v>28.0</v>
      </c>
      <c r="E2296" s="8">
        <v>5.0</v>
      </c>
      <c r="F2296" s="8">
        <v>1.0</v>
      </c>
      <c r="G2296" s="8">
        <v>4.0</v>
      </c>
      <c r="H2296" s="8">
        <v>2.8</v>
      </c>
      <c r="I2296" s="11">
        <v>0.6</v>
      </c>
      <c r="J2296" s="10">
        <v>0.2</v>
      </c>
      <c r="K2296" s="10">
        <v>0.6</v>
      </c>
      <c r="L2296" s="8">
        <v>33.3</v>
      </c>
      <c r="M2296" s="8">
        <v>0.0</v>
      </c>
      <c r="N2296" s="8">
        <v>0.0</v>
      </c>
      <c r="O2296" s="8">
        <v>0.0</v>
      </c>
      <c r="P2296" s="8">
        <v>0.2</v>
      </c>
      <c r="Q2296" s="8">
        <v>0.4</v>
      </c>
      <c r="R2296" s="8">
        <v>50.0</v>
      </c>
      <c r="S2296" s="8">
        <v>0.0</v>
      </c>
      <c r="T2296" s="8">
        <v>0.0</v>
      </c>
      <c r="U2296" s="8">
        <v>0.0</v>
      </c>
      <c r="V2296" s="8">
        <v>0.0</v>
      </c>
      <c r="W2296" s="8">
        <v>0.4</v>
      </c>
      <c r="X2296" s="8">
        <v>0.2</v>
      </c>
      <c r="Y2296" s="8">
        <v>0.0</v>
      </c>
      <c r="Z2296" s="8">
        <v>0.2</v>
      </c>
      <c r="AA2296" s="8">
        <v>1.0</v>
      </c>
      <c r="AB2296" s="8">
        <v>0.0</v>
      </c>
      <c r="AC2296" s="8">
        <v>0.0</v>
      </c>
      <c r="AD2296" s="8">
        <v>-1.6</v>
      </c>
      <c r="AE2296" s="14">
        <v>2010.0</v>
      </c>
      <c r="AF2296" s="17"/>
    </row>
    <row r="2297">
      <c r="A2297" s="8">
        <v>141.0</v>
      </c>
      <c r="B2297" s="9" t="s">
        <v>4620</v>
      </c>
      <c r="C2297" s="10" t="s">
        <v>4621</v>
      </c>
      <c r="D2297" s="8">
        <v>24.0</v>
      </c>
      <c r="E2297" s="8">
        <v>4.0</v>
      </c>
      <c r="F2297" s="8">
        <v>1.0</v>
      </c>
      <c r="G2297" s="8">
        <v>3.0</v>
      </c>
      <c r="H2297" s="8">
        <v>2.9</v>
      </c>
      <c r="I2297" s="11">
        <v>0.5</v>
      </c>
      <c r="J2297" s="10">
        <v>0.3</v>
      </c>
      <c r="K2297" s="10">
        <v>1.3</v>
      </c>
      <c r="L2297" s="8">
        <v>20.0</v>
      </c>
      <c r="M2297" s="8">
        <v>0.0</v>
      </c>
      <c r="N2297" s="8">
        <v>0.0</v>
      </c>
      <c r="O2297" s="8">
        <v>0.0</v>
      </c>
      <c r="P2297" s="8">
        <v>0.0</v>
      </c>
      <c r="Q2297" s="8">
        <v>0.0</v>
      </c>
      <c r="R2297" s="8">
        <v>0.0</v>
      </c>
      <c r="S2297" s="8">
        <v>0.8</v>
      </c>
      <c r="T2297" s="8">
        <v>0.3</v>
      </c>
      <c r="U2297" s="8">
        <v>1.0</v>
      </c>
      <c r="V2297" s="8">
        <v>0.3</v>
      </c>
      <c r="W2297" s="8">
        <v>0.3</v>
      </c>
      <c r="X2297" s="8">
        <v>0.3</v>
      </c>
      <c r="Y2297" s="8">
        <v>0.3</v>
      </c>
      <c r="Z2297" s="8">
        <v>0.5</v>
      </c>
      <c r="AA2297" s="8">
        <v>2.8</v>
      </c>
      <c r="AB2297" s="8">
        <v>0.0</v>
      </c>
      <c r="AC2297" s="8">
        <v>0.0</v>
      </c>
      <c r="AD2297" s="8">
        <v>1.0</v>
      </c>
      <c r="AE2297" s="14">
        <v>2010.0</v>
      </c>
      <c r="AF2297" s="17"/>
    </row>
    <row r="2298">
      <c r="A2298" s="8">
        <v>142.0</v>
      </c>
      <c r="B2298" s="9" t="s">
        <v>4622</v>
      </c>
      <c r="C2298" s="10" t="s">
        <v>4623</v>
      </c>
      <c r="D2298" s="8">
        <v>22.0</v>
      </c>
      <c r="E2298" s="8">
        <v>21.0</v>
      </c>
      <c r="F2298" s="8">
        <v>10.0</v>
      </c>
      <c r="G2298" s="8">
        <v>11.0</v>
      </c>
      <c r="H2298" s="8">
        <v>3.4</v>
      </c>
      <c r="I2298" s="11">
        <v>0.4</v>
      </c>
      <c r="J2298" s="10">
        <v>0.1</v>
      </c>
      <c r="K2298" s="10">
        <v>0.8</v>
      </c>
      <c r="L2298" s="8">
        <v>17.6</v>
      </c>
      <c r="M2298" s="8">
        <v>0.0</v>
      </c>
      <c r="N2298" s="10">
        <v>0.1</v>
      </c>
      <c r="O2298" s="8">
        <v>0.0</v>
      </c>
      <c r="P2298" s="8">
        <v>0.1</v>
      </c>
      <c r="Q2298" s="8">
        <v>0.2</v>
      </c>
      <c r="R2298" s="8">
        <v>75.0</v>
      </c>
      <c r="S2298" s="8">
        <v>0.2</v>
      </c>
      <c r="T2298" s="8">
        <v>0.4</v>
      </c>
      <c r="U2298" s="8">
        <v>0.6</v>
      </c>
      <c r="V2298" s="8">
        <v>0.0</v>
      </c>
      <c r="W2298" s="8">
        <v>0.2</v>
      </c>
      <c r="X2298" s="8">
        <v>0.1</v>
      </c>
      <c r="Y2298" s="8">
        <v>0.5</v>
      </c>
      <c r="Z2298" s="8">
        <v>0.5</v>
      </c>
      <c r="AA2298" s="8">
        <v>2.2</v>
      </c>
      <c r="AB2298" s="8">
        <v>0.0</v>
      </c>
      <c r="AC2298" s="8">
        <v>0.0</v>
      </c>
      <c r="AD2298" s="8">
        <v>-1.1</v>
      </c>
      <c r="AE2298" s="14">
        <v>2010.0</v>
      </c>
      <c r="AF2298" s="17"/>
    </row>
    <row r="2299">
      <c r="A2299" s="15">
        <v>143.0</v>
      </c>
      <c r="B2299" s="9" t="s">
        <v>4624</v>
      </c>
      <c r="C2299" s="10" t="s">
        <v>4625</v>
      </c>
      <c r="D2299" s="15">
        <v>24.0</v>
      </c>
      <c r="E2299" s="15">
        <v>2.0</v>
      </c>
      <c r="F2299" s="15">
        <v>1.0</v>
      </c>
      <c r="G2299" s="15">
        <v>1.0</v>
      </c>
      <c r="H2299" s="15">
        <v>4.6</v>
      </c>
      <c r="I2299" s="16">
        <v>0.0</v>
      </c>
      <c r="J2299" s="15">
        <v>0.0</v>
      </c>
      <c r="K2299" s="10">
        <v>1.5</v>
      </c>
      <c r="L2299" s="15">
        <v>0.0</v>
      </c>
      <c r="M2299" s="15">
        <v>0.0</v>
      </c>
      <c r="N2299" s="10">
        <v>0.5</v>
      </c>
      <c r="O2299" s="15">
        <v>0.0</v>
      </c>
      <c r="P2299" s="15">
        <v>0.0</v>
      </c>
      <c r="Q2299" s="15">
        <v>0.0</v>
      </c>
      <c r="R2299" s="15">
        <v>0.0</v>
      </c>
      <c r="S2299" s="15">
        <v>0.0</v>
      </c>
      <c r="T2299" s="15">
        <v>0.0</v>
      </c>
      <c r="U2299" s="15">
        <v>0.0</v>
      </c>
      <c r="V2299" s="15">
        <v>0.0</v>
      </c>
      <c r="W2299" s="15">
        <v>1.0</v>
      </c>
      <c r="X2299" s="15">
        <v>1.0</v>
      </c>
      <c r="Y2299" s="15">
        <v>0.0</v>
      </c>
      <c r="Z2299" s="15">
        <v>1.5</v>
      </c>
      <c r="AA2299" s="15">
        <v>2.0</v>
      </c>
      <c r="AB2299" s="15">
        <v>0.0</v>
      </c>
      <c r="AC2299" s="15">
        <v>0.0</v>
      </c>
      <c r="AD2299" s="15">
        <v>-5.0</v>
      </c>
      <c r="AE2299" s="14">
        <v>2010.0</v>
      </c>
      <c r="AF2299" s="17"/>
    </row>
    <row r="2300">
      <c r="A2300" s="17"/>
      <c r="B2300" s="18"/>
      <c r="C2300" s="19"/>
      <c r="D2300" s="17"/>
      <c r="E2300" s="17"/>
      <c r="F2300" s="17"/>
      <c r="G2300" s="17"/>
      <c r="H2300" s="17"/>
      <c r="I2300" s="20"/>
      <c r="J2300" s="17"/>
      <c r="K2300" s="19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  <c r="AD2300" s="17"/>
      <c r="AE2300" s="14"/>
      <c r="AF2300" s="17"/>
    </row>
    <row r="2301">
      <c r="A2301" s="17"/>
      <c r="B2301" s="18"/>
      <c r="C2301" s="19"/>
      <c r="D2301" s="17"/>
      <c r="E2301" s="17"/>
      <c r="F2301" s="17"/>
      <c r="G2301" s="17"/>
      <c r="H2301" s="17"/>
      <c r="I2301" s="20"/>
      <c r="J2301" s="17"/>
      <c r="K2301" s="19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4"/>
      <c r="AF2301" s="17"/>
    </row>
    <row r="2302">
      <c r="A2302" s="17"/>
      <c r="B2302" s="18"/>
      <c r="C2302" s="19"/>
      <c r="D2302" s="17"/>
      <c r="E2302" s="17"/>
      <c r="F2302" s="17"/>
      <c r="G2302" s="17"/>
      <c r="H2302" s="17"/>
      <c r="I2302" s="20"/>
      <c r="J2302" s="17"/>
      <c r="K2302" s="19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  <c r="AD2302" s="17"/>
      <c r="AE2302" s="14"/>
      <c r="AF2302" s="17"/>
    </row>
    <row r="2303">
      <c r="A2303" s="17"/>
      <c r="B2303" s="18"/>
      <c r="C2303" s="19"/>
      <c r="D2303" s="17"/>
      <c r="E2303" s="17"/>
      <c r="F2303" s="17"/>
      <c r="G2303" s="17"/>
      <c r="H2303" s="17"/>
      <c r="I2303" s="20"/>
      <c r="J2303" s="17"/>
      <c r="K2303" s="19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4"/>
      <c r="AF2303" s="17"/>
    </row>
    <row r="2304">
      <c r="A2304" s="17"/>
      <c r="B2304" s="18"/>
      <c r="C2304" s="19"/>
      <c r="D2304" s="17"/>
      <c r="E2304" s="17"/>
      <c r="F2304" s="17"/>
      <c r="G2304" s="17"/>
      <c r="H2304" s="17"/>
      <c r="I2304" s="20"/>
      <c r="J2304" s="17"/>
      <c r="K2304" s="19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  <c r="AD2304" s="17"/>
      <c r="AE2304" s="14"/>
      <c r="AF2304" s="17"/>
    </row>
    <row r="2305">
      <c r="A2305" s="17"/>
      <c r="B2305" s="18"/>
      <c r="C2305" s="19"/>
      <c r="D2305" s="17"/>
      <c r="E2305" s="17"/>
      <c r="F2305" s="17"/>
      <c r="G2305" s="17"/>
      <c r="H2305" s="17"/>
      <c r="I2305" s="20"/>
      <c r="J2305" s="17"/>
      <c r="K2305" s="19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4"/>
      <c r="AF2305" s="17"/>
    </row>
    <row r="2306">
      <c r="A2306" s="17"/>
      <c r="B2306" s="18"/>
      <c r="C2306" s="19"/>
      <c r="D2306" s="17"/>
      <c r="E2306" s="17"/>
      <c r="F2306" s="17"/>
      <c r="G2306" s="17"/>
      <c r="H2306" s="17"/>
      <c r="I2306" s="20"/>
      <c r="J2306" s="17"/>
      <c r="K2306" s="19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  <c r="AD2306" s="17"/>
      <c r="AE2306" s="14"/>
      <c r="AF2306" s="17"/>
    </row>
    <row r="2307">
      <c r="A2307" s="17"/>
      <c r="B2307" s="18"/>
      <c r="C2307" s="19"/>
      <c r="D2307" s="17"/>
      <c r="E2307" s="17"/>
      <c r="F2307" s="17"/>
      <c r="G2307" s="17"/>
      <c r="H2307" s="17"/>
      <c r="I2307" s="20"/>
      <c r="J2307" s="17"/>
      <c r="K2307" s="19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4"/>
      <c r="AF2307" s="17"/>
    </row>
    <row r="2308">
      <c r="A2308" s="17"/>
      <c r="B2308" s="18"/>
      <c r="C2308" s="19"/>
      <c r="D2308" s="17"/>
      <c r="E2308" s="17"/>
      <c r="F2308" s="17"/>
      <c r="G2308" s="17"/>
      <c r="H2308" s="17"/>
      <c r="I2308" s="20"/>
      <c r="J2308" s="17"/>
      <c r="K2308" s="19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  <c r="AD2308" s="17"/>
      <c r="AE2308" s="14"/>
      <c r="AF2308" s="17"/>
    </row>
    <row r="2309">
      <c r="A2309" s="17"/>
      <c r="B2309" s="18"/>
      <c r="C2309" s="19"/>
      <c r="D2309" s="17"/>
      <c r="E2309" s="17"/>
      <c r="F2309" s="17"/>
      <c r="G2309" s="17"/>
      <c r="H2309" s="17"/>
      <c r="I2309" s="20"/>
      <c r="J2309" s="17"/>
      <c r="K2309" s="19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4"/>
      <c r="AF2309" s="17"/>
    </row>
    <row r="2310">
      <c r="A2310" s="17"/>
      <c r="B2310" s="18"/>
      <c r="C2310" s="19"/>
      <c r="D2310" s="17"/>
      <c r="E2310" s="17"/>
      <c r="F2310" s="17"/>
      <c r="G2310" s="17"/>
      <c r="H2310" s="17"/>
      <c r="I2310" s="20"/>
      <c r="J2310" s="17"/>
      <c r="K2310" s="19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4"/>
      <c r="AF2310" s="17"/>
    </row>
    <row r="2311">
      <c r="A2311" s="17"/>
      <c r="B2311" s="18"/>
      <c r="C2311" s="19"/>
      <c r="D2311" s="17"/>
      <c r="E2311" s="17"/>
      <c r="F2311" s="17"/>
      <c r="G2311" s="17"/>
      <c r="H2311" s="17"/>
      <c r="I2311" s="20"/>
      <c r="J2311" s="17"/>
      <c r="K2311" s="19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4"/>
      <c r="AF2311" s="17"/>
    </row>
    <row r="2312">
      <c r="A2312" s="17"/>
      <c r="B2312" s="18"/>
      <c r="C2312" s="19"/>
      <c r="D2312" s="17"/>
      <c r="E2312" s="17"/>
      <c r="F2312" s="17"/>
      <c r="G2312" s="17"/>
      <c r="H2312" s="17"/>
      <c r="I2312" s="20"/>
      <c r="J2312" s="17"/>
      <c r="K2312" s="19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  <c r="AD2312" s="17"/>
      <c r="AE2312" s="14"/>
      <c r="AF2312" s="17"/>
    </row>
    <row r="2313">
      <c r="A2313" s="17"/>
      <c r="B2313" s="18"/>
      <c r="C2313" s="19"/>
      <c r="D2313" s="17"/>
      <c r="E2313" s="17"/>
      <c r="F2313" s="17"/>
      <c r="G2313" s="17"/>
      <c r="H2313" s="17"/>
      <c r="I2313" s="20"/>
      <c r="J2313" s="17"/>
      <c r="K2313" s="19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4"/>
      <c r="AF2313" s="17"/>
    </row>
    <row r="2314">
      <c r="A2314" s="17"/>
      <c r="B2314" s="18"/>
      <c r="C2314" s="19"/>
      <c r="D2314" s="17"/>
      <c r="E2314" s="17"/>
      <c r="F2314" s="17"/>
      <c r="G2314" s="17"/>
      <c r="H2314" s="17"/>
      <c r="I2314" s="20"/>
      <c r="J2314" s="17"/>
      <c r="K2314" s="19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  <c r="AD2314" s="17"/>
      <c r="AE2314" s="14"/>
      <c r="AF2314" s="17"/>
    </row>
    <row r="2315">
      <c r="A2315" s="17"/>
      <c r="B2315" s="18"/>
      <c r="C2315" s="19"/>
      <c r="D2315" s="17"/>
      <c r="E2315" s="17"/>
      <c r="F2315" s="17"/>
      <c r="G2315" s="17"/>
      <c r="H2315" s="17"/>
      <c r="I2315" s="20"/>
      <c r="J2315" s="17"/>
      <c r="K2315" s="19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4"/>
      <c r="AF2315" s="17"/>
    </row>
    <row r="2316">
      <c r="A2316" s="17"/>
      <c r="B2316" s="18"/>
      <c r="C2316" s="19"/>
      <c r="D2316" s="17"/>
      <c r="E2316" s="17"/>
      <c r="F2316" s="17"/>
      <c r="G2316" s="17"/>
      <c r="H2316" s="17"/>
      <c r="I2316" s="20"/>
      <c r="J2316" s="17"/>
      <c r="K2316" s="19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  <c r="AD2316" s="17"/>
      <c r="AE2316" s="14"/>
      <c r="AF2316" s="17"/>
    </row>
    <row r="2317">
      <c r="A2317" s="17"/>
      <c r="B2317" s="18"/>
      <c r="C2317" s="19"/>
      <c r="D2317" s="17"/>
      <c r="E2317" s="17"/>
      <c r="F2317" s="17"/>
      <c r="G2317" s="17"/>
      <c r="H2317" s="17"/>
      <c r="I2317" s="20"/>
      <c r="J2317" s="17"/>
      <c r="K2317" s="19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4"/>
      <c r="AF2317" s="17"/>
    </row>
    <row r="2318">
      <c r="A2318" s="17"/>
      <c r="B2318" s="18"/>
      <c r="C2318" s="19"/>
      <c r="D2318" s="17"/>
      <c r="E2318" s="17"/>
      <c r="F2318" s="17"/>
      <c r="G2318" s="17"/>
      <c r="H2318" s="17"/>
      <c r="I2318" s="20"/>
      <c r="J2318" s="17"/>
      <c r="K2318" s="19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  <c r="AD2318" s="17"/>
      <c r="AE2318" s="14"/>
      <c r="AF2318" s="17"/>
    </row>
    <row r="2319">
      <c r="A2319" s="17"/>
      <c r="B2319" s="18"/>
      <c r="C2319" s="19"/>
      <c r="D2319" s="17"/>
      <c r="E2319" s="17"/>
      <c r="F2319" s="17"/>
      <c r="G2319" s="17"/>
      <c r="H2319" s="17"/>
      <c r="I2319" s="20"/>
      <c r="J2319" s="17"/>
      <c r="K2319" s="19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4"/>
      <c r="AF2319" s="17"/>
    </row>
    <row r="2320">
      <c r="A2320" s="17"/>
      <c r="B2320" s="18"/>
      <c r="C2320" s="19"/>
      <c r="D2320" s="17"/>
      <c r="E2320" s="17"/>
      <c r="F2320" s="17"/>
      <c r="G2320" s="17"/>
      <c r="H2320" s="17"/>
      <c r="I2320" s="20"/>
      <c r="J2320" s="17"/>
      <c r="K2320" s="19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  <c r="AD2320" s="17"/>
      <c r="AE2320" s="14"/>
      <c r="AF2320" s="17"/>
    </row>
    <row r="2321">
      <c r="A2321" s="17"/>
      <c r="B2321" s="18"/>
      <c r="C2321" s="19"/>
      <c r="D2321" s="17"/>
      <c r="E2321" s="17"/>
      <c r="F2321" s="17"/>
      <c r="G2321" s="17"/>
      <c r="H2321" s="17"/>
      <c r="I2321" s="20"/>
      <c r="J2321" s="17"/>
      <c r="K2321" s="19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4"/>
      <c r="AF2321" s="17"/>
    </row>
    <row r="2322">
      <c r="A2322" s="17"/>
      <c r="B2322" s="18"/>
      <c r="C2322" s="19"/>
      <c r="D2322" s="17"/>
      <c r="E2322" s="17"/>
      <c r="F2322" s="17"/>
      <c r="G2322" s="17"/>
      <c r="H2322" s="17"/>
      <c r="I2322" s="20"/>
      <c r="J2322" s="17"/>
      <c r="K2322" s="19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  <c r="AD2322" s="17"/>
      <c r="AE2322" s="14"/>
      <c r="AF2322" s="17"/>
    </row>
    <row r="2323">
      <c r="A2323" s="17"/>
      <c r="B2323" s="18"/>
      <c r="C2323" s="19"/>
      <c r="D2323" s="17"/>
      <c r="E2323" s="17"/>
      <c r="F2323" s="17"/>
      <c r="G2323" s="17"/>
      <c r="H2323" s="17"/>
      <c r="I2323" s="20"/>
      <c r="J2323" s="17"/>
      <c r="K2323" s="19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4"/>
      <c r="AF2323" s="17"/>
    </row>
    <row r="2324">
      <c r="A2324" s="17"/>
      <c r="B2324" s="18"/>
      <c r="C2324" s="19"/>
      <c r="D2324" s="17"/>
      <c r="E2324" s="17"/>
      <c r="F2324" s="17"/>
      <c r="G2324" s="17"/>
      <c r="H2324" s="17"/>
      <c r="I2324" s="20"/>
      <c r="J2324" s="17"/>
      <c r="K2324" s="19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  <c r="AD2324" s="17"/>
      <c r="AE2324" s="14"/>
      <c r="AF2324" s="17"/>
    </row>
    <row r="2325">
      <c r="A2325" s="17"/>
      <c r="B2325" s="18"/>
      <c r="C2325" s="19"/>
      <c r="D2325" s="17"/>
      <c r="E2325" s="17"/>
      <c r="F2325" s="17"/>
      <c r="G2325" s="17"/>
      <c r="H2325" s="17"/>
      <c r="I2325" s="20"/>
      <c r="J2325" s="17"/>
      <c r="K2325" s="19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4"/>
      <c r="AF2325" s="17"/>
    </row>
    <row r="2326">
      <c r="A2326" s="17"/>
      <c r="B2326" s="18"/>
      <c r="C2326" s="19"/>
      <c r="D2326" s="17"/>
      <c r="E2326" s="17"/>
      <c r="F2326" s="17"/>
      <c r="G2326" s="17"/>
      <c r="H2326" s="17"/>
      <c r="I2326" s="20"/>
      <c r="J2326" s="17"/>
      <c r="K2326" s="19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4"/>
      <c r="AF2326" s="17"/>
    </row>
    <row r="2327">
      <c r="A2327" s="17"/>
      <c r="B2327" s="18"/>
      <c r="C2327" s="19"/>
      <c r="D2327" s="17"/>
      <c r="E2327" s="17"/>
      <c r="F2327" s="17"/>
      <c r="G2327" s="17"/>
      <c r="H2327" s="17"/>
      <c r="I2327" s="20"/>
      <c r="J2327" s="17"/>
      <c r="K2327" s="19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4"/>
      <c r="AF2327" s="17"/>
    </row>
    <row r="2328">
      <c r="A2328" s="17"/>
      <c r="B2328" s="18"/>
      <c r="C2328" s="19"/>
      <c r="D2328" s="17"/>
      <c r="E2328" s="17"/>
      <c r="F2328" s="17"/>
      <c r="G2328" s="17"/>
      <c r="H2328" s="17"/>
      <c r="I2328" s="20"/>
      <c r="J2328" s="17"/>
      <c r="K2328" s="19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  <c r="AD2328" s="17"/>
      <c r="AE2328" s="14"/>
      <c r="AF2328" s="17"/>
    </row>
    <row r="2329">
      <c r="A2329" s="17"/>
      <c r="B2329" s="18"/>
      <c r="C2329" s="19"/>
      <c r="D2329" s="17"/>
      <c r="E2329" s="17"/>
      <c r="F2329" s="17"/>
      <c r="G2329" s="17"/>
      <c r="H2329" s="17"/>
      <c r="I2329" s="20"/>
      <c r="J2329" s="17"/>
      <c r="K2329" s="19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4"/>
      <c r="AF2329" s="17"/>
    </row>
    <row r="2330">
      <c r="A2330" s="17"/>
      <c r="B2330" s="18"/>
      <c r="C2330" s="19"/>
      <c r="D2330" s="17"/>
      <c r="E2330" s="17"/>
      <c r="F2330" s="17"/>
      <c r="G2330" s="17"/>
      <c r="H2330" s="17"/>
      <c r="I2330" s="20"/>
      <c r="J2330" s="17"/>
      <c r="K2330" s="19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  <c r="AD2330" s="17"/>
      <c r="AE2330" s="14"/>
      <c r="AF2330" s="17"/>
    </row>
    <row r="2331">
      <c r="A2331" s="17"/>
      <c r="B2331" s="18"/>
      <c r="C2331" s="19"/>
      <c r="D2331" s="17"/>
      <c r="E2331" s="17"/>
      <c r="F2331" s="17"/>
      <c r="G2331" s="17"/>
      <c r="H2331" s="17"/>
      <c r="I2331" s="20"/>
      <c r="J2331" s="17"/>
      <c r="K2331" s="19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4"/>
      <c r="AF2331" s="17"/>
    </row>
    <row r="2332">
      <c r="A2332" s="17"/>
      <c r="B2332" s="18"/>
      <c r="C2332" s="19"/>
      <c r="D2332" s="17"/>
      <c r="E2332" s="17"/>
      <c r="F2332" s="17"/>
      <c r="G2332" s="17"/>
      <c r="H2332" s="17"/>
      <c r="I2332" s="20"/>
      <c r="J2332" s="17"/>
      <c r="K2332" s="19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  <c r="AD2332" s="17"/>
      <c r="AE2332" s="14"/>
      <c r="AF2332" s="17"/>
    </row>
    <row r="2333">
      <c r="A2333" s="17"/>
      <c r="B2333" s="18"/>
      <c r="C2333" s="19"/>
      <c r="D2333" s="17"/>
      <c r="E2333" s="17"/>
      <c r="F2333" s="17"/>
      <c r="G2333" s="17"/>
      <c r="H2333" s="17"/>
      <c r="I2333" s="20"/>
      <c r="J2333" s="17"/>
      <c r="K2333" s="19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4"/>
      <c r="AF2333" s="17"/>
    </row>
    <row r="2334">
      <c r="A2334" s="17"/>
      <c r="B2334" s="18"/>
      <c r="C2334" s="19"/>
      <c r="D2334" s="17"/>
      <c r="E2334" s="17"/>
      <c r="F2334" s="17"/>
      <c r="G2334" s="17"/>
      <c r="H2334" s="17"/>
      <c r="I2334" s="20"/>
      <c r="J2334" s="17"/>
      <c r="K2334" s="19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  <c r="AD2334" s="17"/>
      <c r="AE2334" s="14"/>
      <c r="AF2334" s="17"/>
    </row>
    <row r="2335">
      <c r="A2335" s="17"/>
      <c r="B2335" s="18"/>
      <c r="C2335" s="19"/>
      <c r="D2335" s="17"/>
      <c r="E2335" s="17"/>
      <c r="F2335" s="17"/>
      <c r="G2335" s="17"/>
      <c r="H2335" s="17"/>
      <c r="I2335" s="20"/>
      <c r="J2335" s="17"/>
      <c r="K2335" s="19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4"/>
      <c r="AF2335" s="17"/>
    </row>
    <row r="2336">
      <c r="A2336" s="17"/>
      <c r="B2336" s="18"/>
      <c r="C2336" s="19"/>
      <c r="D2336" s="17"/>
      <c r="E2336" s="17"/>
      <c r="F2336" s="17"/>
      <c r="G2336" s="17"/>
      <c r="H2336" s="17"/>
      <c r="I2336" s="20"/>
      <c r="J2336" s="17"/>
      <c r="K2336" s="19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  <c r="AD2336" s="17"/>
      <c r="AE2336" s="14"/>
      <c r="AF2336" s="17"/>
    </row>
    <row r="2337">
      <c r="A2337" s="17"/>
      <c r="B2337" s="18"/>
      <c r="C2337" s="19"/>
      <c r="D2337" s="17"/>
      <c r="E2337" s="17"/>
      <c r="F2337" s="17"/>
      <c r="G2337" s="17"/>
      <c r="H2337" s="17"/>
      <c r="I2337" s="20"/>
      <c r="J2337" s="17"/>
      <c r="K2337" s="19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4"/>
      <c r="AF2337" s="17"/>
    </row>
    <row r="2338">
      <c r="A2338" s="17"/>
      <c r="B2338" s="18"/>
      <c r="C2338" s="19"/>
      <c r="D2338" s="17"/>
      <c r="E2338" s="17"/>
      <c r="F2338" s="17"/>
      <c r="G2338" s="17"/>
      <c r="H2338" s="17"/>
      <c r="I2338" s="20"/>
      <c r="J2338" s="17"/>
      <c r="K2338" s="19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  <c r="AD2338" s="17"/>
      <c r="AE2338" s="14"/>
      <c r="AF2338" s="17"/>
    </row>
    <row r="2339">
      <c r="A2339" s="17"/>
      <c r="B2339" s="18"/>
      <c r="C2339" s="19"/>
      <c r="D2339" s="17"/>
      <c r="E2339" s="17"/>
      <c r="F2339" s="17"/>
      <c r="G2339" s="17"/>
      <c r="H2339" s="17"/>
      <c r="I2339" s="20"/>
      <c r="J2339" s="17"/>
      <c r="K2339" s="19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  <c r="AD2339" s="17"/>
      <c r="AE2339" s="14"/>
      <c r="AF2339" s="17"/>
    </row>
    <row r="2340">
      <c r="A2340" s="17"/>
      <c r="B2340" s="18"/>
      <c r="C2340" s="19"/>
      <c r="D2340" s="17"/>
      <c r="E2340" s="17"/>
      <c r="F2340" s="17"/>
      <c r="G2340" s="17"/>
      <c r="H2340" s="17"/>
      <c r="I2340" s="20"/>
      <c r="J2340" s="17"/>
      <c r="K2340" s="19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4"/>
      <c r="AF2340" s="17"/>
    </row>
    <row r="2341">
      <c r="A2341" s="17"/>
      <c r="B2341" s="18"/>
      <c r="C2341" s="19"/>
      <c r="D2341" s="17"/>
      <c r="E2341" s="17"/>
      <c r="F2341" s="17"/>
      <c r="G2341" s="17"/>
      <c r="H2341" s="17"/>
      <c r="I2341" s="20"/>
      <c r="J2341" s="17"/>
      <c r="K2341" s="19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4"/>
      <c r="AF2341" s="17"/>
    </row>
    <row r="2342">
      <c r="A2342" s="17"/>
      <c r="B2342" s="18"/>
      <c r="C2342" s="19"/>
      <c r="D2342" s="17"/>
      <c r="E2342" s="17"/>
      <c r="F2342" s="17"/>
      <c r="G2342" s="17"/>
      <c r="H2342" s="17"/>
      <c r="I2342" s="20"/>
      <c r="J2342" s="17"/>
      <c r="K2342" s="19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  <c r="AD2342" s="17"/>
      <c r="AE2342" s="14"/>
      <c r="AF2342" s="17"/>
    </row>
    <row r="2343">
      <c r="A2343" s="17"/>
      <c r="B2343" s="18"/>
      <c r="C2343" s="19"/>
      <c r="D2343" s="17"/>
      <c r="E2343" s="17"/>
      <c r="F2343" s="17"/>
      <c r="G2343" s="17"/>
      <c r="H2343" s="17"/>
      <c r="I2343" s="20"/>
      <c r="J2343" s="17"/>
      <c r="K2343" s="19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4"/>
      <c r="AF2343" s="17"/>
    </row>
    <row r="2344">
      <c r="A2344" s="17"/>
      <c r="B2344" s="18"/>
      <c r="C2344" s="19"/>
      <c r="D2344" s="17"/>
      <c r="E2344" s="17"/>
      <c r="F2344" s="17"/>
      <c r="G2344" s="17"/>
      <c r="H2344" s="17"/>
      <c r="I2344" s="20"/>
      <c r="J2344" s="17"/>
      <c r="K2344" s="19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  <c r="AD2344" s="17"/>
      <c r="AE2344" s="14"/>
      <c r="AF2344" s="17"/>
    </row>
    <row r="2345">
      <c r="A2345" s="17"/>
      <c r="B2345" s="18"/>
      <c r="C2345" s="19"/>
      <c r="D2345" s="17"/>
      <c r="E2345" s="17"/>
      <c r="F2345" s="17"/>
      <c r="G2345" s="17"/>
      <c r="H2345" s="17"/>
      <c r="I2345" s="20"/>
      <c r="J2345" s="17"/>
      <c r="K2345" s="19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4"/>
      <c r="AF2345" s="17"/>
    </row>
    <row r="2346">
      <c r="A2346" s="17"/>
      <c r="B2346" s="18"/>
      <c r="C2346" s="19"/>
      <c r="D2346" s="17"/>
      <c r="E2346" s="17"/>
      <c r="F2346" s="17"/>
      <c r="G2346" s="17"/>
      <c r="H2346" s="17"/>
      <c r="I2346" s="20"/>
      <c r="J2346" s="17"/>
      <c r="K2346" s="19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  <c r="AD2346" s="17"/>
      <c r="AE2346" s="14"/>
      <c r="AF2346" s="17"/>
    </row>
    <row r="2347">
      <c r="A2347" s="17"/>
      <c r="B2347" s="18"/>
      <c r="C2347" s="19"/>
      <c r="D2347" s="17"/>
      <c r="E2347" s="17"/>
      <c r="F2347" s="17"/>
      <c r="G2347" s="17"/>
      <c r="H2347" s="17"/>
      <c r="I2347" s="20"/>
      <c r="J2347" s="17"/>
      <c r="K2347" s="19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4"/>
      <c r="AF2347" s="17"/>
    </row>
    <row r="2348">
      <c r="A2348" s="17"/>
      <c r="B2348" s="18"/>
      <c r="C2348" s="19"/>
      <c r="D2348" s="17"/>
      <c r="E2348" s="17"/>
      <c r="F2348" s="17"/>
      <c r="G2348" s="17"/>
      <c r="H2348" s="17"/>
      <c r="I2348" s="20"/>
      <c r="J2348" s="17"/>
      <c r="K2348" s="19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  <c r="AD2348" s="17"/>
      <c r="AE2348" s="14"/>
      <c r="AF2348" s="17"/>
    </row>
    <row r="2349">
      <c r="A2349" s="17"/>
      <c r="B2349" s="18"/>
      <c r="C2349" s="19"/>
      <c r="D2349" s="17"/>
      <c r="E2349" s="17"/>
      <c r="F2349" s="17"/>
      <c r="G2349" s="17"/>
      <c r="H2349" s="17"/>
      <c r="I2349" s="20"/>
      <c r="J2349" s="17"/>
      <c r="K2349" s="19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4"/>
      <c r="AF2349" s="17"/>
    </row>
    <row r="2350">
      <c r="A2350" s="17"/>
      <c r="B2350" s="18"/>
      <c r="C2350" s="19"/>
      <c r="D2350" s="17"/>
      <c r="E2350" s="17"/>
      <c r="F2350" s="17"/>
      <c r="G2350" s="17"/>
      <c r="H2350" s="17"/>
      <c r="I2350" s="20"/>
      <c r="J2350" s="17"/>
      <c r="K2350" s="19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4"/>
      <c r="AF2350" s="17"/>
    </row>
    <row r="2351">
      <c r="A2351" s="17"/>
      <c r="B2351" s="18"/>
      <c r="C2351" s="19"/>
      <c r="D2351" s="17"/>
      <c r="E2351" s="17"/>
      <c r="F2351" s="17"/>
      <c r="G2351" s="17"/>
      <c r="H2351" s="17"/>
      <c r="I2351" s="20"/>
      <c r="J2351" s="17"/>
      <c r="K2351" s="19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4"/>
      <c r="AF2351" s="17"/>
    </row>
    <row r="2352">
      <c r="A2352" s="17"/>
      <c r="B2352" s="18"/>
      <c r="C2352" s="19"/>
      <c r="D2352" s="17"/>
      <c r="E2352" s="17"/>
      <c r="F2352" s="17"/>
      <c r="G2352" s="17"/>
      <c r="H2352" s="17"/>
      <c r="I2352" s="20"/>
      <c r="J2352" s="17"/>
      <c r="K2352" s="19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  <c r="AD2352" s="17"/>
      <c r="AE2352" s="14"/>
      <c r="AF2352" s="17"/>
    </row>
    <row r="2353">
      <c r="A2353" s="17"/>
      <c r="B2353" s="18"/>
      <c r="C2353" s="19"/>
      <c r="D2353" s="17"/>
      <c r="E2353" s="17"/>
      <c r="F2353" s="17"/>
      <c r="G2353" s="17"/>
      <c r="H2353" s="17"/>
      <c r="I2353" s="20"/>
      <c r="J2353" s="17"/>
      <c r="K2353" s="19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4"/>
      <c r="AF2353" s="17"/>
    </row>
    <row r="2354">
      <c r="A2354" s="17"/>
      <c r="B2354" s="18"/>
      <c r="C2354" s="19"/>
      <c r="D2354" s="17"/>
      <c r="E2354" s="17"/>
      <c r="F2354" s="17"/>
      <c r="G2354" s="17"/>
      <c r="H2354" s="17"/>
      <c r="I2354" s="20"/>
      <c r="J2354" s="17"/>
      <c r="K2354" s="19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  <c r="AD2354" s="17"/>
      <c r="AE2354" s="14"/>
      <c r="AF2354" s="17"/>
    </row>
    <row r="2355">
      <c r="A2355" s="17"/>
      <c r="B2355" s="18"/>
      <c r="C2355" s="19"/>
      <c r="D2355" s="17"/>
      <c r="E2355" s="17"/>
      <c r="F2355" s="17"/>
      <c r="G2355" s="17"/>
      <c r="H2355" s="17"/>
      <c r="I2355" s="20"/>
      <c r="J2355" s="17"/>
      <c r="K2355" s="19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4"/>
      <c r="AF2355" s="17"/>
    </row>
    <row r="2356">
      <c r="A2356" s="17"/>
      <c r="B2356" s="18"/>
      <c r="C2356" s="19"/>
      <c r="D2356" s="17"/>
      <c r="E2356" s="17"/>
      <c r="F2356" s="17"/>
      <c r="G2356" s="17"/>
      <c r="H2356" s="17"/>
      <c r="I2356" s="20"/>
      <c r="J2356" s="17"/>
      <c r="K2356" s="19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  <c r="AD2356" s="17"/>
      <c r="AE2356" s="14"/>
      <c r="AF2356" s="17"/>
    </row>
    <row r="2357">
      <c r="A2357" s="17"/>
      <c r="B2357" s="18"/>
      <c r="C2357" s="19"/>
      <c r="D2357" s="17"/>
      <c r="E2357" s="17"/>
      <c r="F2357" s="17"/>
      <c r="G2357" s="17"/>
      <c r="H2357" s="17"/>
      <c r="I2357" s="20"/>
      <c r="J2357" s="17"/>
      <c r="K2357" s="19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4"/>
      <c r="AF2357" s="17"/>
    </row>
    <row r="2358">
      <c r="A2358" s="17"/>
      <c r="B2358" s="18"/>
      <c r="C2358" s="19"/>
      <c r="D2358" s="17"/>
      <c r="E2358" s="17"/>
      <c r="F2358" s="17"/>
      <c r="G2358" s="17"/>
      <c r="H2358" s="17"/>
      <c r="I2358" s="20"/>
      <c r="J2358" s="17"/>
      <c r="K2358" s="19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4"/>
      <c r="AF2358" s="17"/>
    </row>
    <row r="2359">
      <c r="A2359" s="17"/>
      <c r="B2359" s="18"/>
      <c r="C2359" s="19"/>
      <c r="D2359" s="17"/>
      <c r="E2359" s="17"/>
      <c r="F2359" s="17"/>
      <c r="G2359" s="17"/>
      <c r="H2359" s="17"/>
      <c r="I2359" s="20"/>
      <c r="J2359" s="17"/>
      <c r="K2359" s="19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4"/>
      <c r="AF2359" s="17"/>
    </row>
    <row r="2360">
      <c r="A2360" s="17"/>
      <c r="B2360" s="18"/>
      <c r="C2360" s="19"/>
      <c r="D2360" s="17"/>
      <c r="E2360" s="17"/>
      <c r="F2360" s="17"/>
      <c r="G2360" s="17"/>
      <c r="H2360" s="17"/>
      <c r="I2360" s="20"/>
      <c r="J2360" s="17"/>
      <c r="K2360" s="19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  <c r="AD2360" s="17"/>
      <c r="AE2360" s="14"/>
      <c r="AF2360" s="17"/>
    </row>
    <row r="2361">
      <c r="A2361" s="17"/>
      <c r="B2361" s="18"/>
      <c r="C2361" s="19"/>
      <c r="D2361" s="17"/>
      <c r="E2361" s="17"/>
      <c r="F2361" s="17"/>
      <c r="G2361" s="17"/>
      <c r="H2361" s="17"/>
      <c r="I2361" s="20"/>
      <c r="J2361" s="17"/>
      <c r="K2361" s="19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4"/>
      <c r="AF2361" s="17"/>
    </row>
    <row r="2362">
      <c r="A2362" s="17"/>
      <c r="B2362" s="18"/>
      <c r="C2362" s="19"/>
      <c r="D2362" s="17"/>
      <c r="E2362" s="17"/>
      <c r="F2362" s="17"/>
      <c r="G2362" s="17"/>
      <c r="H2362" s="17"/>
      <c r="I2362" s="20"/>
      <c r="J2362" s="17"/>
      <c r="K2362" s="19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  <c r="AD2362" s="17"/>
      <c r="AE2362" s="14"/>
      <c r="AF2362" s="17"/>
    </row>
    <row r="2363">
      <c r="A2363" s="17"/>
      <c r="B2363" s="18"/>
      <c r="C2363" s="19"/>
      <c r="D2363" s="17"/>
      <c r="E2363" s="17"/>
      <c r="F2363" s="17"/>
      <c r="G2363" s="17"/>
      <c r="H2363" s="17"/>
      <c r="I2363" s="20"/>
      <c r="J2363" s="17"/>
      <c r="K2363" s="19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4"/>
      <c r="AF2363" s="17"/>
    </row>
    <row r="2364">
      <c r="A2364" s="17"/>
      <c r="B2364" s="18"/>
      <c r="C2364" s="19"/>
      <c r="D2364" s="17"/>
      <c r="E2364" s="17"/>
      <c r="F2364" s="17"/>
      <c r="G2364" s="17"/>
      <c r="H2364" s="17"/>
      <c r="I2364" s="20"/>
      <c r="J2364" s="17"/>
      <c r="K2364" s="19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  <c r="AD2364" s="17"/>
      <c r="AE2364" s="14"/>
      <c r="AF2364" s="17"/>
    </row>
    <row r="2365">
      <c r="A2365" s="17"/>
      <c r="B2365" s="18"/>
      <c r="C2365" s="19"/>
      <c r="D2365" s="17"/>
      <c r="E2365" s="17"/>
      <c r="F2365" s="17"/>
      <c r="G2365" s="17"/>
      <c r="H2365" s="17"/>
      <c r="I2365" s="20"/>
      <c r="J2365" s="17"/>
      <c r="K2365" s="19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4"/>
      <c r="AF2365" s="17"/>
    </row>
    <row r="2366">
      <c r="A2366" s="17"/>
      <c r="B2366" s="18"/>
      <c r="C2366" s="19"/>
      <c r="D2366" s="17"/>
      <c r="E2366" s="17"/>
      <c r="F2366" s="17"/>
      <c r="G2366" s="17"/>
      <c r="H2366" s="17"/>
      <c r="I2366" s="20"/>
      <c r="J2366" s="17"/>
      <c r="K2366" s="19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  <c r="AD2366" s="17"/>
      <c r="AE2366" s="14"/>
      <c r="AF2366" s="17"/>
    </row>
    <row r="2367">
      <c r="A2367" s="17"/>
      <c r="B2367" s="18"/>
      <c r="C2367" s="19"/>
      <c r="D2367" s="17"/>
      <c r="E2367" s="17"/>
      <c r="F2367" s="17"/>
      <c r="G2367" s="17"/>
      <c r="H2367" s="17"/>
      <c r="I2367" s="20"/>
      <c r="J2367" s="17"/>
      <c r="K2367" s="19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4"/>
      <c r="AF2367" s="17"/>
    </row>
    <row r="2368">
      <c r="A2368" s="17"/>
      <c r="B2368" s="18"/>
      <c r="C2368" s="19"/>
      <c r="D2368" s="17"/>
      <c r="E2368" s="17"/>
      <c r="F2368" s="17"/>
      <c r="G2368" s="17"/>
      <c r="H2368" s="17"/>
      <c r="I2368" s="20"/>
      <c r="J2368" s="17"/>
      <c r="K2368" s="19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  <c r="AD2368" s="17"/>
      <c r="AE2368" s="14"/>
      <c r="AF2368" s="17"/>
    </row>
    <row r="2369">
      <c r="A2369" s="17"/>
      <c r="B2369" s="18"/>
      <c r="C2369" s="19"/>
      <c r="D2369" s="17"/>
      <c r="E2369" s="17"/>
      <c r="F2369" s="17"/>
      <c r="G2369" s="17"/>
      <c r="H2369" s="17"/>
      <c r="I2369" s="20"/>
      <c r="J2369" s="17"/>
      <c r="K2369" s="19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4"/>
      <c r="AF2369" s="17"/>
    </row>
    <row r="2370">
      <c r="A2370" s="17"/>
      <c r="B2370" s="18"/>
      <c r="C2370" s="19"/>
      <c r="D2370" s="17"/>
      <c r="E2370" s="17"/>
      <c r="F2370" s="17"/>
      <c r="G2370" s="17"/>
      <c r="H2370" s="17"/>
      <c r="I2370" s="20"/>
      <c r="J2370" s="17"/>
      <c r="K2370" s="19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  <c r="AD2370" s="17"/>
      <c r="AE2370" s="14"/>
      <c r="AF2370" s="17"/>
    </row>
    <row r="2371">
      <c r="A2371" s="17"/>
      <c r="B2371" s="18"/>
      <c r="C2371" s="19"/>
      <c r="D2371" s="17"/>
      <c r="E2371" s="17"/>
      <c r="F2371" s="17"/>
      <c r="G2371" s="17"/>
      <c r="H2371" s="17"/>
      <c r="I2371" s="20"/>
      <c r="J2371" s="17"/>
      <c r="K2371" s="19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4"/>
      <c r="AF2371" s="17"/>
    </row>
    <row r="2372">
      <c r="A2372" s="17"/>
      <c r="B2372" s="18"/>
      <c r="C2372" s="19"/>
      <c r="D2372" s="17"/>
      <c r="E2372" s="17"/>
      <c r="F2372" s="17"/>
      <c r="G2372" s="17"/>
      <c r="H2372" s="17"/>
      <c r="I2372" s="20"/>
      <c r="J2372" s="17"/>
      <c r="K2372" s="19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  <c r="AD2372" s="17"/>
      <c r="AE2372" s="14"/>
      <c r="AF2372" s="17"/>
    </row>
    <row r="2373">
      <c r="A2373" s="17"/>
      <c r="B2373" s="18"/>
      <c r="C2373" s="19"/>
      <c r="D2373" s="17"/>
      <c r="E2373" s="17"/>
      <c r="F2373" s="17"/>
      <c r="G2373" s="17"/>
      <c r="H2373" s="17"/>
      <c r="I2373" s="20"/>
      <c r="J2373" s="17"/>
      <c r="K2373" s="19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4"/>
      <c r="AF2373" s="17"/>
    </row>
    <row r="2374">
      <c r="A2374" s="17"/>
      <c r="B2374" s="18"/>
      <c r="C2374" s="19"/>
      <c r="D2374" s="17"/>
      <c r="E2374" s="17"/>
      <c r="F2374" s="17"/>
      <c r="G2374" s="17"/>
      <c r="H2374" s="17"/>
      <c r="I2374" s="20"/>
      <c r="J2374" s="17"/>
      <c r="K2374" s="19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  <c r="AD2374" s="17"/>
      <c r="AE2374" s="14"/>
      <c r="AF2374" s="17"/>
    </row>
    <row r="2375">
      <c r="A2375" s="17"/>
      <c r="B2375" s="18"/>
      <c r="C2375" s="19"/>
      <c r="D2375" s="17"/>
      <c r="E2375" s="17"/>
      <c r="F2375" s="17"/>
      <c r="G2375" s="17"/>
      <c r="H2375" s="17"/>
      <c r="I2375" s="20"/>
      <c r="J2375" s="17"/>
      <c r="K2375" s="19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4"/>
      <c r="AF2375" s="17"/>
    </row>
    <row r="2376">
      <c r="A2376" s="17"/>
      <c r="B2376" s="18"/>
      <c r="C2376" s="19"/>
      <c r="D2376" s="17"/>
      <c r="E2376" s="17"/>
      <c r="F2376" s="17"/>
      <c r="G2376" s="17"/>
      <c r="H2376" s="17"/>
      <c r="I2376" s="20"/>
      <c r="J2376" s="17"/>
      <c r="K2376" s="19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  <c r="AD2376" s="17"/>
      <c r="AE2376" s="14"/>
      <c r="AF2376" s="17"/>
    </row>
    <row r="2377">
      <c r="A2377" s="17"/>
      <c r="B2377" s="18"/>
      <c r="C2377" s="19"/>
      <c r="D2377" s="17"/>
      <c r="E2377" s="17"/>
      <c r="F2377" s="17"/>
      <c r="G2377" s="17"/>
      <c r="H2377" s="17"/>
      <c r="I2377" s="20"/>
      <c r="J2377" s="17"/>
      <c r="K2377" s="19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4"/>
      <c r="AF2377" s="17"/>
    </row>
    <row r="2378">
      <c r="A2378" s="17"/>
      <c r="B2378" s="18"/>
      <c r="C2378" s="19"/>
      <c r="D2378" s="17"/>
      <c r="E2378" s="17"/>
      <c r="F2378" s="17"/>
      <c r="G2378" s="17"/>
      <c r="H2378" s="17"/>
      <c r="I2378" s="20"/>
      <c r="J2378" s="17"/>
      <c r="K2378" s="19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  <c r="AD2378" s="17"/>
      <c r="AE2378" s="14"/>
      <c r="AF2378" s="17"/>
    </row>
    <row r="2379">
      <c r="A2379" s="17"/>
      <c r="B2379" s="18"/>
      <c r="C2379" s="19"/>
      <c r="D2379" s="17"/>
      <c r="E2379" s="17"/>
      <c r="F2379" s="17"/>
      <c r="G2379" s="17"/>
      <c r="H2379" s="17"/>
      <c r="I2379" s="20"/>
      <c r="J2379" s="17"/>
      <c r="K2379" s="19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4"/>
      <c r="AF2379" s="17"/>
    </row>
    <row r="2380">
      <c r="A2380" s="17"/>
      <c r="B2380" s="18"/>
      <c r="C2380" s="19"/>
      <c r="D2380" s="17"/>
      <c r="E2380" s="17"/>
      <c r="F2380" s="17"/>
      <c r="G2380" s="17"/>
      <c r="H2380" s="17"/>
      <c r="I2380" s="20"/>
      <c r="J2380" s="17"/>
      <c r="K2380" s="19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  <c r="AD2380" s="17"/>
      <c r="AE2380" s="14"/>
      <c r="AF2380" s="17"/>
    </row>
    <row r="2381">
      <c r="A2381" s="17"/>
      <c r="B2381" s="18"/>
      <c r="C2381" s="19"/>
      <c r="D2381" s="17"/>
      <c r="E2381" s="17"/>
      <c r="F2381" s="17"/>
      <c r="G2381" s="17"/>
      <c r="H2381" s="17"/>
      <c r="I2381" s="20"/>
      <c r="J2381" s="17"/>
      <c r="K2381" s="19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4"/>
      <c r="AF2381" s="17"/>
    </row>
    <row r="2382">
      <c r="A2382" s="17"/>
      <c r="B2382" s="18"/>
      <c r="C2382" s="19"/>
      <c r="D2382" s="17"/>
      <c r="E2382" s="17"/>
      <c r="F2382" s="17"/>
      <c r="G2382" s="17"/>
      <c r="H2382" s="17"/>
      <c r="I2382" s="20"/>
      <c r="J2382" s="17"/>
      <c r="K2382" s="19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  <c r="AD2382" s="17"/>
      <c r="AE2382" s="14"/>
      <c r="AF2382" s="17"/>
    </row>
    <row r="2383">
      <c r="A2383" s="17"/>
      <c r="B2383" s="18"/>
      <c r="C2383" s="19"/>
      <c r="D2383" s="17"/>
      <c r="E2383" s="17"/>
      <c r="F2383" s="17"/>
      <c r="G2383" s="17"/>
      <c r="H2383" s="17"/>
      <c r="I2383" s="20"/>
      <c r="J2383" s="17"/>
      <c r="K2383" s="19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  <c r="AD2383" s="17"/>
      <c r="AE2383" s="14"/>
      <c r="AF2383" s="17"/>
    </row>
    <row r="2384">
      <c r="A2384" s="17"/>
      <c r="B2384" s="18"/>
      <c r="C2384" s="19"/>
      <c r="D2384" s="17"/>
      <c r="E2384" s="17"/>
      <c r="F2384" s="17"/>
      <c r="G2384" s="17"/>
      <c r="H2384" s="17"/>
      <c r="I2384" s="20"/>
      <c r="J2384" s="17"/>
      <c r="K2384" s="19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  <c r="AD2384" s="17"/>
      <c r="AE2384" s="14"/>
      <c r="AF2384" s="17"/>
    </row>
    <row r="2385">
      <c r="A2385" s="17"/>
      <c r="B2385" s="18"/>
      <c r="C2385" s="19"/>
      <c r="D2385" s="17"/>
      <c r="E2385" s="17"/>
      <c r="F2385" s="17"/>
      <c r="G2385" s="17"/>
      <c r="H2385" s="17"/>
      <c r="I2385" s="20"/>
      <c r="J2385" s="17"/>
      <c r="K2385" s="19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4"/>
      <c r="AF2385" s="17"/>
    </row>
    <row r="2386">
      <c r="A2386" s="17"/>
      <c r="B2386" s="18"/>
      <c r="C2386" s="19"/>
      <c r="D2386" s="17"/>
      <c r="E2386" s="17"/>
      <c r="F2386" s="17"/>
      <c r="G2386" s="17"/>
      <c r="H2386" s="17"/>
      <c r="I2386" s="20"/>
      <c r="J2386" s="17"/>
      <c r="K2386" s="19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  <c r="AD2386" s="17"/>
      <c r="AE2386" s="14"/>
      <c r="AF2386" s="17"/>
    </row>
    <row r="2387">
      <c r="A2387" s="17"/>
      <c r="B2387" s="18"/>
      <c r="C2387" s="19"/>
      <c r="D2387" s="17"/>
      <c r="E2387" s="17"/>
      <c r="F2387" s="17"/>
      <c r="G2387" s="17"/>
      <c r="H2387" s="17"/>
      <c r="I2387" s="20"/>
      <c r="J2387" s="17"/>
      <c r="K2387" s="19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4"/>
      <c r="AF2387" s="17"/>
    </row>
    <row r="2388">
      <c r="A2388" s="17"/>
      <c r="B2388" s="18"/>
      <c r="C2388" s="19"/>
      <c r="D2388" s="17"/>
      <c r="E2388" s="17"/>
      <c r="F2388" s="17"/>
      <c r="G2388" s="17"/>
      <c r="H2388" s="17"/>
      <c r="I2388" s="20"/>
      <c r="J2388" s="17"/>
      <c r="K2388" s="19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  <c r="AD2388" s="17"/>
      <c r="AE2388" s="14"/>
      <c r="AF2388" s="17"/>
    </row>
    <row r="2389">
      <c r="A2389" s="17"/>
      <c r="B2389" s="18"/>
      <c r="C2389" s="19"/>
      <c r="D2389" s="17"/>
      <c r="E2389" s="17"/>
      <c r="F2389" s="17"/>
      <c r="G2389" s="17"/>
      <c r="H2389" s="17"/>
      <c r="I2389" s="20"/>
      <c r="J2389" s="17"/>
      <c r="K2389" s="19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4"/>
      <c r="AF2389" s="17"/>
    </row>
    <row r="2390">
      <c r="A2390" s="17"/>
      <c r="B2390" s="18"/>
      <c r="C2390" s="19"/>
      <c r="D2390" s="17"/>
      <c r="E2390" s="17"/>
      <c r="F2390" s="17"/>
      <c r="G2390" s="17"/>
      <c r="H2390" s="17"/>
      <c r="I2390" s="20"/>
      <c r="J2390" s="17"/>
      <c r="K2390" s="19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  <c r="AD2390" s="17"/>
      <c r="AE2390" s="14"/>
      <c r="AF2390" s="17"/>
    </row>
    <row r="2391">
      <c r="A2391" s="17"/>
      <c r="B2391" s="18"/>
      <c r="C2391" s="19"/>
      <c r="D2391" s="17"/>
      <c r="E2391" s="17"/>
      <c r="F2391" s="17"/>
      <c r="G2391" s="17"/>
      <c r="H2391" s="17"/>
      <c r="I2391" s="20"/>
      <c r="J2391" s="17"/>
      <c r="K2391" s="19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4"/>
      <c r="AF2391" s="17"/>
    </row>
    <row r="2392">
      <c r="A2392" s="17"/>
      <c r="B2392" s="18"/>
      <c r="C2392" s="19"/>
      <c r="D2392" s="17"/>
      <c r="E2392" s="17"/>
      <c r="F2392" s="17"/>
      <c r="G2392" s="17"/>
      <c r="H2392" s="17"/>
      <c r="I2392" s="20"/>
      <c r="J2392" s="17"/>
      <c r="K2392" s="19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  <c r="AD2392" s="17"/>
      <c r="AE2392" s="14"/>
      <c r="AF2392" s="17"/>
    </row>
    <row r="2393">
      <c r="A2393" s="17"/>
      <c r="B2393" s="18"/>
      <c r="C2393" s="19"/>
      <c r="D2393" s="17"/>
      <c r="E2393" s="17"/>
      <c r="F2393" s="17"/>
      <c r="G2393" s="17"/>
      <c r="H2393" s="17"/>
      <c r="I2393" s="20"/>
      <c r="J2393" s="17"/>
      <c r="K2393" s="19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4"/>
      <c r="AF2393" s="17"/>
    </row>
    <row r="2394">
      <c r="A2394" s="17"/>
      <c r="B2394" s="18"/>
      <c r="C2394" s="19"/>
      <c r="D2394" s="17"/>
      <c r="E2394" s="17"/>
      <c r="F2394" s="17"/>
      <c r="G2394" s="17"/>
      <c r="H2394" s="17"/>
      <c r="I2394" s="20"/>
      <c r="J2394" s="17"/>
      <c r="K2394" s="19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  <c r="AD2394" s="17"/>
      <c r="AE2394" s="14"/>
      <c r="AF2394" s="17"/>
    </row>
    <row r="2395">
      <c r="A2395" s="17"/>
      <c r="B2395" s="18"/>
      <c r="C2395" s="19"/>
      <c r="D2395" s="17"/>
      <c r="E2395" s="17"/>
      <c r="F2395" s="17"/>
      <c r="G2395" s="17"/>
      <c r="H2395" s="17"/>
      <c r="I2395" s="20"/>
      <c r="J2395" s="17"/>
      <c r="K2395" s="19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4"/>
      <c r="AF2395" s="17"/>
    </row>
    <row r="2396">
      <c r="A2396" s="17"/>
      <c r="B2396" s="18"/>
      <c r="C2396" s="19"/>
      <c r="D2396" s="17"/>
      <c r="E2396" s="17"/>
      <c r="F2396" s="17"/>
      <c r="G2396" s="17"/>
      <c r="H2396" s="17"/>
      <c r="I2396" s="20"/>
      <c r="J2396" s="17"/>
      <c r="K2396" s="19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  <c r="AD2396" s="17"/>
      <c r="AE2396" s="14"/>
      <c r="AF2396" s="17"/>
    </row>
    <row r="2397">
      <c r="A2397" s="17"/>
      <c r="B2397" s="18"/>
      <c r="C2397" s="19"/>
      <c r="D2397" s="17"/>
      <c r="E2397" s="17"/>
      <c r="F2397" s="17"/>
      <c r="G2397" s="17"/>
      <c r="H2397" s="17"/>
      <c r="I2397" s="20"/>
      <c r="J2397" s="17"/>
      <c r="K2397" s="19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4"/>
      <c r="AF2397" s="17"/>
    </row>
    <row r="2398">
      <c r="A2398" s="17"/>
      <c r="B2398" s="18"/>
      <c r="C2398" s="19"/>
      <c r="D2398" s="17"/>
      <c r="E2398" s="17"/>
      <c r="F2398" s="17"/>
      <c r="G2398" s="17"/>
      <c r="H2398" s="17"/>
      <c r="I2398" s="20"/>
      <c r="J2398" s="17"/>
      <c r="K2398" s="19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  <c r="AD2398" s="17"/>
      <c r="AE2398" s="14"/>
      <c r="AF2398" s="17"/>
    </row>
    <row r="2399">
      <c r="A2399" s="17"/>
      <c r="B2399" s="18"/>
      <c r="C2399" s="19"/>
      <c r="D2399" s="17"/>
      <c r="E2399" s="17"/>
      <c r="F2399" s="17"/>
      <c r="G2399" s="17"/>
      <c r="H2399" s="17"/>
      <c r="I2399" s="20"/>
      <c r="J2399" s="17"/>
      <c r="K2399" s="19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4"/>
      <c r="AF2399" s="17"/>
    </row>
    <row r="2400">
      <c r="A2400" s="17"/>
      <c r="B2400" s="18"/>
      <c r="C2400" s="19"/>
      <c r="D2400" s="17"/>
      <c r="E2400" s="17"/>
      <c r="F2400" s="17"/>
      <c r="G2400" s="17"/>
      <c r="H2400" s="17"/>
      <c r="I2400" s="20"/>
      <c r="J2400" s="17"/>
      <c r="K2400" s="19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  <c r="AD2400" s="17"/>
      <c r="AE2400" s="14"/>
      <c r="AF2400" s="17"/>
    </row>
    <row r="2401">
      <c r="A2401" s="17"/>
      <c r="B2401" s="18"/>
      <c r="C2401" s="19"/>
      <c r="D2401" s="17"/>
      <c r="E2401" s="17"/>
      <c r="F2401" s="17"/>
      <c r="G2401" s="17"/>
      <c r="H2401" s="17"/>
      <c r="I2401" s="20"/>
      <c r="J2401" s="17"/>
      <c r="K2401" s="19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4"/>
      <c r="AF2401" s="17"/>
    </row>
    <row r="2402">
      <c r="A2402" s="17"/>
      <c r="B2402" s="18"/>
      <c r="C2402" s="19"/>
      <c r="D2402" s="17"/>
      <c r="E2402" s="17"/>
      <c r="F2402" s="17"/>
      <c r="G2402" s="17"/>
      <c r="H2402" s="17"/>
      <c r="I2402" s="20"/>
      <c r="J2402" s="17"/>
      <c r="K2402" s="19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  <c r="AD2402" s="17"/>
      <c r="AE2402" s="14"/>
      <c r="AF2402" s="17"/>
    </row>
    <row r="2403">
      <c r="A2403" s="17"/>
      <c r="B2403" s="18"/>
      <c r="C2403" s="19"/>
      <c r="D2403" s="17"/>
      <c r="E2403" s="17"/>
      <c r="F2403" s="17"/>
      <c r="G2403" s="17"/>
      <c r="H2403" s="17"/>
      <c r="I2403" s="20"/>
      <c r="J2403" s="17"/>
      <c r="K2403" s="19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4"/>
      <c r="AF2403" s="17"/>
    </row>
    <row r="2404">
      <c r="A2404" s="17"/>
      <c r="B2404" s="18"/>
      <c r="C2404" s="19"/>
      <c r="D2404" s="17"/>
      <c r="E2404" s="17"/>
      <c r="F2404" s="17"/>
      <c r="G2404" s="17"/>
      <c r="H2404" s="17"/>
      <c r="I2404" s="20"/>
      <c r="J2404" s="17"/>
      <c r="K2404" s="19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4"/>
      <c r="AF2404" s="17"/>
    </row>
    <row r="2405">
      <c r="A2405" s="17"/>
      <c r="B2405" s="18"/>
      <c r="C2405" s="19"/>
      <c r="D2405" s="17"/>
      <c r="E2405" s="17"/>
      <c r="F2405" s="17"/>
      <c r="G2405" s="17"/>
      <c r="H2405" s="17"/>
      <c r="I2405" s="20"/>
      <c r="J2405" s="17"/>
      <c r="K2405" s="19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4"/>
      <c r="AF2405" s="17"/>
    </row>
    <row r="2406">
      <c r="A2406" s="17"/>
      <c r="B2406" s="18"/>
      <c r="C2406" s="19"/>
      <c r="D2406" s="17"/>
      <c r="E2406" s="17"/>
      <c r="F2406" s="17"/>
      <c r="G2406" s="17"/>
      <c r="H2406" s="17"/>
      <c r="I2406" s="20"/>
      <c r="J2406" s="17"/>
      <c r="K2406" s="19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  <c r="AD2406" s="17"/>
      <c r="AE2406" s="14"/>
      <c r="AF2406" s="17"/>
    </row>
    <row r="2407">
      <c r="A2407" s="17"/>
      <c r="B2407" s="18"/>
      <c r="C2407" s="19"/>
      <c r="D2407" s="17"/>
      <c r="E2407" s="17"/>
      <c r="F2407" s="17"/>
      <c r="G2407" s="17"/>
      <c r="H2407" s="17"/>
      <c r="I2407" s="20"/>
      <c r="J2407" s="17"/>
      <c r="K2407" s="19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4"/>
      <c r="AF2407" s="17"/>
    </row>
    <row r="2408">
      <c r="A2408" s="17"/>
      <c r="B2408" s="18"/>
      <c r="C2408" s="19"/>
      <c r="D2408" s="17"/>
      <c r="E2408" s="17"/>
      <c r="F2408" s="17"/>
      <c r="G2408" s="17"/>
      <c r="H2408" s="17"/>
      <c r="I2408" s="20"/>
      <c r="J2408" s="17"/>
      <c r="K2408" s="19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  <c r="AD2408" s="17"/>
      <c r="AE2408" s="14"/>
      <c r="AF2408" s="17"/>
    </row>
    <row r="2409">
      <c r="A2409" s="17"/>
      <c r="B2409" s="18"/>
      <c r="C2409" s="19"/>
      <c r="D2409" s="17"/>
      <c r="E2409" s="17"/>
      <c r="F2409" s="17"/>
      <c r="G2409" s="17"/>
      <c r="H2409" s="17"/>
      <c r="I2409" s="20"/>
      <c r="J2409" s="17"/>
      <c r="K2409" s="19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4"/>
      <c r="AF2409" s="17"/>
    </row>
    <row r="2410">
      <c r="A2410" s="17"/>
      <c r="B2410" s="18"/>
      <c r="C2410" s="19"/>
      <c r="D2410" s="17"/>
      <c r="E2410" s="17"/>
      <c r="F2410" s="17"/>
      <c r="G2410" s="17"/>
      <c r="H2410" s="17"/>
      <c r="I2410" s="20"/>
      <c r="J2410" s="17"/>
      <c r="K2410" s="19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  <c r="AD2410" s="17"/>
      <c r="AE2410" s="14"/>
      <c r="AF2410" s="17"/>
    </row>
    <row r="2411">
      <c r="A2411" s="17"/>
      <c r="B2411" s="18"/>
      <c r="C2411" s="19"/>
      <c r="D2411" s="17"/>
      <c r="E2411" s="17"/>
      <c r="F2411" s="17"/>
      <c r="G2411" s="17"/>
      <c r="H2411" s="17"/>
      <c r="I2411" s="20"/>
      <c r="J2411" s="17"/>
      <c r="K2411" s="19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4"/>
      <c r="AF2411" s="17"/>
    </row>
    <row r="2412">
      <c r="A2412" s="17"/>
      <c r="B2412" s="18"/>
      <c r="C2412" s="19"/>
      <c r="D2412" s="17"/>
      <c r="E2412" s="17"/>
      <c r="F2412" s="17"/>
      <c r="G2412" s="17"/>
      <c r="H2412" s="17"/>
      <c r="I2412" s="20"/>
      <c r="J2412" s="17"/>
      <c r="K2412" s="19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  <c r="AD2412" s="17"/>
      <c r="AE2412" s="14"/>
      <c r="AF2412" s="17"/>
    </row>
    <row r="2413">
      <c r="A2413" s="17"/>
      <c r="B2413" s="18"/>
      <c r="C2413" s="19"/>
      <c r="D2413" s="17"/>
      <c r="E2413" s="17"/>
      <c r="F2413" s="17"/>
      <c r="G2413" s="17"/>
      <c r="H2413" s="17"/>
      <c r="I2413" s="20"/>
      <c r="J2413" s="17"/>
      <c r="K2413" s="19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4"/>
      <c r="AF2413" s="17"/>
    </row>
    <row r="2414">
      <c r="A2414" s="17"/>
      <c r="B2414" s="18"/>
      <c r="C2414" s="19"/>
      <c r="D2414" s="17"/>
      <c r="E2414" s="17"/>
      <c r="F2414" s="17"/>
      <c r="G2414" s="17"/>
      <c r="H2414" s="17"/>
      <c r="I2414" s="20"/>
      <c r="J2414" s="17"/>
      <c r="K2414" s="19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  <c r="AD2414" s="17"/>
      <c r="AE2414" s="14"/>
      <c r="AF2414" s="17"/>
    </row>
    <row r="2415">
      <c r="A2415" s="17"/>
      <c r="B2415" s="18"/>
      <c r="C2415" s="19"/>
      <c r="D2415" s="17"/>
      <c r="E2415" s="17"/>
      <c r="F2415" s="17"/>
      <c r="G2415" s="17"/>
      <c r="H2415" s="17"/>
      <c r="I2415" s="20"/>
      <c r="J2415" s="17"/>
      <c r="K2415" s="19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4"/>
      <c r="AF2415" s="17"/>
    </row>
    <row r="2416">
      <c r="A2416" s="17"/>
      <c r="B2416" s="18"/>
      <c r="C2416" s="19"/>
      <c r="D2416" s="17"/>
      <c r="E2416" s="17"/>
      <c r="F2416" s="17"/>
      <c r="G2416" s="17"/>
      <c r="H2416" s="17"/>
      <c r="I2416" s="20"/>
      <c r="J2416" s="17"/>
      <c r="K2416" s="19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4"/>
      <c r="AF2416" s="17"/>
    </row>
    <row r="2417">
      <c r="A2417" s="17"/>
      <c r="B2417" s="18"/>
      <c r="C2417" s="19"/>
      <c r="D2417" s="17"/>
      <c r="E2417" s="17"/>
      <c r="F2417" s="17"/>
      <c r="G2417" s="17"/>
      <c r="H2417" s="17"/>
      <c r="I2417" s="20"/>
      <c r="J2417" s="17"/>
      <c r="K2417" s="19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4"/>
      <c r="AF2417" s="17"/>
    </row>
    <row r="2418">
      <c r="A2418" s="17"/>
      <c r="B2418" s="18"/>
      <c r="C2418" s="19"/>
      <c r="D2418" s="17"/>
      <c r="E2418" s="17"/>
      <c r="F2418" s="17"/>
      <c r="G2418" s="17"/>
      <c r="H2418" s="17"/>
      <c r="I2418" s="20"/>
      <c r="J2418" s="17"/>
      <c r="K2418" s="19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  <c r="AD2418" s="17"/>
      <c r="AE2418" s="14"/>
      <c r="AF2418" s="17"/>
    </row>
    <row r="2419">
      <c r="A2419" s="17"/>
      <c r="B2419" s="18"/>
      <c r="C2419" s="19"/>
      <c r="D2419" s="17"/>
      <c r="E2419" s="17"/>
      <c r="F2419" s="17"/>
      <c r="G2419" s="17"/>
      <c r="H2419" s="17"/>
      <c r="I2419" s="20"/>
      <c r="J2419" s="17"/>
      <c r="K2419" s="19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  <c r="AD2419" s="17"/>
      <c r="AE2419" s="14"/>
      <c r="AF2419" s="17"/>
    </row>
    <row r="2420">
      <c r="A2420" s="17"/>
      <c r="B2420" s="18"/>
      <c r="C2420" s="19"/>
      <c r="D2420" s="17"/>
      <c r="E2420" s="17"/>
      <c r="F2420" s="17"/>
      <c r="G2420" s="17"/>
      <c r="H2420" s="17"/>
      <c r="I2420" s="20"/>
      <c r="J2420" s="17"/>
      <c r="K2420" s="19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  <c r="AD2420" s="17"/>
      <c r="AE2420" s="14"/>
      <c r="AF2420" s="17"/>
    </row>
    <row r="2421">
      <c r="A2421" s="17"/>
      <c r="B2421" s="18"/>
      <c r="C2421" s="19"/>
      <c r="D2421" s="17"/>
      <c r="E2421" s="17"/>
      <c r="F2421" s="17"/>
      <c r="G2421" s="17"/>
      <c r="H2421" s="17"/>
      <c r="I2421" s="20"/>
      <c r="J2421" s="17"/>
      <c r="K2421" s="19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4"/>
      <c r="AF2421" s="17"/>
    </row>
    <row r="2422">
      <c r="A2422" s="17"/>
      <c r="B2422" s="18"/>
      <c r="C2422" s="19"/>
      <c r="D2422" s="17"/>
      <c r="E2422" s="17"/>
      <c r="F2422" s="17"/>
      <c r="G2422" s="17"/>
      <c r="H2422" s="17"/>
      <c r="I2422" s="20"/>
      <c r="J2422" s="17"/>
      <c r="K2422" s="19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  <c r="AD2422" s="17"/>
      <c r="AE2422" s="14"/>
      <c r="AF2422" s="17"/>
    </row>
    <row r="2423">
      <c r="A2423" s="17"/>
      <c r="B2423" s="18"/>
      <c r="C2423" s="19"/>
      <c r="D2423" s="17"/>
      <c r="E2423" s="17"/>
      <c r="F2423" s="17"/>
      <c r="G2423" s="17"/>
      <c r="H2423" s="17"/>
      <c r="I2423" s="20"/>
      <c r="J2423" s="17"/>
      <c r="K2423" s="19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4"/>
      <c r="AF2423" s="17"/>
    </row>
    <row r="2424">
      <c r="A2424" s="17"/>
      <c r="B2424" s="18"/>
      <c r="C2424" s="19"/>
      <c r="D2424" s="17"/>
      <c r="E2424" s="17"/>
      <c r="F2424" s="17"/>
      <c r="G2424" s="17"/>
      <c r="H2424" s="17"/>
      <c r="I2424" s="20"/>
      <c r="J2424" s="17"/>
      <c r="K2424" s="19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  <c r="AD2424" s="17"/>
      <c r="AE2424" s="14"/>
      <c r="AF2424" s="17"/>
    </row>
    <row r="2425">
      <c r="A2425" s="17"/>
      <c r="B2425" s="18"/>
      <c r="C2425" s="19"/>
      <c r="D2425" s="17"/>
      <c r="E2425" s="17"/>
      <c r="F2425" s="17"/>
      <c r="G2425" s="17"/>
      <c r="H2425" s="17"/>
      <c r="I2425" s="20"/>
      <c r="J2425" s="17"/>
      <c r="K2425" s="19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  <c r="AD2425" s="17"/>
      <c r="AE2425" s="14"/>
      <c r="AF2425" s="17"/>
    </row>
    <row r="2426">
      <c r="A2426" s="17"/>
      <c r="B2426" s="18"/>
      <c r="C2426" s="19"/>
      <c r="D2426" s="17"/>
      <c r="E2426" s="17"/>
      <c r="F2426" s="17"/>
      <c r="G2426" s="17"/>
      <c r="H2426" s="17"/>
      <c r="I2426" s="20"/>
      <c r="J2426" s="17"/>
      <c r="K2426" s="19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  <c r="AD2426" s="17"/>
      <c r="AE2426" s="14"/>
      <c r="AF2426" s="17"/>
    </row>
    <row r="2427">
      <c r="A2427" s="17"/>
      <c r="B2427" s="18"/>
      <c r="C2427" s="19"/>
      <c r="D2427" s="17"/>
      <c r="E2427" s="17"/>
      <c r="F2427" s="17"/>
      <c r="G2427" s="17"/>
      <c r="H2427" s="17"/>
      <c r="I2427" s="20"/>
      <c r="J2427" s="17"/>
      <c r="K2427" s="19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4"/>
      <c r="AF2427" s="17"/>
    </row>
    <row r="2428">
      <c r="A2428" s="17"/>
      <c r="B2428" s="18"/>
      <c r="C2428" s="19"/>
      <c r="D2428" s="17"/>
      <c r="E2428" s="17"/>
      <c r="F2428" s="17"/>
      <c r="G2428" s="17"/>
      <c r="H2428" s="17"/>
      <c r="I2428" s="20"/>
      <c r="J2428" s="17"/>
      <c r="K2428" s="19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  <c r="AD2428" s="17"/>
      <c r="AE2428" s="14"/>
      <c r="AF2428" s="17"/>
    </row>
    <row r="2429">
      <c r="A2429" s="17"/>
      <c r="B2429" s="18"/>
      <c r="C2429" s="19"/>
      <c r="D2429" s="17"/>
      <c r="E2429" s="17"/>
      <c r="F2429" s="17"/>
      <c r="G2429" s="17"/>
      <c r="H2429" s="17"/>
      <c r="I2429" s="20"/>
      <c r="J2429" s="17"/>
      <c r="K2429" s="19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4"/>
      <c r="AF2429" s="17"/>
    </row>
    <row r="2430">
      <c r="A2430" s="17"/>
      <c r="B2430" s="18"/>
      <c r="C2430" s="19"/>
      <c r="D2430" s="17"/>
      <c r="E2430" s="17"/>
      <c r="F2430" s="17"/>
      <c r="G2430" s="17"/>
      <c r="H2430" s="17"/>
      <c r="I2430" s="20"/>
      <c r="J2430" s="17"/>
      <c r="K2430" s="19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  <c r="AD2430" s="17"/>
      <c r="AE2430" s="14"/>
      <c r="AF2430" s="17"/>
    </row>
    <row r="2431">
      <c r="A2431" s="17"/>
      <c r="B2431" s="18"/>
      <c r="C2431" s="19"/>
      <c r="D2431" s="17"/>
      <c r="E2431" s="17"/>
      <c r="F2431" s="17"/>
      <c r="G2431" s="17"/>
      <c r="H2431" s="17"/>
      <c r="I2431" s="20"/>
      <c r="J2431" s="17"/>
      <c r="K2431" s="19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4"/>
      <c r="AF2431" s="17"/>
    </row>
    <row r="2432">
      <c r="A2432" s="17"/>
      <c r="B2432" s="18"/>
      <c r="C2432" s="19"/>
      <c r="D2432" s="17"/>
      <c r="E2432" s="17"/>
      <c r="F2432" s="17"/>
      <c r="G2432" s="17"/>
      <c r="H2432" s="17"/>
      <c r="I2432" s="20"/>
      <c r="J2432" s="17"/>
      <c r="K2432" s="19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  <c r="AD2432" s="17"/>
      <c r="AE2432" s="14"/>
      <c r="AF2432" s="17"/>
    </row>
    <row r="2433">
      <c r="A2433" s="17"/>
      <c r="B2433" s="18"/>
      <c r="C2433" s="19"/>
      <c r="D2433" s="17"/>
      <c r="E2433" s="17"/>
      <c r="F2433" s="17"/>
      <c r="G2433" s="17"/>
      <c r="H2433" s="17"/>
      <c r="I2433" s="20"/>
      <c r="J2433" s="17"/>
      <c r="K2433" s="19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4"/>
      <c r="AF2433" s="17"/>
    </row>
    <row r="2434">
      <c r="A2434" s="17"/>
      <c r="B2434" s="18"/>
      <c r="C2434" s="19"/>
      <c r="D2434" s="17"/>
      <c r="E2434" s="17"/>
      <c r="F2434" s="17"/>
      <c r="G2434" s="17"/>
      <c r="H2434" s="17"/>
      <c r="I2434" s="20"/>
      <c r="J2434" s="17"/>
      <c r="K2434" s="19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  <c r="AD2434" s="17"/>
      <c r="AE2434" s="14"/>
      <c r="AF2434" s="17"/>
    </row>
    <row r="2435">
      <c r="A2435" s="17"/>
      <c r="B2435" s="18"/>
      <c r="C2435" s="19"/>
      <c r="D2435" s="17"/>
      <c r="E2435" s="17"/>
      <c r="F2435" s="17"/>
      <c r="G2435" s="17"/>
      <c r="H2435" s="17"/>
      <c r="I2435" s="20"/>
      <c r="J2435" s="17"/>
      <c r="K2435" s="19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  <c r="AD2435" s="17"/>
      <c r="AE2435" s="14"/>
      <c r="AF2435" s="17"/>
    </row>
    <row r="2436">
      <c r="A2436" s="17"/>
      <c r="B2436" s="18"/>
      <c r="C2436" s="19"/>
      <c r="D2436" s="17"/>
      <c r="E2436" s="17"/>
      <c r="F2436" s="17"/>
      <c r="G2436" s="17"/>
      <c r="H2436" s="17"/>
      <c r="I2436" s="20"/>
      <c r="J2436" s="17"/>
      <c r="K2436" s="19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  <c r="AD2436" s="17"/>
      <c r="AE2436" s="14"/>
      <c r="AF2436" s="17"/>
    </row>
    <row r="2437">
      <c r="A2437" s="17"/>
      <c r="B2437" s="18"/>
      <c r="C2437" s="19"/>
      <c r="D2437" s="17"/>
      <c r="E2437" s="17"/>
      <c r="F2437" s="17"/>
      <c r="G2437" s="17"/>
      <c r="H2437" s="17"/>
      <c r="I2437" s="20"/>
      <c r="J2437" s="17"/>
      <c r="K2437" s="19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4"/>
      <c r="AF2437" s="17"/>
    </row>
    <row r="2438">
      <c r="A2438" s="17"/>
      <c r="B2438" s="18"/>
      <c r="C2438" s="19"/>
      <c r="D2438" s="17"/>
      <c r="E2438" s="17"/>
      <c r="F2438" s="17"/>
      <c r="G2438" s="17"/>
      <c r="H2438" s="17"/>
      <c r="I2438" s="20"/>
      <c r="J2438" s="17"/>
      <c r="K2438" s="19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  <c r="AD2438" s="17"/>
      <c r="AE2438" s="14"/>
      <c r="AF2438" s="17"/>
    </row>
    <row r="2439">
      <c r="A2439" s="17"/>
      <c r="B2439" s="18"/>
      <c r="C2439" s="19"/>
      <c r="D2439" s="17"/>
      <c r="E2439" s="17"/>
      <c r="F2439" s="17"/>
      <c r="G2439" s="17"/>
      <c r="H2439" s="17"/>
      <c r="I2439" s="20"/>
      <c r="J2439" s="17"/>
      <c r="K2439" s="19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4"/>
      <c r="AF2439" s="17"/>
    </row>
    <row r="2440">
      <c r="A2440" s="17"/>
      <c r="B2440" s="18"/>
      <c r="C2440" s="19"/>
      <c r="D2440" s="17"/>
      <c r="E2440" s="17"/>
      <c r="F2440" s="17"/>
      <c r="G2440" s="17"/>
      <c r="H2440" s="17"/>
      <c r="I2440" s="20"/>
      <c r="J2440" s="17"/>
      <c r="K2440" s="19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  <c r="AD2440" s="17"/>
      <c r="AE2440" s="14"/>
      <c r="AF2440" s="17"/>
    </row>
    <row r="2441">
      <c r="A2441" s="17"/>
      <c r="B2441" s="18"/>
      <c r="C2441" s="19"/>
      <c r="D2441" s="17"/>
      <c r="E2441" s="17"/>
      <c r="F2441" s="17"/>
      <c r="G2441" s="17"/>
      <c r="H2441" s="17"/>
      <c r="I2441" s="20"/>
      <c r="J2441" s="17"/>
      <c r="K2441" s="19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4"/>
      <c r="AF2441" s="17"/>
    </row>
    <row r="2442">
      <c r="A2442" s="17"/>
      <c r="B2442" s="18"/>
      <c r="C2442" s="19"/>
      <c r="D2442" s="17"/>
      <c r="E2442" s="17"/>
      <c r="F2442" s="17"/>
      <c r="G2442" s="17"/>
      <c r="H2442" s="17"/>
      <c r="I2442" s="20"/>
      <c r="J2442" s="17"/>
      <c r="K2442" s="19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  <c r="AD2442" s="17"/>
      <c r="AE2442" s="14"/>
      <c r="AF2442" s="17"/>
    </row>
    <row r="2443">
      <c r="A2443" s="17"/>
      <c r="B2443" s="18"/>
      <c r="C2443" s="19"/>
      <c r="D2443" s="17"/>
      <c r="E2443" s="17"/>
      <c r="F2443" s="17"/>
      <c r="G2443" s="17"/>
      <c r="H2443" s="17"/>
      <c r="I2443" s="20"/>
      <c r="J2443" s="17"/>
      <c r="K2443" s="19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4"/>
      <c r="AF2443" s="17"/>
    </row>
    <row r="2444">
      <c r="A2444" s="17"/>
      <c r="B2444" s="18"/>
      <c r="C2444" s="19"/>
      <c r="D2444" s="17"/>
      <c r="E2444" s="17"/>
      <c r="F2444" s="17"/>
      <c r="G2444" s="17"/>
      <c r="H2444" s="17"/>
      <c r="I2444" s="20"/>
      <c r="J2444" s="17"/>
      <c r="K2444" s="19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  <c r="AD2444" s="17"/>
      <c r="AE2444" s="14"/>
      <c r="AF2444" s="17"/>
    </row>
    <row r="2445">
      <c r="A2445" s="17"/>
      <c r="B2445" s="18"/>
      <c r="C2445" s="19"/>
      <c r="D2445" s="17"/>
      <c r="E2445" s="17"/>
      <c r="F2445" s="17"/>
      <c r="G2445" s="17"/>
      <c r="H2445" s="17"/>
      <c r="I2445" s="20"/>
      <c r="J2445" s="17"/>
      <c r="K2445" s="19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4"/>
      <c r="AF2445" s="17"/>
    </row>
    <row r="2446">
      <c r="A2446" s="17"/>
      <c r="B2446" s="18"/>
      <c r="C2446" s="19"/>
      <c r="D2446" s="17"/>
      <c r="E2446" s="17"/>
      <c r="F2446" s="17"/>
      <c r="G2446" s="17"/>
      <c r="H2446" s="17"/>
      <c r="I2446" s="20"/>
      <c r="J2446" s="17"/>
      <c r="K2446" s="19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  <c r="AD2446" s="17"/>
      <c r="AE2446" s="14"/>
      <c r="AF2446" s="17"/>
    </row>
    <row r="2447">
      <c r="A2447" s="17"/>
      <c r="B2447" s="18"/>
      <c r="C2447" s="19"/>
      <c r="D2447" s="17"/>
      <c r="E2447" s="17"/>
      <c r="F2447" s="17"/>
      <c r="G2447" s="17"/>
      <c r="H2447" s="17"/>
      <c r="I2447" s="20"/>
      <c r="J2447" s="17"/>
      <c r="K2447" s="19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4"/>
      <c r="AF2447" s="17"/>
    </row>
    <row r="2448">
      <c r="A2448" s="17"/>
      <c r="B2448" s="18"/>
      <c r="C2448" s="19"/>
      <c r="D2448" s="17"/>
      <c r="E2448" s="17"/>
      <c r="F2448" s="17"/>
      <c r="G2448" s="17"/>
      <c r="H2448" s="17"/>
      <c r="I2448" s="20"/>
      <c r="J2448" s="17"/>
      <c r="K2448" s="19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  <c r="AD2448" s="17"/>
      <c r="AE2448" s="14"/>
      <c r="AF2448" s="17"/>
    </row>
    <row r="2449">
      <c r="A2449" s="17"/>
      <c r="B2449" s="18"/>
      <c r="C2449" s="19"/>
      <c r="D2449" s="17"/>
      <c r="E2449" s="17"/>
      <c r="F2449" s="17"/>
      <c r="G2449" s="17"/>
      <c r="H2449" s="17"/>
      <c r="I2449" s="20"/>
      <c r="J2449" s="17"/>
      <c r="K2449" s="19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4"/>
      <c r="AF2449" s="17"/>
    </row>
    <row r="2450">
      <c r="A2450" s="17"/>
      <c r="B2450" s="18"/>
      <c r="C2450" s="19"/>
      <c r="D2450" s="17"/>
      <c r="E2450" s="17"/>
      <c r="F2450" s="17"/>
      <c r="G2450" s="17"/>
      <c r="H2450" s="17"/>
      <c r="I2450" s="20"/>
      <c r="J2450" s="17"/>
      <c r="K2450" s="19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  <c r="AD2450" s="17"/>
      <c r="AE2450" s="14"/>
      <c r="AF2450" s="17"/>
    </row>
    <row r="2451">
      <c r="A2451" s="17"/>
      <c r="B2451" s="18"/>
      <c r="C2451" s="19"/>
      <c r="D2451" s="17"/>
      <c r="E2451" s="17"/>
      <c r="F2451" s="17"/>
      <c r="G2451" s="17"/>
      <c r="H2451" s="17"/>
      <c r="I2451" s="20"/>
      <c r="J2451" s="17"/>
      <c r="K2451" s="19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4"/>
      <c r="AF2451" s="17"/>
    </row>
    <row r="2452">
      <c r="A2452" s="17"/>
      <c r="B2452" s="18"/>
      <c r="C2452" s="19"/>
      <c r="D2452" s="17"/>
      <c r="E2452" s="17"/>
      <c r="F2452" s="17"/>
      <c r="G2452" s="17"/>
      <c r="H2452" s="17"/>
      <c r="I2452" s="20"/>
      <c r="J2452" s="17"/>
      <c r="K2452" s="19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  <c r="AD2452" s="17"/>
      <c r="AE2452" s="14"/>
      <c r="AF2452" s="17"/>
    </row>
    <row r="2453">
      <c r="A2453" s="17"/>
      <c r="B2453" s="18"/>
      <c r="C2453" s="19"/>
      <c r="D2453" s="17"/>
      <c r="E2453" s="17"/>
      <c r="F2453" s="17"/>
      <c r="G2453" s="17"/>
      <c r="H2453" s="17"/>
      <c r="I2453" s="20"/>
      <c r="J2453" s="17"/>
      <c r="K2453" s="19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4"/>
      <c r="AF2453" s="17"/>
    </row>
    <row r="2454">
      <c r="A2454" s="17"/>
      <c r="B2454" s="18"/>
      <c r="C2454" s="19"/>
      <c r="D2454" s="17"/>
      <c r="E2454" s="17"/>
      <c r="F2454" s="17"/>
      <c r="G2454" s="17"/>
      <c r="H2454" s="17"/>
      <c r="I2454" s="20"/>
      <c r="J2454" s="17"/>
      <c r="K2454" s="19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  <c r="AD2454" s="17"/>
      <c r="AE2454" s="14"/>
      <c r="AF2454" s="17"/>
    </row>
    <row r="2455">
      <c r="A2455" s="17"/>
      <c r="B2455" s="18"/>
      <c r="C2455" s="19"/>
      <c r="D2455" s="17"/>
      <c r="E2455" s="17"/>
      <c r="F2455" s="17"/>
      <c r="G2455" s="17"/>
      <c r="H2455" s="17"/>
      <c r="I2455" s="20"/>
      <c r="J2455" s="17"/>
      <c r="K2455" s="19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4"/>
      <c r="AF2455" s="17"/>
    </row>
    <row r="2456">
      <c r="A2456" s="17"/>
      <c r="B2456" s="18"/>
      <c r="C2456" s="19"/>
      <c r="D2456" s="17"/>
      <c r="E2456" s="17"/>
      <c r="F2456" s="17"/>
      <c r="G2456" s="17"/>
      <c r="H2456" s="17"/>
      <c r="I2456" s="20"/>
      <c r="J2456" s="17"/>
      <c r="K2456" s="19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4"/>
      <c r="AF2456" s="17"/>
    </row>
    <row r="2457">
      <c r="A2457" s="17"/>
      <c r="B2457" s="18"/>
      <c r="C2457" s="19"/>
      <c r="D2457" s="17"/>
      <c r="E2457" s="17"/>
      <c r="F2457" s="17"/>
      <c r="G2457" s="17"/>
      <c r="H2457" s="17"/>
      <c r="I2457" s="20"/>
      <c r="J2457" s="17"/>
      <c r="K2457" s="19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4"/>
      <c r="AF2457" s="17"/>
    </row>
    <row r="2458">
      <c r="A2458" s="17"/>
      <c r="B2458" s="18"/>
      <c r="C2458" s="19"/>
      <c r="D2458" s="17"/>
      <c r="E2458" s="17"/>
      <c r="F2458" s="17"/>
      <c r="G2458" s="17"/>
      <c r="H2458" s="17"/>
      <c r="I2458" s="20"/>
      <c r="J2458" s="17"/>
      <c r="K2458" s="19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  <c r="AD2458" s="17"/>
      <c r="AE2458" s="14"/>
      <c r="AF2458" s="17"/>
    </row>
    <row r="2459">
      <c r="A2459" s="17"/>
      <c r="B2459" s="18"/>
      <c r="C2459" s="19"/>
      <c r="D2459" s="17"/>
      <c r="E2459" s="17"/>
      <c r="F2459" s="17"/>
      <c r="G2459" s="17"/>
      <c r="H2459" s="17"/>
      <c r="I2459" s="20"/>
      <c r="J2459" s="17"/>
      <c r="K2459" s="19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4"/>
      <c r="AF2459" s="17"/>
    </row>
    <row r="2460">
      <c r="A2460" s="17"/>
      <c r="B2460" s="18"/>
      <c r="C2460" s="19"/>
      <c r="D2460" s="17"/>
      <c r="E2460" s="17"/>
      <c r="F2460" s="17"/>
      <c r="G2460" s="17"/>
      <c r="H2460" s="17"/>
      <c r="I2460" s="20"/>
      <c r="J2460" s="17"/>
      <c r="K2460" s="19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  <c r="AD2460" s="17"/>
      <c r="AE2460" s="14"/>
      <c r="AF2460" s="17"/>
    </row>
    <row r="2461">
      <c r="A2461" s="17"/>
      <c r="B2461" s="18"/>
      <c r="C2461" s="19"/>
      <c r="D2461" s="17"/>
      <c r="E2461" s="17"/>
      <c r="F2461" s="17"/>
      <c r="G2461" s="17"/>
      <c r="H2461" s="17"/>
      <c r="I2461" s="20"/>
      <c r="J2461" s="17"/>
      <c r="K2461" s="19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4"/>
      <c r="AF2461" s="17"/>
    </row>
    <row r="2462">
      <c r="A2462" s="17"/>
      <c r="B2462" s="18"/>
      <c r="C2462" s="19"/>
      <c r="D2462" s="17"/>
      <c r="E2462" s="17"/>
      <c r="F2462" s="17"/>
      <c r="G2462" s="17"/>
      <c r="H2462" s="17"/>
      <c r="I2462" s="20"/>
      <c r="J2462" s="17"/>
      <c r="K2462" s="19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  <c r="AD2462" s="17"/>
      <c r="AE2462" s="14"/>
      <c r="AF2462" s="17"/>
    </row>
    <row r="2463">
      <c r="A2463" s="17"/>
      <c r="B2463" s="18"/>
      <c r="C2463" s="19"/>
      <c r="D2463" s="17"/>
      <c r="E2463" s="17"/>
      <c r="F2463" s="17"/>
      <c r="G2463" s="17"/>
      <c r="H2463" s="17"/>
      <c r="I2463" s="20"/>
      <c r="J2463" s="17"/>
      <c r="K2463" s="19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4"/>
      <c r="AF2463" s="17"/>
    </row>
    <row r="2464">
      <c r="A2464" s="17"/>
      <c r="B2464" s="18"/>
      <c r="C2464" s="19"/>
      <c r="D2464" s="17"/>
      <c r="E2464" s="17"/>
      <c r="F2464" s="17"/>
      <c r="G2464" s="17"/>
      <c r="H2464" s="17"/>
      <c r="I2464" s="20"/>
      <c r="J2464" s="17"/>
      <c r="K2464" s="19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  <c r="AD2464" s="17"/>
      <c r="AE2464" s="14"/>
      <c r="AF2464" s="17"/>
    </row>
    <row r="2465">
      <c r="A2465" s="17"/>
      <c r="B2465" s="18"/>
      <c r="C2465" s="19"/>
      <c r="D2465" s="17"/>
      <c r="E2465" s="17"/>
      <c r="F2465" s="17"/>
      <c r="G2465" s="17"/>
      <c r="H2465" s="17"/>
      <c r="I2465" s="20"/>
      <c r="J2465" s="17"/>
      <c r="K2465" s="19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4"/>
      <c r="AF2465" s="17"/>
    </row>
    <row r="2466">
      <c r="A2466" s="17"/>
      <c r="B2466" s="18"/>
      <c r="C2466" s="19"/>
      <c r="D2466" s="17"/>
      <c r="E2466" s="17"/>
      <c r="F2466" s="17"/>
      <c r="G2466" s="17"/>
      <c r="H2466" s="17"/>
      <c r="I2466" s="20"/>
      <c r="J2466" s="17"/>
      <c r="K2466" s="19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  <c r="AD2466" s="17"/>
      <c r="AE2466" s="14"/>
      <c r="AF2466" s="17"/>
    </row>
    <row r="2467">
      <c r="A2467" s="17"/>
      <c r="B2467" s="18"/>
      <c r="C2467" s="19"/>
      <c r="D2467" s="17"/>
      <c r="E2467" s="17"/>
      <c r="F2467" s="17"/>
      <c r="G2467" s="17"/>
      <c r="H2467" s="17"/>
      <c r="I2467" s="20"/>
      <c r="J2467" s="17"/>
      <c r="K2467" s="19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4"/>
      <c r="AF2467" s="17"/>
    </row>
    <row r="2468">
      <c r="A2468" s="17"/>
      <c r="B2468" s="18"/>
      <c r="C2468" s="19"/>
      <c r="D2468" s="17"/>
      <c r="E2468" s="17"/>
      <c r="F2468" s="17"/>
      <c r="G2468" s="17"/>
      <c r="H2468" s="17"/>
      <c r="I2468" s="20"/>
      <c r="J2468" s="17"/>
      <c r="K2468" s="19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  <c r="AD2468" s="17"/>
      <c r="AE2468" s="14"/>
      <c r="AF2468" s="17"/>
    </row>
    <row r="2469">
      <c r="A2469" s="17"/>
      <c r="B2469" s="18"/>
      <c r="C2469" s="19"/>
      <c r="D2469" s="17"/>
      <c r="E2469" s="17"/>
      <c r="F2469" s="17"/>
      <c r="G2469" s="17"/>
      <c r="H2469" s="17"/>
      <c r="I2469" s="20"/>
      <c r="J2469" s="17"/>
      <c r="K2469" s="19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4"/>
      <c r="AF2469" s="17"/>
    </row>
    <row r="2470">
      <c r="A2470" s="17"/>
      <c r="B2470" s="18"/>
      <c r="C2470" s="19"/>
      <c r="D2470" s="17"/>
      <c r="E2470" s="17"/>
      <c r="F2470" s="17"/>
      <c r="G2470" s="17"/>
      <c r="H2470" s="17"/>
      <c r="I2470" s="20"/>
      <c r="J2470" s="17"/>
      <c r="K2470" s="19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  <c r="AD2470" s="17"/>
      <c r="AE2470" s="14"/>
      <c r="AF2470" s="17"/>
    </row>
    <row r="2471">
      <c r="A2471" s="17"/>
      <c r="B2471" s="18"/>
      <c r="C2471" s="19"/>
      <c r="D2471" s="17"/>
      <c r="E2471" s="17"/>
      <c r="F2471" s="17"/>
      <c r="G2471" s="17"/>
      <c r="H2471" s="17"/>
      <c r="I2471" s="20"/>
      <c r="J2471" s="17"/>
      <c r="K2471" s="19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4"/>
      <c r="AF2471" s="17"/>
    </row>
    <row r="2472">
      <c r="A2472" s="17"/>
      <c r="B2472" s="18"/>
      <c r="C2472" s="19"/>
      <c r="D2472" s="17"/>
      <c r="E2472" s="17"/>
      <c r="F2472" s="17"/>
      <c r="G2472" s="17"/>
      <c r="H2472" s="17"/>
      <c r="I2472" s="20"/>
      <c r="J2472" s="17"/>
      <c r="K2472" s="19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  <c r="AD2472" s="17"/>
      <c r="AE2472" s="14"/>
      <c r="AF2472" s="17"/>
    </row>
    <row r="2473">
      <c r="A2473" s="17"/>
      <c r="B2473" s="18"/>
      <c r="C2473" s="19"/>
      <c r="D2473" s="17"/>
      <c r="E2473" s="17"/>
      <c r="F2473" s="17"/>
      <c r="G2473" s="17"/>
      <c r="H2473" s="17"/>
      <c r="I2473" s="20"/>
      <c r="J2473" s="17"/>
      <c r="K2473" s="19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4"/>
      <c r="AF2473" s="17"/>
    </row>
    <row r="2474">
      <c r="A2474" s="17"/>
      <c r="B2474" s="18"/>
      <c r="C2474" s="19"/>
      <c r="D2474" s="17"/>
      <c r="E2474" s="17"/>
      <c r="F2474" s="17"/>
      <c r="G2474" s="17"/>
      <c r="H2474" s="17"/>
      <c r="I2474" s="20"/>
      <c r="J2474" s="17"/>
      <c r="K2474" s="19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  <c r="AD2474" s="17"/>
      <c r="AE2474" s="14"/>
      <c r="AF2474" s="17"/>
    </row>
    <row r="2475">
      <c r="A2475" s="17"/>
      <c r="B2475" s="18"/>
      <c r="C2475" s="19"/>
      <c r="D2475" s="17"/>
      <c r="E2475" s="17"/>
      <c r="F2475" s="17"/>
      <c r="G2475" s="17"/>
      <c r="H2475" s="17"/>
      <c r="I2475" s="20"/>
      <c r="J2475" s="17"/>
      <c r="K2475" s="19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4"/>
      <c r="AF2475" s="17"/>
    </row>
    <row r="2476">
      <c r="A2476" s="17"/>
      <c r="B2476" s="18"/>
      <c r="C2476" s="19"/>
      <c r="D2476" s="17"/>
      <c r="E2476" s="17"/>
      <c r="F2476" s="17"/>
      <c r="G2476" s="17"/>
      <c r="H2476" s="17"/>
      <c r="I2476" s="20"/>
      <c r="J2476" s="17"/>
      <c r="K2476" s="19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  <c r="AD2476" s="17"/>
      <c r="AE2476" s="14"/>
      <c r="AF2476" s="17"/>
    </row>
    <row r="2477">
      <c r="A2477" s="17"/>
      <c r="B2477" s="18"/>
      <c r="C2477" s="19"/>
      <c r="D2477" s="17"/>
      <c r="E2477" s="17"/>
      <c r="F2477" s="17"/>
      <c r="G2477" s="17"/>
      <c r="H2477" s="17"/>
      <c r="I2477" s="20"/>
      <c r="J2477" s="17"/>
      <c r="K2477" s="19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4"/>
      <c r="AF2477" s="17"/>
    </row>
    <row r="2478">
      <c r="A2478" s="17"/>
      <c r="B2478" s="18"/>
      <c r="C2478" s="19"/>
      <c r="D2478" s="17"/>
      <c r="E2478" s="17"/>
      <c r="F2478" s="17"/>
      <c r="G2478" s="17"/>
      <c r="H2478" s="17"/>
      <c r="I2478" s="20"/>
      <c r="J2478" s="17"/>
      <c r="K2478" s="19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  <c r="AD2478" s="17"/>
      <c r="AE2478" s="14"/>
      <c r="AF2478" s="17"/>
    </row>
    <row r="2479">
      <c r="A2479" s="17"/>
      <c r="B2479" s="18"/>
      <c r="C2479" s="19"/>
      <c r="D2479" s="17"/>
      <c r="E2479" s="17"/>
      <c r="F2479" s="17"/>
      <c r="G2479" s="17"/>
      <c r="H2479" s="17"/>
      <c r="I2479" s="20"/>
      <c r="J2479" s="17"/>
      <c r="K2479" s="19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4"/>
      <c r="AF2479" s="17"/>
    </row>
    <row r="2480">
      <c r="A2480" s="17"/>
      <c r="B2480" s="18"/>
      <c r="C2480" s="19"/>
      <c r="D2480" s="17"/>
      <c r="E2480" s="17"/>
      <c r="F2480" s="17"/>
      <c r="G2480" s="17"/>
      <c r="H2480" s="17"/>
      <c r="I2480" s="20"/>
      <c r="J2480" s="17"/>
      <c r="K2480" s="19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  <c r="AD2480" s="17"/>
      <c r="AE2480" s="14"/>
      <c r="AF2480" s="17"/>
    </row>
    <row r="2481">
      <c r="A2481" s="17"/>
      <c r="B2481" s="18"/>
      <c r="C2481" s="19"/>
      <c r="D2481" s="17"/>
      <c r="E2481" s="17"/>
      <c r="F2481" s="17"/>
      <c r="G2481" s="17"/>
      <c r="H2481" s="17"/>
      <c r="I2481" s="20"/>
      <c r="J2481" s="17"/>
      <c r="K2481" s="19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4"/>
      <c r="AF2481" s="17"/>
    </row>
    <row r="2482">
      <c r="A2482" s="17"/>
      <c r="B2482" s="18"/>
      <c r="C2482" s="19"/>
      <c r="D2482" s="17"/>
      <c r="E2482" s="17"/>
      <c r="F2482" s="17"/>
      <c r="G2482" s="17"/>
      <c r="H2482" s="17"/>
      <c r="I2482" s="20"/>
      <c r="J2482" s="17"/>
      <c r="K2482" s="19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  <c r="AD2482" s="17"/>
      <c r="AE2482" s="14"/>
      <c r="AF2482" s="17"/>
    </row>
    <row r="2483">
      <c r="A2483" s="17"/>
      <c r="B2483" s="18"/>
      <c r="C2483" s="19"/>
      <c r="D2483" s="17"/>
      <c r="E2483" s="17"/>
      <c r="F2483" s="17"/>
      <c r="G2483" s="17"/>
      <c r="H2483" s="17"/>
      <c r="I2483" s="20"/>
      <c r="J2483" s="17"/>
      <c r="K2483" s="19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4"/>
      <c r="AF2483" s="17"/>
    </row>
    <row r="2484">
      <c r="A2484" s="17"/>
      <c r="B2484" s="18"/>
      <c r="C2484" s="19"/>
      <c r="D2484" s="17"/>
      <c r="E2484" s="17"/>
      <c r="F2484" s="17"/>
      <c r="G2484" s="17"/>
      <c r="H2484" s="17"/>
      <c r="I2484" s="20"/>
      <c r="J2484" s="17"/>
      <c r="K2484" s="19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  <c r="AD2484" s="17"/>
      <c r="AE2484" s="14"/>
      <c r="AF2484" s="17"/>
    </row>
    <row r="2485">
      <c r="A2485" s="17"/>
      <c r="B2485" s="18"/>
      <c r="C2485" s="19"/>
      <c r="D2485" s="17"/>
      <c r="E2485" s="17"/>
      <c r="F2485" s="17"/>
      <c r="G2485" s="17"/>
      <c r="H2485" s="17"/>
      <c r="I2485" s="20"/>
      <c r="J2485" s="17"/>
      <c r="K2485" s="19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4"/>
      <c r="AF2485" s="17"/>
    </row>
    <row r="2486">
      <c r="A2486" s="17"/>
      <c r="B2486" s="18"/>
      <c r="C2486" s="19"/>
      <c r="D2486" s="17"/>
      <c r="E2486" s="17"/>
      <c r="F2486" s="17"/>
      <c r="G2486" s="17"/>
      <c r="H2486" s="17"/>
      <c r="I2486" s="20"/>
      <c r="J2486" s="17"/>
      <c r="K2486" s="19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  <c r="AD2486" s="17"/>
      <c r="AE2486" s="14"/>
      <c r="AF2486" s="17"/>
    </row>
    <row r="2487">
      <c r="A2487" s="17"/>
      <c r="B2487" s="18"/>
      <c r="C2487" s="19"/>
      <c r="D2487" s="17"/>
      <c r="E2487" s="17"/>
      <c r="F2487" s="17"/>
      <c r="G2487" s="17"/>
      <c r="H2487" s="17"/>
      <c r="I2487" s="20"/>
      <c r="J2487" s="17"/>
      <c r="K2487" s="19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4"/>
      <c r="AF2487" s="17"/>
    </row>
    <row r="2488">
      <c r="A2488" s="17"/>
      <c r="B2488" s="18"/>
      <c r="C2488" s="19"/>
      <c r="D2488" s="17"/>
      <c r="E2488" s="17"/>
      <c r="F2488" s="17"/>
      <c r="G2488" s="17"/>
      <c r="H2488" s="17"/>
      <c r="I2488" s="20"/>
      <c r="J2488" s="17"/>
      <c r="K2488" s="19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  <c r="AD2488" s="17"/>
      <c r="AE2488" s="14"/>
      <c r="AF2488" s="17"/>
    </row>
    <row r="2489">
      <c r="A2489" s="17"/>
      <c r="B2489" s="18"/>
      <c r="C2489" s="19"/>
      <c r="D2489" s="17"/>
      <c r="E2489" s="17"/>
      <c r="F2489" s="17"/>
      <c r="G2489" s="17"/>
      <c r="H2489" s="17"/>
      <c r="I2489" s="20"/>
      <c r="J2489" s="17"/>
      <c r="K2489" s="19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4"/>
      <c r="AF2489" s="17"/>
    </row>
    <row r="2490">
      <c r="A2490" s="17"/>
      <c r="B2490" s="18"/>
      <c r="C2490" s="19"/>
      <c r="D2490" s="17"/>
      <c r="E2490" s="17"/>
      <c r="F2490" s="17"/>
      <c r="G2490" s="17"/>
      <c r="H2490" s="17"/>
      <c r="I2490" s="20"/>
      <c r="J2490" s="17"/>
      <c r="K2490" s="19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  <c r="AD2490" s="17"/>
      <c r="AE2490" s="14"/>
      <c r="AF2490" s="17"/>
    </row>
    <row r="2491">
      <c r="A2491" s="17"/>
      <c r="B2491" s="18"/>
      <c r="C2491" s="19"/>
      <c r="D2491" s="17"/>
      <c r="E2491" s="17"/>
      <c r="F2491" s="17"/>
      <c r="G2491" s="17"/>
      <c r="H2491" s="17"/>
      <c r="I2491" s="20"/>
      <c r="J2491" s="17"/>
      <c r="K2491" s="19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4"/>
      <c r="AF2491" s="17"/>
    </row>
    <row r="2492">
      <c r="A2492" s="17"/>
      <c r="B2492" s="18"/>
      <c r="C2492" s="19"/>
      <c r="D2492" s="17"/>
      <c r="E2492" s="17"/>
      <c r="F2492" s="17"/>
      <c r="G2492" s="17"/>
      <c r="H2492" s="17"/>
      <c r="I2492" s="20"/>
      <c r="J2492" s="17"/>
      <c r="K2492" s="19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  <c r="AD2492" s="17"/>
      <c r="AE2492" s="14"/>
      <c r="AF2492" s="17"/>
    </row>
    <row r="2493">
      <c r="A2493" s="17"/>
      <c r="B2493" s="18"/>
      <c r="C2493" s="19"/>
      <c r="D2493" s="17"/>
      <c r="E2493" s="17"/>
      <c r="F2493" s="17"/>
      <c r="G2493" s="17"/>
      <c r="H2493" s="17"/>
      <c r="I2493" s="20"/>
      <c r="J2493" s="17"/>
      <c r="K2493" s="19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4"/>
      <c r="AF2493" s="17"/>
    </row>
    <row r="2494">
      <c r="A2494" s="17"/>
      <c r="B2494" s="18"/>
      <c r="C2494" s="19"/>
      <c r="D2494" s="17"/>
      <c r="E2494" s="17"/>
      <c r="F2494" s="17"/>
      <c r="G2494" s="17"/>
      <c r="H2494" s="17"/>
      <c r="I2494" s="20"/>
      <c r="J2494" s="17"/>
      <c r="K2494" s="19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  <c r="AD2494" s="17"/>
      <c r="AE2494" s="14"/>
      <c r="AF2494" s="17"/>
    </row>
    <row r="2495">
      <c r="A2495" s="17"/>
      <c r="B2495" s="18"/>
      <c r="C2495" s="19"/>
      <c r="D2495" s="17"/>
      <c r="E2495" s="17"/>
      <c r="F2495" s="17"/>
      <c r="G2495" s="17"/>
      <c r="H2495" s="17"/>
      <c r="I2495" s="20"/>
      <c r="J2495" s="17"/>
      <c r="K2495" s="19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4"/>
      <c r="AF2495" s="17"/>
    </row>
    <row r="2496">
      <c r="A2496" s="17"/>
      <c r="B2496" s="18"/>
      <c r="C2496" s="19"/>
      <c r="D2496" s="17"/>
      <c r="E2496" s="17"/>
      <c r="F2496" s="17"/>
      <c r="G2496" s="17"/>
      <c r="H2496" s="17"/>
      <c r="I2496" s="20"/>
      <c r="J2496" s="17"/>
      <c r="K2496" s="19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  <c r="AD2496" s="17"/>
      <c r="AE2496" s="14"/>
      <c r="AF2496" s="17"/>
    </row>
    <row r="2497">
      <c r="A2497" s="17"/>
      <c r="B2497" s="18"/>
      <c r="C2497" s="19"/>
      <c r="D2497" s="17"/>
      <c r="E2497" s="17"/>
      <c r="F2497" s="17"/>
      <c r="G2497" s="17"/>
      <c r="H2497" s="17"/>
      <c r="I2497" s="20"/>
      <c r="J2497" s="17"/>
      <c r="K2497" s="19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4"/>
      <c r="AF2497" s="17"/>
    </row>
    <row r="2498">
      <c r="A2498" s="17"/>
      <c r="B2498" s="18"/>
      <c r="C2498" s="19"/>
      <c r="D2498" s="17"/>
      <c r="E2498" s="17"/>
      <c r="F2498" s="17"/>
      <c r="G2498" s="17"/>
      <c r="H2498" s="17"/>
      <c r="I2498" s="20"/>
      <c r="J2498" s="17"/>
      <c r="K2498" s="19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  <c r="AD2498" s="17"/>
      <c r="AE2498" s="14"/>
      <c r="AF2498" s="17"/>
    </row>
    <row r="2499">
      <c r="A2499" s="17"/>
      <c r="B2499" s="18"/>
      <c r="C2499" s="19"/>
      <c r="D2499" s="17"/>
      <c r="E2499" s="17"/>
      <c r="F2499" s="17"/>
      <c r="G2499" s="17"/>
      <c r="H2499" s="17"/>
      <c r="I2499" s="20"/>
      <c r="J2499" s="17"/>
      <c r="K2499" s="19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4"/>
      <c r="AF2499" s="17"/>
    </row>
    <row r="2500">
      <c r="A2500" s="17"/>
      <c r="B2500" s="18"/>
      <c r="C2500" s="19"/>
      <c r="D2500" s="17"/>
      <c r="E2500" s="17"/>
      <c r="F2500" s="17"/>
      <c r="G2500" s="17"/>
      <c r="H2500" s="17"/>
      <c r="I2500" s="20"/>
      <c r="J2500" s="17"/>
      <c r="K2500" s="19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  <c r="AD2500" s="17"/>
      <c r="AE2500" s="14"/>
      <c r="AF2500" s="17"/>
    </row>
    <row r="2501">
      <c r="A2501" s="17"/>
      <c r="B2501" s="18"/>
      <c r="C2501" s="19"/>
      <c r="D2501" s="17"/>
      <c r="E2501" s="17"/>
      <c r="F2501" s="17"/>
      <c r="G2501" s="17"/>
      <c r="H2501" s="17"/>
      <c r="I2501" s="20"/>
      <c r="J2501" s="17"/>
      <c r="K2501" s="19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  <c r="AD2501" s="17"/>
      <c r="AE2501" s="14"/>
      <c r="AF2501" s="17"/>
    </row>
    <row r="2502">
      <c r="A2502" s="17"/>
      <c r="B2502" s="18"/>
      <c r="C2502" s="19"/>
      <c r="D2502" s="17"/>
      <c r="E2502" s="17"/>
      <c r="F2502" s="17"/>
      <c r="G2502" s="17"/>
      <c r="H2502" s="17"/>
      <c r="I2502" s="20"/>
      <c r="J2502" s="17"/>
      <c r="K2502" s="19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  <c r="AD2502" s="17"/>
      <c r="AE2502" s="14"/>
      <c r="AF2502" s="17"/>
    </row>
    <row r="2503">
      <c r="A2503" s="17"/>
      <c r="B2503" s="18"/>
      <c r="C2503" s="19"/>
      <c r="D2503" s="17"/>
      <c r="E2503" s="17"/>
      <c r="F2503" s="17"/>
      <c r="G2503" s="17"/>
      <c r="H2503" s="17"/>
      <c r="I2503" s="20"/>
      <c r="J2503" s="17"/>
      <c r="K2503" s="19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  <c r="AD2503" s="17"/>
      <c r="AE2503" s="14"/>
      <c r="AF2503" s="17"/>
    </row>
    <row r="2504">
      <c r="A2504" s="17"/>
      <c r="B2504" s="18"/>
      <c r="C2504" s="19"/>
      <c r="D2504" s="17"/>
      <c r="E2504" s="17"/>
      <c r="F2504" s="17"/>
      <c r="G2504" s="17"/>
      <c r="H2504" s="17"/>
      <c r="I2504" s="20"/>
      <c r="J2504" s="17"/>
      <c r="K2504" s="19"/>
      <c r="L2504" s="17"/>
      <c r="M2504" s="17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17"/>
      <c r="Y2504" s="17"/>
      <c r="Z2504" s="17"/>
      <c r="AA2504" s="17"/>
      <c r="AB2504" s="17"/>
      <c r="AC2504" s="17"/>
      <c r="AD2504" s="17"/>
      <c r="AE2504" s="14"/>
      <c r="AF2504" s="17"/>
    </row>
    <row r="2505">
      <c r="A2505" s="17"/>
      <c r="B2505" s="18"/>
      <c r="C2505" s="19"/>
      <c r="D2505" s="17"/>
      <c r="E2505" s="17"/>
      <c r="F2505" s="17"/>
      <c r="G2505" s="17"/>
      <c r="H2505" s="17"/>
      <c r="I2505" s="20"/>
      <c r="J2505" s="17"/>
      <c r="K2505" s="19"/>
      <c r="L2505" s="17"/>
      <c r="M2505" s="17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4"/>
      <c r="AF2505" s="17"/>
    </row>
    <row r="2506">
      <c r="A2506" s="17"/>
      <c r="B2506" s="18"/>
      <c r="C2506" s="19"/>
      <c r="D2506" s="17"/>
      <c r="E2506" s="17"/>
      <c r="F2506" s="17"/>
      <c r="G2506" s="17"/>
      <c r="H2506" s="17"/>
      <c r="I2506" s="20"/>
      <c r="J2506" s="17"/>
      <c r="K2506" s="19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  <c r="AD2506" s="17"/>
      <c r="AE2506" s="14"/>
      <c r="AF2506" s="17"/>
    </row>
    <row r="2507">
      <c r="A2507" s="17"/>
      <c r="B2507" s="18"/>
      <c r="C2507" s="19"/>
      <c r="D2507" s="17"/>
      <c r="E2507" s="17"/>
      <c r="F2507" s="17"/>
      <c r="G2507" s="17"/>
      <c r="H2507" s="17"/>
      <c r="I2507" s="20"/>
      <c r="J2507" s="17"/>
      <c r="K2507" s="19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4"/>
      <c r="AF2507" s="17"/>
    </row>
    <row r="2508">
      <c r="A2508" s="17"/>
      <c r="B2508" s="18"/>
      <c r="C2508" s="19"/>
      <c r="D2508" s="17"/>
      <c r="E2508" s="17"/>
      <c r="F2508" s="17"/>
      <c r="G2508" s="17"/>
      <c r="H2508" s="17"/>
      <c r="I2508" s="20"/>
      <c r="J2508" s="17"/>
      <c r="K2508" s="19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  <c r="AD2508" s="17"/>
      <c r="AE2508" s="14"/>
      <c r="AF2508" s="17"/>
    </row>
    <row r="2509">
      <c r="A2509" s="17"/>
      <c r="B2509" s="18"/>
      <c r="C2509" s="19"/>
      <c r="D2509" s="17"/>
      <c r="E2509" s="17"/>
      <c r="F2509" s="17"/>
      <c r="G2509" s="17"/>
      <c r="H2509" s="17"/>
      <c r="I2509" s="20"/>
      <c r="J2509" s="17"/>
      <c r="K2509" s="19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4"/>
      <c r="AF2509" s="17"/>
    </row>
    <row r="2510">
      <c r="A2510" s="17"/>
      <c r="B2510" s="18"/>
      <c r="C2510" s="19"/>
      <c r="D2510" s="17"/>
      <c r="E2510" s="17"/>
      <c r="F2510" s="17"/>
      <c r="G2510" s="17"/>
      <c r="H2510" s="17"/>
      <c r="I2510" s="20"/>
      <c r="J2510" s="17"/>
      <c r="K2510" s="19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  <c r="AD2510" s="17"/>
      <c r="AE2510" s="14"/>
      <c r="AF2510" s="17"/>
    </row>
    <row r="2511">
      <c r="A2511" s="17"/>
      <c r="B2511" s="18"/>
      <c r="C2511" s="19"/>
      <c r="D2511" s="17"/>
      <c r="E2511" s="17"/>
      <c r="F2511" s="17"/>
      <c r="G2511" s="17"/>
      <c r="H2511" s="17"/>
      <c r="I2511" s="20"/>
      <c r="J2511" s="17"/>
      <c r="K2511" s="19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4"/>
      <c r="AF2511" s="17"/>
    </row>
    <row r="2512">
      <c r="A2512" s="17"/>
      <c r="B2512" s="18"/>
      <c r="C2512" s="19"/>
      <c r="D2512" s="17"/>
      <c r="E2512" s="17"/>
      <c r="F2512" s="17"/>
      <c r="G2512" s="17"/>
      <c r="H2512" s="17"/>
      <c r="I2512" s="20"/>
      <c r="J2512" s="17"/>
      <c r="K2512" s="19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  <c r="AD2512" s="17"/>
      <c r="AE2512" s="14"/>
      <c r="AF2512" s="17"/>
    </row>
    <row r="2513">
      <c r="A2513" s="17"/>
      <c r="B2513" s="18"/>
      <c r="C2513" s="19"/>
      <c r="D2513" s="17"/>
      <c r="E2513" s="17"/>
      <c r="F2513" s="17"/>
      <c r="G2513" s="17"/>
      <c r="H2513" s="17"/>
      <c r="I2513" s="20"/>
      <c r="J2513" s="17"/>
      <c r="K2513" s="19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4"/>
      <c r="AF2513" s="17"/>
    </row>
    <row r="2514">
      <c r="A2514" s="17"/>
      <c r="B2514" s="18"/>
      <c r="C2514" s="19"/>
      <c r="D2514" s="17"/>
      <c r="E2514" s="17"/>
      <c r="F2514" s="17"/>
      <c r="G2514" s="17"/>
      <c r="H2514" s="17"/>
      <c r="I2514" s="20"/>
      <c r="J2514" s="17"/>
      <c r="K2514" s="19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  <c r="AD2514" s="17"/>
      <c r="AE2514" s="14"/>
      <c r="AF2514" s="17"/>
    </row>
    <row r="2515">
      <c r="A2515" s="17"/>
      <c r="B2515" s="18"/>
      <c r="C2515" s="19"/>
      <c r="D2515" s="17"/>
      <c r="E2515" s="17"/>
      <c r="F2515" s="17"/>
      <c r="G2515" s="17"/>
      <c r="H2515" s="17"/>
      <c r="I2515" s="20"/>
      <c r="J2515" s="17"/>
      <c r="K2515" s="19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4"/>
      <c r="AF2515" s="17"/>
    </row>
    <row r="2516">
      <c r="A2516" s="17"/>
      <c r="B2516" s="18"/>
      <c r="C2516" s="19"/>
      <c r="D2516" s="17"/>
      <c r="E2516" s="17"/>
      <c r="F2516" s="17"/>
      <c r="G2516" s="17"/>
      <c r="H2516" s="17"/>
      <c r="I2516" s="20"/>
      <c r="J2516" s="17"/>
      <c r="K2516" s="19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  <c r="AD2516" s="17"/>
      <c r="AE2516" s="14"/>
      <c r="AF2516" s="17"/>
    </row>
    <row r="2517">
      <c r="A2517" s="17"/>
      <c r="B2517" s="18"/>
      <c r="C2517" s="19"/>
      <c r="D2517" s="17"/>
      <c r="E2517" s="17"/>
      <c r="F2517" s="17"/>
      <c r="G2517" s="17"/>
      <c r="H2517" s="17"/>
      <c r="I2517" s="20"/>
      <c r="J2517" s="17"/>
      <c r="K2517" s="19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4"/>
      <c r="AF2517" s="17"/>
    </row>
    <row r="2518">
      <c r="A2518" s="17"/>
      <c r="B2518" s="18"/>
      <c r="C2518" s="19"/>
      <c r="D2518" s="17"/>
      <c r="E2518" s="17"/>
      <c r="F2518" s="17"/>
      <c r="G2518" s="17"/>
      <c r="H2518" s="17"/>
      <c r="I2518" s="20"/>
      <c r="J2518" s="17"/>
      <c r="K2518" s="19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  <c r="AD2518" s="17"/>
      <c r="AE2518" s="14"/>
      <c r="AF2518" s="17"/>
    </row>
    <row r="2519">
      <c r="A2519" s="17"/>
      <c r="B2519" s="18"/>
      <c r="C2519" s="19"/>
      <c r="D2519" s="17"/>
      <c r="E2519" s="17"/>
      <c r="F2519" s="17"/>
      <c r="G2519" s="17"/>
      <c r="H2519" s="17"/>
      <c r="I2519" s="20"/>
      <c r="J2519" s="17"/>
      <c r="K2519" s="19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4"/>
      <c r="AF2519" s="17"/>
    </row>
    <row r="2520">
      <c r="A2520" s="17"/>
      <c r="B2520" s="18"/>
      <c r="C2520" s="19"/>
      <c r="D2520" s="17"/>
      <c r="E2520" s="17"/>
      <c r="F2520" s="17"/>
      <c r="G2520" s="17"/>
      <c r="H2520" s="17"/>
      <c r="I2520" s="20"/>
      <c r="J2520" s="17"/>
      <c r="K2520" s="19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4"/>
      <c r="AF2520" s="17"/>
    </row>
    <row r="2521">
      <c r="A2521" s="17"/>
      <c r="B2521" s="18"/>
      <c r="C2521" s="19"/>
      <c r="D2521" s="17"/>
      <c r="E2521" s="17"/>
      <c r="F2521" s="17"/>
      <c r="G2521" s="17"/>
      <c r="H2521" s="17"/>
      <c r="I2521" s="20"/>
      <c r="J2521" s="17"/>
      <c r="K2521" s="19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4"/>
      <c r="AF2521" s="17"/>
    </row>
    <row r="2522">
      <c r="A2522" s="17"/>
      <c r="B2522" s="18"/>
      <c r="C2522" s="19"/>
      <c r="D2522" s="17"/>
      <c r="E2522" s="17"/>
      <c r="F2522" s="17"/>
      <c r="G2522" s="17"/>
      <c r="H2522" s="17"/>
      <c r="I2522" s="20"/>
      <c r="J2522" s="17"/>
      <c r="K2522" s="19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  <c r="AD2522" s="17"/>
      <c r="AE2522" s="14"/>
      <c r="AF2522" s="17"/>
    </row>
    <row r="2523">
      <c r="A2523" s="17"/>
      <c r="B2523" s="18"/>
      <c r="C2523" s="19"/>
      <c r="D2523" s="17"/>
      <c r="E2523" s="17"/>
      <c r="F2523" s="17"/>
      <c r="G2523" s="17"/>
      <c r="H2523" s="17"/>
      <c r="I2523" s="20"/>
      <c r="J2523" s="17"/>
      <c r="K2523" s="19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  <c r="AD2523" s="17"/>
      <c r="AE2523" s="14"/>
      <c r="AF2523" s="17"/>
    </row>
    <row r="2524">
      <c r="A2524" s="17"/>
      <c r="B2524" s="18"/>
      <c r="C2524" s="19"/>
      <c r="D2524" s="17"/>
      <c r="E2524" s="17"/>
      <c r="F2524" s="17"/>
      <c r="G2524" s="17"/>
      <c r="H2524" s="17"/>
      <c r="I2524" s="20"/>
      <c r="J2524" s="17"/>
      <c r="K2524" s="19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  <c r="AD2524" s="17"/>
      <c r="AE2524" s="14"/>
      <c r="AF2524" s="17"/>
    </row>
    <row r="2525">
      <c r="A2525" s="17"/>
      <c r="B2525" s="18"/>
      <c r="C2525" s="19"/>
      <c r="D2525" s="17"/>
      <c r="E2525" s="17"/>
      <c r="F2525" s="17"/>
      <c r="G2525" s="17"/>
      <c r="H2525" s="17"/>
      <c r="I2525" s="20"/>
      <c r="J2525" s="17"/>
      <c r="K2525" s="19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  <c r="AD2525" s="17"/>
      <c r="AE2525" s="14"/>
      <c r="AF2525" s="17"/>
    </row>
    <row r="2526">
      <c r="A2526" s="17"/>
      <c r="B2526" s="18"/>
      <c r="C2526" s="19"/>
      <c r="D2526" s="17"/>
      <c r="E2526" s="17"/>
      <c r="F2526" s="17"/>
      <c r="G2526" s="17"/>
      <c r="H2526" s="17"/>
      <c r="I2526" s="20"/>
      <c r="J2526" s="17"/>
      <c r="K2526" s="19"/>
      <c r="L2526" s="17"/>
      <c r="M2526" s="17"/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17"/>
      <c r="AA2526" s="17"/>
      <c r="AB2526" s="17"/>
      <c r="AC2526" s="17"/>
      <c r="AD2526" s="17"/>
      <c r="AE2526" s="14"/>
      <c r="AF2526" s="17"/>
    </row>
    <row r="2527">
      <c r="A2527" s="17"/>
      <c r="B2527" s="18"/>
      <c r="C2527" s="19"/>
      <c r="D2527" s="17"/>
      <c r="E2527" s="17"/>
      <c r="F2527" s="17"/>
      <c r="G2527" s="17"/>
      <c r="H2527" s="17"/>
      <c r="I2527" s="20"/>
      <c r="J2527" s="17"/>
      <c r="K2527" s="19"/>
      <c r="L2527" s="17"/>
      <c r="M2527" s="17"/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4"/>
      <c r="AF2527" s="17"/>
    </row>
    <row r="2528">
      <c r="A2528" s="17"/>
      <c r="B2528" s="18"/>
      <c r="C2528" s="19"/>
      <c r="D2528" s="17"/>
      <c r="E2528" s="17"/>
      <c r="F2528" s="17"/>
      <c r="G2528" s="17"/>
      <c r="H2528" s="17"/>
      <c r="I2528" s="20"/>
      <c r="J2528" s="17"/>
      <c r="K2528" s="19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  <c r="AD2528" s="17"/>
      <c r="AE2528" s="14"/>
      <c r="AF2528" s="17"/>
    </row>
    <row r="2529">
      <c r="A2529" s="17"/>
      <c r="B2529" s="18"/>
      <c r="C2529" s="19"/>
      <c r="D2529" s="17"/>
      <c r="E2529" s="17"/>
      <c r="F2529" s="17"/>
      <c r="G2529" s="17"/>
      <c r="H2529" s="17"/>
      <c r="I2529" s="20"/>
      <c r="J2529" s="17"/>
      <c r="K2529" s="19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4"/>
      <c r="AF2529" s="17"/>
    </row>
    <row r="2530">
      <c r="A2530" s="17"/>
      <c r="B2530" s="18"/>
      <c r="C2530" s="19"/>
      <c r="D2530" s="17"/>
      <c r="E2530" s="17"/>
      <c r="F2530" s="17"/>
      <c r="G2530" s="17"/>
      <c r="H2530" s="17"/>
      <c r="I2530" s="20"/>
      <c r="J2530" s="17"/>
      <c r="K2530" s="19"/>
      <c r="L2530" s="17"/>
      <c r="M2530" s="17"/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17"/>
      <c r="AA2530" s="17"/>
      <c r="AB2530" s="17"/>
      <c r="AC2530" s="17"/>
      <c r="AD2530" s="17"/>
      <c r="AE2530" s="14"/>
      <c r="AF2530" s="17"/>
    </row>
    <row r="2531">
      <c r="A2531" s="17"/>
      <c r="B2531" s="18"/>
      <c r="C2531" s="19"/>
      <c r="D2531" s="17"/>
      <c r="E2531" s="17"/>
      <c r="F2531" s="17"/>
      <c r="G2531" s="17"/>
      <c r="H2531" s="17"/>
      <c r="I2531" s="20"/>
      <c r="J2531" s="17"/>
      <c r="K2531" s="19"/>
      <c r="L2531" s="17"/>
      <c r="M2531" s="17"/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4"/>
      <c r="AF2531" s="17"/>
    </row>
    <row r="2532">
      <c r="A2532" s="17"/>
      <c r="B2532" s="18"/>
      <c r="C2532" s="19"/>
      <c r="D2532" s="17"/>
      <c r="E2532" s="17"/>
      <c r="F2532" s="17"/>
      <c r="G2532" s="17"/>
      <c r="H2532" s="17"/>
      <c r="I2532" s="20"/>
      <c r="J2532" s="17"/>
      <c r="K2532" s="19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  <c r="AD2532" s="17"/>
      <c r="AE2532" s="14"/>
      <c r="AF2532" s="17"/>
    </row>
    <row r="2533">
      <c r="A2533" s="17"/>
      <c r="B2533" s="18"/>
      <c r="C2533" s="19"/>
      <c r="D2533" s="17"/>
      <c r="E2533" s="17"/>
      <c r="F2533" s="17"/>
      <c r="G2533" s="17"/>
      <c r="H2533" s="17"/>
      <c r="I2533" s="20"/>
      <c r="J2533" s="17"/>
      <c r="K2533" s="19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4"/>
      <c r="AF2533" s="17"/>
    </row>
    <row r="2534">
      <c r="A2534" s="17"/>
      <c r="B2534" s="18"/>
      <c r="C2534" s="19"/>
      <c r="D2534" s="17"/>
      <c r="E2534" s="17"/>
      <c r="F2534" s="17"/>
      <c r="G2534" s="17"/>
      <c r="H2534" s="17"/>
      <c r="I2534" s="20"/>
      <c r="J2534" s="17"/>
      <c r="K2534" s="19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4"/>
      <c r="AF2534" s="17"/>
    </row>
    <row r="2535">
      <c r="A2535" s="17"/>
      <c r="B2535" s="18"/>
      <c r="C2535" s="19"/>
      <c r="D2535" s="17"/>
      <c r="E2535" s="17"/>
      <c r="F2535" s="17"/>
      <c r="G2535" s="17"/>
      <c r="H2535" s="17"/>
      <c r="I2535" s="20"/>
      <c r="J2535" s="17"/>
      <c r="K2535" s="19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4"/>
      <c r="AF2535" s="17"/>
    </row>
    <row r="2536">
      <c r="A2536" s="17"/>
      <c r="B2536" s="18"/>
      <c r="C2536" s="19"/>
      <c r="D2536" s="17"/>
      <c r="E2536" s="17"/>
      <c r="F2536" s="17"/>
      <c r="G2536" s="17"/>
      <c r="H2536" s="17"/>
      <c r="I2536" s="20"/>
      <c r="J2536" s="17"/>
      <c r="K2536" s="19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  <c r="AD2536" s="17"/>
      <c r="AE2536" s="14"/>
      <c r="AF2536" s="17"/>
    </row>
    <row r="2537">
      <c r="A2537" s="17"/>
      <c r="B2537" s="18"/>
      <c r="C2537" s="19"/>
      <c r="D2537" s="17"/>
      <c r="E2537" s="17"/>
      <c r="F2537" s="17"/>
      <c r="G2537" s="17"/>
      <c r="H2537" s="17"/>
      <c r="I2537" s="20"/>
      <c r="J2537" s="17"/>
      <c r="K2537" s="19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4"/>
      <c r="AF2537" s="17"/>
    </row>
    <row r="2538">
      <c r="A2538" s="17"/>
      <c r="B2538" s="18"/>
      <c r="C2538" s="19"/>
      <c r="D2538" s="17"/>
      <c r="E2538" s="17"/>
      <c r="F2538" s="17"/>
      <c r="G2538" s="17"/>
      <c r="H2538" s="17"/>
      <c r="I2538" s="20"/>
      <c r="J2538" s="17"/>
      <c r="K2538" s="19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  <c r="AD2538" s="17"/>
      <c r="AE2538" s="14"/>
      <c r="AF2538" s="17"/>
    </row>
    <row r="2539">
      <c r="A2539" s="17"/>
      <c r="B2539" s="18"/>
      <c r="C2539" s="19"/>
      <c r="D2539" s="17"/>
      <c r="E2539" s="17"/>
      <c r="F2539" s="17"/>
      <c r="G2539" s="17"/>
      <c r="H2539" s="17"/>
      <c r="I2539" s="20"/>
      <c r="J2539" s="17"/>
      <c r="K2539" s="19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4"/>
      <c r="AF2539" s="17"/>
    </row>
    <row r="2540">
      <c r="A2540" s="17"/>
      <c r="B2540" s="18"/>
      <c r="C2540" s="19"/>
      <c r="D2540" s="17"/>
      <c r="E2540" s="17"/>
      <c r="F2540" s="17"/>
      <c r="G2540" s="17"/>
      <c r="H2540" s="17"/>
      <c r="I2540" s="20"/>
      <c r="J2540" s="17"/>
      <c r="K2540" s="19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  <c r="AD2540" s="17"/>
      <c r="AE2540" s="14"/>
      <c r="AF2540" s="17"/>
    </row>
    <row r="2541">
      <c r="A2541" s="17"/>
      <c r="B2541" s="18"/>
      <c r="C2541" s="19"/>
      <c r="D2541" s="17"/>
      <c r="E2541" s="17"/>
      <c r="F2541" s="17"/>
      <c r="G2541" s="17"/>
      <c r="H2541" s="17"/>
      <c r="I2541" s="20"/>
      <c r="J2541" s="17"/>
      <c r="K2541" s="19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4"/>
      <c r="AF2541" s="17"/>
    </row>
    <row r="2542">
      <c r="A2542" s="17"/>
      <c r="B2542" s="18"/>
      <c r="C2542" s="19"/>
      <c r="D2542" s="17"/>
      <c r="E2542" s="17"/>
      <c r="F2542" s="17"/>
      <c r="G2542" s="17"/>
      <c r="H2542" s="17"/>
      <c r="I2542" s="20"/>
      <c r="J2542" s="17"/>
      <c r="K2542" s="19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  <c r="AD2542" s="17"/>
      <c r="AE2542" s="14"/>
      <c r="AF2542" s="17"/>
    </row>
    <row r="2543">
      <c r="A2543" s="17"/>
      <c r="B2543" s="18"/>
      <c r="C2543" s="19"/>
      <c r="D2543" s="17"/>
      <c r="E2543" s="17"/>
      <c r="F2543" s="17"/>
      <c r="G2543" s="17"/>
      <c r="H2543" s="17"/>
      <c r="I2543" s="20"/>
      <c r="J2543" s="17"/>
      <c r="K2543" s="19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4"/>
      <c r="AF2543" s="17"/>
    </row>
    <row r="2544">
      <c r="A2544" s="17"/>
      <c r="B2544" s="18"/>
      <c r="C2544" s="19"/>
      <c r="D2544" s="17"/>
      <c r="E2544" s="17"/>
      <c r="F2544" s="17"/>
      <c r="G2544" s="17"/>
      <c r="H2544" s="17"/>
      <c r="I2544" s="20"/>
      <c r="J2544" s="17"/>
      <c r="K2544" s="19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  <c r="AD2544" s="17"/>
      <c r="AE2544" s="14"/>
      <c r="AF2544" s="17"/>
    </row>
    <row r="2545">
      <c r="A2545" s="17"/>
      <c r="B2545" s="18"/>
      <c r="C2545" s="19"/>
      <c r="D2545" s="17"/>
      <c r="E2545" s="17"/>
      <c r="F2545" s="17"/>
      <c r="G2545" s="17"/>
      <c r="H2545" s="17"/>
      <c r="I2545" s="20"/>
      <c r="J2545" s="17"/>
      <c r="K2545" s="19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4"/>
      <c r="AF2545" s="17"/>
    </row>
    <row r="2546">
      <c r="A2546" s="17"/>
      <c r="B2546" s="18"/>
      <c r="C2546" s="19"/>
      <c r="D2546" s="17"/>
      <c r="E2546" s="17"/>
      <c r="F2546" s="17"/>
      <c r="G2546" s="17"/>
      <c r="H2546" s="17"/>
      <c r="I2546" s="20"/>
      <c r="J2546" s="17"/>
      <c r="K2546" s="19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  <c r="AD2546" s="17"/>
      <c r="AE2546" s="14"/>
      <c r="AF2546" s="17"/>
    </row>
    <row r="2547">
      <c r="A2547" s="17"/>
      <c r="B2547" s="18"/>
      <c r="C2547" s="19"/>
      <c r="D2547" s="17"/>
      <c r="E2547" s="17"/>
      <c r="F2547" s="17"/>
      <c r="G2547" s="17"/>
      <c r="H2547" s="17"/>
      <c r="I2547" s="20"/>
      <c r="J2547" s="17"/>
      <c r="K2547" s="19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4"/>
      <c r="AF2547" s="17"/>
    </row>
    <row r="2548">
      <c r="A2548" s="17"/>
      <c r="B2548" s="18"/>
      <c r="C2548" s="19"/>
      <c r="D2548" s="17"/>
      <c r="E2548" s="17"/>
      <c r="F2548" s="17"/>
      <c r="G2548" s="17"/>
      <c r="H2548" s="17"/>
      <c r="I2548" s="20"/>
      <c r="J2548" s="17"/>
      <c r="K2548" s="19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  <c r="AD2548" s="17"/>
      <c r="AE2548" s="14"/>
      <c r="AF2548" s="17"/>
    </row>
    <row r="2549">
      <c r="A2549" s="17"/>
      <c r="B2549" s="18"/>
      <c r="C2549" s="19"/>
      <c r="D2549" s="17"/>
      <c r="E2549" s="17"/>
      <c r="F2549" s="17"/>
      <c r="G2549" s="17"/>
      <c r="H2549" s="17"/>
      <c r="I2549" s="20"/>
      <c r="J2549" s="17"/>
      <c r="K2549" s="19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4"/>
      <c r="AF2549" s="17"/>
    </row>
    <row r="2550">
      <c r="A2550" s="17"/>
      <c r="B2550" s="18"/>
      <c r="C2550" s="19"/>
      <c r="D2550" s="17"/>
      <c r="E2550" s="17"/>
      <c r="F2550" s="17"/>
      <c r="G2550" s="17"/>
      <c r="H2550" s="17"/>
      <c r="I2550" s="20"/>
      <c r="J2550" s="17"/>
      <c r="K2550" s="19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  <c r="AD2550" s="17"/>
      <c r="AE2550" s="14"/>
      <c r="AF2550" s="17"/>
    </row>
    <row r="2551">
      <c r="A2551" s="17"/>
      <c r="B2551" s="18"/>
      <c r="C2551" s="19"/>
      <c r="D2551" s="17"/>
      <c r="E2551" s="17"/>
      <c r="F2551" s="17"/>
      <c r="G2551" s="17"/>
      <c r="H2551" s="17"/>
      <c r="I2551" s="20"/>
      <c r="J2551" s="17"/>
      <c r="K2551" s="19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4"/>
      <c r="AF2551" s="17"/>
    </row>
    <row r="2552">
      <c r="A2552" s="17"/>
      <c r="B2552" s="18"/>
      <c r="C2552" s="19"/>
      <c r="D2552" s="17"/>
      <c r="E2552" s="17"/>
      <c r="F2552" s="17"/>
      <c r="G2552" s="17"/>
      <c r="H2552" s="17"/>
      <c r="I2552" s="20"/>
      <c r="J2552" s="17"/>
      <c r="K2552" s="19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  <c r="AD2552" s="17"/>
      <c r="AE2552" s="14"/>
      <c r="AF2552" s="17"/>
    </row>
    <row r="2553">
      <c r="A2553" s="17"/>
      <c r="B2553" s="18"/>
      <c r="C2553" s="19"/>
      <c r="D2553" s="17"/>
      <c r="E2553" s="17"/>
      <c r="F2553" s="17"/>
      <c r="G2553" s="17"/>
      <c r="H2553" s="17"/>
      <c r="I2553" s="20"/>
      <c r="J2553" s="17"/>
      <c r="K2553" s="19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4"/>
      <c r="AF2553" s="17"/>
    </row>
    <row r="2554">
      <c r="A2554" s="17"/>
      <c r="B2554" s="18"/>
      <c r="C2554" s="19"/>
      <c r="D2554" s="17"/>
      <c r="E2554" s="17"/>
      <c r="F2554" s="17"/>
      <c r="G2554" s="17"/>
      <c r="H2554" s="17"/>
      <c r="I2554" s="20"/>
      <c r="J2554" s="17"/>
      <c r="K2554" s="19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  <c r="AD2554" s="17"/>
      <c r="AE2554" s="14"/>
      <c r="AF2554" s="17"/>
    </row>
    <row r="2555">
      <c r="A2555" s="17"/>
      <c r="B2555" s="18"/>
      <c r="C2555" s="19"/>
      <c r="D2555" s="17"/>
      <c r="E2555" s="17"/>
      <c r="F2555" s="17"/>
      <c r="G2555" s="17"/>
      <c r="H2555" s="17"/>
      <c r="I2555" s="20"/>
      <c r="J2555" s="17"/>
      <c r="K2555" s="19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  <c r="AD2555" s="17"/>
      <c r="AE2555" s="14"/>
      <c r="AF2555" s="17"/>
    </row>
    <row r="2556">
      <c r="A2556" s="17"/>
      <c r="B2556" s="18"/>
      <c r="C2556" s="19"/>
      <c r="D2556" s="17"/>
      <c r="E2556" s="17"/>
      <c r="F2556" s="17"/>
      <c r="G2556" s="17"/>
      <c r="H2556" s="17"/>
      <c r="I2556" s="20"/>
      <c r="J2556" s="17"/>
      <c r="K2556" s="19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4"/>
      <c r="AF2556" s="17"/>
    </row>
    <row r="2557">
      <c r="A2557" s="17"/>
      <c r="B2557" s="18"/>
      <c r="C2557" s="19"/>
      <c r="D2557" s="17"/>
      <c r="E2557" s="17"/>
      <c r="F2557" s="17"/>
      <c r="G2557" s="17"/>
      <c r="H2557" s="17"/>
      <c r="I2557" s="20"/>
      <c r="J2557" s="17"/>
      <c r="K2557" s="19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4"/>
      <c r="AF2557" s="17"/>
    </row>
    <row r="2558">
      <c r="A2558" s="17"/>
      <c r="B2558" s="18"/>
      <c r="C2558" s="19"/>
      <c r="D2558" s="17"/>
      <c r="E2558" s="17"/>
      <c r="F2558" s="17"/>
      <c r="G2558" s="17"/>
      <c r="H2558" s="17"/>
      <c r="I2558" s="20"/>
      <c r="J2558" s="17"/>
      <c r="K2558" s="19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  <c r="AD2558" s="17"/>
      <c r="AE2558" s="14"/>
      <c r="AF2558" s="17"/>
    </row>
    <row r="2559">
      <c r="A2559" s="17"/>
      <c r="B2559" s="18"/>
      <c r="C2559" s="19"/>
      <c r="D2559" s="17"/>
      <c r="E2559" s="17"/>
      <c r="F2559" s="17"/>
      <c r="G2559" s="17"/>
      <c r="H2559" s="17"/>
      <c r="I2559" s="20"/>
      <c r="J2559" s="17"/>
      <c r="K2559" s="19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4"/>
      <c r="AF2559" s="17"/>
    </row>
    <row r="2560">
      <c r="A2560" s="17"/>
      <c r="B2560" s="18"/>
      <c r="C2560" s="19"/>
      <c r="D2560" s="17"/>
      <c r="E2560" s="17"/>
      <c r="F2560" s="17"/>
      <c r="G2560" s="17"/>
      <c r="H2560" s="17"/>
      <c r="I2560" s="20"/>
      <c r="J2560" s="17"/>
      <c r="K2560" s="19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  <c r="AD2560" s="17"/>
      <c r="AE2560" s="14"/>
      <c r="AF2560" s="17"/>
    </row>
    <row r="2561">
      <c r="A2561" s="17"/>
      <c r="B2561" s="18"/>
      <c r="C2561" s="19"/>
      <c r="D2561" s="17"/>
      <c r="E2561" s="17"/>
      <c r="F2561" s="17"/>
      <c r="G2561" s="17"/>
      <c r="H2561" s="17"/>
      <c r="I2561" s="20"/>
      <c r="J2561" s="17"/>
      <c r="K2561" s="19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4"/>
      <c r="AF2561" s="17"/>
    </row>
    <row r="2562">
      <c r="A2562" s="17"/>
      <c r="B2562" s="18"/>
      <c r="C2562" s="19"/>
      <c r="D2562" s="17"/>
      <c r="E2562" s="17"/>
      <c r="F2562" s="17"/>
      <c r="G2562" s="17"/>
      <c r="H2562" s="17"/>
      <c r="I2562" s="20"/>
      <c r="J2562" s="17"/>
      <c r="K2562" s="19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  <c r="AD2562" s="17"/>
      <c r="AE2562" s="14"/>
      <c r="AF2562" s="17"/>
    </row>
    <row r="2563">
      <c r="A2563" s="17"/>
      <c r="B2563" s="18"/>
      <c r="C2563" s="19"/>
      <c r="D2563" s="17"/>
      <c r="E2563" s="17"/>
      <c r="F2563" s="17"/>
      <c r="G2563" s="17"/>
      <c r="H2563" s="17"/>
      <c r="I2563" s="20"/>
      <c r="J2563" s="17"/>
      <c r="K2563" s="19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4"/>
      <c r="AF2563" s="17"/>
    </row>
    <row r="2564">
      <c r="A2564" s="17"/>
      <c r="B2564" s="18"/>
      <c r="C2564" s="19"/>
      <c r="D2564" s="17"/>
      <c r="E2564" s="17"/>
      <c r="F2564" s="17"/>
      <c r="G2564" s="17"/>
      <c r="H2564" s="17"/>
      <c r="I2564" s="20"/>
      <c r="J2564" s="17"/>
      <c r="K2564" s="19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  <c r="AD2564" s="17"/>
      <c r="AE2564" s="14"/>
      <c r="AF2564" s="17"/>
    </row>
    <row r="2565">
      <c r="A2565" s="17"/>
      <c r="B2565" s="18"/>
      <c r="C2565" s="19"/>
      <c r="D2565" s="17"/>
      <c r="E2565" s="17"/>
      <c r="F2565" s="17"/>
      <c r="G2565" s="17"/>
      <c r="H2565" s="17"/>
      <c r="I2565" s="20"/>
      <c r="J2565" s="17"/>
      <c r="K2565" s="19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4"/>
      <c r="AF2565" s="17"/>
    </row>
    <row r="2566">
      <c r="A2566" s="17"/>
      <c r="B2566" s="18"/>
      <c r="C2566" s="19"/>
      <c r="D2566" s="17"/>
      <c r="E2566" s="17"/>
      <c r="F2566" s="17"/>
      <c r="G2566" s="17"/>
      <c r="H2566" s="17"/>
      <c r="I2566" s="20"/>
      <c r="J2566" s="17"/>
      <c r="K2566" s="19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  <c r="AD2566" s="17"/>
      <c r="AE2566" s="14"/>
      <c r="AF2566" s="17"/>
    </row>
    <row r="2567">
      <c r="A2567" s="17"/>
      <c r="B2567" s="18"/>
      <c r="C2567" s="19"/>
      <c r="D2567" s="17"/>
      <c r="E2567" s="17"/>
      <c r="F2567" s="17"/>
      <c r="G2567" s="17"/>
      <c r="H2567" s="17"/>
      <c r="I2567" s="20"/>
      <c r="J2567" s="17"/>
      <c r="K2567" s="19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4"/>
      <c r="AF2567" s="17"/>
    </row>
    <row r="2568">
      <c r="A2568" s="17"/>
      <c r="B2568" s="18"/>
      <c r="C2568" s="19"/>
      <c r="D2568" s="17"/>
      <c r="E2568" s="17"/>
      <c r="F2568" s="17"/>
      <c r="G2568" s="17"/>
      <c r="H2568" s="17"/>
      <c r="I2568" s="20"/>
      <c r="J2568" s="17"/>
      <c r="K2568" s="19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  <c r="AD2568" s="17"/>
      <c r="AE2568" s="14"/>
      <c r="AF2568" s="17"/>
    </row>
    <row r="2569">
      <c r="A2569" s="17"/>
      <c r="B2569" s="18"/>
      <c r="C2569" s="19"/>
      <c r="D2569" s="17"/>
      <c r="E2569" s="17"/>
      <c r="F2569" s="17"/>
      <c r="G2569" s="17"/>
      <c r="H2569" s="17"/>
      <c r="I2569" s="20"/>
      <c r="J2569" s="17"/>
      <c r="K2569" s="19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4"/>
      <c r="AF2569" s="17"/>
    </row>
    <row r="2570">
      <c r="A2570" s="17"/>
      <c r="B2570" s="18"/>
      <c r="C2570" s="19"/>
      <c r="D2570" s="17"/>
      <c r="E2570" s="17"/>
      <c r="F2570" s="17"/>
      <c r="G2570" s="17"/>
      <c r="H2570" s="17"/>
      <c r="I2570" s="20"/>
      <c r="J2570" s="17"/>
      <c r="K2570" s="19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  <c r="AD2570" s="17"/>
      <c r="AE2570" s="14"/>
      <c r="AF2570" s="17"/>
    </row>
    <row r="2571">
      <c r="A2571" s="17"/>
      <c r="B2571" s="18"/>
      <c r="C2571" s="19"/>
      <c r="D2571" s="17"/>
      <c r="E2571" s="17"/>
      <c r="F2571" s="17"/>
      <c r="G2571" s="17"/>
      <c r="H2571" s="17"/>
      <c r="I2571" s="20"/>
      <c r="J2571" s="17"/>
      <c r="K2571" s="19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4"/>
      <c r="AF2571" s="17"/>
    </row>
    <row r="2572">
      <c r="A2572" s="17"/>
      <c r="B2572" s="18"/>
      <c r="C2572" s="19"/>
      <c r="D2572" s="17"/>
      <c r="E2572" s="17"/>
      <c r="F2572" s="17"/>
      <c r="G2572" s="17"/>
      <c r="H2572" s="17"/>
      <c r="I2572" s="20"/>
      <c r="J2572" s="17"/>
      <c r="K2572" s="19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  <c r="AD2572" s="17"/>
      <c r="AE2572" s="14"/>
      <c r="AF2572" s="17"/>
    </row>
    <row r="2573">
      <c r="A2573" s="17"/>
      <c r="B2573" s="18"/>
      <c r="C2573" s="19"/>
      <c r="D2573" s="17"/>
      <c r="E2573" s="17"/>
      <c r="F2573" s="17"/>
      <c r="G2573" s="17"/>
      <c r="H2573" s="17"/>
      <c r="I2573" s="20"/>
      <c r="J2573" s="17"/>
      <c r="K2573" s="19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4"/>
      <c r="AF2573" s="17"/>
    </row>
    <row r="2574">
      <c r="A2574" s="17"/>
      <c r="B2574" s="18"/>
      <c r="C2574" s="19"/>
      <c r="D2574" s="17"/>
      <c r="E2574" s="17"/>
      <c r="F2574" s="17"/>
      <c r="G2574" s="17"/>
      <c r="H2574" s="17"/>
      <c r="I2574" s="20"/>
      <c r="J2574" s="17"/>
      <c r="K2574" s="19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  <c r="AD2574" s="17"/>
      <c r="AE2574" s="14"/>
      <c r="AF2574" s="17"/>
    </row>
    <row r="2575">
      <c r="A2575" s="17"/>
      <c r="B2575" s="18"/>
      <c r="C2575" s="19"/>
      <c r="D2575" s="17"/>
      <c r="E2575" s="17"/>
      <c r="F2575" s="17"/>
      <c r="G2575" s="17"/>
      <c r="H2575" s="17"/>
      <c r="I2575" s="20"/>
      <c r="J2575" s="17"/>
      <c r="K2575" s="19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4"/>
      <c r="AF2575" s="17"/>
    </row>
    <row r="2576">
      <c r="A2576" s="17"/>
      <c r="B2576" s="18"/>
      <c r="C2576" s="19"/>
      <c r="D2576" s="17"/>
      <c r="E2576" s="17"/>
      <c r="F2576" s="17"/>
      <c r="G2576" s="17"/>
      <c r="H2576" s="17"/>
      <c r="I2576" s="20"/>
      <c r="J2576" s="17"/>
      <c r="K2576" s="19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  <c r="AD2576" s="17"/>
      <c r="AE2576" s="14"/>
      <c r="AF2576" s="17"/>
    </row>
    <row r="2577">
      <c r="A2577" s="17"/>
      <c r="B2577" s="18"/>
      <c r="C2577" s="19"/>
      <c r="D2577" s="17"/>
      <c r="E2577" s="17"/>
      <c r="F2577" s="17"/>
      <c r="G2577" s="17"/>
      <c r="H2577" s="17"/>
      <c r="I2577" s="20"/>
      <c r="J2577" s="17"/>
      <c r="K2577" s="19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4"/>
      <c r="AF2577" s="17"/>
    </row>
    <row r="2578">
      <c r="A2578" s="17"/>
      <c r="B2578" s="18"/>
      <c r="C2578" s="19"/>
      <c r="D2578" s="17"/>
      <c r="E2578" s="17"/>
      <c r="F2578" s="17"/>
      <c r="G2578" s="17"/>
      <c r="H2578" s="17"/>
      <c r="I2578" s="20"/>
      <c r="J2578" s="17"/>
      <c r="K2578" s="19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  <c r="AD2578" s="17"/>
      <c r="AE2578" s="14"/>
      <c r="AF2578" s="17"/>
    </row>
    <row r="2579">
      <c r="A2579" s="17"/>
      <c r="B2579" s="18"/>
      <c r="C2579" s="19"/>
      <c r="D2579" s="17"/>
      <c r="E2579" s="17"/>
      <c r="F2579" s="17"/>
      <c r="G2579" s="17"/>
      <c r="H2579" s="17"/>
      <c r="I2579" s="20"/>
      <c r="J2579" s="17"/>
      <c r="K2579" s="19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4"/>
      <c r="AF2579" s="17"/>
    </row>
    <row r="2580">
      <c r="A2580" s="17"/>
      <c r="B2580" s="18"/>
      <c r="C2580" s="19"/>
      <c r="D2580" s="17"/>
      <c r="E2580" s="17"/>
      <c r="F2580" s="17"/>
      <c r="G2580" s="17"/>
      <c r="H2580" s="17"/>
      <c r="I2580" s="20"/>
      <c r="J2580" s="17"/>
      <c r="K2580" s="19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  <c r="AD2580" s="17"/>
      <c r="AE2580" s="14"/>
      <c r="AF2580" s="17"/>
    </row>
    <row r="2581">
      <c r="A2581" s="17"/>
      <c r="B2581" s="18"/>
      <c r="C2581" s="19"/>
      <c r="D2581" s="17"/>
      <c r="E2581" s="17"/>
      <c r="F2581" s="17"/>
      <c r="G2581" s="17"/>
      <c r="H2581" s="17"/>
      <c r="I2581" s="20"/>
      <c r="J2581" s="17"/>
      <c r="K2581" s="19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4"/>
      <c r="AF2581" s="17"/>
    </row>
    <row r="2582">
      <c r="A2582" s="17"/>
      <c r="B2582" s="18"/>
      <c r="C2582" s="19"/>
      <c r="D2582" s="17"/>
      <c r="E2582" s="17"/>
      <c r="F2582" s="17"/>
      <c r="G2582" s="17"/>
      <c r="H2582" s="17"/>
      <c r="I2582" s="20"/>
      <c r="J2582" s="17"/>
      <c r="K2582" s="19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  <c r="AD2582" s="17"/>
      <c r="AE2582" s="14"/>
      <c r="AF2582" s="17"/>
    </row>
    <row r="2583">
      <c r="A2583" s="17"/>
      <c r="B2583" s="18"/>
      <c r="C2583" s="19"/>
      <c r="D2583" s="17"/>
      <c r="E2583" s="17"/>
      <c r="F2583" s="17"/>
      <c r="G2583" s="17"/>
      <c r="H2583" s="17"/>
      <c r="I2583" s="20"/>
      <c r="J2583" s="17"/>
      <c r="K2583" s="19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4"/>
      <c r="AF2583" s="17"/>
    </row>
    <row r="2584">
      <c r="A2584" s="17"/>
      <c r="B2584" s="18"/>
      <c r="C2584" s="19"/>
      <c r="D2584" s="17"/>
      <c r="E2584" s="17"/>
      <c r="F2584" s="17"/>
      <c r="G2584" s="17"/>
      <c r="H2584" s="17"/>
      <c r="I2584" s="20"/>
      <c r="J2584" s="17"/>
      <c r="K2584" s="19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4"/>
      <c r="AF2584" s="17"/>
    </row>
    <row r="2585">
      <c r="A2585" s="17"/>
      <c r="B2585" s="18"/>
      <c r="C2585" s="19"/>
      <c r="D2585" s="17"/>
      <c r="E2585" s="17"/>
      <c r="F2585" s="17"/>
      <c r="G2585" s="17"/>
      <c r="H2585" s="17"/>
      <c r="I2585" s="20"/>
      <c r="J2585" s="17"/>
      <c r="K2585" s="19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4"/>
      <c r="AF2585" s="17"/>
    </row>
    <row r="2586">
      <c r="A2586" s="17"/>
      <c r="B2586" s="18"/>
      <c r="C2586" s="19"/>
      <c r="D2586" s="17"/>
      <c r="E2586" s="17"/>
      <c r="F2586" s="17"/>
      <c r="G2586" s="17"/>
      <c r="H2586" s="17"/>
      <c r="I2586" s="20"/>
      <c r="J2586" s="17"/>
      <c r="K2586" s="19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  <c r="AD2586" s="17"/>
      <c r="AE2586" s="14"/>
      <c r="AF2586" s="17"/>
    </row>
    <row r="2587">
      <c r="A2587" s="17"/>
      <c r="B2587" s="18"/>
      <c r="C2587" s="19"/>
      <c r="D2587" s="17"/>
      <c r="E2587" s="17"/>
      <c r="F2587" s="17"/>
      <c r="G2587" s="17"/>
      <c r="H2587" s="17"/>
      <c r="I2587" s="20"/>
      <c r="J2587" s="17"/>
      <c r="K2587" s="19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4"/>
      <c r="AF2587" s="17"/>
    </row>
    <row r="2588">
      <c r="A2588" s="17"/>
      <c r="B2588" s="18"/>
      <c r="C2588" s="19"/>
      <c r="D2588" s="17"/>
      <c r="E2588" s="17"/>
      <c r="F2588" s="17"/>
      <c r="G2588" s="17"/>
      <c r="H2588" s="17"/>
      <c r="I2588" s="20"/>
      <c r="J2588" s="17"/>
      <c r="K2588" s="19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  <c r="AD2588" s="17"/>
      <c r="AE2588" s="14"/>
      <c r="AF2588" s="17"/>
    </row>
    <row r="2589">
      <c r="A2589" s="17"/>
      <c r="B2589" s="18"/>
      <c r="C2589" s="19"/>
      <c r="D2589" s="17"/>
      <c r="E2589" s="17"/>
      <c r="F2589" s="17"/>
      <c r="G2589" s="17"/>
      <c r="H2589" s="17"/>
      <c r="I2589" s="20"/>
      <c r="J2589" s="17"/>
      <c r="K2589" s="19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4"/>
      <c r="AF2589" s="17"/>
    </row>
    <row r="2590">
      <c r="A2590" s="17"/>
      <c r="B2590" s="18"/>
      <c r="C2590" s="19"/>
      <c r="D2590" s="17"/>
      <c r="E2590" s="17"/>
      <c r="F2590" s="17"/>
      <c r="G2590" s="17"/>
      <c r="H2590" s="17"/>
      <c r="I2590" s="20"/>
      <c r="J2590" s="17"/>
      <c r="K2590" s="19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  <c r="AD2590" s="17"/>
      <c r="AE2590" s="14"/>
      <c r="AF2590" s="17"/>
    </row>
    <row r="2591">
      <c r="A2591" s="17"/>
      <c r="B2591" s="18"/>
      <c r="C2591" s="19"/>
      <c r="D2591" s="17"/>
      <c r="E2591" s="17"/>
      <c r="F2591" s="17"/>
      <c r="G2591" s="17"/>
      <c r="H2591" s="17"/>
      <c r="I2591" s="20"/>
      <c r="J2591" s="17"/>
      <c r="K2591" s="19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4"/>
      <c r="AF2591" s="17"/>
    </row>
    <row r="2592">
      <c r="A2592" s="17"/>
      <c r="B2592" s="18"/>
      <c r="C2592" s="19"/>
      <c r="D2592" s="17"/>
      <c r="E2592" s="17"/>
      <c r="F2592" s="17"/>
      <c r="G2592" s="17"/>
      <c r="H2592" s="17"/>
      <c r="I2592" s="20"/>
      <c r="J2592" s="17"/>
      <c r="K2592" s="19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  <c r="AD2592" s="17"/>
      <c r="AE2592" s="14"/>
      <c r="AF2592" s="17"/>
    </row>
    <row r="2593">
      <c r="A2593" s="17"/>
      <c r="B2593" s="18"/>
      <c r="C2593" s="19"/>
      <c r="D2593" s="17"/>
      <c r="E2593" s="17"/>
      <c r="F2593" s="17"/>
      <c r="G2593" s="17"/>
      <c r="H2593" s="17"/>
      <c r="I2593" s="20"/>
      <c r="J2593" s="17"/>
      <c r="K2593" s="19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4"/>
      <c r="AF2593" s="17"/>
    </row>
    <row r="2594">
      <c r="A2594" s="17"/>
      <c r="B2594" s="18"/>
      <c r="C2594" s="19"/>
      <c r="D2594" s="17"/>
      <c r="E2594" s="17"/>
      <c r="F2594" s="17"/>
      <c r="G2594" s="17"/>
      <c r="H2594" s="17"/>
      <c r="I2594" s="20"/>
      <c r="J2594" s="17"/>
      <c r="K2594" s="19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  <c r="AD2594" s="17"/>
      <c r="AE2594" s="14"/>
      <c r="AF2594" s="17"/>
    </row>
    <row r="2595">
      <c r="A2595" s="17"/>
      <c r="B2595" s="18"/>
      <c r="C2595" s="19"/>
      <c r="D2595" s="17"/>
      <c r="E2595" s="17"/>
      <c r="F2595" s="17"/>
      <c r="G2595" s="17"/>
      <c r="H2595" s="17"/>
      <c r="I2595" s="20"/>
      <c r="J2595" s="17"/>
      <c r="K2595" s="19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4"/>
      <c r="AF2595" s="17"/>
    </row>
    <row r="2596">
      <c r="A2596" s="17"/>
      <c r="B2596" s="18"/>
      <c r="C2596" s="19"/>
      <c r="D2596" s="17"/>
      <c r="E2596" s="17"/>
      <c r="F2596" s="17"/>
      <c r="G2596" s="17"/>
      <c r="H2596" s="17"/>
      <c r="I2596" s="20"/>
      <c r="J2596" s="17"/>
      <c r="K2596" s="19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  <c r="AD2596" s="17"/>
      <c r="AE2596" s="14"/>
      <c r="AF2596" s="17"/>
    </row>
    <row r="2597">
      <c r="A2597" s="17"/>
      <c r="B2597" s="18"/>
      <c r="C2597" s="19"/>
      <c r="D2597" s="17"/>
      <c r="E2597" s="17"/>
      <c r="F2597" s="17"/>
      <c r="G2597" s="17"/>
      <c r="H2597" s="17"/>
      <c r="I2597" s="20"/>
      <c r="J2597" s="17"/>
      <c r="K2597" s="19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4"/>
      <c r="AF2597" s="17"/>
    </row>
    <row r="2598">
      <c r="A2598" s="17"/>
      <c r="B2598" s="18"/>
      <c r="C2598" s="19"/>
      <c r="D2598" s="17"/>
      <c r="E2598" s="17"/>
      <c r="F2598" s="17"/>
      <c r="G2598" s="17"/>
      <c r="H2598" s="17"/>
      <c r="I2598" s="20"/>
      <c r="J2598" s="17"/>
      <c r="K2598" s="19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  <c r="AD2598" s="17"/>
      <c r="AE2598" s="14"/>
      <c r="AF2598" s="17"/>
    </row>
    <row r="2599">
      <c r="A2599" s="17"/>
      <c r="B2599" s="18"/>
      <c r="C2599" s="19"/>
      <c r="D2599" s="17"/>
      <c r="E2599" s="17"/>
      <c r="F2599" s="17"/>
      <c r="G2599" s="17"/>
      <c r="H2599" s="17"/>
      <c r="I2599" s="20"/>
      <c r="J2599" s="17"/>
      <c r="K2599" s="19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4"/>
      <c r="AF2599" s="17"/>
    </row>
    <row r="2600">
      <c r="A2600" s="17"/>
      <c r="B2600" s="18"/>
      <c r="C2600" s="19"/>
      <c r="D2600" s="17"/>
      <c r="E2600" s="17"/>
      <c r="F2600" s="17"/>
      <c r="G2600" s="17"/>
      <c r="H2600" s="17"/>
      <c r="I2600" s="20"/>
      <c r="J2600" s="17"/>
      <c r="K2600" s="19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  <c r="AD2600" s="17"/>
      <c r="AE2600" s="14"/>
      <c r="AF2600" s="17"/>
    </row>
    <row r="2601">
      <c r="A2601" s="17"/>
      <c r="B2601" s="18"/>
      <c r="C2601" s="19"/>
      <c r="D2601" s="17"/>
      <c r="E2601" s="17"/>
      <c r="F2601" s="17"/>
      <c r="G2601" s="17"/>
      <c r="H2601" s="17"/>
      <c r="I2601" s="20"/>
      <c r="J2601" s="17"/>
      <c r="K2601" s="19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4"/>
      <c r="AF2601" s="17"/>
    </row>
    <row r="2602">
      <c r="A2602" s="17"/>
      <c r="B2602" s="18"/>
      <c r="C2602" s="19"/>
      <c r="D2602" s="17"/>
      <c r="E2602" s="17"/>
      <c r="F2602" s="17"/>
      <c r="G2602" s="17"/>
      <c r="H2602" s="17"/>
      <c r="I2602" s="20"/>
      <c r="J2602" s="17"/>
      <c r="K2602" s="19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  <c r="AD2602" s="17"/>
      <c r="AE2602" s="14"/>
      <c r="AF2602" s="17"/>
    </row>
    <row r="2603">
      <c r="A2603" s="17"/>
      <c r="B2603" s="18"/>
      <c r="C2603" s="19"/>
      <c r="D2603" s="17"/>
      <c r="E2603" s="17"/>
      <c r="F2603" s="17"/>
      <c r="G2603" s="17"/>
      <c r="H2603" s="17"/>
      <c r="I2603" s="20"/>
      <c r="J2603" s="17"/>
      <c r="K2603" s="19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4"/>
      <c r="AF2603" s="17"/>
    </row>
    <row r="2604">
      <c r="A2604" s="17"/>
      <c r="B2604" s="18"/>
      <c r="C2604" s="19"/>
      <c r="D2604" s="17"/>
      <c r="E2604" s="17"/>
      <c r="F2604" s="17"/>
      <c r="G2604" s="17"/>
      <c r="H2604" s="17"/>
      <c r="I2604" s="20"/>
      <c r="J2604" s="17"/>
      <c r="K2604" s="19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  <c r="AD2604" s="17"/>
      <c r="AE2604" s="14"/>
      <c r="AF2604" s="17"/>
    </row>
    <row r="2605">
      <c r="A2605" s="17"/>
      <c r="B2605" s="18"/>
      <c r="C2605" s="19"/>
      <c r="D2605" s="17"/>
      <c r="E2605" s="17"/>
      <c r="F2605" s="17"/>
      <c r="G2605" s="17"/>
      <c r="H2605" s="17"/>
      <c r="I2605" s="20"/>
      <c r="J2605" s="17"/>
      <c r="K2605" s="19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4"/>
      <c r="AF2605" s="17"/>
    </row>
    <row r="2606">
      <c r="A2606" s="17"/>
      <c r="B2606" s="18"/>
      <c r="C2606" s="19"/>
      <c r="D2606" s="17"/>
      <c r="E2606" s="17"/>
      <c r="F2606" s="17"/>
      <c r="G2606" s="17"/>
      <c r="H2606" s="17"/>
      <c r="I2606" s="20"/>
      <c r="J2606" s="17"/>
      <c r="K2606" s="19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  <c r="AD2606" s="17"/>
      <c r="AE2606" s="14"/>
      <c r="AF2606" s="17"/>
    </row>
    <row r="2607">
      <c r="A2607" s="17"/>
      <c r="B2607" s="18"/>
      <c r="C2607" s="19"/>
      <c r="D2607" s="17"/>
      <c r="E2607" s="17"/>
      <c r="F2607" s="17"/>
      <c r="G2607" s="17"/>
      <c r="H2607" s="17"/>
      <c r="I2607" s="20"/>
      <c r="J2607" s="17"/>
      <c r="K2607" s="19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4"/>
      <c r="AF2607" s="17"/>
    </row>
    <row r="2608">
      <c r="A2608" s="17"/>
      <c r="B2608" s="18"/>
      <c r="C2608" s="19"/>
      <c r="D2608" s="17"/>
      <c r="E2608" s="17"/>
      <c r="F2608" s="17"/>
      <c r="G2608" s="17"/>
      <c r="H2608" s="17"/>
      <c r="I2608" s="20"/>
      <c r="J2608" s="17"/>
      <c r="K2608" s="19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  <c r="AD2608" s="17"/>
      <c r="AE2608" s="14"/>
      <c r="AF2608" s="17"/>
    </row>
    <row r="2609">
      <c r="A2609" s="17"/>
      <c r="B2609" s="18"/>
      <c r="C2609" s="19"/>
      <c r="D2609" s="17"/>
      <c r="E2609" s="17"/>
      <c r="F2609" s="17"/>
      <c r="G2609" s="17"/>
      <c r="H2609" s="17"/>
      <c r="I2609" s="20"/>
      <c r="J2609" s="17"/>
      <c r="K2609" s="19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4"/>
      <c r="AF2609" s="17"/>
    </row>
    <row r="2610">
      <c r="A2610" s="17"/>
      <c r="B2610" s="18"/>
      <c r="C2610" s="19"/>
      <c r="D2610" s="17"/>
      <c r="E2610" s="17"/>
      <c r="F2610" s="17"/>
      <c r="G2610" s="17"/>
      <c r="H2610" s="17"/>
      <c r="I2610" s="20"/>
      <c r="J2610" s="17"/>
      <c r="K2610" s="19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  <c r="AD2610" s="17"/>
      <c r="AE2610" s="14"/>
      <c r="AF2610" s="17"/>
    </row>
    <row r="2611">
      <c r="A2611" s="17"/>
      <c r="B2611" s="18"/>
      <c r="C2611" s="19"/>
      <c r="D2611" s="17"/>
      <c r="E2611" s="17"/>
      <c r="F2611" s="17"/>
      <c r="G2611" s="17"/>
      <c r="H2611" s="17"/>
      <c r="I2611" s="20"/>
      <c r="J2611" s="17"/>
      <c r="K2611" s="19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4"/>
      <c r="AF2611" s="17"/>
    </row>
    <row r="2612">
      <c r="A2612" s="17"/>
      <c r="B2612" s="18"/>
      <c r="C2612" s="19"/>
      <c r="D2612" s="17"/>
      <c r="E2612" s="17"/>
      <c r="F2612" s="17"/>
      <c r="G2612" s="17"/>
      <c r="H2612" s="17"/>
      <c r="I2612" s="20"/>
      <c r="J2612" s="17"/>
      <c r="K2612" s="19"/>
      <c r="L2612" s="17"/>
      <c r="M2612" s="17"/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17"/>
      <c r="AA2612" s="17"/>
      <c r="AB2612" s="17"/>
      <c r="AC2612" s="17"/>
      <c r="AD2612" s="17"/>
      <c r="AE2612" s="14"/>
      <c r="AF2612" s="17"/>
    </row>
    <row r="2613">
      <c r="A2613" s="17"/>
      <c r="B2613" s="18"/>
      <c r="C2613" s="19"/>
      <c r="D2613" s="17"/>
      <c r="E2613" s="17"/>
      <c r="F2613" s="17"/>
      <c r="G2613" s="17"/>
      <c r="H2613" s="17"/>
      <c r="I2613" s="20"/>
      <c r="J2613" s="17"/>
      <c r="K2613" s="19"/>
      <c r="L2613" s="17"/>
      <c r="M2613" s="17"/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4"/>
      <c r="AF2613" s="17"/>
    </row>
    <row r="2614">
      <c r="A2614" s="17"/>
      <c r="B2614" s="18"/>
      <c r="C2614" s="19"/>
      <c r="D2614" s="17"/>
      <c r="E2614" s="17"/>
      <c r="F2614" s="17"/>
      <c r="G2614" s="17"/>
      <c r="H2614" s="17"/>
      <c r="I2614" s="20"/>
      <c r="J2614" s="17"/>
      <c r="K2614" s="19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  <c r="AD2614" s="17"/>
      <c r="AE2614" s="14"/>
      <c r="AF2614" s="17"/>
    </row>
    <row r="2615">
      <c r="A2615" s="17"/>
      <c r="B2615" s="18"/>
      <c r="C2615" s="19"/>
      <c r="D2615" s="17"/>
      <c r="E2615" s="17"/>
      <c r="F2615" s="17"/>
      <c r="G2615" s="17"/>
      <c r="H2615" s="17"/>
      <c r="I2615" s="20"/>
      <c r="J2615" s="17"/>
      <c r="K2615" s="19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4"/>
      <c r="AF2615" s="17"/>
    </row>
    <row r="2616">
      <c r="A2616" s="17"/>
      <c r="B2616" s="18"/>
      <c r="C2616" s="19"/>
      <c r="D2616" s="17"/>
      <c r="E2616" s="17"/>
      <c r="F2616" s="17"/>
      <c r="G2616" s="17"/>
      <c r="H2616" s="17"/>
      <c r="I2616" s="20"/>
      <c r="J2616" s="17"/>
      <c r="K2616" s="19"/>
      <c r="L2616" s="17"/>
      <c r="M2616" s="17"/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17"/>
      <c r="AA2616" s="17"/>
      <c r="AB2616" s="17"/>
      <c r="AC2616" s="17"/>
      <c r="AD2616" s="17"/>
      <c r="AE2616" s="14"/>
      <c r="AF2616" s="17"/>
    </row>
    <row r="2617">
      <c r="A2617" s="17"/>
      <c r="B2617" s="18"/>
      <c r="C2617" s="19"/>
      <c r="D2617" s="17"/>
      <c r="E2617" s="17"/>
      <c r="F2617" s="17"/>
      <c r="G2617" s="17"/>
      <c r="H2617" s="17"/>
      <c r="I2617" s="20"/>
      <c r="J2617" s="17"/>
      <c r="K2617" s="19"/>
      <c r="L2617" s="17"/>
      <c r="M2617" s="17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4"/>
      <c r="AF2617" s="17"/>
    </row>
    <row r="2618">
      <c r="A2618" s="17"/>
      <c r="B2618" s="18"/>
      <c r="C2618" s="19"/>
      <c r="D2618" s="17"/>
      <c r="E2618" s="17"/>
      <c r="F2618" s="17"/>
      <c r="G2618" s="17"/>
      <c r="H2618" s="17"/>
      <c r="I2618" s="20"/>
      <c r="J2618" s="17"/>
      <c r="K2618" s="19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  <c r="AE2618" s="14"/>
      <c r="AF2618" s="17"/>
    </row>
    <row r="2619">
      <c r="A2619" s="17"/>
      <c r="B2619" s="18"/>
      <c r="C2619" s="19"/>
      <c r="D2619" s="17"/>
      <c r="E2619" s="17"/>
      <c r="F2619" s="17"/>
      <c r="G2619" s="17"/>
      <c r="H2619" s="17"/>
      <c r="I2619" s="20"/>
      <c r="J2619" s="17"/>
      <c r="K2619" s="19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4"/>
      <c r="AF2619" s="17"/>
    </row>
    <row r="2620">
      <c r="A2620" s="17"/>
      <c r="B2620" s="18"/>
      <c r="C2620" s="19"/>
      <c r="D2620" s="17"/>
      <c r="E2620" s="17"/>
      <c r="F2620" s="17"/>
      <c r="G2620" s="17"/>
      <c r="H2620" s="17"/>
      <c r="I2620" s="20"/>
      <c r="J2620" s="17"/>
      <c r="K2620" s="19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  <c r="AD2620" s="17"/>
      <c r="AE2620" s="14"/>
      <c r="AF2620" s="17"/>
    </row>
    <row r="2621">
      <c r="A2621" s="17"/>
      <c r="B2621" s="18"/>
      <c r="C2621" s="19"/>
      <c r="D2621" s="17"/>
      <c r="E2621" s="17"/>
      <c r="F2621" s="17"/>
      <c r="G2621" s="17"/>
      <c r="H2621" s="17"/>
      <c r="I2621" s="20"/>
      <c r="J2621" s="17"/>
      <c r="K2621" s="19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4"/>
      <c r="AF2621" s="17"/>
    </row>
    <row r="2622">
      <c r="A2622" s="17"/>
      <c r="B2622" s="18"/>
      <c r="C2622" s="19"/>
      <c r="D2622" s="17"/>
      <c r="E2622" s="17"/>
      <c r="F2622" s="17"/>
      <c r="G2622" s="17"/>
      <c r="H2622" s="17"/>
      <c r="I2622" s="20"/>
      <c r="J2622" s="17"/>
      <c r="K2622" s="19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  <c r="AD2622" s="17"/>
      <c r="AE2622" s="14"/>
      <c r="AF2622" s="17"/>
    </row>
    <row r="2623">
      <c r="A2623" s="17"/>
      <c r="B2623" s="18"/>
      <c r="C2623" s="19"/>
      <c r="D2623" s="17"/>
      <c r="E2623" s="17"/>
      <c r="F2623" s="17"/>
      <c r="G2623" s="17"/>
      <c r="H2623" s="17"/>
      <c r="I2623" s="20"/>
      <c r="J2623" s="17"/>
      <c r="K2623" s="19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4"/>
      <c r="AF2623" s="17"/>
    </row>
    <row r="2624">
      <c r="A2624" s="17"/>
      <c r="B2624" s="18"/>
      <c r="C2624" s="19"/>
      <c r="D2624" s="17"/>
      <c r="E2624" s="17"/>
      <c r="F2624" s="17"/>
      <c r="G2624" s="17"/>
      <c r="H2624" s="17"/>
      <c r="I2624" s="20"/>
      <c r="J2624" s="17"/>
      <c r="K2624" s="19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  <c r="AD2624" s="17"/>
      <c r="AE2624" s="14"/>
      <c r="AF2624" s="17"/>
    </row>
    <row r="2625">
      <c r="A2625" s="17"/>
      <c r="B2625" s="18"/>
      <c r="C2625" s="19"/>
      <c r="D2625" s="17"/>
      <c r="E2625" s="17"/>
      <c r="F2625" s="17"/>
      <c r="G2625" s="17"/>
      <c r="H2625" s="17"/>
      <c r="I2625" s="20"/>
      <c r="J2625" s="17"/>
      <c r="K2625" s="19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4"/>
      <c r="AF2625" s="17"/>
    </row>
    <row r="2626">
      <c r="A2626" s="17"/>
      <c r="B2626" s="18"/>
      <c r="C2626" s="19"/>
      <c r="D2626" s="17"/>
      <c r="E2626" s="17"/>
      <c r="F2626" s="17"/>
      <c r="G2626" s="17"/>
      <c r="H2626" s="17"/>
      <c r="I2626" s="20"/>
      <c r="J2626" s="17"/>
      <c r="K2626" s="19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  <c r="AD2626" s="17"/>
      <c r="AE2626" s="14"/>
      <c r="AF2626" s="17"/>
    </row>
    <row r="2627">
      <c r="A2627" s="17"/>
      <c r="B2627" s="18"/>
      <c r="C2627" s="19"/>
      <c r="D2627" s="17"/>
      <c r="E2627" s="17"/>
      <c r="F2627" s="17"/>
      <c r="G2627" s="17"/>
      <c r="H2627" s="17"/>
      <c r="I2627" s="20"/>
      <c r="J2627" s="17"/>
      <c r="K2627" s="19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4"/>
      <c r="AF2627" s="17"/>
    </row>
    <row r="2628">
      <c r="A2628" s="17"/>
      <c r="B2628" s="18"/>
      <c r="C2628" s="19"/>
      <c r="D2628" s="17"/>
      <c r="E2628" s="17"/>
      <c r="F2628" s="17"/>
      <c r="G2628" s="17"/>
      <c r="H2628" s="17"/>
      <c r="I2628" s="20"/>
      <c r="J2628" s="17"/>
      <c r="K2628" s="19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  <c r="AD2628" s="17"/>
      <c r="AE2628" s="14"/>
      <c r="AF2628" s="17"/>
    </row>
    <row r="2629">
      <c r="A2629" s="17"/>
      <c r="B2629" s="18"/>
      <c r="C2629" s="19"/>
      <c r="D2629" s="17"/>
      <c r="E2629" s="17"/>
      <c r="F2629" s="17"/>
      <c r="G2629" s="17"/>
      <c r="H2629" s="17"/>
      <c r="I2629" s="20"/>
      <c r="J2629" s="17"/>
      <c r="K2629" s="19"/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4"/>
      <c r="AF2629" s="17"/>
    </row>
    <row r="2630">
      <c r="A2630" s="17"/>
      <c r="B2630" s="18"/>
      <c r="C2630" s="19"/>
      <c r="D2630" s="17"/>
      <c r="E2630" s="17"/>
      <c r="F2630" s="17"/>
      <c r="G2630" s="17"/>
      <c r="H2630" s="17"/>
      <c r="I2630" s="20"/>
      <c r="J2630" s="17"/>
      <c r="K2630" s="19"/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  <c r="AD2630" s="17"/>
      <c r="AE2630" s="14"/>
      <c r="AF2630" s="17"/>
    </row>
    <row r="2631">
      <c r="A2631" s="17"/>
      <c r="B2631" s="18"/>
      <c r="C2631" s="19"/>
      <c r="D2631" s="17"/>
      <c r="E2631" s="17"/>
      <c r="F2631" s="17"/>
      <c r="G2631" s="17"/>
      <c r="H2631" s="17"/>
      <c r="I2631" s="20"/>
      <c r="J2631" s="17"/>
      <c r="K2631" s="19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4"/>
      <c r="AF2631" s="17"/>
    </row>
    <row r="2632">
      <c r="A2632" s="17"/>
      <c r="B2632" s="18"/>
      <c r="C2632" s="19"/>
      <c r="D2632" s="17"/>
      <c r="E2632" s="17"/>
      <c r="F2632" s="17"/>
      <c r="G2632" s="17"/>
      <c r="H2632" s="17"/>
      <c r="I2632" s="20"/>
      <c r="J2632" s="17"/>
      <c r="K2632" s="19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  <c r="AD2632" s="17"/>
      <c r="AE2632" s="14"/>
      <c r="AF2632" s="17"/>
    </row>
    <row r="2633">
      <c r="A2633" s="17"/>
      <c r="B2633" s="18"/>
      <c r="C2633" s="19"/>
      <c r="D2633" s="17"/>
      <c r="E2633" s="17"/>
      <c r="F2633" s="17"/>
      <c r="G2633" s="17"/>
      <c r="H2633" s="17"/>
      <c r="I2633" s="20"/>
      <c r="J2633" s="17"/>
      <c r="K2633" s="19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4"/>
      <c r="AF2633" s="17"/>
    </row>
    <row r="2634">
      <c r="A2634" s="17"/>
      <c r="B2634" s="18"/>
      <c r="C2634" s="19"/>
      <c r="D2634" s="17"/>
      <c r="E2634" s="17"/>
      <c r="F2634" s="17"/>
      <c r="G2634" s="17"/>
      <c r="H2634" s="17"/>
      <c r="I2634" s="20"/>
      <c r="J2634" s="17"/>
      <c r="K2634" s="19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  <c r="AD2634" s="17"/>
      <c r="AE2634" s="14"/>
      <c r="AF2634" s="17"/>
    </row>
    <row r="2635">
      <c r="A2635" s="17"/>
      <c r="B2635" s="18"/>
      <c r="C2635" s="19"/>
      <c r="D2635" s="17"/>
      <c r="E2635" s="17"/>
      <c r="F2635" s="17"/>
      <c r="G2635" s="17"/>
      <c r="H2635" s="17"/>
      <c r="I2635" s="20"/>
      <c r="J2635" s="17"/>
      <c r="K2635" s="19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4"/>
      <c r="AF2635" s="17"/>
    </row>
    <row r="2636">
      <c r="A2636" s="17"/>
      <c r="B2636" s="18"/>
      <c r="C2636" s="19"/>
      <c r="D2636" s="17"/>
      <c r="E2636" s="17"/>
      <c r="F2636" s="17"/>
      <c r="G2636" s="17"/>
      <c r="H2636" s="17"/>
      <c r="I2636" s="20"/>
      <c r="J2636" s="17"/>
      <c r="K2636" s="19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  <c r="AD2636" s="17"/>
      <c r="AE2636" s="14"/>
      <c r="AF2636" s="17"/>
    </row>
    <row r="2637">
      <c r="A2637" s="17"/>
      <c r="B2637" s="18"/>
      <c r="C2637" s="19"/>
      <c r="D2637" s="17"/>
      <c r="E2637" s="17"/>
      <c r="F2637" s="17"/>
      <c r="G2637" s="17"/>
      <c r="H2637" s="17"/>
      <c r="I2637" s="20"/>
      <c r="J2637" s="17"/>
      <c r="K2637" s="19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4"/>
      <c r="AF2637" s="17"/>
    </row>
    <row r="2638">
      <c r="A2638" s="17"/>
      <c r="B2638" s="18"/>
      <c r="C2638" s="19"/>
      <c r="D2638" s="17"/>
      <c r="E2638" s="17"/>
      <c r="F2638" s="17"/>
      <c r="G2638" s="17"/>
      <c r="H2638" s="17"/>
      <c r="I2638" s="20"/>
      <c r="J2638" s="17"/>
      <c r="K2638" s="19"/>
      <c r="L2638" s="17"/>
      <c r="M2638" s="17"/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17"/>
      <c r="AA2638" s="17"/>
      <c r="AB2638" s="17"/>
      <c r="AC2638" s="17"/>
      <c r="AD2638" s="17"/>
      <c r="AE2638" s="14"/>
      <c r="AF2638" s="17"/>
    </row>
    <row r="2639">
      <c r="A2639" s="17"/>
      <c r="B2639" s="18"/>
      <c r="C2639" s="19"/>
      <c r="D2639" s="17"/>
      <c r="E2639" s="17"/>
      <c r="F2639" s="17"/>
      <c r="G2639" s="17"/>
      <c r="H2639" s="17"/>
      <c r="I2639" s="20"/>
      <c r="J2639" s="17"/>
      <c r="K2639" s="19"/>
      <c r="L2639" s="17"/>
      <c r="M2639" s="17"/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4"/>
      <c r="AF2639" s="17"/>
    </row>
    <row r="2640">
      <c r="A2640" s="17"/>
      <c r="B2640" s="18"/>
      <c r="C2640" s="19"/>
      <c r="D2640" s="17"/>
      <c r="E2640" s="17"/>
      <c r="F2640" s="17"/>
      <c r="G2640" s="17"/>
      <c r="H2640" s="17"/>
      <c r="I2640" s="20"/>
      <c r="J2640" s="17"/>
      <c r="K2640" s="19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  <c r="AD2640" s="17"/>
      <c r="AE2640" s="14"/>
      <c r="AF2640" s="17"/>
    </row>
    <row r="2641">
      <c r="A2641" s="17"/>
      <c r="B2641" s="18"/>
      <c r="C2641" s="19"/>
      <c r="D2641" s="17"/>
      <c r="E2641" s="17"/>
      <c r="F2641" s="17"/>
      <c r="G2641" s="17"/>
      <c r="H2641" s="17"/>
      <c r="I2641" s="20"/>
      <c r="J2641" s="17"/>
      <c r="K2641" s="19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4"/>
      <c r="AF2641" s="17"/>
    </row>
    <row r="2642">
      <c r="A2642" s="17"/>
      <c r="B2642" s="18"/>
      <c r="C2642" s="19"/>
      <c r="D2642" s="17"/>
      <c r="E2642" s="17"/>
      <c r="F2642" s="17"/>
      <c r="G2642" s="17"/>
      <c r="H2642" s="17"/>
      <c r="I2642" s="20"/>
      <c r="J2642" s="17"/>
      <c r="K2642" s="19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  <c r="AD2642" s="17"/>
      <c r="AE2642" s="14"/>
      <c r="AF2642" s="17"/>
    </row>
    <row r="2643">
      <c r="A2643" s="17"/>
      <c r="B2643" s="18"/>
      <c r="C2643" s="19"/>
      <c r="D2643" s="17"/>
      <c r="E2643" s="17"/>
      <c r="F2643" s="17"/>
      <c r="G2643" s="17"/>
      <c r="H2643" s="17"/>
      <c r="I2643" s="20"/>
      <c r="J2643" s="17"/>
      <c r="K2643" s="19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4"/>
      <c r="AF2643" s="17"/>
    </row>
    <row r="2644">
      <c r="A2644" s="17"/>
      <c r="B2644" s="18"/>
      <c r="C2644" s="19"/>
      <c r="D2644" s="17"/>
      <c r="E2644" s="17"/>
      <c r="F2644" s="17"/>
      <c r="G2644" s="17"/>
      <c r="H2644" s="17"/>
      <c r="I2644" s="20"/>
      <c r="J2644" s="17"/>
      <c r="K2644" s="19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  <c r="AD2644" s="17"/>
      <c r="AE2644" s="14"/>
      <c r="AF2644" s="17"/>
    </row>
    <row r="2645">
      <c r="A2645" s="17"/>
      <c r="B2645" s="18"/>
      <c r="C2645" s="19"/>
      <c r="D2645" s="17"/>
      <c r="E2645" s="17"/>
      <c r="F2645" s="17"/>
      <c r="G2645" s="17"/>
      <c r="H2645" s="17"/>
      <c r="I2645" s="20"/>
      <c r="J2645" s="17"/>
      <c r="K2645" s="19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4"/>
      <c r="AF2645" s="17"/>
    </row>
    <row r="2646">
      <c r="A2646" s="17"/>
      <c r="B2646" s="18"/>
      <c r="C2646" s="19"/>
      <c r="D2646" s="17"/>
      <c r="E2646" s="17"/>
      <c r="F2646" s="17"/>
      <c r="G2646" s="17"/>
      <c r="H2646" s="17"/>
      <c r="I2646" s="20"/>
      <c r="J2646" s="17"/>
      <c r="K2646" s="19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  <c r="AD2646" s="17"/>
      <c r="AE2646" s="14"/>
      <c r="AF2646" s="17"/>
    </row>
    <row r="2647">
      <c r="A2647" s="17"/>
      <c r="B2647" s="18"/>
      <c r="C2647" s="19"/>
      <c r="D2647" s="17"/>
      <c r="E2647" s="17"/>
      <c r="F2647" s="17"/>
      <c r="G2647" s="17"/>
      <c r="H2647" s="17"/>
      <c r="I2647" s="20"/>
      <c r="J2647" s="17"/>
      <c r="K2647" s="19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4"/>
      <c r="AF2647" s="17"/>
    </row>
    <row r="2648">
      <c r="A2648" s="17"/>
      <c r="B2648" s="18"/>
      <c r="C2648" s="19"/>
      <c r="D2648" s="17"/>
      <c r="E2648" s="17"/>
      <c r="F2648" s="17"/>
      <c r="G2648" s="17"/>
      <c r="H2648" s="17"/>
      <c r="I2648" s="20"/>
      <c r="J2648" s="17"/>
      <c r="K2648" s="19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  <c r="AD2648" s="17"/>
      <c r="AE2648" s="14"/>
      <c r="AF2648" s="17"/>
    </row>
    <row r="2649">
      <c r="A2649" s="17"/>
      <c r="B2649" s="18"/>
      <c r="C2649" s="19"/>
      <c r="D2649" s="17"/>
      <c r="E2649" s="17"/>
      <c r="F2649" s="17"/>
      <c r="G2649" s="17"/>
      <c r="H2649" s="17"/>
      <c r="I2649" s="20"/>
      <c r="J2649" s="17"/>
      <c r="K2649" s="19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4"/>
      <c r="AF2649" s="17"/>
    </row>
    <row r="2650">
      <c r="A2650" s="17"/>
      <c r="B2650" s="18"/>
      <c r="C2650" s="19"/>
      <c r="D2650" s="17"/>
      <c r="E2650" s="17"/>
      <c r="F2650" s="17"/>
      <c r="G2650" s="17"/>
      <c r="H2650" s="17"/>
      <c r="I2650" s="20"/>
      <c r="J2650" s="17"/>
      <c r="K2650" s="19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  <c r="AD2650" s="17"/>
      <c r="AE2650" s="14"/>
      <c r="AF2650" s="17"/>
    </row>
    <row r="2651">
      <c r="A2651" s="17"/>
      <c r="B2651" s="18"/>
      <c r="C2651" s="19"/>
      <c r="D2651" s="17"/>
      <c r="E2651" s="17"/>
      <c r="F2651" s="17"/>
      <c r="G2651" s="17"/>
      <c r="H2651" s="17"/>
      <c r="I2651" s="20"/>
      <c r="J2651" s="17"/>
      <c r="K2651" s="19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4"/>
      <c r="AF2651" s="17"/>
    </row>
    <row r="2652">
      <c r="A2652" s="17"/>
      <c r="B2652" s="18"/>
      <c r="C2652" s="19"/>
      <c r="D2652" s="17"/>
      <c r="E2652" s="17"/>
      <c r="F2652" s="17"/>
      <c r="G2652" s="17"/>
      <c r="H2652" s="17"/>
      <c r="I2652" s="20"/>
      <c r="J2652" s="17"/>
      <c r="K2652" s="19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  <c r="AD2652" s="17"/>
      <c r="AE2652" s="14"/>
      <c r="AF2652" s="17"/>
    </row>
    <row r="2653">
      <c r="A2653" s="17"/>
      <c r="B2653" s="18"/>
      <c r="C2653" s="19"/>
      <c r="D2653" s="17"/>
      <c r="E2653" s="17"/>
      <c r="F2653" s="17"/>
      <c r="G2653" s="17"/>
      <c r="H2653" s="17"/>
      <c r="I2653" s="20"/>
      <c r="J2653" s="17"/>
      <c r="K2653" s="19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4"/>
      <c r="AF2653" s="17"/>
    </row>
    <row r="2654">
      <c r="A2654" s="17"/>
      <c r="B2654" s="18"/>
      <c r="C2654" s="19"/>
      <c r="D2654" s="17"/>
      <c r="E2654" s="17"/>
      <c r="F2654" s="17"/>
      <c r="G2654" s="17"/>
      <c r="H2654" s="17"/>
      <c r="I2654" s="20"/>
      <c r="J2654" s="17"/>
      <c r="K2654" s="19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4"/>
      <c r="AF2654" s="17"/>
    </row>
    <row r="2655">
      <c r="A2655" s="17"/>
      <c r="B2655" s="18"/>
      <c r="C2655" s="19"/>
      <c r="D2655" s="17"/>
      <c r="E2655" s="17"/>
      <c r="F2655" s="17"/>
      <c r="G2655" s="17"/>
      <c r="H2655" s="17"/>
      <c r="I2655" s="20"/>
      <c r="J2655" s="17"/>
      <c r="K2655" s="19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4"/>
      <c r="AF2655" s="17"/>
    </row>
    <row r="2656">
      <c r="A2656" s="17"/>
      <c r="B2656" s="18"/>
      <c r="C2656" s="19"/>
      <c r="D2656" s="17"/>
      <c r="E2656" s="17"/>
      <c r="F2656" s="17"/>
      <c r="G2656" s="17"/>
      <c r="H2656" s="17"/>
      <c r="I2656" s="20"/>
      <c r="J2656" s="17"/>
      <c r="K2656" s="19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  <c r="AD2656" s="17"/>
      <c r="AE2656" s="14"/>
      <c r="AF2656" s="17"/>
    </row>
    <row r="2657">
      <c r="A2657" s="17"/>
      <c r="B2657" s="18"/>
      <c r="C2657" s="19"/>
      <c r="D2657" s="17"/>
      <c r="E2657" s="17"/>
      <c r="F2657" s="17"/>
      <c r="G2657" s="17"/>
      <c r="H2657" s="17"/>
      <c r="I2657" s="20"/>
      <c r="J2657" s="17"/>
      <c r="K2657" s="19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4"/>
      <c r="AF2657" s="17"/>
    </row>
    <row r="2658">
      <c r="A2658" s="17"/>
      <c r="B2658" s="18"/>
      <c r="C2658" s="19"/>
      <c r="D2658" s="17"/>
      <c r="E2658" s="17"/>
      <c r="F2658" s="17"/>
      <c r="G2658" s="17"/>
      <c r="H2658" s="17"/>
      <c r="I2658" s="20"/>
      <c r="J2658" s="17"/>
      <c r="K2658" s="19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  <c r="AD2658" s="17"/>
      <c r="AE2658" s="14"/>
      <c r="AF2658" s="17"/>
    </row>
    <row r="2659">
      <c r="A2659" s="17"/>
      <c r="B2659" s="18"/>
      <c r="C2659" s="19"/>
      <c r="D2659" s="17"/>
      <c r="E2659" s="17"/>
      <c r="F2659" s="17"/>
      <c r="G2659" s="17"/>
      <c r="H2659" s="17"/>
      <c r="I2659" s="20"/>
      <c r="J2659" s="17"/>
      <c r="K2659" s="19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4"/>
      <c r="AF2659" s="17"/>
    </row>
    <row r="2660">
      <c r="A2660" s="17"/>
      <c r="B2660" s="18"/>
      <c r="C2660" s="19"/>
      <c r="D2660" s="17"/>
      <c r="E2660" s="17"/>
      <c r="F2660" s="17"/>
      <c r="G2660" s="17"/>
      <c r="H2660" s="17"/>
      <c r="I2660" s="20"/>
      <c r="J2660" s="17"/>
      <c r="K2660" s="19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  <c r="AD2660" s="17"/>
      <c r="AE2660" s="14"/>
      <c r="AF2660" s="17"/>
    </row>
    <row r="2661">
      <c r="A2661" s="17"/>
      <c r="B2661" s="18"/>
      <c r="C2661" s="19"/>
      <c r="D2661" s="17"/>
      <c r="E2661" s="17"/>
      <c r="F2661" s="17"/>
      <c r="G2661" s="17"/>
      <c r="H2661" s="17"/>
      <c r="I2661" s="20"/>
      <c r="J2661" s="17"/>
      <c r="K2661" s="19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4"/>
      <c r="AF2661" s="17"/>
    </row>
    <row r="2662">
      <c r="A2662" s="17"/>
      <c r="B2662" s="18"/>
      <c r="C2662" s="19"/>
      <c r="D2662" s="17"/>
      <c r="E2662" s="17"/>
      <c r="F2662" s="17"/>
      <c r="G2662" s="17"/>
      <c r="H2662" s="17"/>
      <c r="I2662" s="20"/>
      <c r="J2662" s="17"/>
      <c r="K2662" s="19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  <c r="AD2662" s="17"/>
      <c r="AE2662" s="14"/>
      <c r="AF2662" s="17"/>
    </row>
    <row r="2663">
      <c r="A2663" s="17"/>
      <c r="B2663" s="18"/>
      <c r="C2663" s="19"/>
      <c r="D2663" s="17"/>
      <c r="E2663" s="17"/>
      <c r="F2663" s="17"/>
      <c r="G2663" s="17"/>
      <c r="H2663" s="17"/>
      <c r="I2663" s="20"/>
      <c r="J2663" s="17"/>
      <c r="K2663" s="19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4"/>
      <c r="AF2663" s="17"/>
    </row>
    <row r="2664">
      <c r="A2664" s="17"/>
      <c r="B2664" s="18"/>
      <c r="C2664" s="19"/>
      <c r="D2664" s="17"/>
      <c r="E2664" s="17"/>
      <c r="F2664" s="17"/>
      <c r="G2664" s="17"/>
      <c r="H2664" s="17"/>
      <c r="I2664" s="20"/>
      <c r="J2664" s="17"/>
      <c r="K2664" s="19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4"/>
      <c r="AF2664" s="17"/>
    </row>
    <row r="2665">
      <c r="A2665" s="17"/>
      <c r="B2665" s="18"/>
      <c r="C2665" s="19"/>
      <c r="D2665" s="17"/>
      <c r="E2665" s="17"/>
      <c r="F2665" s="17"/>
      <c r="G2665" s="17"/>
      <c r="H2665" s="17"/>
      <c r="I2665" s="20"/>
      <c r="J2665" s="17"/>
      <c r="K2665" s="19"/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4"/>
      <c r="AF2665" s="17"/>
    </row>
    <row r="2666">
      <c r="A2666" s="17"/>
      <c r="B2666" s="18"/>
      <c r="C2666" s="19"/>
      <c r="D2666" s="17"/>
      <c r="E2666" s="17"/>
      <c r="F2666" s="17"/>
      <c r="G2666" s="17"/>
      <c r="H2666" s="17"/>
      <c r="I2666" s="20"/>
      <c r="J2666" s="17"/>
      <c r="K2666" s="19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4"/>
      <c r="AF2666" s="17"/>
    </row>
    <row r="2667">
      <c r="A2667" s="17"/>
      <c r="B2667" s="18"/>
      <c r="C2667" s="19"/>
      <c r="D2667" s="17"/>
      <c r="E2667" s="17"/>
      <c r="F2667" s="17"/>
      <c r="G2667" s="17"/>
      <c r="H2667" s="17"/>
      <c r="I2667" s="20"/>
      <c r="J2667" s="17"/>
      <c r="K2667" s="19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4"/>
      <c r="AF2667" s="17"/>
    </row>
    <row r="2668">
      <c r="A2668" s="17"/>
      <c r="B2668" s="18"/>
      <c r="C2668" s="19"/>
      <c r="D2668" s="17"/>
      <c r="E2668" s="17"/>
      <c r="F2668" s="17"/>
      <c r="G2668" s="17"/>
      <c r="H2668" s="17"/>
      <c r="I2668" s="20"/>
      <c r="J2668" s="17"/>
      <c r="K2668" s="19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  <c r="AD2668" s="17"/>
      <c r="AE2668" s="14"/>
      <c r="AF2668" s="17"/>
    </row>
    <row r="2669">
      <c r="A2669" s="17"/>
      <c r="B2669" s="18"/>
      <c r="C2669" s="19"/>
      <c r="D2669" s="17"/>
      <c r="E2669" s="17"/>
      <c r="F2669" s="17"/>
      <c r="G2669" s="17"/>
      <c r="H2669" s="17"/>
      <c r="I2669" s="20"/>
      <c r="J2669" s="17"/>
      <c r="K2669" s="19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4"/>
      <c r="AF2669" s="17"/>
    </row>
    <row r="2670">
      <c r="A2670" s="17"/>
      <c r="B2670" s="18"/>
      <c r="C2670" s="19"/>
      <c r="D2670" s="17"/>
      <c r="E2670" s="17"/>
      <c r="F2670" s="17"/>
      <c r="G2670" s="17"/>
      <c r="H2670" s="17"/>
      <c r="I2670" s="20"/>
      <c r="J2670" s="17"/>
      <c r="K2670" s="19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  <c r="AD2670" s="17"/>
      <c r="AE2670" s="14"/>
      <c r="AF2670" s="17"/>
    </row>
    <row r="2671">
      <c r="A2671" s="17"/>
      <c r="B2671" s="18"/>
      <c r="C2671" s="19"/>
      <c r="D2671" s="17"/>
      <c r="E2671" s="17"/>
      <c r="F2671" s="17"/>
      <c r="G2671" s="17"/>
      <c r="H2671" s="17"/>
      <c r="I2671" s="20"/>
      <c r="J2671" s="17"/>
      <c r="K2671" s="19"/>
      <c r="L2671" s="17"/>
      <c r="M2671" s="17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4"/>
      <c r="AF2671" s="17"/>
    </row>
    <row r="2672">
      <c r="A2672" s="17"/>
      <c r="B2672" s="18"/>
      <c r="C2672" s="19"/>
      <c r="D2672" s="17"/>
      <c r="E2672" s="17"/>
      <c r="F2672" s="17"/>
      <c r="G2672" s="17"/>
      <c r="H2672" s="17"/>
      <c r="I2672" s="20"/>
      <c r="J2672" s="17"/>
      <c r="K2672" s="19"/>
      <c r="L2672" s="17"/>
      <c r="M2672" s="17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  <c r="AD2672" s="17"/>
      <c r="AE2672" s="14"/>
      <c r="AF2672" s="17"/>
    </row>
    <row r="2673">
      <c r="A2673" s="17"/>
      <c r="B2673" s="18"/>
      <c r="C2673" s="19"/>
      <c r="D2673" s="17"/>
      <c r="E2673" s="17"/>
      <c r="F2673" s="17"/>
      <c r="G2673" s="17"/>
      <c r="H2673" s="17"/>
      <c r="I2673" s="20"/>
      <c r="J2673" s="17"/>
      <c r="K2673" s="19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4"/>
      <c r="AF2673" s="17"/>
    </row>
    <row r="2674">
      <c r="A2674" s="17"/>
      <c r="B2674" s="18"/>
      <c r="C2674" s="19"/>
      <c r="D2674" s="17"/>
      <c r="E2674" s="17"/>
      <c r="F2674" s="17"/>
      <c r="G2674" s="17"/>
      <c r="H2674" s="17"/>
      <c r="I2674" s="20"/>
      <c r="J2674" s="17"/>
      <c r="K2674" s="19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  <c r="AD2674" s="17"/>
      <c r="AE2674" s="14"/>
      <c r="AF2674" s="17"/>
    </row>
    <row r="2675">
      <c r="A2675" s="17"/>
      <c r="B2675" s="18"/>
      <c r="C2675" s="19"/>
      <c r="D2675" s="17"/>
      <c r="E2675" s="17"/>
      <c r="F2675" s="17"/>
      <c r="G2675" s="17"/>
      <c r="H2675" s="17"/>
      <c r="I2675" s="20"/>
      <c r="J2675" s="17"/>
      <c r="K2675" s="19"/>
      <c r="L2675" s="17"/>
      <c r="M2675" s="17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4"/>
      <c r="AF2675" s="17"/>
    </row>
    <row r="2676">
      <c r="A2676" s="17"/>
      <c r="B2676" s="18"/>
      <c r="C2676" s="19"/>
      <c r="D2676" s="17"/>
      <c r="E2676" s="17"/>
      <c r="F2676" s="17"/>
      <c r="G2676" s="17"/>
      <c r="H2676" s="17"/>
      <c r="I2676" s="20"/>
      <c r="J2676" s="17"/>
      <c r="K2676" s="19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  <c r="AD2676" s="17"/>
      <c r="AE2676" s="14"/>
      <c r="AF2676" s="17"/>
    </row>
    <row r="2677">
      <c r="A2677" s="17"/>
      <c r="B2677" s="18"/>
      <c r="C2677" s="19"/>
      <c r="D2677" s="17"/>
      <c r="E2677" s="17"/>
      <c r="F2677" s="17"/>
      <c r="G2677" s="17"/>
      <c r="H2677" s="17"/>
      <c r="I2677" s="20"/>
      <c r="J2677" s="17"/>
      <c r="K2677" s="19"/>
      <c r="L2677" s="17"/>
      <c r="M2677" s="17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4"/>
      <c r="AF2677" s="17"/>
    </row>
    <row r="2678">
      <c r="A2678" s="17"/>
      <c r="B2678" s="18"/>
      <c r="C2678" s="19"/>
      <c r="D2678" s="17"/>
      <c r="E2678" s="17"/>
      <c r="F2678" s="17"/>
      <c r="G2678" s="17"/>
      <c r="H2678" s="17"/>
      <c r="I2678" s="20"/>
      <c r="J2678" s="17"/>
      <c r="K2678" s="19"/>
      <c r="L2678" s="17"/>
      <c r="M2678" s="17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  <c r="AD2678" s="17"/>
      <c r="AE2678" s="14"/>
      <c r="AF2678" s="17"/>
    </row>
    <row r="2679">
      <c r="A2679" s="17"/>
      <c r="B2679" s="18"/>
      <c r="C2679" s="19"/>
      <c r="D2679" s="17"/>
      <c r="E2679" s="17"/>
      <c r="F2679" s="17"/>
      <c r="G2679" s="17"/>
      <c r="H2679" s="17"/>
      <c r="I2679" s="20"/>
      <c r="J2679" s="17"/>
      <c r="K2679" s="19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4"/>
      <c r="AF2679" s="17"/>
    </row>
    <row r="2680">
      <c r="A2680" s="17"/>
      <c r="B2680" s="18"/>
      <c r="C2680" s="19"/>
      <c r="D2680" s="17"/>
      <c r="E2680" s="17"/>
      <c r="F2680" s="17"/>
      <c r="G2680" s="17"/>
      <c r="H2680" s="17"/>
      <c r="I2680" s="20"/>
      <c r="J2680" s="17"/>
      <c r="K2680" s="19"/>
      <c r="L2680" s="17"/>
      <c r="M2680" s="17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  <c r="AD2680" s="17"/>
      <c r="AE2680" s="14"/>
      <c r="AF2680" s="17"/>
    </row>
    <row r="2681">
      <c r="A2681" s="17"/>
      <c r="B2681" s="18"/>
      <c r="C2681" s="19"/>
      <c r="D2681" s="17"/>
      <c r="E2681" s="17"/>
      <c r="F2681" s="17"/>
      <c r="G2681" s="17"/>
      <c r="H2681" s="17"/>
      <c r="I2681" s="20"/>
      <c r="J2681" s="17"/>
      <c r="K2681" s="19"/>
      <c r="L2681" s="17"/>
      <c r="M2681" s="17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4"/>
      <c r="AF2681" s="17"/>
    </row>
    <row r="2682">
      <c r="A2682" s="17"/>
      <c r="B2682" s="18"/>
      <c r="C2682" s="19"/>
      <c r="D2682" s="17"/>
      <c r="E2682" s="17"/>
      <c r="F2682" s="17"/>
      <c r="G2682" s="17"/>
      <c r="H2682" s="17"/>
      <c r="I2682" s="20"/>
      <c r="J2682" s="17"/>
      <c r="K2682" s="19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4"/>
      <c r="AF2682" s="17"/>
    </row>
    <row r="2683">
      <c r="A2683" s="17"/>
      <c r="B2683" s="18"/>
      <c r="C2683" s="19"/>
      <c r="D2683" s="17"/>
      <c r="E2683" s="17"/>
      <c r="F2683" s="17"/>
      <c r="G2683" s="17"/>
      <c r="H2683" s="17"/>
      <c r="I2683" s="20"/>
      <c r="J2683" s="17"/>
      <c r="K2683" s="19"/>
      <c r="L2683" s="17"/>
      <c r="M2683" s="17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4"/>
      <c r="AF2683" s="17"/>
    </row>
    <row r="2684">
      <c r="A2684" s="17"/>
      <c r="B2684" s="18"/>
      <c r="C2684" s="19"/>
      <c r="D2684" s="17"/>
      <c r="E2684" s="17"/>
      <c r="F2684" s="17"/>
      <c r="G2684" s="17"/>
      <c r="H2684" s="17"/>
      <c r="I2684" s="20"/>
      <c r="J2684" s="17"/>
      <c r="K2684" s="19"/>
      <c r="L2684" s="17"/>
      <c r="M2684" s="17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  <c r="AD2684" s="17"/>
      <c r="AE2684" s="14"/>
      <c r="AF2684" s="17"/>
    </row>
    <row r="2685">
      <c r="A2685" s="17"/>
      <c r="B2685" s="18"/>
      <c r="C2685" s="19"/>
      <c r="D2685" s="17"/>
      <c r="E2685" s="17"/>
      <c r="F2685" s="17"/>
      <c r="G2685" s="17"/>
      <c r="H2685" s="17"/>
      <c r="I2685" s="20"/>
      <c r="J2685" s="17"/>
      <c r="K2685" s="19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4"/>
      <c r="AF2685" s="17"/>
    </row>
    <row r="2686">
      <c r="A2686" s="17"/>
      <c r="B2686" s="18"/>
      <c r="C2686" s="19"/>
      <c r="D2686" s="17"/>
      <c r="E2686" s="17"/>
      <c r="F2686" s="17"/>
      <c r="G2686" s="17"/>
      <c r="H2686" s="17"/>
      <c r="I2686" s="20"/>
      <c r="J2686" s="17"/>
      <c r="K2686" s="19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  <c r="AD2686" s="17"/>
      <c r="AE2686" s="14"/>
      <c r="AF2686" s="17"/>
    </row>
    <row r="2687">
      <c r="A2687" s="17"/>
      <c r="B2687" s="18"/>
      <c r="C2687" s="19"/>
      <c r="D2687" s="17"/>
      <c r="E2687" s="17"/>
      <c r="F2687" s="17"/>
      <c r="G2687" s="17"/>
      <c r="H2687" s="17"/>
      <c r="I2687" s="20"/>
      <c r="J2687" s="17"/>
      <c r="K2687" s="19"/>
      <c r="L2687" s="17"/>
      <c r="M2687" s="17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4"/>
      <c r="AF2687" s="17"/>
    </row>
    <row r="2688">
      <c r="A2688" s="17"/>
      <c r="B2688" s="18"/>
      <c r="C2688" s="19"/>
      <c r="D2688" s="17"/>
      <c r="E2688" s="17"/>
      <c r="F2688" s="17"/>
      <c r="G2688" s="17"/>
      <c r="H2688" s="17"/>
      <c r="I2688" s="20"/>
      <c r="J2688" s="17"/>
      <c r="K2688" s="19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  <c r="AD2688" s="17"/>
      <c r="AE2688" s="14"/>
      <c r="AF2688" s="17"/>
    </row>
    <row r="2689">
      <c r="A2689" s="17"/>
      <c r="B2689" s="18"/>
      <c r="C2689" s="19"/>
      <c r="D2689" s="17"/>
      <c r="E2689" s="17"/>
      <c r="F2689" s="17"/>
      <c r="G2689" s="17"/>
      <c r="H2689" s="17"/>
      <c r="I2689" s="20"/>
      <c r="J2689" s="17"/>
      <c r="K2689" s="19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4"/>
      <c r="AF2689" s="17"/>
    </row>
    <row r="2690">
      <c r="A2690" s="17"/>
      <c r="B2690" s="18"/>
      <c r="C2690" s="19"/>
      <c r="D2690" s="17"/>
      <c r="E2690" s="17"/>
      <c r="F2690" s="17"/>
      <c r="G2690" s="17"/>
      <c r="H2690" s="17"/>
      <c r="I2690" s="20"/>
      <c r="J2690" s="17"/>
      <c r="K2690" s="19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  <c r="AD2690" s="17"/>
      <c r="AE2690" s="14"/>
      <c r="AF2690" s="17"/>
    </row>
    <row r="2691">
      <c r="A2691" s="17"/>
      <c r="B2691" s="18"/>
      <c r="C2691" s="19"/>
      <c r="D2691" s="17"/>
      <c r="E2691" s="17"/>
      <c r="F2691" s="17"/>
      <c r="G2691" s="17"/>
      <c r="H2691" s="17"/>
      <c r="I2691" s="20"/>
      <c r="J2691" s="17"/>
      <c r="K2691" s="19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4"/>
      <c r="AF2691" s="17"/>
    </row>
    <row r="2692">
      <c r="A2692" s="17"/>
      <c r="B2692" s="18"/>
      <c r="C2692" s="19"/>
      <c r="D2692" s="17"/>
      <c r="E2692" s="17"/>
      <c r="F2692" s="17"/>
      <c r="G2692" s="17"/>
      <c r="H2692" s="17"/>
      <c r="I2692" s="20"/>
      <c r="J2692" s="17"/>
      <c r="K2692" s="19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  <c r="AD2692" s="17"/>
      <c r="AE2692" s="14"/>
      <c r="AF2692" s="17"/>
    </row>
    <row r="2693">
      <c r="A2693" s="17"/>
      <c r="B2693" s="18"/>
      <c r="C2693" s="19"/>
      <c r="D2693" s="17"/>
      <c r="E2693" s="17"/>
      <c r="F2693" s="17"/>
      <c r="G2693" s="17"/>
      <c r="H2693" s="17"/>
      <c r="I2693" s="20"/>
      <c r="J2693" s="17"/>
      <c r="K2693" s="19"/>
      <c r="L2693" s="17"/>
      <c r="M2693" s="17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4"/>
      <c r="AF2693" s="17"/>
    </row>
    <row r="2694">
      <c r="A2694" s="17"/>
      <c r="B2694" s="18"/>
      <c r="C2694" s="19"/>
      <c r="D2694" s="17"/>
      <c r="E2694" s="17"/>
      <c r="F2694" s="17"/>
      <c r="G2694" s="17"/>
      <c r="H2694" s="17"/>
      <c r="I2694" s="20"/>
      <c r="J2694" s="17"/>
      <c r="K2694" s="19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  <c r="AD2694" s="17"/>
      <c r="AE2694" s="14"/>
      <c r="AF2694" s="17"/>
    </row>
    <row r="2695">
      <c r="A2695" s="17"/>
      <c r="B2695" s="18"/>
      <c r="C2695" s="19"/>
      <c r="D2695" s="17"/>
      <c r="E2695" s="17"/>
      <c r="F2695" s="17"/>
      <c r="G2695" s="17"/>
      <c r="H2695" s="17"/>
      <c r="I2695" s="20"/>
      <c r="J2695" s="17"/>
      <c r="K2695" s="19"/>
      <c r="L2695" s="17"/>
      <c r="M2695" s="17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4"/>
      <c r="AF2695" s="17"/>
    </row>
    <row r="2696">
      <c r="A2696" s="17"/>
      <c r="B2696" s="18"/>
      <c r="C2696" s="19"/>
      <c r="D2696" s="17"/>
      <c r="E2696" s="17"/>
      <c r="F2696" s="17"/>
      <c r="G2696" s="17"/>
      <c r="H2696" s="17"/>
      <c r="I2696" s="20"/>
      <c r="J2696" s="17"/>
      <c r="K2696" s="19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  <c r="AD2696" s="17"/>
      <c r="AE2696" s="14"/>
      <c r="AF2696" s="17"/>
    </row>
    <row r="2697">
      <c r="A2697" s="17"/>
      <c r="B2697" s="18"/>
      <c r="C2697" s="19"/>
      <c r="D2697" s="17"/>
      <c r="E2697" s="17"/>
      <c r="F2697" s="17"/>
      <c r="G2697" s="17"/>
      <c r="H2697" s="17"/>
      <c r="I2697" s="20"/>
      <c r="J2697" s="17"/>
      <c r="K2697" s="19"/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4"/>
      <c r="AF2697" s="17"/>
    </row>
    <row r="2698">
      <c r="A2698" s="17"/>
      <c r="B2698" s="18"/>
      <c r="C2698" s="19"/>
      <c r="D2698" s="17"/>
      <c r="E2698" s="17"/>
      <c r="F2698" s="17"/>
      <c r="G2698" s="17"/>
      <c r="H2698" s="17"/>
      <c r="I2698" s="20"/>
      <c r="J2698" s="17"/>
      <c r="K2698" s="19"/>
      <c r="L2698" s="17"/>
      <c r="M2698" s="17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  <c r="AD2698" s="17"/>
      <c r="AE2698" s="14"/>
      <c r="AF2698" s="17"/>
    </row>
    <row r="2699">
      <c r="A2699" s="17"/>
      <c r="B2699" s="18"/>
      <c r="C2699" s="19"/>
      <c r="D2699" s="17"/>
      <c r="E2699" s="17"/>
      <c r="F2699" s="17"/>
      <c r="G2699" s="17"/>
      <c r="H2699" s="17"/>
      <c r="I2699" s="20"/>
      <c r="J2699" s="17"/>
      <c r="K2699" s="19"/>
      <c r="L2699" s="17"/>
      <c r="M2699" s="17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4"/>
      <c r="AF2699" s="17"/>
    </row>
    <row r="2700">
      <c r="A2700" s="17"/>
      <c r="B2700" s="18"/>
      <c r="C2700" s="19"/>
      <c r="D2700" s="17"/>
      <c r="E2700" s="17"/>
      <c r="F2700" s="17"/>
      <c r="G2700" s="17"/>
      <c r="H2700" s="17"/>
      <c r="I2700" s="20"/>
      <c r="J2700" s="17"/>
      <c r="K2700" s="19"/>
      <c r="L2700" s="17"/>
      <c r="M2700" s="17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  <c r="AD2700" s="17"/>
      <c r="AE2700" s="14"/>
      <c r="AF2700" s="17"/>
    </row>
    <row r="2701">
      <c r="A2701" s="17"/>
      <c r="B2701" s="18"/>
      <c r="C2701" s="19"/>
      <c r="D2701" s="17"/>
      <c r="E2701" s="17"/>
      <c r="F2701" s="17"/>
      <c r="G2701" s="17"/>
      <c r="H2701" s="17"/>
      <c r="I2701" s="20"/>
      <c r="J2701" s="17"/>
      <c r="K2701" s="19"/>
      <c r="L2701" s="17"/>
      <c r="M2701" s="17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4"/>
      <c r="AF2701" s="17"/>
    </row>
    <row r="2702">
      <c r="A2702" s="17"/>
      <c r="B2702" s="18"/>
      <c r="C2702" s="19"/>
      <c r="D2702" s="17"/>
      <c r="E2702" s="17"/>
      <c r="F2702" s="17"/>
      <c r="G2702" s="17"/>
      <c r="H2702" s="17"/>
      <c r="I2702" s="20"/>
      <c r="J2702" s="17"/>
      <c r="K2702" s="19"/>
      <c r="L2702" s="17"/>
      <c r="M2702" s="17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  <c r="AD2702" s="17"/>
      <c r="AE2702" s="14"/>
      <c r="AF2702" s="17"/>
    </row>
    <row r="2703">
      <c r="A2703" s="17"/>
      <c r="B2703" s="18"/>
      <c r="C2703" s="19"/>
      <c r="D2703" s="17"/>
      <c r="E2703" s="17"/>
      <c r="F2703" s="17"/>
      <c r="G2703" s="17"/>
      <c r="H2703" s="17"/>
      <c r="I2703" s="20"/>
      <c r="J2703" s="17"/>
      <c r="K2703" s="19"/>
      <c r="L2703" s="17"/>
      <c r="M2703" s="17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4"/>
      <c r="AF2703" s="17"/>
    </row>
    <row r="2704">
      <c r="A2704" s="17"/>
      <c r="B2704" s="18"/>
      <c r="C2704" s="19"/>
      <c r="D2704" s="17"/>
      <c r="E2704" s="17"/>
      <c r="F2704" s="17"/>
      <c r="G2704" s="17"/>
      <c r="H2704" s="17"/>
      <c r="I2704" s="20"/>
      <c r="J2704" s="17"/>
      <c r="K2704" s="19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  <c r="AD2704" s="17"/>
      <c r="AE2704" s="14"/>
      <c r="AF2704" s="17"/>
    </row>
    <row r="2705">
      <c r="A2705" s="17"/>
      <c r="B2705" s="18"/>
      <c r="C2705" s="19"/>
      <c r="D2705" s="17"/>
      <c r="E2705" s="17"/>
      <c r="F2705" s="17"/>
      <c r="G2705" s="17"/>
      <c r="H2705" s="17"/>
      <c r="I2705" s="20"/>
      <c r="J2705" s="17"/>
      <c r="K2705" s="19"/>
      <c r="L2705" s="17"/>
      <c r="M2705" s="17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4"/>
      <c r="AF2705" s="17"/>
    </row>
    <row r="2706">
      <c r="A2706" s="17"/>
      <c r="B2706" s="18"/>
      <c r="C2706" s="19"/>
      <c r="D2706" s="17"/>
      <c r="E2706" s="17"/>
      <c r="F2706" s="17"/>
      <c r="G2706" s="17"/>
      <c r="H2706" s="17"/>
      <c r="I2706" s="20"/>
      <c r="J2706" s="17"/>
      <c r="K2706" s="19"/>
      <c r="L2706" s="17"/>
      <c r="M2706" s="17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  <c r="AD2706" s="17"/>
      <c r="AE2706" s="14"/>
      <c r="AF2706" s="17"/>
    </row>
    <row r="2707">
      <c r="A2707" s="17"/>
      <c r="B2707" s="18"/>
      <c r="C2707" s="19"/>
      <c r="D2707" s="17"/>
      <c r="E2707" s="17"/>
      <c r="F2707" s="17"/>
      <c r="G2707" s="17"/>
      <c r="H2707" s="17"/>
      <c r="I2707" s="20"/>
      <c r="J2707" s="17"/>
      <c r="K2707" s="19"/>
      <c r="L2707" s="17"/>
      <c r="M2707" s="17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4"/>
      <c r="AF2707" s="17"/>
    </row>
    <row r="2708">
      <c r="A2708" s="17"/>
      <c r="B2708" s="18"/>
      <c r="C2708" s="19"/>
      <c r="D2708" s="17"/>
      <c r="E2708" s="17"/>
      <c r="F2708" s="17"/>
      <c r="G2708" s="17"/>
      <c r="H2708" s="17"/>
      <c r="I2708" s="20"/>
      <c r="J2708" s="17"/>
      <c r="K2708" s="19"/>
      <c r="L2708" s="17"/>
      <c r="M2708" s="17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  <c r="AD2708" s="17"/>
      <c r="AE2708" s="14"/>
      <c r="AF2708" s="17"/>
    </row>
    <row r="2709">
      <c r="A2709" s="17"/>
      <c r="B2709" s="18"/>
      <c r="C2709" s="19"/>
      <c r="D2709" s="17"/>
      <c r="E2709" s="17"/>
      <c r="F2709" s="17"/>
      <c r="G2709" s="17"/>
      <c r="H2709" s="17"/>
      <c r="I2709" s="20"/>
      <c r="J2709" s="17"/>
      <c r="K2709" s="19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4"/>
      <c r="AF2709" s="17"/>
    </row>
    <row r="2710">
      <c r="A2710" s="17"/>
      <c r="B2710" s="18"/>
      <c r="C2710" s="19"/>
      <c r="D2710" s="17"/>
      <c r="E2710" s="17"/>
      <c r="F2710" s="17"/>
      <c r="G2710" s="17"/>
      <c r="H2710" s="17"/>
      <c r="I2710" s="20"/>
      <c r="J2710" s="17"/>
      <c r="K2710" s="19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  <c r="AD2710" s="17"/>
      <c r="AE2710" s="14"/>
      <c r="AF2710" s="17"/>
    </row>
    <row r="2711">
      <c r="A2711" s="17"/>
      <c r="B2711" s="18"/>
      <c r="C2711" s="19"/>
      <c r="D2711" s="17"/>
      <c r="E2711" s="17"/>
      <c r="F2711" s="17"/>
      <c r="G2711" s="17"/>
      <c r="H2711" s="17"/>
      <c r="I2711" s="20"/>
      <c r="J2711" s="17"/>
      <c r="K2711" s="19"/>
      <c r="L2711" s="17"/>
      <c r="M2711" s="17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4"/>
      <c r="AF2711" s="17"/>
    </row>
    <row r="2712">
      <c r="A2712" s="17"/>
      <c r="B2712" s="18"/>
      <c r="C2712" s="19"/>
      <c r="D2712" s="17"/>
      <c r="E2712" s="17"/>
      <c r="F2712" s="17"/>
      <c r="G2712" s="17"/>
      <c r="H2712" s="17"/>
      <c r="I2712" s="20"/>
      <c r="J2712" s="17"/>
      <c r="K2712" s="19"/>
      <c r="L2712" s="17"/>
      <c r="M2712" s="17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  <c r="AD2712" s="17"/>
      <c r="AE2712" s="14"/>
      <c r="AF2712" s="17"/>
    </row>
    <row r="2713">
      <c r="A2713" s="17"/>
      <c r="B2713" s="18"/>
      <c r="C2713" s="19"/>
      <c r="D2713" s="17"/>
      <c r="E2713" s="17"/>
      <c r="F2713" s="17"/>
      <c r="G2713" s="17"/>
      <c r="H2713" s="17"/>
      <c r="I2713" s="20"/>
      <c r="J2713" s="17"/>
      <c r="K2713" s="19"/>
      <c r="L2713" s="17"/>
      <c r="M2713" s="17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4"/>
      <c r="AF2713" s="17"/>
    </row>
    <row r="2714">
      <c r="A2714" s="17"/>
      <c r="B2714" s="18"/>
      <c r="C2714" s="19"/>
      <c r="D2714" s="17"/>
      <c r="E2714" s="17"/>
      <c r="F2714" s="17"/>
      <c r="G2714" s="17"/>
      <c r="H2714" s="17"/>
      <c r="I2714" s="20"/>
      <c r="J2714" s="17"/>
      <c r="K2714" s="19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17"/>
      <c r="AE2714" s="14"/>
      <c r="AF2714" s="17"/>
    </row>
    <row r="2715">
      <c r="A2715" s="17"/>
      <c r="B2715" s="18"/>
      <c r="C2715" s="19"/>
      <c r="D2715" s="17"/>
      <c r="E2715" s="17"/>
      <c r="F2715" s="17"/>
      <c r="G2715" s="17"/>
      <c r="H2715" s="17"/>
      <c r="I2715" s="20"/>
      <c r="J2715" s="17"/>
      <c r="K2715" s="19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4"/>
      <c r="AF2715" s="17"/>
    </row>
    <row r="2716">
      <c r="A2716" s="17"/>
      <c r="B2716" s="18"/>
      <c r="C2716" s="19"/>
      <c r="D2716" s="17"/>
      <c r="E2716" s="17"/>
      <c r="F2716" s="17"/>
      <c r="G2716" s="17"/>
      <c r="H2716" s="17"/>
      <c r="I2716" s="20"/>
      <c r="J2716" s="17"/>
      <c r="K2716" s="19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17"/>
      <c r="AE2716" s="14"/>
      <c r="AF2716" s="17"/>
    </row>
    <row r="2717">
      <c r="A2717" s="17"/>
      <c r="B2717" s="18"/>
      <c r="C2717" s="19"/>
      <c r="D2717" s="17"/>
      <c r="E2717" s="17"/>
      <c r="F2717" s="17"/>
      <c r="G2717" s="17"/>
      <c r="H2717" s="17"/>
      <c r="I2717" s="20"/>
      <c r="J2717" s="17"/>
      <c r="K2717" s="19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4"/>
      <c r="AF2717" s="17"/>
    </row>
    <row r="2718">
      <c r="A2718" s="17"/>
      <c r="B2718" s="18"/>
      <c r="C2718" s="19"/>
      <c r="D2718" s="17"/>
      <c r="E2718" s="17"/>
      <c r="F2718" s="17"/>
      <c r="G2718" s="17"/>
      <c r="H2718" s="17"/>
      <c r="I2718" s="20"/>
      <c r="J2718" s="17"/>
      <c r="K2718" s="19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17"/>
      <c r="AE2718" s="14"/>
      <c r="AF2718" s="17"/>
    </row>
    <row r="2719">
      <c r="A2719" s="17"/>
      <c r="B2719" s="18"/>
      <c r="C2719" s="19"/>
      <c r="D2719" s="17"/>
      <c r="E2719" s="17"/>
      <c r="F2719" s="17"/>
      <c r="G2719" s="17"/>
      <c r="H2719" s="17"/>
      <c r="I2719" s="20"/>
      <c r="J2719" s="17"/>
      <c r="K2719" s="19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4"/>
      <c r="AF2719" s="17"/>
    </row>
    <row r="2720">
      <c r="A2720" s="17"/>
      <c r="B2720" s="18"/>
      <c r="C2720" s="19"/>
      <c r="D2720" s="17"/>
      <c r="E2720" s="17"/>
      <c r="F2720" s="17"/>
      <c r="G2720" s="17"/>
      <c r="H2720" s="17"/>
      <c r="I2720" s="20"/>
      <c r="J2720" s="17"/>
      <c r="K2720" s="19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4"/>
      <c r="AF2720" s="17"/>
    </row>
    <row r="2721">
      <c r="A2721" s="17"/>
      <c r="B2721" s="18"/>
      <c r="C2721" s="19"/>
      <c r="D2721" s="17"/>
      <c r="E2721" s="17"/>
      <c r="F2721" s="17"/>
      <c r="G2721" s="17"/>
      <c r="H2721" s="17"/>
      <c r="I2721" s="20"/>
      <c r="J2721" s="17"/>
      <c r="K2721" s="19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4"/>
      <c r="AF2721" s="17"/>
    </row>
    <row r="2722">
      <c r="A2722" s="17"/>
      <c r="B2722" s="18"/>
      <c r="C2722" s="19"/>
      <c r="D2722" s="17"/>
      <c r="E2722" s="17"/>
      <c r="F2722" s="17"/>
      <c r="G2722" s="17"/>
      <c r="H2722" s="17"/>
      <c r="I2722" s="20"/>
      <c r="J2722" s="17"/>
      <c r="K2722" s="19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17"/>
      <c r="AE2722" s="14"/>
      <c r="AF2722" s="17"/>
    </row>
    <row r="2723">
      <c r="A2723" s="17"/>
      <c r="B2723" s="18"/>
      <c r="C2723" s="19"/>
      <c r="D2723" s="17"/>
      <c r="E2723" s="17"/>
      <c r="F2723" s="17"/>
      <c r="G2723" s="17"/>
      <c r="H2723" s="17"/>
      <c r="I2723" s="20"/>
      <c r="J2723" s="17"/>
      <c r="K2723" s="19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4"/>
      <c r="AF2723" s="17"/>
    </row>
    <row r="2724">
      <c r="A2724" s="17"/>
      <c r="B2724" s="18"/>
      <c r="C2724" s="19"/>
      <c r="D2724" s="17"/>
      <c r="E2724" s="17"/>
      <c r="F2724" s="17"/>
      <c r="G2724" s="17"/>
      <c r="H2724" s="17"/>
      <c r="I2724" s="20"/>
      <c r="J2724" s="17"/>
      <c r="K2724" s="19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17"/>
      <c r="AE2724" s="14"/>
      <c r="AF2724" s="17"/>
    </row>
    <row r="2725">
      <c r="A2725" s="17"/>
      <c r="B2725" s="18"/>
      <c r="C2725" s="19"/>
      <c r="D2725" s="17"/>
      <c r="E2725" s="17"/>
      <c r="F2725" s="17"/>
      <c r="G2725" s="17"/>
      <c r="H2725" s="17"/>
      <c r="I2725" s="20"/>
      <c r="J2725" s="17"/>
      <c r="K2725" s="19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4"/>
      <c r="AF2725" s="17"/>
    </row>
    <row r="2726">
      <c r="A2726" s="17"/>
      <c r="B2726" s="18"/>
      <c r="C2726" s="19"/>
      <c r="D2726" s="17"/>
      <c r="E2726" s="17"/>
      <c r="F2726" s="17"/>
      <c r="G2726" s="17"/>
      <c r="H2726" s="17"/>
      <c r="I2726" s="20"/>
      <c r="J2726" s="17"/>
      <c r="K2726" s="19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17"/>
      <c r="AE2726" s="14"/>
      <c r="AF2726" s="17"/>
    </row>
    <row r="2727">
      <c r="A2727" s="17"/>
      <c r="B2727" s="18"/>
      <c r="C2727" s="19"/>
      <c r="D2727" s="17"/>
      <c r="E2727" s="17"/>
      <c r="F2727" s="17"/>
      <c r="G2727" s="17"/>
      <c r="H2727" s="17"/>
      <c r="I2727" s="20"/>
      <c r="J2727" s="17"/>
      <c r="K2727" s="19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4"/>
      <c r="AF2727" s="17"/>
    </row>
    <row r="2728">
      <c r="A2728" s="17"/>
      <c r="B2728" s="18"/>
      <c r="C2728" s="19"/>
      <c r="D2728" s="17"/>
      <c r="E2728" s="17"/>
      <c r="F2728" s="17"/>
      <c r="G2728" s="17"/>
      <c r="H2728" s="17"/>
      <c r="I2728" s="20"/>
      <c r="J2728" s="17"/>
      <c r="K2728" s="19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17"/>
      <c r="AE2728" s="14"/>
      <c r="AF2728" s="17"/>
    </row>
    <row r="2729">
      <c r="A2729" s="17"/>
      <c r="B2729" s="18"/>
      <c r="C2729" s="19"/>
      <c r="D2729" s="17"/>
      <c r="E2729" s="17"/>
      <c r="F2729" s="17"/>
      <c r="G2729" s="17"/>
      <c r="H2729" s="17"/>
      <c r="I2729" s="20"/>
      <c r="J2729" s="17"/>
      <c r="K2729" s="19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4"/>
      <c r="AF2729" s="17"/>
    </row>
    <row r="2730">
      <c r="A2730" s="17"/>
      <c r="B2730" s="18"/>
      <c r="C2730" s="19"/>
      <c r="D2730" s="17"/>
      <c r="E2730" s="17"/>
      <c r="F2730" s="17"/>
      <c r="G2730" s="17"/>
      <c r="H2730" s="17"/>
      <c r="I2730" s="20"/>
      <c r="J2730" s="17"/>
      <c r="K2730" s="19"/>
      <c r="L2730" s="17"/>
      <c r="M2730" s="17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4"/>
      <c r="AF2730" s="17"/>
    </row>
    <row r="2731">
      <c r="A2731" s="17"/>
      <c r="B2731" s="18"/>
      <c r="C2731" s="19"/>
      <c r="D2731" s="17"/>
      <c r="E2731" s="17"/>
      <c r="F2731" s="17"/>
      <c r="G2731" s="17"/>
      <c r="H2731" s="17"/>
      <c r="I2731" s="20"/>
      <c r="J2731" s="17"/>
      <c r="K2731" s="19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4"/>
      <c r="AF2731" s="17"/>
    </row>
    <row r="2732">
      <c r="A2732" s="17"/>
      <c r="B2732" s="18"/>
      <c r="C2732" s="19"/>
      <c r="D2732" s="17"/>
      <c r="E2732" s="17"/>
      <c r="F2732" s="17"/>
      <c r="G2732" s="17"/>
      <c r="H2732" s="17"/>
      <c r="I2732" s="20"/>
      <c r="J2732" s="17"/>
      <c r="K2732" s="19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  <c r="AD2732" s="17"/>
      <c r="AE2732" s="14"/>
      <c r="AF2732" s="17"/>
    </row>
    <row r="2733">
      <c r="A2733" s="17"/>
      <c r="B2733" s="18"/>
      <c r="C2733" s="19"/>
      <c r="D2733" s="17"/>
      <c r="E2733" s="17"/>
      <c r="F2733" s="17"/>
      <c r="G2733" s="17"/>
      <c r="H2733" s="17"/>
      <c r="I2733" s="20"/>
      <c r="J2733" s="17"/>
      <c r="K2733" s="19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4"/>
      <c r="AF2733" s="17"/>
    </row>
    <row r="2734">
      <c r="A2734" s="17"/>
      <c r="B2734" s="18"/>
      <c r="C2734" s="19"/>
      <c r="D2734" s="17"/>
      <c r="E2734" s="17"/>
      <c r="F2734" s="17"/>
      <c r="G2734" s="17"/>
      <c r="H2734" s="17"/>
      <c r="I2734" s="20"/>
      <c r="J2734" s="17"/>
      <c r="K2734" s="19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  <c r="AD2734" s="17"/>
      <c r="AE2734" s="14"/>
      <c r="AF2734" s="17"/>
    </row>
    <row r="2735">
      <c r="A2735" s="17"/>
      <c r="B2735" s="18"/>
      <c r="C2735" s="19"/>
      <c r="D2735" s="17"/>
      <c r="E2735" s="17"/>
      <c r="F2735" s="17"/>
      <c r="G2735" s="17"/>
      <c r="H2735" s="17"/>
      <c r="I2735" s="20"/>
      <c r="J2735" s="17"/>
      <c r="K2735" s="19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4"/>
      <c r="AF2735" s="17"/>
    </row>
    <row r="2736">
      <c r="A2736" s="17"/>
      <c r="B2736" s="18"/>
      <c r="C2736" s="19"/>
      <c r="D2736" s="17"/>
      <c r="E2736" s="17"/>
      <c r="F2736" s="17"/>
      <c r="G2736" s="17"/>
      <c r="H2736" s="17"/>
      <c r="I2736" s="20"/>
      <c r="J2736" s="17"/>
      <c r="K2736" s="19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  <c r="AD2736" s="17"/>
      <c r="AE2736" s="14"/>
      <c r="AF2736" s="17"/>
    </row>
    <row r="2737">
      <c r="A2737" s="17"/>
      <c r="B2737" s="18"/>
      <c r="C2737" s="19"/>
      <c r="D2737" s="17"/>
      <c r="E2737" s="17"/>
      <c r="F2737" s="17"/>
      <c r="G2737" s="17"/>
      <c r="H2737" s="17"/>
      <c r="I2737" s="20"/>
      <c r="J2737" s="17"/>
      <c r="K2737" s="19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4"/>
      <c r="AF2737" s="17"/>
    </row>
    <row r="2738">
      <c r="A2738" s="17"/>
      <c r="B2738" s="18"/>
      <c r="C2738" s="19"/>
      <c r="D2738" s="17"/>
      <c r="E2738" s="17"/>
      <c r="F2738" s="17"/>
      <c r="G2738" s="17"/>
      <c r="H2738" s="17"/>
      <c r="I2738" s="20"/>
      <c r="J2738" s="17"/>
      <c r="K2738" s="19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  <c r="AD2738" s="17"/>
      <c r="AE2738" s="14"/>
      <c r="AF2738" s="17"/>
    </row>
    <row r="2739">
      <c r="A2739" s="17"/>
      <c r="B2739" s="18"/>
      <c r="C2739" s="19"/>
      <c r="D2739" s="17"/>
      <c r="E2739" s="17"/>
      <c r="F2739" s="17"/>
      <c r="G2739" s="17"/>
      <c r="H2739" s="17"/>
      <c r="I2739" s="20"/>
      <c r="J2739" s="17"/>
      <c r="K2739" s="19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4"/>
      <c r="AF2739" s="17"/>
    </row>
    <row r="2740">
      <c r="A2740" s="17"/>
      <c r="B2740" s="18"/>
      <c r="C2740" s="19"/>
      <c r="D2740" s="17"/>
      <c r="E2740" s="17"/>
      <c r="F2740" s="17"/>
      <c r="G2740" s="17"/>
      <c r="H2740" s="17"/>
      <c r="I2740" s="20"/>
      <c r="J2740" s="17"/>
      <c r="K2740" s="19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  <c r="AD2740" s="17"/>
      <c r="AE2740" s="14"/>
      <c r="AF2740" s="17"/>
    </row>
    <row r="2741">
      <c r="A2741" s="17"/>
      <c r="B2741" s="18"/>
      <c r="C2741" s="19"/>
      <c r="D2741" s="17"/>
      <c r="E2741" s="17"/>
      <c r="F2741" s="17"/>
      <c r="G2741" s="17"/>
      <c r="H2741" s="17"/>
      <c r="I2741" s="20"/>
      <c r="J2741" s="17"/>
      <c r="K2741" s="19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4"/>
      <c r="AF2741" s="17"/>
    </row>
    <row r="2742">
      <c r="A2742" s="17"/>
      <c r="B2742" s="18"/>
      <c r="C2742" s="19"/>
      <c r="D2742" s="17"/>
      <c r="E2742" s="17"/>
      <c r="F2742" s="17"/>
      <c r="G2742" s="17"/>
      <c r="H2742" s="17"/>
      <c r="I2742" s="20"/>
      <c r="J2742" s="17"/>
      <c r="K2742" s="19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  <c r="AD2742" s="17"/>
      <c r="AE2742" s="14"/>
      <c r="AF2742" s="17"/>
    </row>
    <row r="2743">
      <c r="A2743" s="17"/>
      <c r="B2743" s="18"/>
      <c r="C2743" s="19"/>
      <c r="D2743" s="17"/>
      <c r="E2743" s="17"/>
      <c r="F2743" s="17"/>
      <c r="G2743" s="17"/>
      <c r="H2743" s="17"/>
      <c r="I2743" s="20"/>
      <c r="J2743" s="17"/>
      <c r="K2743" s="19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4"/>
      <c r="AF2743" s="17"/>
    </row>
    <row r="2744">
      <c r="A2744" s="17"/>
      <c r="B2744" s="18"/>
      <c r="C2744" s="19"/>
      <c r="D2744" s="17"/>
      <c r="E2744" s="17"/>
      <c r="F2744" s="17"/>
      <c r="G2744" s="17"/>
      <c r="H2744" s="17"/>
      <c r="I2744" s="20"/>
      <c r="J2744" s="17"/>
      <c r="K2744" s="19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  <c r="AD2744" s="17"/>
      <c r="AE2744" s="14"/>
      <c r="AF2744" s="17"/>
    </row>
    <row r="2745">
      <c r="A2745" s="17"/>
      <c r="B2745" s="18"/>
      <c r="C2745" s="19"/>
      <c r="D2745" s="17"/>
      <c r="E2745" s="17"/>
      <c r="F2745" s="17"/>
      <c r="G2745" s="17"/>
      <c r="H2745" s="17"/>
      <c r="I2745" s="20"/>
      <c r="J2745" s="17"/>
      <c r="K2745" s="19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4"/>
      <c r="AF2745" s="17"/>
    </row>
    <row r="2746">
      <c r="A2746" s="17"/>
      <c r="B2746" s="18"/>
      <c r="C2746" s="19"/>
      <c r="D2746" s="17"/>
      <c r="E2746" s="17"/>
      <c r="F2746" s="17"/>
      <c r="G2746" s="17"/>
      <c r="H2746" s="17"/>
      <c r="I2746" s="20"/>
      <c r="J2746" s="17"/>
      <c r="K2746" s="19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  <c r="AD2746" s="17"/>
      <c r="AE2746" s="14"/>
      <c r="AF2746" s="17"/>
    </row>
    <row r="2747">
      <c r="A2747" s="17"/>
      <c r="B2747" s="18"/>
      <c r="C2747" s="19"/>
      <c r="D2747" s="17"/>
      <c r="E2747" s="17"/>
      <c r="F2747" s="17"/>
      <c r="G2747" s="17"/>
      <c r="H2747" s="17"/>
      <c r="I2747" s="20"/>
      <c r="J2747" s="17"/>
      <c r="K2747" s="19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4"/>
      <c r="AF2747" s="17"/>
    </row>
    <row r="2748">
      <c r="A2748" s="17"/>
      <c r="B2748" s="18"/>
      <c r="C2748" s="19"/>
      <c r="D2748" s="17"/>
      <c r="E2748" s="17"/>
      <c r="F2748" s="17"/>
      <c r="G2748" s="17"/>
      <c r="H2748" s="17"/>
      <c r="I2748" s="20"/>
      <c r="J2748" s="17"/>
      <c r="K2748" s="19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  <c r="AD2748" s="17"/>
      <c r="AE2748" s="14"/>
      <c r="AF2748" s="17"/>
    </row>
    <row r="2749">
      <c r="A2749" s="17"/>
      <c r="B2749" s="18"/>
      <c r="C2749" s="19"/>
      <c r="D2749" s="17"/>
      <c r="E2749" s="17"/>
      <c r="F2749" s="17"/>
      <c r="G2749" s="17"/>
      <c r="H2749" s="17"/>
      <c r="I2749" s="20"/>
      <c r="J2749" s="17"/>
      <c r="K2749" s="19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4"/>
      <c r="AF2749" s="17"/>
    </row>
    <row r="2750">
      <c r="A2750" s="17"/>
      <c r="B2750" s="18"/>
      <c r="C2750" s="19"/>
      <c r="D2750" s="17"/>
      <c r="E2750" s="17"/>
      <c r="F2750" s="17"/>
      <c r="G2750" s="17"/>
      <c r="H2750" s="17"/>
      <c r="I2750" s="20"/>
      <c r="J2750" s="17"/>
      <c r="K2750" s="19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  <c r="AD2750" s="17"/>
      <c r="AE2750" s="14"/>
      <c r="AF2750" s="17"/>
    </row>
    <row r="2751">
      <c r="A2751" s="17"/>
      <c r="B2751" s="18"/>
      <c r="C2751" s="19"/>
      <c r="D2751" s="17"/>
      <c r="E2751" s="17"/>
      <c r="F2751" s="17"/>
      <c r="G2751" s="17"/>
      <c r="H2751" s="17"/>
      <c r="I2751" s="20"/>
      <c r="J2751" s="17"/>
      <c r="K2751" s="19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4"/>
      <c r="AF2751" s="17"/>
    </row>
    <row r="2752">
      <c r="A2752" s="17"/>
      <c r="B2752" s="18"/>
      <c r="C2752" s="19"/>
      <c r="D2752" s="17"/>
      <c r="E2752" s="17"/>
      <c r="F2752" s="17"/>
      <c r="G2752" s="17"/>
      <c r="H2752" s="17"/>
      <c r="I2752" s="20"/>
      <c r="J2752" s="17"/>
      <c r="K2752" s="19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  <c r="AD2752" s="17"/>
      <c r="AE2752" s="14"/>
      <c r="AF2752" s="17"/>
    </row>
    <row r="2753">
      <c r="A2753" s="17"/>
      <c r="B2753" s="18"/>
      <c r="C2753" s="19"/>
      <c r="D2753" s="17"/>
      <c r="E2753" s="17"/>
      <c r="F2753" s="17"/>
      <c r="G2753" s="17"/>
      <c r="H2753" s="17"/>
      <c r="I2753" s="20"/>
      <c r="J2753" s="17"/>
      <c r="K2753" s="19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4"/>
      <c r="AF2753" s="17"/>
    </row>
    <row r="2754">
      <c r="A2754" s="17"/>
      <c r="B2754" s="18"/>
      <c r="C2754" s="19"/>
      <c r="D2754" s="17"/>
      <c r="E2754" s="17"/>
      <c r="F2754" s="17"/>
      <c r="G2754" s="17"/>
      <c r="H2754" s="17"/>
      <c r="I2754" s="20"/>
      <c r="J2754" s="17"/>
      <c r="K2754" s="19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4"/>
      <c r="AF2754" s="17"/>
    </row>
    <row r="2755">
      <c r="A2755" s="17"/>
      <c r="B2755" s="18"/>
      <c r="C2755" s="19"/>
      <c r="D2755" s="17"/>
      <c r="E2755" s="17"/>
      <c r="F2755" s="17"/>
      <c r="G2755" s="17"/>
      <c r="H2755" s="17"/>
      <c r="I2755" s="20"/>
      <c r="J2755" s="17"/>
      <c r="K2755" s="19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4"/>
      <c r="AF2755" s="17"/>
    </row>
    <row r="2756">
      <c r="A2756" s="17"/>
      <c r="B2756" s="18"/>
      <c r="C2756" s="19"/>
      <c r="D2756" s="17"/>
      <c r="E2756" s="17"/>
      <c r="F2756" s="17"/>
      <c r="G2756" s="17"/>
      <c r="H2756" s="17"/>
      <c r="I2756" s="20"/>
      <c r="J2756" s="17"/>
      <c r="K2756" s="19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  <c r="AD2756" s="17"/>
      <c r="AE2756" s="14"/>
      <c r="AF2756" s="17"/>
    </row>
    <row r="2757">
      <c r="A2757" s="17"/>
      <c r="B2757" s="18"/>
      <c r="C2757" s="19"/>
      <c r="D2757" s="17"/>
      <c r="E2757" s="17"/>
      <c r="F2757" s="17"/>
      <c r="G2757" s="17"/>
      <c r="H2757" s="17"/>
      <c r="I2757" s="20"/>
      <c r="J2757" s="17"/>
      <c r="K2757" s="19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4"/>
      <c r="AF2757" s="17"/>
    </row>
    <row r="2758">
      <c r="A2758" s="17"/>
      <c r="B2758" s="18"/>
      <c r="C2758" s="19"/>
      <c r="D2758" s="17"/>
      <c r="E2758" s="17"/>
      <c r="F2758" s="17"/>
      <c r="G2758" s="17"/>
      <c r="H2758" s="17"/>
      <c r="I2758" s="20"/>
      <c r="J2758" s="17"/>
      <c r="K2758" s="19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  <c r="AD2758" s="17"/>
      <c r="AE2758" s="14"/>
      <c r="AF2758" s="17"/>
    </row>
    <row r="2759">
      <c r="A2759" s="17"/>
      <c r="B2759" s="18"/>
      <c r="C2759" s="19"/>
      <c r="D2759" s="17"/>
      <c r="E2759" s="17"/>
      <c r="F2759" s="17"/>
      <c r="G2759" s="17"/>
      <c r="H2759" s="17"/>
      <c r="I2759" s="20"/>
      <c r="J2759" s="17"/>
      <c r="K2759" s="19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4"/>
      <c r="AF2759" s="17"/>
    </row>
    <row r="2760">
      <c r="A2760" s="17"/>
      <c r="B2760" s="18"/>
      <c r="C2760" s="19"/>
      <c r="D2760" s="17"/>
      <c r="E2760" s="17"/>
      <c r="F2760" s="17"/>
      <c r="G2760" s="17"/>
      <c r="H2760" s="17"/>
      <c r="I2760" s="20"/>
      <c r="J2760" s="17"/>
      <c r="K2760" s="19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  <c r="AD2760" s="17"/>
      <c r="AE2760" s="14"/>
      <c r="AF2760" s="17"/>
    </row>
    <row r="2761">
      <c r="A2761" s="17"/>
      <c r="B2761" s="18"/>
      <c r="C2761" s="19"/>
      <c r="D2761" s="17"/>
      <c r="E2761" s="17"/>
      <c r="F2761" s="17"/>
      <c r="G2761" s="17"/>
      <c r="H2761" s="17"/>
      <c r="I2761" s="20"/>
      <c r="J2761" s="17"/>
      <c r="K2761" s="19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4"/>
      <c r="AF2761" s="17"/>
    </row>
    <row r="2762">
      <c r="A2762" s="17"/>
      <c r="B2762" s="18"/>
      <c r="C2762" s="19"/>
      <c r="D2762" s="17"/>
      <c r="E2762" s="17"/>
      <c r="F2762" s="17"/>
      <c r="G2762" s="17"/>
      <c r="H2762" s="17"/>
      <c r="I2762" s="20"/>
      <c r="J2762" s="17"/>
      <c r="K2762" s="19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17"/>
      <c r="AE2762" s="14"/>
      <c r="AF2762" s="17"/>
    </row>
    <row r="2763">
      <c r="A2763" s="17"/>
      <c r="B2763" s="18"/>
      <c r="C2763" s="19"/>
      <c r="D2763" s="17"/>
      <c r="E2763" s="17"/>
      <c r="F2763" s="17"/>
      <c r="G2763" s="17"/>
      <c r="H2763" s="17"/>
      <c r="I2763" s="20"/>
      <c r="J2763" s="17"/>
      <c r="K2763" s="19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4"/>
      <c r="AF2763" s="17"/>
    </row>
    <row r="2764">
      <c r="A2764" s="17"/>
      <c r="B2764" s="18"/>
      <c r="C2764" s="19"/>
      <c r="D2764" s="17"/>
      <c r="E2764" s="17"/>
      <c r="F2764" s="17"/>
      <c r="G2764" s="17"/>
      <c r="H2764" s="17"/>
      <c r="I2764" s="20"/>
      <c r="J2764" s="17"/>
      <c r="K2764" s="19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17"/>
      <c r="AE2764" s="14"/>
      <c r="AF2764" s="17"/>
    </row>
    <row r="2765">
      <c r="A2765" s="17"/>
      <c r="B2765" s="18"/>
      <c r="C2765" s="19"/>
      <c r="D2765" s="17"/>
      <c r="E2765" s="17"/>
      <c r="F2765" s="17"/>
      <c r="G2765" s="17"/>
      <c r="H2765" s="17"/>
      <c r="I2765" s="20"/>
      <c r="J2765" s="17"/>
      <c r="K2765" s="19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4"/>
      <c r="AF2765" s="17"/>
    </row>
    <row r="2766">
      <c r="A2766" s="17"/>
      <c r="B2766" s="18"/>
      <c r="C2766" s="19"/>
      <c r="D2766" s="17"/>
      <c r="E2766" s="17"/>
      <c r="F2766" s="17"/>
      <c r="G2766" s="17"/>
      <c r="H2766" s="17"/>
      <c r="I2766" s="20"/>
      <c r="J2766" s="17"/>
      <c r="K2766" s="19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17"/>
      <c r="AE2766" s="14"/>
      <c r="AF2766" s="17"/>
    </row>
    <row r="2767">
      <c r="A2767" s="17"/>
      <c r="B2767" s="18"/>
      <c r="C2767" s="19"/>
      <c r="D2767" s="17"/>
      <c r="E2767" s="17"/>
      <c r="F2767" s="17"/>
      <c r="G2767" s="17"/>
      <c r="H2767" s="17"/>
      <c r="I2767" s="20"/>
      <c r="J2767" s="17"/>
      <c r="K2767" s="19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4"/>
      <c r="AF2767" s="17"/>
    </row>
    <row r="2768">
      <c r="A2768" s="17"/>
      <c r="B2768" s="18"/>
      <c r="C2768" s="19"/>
      <c r="D2768" s="17"/>
      <c r="E2768" s="17"/>
      <c r="F2768" s="17"/>
      <c r="G2768" s="17"/>
      <c r="H2768" s="17"/>
      <c r="I2768" s="20"/>
      <c r="J2768" s="17"/>
      <c r="K2768" s="19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17"/>
      <c r="AE2768" s="14"/>
      <c r="AF2768" s="17"/>
    </row>
    <row r="2769">
      <c r="A2769" s="17"/>
      <c r="B2769" s="18"/>
      <c r="C2769" s="19"/>
      <c r="D2769" s="17"/>
      <c r="E2769" s="17"/>
      <c r="F2769" s="17"/>
      <c r="G2769" s="17"/>
      <c r="H2769" s="17"/>
      <c r="I2769" s="20"/>
      <c r="J2769" s="17"/>
      <c r="K2769" s="19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4"/>
      <c r="AF2769" s="17"/>
    </row>
    <row r="2770">
      <c r="A2770" s="17"/>
      <c r="B2770" s="18"/>
      <c r="C2770" s="19"/>
      <c r="D2770" s="17"/>
      <c r="E2770" s="17"/>
      <c r="F2770" s="17"/>
      <c r="G2770" s="17"/>
      <c r="H2770" s="17"/>
      <c r="I2770" s="20"/>
      <c r="J2770" s="17"/>
      <c r="K2770" s="19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17"/>
      <c r="AE2770" s="14"/>
      <c r="AF2770" s="17"/>
    </row>
    <row r="2771">
      <c r="A2771" s="17"/>
      <c r="B2771" s="18"/>
      <c r="C2771" s="19"/>
      <c r="D2771" s="17"/>
      <c r="E2771" s="17"/>
      <c r="F2771" s="17"/>
      <c r="G2771" s="17"/>
      <c r="H2771" s="17"/>
      <c r="I2771" s="20"/>
      <c r="J2771" s="17"/>
      <c r="K2771" s="19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4"/>
      <c r="AF2771" s="17"/>
    </row>
    <row r="2772">
      <c r="A2772" s="17"/>
      <c r="B2772" s="18"/>
      <c r="C2772" s="19"/>
      <c r="D2772" s="17"/>
      <c r="E2772" s="17"/>
      <c r="F2772" s="17"/>
      <c r="G2772" s="17"/>
      <c r="H2772" s="17"/>
      <c r="I2772" s="20"/>
      <c r="J2772" s="17"/>
      <c r="K2772" s="19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17"/>
      <c r="AE2772" s="14"/>
      <c r="AF2772" s="17"/>
    </row>
    <row r="2773">
      <c r="A2773" s="17"/>
      <c r="B2773" s="18"/>
      <c r="C2773" s="19"/>
      <c r="D2773" s="17"/>
      <c r="E2773" s="17"/>
      <c r="F2773" s="17"/>
      <c r="G2773" s="17"/>
      <c r="H2773" s="17"/>
      <c r="I2773" s="20"/>
      <c r="J2773" s="17"/>
      <c r="K2773" s="19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4"/>
      <c r="AF2773" s="17"/>
    </row>
    <row r="2774">
      <c r="A2774" s="17"/>
      <c r="B2774" s="18"/>
      <c r="C2774" s="19"/>
      <c r="D2774" s="17"/>
      <c r="E2774" s="17"/>
      <c r="F2774" s="17"/>
      <c r="G2774" s="17"/>
      <c r="H2774" s="17"/>
      <c r="I2774" s="20"/>
      <c r="J2774" s="17"/>
      <c r="K2774" s="19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17"/>
      <c r="AE2774" s="14"/>
      <c r="AF2774" s="17"/>
    </row>
    <row r="2775">
      <c r="A2775" s="17"/>
      <c r="B2775" s="18"/>
      <c r="C2775" s="19"/>
      <c r="D2775" s="17"/>
      <c r="E2775" s="17"/>
      <c r="F2775" s="17"/>
      <c r="G2775" s="17"/>
      <c r="H2775" s="17"/>
      <c r="I2775" s="20"/>
      <c r="J2775" s="17"/>
      <c r="K2775" s="19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4"/>
      <c r="AF2775" s="17"/>
    </row>
    <row r="2776">
      <c r="A2776" s="17"/>
      <c r="B2776" s="18"/>
      <c r="C2776" s="19"/>
      <c r="D2776" s="17"/>
      <c r="E2776" s="17"/>
      <c r="F2776" s="17"/>
      <c r="G2776" s="17"/>
      <c r="H2776" s="17"/>
      <c r="I2776" s="20"/>
      <c r="J2776" s="17"/>
      <c r="K2776" s="19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17"/>
      <c r="AE2776" s="14"/>
      <c r="AF2776" s="17"/>
    </row>
    <row r="2777">
      <c r="A2777" s="17"/>
      <c r="B2777" s="18"/>
      <c r="C2777" s="19"/>
      <c r="D2777" s="17"/>
      <c r="E2777" s="17"/>
      <c r="F2777" s="17"/>
      <c r="G2777" s="17"/>
      <c r="H2777" s="17"/>
      <c r="I2777" s="20"/>
      <c r="J2777" s="17"/>
      <c r="K2777" s="19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4"/>
      <c r="AF2777" s="17"/>
    </row>
    <row r="2778">
      <c r="A2778" s="17"/>
      <c r="B2778" s="18"/>
      <c r="C2778" s="19"/>
      <c r="D2778" s="17"/>
      <c r="E2778" s="17"/>
      <c r="F2778" s="17"/>
      <c r="G2778" s="17"/>
      <c r="H2778" s="17"/>
      <c r="I2778" s="20"/>
      <c r="J2778" s="17"/>
      <c r="K2778" s="19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  <c r="AD2778" s="17"/>
      <c r="AE2778" s="14"/>
      <c r="AF2778" s="17"/>
    </row>
    <row r="2779">
      <c r="A2779" s="17"/>
      <c r="B2779" s="18"/>
      <c r="C2779" s="19"/>
      <c r="D2779" s="17"/>
      <c r="E2779" s="17"/>
      <c r="F2779" s="17"/>
      <c r="G2779" s="17"/>
      <c r="H2779" s="17"/>
      <c r="I2779" s="20"/>
      <c r="J2779" s="17"/>
      <c r="K2779" s="19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4"/>
      <c r="AF2779" s="17"/>
    </row>
    <row r="2780">
      <c r="A2780" s="17"/>
      <c r="B2780" s="18"/>
      <c r="C2780" s="19"/>
      <c r="D2780" s="17"/>
      <c r="E2780" s="17"/>
      <c r="F2780" s="17"/>
      <c r="G2780" s="17"/>
      <c r="H2780" s="17"/>
      <c r="I2780" s="20"/>
      <c r="J2780" s="17"/>
      <c r="K2780" s="19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  <c r="AD2780" s="17"/>
      <c r="AE2780" s="14"/>
      <c r="AF2780" s="17"/>
    </row>
    <row r="2781">
      <c r="A2781" s="17"/>
      <c r="B2781" s="18"/>
      <c r="C2781" s="19"/>
      <c r="D2781" s="17"/>
      <c r="E2781" s="17"/>
      <c r="F2781" s="17"/>
      <c r="G2781" s="17"/>
      <c r="H2781" s="17"/>
      <c r="I2781" s="20"/>
      <c r="J2781" s="17"/>
      <c r="K2781" s="19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4"/>
      <c r="AF2781" s="17"/>
    </row>
    <row r="2782">
      <c r="A2782" s="17"/>
      <c r="B2782" s="18"/>
      <c r="C2782" s="19"/>
      <c r="D2782" s="17"/>
      <c r="E2782" s="17"/>
      <c r="F2782" s="17"/>
      <c r="G2782" s="17"/>
      <c r="H2782" s="17"/>
      <c r="I2782" s="20"/>
      <c r="J2782" s="17"/>
      <c r="K2782" s="19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  <c r="AD2782" s="17"/>
      <c r="AE2782" s="14"/>
      <c r="AF2782" s="17"/>
    </row>
    <row r="2783">
      <c r="A2783" s="17"/>
      <c r="B2783" s="18"/>
      <c r="C2783" s="19"/>
      <c r="D2783" s="17"/>
      <c r="E2783" s="17"/>
      <c r="F2783" s="17"/>
      <c r="G2783" s="17"/>
      <c r="H2783" s="17"/>
      <c r="I2783" s="20"/>
      <c r="J2783" s="17"/>
      <c r="K2783" s="19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4"/>
      <c r="AF2783" s="17"/>
    </row>
    <row r="2784">
      <c r="A2784" s="17"/>
      <c r="B2784" s="18"/>
      <c r="C2784" s="19"/>
      <c r="D2784" s="17"/>
      <c r="E2784" s="17"/>
      <c r="F2784" s="17"/>
      <c r="G2784" s="17"/>
      <c r="H2784" s="17"/>
      <c r="I2784" s="20"/>
      <c r="J2784" s="17"/>
      <c r="K2784" s="19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  <c r="AD2784" s="17"/>
      <c r="AE2784" s="14"/>
      <c r="AF2784" s="17"/>
    </row>
    <row r="2785">
      <c r="A2785" s="17"/>
      <c r="B2785" s="18"/>
      <c r="C2785" s="19"/>
      <c r="D2785" s="17"/>
      <c r="E2785" s="17"/>
      <c r="F2785" s="17"/>
      <c r="G2785" s="17"/>
      <c r="H2785" s="17"/>
      <c r="I2785" s="20"/>
      <c r="J2785" s="17"/>
      <c r="K2785" s="19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4"/>
      <c r="AF2785" s="17"/>
    </row>
    <row r="2786">
      <c r="A2786" s="17"/>
      <c r="B2786" s="18"/>
      <c r="C2786" s="19"/>
      <c r="D2786" s="17"/>
      <c r="E2786" s="17"/>
      <c r="F2786" s="17"/>
      <c r="G2786" s="17"/>
      <c r="H2786" s="17"/>
      <c r="I2786" s="20"/>
      <c r="J2786" s="17"/>
      <c r="K2786" s="19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  <c r="AD2786" s="17"/>
      <c r="AE2786" s="14"/>
      <c r="AF2786" s="17"/>
    </row>
    <row r="2787">
      <c r="A2787" s="17"/>
      <c r="B2787" s="18"/>
      <c r="C2787" s="19"/>
      <c r="D2787" s="17"/>
      <c r="E2787" s="17"/>
      <c r="F2787" s="17"/>
      <c r="G2787" s="17"/>
      <c r="H2787" s="17"/>
      <c r="I2787" s="20"/>
      <c r="J2787" s="17"/>
      <c r="K2787" s="19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4"/>
      <c r="AF2787" s="17"/>
    </row>
    <row r="2788">
      <c r="A2788" s="17"/>
      <c r="B2788" s="18"/>
      <c r="C2788" s="19"/>
      <c r="D2788" s="17"/>
      <c r="E2788" s="17"/>
      <c r="F2788" s="17"/>
      <c r="G2788" s="17"/>
      <c r="H2788" s="17"/>
      <c r="I2788" s="20"/>
      <c r="J2788" s="17"/>
      <c r="K2788" s="19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  <c r="AD2788" s="17"/>
      <c r="AE2788" s="14"/>
      <c r="AF2788" s="17"/>
    </row>
    <row r="2789">
      <c r="A2789" s="17"/>
      <c r="B2789" s="18"/>
      <c r="C2789" s="19"/>
      <c r="D2789" s="17"/>
      <c r="E2789" s="17"/>
      <c r="F2789" s="17"/>
      <c r="G2789" s="17"/>
      <c r="H2789" s="17"/>
      <c r="I2789" s="20"/>
      <c r="J2789" s="17"/>
      <c r="K2789" s="19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4"/>
      <c r="AF2789" s="17"/>
    </row>
    <row r="2790">
      <c r="A2790" s="17"/>
      <c r="B2790" s="18"/>
      <c r="C2790" s="19"/>
      <c r="D2790" s="17"/>
      <c r="E2790" s="17"/>
      <c r="F2790" s="17"/>
      <c r="G2790" s="17"/>
      <c r="H2790" s="17"/>
      <c r="I2790" s="20"/>
      <c r="J2790" s="17"/>
      <c r="K2790" s="19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  <c r="AD2790" s="17"/>
      <c r="AE2790" s="14"/>
      <c r="AF2790" s="17"/>
    </row>
    <row r="2791">
      <c r="A2791" s="17"/>
      <c r="B2791" s="18"/>
      <c r="C2791" s="19"/>
      <c r="D2791" s="17"/>
      <c r="E2791" s="17"/>
      <c r="F2791" s="17"/>
      <c r="G2791" s="17"/>
      <c r="H2791" s="17"/>
      <c r="I2791" s="20"/>
      <c r="J2791" s="17"/>
      <c r="K2791" s="19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4"/>
      <c r="AF2791" s="17"/>
    </row>
    <row r="2792">
      <c r="A2792" s="17"/>
      <c r="B2792" s="18"/>
      <c r="C2792" s="19"/>
      <c r="D2792" s="17"/>
      <c r="E2792" s="17"/>
      <c r="F2792" s="17"/>
      <c r="G2792" s="17"/>
      <c r="H2792" s="17"/>
      <c r="I2792" s="20"/>
      <c r="J2792" s="17"/>
      <c r="K2792" s="19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  <c r="AD2792" s="17"/>
      <c r="AE2792" s="14"/>
      <c r="AF2792" s="17"/>
    </row>
    <row r="2793">
      <c r="A2793" s="17"/>
      <c r="B2793" s="18"/>
      <c r="C2793" s="19"/>
      <c r="D2793" s="17"/>
      <c r="E2793" s="17"/>
      <c r="F2793" s="17"/>
      <c r="G2793" s="17"/>
      <c r="H2793" s="17"/>
      <c r="I2793" s="20"/>
      <c r="J2793" s="17"/>
      <c r="K2793" s="19"/>
      <c r="L2793" s="17"/>
      <c r="M2793" s="17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4"/>
      <c r="AF2793" s="17"/>
    </row>
    <row r="2794">
      <c r="A2794" s="17"/>
      <c r="B2794" s="18"/>
      <c r="C2794" s="19"/>
      <c r="D2794" s="17"/>
      <c r="E2794" s="17"/>
      <c r="F2794" s="17"/>
      <c r="G2794" s="17"/>
      <c r="H2794" s="17"/>
      <c r="I2794" s="20"/>
      <c r="J2794" s="17"/>
      <c r="K2794" s="19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4"/>
      <c r="AF2794" s="17"/>
    </row>
    <row r="2795">
      <c r="A2795" s="17"/>
      <c r="B2795" s="18"/>
      <c r="C2795" s="19"/>
      <c r="D2795" s="17"/>
      <c r="E2795" s="17"/>
      <c r="F2795" s="17"/>
      <c r="G2795" s="17"/>
      <c r="H2795" s="17"/>
      <c r="I2795" s="20"/>
      <c r="J2795" s="17"/>
      <c r="K2795" s="19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4"/>
      <c r="AF2795" s="17"/>
    </row>
    <row r="2796">
      <c r="A2796" s="17"/>
      <c r="B2796" s="18"/>
      <c r="C2796" s="19"/>
      <c r="D2796" s="17"/>
      <c r="E2796" s="17"/>
      <c r="F2796" s="17"/>
      <c r="G2796" s="17"/>
      <c r="H2796" s="17"/>
      <c r="I2796" s="20"/>
      <c r="J2796" s="17"/>
      <c r="K2796" s="19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  <c r="AD2796" s="17"/>
      <c r="AE2796" s="14"/>
      <c r="AF2796" s="17"/>
    </row>
    <row r="2797">
      <c r="A2797" s="17"/>
      <c r="B2797" s="18"/>
      <c r="C2797" s="19"/>
      <c r="D2797" s="17"/>
      <c r="E2797" s="17"/>
      <c r="F2797" s="17"/>
      <c r="G2797" s="17"/>
      <c r="H2797" s="17"/>
      <c r="I2797" s="20"/>
      <c r="J2797" s="17"/>
      <c r="K2797" s="19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4"/>
      <c r="AF2797" s="17"/>
    </row>
    <row r="2798">
      <c r="A2798" s="17"/>
      <c r="B2798" s="18"/>
      <c r="C2798" s="19"/>
      <c r="D2798" s="17"/>
      <c r="E2798" s="17"/>
      <c r="F2798" s="17"/>
      <c r="G2798" s="17"/>
      <c r="H2798" s="17"/>
      <c r="I2798" s="20"/>
      <c r="J2798" s="17"/>
      <c r="K2798" s="19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  <c r="AD2798" s="17"/>
      <c r="AE2798" s="14"/>
      <c r="AF2798" s="17"/>
    </row>
    <row r="2799">
      <c r="A2799" s="17"/>
      <c r="B2799" s="18"/>
      <c r="C2799" s="19"/>
      <c r="D2799" s="17"/>
      <c r="E2799" s="17"/>
      <c r="F2799" s="17"/>
      <c r="G2799" s="17"/>
      <c r="H2799" s="17"/>
      <c r="I2799" s="20"/>
      <c r="J2799" s="17"/>
      <c r="K2799" s="19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4"/>
      <c r="AF2799" s="17"/>
    </row>
    <row r="2800">
      <c r="A2800" s="17"/>
      <c r="B2800" s="18"/>
      <c r="C2800" s="19"/>
      <c r="D2800" s="17"/>
      <c r="E2800" s="17"/>
      <c r="F2800" s="17"/>
      <c r="G2800" s="17"/>
      <c r="H2800" s="17"/>
      <c r="I2800" s="20"/>
      <c r="J2800" s="17"/>
      <c r="K2800" s="19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  <c r="AD2800" s="17"/>
      <c r="AE2800" s="14"/>
      <c r="AF2800" s="17"/>
    </row>
    <row r="2801">
      <c r="A2801" s="17"/>
      <c r="B2801" s="18"/>
      <c r="C2801" s="19"/>
      <c r="D2801" s="17"/>
      <c r="E2801" s="17"/>
      <c r="F2801" s="17"/>
      <c r="G2801" s="17"/>
      <c r="H2801" s="17"/>
      <c r="I2801" s="20"/>
      <c r="J2801" s="17"/>
      <c r="K2801" s="19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4"/>
      <c r="AF2801" s="17"/>
    </row>
    <row r="2802">
      <c r="A2802" s="17"/>
      <c r="B2802" s="18"/>
      <c r="C2802" s="19"/>
      <c r="D2802" s="17"/>
      <c r="E2802" s="17"/>
      <c r="F2802" s="17"/>
      <c r="G2802" s="17"/>
      <c r="H2802" s="17"/>
      <c r="I2802" s="20"/>
      <c r="J2802" s="17"/>
      <c r="K2802" s="19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  <c r="AD2802" s="17"/>
      <c r="AE2802" s="14"/>
      <c r="AF2802" s="17"/>
    </row>
    <row r="2803">
      <c r="A2803" s="17"/>
      <c r="B2803" s="18"/>
      <c r="C2803" s="19"/>
      <c r="D2803" s="17"/>
      <c r="E2803" s="17"/>
      <c r="F2803" s="17"/>
      <c r="G2803" s="17"/>
      <c r="H2803" s="17"/>
      <c r="I2803" s="20"/>
      <c r="J2803" s="17"/>
      <c r="K2803" s="19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4"/>
      <c r="AF2803" s="17"/>
    </row>
    <row r="2804">
      <c r="A2804" s="17"/>
      <c r="B2804" s="18"/>
      <c r="C2804" s="19"/>
      <c r="D2804" s="17"/>
      <c r="E2804" s="17"/>
      <c r="F2804" s="17"/>
      <c r="G2804" s="17"/>
      <c r="H2804" s="17"/>
      <c r="I2804" s="20"/>
      <c r="J2804" s="17"/>
      <c r="K2804" s="19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  <c r="AD2804" s="17"/>
      <c r="AE2804" s="14"/>
      <c r="AF2804" s="17"/>
    </row>
    <row r="2805">
      <c r="A2805" s="17"/>
      <c r="B2805" s="18"/>
      <c r="C2805" s="19"/>
      <c r="D2805" s="17"/>
      <c r="E2805" s="17"/>
      <c r="F2805" s="17"/>
      <c r="G2805" s="17"/>
      <c r="H2805" s="17"/>
      <c r="I2805" s="20"/>
      <c r="J2805" s="17"/>
      <c r="K2805" s="19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4"/>
      <c r="AF2805" s="17"/>
    </row>
    <row r="2806">
      <c r="A2806" s="17"/>
      <c r="B2806" s="18"/>
      <c r="C2806" s="19"/>
      <c r="D2806" s="17"/>
      <c r="E2806" s="17"/>
      <c r="F2806" s="17"/>
      <c r="G2806" s="17"/>
      <c r="H2806" s="17"/>
      <c r="I2806" s="20"/>
      <c r="J2806" s="17"/>
      <c r="K2806" s="19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  <c r="AD2806" s="17"/>
      <c r="AE2806" s="14"/>
      <c r="AF2806" s="17"/>
    </row>
    <row r="2807">
      <c r="A2807" s="17"/>
      <c r="B2807" s="18"/>
      <c r="C2807" s="19"/>
      <c r="D2807" s="17"/>
      <c r="E2807" s="17"/>
      <c r="F2807" s="17"/>
      <c r="G2807" s="17"/>
      <c r="H2807" s="17"/>
      <c r="I2807" s="20"/>
      <c r="J2807" s="17"/>
      <c r="K2807" s="19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4"/>
      <c r="AF2807" s="17"/>
    </row>
    <row r="2808">
      <c r="A2808" s="17"/>
      <c r="B2808" s="18"/>
      <c r="C2808" s="19"/>
      <c r="D2808" s="17"/>
      <c r="E2808" s="17"/>
      <c r="F2808" s="17"/>
      <c r="G2808" s="17"/>
      <c r="H2808" s="17"/>
      <c r="I2808" s="20"/>
      <c r="J2808" s="17"/>
      <c r="K2808" s="19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  <c r="AD2808" s="17"/>
      <c r="AE2808" s="14"/>
      <c r="AF2808" s="17"/>
    </row>
    <row r="2809">
      <c r="A2809" s="17"/>
      <c r="B2809" s="18"/>
      <c r="C2809" s="19"/>
      <c r="D2809" s="17"/>
      <c r="E2809" s="17"/>
      <c r="F2809" s="17"/>
      <c r="G2809" s="17"/>
      <c r="H2809" s="17"/>
      <c r="I2809" s="20"/>
      <c r="J2809" s="17"/>
      <c r="K2809" s="19"/>
      <c r="L2809" s="17"/>
      <c r="M2809" s="17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4"/>
      <c r="AF2809" s="17"/>
    </row>
    <row r="2810">
      <c r="A2810" s="17"/>
      <c r="B2810" s="18"/>
      <c r="C2810" s="19"/>
      <c r="D2810" s="17"/>
      <c r="E2810" s="17"/>
      <c r="F2810" s="17"/>
      <c r="G2810" s="17"/>
      <c r="H2810" s="17"/>
      <c r="I2810" s="20"/>
      <c r="J2810" s="17"/>
      <c r="K2810" s="19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  <c r="AD2810" s="17"/>
      <c r="AE2810" s="14"/>
      <c r="AF2810" s="17"/>
    </row>
    <row r="2811">
      <c r="A2811" s="17"/>
      <c r="B2811" s="18"/>
      <c r="C2811" s="19"/>
      <c r="D2811" s="17"/>
      <c r="E2811" s="17"/>
      <c r="F2811" s="17"/>
      <c r="G2811" s="17"/>
      <c r="H2811" s="17"/>
      <c r="I2811" s="20"/>
      <c r="J2811" s="17"/>
      <c r="K2811" s="19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4"/>
      <c r="AF2811" s="17"/>
    </row>
    <row r="2812">
      <c r="A2812" s="17"/>
      <c r="B2812" s="18"/>
      <c r="C2812" s="19"/>
      <c r="D2812" s="17"/>
      <c r="E2812" s="17"/>
      <c r="F2812" s="17"/>
      <c r="G2812" s="17"/>
      <c r="H2812" s="17"/>
      <c r="I2812" s="20"/>
      <c r="J2812" s="17"/>
      <c r="K2812" s="19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  <c r="AD2812" s="17"/>
      <c r="AE2812" s="14"/>
      <c r="AF2812" s="17"/>
    </row>
    <row r="2813">
      <c r="A2813" s="17"/>
      <c r="B2813" s="18"/>
      <c r="C2813" s="19"/>
      <c r="D2813" s="17"/>
      <c r="E2813" s="17"/>
      <c r="F2813" s="17"/>
      <c r="G2813" s="17"/>
      <c r="H2813" s="17"/>
      <c r="I2813" s="20"/>
      <c r="J2813" s="17"/>
      <c r="K2813" s="19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4"/>
      <c r="AF2813" s="17"/>
    </row>
    <row r="2814">
      <c r="A2814" s="17"/>
      <c r="B2814" s="18"/>
      <c r="C2814" s="19"/>
      <c r="D2814" s="17"/>
      <c r="E2814" s="17"/>
      <c r="F2814" s="17"/>
      <c r="G2814" s="17"/>
      <c r="H2814" s="17"/>
      <c r="I2814" s="20"/>
      <c r="J2814" s="17"/>
      <c r="K2814" s="19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  <c r="AD2814" s="17"/>
      <c r="AE2814" s="14"/>
      <c r="AF2814" s="17"/>
    </row>
    <row r="2815">
      <c r="A2815" s="17"/>
      <c r="B2815" s="18"/>
      <c r="C2815" s="19"/>
      <c r="D2815" s="17"/>
      <c r="E2815" s="17"/>
      <c r="F2815" s="17"/>
      <c r="G2815" s="17"/>
      <c r="H2815" s="17"/>
      <c r="I2815" s="20"/>
      <c r="J2815" s="17"/>
      <c r="K2815" s="19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4"/>
      <c r="AF2815" s="17"/>
    </row>
    <row r="2816">
      <c r="A2816" s="17"/>
      <c r="B2816" s="18"/>
      <c r="C2816" s="19"/>
      <c r="D2816" s="17"/>
      <c r="E2816" s="17"/>
      <c r="F2816" s="17"/>
      <c r="G2816" s="17"/>
      <c r="H2816" s="17"/>
      <c r="I2816" s="20"/>
      <c r="J2816" s="17"/>
      <c r="K2816" s="19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4"/>
      <c r="AF2816" s="17"/>
    </row>
    <row r="2817">
      <c r="A2817" s="17"/>
      <c r="B2817" s="18"/>
      <c r="C2817" s="19"/>
      <c r="D2817" s="17"/>
      <c r="E2817" s="17"/>
      <c r="F2817" s="17"/>
      <c r="G2817" s="17"/>
      <c r="H2817" s="17"/>
      <c r="I2817" s="20"/>
      <c r="J2817" s="17"/>
      <c r="K2817" s="19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4"/>
      <c r="AF2817" s="17"/>
    </row>
    <row r="2818">
      <c r="A2818" s="17"/>
      <c r="B2818" s="18"/>
      <c r="C2818" s="19"/>
      <c r="D2818" s="17"/>
      <c r="E2818" s="17"/>
      <c r="F2818" s="17"/>
      <c r="G2818" s="17"/>
      <c r="H2818" s="17"/>
      <c r="I2818" s="20"/>
      <c r="J2818" s="17"/>
      <c r="K2818" s="19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  <c r="AD2818" s="17"/>
      <c r="AE2818" s="14"/>
      <c r="AF2818" s="17"/>
    </row>
    <row r="2819">
      <c r="A2819" s="17"/>
      <c r="B2819" s="18"/>
      <c r="C2819" s="19"/>
      <c r="D2819" s="17"/>
      <c r="E2819" s="17"/>
      <c r="F2819" s="17"/>
      <c r="G2819" s="17"/>
      <c r="H2819" s="17"/>
      <c r="I2819" s="20"/>
      <c r="J2819" s="17"/>
      <c r="K2819" s="19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4"/>
      <c r="AF2819" s="17"/>
    </row>
    <row r="2820">
      <c r="A2820" s="17"/>
      <c r="B2820" s="18"/>
      <c r="C2820" s="19"/>
      <c r="D2820" s="17"/>
      <c r="E2820" s="17"/>
      <c r="F2820" s="17"/>
      <c r="G2820" s="17"/>
      <c r="H2820" s="17"/>
      <c r="I2820" s="20"/>
      <c r="J2820" s="17"/>
      <c r="K2820" s="19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  <c r="AD2820" s="17"/>
      <c r="AE2820" s="14"/>
      <c r="AF2820" s="17"/>
    </row>
    <row r="2821">
      <c r="A2821" s="17"/>
      <c r="B2821" s="18"/>
      <c r="C2821" s="19"/>
      <c r="D2821" s="17"/>
      <c r="E2821" s="17"/>
      <c r="F2821" s="17"/>
      <c r="G2821" s="17"/>
      <c r="H2821" s="17"/>
      <c r="I2821" s="20"/>
      <c r="J2821" s="17"/>
      <c r="K2821" s="19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4"/>
      <c r="AF2821" s="17"/>
    </row>
    <row r="2822">
      <c r="A2822" s="17"/>
      <c r="B2822" s="18"/>
      <c r="C2822" s="19"/>
      <c r="D2822" s="17"/>
      <c r="E2822" s="17"/>
      <c r="F2822" s="17"/>
      <c r="G2822" s="17"/>
      <c r="H2822" s="17"/>
      <c r="I2822" s="20"/>
      <c r="J2822" s="17"/>
      <c r="K2822" s="19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  <c r="AD2822" s="17"/>
      <c r="AE2822" s="14"/>
      <c r="AF2822" s="17"/>
    </row>
    <row r="2823">
      <c r="A2823" s="17"/>
      <c r="B2823" s="18"/>
      <c r="C2823" s="19"/>
      <c r="D2823" s="17"/>
      <c r="E2823" s="17"/>
      <c r="F2823" s="17"/>
      <c r="G2823" s="17"/>
      <c r="H2823" s="17"/>
      <c r="I2823" s="20"/>
      <c r="J2823" s="17"/>
      <c r="K2823" s="19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4"/>
      <c r="AF2823" s="17"/>
    </row>
    <row r="2824">
      <c r="A2824" s="17"/>
      <c r="B2824" s="18"/>
      <c r="C2824" s="19"/>
      <c r="D2824" s="17"/>
      <c r="E2824" s="17"/>
      <c r="F2824" s="17"/>
      <c r="G2824" s="17"/>
      <c r="H2824" s="17"/>
      <c r="I2824" s="20"/>
      <c r="J2824" s="17"/>
      <c r="K2824" s="19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  <c r="AD2824" s="17"/>
      <c r="AE2824" s="14"/>
      <c r="AF2824" s="17"/>
    </row>
    <row r="2825">
      <c r="A2825" s="17"/>
      <c r="B2825" s="18"/>
      <c r="C2825" s="19"/>
      <c r="D2825" s="17"/>
      <c r="E2825" s="17"/>
      <c r="F2825" s="17"/>
      <c r="G2825" s="17"/>
      <c r="H2825" s="17"/>
      <c r="I2825" s="20"/>
      <c r="J2825" s="17"/>
      <c r="K2825" s="19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4"/>
      <c r="AF2825" s="17"/>
    </row>
    <row r="2826">
      <c r="A2826" s="17"/>
      <c r="B2826" s="18"/>
      <c r="C2826" s="19"/>
      <c r="D2826" s="17"/>
      <c r="E2826" s="17"/>
      <c r="F2826" s="17"/>
      <c r="G2826" s="17"/>
      <c r="H2826" s="17"/>
      <c r="I2826" s="20"/>
      <c r="J2826" s="17"/>
      <c r="K2826" s="19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  <c r="AD2826" s="17"/>
      <c r="AE2826" s="14"/>
      <c r="AF2826" s="17"/>
    </row>
    <row r="2827">
      <c r="A2827" s="17"/>
      <c r="B2827" s="18"/>
      <c r="C2827" s="19"/>
      <c r="D2827" s="17"/>
      <c r="E2827" s="17"/>
      <c r="F2827" s="17"/>
      <c r="G2827" s="17"/>
      <c r="H2827" s="17"/>
      <c r="I2827" s="20"/>
      <c r="J2827" s="17"/>
      <c r="K2827" s="19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4"/>
      <c r="AF2827" s="17"/>
    </row>
    <row r="2828">
      <c r="A2828" s="17"/>
      <c r="B2828" s="18"/>
      <c r="C2828" s="19"/>
      <c r="D2828" s="17"/>
      <c r="E2828" s="17"/>
      <c r="F2828" s="17"/>
      <c r="G2828" s="17"/>
      <c r="H2828" s="17"/>
      <c r="I2828" s="20"/>
      <c r="J2828" s="17"/>
      <c r="K2828" s="19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  <c r="AD2828" s="17"/>
      <c r="AE2828" s="14"/>
      <c r="AF2828" s="17"/>
    </row>
    <row r="2829">
      <c r="A2829" s="17"/>
      <c r="B2829" s="18"/>
      <c r="C2829" s="19"/>
      <c r="D2829" s="17"/>
      <c r="E2829" s="17"/>
      <c r="F2829" s="17"/>
      <c r="G2829" s="17"/>
      <c r="H2829" s="17"/>
      <c r="I2829" s="20"/>
      <c r="J2829" s="17"/>
      <c r="K2829" s="19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4"/>
      <c r="AF2829" s="17"/>
    </row>
    <row r="2830">
      <c r="A2830" s="17"/>
      <c r="B2830" s="18"/>
      <c r="C2830" s="19"/>
      <c r="D2830" s="17"/>
      <c r="E2830" s="17"/>
      <c r="F2830" s="17"/>
      <c r="G2830" s="17"/>
      <c r="H2830" s="17"/>
      <c r="I2830" s="20"/>
      <c r="J2830" s="17"/>
      <c r="K2830" s="19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  <c r="AD2830" s="17"/>
      <c r="AE2830" s="14"/>
      <c r="AF2830" s="17"/>
    </row>
    <row r="2831">
      <c r="A2831" s="17"/>
      <c r="B2831" s="18"/>
      <c r="C2831" s="19"/>
      <c r="D2831" s="17"/>
      <c r="E2831" s="17"/>
      <c r="F2831" s="17"/>
      <c r="G2831" s="17"/>
      <c r="H2831" s="17"/>
      <c r="I2831" s="20"/>
      <c r="J2831" s="17"/>
      <c r="K2831" s="19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4"/>
      <c r="AF2831" s="17"/>
    </row>
    <row r="2832">
      <c r="A2832" s="17"/>
      <c r="B2832" s="18"/>
      <c r="C2832" s="19"/>
      <c r="D2832" s="17"/>
      <c r="E2832" s="17"/>
      <c r="F2832" s="17"/>
      <c r="G2832" s="17"/>
      <c r="H2832" s="17"/>
      <c r="I2832" s="20"/>
      <c r="J2832" s="17"/>
      <c r="K2832" s="19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  <c r="AD2832" s="17"/>
      <c r="AE2832" s="14"/>
      <c r="AF2832" s="17"/>
    </row>
    <row r="2833">
      <c r="A2833" s="17"/>
      <c r="B2833" s="18"/>
      <c r="C2833" s="19"/>
      <c r="D2833" s="17"/>
      <c r="E2833" s="17"/>
      <c r="F2833" s="17"/>
      <c r="G2833" s="17"/>
      <c r="H2833" s="17"/>
      <c r="I2833" s="20"/>
      <c r="J2833" s="17"/>
      <c r="K2833" s="19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4"/>
      <c r="AF2833" s="17"/>
    </row>
    <row r="2834">
      <c r="A2834" s="17"/>
      <c r="B2834" s="18"/>
      <c r="C2834" s="19"/>
      <c r="D2834" s="17"/>
      <c r="E2834" s="17"/>
      <c r="F2834" s="17"/>
      <c r="G2834" s="17"/>
      <c r="H2834" s="17"/>
      <c r="I2834" s="20"/>
      <c r="J2834" s="17"/>
      <c r="K2834" s="19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  <c r="AD2834" s="17"/>
      <c r="AE2834" s="14"/>
      <c r="AF2834" s="17"/>
    </row>
    <row r="2835">
      <c r="A2835" s="17"/>
      <c r="B2835" s="18"/>
      <c r="C2835" s="19"/>
      <c r="D2835" s="17"/>
      <c r="E2835" s="17"/>
      <c r="F2835" s="17"/>
      <c r="G2835" s="17"/>
      <c r="H2835" s="17"/>
      <c r="I2835" s="20"/>
      <c r="J2835" s="17"/>
      <c r="K2835" s="19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4"/>
      <c r="AF2835" s="17"/>
    </row>
    <row r="2836">
      <c r="A2836" s="17"/>
      <c r="B2836" s="18"/>
      <c r="C2836" s="19"/>
      <c r="D2836" s="17"/>
      <c r="E2836" s="17"/>
      <c r="F2836" s="17"/>
      <c r="G2836" s="17"/>
      <c r="H2836" s="17"/>
      <c r="I2836" s="20"/>
      <c r="J2836" s="17"/>
      <c r="K2836" s="19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  <c r="AD2836" s="17"/>
      <c r="AE2836" s="14"/>
      <c r="AF2836" s="17"/>
    </row>
    <row r="2837">
      <c r="A2837" s="17"/>
      <c r="B2837" s="18"/>
      <c r="C2837" s="19"/>
      <c r="D2837" s="17"/>
      <c r="E2837" s="17"/>
      <c r="F2837" s="17"/>
      <c r="G2837" s="17"/>
      <c r="H2837" s="17"/>
      <c r="I2837" s="20"/>
      <c r="J2837" s="17"/>
      <c r="K2837" s="19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4"/>
      <c r="AF2837" s="17"/>
    </row>
    <row r="2838">
      <c r="A2838" s="17"/>
      <c r="B2838" s="18"/>
      <c r="C2838" s="19"/>
      <c r="D2838" s="17"/>
      <c r="E2838" s="17"/>
      <c r="F2838" s="17"/>
      <c r="G2838" s="17"/>
      <c r="H2838" s="17"/>
      <c r="I2838" s="20"/>
      <c r="J2838" s="17"/>
      <c r="K2838" s="19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  <c r="AD2838" s="17"/>
      <c r="AE2838" s="14"/>
      <c r="AF2838" s="17"/>
    </row>
    <row r="2839">
      <c r="A2839" s="17"/>
      <c r="B2839" s="18"/>
      <c r="C2839" s="19"/>
      <c r="D2839" s="17"/>
      <c r="E2839" s="17"/>
      <c r="F2839" s="17"/>
      <c r="G2839" s="17"/>
      <c r="H2839" s="17"/>
      <c r="I2839" s="20"/>
      <c r="J2839" s="17"/>
      <c r="K2839" s="19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4"/>
      <c r="AF2839" s="17"/>
    </row>
    <row r="2840">
      <c r="A2840" s="17"/>
      <c r="B2840" s="18"/>
      <c r="C2840" s="19"/>
      <c r="D2840" s="17"/>
      <c r="E2840" s="17"/>
      <c r="F2840" s="17"/>
      <c r="G2840" s="17"/>
      <c r="H2840" s="17"/>
      <c r="I2840" s="20"/>
      <c r="J2840" s="17"/>
      <c r="K2840" s="19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  <c r="AD2840" s="17"/>
      <c r="AE2840" s="14"/>
      <c r="AF2840" s="17"/>
    </row>
    <row r="2841">
      <c r="A2841" s="17"/>
      <c r="B2841" s="18"/>
      <c r="C2841" s="19"/>
      <c r="D2841" s="17"/>
      <c r="E2841" s="17"/>
      <c r="F2841" s="17"/>
      <c r="G2841" s="17"/>
      <c r="H2841" s="17"/>
      <c r="I2841" s="20"/>
      <c r="J2841" s="17"/>
      <c r="K2841" s="19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4"/>
      <c r="AF2841" s="17"/>
    </row>
    <row r="2842">
      <c r="A2842" s="17"/>
      <c r="B2842" s="18"/>
      <c r="C2842" s="19"/>
      <c r="D2842" s="17"/>
      <c r="E2842" s="17"/>
      <c r="F2842" s="17"/>
      <c r="G2842" s="17"/>
      <c r="H2842" s="17"/>
      <c r="I2842" s="20"/>
      <c r="J2842" s="17"/>
      <c r="K2842" s="19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  <c r="AD2842" s="17"/>
      <c r="AE2842" s="14"/>
      <c r="AF2842" s="17"/>
    </row>
    <row r="2843">
      <c r="A2843" s="17"/>
      <c r="B2843" s="18"/>
      <c r="C2843" s="19"/>
      <c r="D2843" s="17"/>
      <c r="E2843" s="17"/>
      <c r="F2843" s="17"/>
      <c r="G2843" s="17"/>
      <c r="H2843" s="17"/>
      <c r="I2843" s="20"/>
      <c r="J2843" s="17"/>
      <c r="K2843" s="19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4"/>
      <c r="AF2843" s="17"/>
    </row>
    <row r="2844">
      <c r="A2844" s="17"/>
      <c r="B2844" s="18"/>
      <c r="C2844" s="19"/>
      <c r="D2844" s="17"/>
      <c r="E2844" s="17"/>
      <c r="F2844" s="17"/>
      <c r="G2844" s="17"/>
      <c r="H2844" s="17"/>
      <c r="I2844" s="20"/>
      <c r="J2844" s="17"/>
      <c r="K2844" s="19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  <c r="AD2844" s="17"/>
      <c r="AE2844" s="14"/>
      <c r="AF2844" s="17"/>
    </row>
    <row r="2845">
      <c r="A2845" s="17"/>
      <c r="B2845" s="18"/>
      <c r="C2845" s="19"/>
      <c r="D2845" s="17"/>
      <c r="E2845" s="17"/>
      <c r="F2845" s="17"/>
      <c r="G2845" s="17"/>
      <c r="H2845" s="17"/>
      <c r="I2845" s="20"/>
      <c r="J2845" s="17"/>
      <c r="K2845" s="19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4"/>
      <c r="AF2845" s="17"/>
    </row>
    <row r="2846">
      <c r="A2846" s="17"/>
      <c r="B2846" s="18"/>
      <c r="C2846" s="19"/>
      <c r="D2846" s="17"/>
      <c r="E2846" s="17"/>
      <c r="F2846" s="17"/>
      <c r="G2846" s="17"/>
      <c r="H2846" s="17"/>
      <c r="I2846" s="20"/>
      <c r="J2846" s="17"/>
      <c r="K2846" s="19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  <c r="AD2846" s="17"/>
      <c r="AE2846" s="14"/>
      <c r="AF2846" s="17"/>
    </row>
    <row r="2847">
      <c r="A2847" s="17"/>
      <c r="B2847" s="18"/>
      <c r="C2847" s="19"/>
      <c r="D2847" s="17"/>
      <c r="E2847" s="17"/>
      <c r="F2847" s="17"/>
      <c r="G2847" s="17"/>
      <c r="H2847" s="17"/>
      <c r="I2847" s="20"/>
      <c r="J2847" s="17"/>
      <c r="K2847" s="19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4"/>
      <c r="AF2847" s="17"/>
    </row>
    <row r="2848">
      <c r="A2848" s="17"/>
      <c r="B2848" s="18"/>
      <c r="C2848" s="19"/>
      <c r="D2848" s="17"/>
      <c r="E2848" s="17"/>
      <c r="F2848" s="17"/>
      <c r="G2848" s="17"/>
      <c r="H2848" s="17"/>
      <c r="I2848" s="20"/>
      <c r="J2848" s="17"/>
      <c r="K2848" s="19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  <c r="AD2848" s="17"/>
      <c r="AE2848" s="14"/>
      <c r="AF2848" s="17"/>
    </row>
    <row r="2849">
      <c r="A2849" s="17"/>
      <c r="B2849" s="18"/>
      <c r="C2849" s="19"/>
      <c r="D2849" s="17"/>
      <c r="E2849" s="17"/>
      <c r="F2849" s="17"/>
      <c r="G2849" s="17"/>
      <c r="H2849" s="17"/>
      <c r="I2849" s="20"/>
      <c r="J2849" s="17"/>
      <c r="K2849" s="19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4"/>
      <c r="AF2849" s="17"/>
    </row>
    <row r="2850">
      <c r="A2850" s="17"/>
      <c r="B2850" s="18"/>
      <c r="C2850" s="19"/>
      <c r="D2850" s="17"/>
      <c r="E2850" s="17"/>
      <c r="F2850" s="17"/>
      <c r="G2850" s="17"/>
      <c r="H2850" s="17"/>
      <c r="I2850" s="20"/>
      <c r="J2850" s="17"/>
      <c r="K2850" s="19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  <c r="AD2850" s="17"/>
      <c r="AE2850" s="14"/>
      <c r="AF2850" s="17"/>
    </row>
    <row r="2851">
      <c r="A2851" s="17"/>
      <c r="B2851" s="18"/>
      <c r="C2851" s="19"/>
      <c r="D2851" s="17"/>
      <c r="E2851" s="17"/>
      <c r="F2851" s="17"/>
      <c r="G2851" s="17"/>
      <c r="H2851" s="17"/>
      <c r="I2851" s="20"/>
      <c r="J2851" s="17"/>
      <c r="K2851" s="19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4"/>
      <c r="AF2851" s="17"/>
    </row>
    <row r="2852">
      <c r="A2852" s="17"/>
      <c r="B2852" s="18"/>
      <c r="C2852" s="19"/>
      <c r="D2852" s="17"/>
      <c r="E2852" s="17"/>
      <c r="F2852" s="17"/>
      <c r="G2852" s="17"/>
      <c r="H2852" s="17"/>
      <c r="I2852" s="20"/>
      <c r="J2852" s="17"/>
      <c r="K2852" s="19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4"/>
      <c r="AF2852" s="17"/>
    </row>
    <row r="2853">
      <c r="A2853" s="17"/>
      <c r="B2853" s="18"/>
      <c r="C2853" s="19"/>
      <c r="D2853" s="17"/>
      <c r="E2853" s="17"/>
      <c r="F2853" s="17"/>
      <c r="G2853" s="17"/>
      <c r="H2853" s="17"/>
      <c r="I2853" s="20"/>
      <c r="J2853" s="17"/>
      <c r="K2853" s="19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4"/>
      <c r="AF2853" s="17"/>
    </row>
    <row r="2854">
      <c r="A2854" s="17"/>
      <c r="B2854" s="18"/>
      <c r="C2854" s="19"/>
      <c r="D2854" s="17"/>
      <c r="E2854" s="17"/>
      <c r="F2854" s="17"/>
      <c r="G2854" s="17"/>
      <c r="H2854" s="17"/>
      <c r="I2854" s="20"/>
      <c r="J2854" s="17"/>
      <c r="K2854" s="19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  <c r="AD2854" s="17"/>
      <c r="AE2854" s="14"/>
      <c r="AF2854" s="17"/>
    </row>
    <row r="2855">
      <c r="A2855" s="17"/>
      <c r="B2855" s="18"/>
      <c r="C2855" s="19"/>
      <c r="D2855" s="17"/>
      <c r="E2855" s="17"/>
      <c r="F2855" s="17"/>
      <c r="G2855" s="17"/>
      <c r="H2855" s="17"/>
      <c r="I2855" s="20"/>
      <c r="J2855" s="17"/>
      <c r="K2855" s="19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4"/>
      <c r="AF2855" s="17"/>
    </row>
    <row r="2856">
      <c r="A2856" s="17"/>
      <c r="B2856" s="18"/>
      <c r="C2856" s="19"/>
      <c r="D2856" s="17"/>
      <c r="E2856" s="17"/>
      <c r="F2856" s="17"/>
      <c r="G2856" s="17"/>
      <c r="H2856" s="17"/>
      <c r="I2856" s="20"/>
      <c r="J2856" s="17"/>
      <c r="K2856" s="19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  <c r="AD2856" s="17"/>
      <c r="AE2856" s="14"/>
      <c r="AF2856" s="17"/>
    </row>
    <row r="2857">
      <c r="A2857" s="17"/>
      <c r="B2857" s="18"/>
      <c r="C2857" s="19"/>
      <c r="D2857" s="17"/>
      <c r="E2857" s="17"/>
      <c r="F2857" s="17"/>
      <c r="G2857" s="17"/>
      <c r="H2857" s="17"/>
      <c r="I2857" s="20"/>
      <c r="J2857" s="17"/>
      <c r="K2857" s="19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4"/>
      <c r="AF2857" s="17"/>
    </row>
    <row r="2858">
      <c r="A2858" s="17"/>
      <c r="B2858" s="18"/>
      <c r="C2858" s="19"/>
      <c r="D2858" s="17"/>
      <c r="E2858" s="17"/>
      <c r="F2858" s="17"/>
      <c r="G2858" s="17"/>
      <c r="H2858" s="17"/>
      <c r="I2858" s="20"/>
      <c r="J2858" s="17"/>
      <c r="K2858" s="19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  <c r="AD2858" s="17"/>
      <c r="AE2858" s="14"/>
      <c r="AF2858" s="17"/>
    </row>
    <row r="2859">
      <c r="A2859" s="17"/>
      <c r="B2859" s="18"/>
      <c r="C2859" s="19"/>
      <c r="D2859" s="17"/>
      <c r="E2859" s="17"/>
      <c r="F2859" s="17"/>
      <c r="G2859" s="17"/>
      <c r="H2859" s="17"/>
      <c r="I2859" s="20"/>
      <c r="J2859" s="17"/>
      <c r="K2859" s="19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4"/>
      <c r="AF2859" s="17"/>
    </row>
    <row r="2860">
      <c r="A2860" s="17"/>
      <c r="B2860" s="18"/>
      <c r="C2860" s="19"/>
      <c r="D2860" s="17"/>
      <c r="E2860" s="17"/>
      <c r="F2860" s="17"/>
      <c r="G2860" s="17"/>
      <c r="H2860" s="17"/>
      <c r="I2860" s="20"/>
      <c r="J2860" s="17"/>
      <c r="K2860" s="19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  <c r="AD2860" s="17"/>
      <c r="AE2860" s="14"/>
      <c r="AF2860" s="17"/>
    </row>
    <row r="2861">
      <c r="A2861" s="17"/>
      <c r="B2861" s="18"/>
      <c r="C2861" s="19"/>
      <c r="D2861" s="17"/>
      <c r="E2861" s="17"/>
      <c r="F2861" s="17"/>
      <c r="G2861" s="17"/>
      <c r="H2861" s="17"/>
      <c r="I2861" s="20"/>
      <c r="J2861" s="17"/>
      <c r="K2861" s="19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4"/>
      <c r="AF2861" s="17"/>
    </row>
    <row r="2862">
      <c r="A2862" s="17"/>
      <c r="B2862" s="18"/>
      <c r="C2862" s="19"/>
      <c r="D2862" s="17"/>
      <c r="E2862" s="17"/>
      <c r="F2862" s="17"/>
      <c r="G2862" s="17"/>
      <c r="H2862" s="17"/>
      <c r="I2862" s="20"/>
      <c r="J2862" s="17"/>
      <c r="K2862" s="19"/>
      <c r="L2862" s="17"/>
      <c r="M2862" s="17"/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17"/>
      <c r="AA2862" s="17"/>
      <c r="AB2862" s="17"/>
      <c r="AC2862" s="17"/>
      <c r="AD2862" s="17"/>
      <c r="AE2862" s="14"/>
      <c r="AF2862" s="17"/>
    </row>
    <row r="2863">
      <c r="A2863" s="17"/>
      <c r="B2863" s="18"/>
      <c r="C2863" s="19"/>
      <c r="D2863" s="17"/>
      <c r="E2863" s="17"/>
      <c r="F2863" s="17"/>
      <c r="G2863" s="17"/>
      <c r="H2863" s="17"/>
      <c r="I2863" s="20"/>
      <c r="J2863" s="17"/>
      <c r="K2863" s="19"/>
      <c r="L2863" s="17"/>
      <c r="M2863" s="17"/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4"/>
      <c r="AF2863" s="17"/>
    </row>
    <row r="2864">
      <c r="A2864" s="17"/>
      <c r="B2864" s="18"/>
      <c r="C2864" s="19"/>
      <c r="D2864" s="17"/>
      <c r="E2864" s="17"/>
      <c r="F2864" s="17"/>
      <c r="G2864" s="17"/>
      <c r="H2864" s="17"/>
      <c r="I2864" s="20"/>
      <c r="J2864" s="17"/>
      <c r="K2864" s="19"/>
      <c r="L2864" s="17"/>
      <c r="M2864" s="17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  <c r="AA2864" s="17"/>
      <c r="AB2864" s="17"/>
      <c r="AC2864" s="17"/>
      <c r="AD2864" s="17"/>
      <c r="AE2864" s="14"/>
      <c r="AF2864" s="17"/>
    </row>
    <row r="2865">
      <c r="A2865" s="17"/>
      <c r="B2865" s="18"/>
      <c r="C2865" s="19"/>
      <c r="D2865" s="17"/>
      <c r="E2865" s="17"/>
      <c r="F2865" s="17"/>
      <c r="G2865" s="17"/>
      <c r="H2865" s="17"/>
      <c r="I2865" s="20"/>
      <c r="J2865" s="17"/>
      <c r="K2865" s="19"/>
      <c r="L2865" s="17"/>
      <c r="M2865" s="17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4"/>
      <c r="AF2865" s="17"/>
    </row>
    <row r="2866">
      <c r="A2866" s="17"/>
      <c r="B2866" s="18"/>
      <c r="C2866" s="19"/>
      <c r="D2866" s="17"/>
      <c r="E2866" s="17"/>
      <c r="F2866" s="17"/>
      <c r="G2866" s="17"/>
      <c r="H2866" s="17"/>
      <c r="I2866" s="20"/>
      <c r="J2866" s="17"/>
      <c r="K2866" s="19"/>
      <c r="L2866" s="17"/>
      <c r="M2866" s="17"/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17"/>
      <c r="AA2866" s="17"/>
      <c r="AB2866" s="17"/>
      <c r="AC2866" s="17"/>
      <c r="AD2866" s="17"/>
      <c r="AE2866" s="14"/>
      <c r="AF2866" s="17"/>
    </row>
    <row r="2867">
      <c r="A2867" s="17"/>
      <c r="B2867" s="18"/>
      <c r="C2867" s="19"/>
      <c r="D2867" s="17"/>
      <c r="E2867" s="17"/>
      <c r="F2867" s="17"/>
      <c r="G2867" s="17"/>
      <c r="H2867" s="17"/>
      <c r="I2867" s="20"/>
      <c r="J2867" s="17"/>
      <c r="K2867" s="19"/>
      <c r="L2867" s="17"/>
      <c r="M2867" s="17"/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4"/>
      <c r="AF2867" s="17"/>
    </row>
    <row r="2868">
      <c r="A2868" s="17"/>
      <c r="B2868" s="18"/>
      <c r="C2868" s="19"/>
      <c r="D2868" s="17"/>
      <c r="E2868" s="17"/>
      <c r="F2868" s="17"/>
      <c r="G2868" s="17"/>
      <c r="H2868" s="17"/>
      <c r="I2868" s="20"/>
      <c r="J2868" s="17"/>
      <c r="K2868" s="19"/>
      <c r="L2868" s="17"/>
      <c r="M2868" s="17"/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17"/>
      <c r="AA2868" s="17"/>
      <c r="AB2868" s="17"/>
      <c r="AC2868" s="17"/>
      <c r="AD2868" s="17"/>
      <c r="AE2868" s="14"/>
      <c r="AF2868" s="17"/>
    </row>
    <row r="2869">
      <c r="A2869" s="17"/>
      <c r="B2869" s="18"/>
      <c r="C2869" s="19"/>
      <c r="D2869" s="17"/>
      <c r="E2869" s="17"/>
      <c r="F2869" s="17"/>
      <c r="G2869" s="17"/>
      <c r="H2869" s="17"/>
      <c r="I2869" s="20"/>
      <c r="J2869" s="17"/>
      <c r="K2869" s="19"/>
      <c r="L2869" s="17"/>
      <c r="M2869" s="17"/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4"/>
      <c r="AF2869" s="17"/>
    </row>
    <row r="2870">
      <c r="A2870" s="17"/>
      <c r="B2870" s="18"/>
      <c r="C2870" s="19"/>
      <c r="D2870" s="17"/>
      <c r="E2870" s="17"/>
      <c r="F2870" s="17"/>
      <c r="G2870" s="17"/>
      <c r="H2870" s="17"/>
      <c r="I2870" s="20"/>
      <c r="J2870" s="17"/>
      <c r="K2870" s="19"/>
      <c r="L2870" s="17"/>
      <c r="M2870" s="17"/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17"/>
      <c r="AA2870" s="17"/>
      <c r="AB2870" s="17"/>
      <c r="AC2870" s="17"/>
      <c r="AD2870" s="17"/>
      <c r="AE2870" s="14"/>
      <c r="AF2870" s="17"/>
    </row>
    <row r="2871">
      <c r="A2871" s="17"/>
      <c r="B2871" s="18"/>
      <c r="C2871" s="19"/>
      <c r="D2871" s="17"/>
      <c r="E2871" s="17"/>
      <c r="F2871" s="17"/>
      <c r="G2871" s="17"/>
      <c r="H2871" s="17"/>
      <c r="I2871" s="20"/>
      <c r="J2871" s="17"/>
      <c r="K2871" s="19"/>
      <c r="L2871" s="17"/>
      <c r="M2871" s="17"/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4"/>
      <c r="AF2871" s="17"/>
    </row>
    <row r="2872">
      <c r="A2872" s="17"/>
      <c r="B2872" s="18"/>
      <c r="C2872" s="19"/>
      <c r="D2872" s="17"/>
      <c r="E2872" s="17"/>
      <c r="F2872" s="17"/>
      <c r="G2872" s="17"/>
      <c r="H2872" s="17"/>
      <c r="I2872" s="20"/>
      <c r="J2872" s="17"/>
      <c r="K2872" s="19"/>
      <c r="L2872" s="17"/>
      <c r="M2872" s="17"/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17"/>
      <c r="AA2872" s="17"/>
      <c r="AB2872" s="17"/>
      <c r="AC2872" s="17"/>
      <c r="AD2872" s="17"/>
      <c r="AE2872" s="14"/>
      <c r="AF2872" s="17"/>
    </row>
    <row r="2873">
      <c r="A2873" s="17"/>
      <c r="B2873" s="18"/>
      <c r="C2873" s="19"/>
      <c r="D2873" s="17"/>
      <c r="E2873" s="17"/>
      <c r="F2873" s="17"/>
      <c r="G2873" s="17"/>
      <c r="H2873" s="17"/>
      <c r="I2873" s="20"/>
      <c r="J2873" s="17"/>
      <c r="K2873" s="19"/>
      <c r="L2873" s="17"/>
      <c r="M2873" s="17"/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4"/>
      <c r="AF2873" s="17"/>
    </row>
    <row r="2874">
      <c r="A2874" s="17"/>
      <c r="B2874" s="18"/>
      <c r="C2874" s="19"/>
      <c r="D2874" s="17"/>
      <c r="E2874" s="17"/>
      <c r="F2874" s="17"/>
      <c r="G2874" s="17"/>
      <c r="H2874" s="17"/>
      <c r="I2874" s="20"/>
      <c r="J2874" s="17"/>
      <c r="K2874" s="19"/>
      <c r="L2874" s="17"/>
      <c r="M2874" s="17"/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17"/>
      <c r="AA2874" s="17"/>
      <c r="AB2874" s="17"/>
      <c r="AC2874" s="17"/>
      <c r="AD2874" s="17"/>
      <c r="AE2874" s="14"/>
      <c r="AF2874" s="17"/>
    </row>
    <row r="2875">
      <c r="A2875" s="17"/>
      <c r="B2875" s="18"/>
      <c r="C2875" s="19"/>
      <c r="D2875" s="17"/>
      <c r="E2875" s="17"/>
      <c r="F2875" s="17"/>
      <c r="G2875" s="17"/>
      <c r="H2875" s="17"/>
      <c r="I2875" s="20"/>
      <c r="J2875" s="17"/>
      <c r="K2875" s="19"/>
      <c r="L2875" s="17"/>
      <c r="M2875" s="17"/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4"/>
      <c r="AF2875" s="17"/>
    </row>
    <row r="2876">
      <c r="A2876" s="17"/>
      <c r="B2876" s="18"/>
      <c r="C2876" s="19"/>
      <c r="D2876" s="17"/>
      <c r="E2876" s="17"/>
      <c r="F2876" s="17"/>
      <c r="G2876" s="17"/>
      <c r="H2876" s="17"/>
      <c r="I2876" s="20"/>
      <c r="J2876" s="17"/>
      <c r="K2876" s="19"/>
      <c r="L2876" s="17"/>
      <c r="M2876" s="17"/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17"/>
      <c r="AA2876" s="17"/>
      <c r="AB2876" s="17"/>
      <c r="AC2876" s="17"/>
      <c r="AD2876" s="17"/>
      <c r="AE2876" s="14"/>
      <c r="AF2876" s="17"/>
    </row>
    <row r="2877">
      <c r="A2877" s="17"/>
      <c r="B2877" s="18"/>
      <c r="C2877" s="19"/>
      <c r="D2877" s="17"/>
      <c r="E2877" s="17"/>
      <c r="F2877" s="17"/>
      <c r="G2877" s="17"/>
      <c r="H2877" s="17"/>
      <c r="I2877" s="20"/>
      <c r="J2877" s="17"/>
      <c r="K2877" s="19"/>
      <c r="L2877" s="17"/>
      <c r="M2877" s="17"/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4"/>
      <c r="AF2877" s="17"/>
    </row>
    <row r="2878">
      <c r="A2878" s="17"/>
      <c r="B2878" s="18"/>
      <c r="C2878" s="19"/>
      <c r="D2878" s="17"/>
      <c r="E2878" s="17"/>
      <c r="F2878" s="17"/>
      <c r="G2878" s="17"/>
      <c r="H2878" s="17"/>
      <c r="I2878" s="20"/>
      <c r="J2878" s="17"/>
      <c r="K2878" s="19"/>
      <c r="L2878" s="17"/>
      <c r="M2878" s="17"/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17"/>
      <c r="AA2878" s="17"/>
      <c r="AB2878" s="17"/>
      <c r="AC2878" s="17"/>
      <c r="AD2878" s="17"/>
      <c r="AE2878" s="14"/>
      <c r="AF2878" s="17"/>
    </row>
    <row r="2879">
      <c r="A2879" s="17"/>
      <c r="B2879" s="18"/>
      <c r="C2879" s="19"/>
      <c r="D2879" s="17"/>
      <c r="E2879" s="17"/>
      <c r="F2879" s="17"/>
      <c r="G2879" s="17"/>
      <c r="H2879" s="17"/>
      <c r="I2879" s="20"/>
      <c r="J2879" s="17"/>
      <c r="K2879" s="19"/>
      <c r="L2879" s="17"/>
      <c r="M2879" s="17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4"/>
      <c r="AF2879" s="17"/>
    </row>
    <row r="2880">
      <c r="A2880" s="17"/>
      <c r="B2880" s="18"/>
      <c r="C2880" s="19"/>
      <c r="D2880" s="17"/>
      <c r="E2880" s="17"/>
      <c r="F2880" s="17"/>
      <c r="G2880" s="17"/>
      <c r="H2880" s="17"/>
      <c r="I2880" s="20"/>
      <c r="J2880" s="17"/>
      <c r="K2880" s="19"/>
      <c r="L2880" s="17"/>
      <c r="M2880" s="17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4"/>
      <c r="AF2880" s="17"/>
    </row>
    <row r="2881">
      <c r="A2881" s="17"/>
      <c r="B2881" s="18"/>
      <c r="C2881" s="19"/>
      <c r="D2881" s="17"/>
      <c r="E2881" s="17"/>
      <c r="F2881" s="17"/>
      <c r="G2881" s="17"/>
      <c r="H2881" s="17"/>
      <c r="I2881" s="20"/>
      <c r="J2881" s="17"/>
      <c r="K2881" s="19"/>
      <c r="L2881" s="17"/>
      <c r="M2881" s="17"/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4"/>
      <c r="AF2881" s="17"/>
    </row>
    <row r="2882">
      <c r="A2882" s="17"/>
      <c r="B2882" s="18"/>
      <c r="C2882" s="19"/>
      <c r="D2882" s="17"/>
      <c r="E2882" s="17"/>
      <c r="F2882" s="17"/>
      <c r="G2882" s="17"/>
      <c r="H2882" s="17"/>
      <c r="I2882" s="20"/>
      <c r="J2882" s="17"/>
      <c r="K2882" s="19"/>
      <c r="L2882" s="17"/>
      <c r="M2882" s="17"/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17"/>
      <c r="AA2882" s="17"/>
      <c r="AB2882" s="17"/>
      <c r="AC2882" s="17"/>
      <c r="AD2882" s="17"/>
      <c r="AE2882" s="14"/>
      <c r="AF2882" s="17"/>
    </row>
    <row r="2883">
      <c r="A2883" s="17"/>
      <c r="B2883" s="18"/>
      <c r="C2883" s="19"/>
      <c r="D2883" s="17"/>
      <c r="E2883" s="17"/>
      <c r="F2883" s="17"/>
      <c r="G2883" s="17"/>
      <c r="H2883" s="17"/>
      <c r="I2883" s="20"/>
      <c r="J2883" s="17"/>
      <c r="K2883" s="19"/>
      <c r="L2883" s="17"/>
      <c r="M2883" s="17"/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4"/>
      <c r="AF2883" s="17"/>
    </row>
    <row r="2884">
      <c r="A2884" s="17"/>
      <c r="B2884" s="18"/>
      <c r="C2884" s="19"/>
      <c r="D2884" s="17"/>
      <c r="E2884" s="17"/>
      <c r="F2884" s="17"/>
      <c r="G2884" s="17"/>
      <c r="H2884" s="17"/>
      <c r="I2884" s="20"/>
      <c r="J2884" s="17"/>
      <c r="K2884" s="19"/>
      <c r="L2884" s="17"/>
      <c r="M2884" s="17"/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17"/>
      <c r="AA2884" s="17"/>
      <c r="AB2884" s="17"/>
      <c r="AC2884" s="17"/>
      <c r="AD2884" s="17"/>
      <c r="AE2884" s="14"/>
      <c r="AF2884" s="17"/>
    </row>
    <row r="2885">
      <c r="A2885" s="17"/>
      <c r="B2885" s="18"/>
      <c r="C2885" s="19"/>
      <c r="D2885" s="17"/>
      <c r="E2885" s="17"/>
      <c r="F2885" s="17"/>
      <c r="G2885" s="17"/>
      <c r="H2885" s="17"/>
      <c r="I2885" s="20"/>
      <c r="J2885" s="17"/>
      <c r="K2885" s="19"/>
      <c r="L2885" s="17"/>
      <c r="M2885" s="17"/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4"/>
      <c r="AF2885" s="17"/>
    </row>
    <row r="2886">
      <c r="A2886" s="17"/>
      <c r="B2886" s="18"/>
      <c r="C2886" s="19"/>
      <c r="D2886" s="17"/>
      <c r="E2886" s="17"/>
      <c r="F2886" s="17"/>
      <c r="G2886" s="17"/>
      <c r="H2886" s="17"/>
      <c r="I2886" s="20"/>
      <c r="J2886" s="17"/>
      <c r="K2886" s="19"/>
      <c r="L2886" s="17"/>
      <c r="M2886" s="17"/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17"/>
      <c r="AA2886" s="17"/>
      <c r="AB2886" s="17"/>
      <c r="AC2886" s="17"/>
      <c r="AD2886" s="17"/>
      <c r="AE2886" s="14"/>
      <c r="AF2886" s="17"/>
    </row>
    <row r="2887">
      <c r="A2887" s="17"/>
      <c r="B2887" s="18"/>
      <c r="C2887" s="19"/>
      <c r="D2887" s="17"/>
      <c r="E2887" s="17"/>
      <c r="F2887" s="17"/>
      <c r="G2887" s="17"/>
      <c r="H2887" s="17"/>
      <c r="I2887" s="20"/>
      <c r="J2887" s="17"/>
      <c r="K2887" s="19"/>
      <c r="L2887" s="17"/>
      <c r="M2887" s="17"/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4"/>
      <c r="AF2887" s="17"/>
    </row>
    <row r="2888">
      <c r="A2888" s="17"/>
      <c r="B2888" s="18"/>
      <c r="C2888" s="19"/>
      <c r="D2888" s="17"/>
      <c r="E2888" s="17"/>
      <c r="F2888" s="17"/>
      <c r="G2888" s="17"/>
      <c r="H2888" s="17"/>
      <c r="I2888" s="20"/>
      <c r="J2888" s="17"/>
      <c r="K2888" s="19"/>
      <c r="L2888" s="17"/>
      <c r="M2888" s="17"/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17"/>
      <c r="AA2888" s="17"/>
      <c r="AB2888" s="17"/>
      <c r="AC2888" s="17"/>
      <c r="AD2888" s="17"/>
      <c r="AE2888" s="14"/>
      <c r="AF2888" s="17"/>
    </row>
    <row r="2889">
      <c r="A2889" s="17"/>
      <c r="B2889" s="18"/>
      <c r="C2889" s="19"/>
      <c r="D2889" s="17"/>
      <c r="E2889" s="17"/>
      <c r="F2889" s="17"/>
      <c r="G2889" s="17"/>
      <c r="H2889" s="17"/>
      <c r="I2889" s="20"/>
      <c r="J2889" s="17"/>
      <c r="K2889" s="19"/>
      <c r="L2889" s="17"/>
      <c r="M2889" s="17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4"/>
      <c r="AF2889" s="17"/>
    </row>
    <row r="2890">
      <c r="A2890" s="17"/>
      <c r="B2890" s="18"/>
      <c r="C2890" s="19"/>
      <c r="D2890" s="17"/>
      <c r="E2890" s="17"/>
      <c r="F2890" s="17"/>
      <c r="G2890" s="17"/>
      <c r="H2890" s="17"/>
      <c r="I2890" s="20"/>
      <c r="J2890" s="17"/>
      <c r="K2890" s="19"/>
      <c r="L2890" s="17"/>
      <c r="M2890" s="17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  <c r="AA2890" s="17"/>
      <c r="AB2890" s="17"/>
      <c r="AC2890" s="17"/>
      <c r="AD2890" s="17"/>
      <c r="AE2890" s="14"/>
      <c r="AF2890" s="17"/>
    </row>
    <row r="2891">
      <c r="A2891" s="17"/>
      <c r="B2891" s="18"/>
      <c r="C2891" s="19"/>
      <c r="D2891" s="17"/>
      <c r="E2891" s="17"/>
      <c r="F2891" s="17"/>
      <c r="G2891" s="17"/>
      <c r="H2891" s="17"/>
      <c r="I2891" s="20"/>
      <c r="J2891" s="17"/>
      <c r="K2891" s="19"/>
      <c r="L2891" s="17"/>
      <c r="M2891" s="17"/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4"/>
      <c r="AF2891" s="17"/>
    </row>
    <row r="2892">
      <c r="A2892" s="17"/>
      <c r="B2892" s="18"/>
      <c r="C2892" s="19"/>
      <c r="D2892" s="17"/>
      <c r="E2892" s="17"/>
      <c r="F2892" s="17"/>
      <c r="G2892" s="17"/>
      <c r="H2892" s="17"/>
      <c r="I2892" s="20"/>
      <c r="J2892" s="17"/>
      <c r="K2892" s="19"/>
      <c r="L2892" s="17"/>
      <c r="M2892" s="17"/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17"/>
      <c r="AA2892" s="17"/>
      <c r="AB2892" s="17"/>
      <c r="AC2892" s="17"/>
      <c r="AD2892" s="17"/>
      <c r="AE2892" s="14"/>
      <c r="AF2892" s="17"/>
    </row>
    <row r="2893">
      <c r="A2893" s="17"/>
      <c r="B2893" s="18"/>
      <c r="C2893" s="19"/>
      <c r="D2893" s="17"/>
      <c r="E2893" s="17"/>
      <c r="F2893" s="17"/>
      <c r="G2893" s="17"/>
      <c r="H2893" s="17"/>
      <c r="I2893" s="20"/>
      <c r="J2893" s="17"/>
      <c r="K2893" s="19"/>
      <c r="L2893" s="17"/>
      <c r="M2893" s="17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4"/>
      <c r="AF2893" s="17"/>
    </row>
    <row r="2894">
      <c r="A2894" s="17"/>
      <c r="B2894" s="18"/>
      <c r="C2894" s="19"/>
      <c r="D2894" s="17"/>
      <c r="E2894" s="17"/>
      <c r="F2894" s="17"/>
      <c r="G2894" s="17"/>
      <c r="H2894" s="17"/>
      <c r="I2894" s="20"/>
      <c r="J2894" s="17"/>
      <c r="K2894" s="19"/>
      <c r="L2894" s="17"/>
      <c r="M2894" s="17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/>
      <c r="AA2894" s="17"/>
      <c r="AB2894" s="17"/>
      <c r="AC2894" s="17"/>
      <c r="AD2894" s="17"/>
      <c r="AE2894" s="14"/>
      <c r="AF2894" s="17"/>
    </row>
    <row r="2895">
      <c r="A2895" s="17"/>
      <c r="B2895" s="18"/>
      <c r="C2895" s="19"/>
      <c r="D2895" s="17"/>
      <c r="E2895" s="17"/>
      <c r="F2895" s="17"/>
      <c r="G2895" s="17"/>
      <c r="H2895" s="17"/>
      <c r="I2895" s="20"/>
      <c r="J2895" s="17"/>
      <c r="K2895" s="19"/>
      <c r="L2895" s="17"/>
      <c r="M2895" s="17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4"/>
      <c r="AF2895" s="17"/>
    </row>
    <row r="2896">
      <c r="A2896" s="17"/>
      <c r="B2896" s="18"/>
      <c r="C2896" s="19"/>
      <c r="D2896" s="17"/>
      <c r="E2896" s="17"/>
      <c r="F2896" s="17"/>
      <c r="G2896" s="17"/>
      <c r="H2896" s="17"/>
      <c r="I2896" s="20"/>
      <c r="J2896" s="17"/>
      <c r="K2896" s="19"/>
      <c r="L2896" s="17"/>
      <c r="M2896" s="17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/>
      <c r="AA2896" s="17"/>
      <c r="AB2896" s="17"/>
      <c r="AC2896" s="17"/>
      <c r="AD2896" s="17"/>
      <c r="AE2896" s="14"/>
      <c r="AF2896" s="17"/>
    </row>
    <row r="2897">
      <c r="A2897" s="17"/>
      <c r="B2897" s="18"/>
      <c r="C2897" s="19"/>
      <c r="D2897" s="17"/>
      <c r="E2897" s="17"/>
      <c r="F2897" s="17"/>
      <c r="G2897" s="17"/>
      <c r="H2897" s="17"/>
      <c r="I2897" s="20"/>
      <c r="J2897" s="17"/>
      <c r="K2897" s="19"/>
      <c r="L2897" s="17"/>
      <c r="M2897" s="17"/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4"/>
      <c r="AF2897" s="17"/>
    </row>
    <row r="2898">
      <c r="A2898" s="17"/>
      <c r="B2898" s="18"/>
      <c r="C2898" s="19"/>
      <c r="D2898" s="17"/>
      <c r="E2898" s="17"/>
      <c r="F2898" s="17"/>
      <c r="G2898" s="17"/>
      <c r="H2898" s="17"/>
      <c r="I2898" s="20"/>
      <c r="J2898" s="17"/>
      <c r="K2898" s="19"/>
      <c r="L2898" s="17"/>
      <c r="M2898" s="17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/>
      <c r="AA2898" s="17"/>
      <c r="AB2898" s="17"/>
      <c r="AC2898" s="17"/>
      <c r="AD2898" s="17"/>
      <c r="AE2898" s="14"/>
      <c r="AF2898" s="17"/>
    </row>
    <row r="2899">
      <c r="A2899" s="17"/>
      <c r="B2899" s="18"/>
      <c r="C2899" s="19"/>
      <c r="D2899" s="17"/>
      <c r="E2899" s="17"/>
      <c r="F2899" s="17"/>
      <c r="G2899" s="17"/>
      <c r="H2899" s="17"/>
      <c r="I2899" s="20"/>
      <c r="J2899" s="17"/>
      <c r="K2899" s="19"/>
      <c r="L2899" s="17"/>
      <c r="M2899" s="17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4"/>
      <c r="AF2899" s="17"/>
    </row>
    <row r="2900">
      <c r="A2900" s="17"/>
      <c r="B2900" s="18"/>
      <c r="C2900" s="19"/>
      <c r="D2900" s="17"/>
      <c r="E2900" s="17"/>
      <c r="F2900" s="17"/>
      <c r="G2900" s="17"/>
      <c r="H2900" s="17"/>
      <c r="I2900" s="20"/>
      <c r="J2900" s="17"/>
      <c r="K2900" s="19"/>
      <c r="L2900" s="17"/>
      <c r="M2900" s="17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/>
      <c r="AA2900" s="17"/>
      <c r="AB2900" s="17"/>
      <c r="AC2900" s="17"/>
      <c r="AD2900" s="17"/>
      <c r="AE2900" s="14"/>
      <c r="AF2900" s="17"/>
    </row>
    <row r="2901">
      <c r="A2901" s="17"/>
      <c r="B2901" s="18"/>
      <c r="C2901" s="19"/>
      <c r="D2901" s="17"/>
      <c r="E2901" s="17"/>
      <c r="F2901" s="17"/>
      <c r="G2901" s="17"/>
      <c r="H2901" s="17"/>
      <c r="I2901" s="20"/>
      <c r="J2901" s="17"/>
      <c r="K2901" s="19"/>
      <c r="L2901" s="17"/>
      <c r="M2901" s="17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4"/>
      <c r="AF2901" s="17"/>
    </row>
    <row r="2902">
      <c r="A2902" s="17"/>
      <c r="B2902" s="18"/>
      <c r="C2902" s="19"/>
      <c r="D2902" s="17"/>
      <c r="E2902" s="17"/>
      <c r="F2902" s="17"/>
      <c r="G2902" s="17"/>
      <c r="H2902" s="17"/>
      <c r="I2902" s="20"/>
      <c r="J2902" s="17"/>
      <c r="K2902" s="19"/>
      <c r="L2902" s="17"/>
      <c r="M2902" s="17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/>
      <c r="AA2902" s="17"/>
      <c r="AB2902" s="17"/>
      <c r="AC2902" s="17"/>
      <c r="AD2902" s="17"/>
      <c r="AE2902" s="14"/>
      <c r="AF2902" s="17"/>
    </row>
    <row r="2903">
      <c r="A2903" s="17"/>
      <c r="B2903" s="18"/>
      <c r="C2903" s="19"/>
      <c r="D2903" s="17"/>
      <c r="E2903" s="17"/>
      <c r="F2903" s="17"/>
      <c r="G2903" s="17"/>
      <c r="H2903" s="17"/>
      <c r="I2903" s="20"/>
      <c r="J2903" s="17"/>
      <c r="K2903" s="19"/>
      <c r="L2903" s="17"/>
      <c r="M2903" s="17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4"/>
      <c r="AF2903" s="17"/>
    </row>
    <row r="2904">
      <c r="A2904" s="17"/>
      <c r="B2904" s="18"/>
      <c r="C2904" s="19"/>
      <c r="D2904" s="17"/>
      <c r="E2904" s="17"/>
      <c r="F2904" s="17"/>
      <c r="G2904" s="17"/>
      <c r="H2904" s="17"/>
      <c r="I2904" s="20"/>
      <c r="J2904" s="17"/>
      <c r="K2904" s="19"/>
      <c r="L2904" s="17"/>
      <c r="M2904" s="17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/>
      <c r="AA2904" s="17"/>
      <c r="AB2904" s="17"/>
      <c r="AC2904" s="17"/>
      <c r="AD2904" s="17"/>
      <c r="AE2904" s="14"/>
      <c r="AF2904" s="17"/>
    </row>
    <row r="2905">
      <c r="A2905" s="17"/>
      <c r="B2905" s="18"/>
      <c r="C2905" s="19"/>
      <c r="D2905" s="17"/>
      <c r="E2905" s="17"/>
      <c r="F2905" s="17"/>
      <c r="G2905" s="17"/>
      <c r="H2905" s="17"/>
      <c r="I2905" s="20"/>
      <c r="J2905" s="17"/>
      <c r="K2905" s="19"/>
      <c r="L2905" s="17"/>
      <c r="M2905" s="17"/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4"/>
      <c r="AF2905" s="17"/>
    </row>
    <row r="2906">
      <c r="A2906" s="17"/>
      <c r="B2906" s="18"/>
      <c r="C2906" s="19"/>
      <c r="D2906" s="17"/>
      <c r="E2906" s="17"/>
      <c r="F2906" s="17"/>
      <c r="G2906" s="17"/>
      <c r="H2906" s="17"/>
      <c r="I2906" s="20"/>
      <c r="J2906" s="17"/>
      <c r="K2906" s="19"/>
      <c r="L2906" s="17"/>
      <c r="M2906" s="17"/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17"/>
      <c r="AA2906" s="17"/>
      <c r="AB2906" s="17"/>
      <c r="AC2906" s="17"/>
      <c r="AD2906" s="17"/>
      <c r="AE2906" s="14"/>
      <c r="AF2906" s="17"/>
    </row>
    <row r="2907">
      <c r="A2907" s="17"/>
      <c r="B2907" s="18"/>
      <c r="C2907" s="19"/>
      <c r="D2907" s="17"/>
      <c r="E2907" s="17"/>
      <c r="F2907" s="17"/>
      <c r="G2907" s="17"/>
      <c r="H2907" s="17"/>
      <c r="I2907" s="20"/>
      <c r="J2907" s="17"/>
      <c r="K2907" s="19"/>
      <c r="L2907" s="17"/>
      <c r="M2907" s="17"/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4"/>
      <c r="AF2907" s="17"/>
    </row>
    <row r="2908">
      <c r="A2908" s="17"/>
      <c r="B2908" s="18"/>
      <c r="C2908" s="19"/>
      <c r="D2908" s="17"/>
      <c r="E2908" s="17"/>
      <c r="F2908" s="17"/>
      <c r="G2908" s="17"/>
      <c r="H2908" s="17"/>
      <c r="I2908" s="20"/>
      <c r="J2908" s="17"/>
      <c r="K2908" s="19"/>
      <c r="L2908" s="17"/>
      <c r="M2908" s="17"/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17"/>
      <c r="AA2908" s="17"/>
      <c r="AB2908" s="17"/>
      <c r="AC2908" s="17"/>
      <c r="AD2908" s="17"/>
      <c r="AE2908" s="14"/>
      <c r="AF2908" s="17"/>
    </row>
    <row r="2909">
      <c r="A2909" s="17"/>
      <c r="B2909" s="18"/>
      <c r="C2909" s="19"/>
      <c r="D2909" s="17"/>
      <c r="E2909" s="17"/>
      <c r="F2909" s="17"/>
      <c r="G2909" s="17"/>
      <c r="H2909" s="17"/>
      <c r="I2909" s="20"/>
      <c r="J2909" s="17"/>
      <c r="K2909" s="19"/>
      <c r="L2909" s="17"/>
      <c r="M2909" s="17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4"/>
      <c r="AF2909" s="17"/>
    </row>
    <row r="2910">
      <c r="A2910" s="17"/>
      <c r="B2910" s="18"/>
      <c r="C2910" s="19"/>
      <c r="D2910" s="17"/>
      <c r="E2910" s="17"/>
      <c r="F2910" s="17"/>
      <c r="G2910" s="17"/>
      <c r="H2910" s="17"/>
      <c r="I2910" s="20"/>
      <c r="J2910" s="17"/>
      <c r="K2910" s="19"/>
      <c r="L2910" s="17"/>
      <c r="M2910" s="17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  <c r="AA2910" s="17"/>
      <c r="AB2910" s="17"/>
      <c r="AC2910" s="17"/>
      <c r="AD2910" s="17"/>
      <c r="AE2910" s="14"/>
      <c r="AF2910" s="17"/>
    </row>
    <row r="2911">
      <c r="A2911" s="17"/>
      <c r="B2911" s="18"/>
      <c r="C2911" s="19"/>
      <c r="D2911" s="17"/>
      <c r="E2911" s="17"/>
      <c r="F2911" s="17"/>
      <c r="G2911" s="17"/>
      <c r="H2911" s="17"/>
      <c r="I2911" s="20"/>
      <c r="J2911" s="17"/>
      <c r="K2911" s="19"/>
      <c r="L2911" s="17"/>
      <c r="M2911" s="17"/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4"/>
      <c r="AF2911" s="17"/>
    </row>
    <row r="2912">
      <c r="A2912" s="17"/>
      <c r="B2912" s="18"/>
      <c r="C2912" s="19"/>
      <c r="D2912" s="17"/>
      <c r="E2912" s="17"/>
      <c r="F2912" s="17"/>
      <c r="G2912" s="17"/>
      <c r="H2912" s="17"/>
      <c r="I2912" s="20"/>
      <c r="J2912" s="17"/>
      <c r="K2912" s="19"/>
      <c r="L2912" s="17"/>
      <c r="M2912" s="17"/>
      <c r="N2912" s="17"/>
      <c r="O2912" s="17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17"/>
      <c r="AA2912" s="17"/>
      <c r="AB2912" s="17"/>
      <c r="AC2912" s="17"/>
      <c r="AD2912" s="17"/>
      <c r="AE2912" s="14"/>
      <c r="AF2912" s="17"/>
    </row>
    <row r="2913">
      <c r="A2913" s="17"/>
      <c r="B2913" s="18"/>
      <c r="C2913" s="19"/>
      <c r="D2913" s="17"/>
      <c r="E2913" s="17"/>
      <c r="F2913" s="17"/>
      <c r="G2913" s="17"/>
      <c r="H2913" s="17"/>
      <c r="I2913" s="20"/>
      <c r="J2913" s="17"/>
      <c r="K2913" s="19"/>
      <c r="L2913" s="17"/>
      <c r="M2913" s="17"/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4"/>
      <c r="AF2913" s="17"/>
    </row>
    <row r="2914">
      <c r="A2914" s="17"/>
      <c r="B2914" s="18"/>
      <c r="C2914" s="19"/>
      <c r="D2914" s="17"/>
      <c r="E2914" s="17"/>
      <c r="F2914" s="17"/>
      <c r="G2914" s="17"/>
      <c r="H2914" s="17"/>
      <c r="I2914" s="20"/>
      <c r="J2914" s="17"/>
      <c r="K2914" s="19"/>
      <c r="L2914" s="17"/>
      <c r="M2914" s="17"/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17"/>
      <c r="AA2914" s="17"/>
      <c r="AB2914" s="17"/>
      <c r="AC2914" s="17"/>
      <c r="AD2914" s="17"/>
      <c r="AE2914" s="14"/>
      <c r="AF2914" s="17"/>
    </row>
    <row r="2915">
      <c r="A2915" s="17"/>
      <c r="B2915" s="18"/>
      <c r="C2915" s="19"/>
      <c r="D2915" s="17"/>
      <c r="E2915" s="17"/>
      <c r="F2915" s="17"/>
      <c r="G2915" s="17"/>
      <c r="H2915" s="17"/>
      <c r="I2915" s="20"/>
      <c r="J2915" s="17"/>
      <c r="K2915" s="19"/>
      <c r="L2915" s="17"/>
      <c r="M2915" s="17"/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4"/>
      <c r="AF2915" s="17"/>
    </row>
    <row r="2916">
      <c r="A2916" s="17"/>
      <c r="B2916" s="18"/>
      <c r="C2916" s="19"/>
      <c r="D2916" s="17"/>
      <c r="E2916" s="17"/>
      <c r="F2916" s="17"/>
      <c r="G2916" s="17"/>
      <c r="H2916" s="17"/>
      <c r="I2916" s="20"/>
      <c r="J2916" s="17"/>
      <c r="K2916" s="19"/>
      <c r="L2916" s="17"/>
      <c r="M2916" s="17"/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17"/>
      <c r="AA2916" s="17"/>
      <c r="AB2916" s="17"/>
      <c r="AC2916" s="17"/>
      <c r="AD2916" s="17"/>
      <c r="AE2916" s="14"/>
      <c r="AF2916" s="17"/>
    </row>
    <row r="2917">
      <c r="A2917" s="17"/>
      <c r="B2917" s="18"/>
      <c r="C2917" s="19"/>
      <c r="D2917" s="17"/>
      <c r="E2917" s="17"/>
      <c r="F2917" s="17"/>
      <c r="G2917" s="17"/>
      <c r="H2917" s="17"/>
      <c r="I2917" s="20"/>
      <c r="J2917" s="17"/>
      <c r="K2917" s="19"/>
      <c r="L2917" s="17"/>
      <c r="M2917" s="17"/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4"/>
      <c r="AF2917" s="17"/>
    </row>
    <row r="2918">
      <c r="A2918" s="17"/>
      <c r="B2918" s="18"/>
      <c r="C2918" s="19"/>
      <c r="D2918" s="17"/>
      <c r="E2918" s="17"/>
      <c r="F2918" s="17"/>
      <c r="G2918" s="17"/>
      <c r="H2918" s="17"/>
      <c r="I2918" s="20"/>
      <c r="J2918" s="17"/>
      <c r="K2918" s="19"/>
      <c r="L2918" s="17"/>
      <c r="M2918" s="17"/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17"/>
      <c r="AA2918" s="17"/>
      <c r="AB2918" s="17"/>
      <c r="AC2918" s="17"/>
      <c r="AD2918" s="17"/>
      <c r="AE2918" s="14"/>
      <c r="AF2918" s="17"/>
    </row>
    <row r="2919">
      <c r="A2919" s="17"/>
      <c r="B2919" s="18"/>
      <c r="C2919" s="19"/>
      <c r="D2919" s="17"/>
      <c r="E2919" s="17"/>
      <c r="F2919" s="17"/>
      <c r="G2919" s="17"/>
      <c r="H2919" s="17"/>
      <c r="I2919" s="20"/>
      <c r="J2919" s="17"/>
      <c r="K2919" s="19"/>
      <c r="L2919" s="17"/>
      <c r="M2919" s="17"/>
      <c r="N2919" s="17"/>
      <c r="O2919" s="17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4"/>
      <c r="AF2919" s="17"/>
    </row>
    <row r="2920">
      <c r="A2920" s="17"/>
      <c r="B2920" s="18"/>
      <c r="C2920" s="19"/>
      <c r="D2920" s="17"/>
      <c r="E2920" s="17"/>
      <c r="F2920" s="17"/>
      <c r="G2920" s="17"/>
      <c r="H2920" s="17"/>
      <c r="I2920" s="20"/>
      <c r="J2920" s="17"/>
      <c r="K2920" s="19"/>
      <c r="L2920" s="17"/>
      <c r="M2920" s="17"/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17"/>
      <c r="AA2920" s="17"/>
      <c r="AB2920" s="17"/>
      <c r="AC2920" s="17"/>
      <c r="AD2920" s="17"/>
      <c r="AE2920" s="14"/>
      <c r="AF2920" s="17"/>
    </row>
    <row r="2921">
      <c r="A2921" s="17"/>
      <c r="B2921" s="18"/>
      <c r="C2921" s="19"/>
      <c r="D2921" s="17"/>
      <c r="E2921" s="17"/>
      <c r="F2921" s="17"/>
      <c r="G2921" s="17"/>
      <c r="H2921" s="17"/>
      <c r="I2921" s="20"/>
      <c r="J2921" s="17"/>
      <c r="K2921" s="19"/>
      <c r="L2921" s="17"/>
      <c r="M2921" s="17"/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4"/>
      <c r="AF2921" s="17"/>
    </row>
    <row r="2922">
      <c r="A2922" s="17"/>
      <c r="B2922" s="18"/>
      <c r="C2922" s="19"/>
      <c r="D2922" s="17"/>
      <c r="E2922" s="17"/>
      <c r="F2922" s="17"/>
      <c r="G2922" s="17"/>
      <c r="H2922" s="17"/>
      <c r="I2922" s="20"/>
      <c r="J2922" s="17"/>
      <c r="K2922" s="19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  <c r="AA2922" s="17"/>
      <c r="AB2922" s="17"/>
      <c r="AC2922" s="17"/>
      <c r="AD2922" s="17"/>
      <c r="AE2922" s="14"/>
      <c r="AF2922" s="17"/>
    </row>
    <row r="2923">
      <c r="A2923" s="17"/>
      <c r="B2923" s="18"/>
      <c r="C2923" s="19"/>
      <c r="D2923" s="17"/>
      <c r="E2923" s="17"/>
      <c r="F2923" s="17"/>
      <c r="G2923" s="17"/>
      <c r="H2923" s="17"/>
      <c r="I2923" s="20"/>
      <c r="J2923" s="17"/>
      <c r="K2923" s="19"/>
      <c r="L2923" s="17"/>
      <c r="M2923" s="17"/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4"/>
      <c r="AF2923" s="17"/>
    </row>
    <row r="2924">
      <c r="A2924" s="17"/>
      <c r="B2924" s="18"/>
      <c r="C2924" s="19"/>
      <c r="D2924" s="17"/>
      <c r="E2924" s="17"/>
      <c r="F2924" s="17"/>
      <c r="G2924" s="17"/>
      <c r="H2924" s="17"/>
      <c r="I2924" s="20"/>
      <c r="J2924" s="17"/>
      <c r="K2924" s="19"/>
      <c r="L2924" s="17"/>
      <c r="M2924" s="17"/>
      <c r="N2924" s="17"/>
      <c r="O2924" s="17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17"/>
      <c r="AA2924" s="17"/>
      <c r="AB2924" s="17"/>
      <c r="AC2924" s="17"/>
      <c r="AD2924" s="17"/>
      <c r="AE2924" s="14"/>
      <c r="AF2924" s="17"/>
    </row>
    <row r="2925">
      <c r="A2925" s="17"/>
      <c r="B2925" s="18"/>
      <c r="C2925" s="19"/>
      <c r="D2925" s="17"/>
      <c r="E2925" s="17"/>
      <c r="F2925" s="17"/>
      <c r="G2925" s="17"/>
      <c r="H2925" s="17"/>
      <c r="I2925" s="20"/>
      <c r="J2925" s="17"/>
      <c r="K2925" s="19"/>
      <c r="L2925" s="17"/>
      <c r="M2925" s="17"/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4"/>
      <c r="AF2925" s="17"/>
    </row>
    <row r="2926">
      <c r="A2926" s="17"/>
      <c r="B2926" s="18"/>
      <c r="C2926" s="19"/>
      <c r="D2926" s="17"/>
      <c r="E2926" s="17"/>
      <c r="F2926" s="17"/>
      <c r="G2926" s="17"/>
      <c r="H2926" s="17"/>
      <c r="I2926" s="20"/>
      <c r="J2926" s="17"/>
      <c r="K2926" s="19"/>
      <c r="L2926" s="17"/>
      <c r="M2926" s="17"/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17"/>
      <c r="AA2926" s="17"/>
      <c r="AB2926" s="17"/>
      <c r="AC2926" s="17"/>
      <c r="AD2926" s="17"/>
      <c r="AE2926" s="14"/>
      <c r="AF2926" s="17"/>
    </row>
    <row r="2927">
      <c r="A2927" s="17"/>
      <c r="B2927" s="18"/>
      <c r="C2927" s="19"/>
      <c r="D2927" s="17"/>
      <c r="E2927" s="17"/>
      <c r="F2927" s="17"/>
      <c r="G2927" s="17"/>
      <c r="H2927" s="17"/>
      <c r="I2927" s="20"/>
      <c r="J2927" s="17"/>
      <c r="K2927" s="19"/>
      <c r="L2927" s="17"/>
      <c r="M2927" s="17"/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4"/>
      <c r="AF2927" s="17"/>
    </row>
    <row r="2928">
      <c r="A2928" s="17"/>
      <c r="B2928" s="18"/>
      <c r="C2928" s="19"/>
      <c r="D2928" s="17"/>
      <c r="E2928" s="17"/>
      <c r="F2928" s="17"/>
      <c r="G2928" s="17"/>
      <c r="H2928" s="17"/>
      <c r="I2928" s="20"/>
      <c r="J2928" s="17"/>
      <c r="K2928" s="19"/>
      <c r="L2928" s="17"/>
      <c r="M2928" s="17"/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17"/>
      <c r="AA2928" s="17"/>
      <c r="AB2928" s="17"/>
      <c r="AC2928" s="17"/>
      <c r="AD2928" s="17"/>
      <c r="AE2928" s="14"/>
      <c r="AF2928" s="17"/>
    </row>
    <row r="2929">
      <c r="A2929" s="17"/>
      <c r="B2929" s="18"/>
      <c r="C2929" s="19"/>
      <c r="D2929" s="17"/>
      <c r="E2929" s="17"/>
      <c r="F2929" s="17"/>
      <c r="G2929" s="17"/>
      <c r="H2929" s="17"/>
      <c r="I2929" s="20"/>
      <c r="J2929" s="17"/>
      <c r="K2929" s="19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4"/>
      <c r="AF2929" s="17"/>
    </row>
    <row r="2930">
      <c r="A2930" s="17"/>
      <c r="B2930" s="18"/>
      <c r="C2930" s="19"/>
      <c r="D2930" s="17"/>
      <c r="E2930" s="17"/>
      <c r="F2930" s="17"/>
      <c r="G2930" s="17"/>
      <c r="H2930" s="17"/>
      <c r="I2930" s="20"/>
      <c r="J2930" s="17"/>
      <c r="K2930" s="19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/>
      <c r="AA2930" s="17"/>
      <c r="AB2930" s="17"/>
      <c r="AC2930" s="17"/>
      <c r="AD2930" s="17"/>
      <c r="AE2930" s="14"/>
      <c r="AF2930" s="17"/>
    </row>
    <row r="2931">
      <c r="A2931" s="17"/>
      <c r="B2931" s="18"/>
      <c r="C2931" s="19"/>
      <c r="D2931" s="17"/>
      <c r="E2931" s="17"/>
      <c r="F2931" s="17"/>
      <c r="G2931" s="17"/>
      <c r="H2931" s="17"/>
      <c r="I2931" s="20"/>
      <c r="J2931" s="17"/>
      <c r="K2931" s="19"/>
      <c r="L2931" s="17"/>
      <c r="M2931" s="17"/>
      <c r="N2931" s="17"/>
      <c r="O2931" s="17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4"/>
      <c r="AF2931" s="17"/>
    </row>
    <row r="2932">
      <c r="A2932" s="17"/>
      <c r="B2932" s="18"/>
      <c r="C2932" s="19"/>
      <c r="D2932" s="17"/>
      <c r="E2932" s="17"/>
      <c r="F2932" s="17"/>
      <c r="G2932" s="17"/>
      <c r="H2932" s="17"/>
      <c r="I2932" s="20"/>
      <c r="J2932" s="17"/>
      <c r="K2932" s="19"/>
      <c r="L2932" s="17"/>
      <c r="M2932" s="17"/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17"/>
      <c r="AA2932" s="17"/>
      <c r="AB2932" s="17"/>
      <c r="AC2932" s="17"/>
      <c r="AD2932" s="17"/>
      <c r="AE2932" s="14"/>
      <c r="AF2932" s="17"/>
    </row>
    <row r="2933">
      <c r="A2933" s="17"/>
      <c r="B2933" s="18"/>
      <c r="C2933" s="19"/>
      <c r="D2933" s="17"/>
      <c r="E2933" s="17"/>
      <c r="F2933" s="17"/>
      <c r="G2933" s="17"/>
      <c r="H2933" s="17"/>
      <c r="I2933" s="20"/>
      <c r="J2933" s="17"/>
      <c r="K2933" s="19"/>
      <c r="L2933" s="17"/>
      <c r="M2933" s="17"/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4"/>
      <c r="AF2933" s="17"/>
    </row>
    <row r="2934">
      <c r="A2934" s="17"/>
      <c r="B2934" s="18"/>
      <c r="C2934" s="19"/>
      <c r="D2934" s="17"/>
      <c r="E2934" s="17"/>
      <c r="F2934" s="17"/>
      <c r="G2934" s="17"/>
      <c r="H2934" s="17"/>
      <c r="I2934" s="20"/>
      <c r="J2934" s="17"/>
      <c r="K2934" s="19"/>
      <c r="L2934" s="17"/>
      <c r="M2934" s="17"/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17"/>
      <c r="AA2934" s="17"/>
      <c r="AB2934" s="17"/>
      <c r="AC2934" s="17"/>
      <c r="AD2934" s="17"/>
      <c r="AE2934" s="14"/>
      <c r="AF2934" s="17"/>
    </row>
    <row r="2935">
      <c r="A2935" s="17"/>
      <c r="B2935" s="18"/>
      <c r="C2935" s="19"/>
      <c r="D2935" s="17"/>
      <c r="E2935" s="17"/>
      <c r="F2935" s="17"/>
      <c r="G2935" s="17"/>
      <c r="H2935" s="17"/>
      <c r="I2935" s="20"/>
      <c r="J2935" s="17"/>
      <c r="K2935" s="19"/>
      <c r="L2935" s="17"/>
      <c r="M2935" s="17"/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4"/>
      <c r="AF2935" s="17"/>
    </row>
    <row r="2936">
      <c r="A2936" s="17"/>
      <c r="B2936" s="18"/>
      <c r="C2936" s="19"/>
      <c r="D2936" s="17"/>
      <c r="E2936" s="17"/>
      <c r="F2936" s="17"/>
      <c r="G2936" s="17"/>
      <c r="H2936" s="17"/>
      <c r="I2936" s="20"/>
      <c r="J2936" s="17"/>
      <c r="K2936" s="19"/>
      <c r="L2936" s="17"/>
      <c r="M2936" s="17"/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17"/>
      <c r="AA2936" s="17"/>
      <c r="AB2936" s="17"/>
      <c r="AC2936" s="17"/>
      <c r="AD2936" s="17"/>
      <c r="AE2936" s="14"/>
      <c r="AF2936" s="17"/>
    </row>
    <row r="2937">
      <c r="A2937" s="17"/>
      <c r="B2937" s="18"/>
      <c r="C2937" s="19"/>
      <c r="D2937" s="17"/>
      <c r="E2937" s="17"/>
      <c r="F2937" s="17"/>
      <c r="G2937" s="17"/>
      <c r="H2937" s="17"/>
      <c r="I2937" s="20"/>
      <c r="J2937" s="17"/>
      <c r="K2937" s="19"/>
      <c r="L2937" s="17"/>
      <c r="M2937" s="17"/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4"/>
      <c r="AF2937" s="17"/>
    </row>
    <row r="2938">
      <c r="A2938" s="17"/>
      <c r="B2938" s="18"/>
      <c r="C2938" s="19"/>
      <c r="D2938" s="17"/>
      <c r="E2938" s="17"/>
      <c r="F2938" s="17"/>
      <c r="G2938" s="17"/>
      <c r="H2938" s="17"/>
      <c r="I2938" s="20"/>
      <c r="J2938" s="17"/>
      <c r="K2938" s="19"/>
      <c r="L2938" s="17"/>
      <c r="M2938" s="17"/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17"/>
      <c r="AA2938" s="17"/>
      <c r="AB2938" s="17"/>
      <c r="AC2938" s="17"/>
      <c r="AD2938" s="17"/>
      <c r="AE2938" s="14"/>
      <c r="AF2938" s="17"/>
    </row>
    <row r="2939">
      <c r="A2939" s="17"/>
      <c r="B2939" s="18"/>
      <c r="C2939" s="19"/>
      <c r="D2939" s="17"/>
      <c r="E2939" s="17"/>
      <c r="F2939" s="17"/>
      <c r="G2939" s="17"/>
      <c r="H2939" s="17"/>
      <c r="I2939" s="20"/>
      <c r="J2939" s="17"/>
      <c r="K2939" s="19"/>
      <c r="L2939" s="17"/>
      <c r="M2939" s="17"/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4"/>
      <c r="AF2939" s="17"/>
    </row>
    <row r="2940">
      <c r="A2940" s="17"/>
      <c r="B2940" s="18"/>
      <c r="C2940" s="19"/>
      <c r="D2940" s="17"/>
      <c r="E2940" s="17"/>
      <c r="F2940" s="17"/>
      <c r="G2940" s="17"/>
      <c r="H2940" s="17"/>
      <c r="I2940" s="20"/>
      <c r="J2940" s="17"/>
      <c r="K2940" s="19"/>
      <c r="L2940" s="17"/>
      <c r="M2940" s="17"/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17"/>
      <c r="AA2940" s="17"/>
      <c r="AB2940" s="17"/>
      <c r="AC2940" s="17"/>
      <c r="AD2940" s="17"/>
      <c r="AE2940" s="14"/>
      <c r="AF2940" s="17"/>
    </row>
    <row r="2941">
      <c r="A2941" s="17"/>
      <c r="B2941" s="18"/>
      <c r="C2941" s="19"/>
      <c r="D2941" s="17"/>
      <c r="E2941" s="17"/>
      <c r="F2941" s="17"/>
      <c r="G2941" s="17"/>
      <c r="H2941" s="17"/>
      <c r="I2941" s="20"/>
      <c r="J2941" s="17"/>
      <c r="K2941" s="19"/>
      <c r="L2941" s="17"/>
      <c r="M2941" s="17"/>
      <c r="N2941" s="17"/>
      <c r="O2941" s="17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4"/>
      <c r="AF2941" s="17"/>
    </row>
    <row r="2942">
      <c r="A2942" s="17"/>
      <c r="B2942" s="18"/>
      <c r="C2942" s="19"/>
      <c r="D2942" s="17"/>
      <c r="E2942" s="17"/>
      <c r="F2942" s="17"/>
      <c r="G2942" s="17"/>
      <c r="H2942" s="17"/>
      <c r="I2942" s="20"/>
      <c r="J2942" s="17"/>
      <c r="K2942" s="19"/>
      <c r="L2942" s="17"/>
      <c r="M2942" s="17"/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17"/>
      <c r="AA2942" s="17"/>
      <c r="AB2942" s="17"/>
      <c r="AC2942" s="17"/>
      <c r="AD2942" s="17"/>
      <c r="AE2942" s="14"/>
      <c r="AF2942" s="17"/>
    </row>
    <row r="2943">
      <c r="A2943" s="17"/>
      <c r="B2943" s="18"/>
      <c r="C2943" s="19"/>
      <c r="D2943" s="17"/>
      <c r="E2943" s="17"/>
      <c r="F2943" s="17"/>
      <c r="G2943" s="17"/>
      <c r="H2943" s="17"/>
      <c r="I2943" s="20"/>
      <c r="J2943" s="17"/>
      <c r="K2943" s="19"/>
      <c r="L2943" s="17"/>
      <c r="M2943" s="17"/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4"/>
      <c r="AF2943" s="17"/>
    </row>
    <row r="2944">
      <c r="A2944" s="17"/>
      <c r="B2944" s="18"/>
      <c r="C2944" s="19"/>
      <c r="D2944" s="17"/>
      <c r="E2944" s="17"/>
      <c r="F2944" s="17"/>
      <c r="G2944" s="17"/>
      <c r="H2944" s="17"/>
      <c r="I2944" s="20"/>
      <c r="J2944" s="17"/>
      <c r="K2944" s="19"/>
      <c r="L2944" s="17"/>
      <c r="M2944" s="17"/>
      <c r="N2944" s="17"/>
      <c r="O2944" s="17"/>
      <c r="P2944" s="17"/>
      <c r="Q2944" s="17"/>
      <c r="R2944" s="17"/>
      <c r="S2944" s="17"/>
      <c r="T2944" s="17"/>
      <c r="U2944" s="17"/>
      <c r="V2944" s="17"/>
      <c r="W2944" s="17"/>
      <c r="X2944" s="17"/>
      <c r="Y2944" s="17"/>
      <c r="Z2944" s="17"/>
      <c r="AA2944" s="17"/>
      <c r="AB2944" s="17"/>
      <c r="AC2944" s="17"/>
      <c r="AD2944" s="17"/>
      <c r="AE2944" s="14"/>
      <c r="AF2944" s="17"/>
    </row>
    <row r="2945">
      <c r="A2945" s="17"/>
      <c r="B2945" s="18"/>
      <c r="C2945" s="19"/>
      <c r="D2945" s="17"/>
      <c r="E2945" s="17"/>
      <c r="F2945" s="17"/>
      <c r="G2945" s="17"/>
      <c r="H2945" s="17"/>
      <c r="I2945" s="20"/>
      <c r="J2945" s="17"/>
      <c r="K2945" s="19"/>
      <c r="L2945" s="17"/>
      <c r="M2945" s="17"/>
      <c r="N2945" s="17"/>
      <c r="O2945" s="17"/>
      <c r="P2945" s="17"/>
      <c r="Q2945" s="17"/>
      <c r="R2945" s="17"/>
      <c r="S2945" s="17"/>
      <c r="T2945" s="17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4"/>
      <c r="AF2945" s="17"/>
    </row>
    <row r="2946">
      <c r="A2946" s="17"/>
      <c r="B2946" s="18"/>
      <c r="C2946" s="19"/>
      <c r="D2946" s="17"/>
      <c r="E2946" s="17"/>
      <c r="F2946" s="17"/>
      <c r="G2946" s="17"/>
      <c r="H2946" s="17"/>
      <c r="I2946" s="20"/>
      <c r="J2946" s="17"/>
      <c r="K2946" s="19"/>
      <c r="L2946" s="17"/>
      <c r="M2946" s="17"/>
      <c r="N2946" s="17"/>
      <c r="O2946" s="17"/>
      <c r="P2946" s="17"/>
      <c r="Q2946" s="17"/>
      <c r="R2946" s="17"/>
      <c r="S2946" s="17"/>
      <c r="T2946" s="17"/>
      <c r="U2946" s="17"/>
      <c r="V2946" s="17"/>
      <c r="W2946" s="17"/>
      <c r="X2946" s="17"/>
      <c r="Y2946" s="17"/>
      <c r="Z2946" s="17"/>
      <c r="AA2946" s="17"/>
      <c r="AB2946" s="17"/>
      <c r="AC2946" s="17"/>
      <c r="AD2946" s="17"/>
      <c r="AE2946" s="14"/>
      <c r="AF2946" s="17"/>
    </row>
    <row r="2947">
      <c r="A2947" s="17"/>
      <c r="B2947" s="18"/>
      <c r="C2947" s="19"/>
      <c r="D2947" s="17"/>
      <c r="E2947" s="17"/>
      <c r="F2947" s="17"/>
      <c r="G2947" s="17"/>
      <c r="H2947" s="17"/>
      <c r="I2947" s="20"/>
      <c r="J2947" s="17"/>
      <c r="K2947" s="19"/>
      <c r="L2947" s="17"/>
      <c r="M2947" s="17"/>
      <c r="N2947" s="17"/>
      <c r="O2947" s="17"/>
      <c r="P2947" s="17"/>
      <c r="Q2947" s="17"/>
      <c r="R2947" s="17"/>
      <c r="S2947" s="17"/>
      <c r="T2947" s="17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4"/>
      <c r="AF2947" s="17"/>
    </row>
    <row r="2948">
      <c r="A2948" s="17"/>
      <c r="B2948" s="18"/>
      <c r="C2948" s="19"/>
      <c r="D2948" s="17"/>
      <c r="E2948" s="17"/>
      <c r="F2948" s="17"/>
      <c r="G2948" s="17"/>
      <c r="H2948" s="17"/>
      <c r="I2948" s="20"/>
      <c r="J2948" s="17"/>
      <c r="K2948" s="19"/>
      <c r="L2948" s="17"/>
      <c r="M2948" s="17"/>
      <c r="N2948" s="17"/>
      <c r="O2948" s="17"/>
      <c r="P2948" s="17"/>
      <c r="Q2948" s="17"/>
      <c r="R2948" s="17"/>
      <c r="S2948" s="17"/>
      <c r="T2948" s="17"/>
      <c r="U2948" s="17"/>
      <c r="V2948" s="17"/>
      <c r="W2948" s="17"/>
      <c r="X2948" s="17"/>
      <c r="Y2948" s="17"/>
      <c r="Z2948" s="17"/>
      <c r="AA2948" s="17"/>
      <c r="AB2948" s="17"/>
      <c r="AC2948" s="17"/>
      <c r="AD2948" s="17"/>
      <c r="AE2948" s="14"/>
      <c r="AF2948" s="17"/>
    </row>
    <row r="2949">
      <c r="A2949" s="17"/>
      <c r="B2949" s="18"/>
      <c r="C2949" s="19"/>
      <c r="D2949" s="17"/>
      <c r="E2949" s="17"/>
      <c r="F2949" s="17"/>
      <c r="G2949" s="17"/>
      <c r="H2949" s="17"/>
      <c r="I2949" s="20"/>
      <c r="J2949" s="17"/>
      <c r="K2949" s="19"/>
      <c r="L2949" s="17"/>
      <c r="M2949" s="17"/>
      <c r="N2949" s="17"/>
      <c r="O2949" s="17"/>
      <c r="P2949" s="17"/>
      <c r="Q2949" s="17"/>
      <c r="R2949" s="17"/>
      <c r="S2949" s="17"/>
      <c r="T2949" s="17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4"/>
      <c r="AF2949" s="17"/>
    </row>
    <row r="2950">
      <c r="A2950" s="17"/>
      <c r="B2950" s="18"/>
      <c r="C2950" s="19"/>
      <c r="D2950" s="17"/>
      <c r="E2950" s="17"/>
      <c r="F2950" s="17"/>
      <c r="G2950" s="17"/>
      <c r="H2950" s="17"/>
      <c r="I2950" s="20"/>
      <c r="J2950" s="17"/>
      <c r="K2950" s="19"/>
      <c r="L2950" s="17"/>
      <c r="M2950" s="17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17"/>
      <c r="Y2950" s="17"/>
      <c r="Z2950" s="17"/>
      <c r="AA2950" s="17"/>
      <c r="AB2950" s="17"/>
      <c r="AC2950" s="17"/>
      <c r="AD2950" s="17"/>
      <c r="AE2950" s="14"/>
      <c r="AF2950" s="17"/>
    </row>
    <row r="2951">
      <c r="A2951" s="17"/>
      <c r="B2951" s="18"/>
      <c r="C2951" s="19"/>
      <c r="D2951" s="17"/>
      <c r="E2951" s="17"/>
      <c r="F2951" s="17"/>
      <c r="G2951" s="17"/>
      <c r="H2951" s="17"/>
      <c r="I2951" s="20"/>
      <c r="J2951" s="17"/>
      <c r="K2951" s="19"/>
      <c r="L2951" s="17"/>
      <c r="M2951" s="17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4"/>
      <c r="AF2951" s="17"/>
    </row>
    <row r="2952">
      <c r="A2952" s="17"/>
      <c r="B2952" s="18"/>
      <c r="C2952" s="19"/>
      <c r="D2952" s="17"/>
      <c r="E2952" s="17"/>
      <c r="F2952" s="17"/>
      <c r="G2952" s="17"/>
      <c r="H2952" s="17"/>
      <c r="I2952" s="20"/>
      <c r="J2952" s="17"/>
      <c r="K2952" s="19"/>
      <c r="L2952" s="17"/>
      <c r="M2952" s="17"/>
      <c r="N2952" s="17"/>
      <c r="O2952" s="17"/>
      <c r="P2952" s="17"/>
      <c r="Q2952" s="17"/>
      <c r="R2952" s="17"/>
      <c r="S2952" s="17"/>
      <c r="T2952" s="17"/>
      <c r="U2952" s="17"/>
      <c r="V2952" s="17"/>
      <c r="W2952" s="17"/>
      <c r="X2952" s="17"/>
      <c r="Y2952" s="17"/>
      <c r="Z2952" s="17"/>
      <c r="AA2952" s="17"/>
      <c r="AB2952" s="17"/>
      <c r="AC2952" s="17"/>
      <c r="AD2952" s="17"/>
      <c r="AE2952" s="14"/>
      <c r="AF2952" s="17"/>
    </row>
    <row r="2953">
      <c r="A2953" s="17"/>
      <c r="B2953" s="18"/>
      <c r="C2953" s="19"/>
      <c r="D2953" s="17"/>
      <c r="E2953" s="17"/>
      <c r="F2953" s="17"/>
      <c r="G2953" s="17"/>
      <c r="H2953" s="17"/>
      <c r="I2953" s="20"/>
      <c r="J2953" s="17"/>
      <c r="K2953" s="19"/>
      <c r="L2953" s="17"/>
      <c r="M2953" s="17"/>
      <c r="N2953" s="17"/>
      <c r="O2953" s="17"/>
      <c r="P2953" s="17"/>
      <c r="Q2953" s="17"/>
      <c r="R2953" s="17"/>
      <c r="S2953" s="17"/>
      <c r="T2953" s="17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4"/>
      <c r="AF2953" s="17"/>
    </row>
    <row r="2954">
      <c r="A2954" s="17"/>
      <c r="B2954" s="18"/>
      <c r="C2954" s="19"/>
      <c r="D2954" s="17"/>
      <c r="E2954" s="17"/>
      <c r="F2954" s="17"/>
      <c r="G2954" s="17"/>
      <c r="H2954" s="17"/>
      <c r="I2954" s="20"/>
      <c r="J2954" s="17"/>
      <c r="K2954" s="19"/>
      <c r="L2954" s="17"/>
      <c r="M2954" s="17"/>
      <c r="N2954" s="17"/>
      <c r="O2954" s="17"/>
      <c r="P2954" s="17"/>
      <c r="Q2954" s="17"/>
      <c r="R2954" s="17"/>
      <c r="S2954" s="17"/>
      <c r="T2954" s="17"/>
      <c r="U2954" s="17"/>
      <c r="V2954" s="17"/>
      <c r="W2954" s="17"/>
      <c r="X2954" s="17"/>
      <c r="Y2954" s="17"/>
      <c r="Z2954" s="17"/>
      <c r="AA2954" s="17"/>
      <c r="AB2954" s="17"/>
      <c r="AC2954" s="17"/>
      <c r="AD2954" s="17"/>
      <c r="AE2954" s="14"/>
      <c r="AF2954" s="17"/>
    </row>
    <row r="2955">
      <c r="A2955" s="17"/>
      <c r="B2955" s="18"/>
      <c r="C2955" s="19"/>
      <c r="D2955" s="17"/>
      <c r="E2955" s="17"/>
      <c r="F2955" s="17"/>
      <c r="G2955" s="17"/>
      <c r="H2955" s="17"/>
      <c r="I2955" s="20"/>
      <c r="J2955" s="17"/>
      <c r="K2955" s="19"/>
      <c r="L2955" s="17"/>
      <c r="M2955" s="17"/>
      <c r="N2955" s="17"/>
      <c r="O2955" s="17"/>
      <c r="P2955" s="17"/>
      <c r="Q2955" s="17"/>
      <c r="R2955" s="17"/>
      <c r="S2955" s="17"/>
      <c r="T2955" s="17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4"/>
      <c r="AF2955" s="17"/>
    </row>
    <row r="2956">
      <c r="A2956" s="17"/>
      <c r="B2956" s="18"/>
      <c r="C2956" s="19"/>
      <c r="D2956" s="17"/>
      <c r="E2956" s="17"/>
      <c r="F2956" s="17"/>
      <c r="G2956" s="17"/>
      <c r="H2956" s="17"/>
      <c r="I2956" s="20"/>
      <c r="J2956" s="17"/>
      <c r="K2956" s="19"/>
      <c r="L2956" s="17"/>
      <c r="M2956" s="17"/>
      <c r="N2956" s="17"/>
      <c r="O2956" s="17"/>
      <c r="P2956" s="17"/>
      <c r="Q2956" s="17"/>
      <c r="R2956" s="17"/>
      <c r="S2956" s="17"/>
      <c r="T2956" s="17"/>
      <c r="U2956" s="17"/>
      <c r="V2956" s="17"/>
      <c r="W2956" s="17"/>
      <c r="X2956" s="17"/>
      <c r="Y2956" s="17"/>
      <c r="Z2956" s="17"/>
      <c r="AA2956" s="17"/>
      <c r="AB2956" s="17"/>
      <c r="AC2956" s="17"/>
      <c r="AD2956" s="17"/>
      <c r="AE2956" s="14"/>
      <c r="AF2956" s="17"/>
    </row>
    <row r="2957">
      <c r="A2957" s="17"/>
      <c r="B2957" s="18"/>
      <c r="C2957" s="19"/>
      <c r="D2957" s="17"/>
      <c r="E2957" s="17"/>
      <c r="F2957" s="17"/>
      <c r="G2957" s="17"/>
      <c r="H2957" s="17"/>
      <c r="I2957" s="20"/>
      <c r="J2957" s="17"/>
      <c r="K2957" s="19"/>
      <c r="L2957" s="17"/>
      <c r="M2957" s="17"/>
      <c r="N2957" s="17"/>
      <c r="O2957" s="17"/>
      <c r="P2957" s="17"/>
      <c r="Q2957" s="17"/>
      <c r="R2957" s="17"/>
      <c r="S2957" s="17"/>
      <c r="T2957" s="17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4"/>
      <c r="AF2957" s="17"/>
    </row>
    <row r="2958">
      <c r="A2958" s="17"/>
      <c r="B2958" s="18"/>
      <c r="C2958" s="19"/>
      <c r="D2958" s="17"/>
      <c r="E2958" s="17"/>
      <c r="F2958" s="17"/>
      <c r="G2958" s="17"/>
      <c r="H2958" s="17"/>
      <c r="I2958" s="20"/>
      <c r="J2958" s="17"/>
      <c r="K2958" s="19"/>
      <c r="L2958" s="17"/>
      <c r="M2958" s="17"/>
      <c r="N2958" s="17"/>
      <c r="O2958" s="17"/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4"/>
      <c r="AF2958" s="17"/>
    </row>
    <row r="2959">
      <c r="A2959" s="17"/>
      <c r="B2959" s="18"/>
      <c r="C2959" s="19"/>
      <c r="D2959" s="17"/>
      <c r="E2959" s="17"/>
      <c r="F2959" s="17"/>
      <c r="G2959" s="17"/>
      <c r="H2959" s="17"/>
      <c r="I2959" s="20"/>
      <c r="J2959" s="17"/>
      <c r="K2959" s="19"/>
      <c r="L2959" s="17"/>
      <c r="M2959" s="17"/>
      <c r="N2959" s="17"/>
      <c r="O2959" s="17"/>
      <c r="P2959" s="17"/>
      <c r="Q2959" s="17"/>
      <c r="R2959" s="17"/>
      <c r="S2959" s="17"/>
      <c r="T2959" s="17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4"/>
      <c r="AF2959" s="17"/>
    </row>
    <row r="2960">
      <c r="A2960" s="17"/>
      <c r="B2960" s="18"/>
      <c r="C2960" s="19"/>
      <c r="D2960" s="17"/>
      <c r="E2960" s="17"/>
      <c r="F2960" s="17"/>
      <c r="G2960" s="17"/>
      <c r="H2960" s="17"/>
      <c r="I2960" s="20"/>
      <c r="J2960" s="17"/>
      <c r="K2960" s="19"/>
      <c r="L2960" s="17"/>
      <c r="M2960" s="17"/>
      <c r="N2960" s="17"/>
      <c r="O2960" s="17"/>
      <c r="P2960" s="17"/>
      <c r="Q2960" s="17"/>
      <c r="R2960" s="17"/>
      <c r="S2960" s="17"/>
      <c r="T2960" s="17"/>
      <c r="U2960" s="17"/>
      <c r="V2960" s="17"/>
      <c r="W2960" s="17"/>
      <c r="X2960" s="17"/>
      <c r="Y2960" s="17"/>
      <c r="Z2960" s="17"/>
      <c r="AA2960" s="17"/>
      <c r="AB2960" s="17"/>
      <c r="AC2960" s="17"/>
      <c r="AD2960" s="17"/>
      <c r="AE2960" s="14"/>
      <c r="AF2960" s="17"/>
    </row>
    <row r="2961">
      <c r="A2961" s="17"/>
      <c r="B2961" s="18"/>
      <c r="C2961" s="19"/>
      <c r="D2961" s="17"/>
      <c r="E2961" s="17"/>
      <c r="F2961" s="17"/>
      <c r="G2961" s="17"/>
      <c r="H2961" s="17"/>
      <c r="I2961" s="20"/>
      <c r="J2961" s="17"/>
      <c r="K2961" s="19"/>
      <c r="L2961" s="17"/>
      <c r="M2961" s="17"/>
      <c r="N2961" s="17"/>
      <c r="O2961" s="17"/>
      <c r="P2961" s="17"/>
      <c r="Q2961" s="17"/>
      <c r="R2961" s="17"/>
      <c r="S2961" s="17"/>
      <c r="T2961" s="17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4"/>
      <c r="AF2961" s="17"/>
    </row>
    <row r="2962">
      <c r="A2962" s="17"/>
      <c r="B2962" s="18"/>
      <c r="C2962" s="19"/>
      <c r="D2962" s="17"/>
      <c r="E2962" s="17"/>
      <c r="F2962" s="17"/>
      <c r="G2962" s="17"/>
      <c r="H2962" s="17"/>
      <c r="I2962" s="20"/>
      <c r="J2962" s="17"/>
      <c r="K2962" s="19"/>
      <c r="L2962" s="17"/>
      <c r="M2962" s="17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17"/>
      <c r="Y2962" s="17"/>
      <c r="Z2962" s="17"/>
      <c r="AA2962" s="17"/>
      <c r="AB2962" s="17"/>
      <c r="AC2962" s="17"/>
      <c r="AD2962" s="17"/>
      <c r="AE2962" s="14"/>
      <c r="AF2962" s="17"/>
    </row>
    <row r="2963">
      <c r="A2963" s="17"/>
      <c r="B2963" s="18"/>
      <c r="C2963" s="19"/>
      <c r="D2963" s="17"/>
      <c r="E2963" s="17"/>
      <c r="F2963" s="17"/>
      <c r="G2963" s="17"/>
      <c r="H2963" s="17"/>
      <c r="I2963" s="20"/>
      <c r="J2963" s="17"/>
      <c r="K2963" s="19"/>
      <c r="L2963" s="17"/>
      <c r="M2963" s="17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4"/>
      <c r="AF2963" s="17"/>
    </row>
    <row r="2964">
      <c r="A2964" s="17"/>
      <c r="B2964" s="18"/>
      <c r="C2964" s="19"/>
      <c r="D2964" s="17"/>
      <c r="E2964" s="17"/>
      <c r="F2964" s="17"/>
      <c r="G2964" s="17"/>
      <c r="H2964" s="17"/>
      <c r="I2964" s="20"/>
      <c r="J2964" s="17"/>
      <c r="K2964" s="19"/>
      <c r="L2964" s="17"/>
      <c r="M2964" s="17"/>
      <c r="N2964" s="17"/>
      <c r="O2964" s="17"/>
      <c r="P2964" s="17"/>
      <c r="Q2964" s="17"/>
      <c r="R2964" s="17"/>
      <c r="S2964" s="17"/>
      <c r="T2964" s="17"/>
      <c r="U2964" s="17"/>
      <c r="V2964" s="17"/>
      <c r="W2964" s="17"/>
      <c r="X2964" s="17"/>
      <c r="Y2964" s="17"/>
      <c r="Z2964" s="17"/>
      <c r="AA2964" s="17"/>
      <c r="AB2964" s="17"/>
      <c r="AC2964" s="17"/>
      <c r="AD2964" s="17"/>
      <c r="AE2964" s="14"/>
      <c r="AF2964" s="17"/>
    </row>
    <row r="2965">
      <c r="A2965" s="17"/>
      <c r="B2965" s="18"/>
      <c r="C2965" s="19"/>
      <c r="D2965" s="17"/>
      <c r="E2965" s="17"/>
      <c r="F2965" s="17"/>
      <c r="G2965" s="17"/>
      <c r="H2965" s="17"/>
      <c r="I2965" s="20"/>
      <c r="J2965" s="17"/>
      <c r="K2965" s="19"/>
      <c r="L2965" s="17"/>
      <c r="M2965" s="17"/>
      <c r="N2965" s="17"/>
      <c r="O2965" s="17"/>
      <c r="P2965" s="17"/>
      <c r="Q2965" s="17"/>
      <c r="R2965" s="17"/>
      <c r="S2965" s="17"/>
      <c r="T2965" s="17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4"/>
      <c r="AF2965" s="17"/>
    </row>
    <row r="2966">
      <c r="A2966" s="17"/>
      <c r="B2966" s="18"/>
      <c r="C2966" s="19"/>
      <c r="D2966" s="17"/>
      <c r="E2966" s="17"/>
      <c r="F2966" s="17"/>
      <c r="G2966" s="17"/>
      <c r="H2966" s="17"/>
      <c r="I2966" s="20"/>
      <c r="J2966" s="17"/>
      <c r="K2966" s="19"/>
      <c r="L2966" s="17"/>
      <c r="M2966" s="17"/>
      <c r="N2966" s="17"/>
      <c r="O2966" s="17"/>
      <c r="P2966" s="17"/>
      <c r="Q2966" s="17"/>
      <c r="R2966" s="17"/>
      <c r="S2966" s="17"/>
      <c r="T2966" s="17"/>
      <c r="U2966" s="17"/>
      <c r="V2966" s="17"/>
      <c r="W2966" s="17"/>
      <c r="X2966" s="17"/>
      <c r="Y2966" s="17"/>
      <c r="Z2966" s="17"/>
      <c r="AA2966" s="17"/>
      <c r="AB2966" s="17"/>
      <c r="AC2966" s="17"/>
      <c r="AD2966" s="17"/>
      <c r="AE2966" s="14"/>
      <c r="AF2966" s="17"/>
    </row>
    <row r="2967">
      <c r="A2967" s="17"/>
      <c r="B2967" s="18"/>
      <c r="C2967" s="19"/>
      <c r="D2967" s="17"/>
      <c r="E2967" s="17"/>
      <c r="F2967" s="17"/>
      <c r="G2967" s="17"/>
      <c r="H2967" s="17"/>
      <c r="I2967" s="20"/>
      <c r="J2967" s="17"/>
      <c r="K2967" s="19"/>
      <c r="L2967" s="17"/>
      <c r="M2967" s="17"/>
      <c r="N2967" s="17"/>
      <c r="O2967" s="17"/>
      <c r="P2967" s="17"/>
      <c r="Q2967" s="17"/>
      <c r="R2967" s="17"/>
      <c r="S2967" s="17"/>
      <c r="T2967" s="17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4"/>
      <c r="AF2967" s="17"/>
    </row>
    <row r="2968">
      <c r="A2968" s="17"/>
      <c r="B2968" s="18"/>
      <c r="C2968" s="19"/>
      <c r="D2968" s="17"/>
      <c r="E2968" s="17"/>
      <c r="F2968" s="17"/>
      <c r="G2968" s="17"/>
      <c r="H2968" s="17"/>
      <c r="I2968" s="20"/>
      <c r="J2968" s="17"/>
      <c r="K2968" s="19"/>
      <c r="L2968" s="17"/>
      <c r="M2968" s="17"/>
      <c r="N2968" s="17"/>
      <c r="O2968" s="17"/>
      <c r="P2968" s="17"/>
      <c r="Q2968" s="17"/>
      <c r="R2968" s="17"/>
      <c r="S2968" s="17"/>
      <c r="T2968" s="17"/>
      <c r="U2968" s="17"/>
      <c r="V2968" s="17"/>
      <c r="W2968" s="17"/>
      <c r="X2968" s="17"/>
      <c r="Y2968" s="17"/>
      <c r="Z2968" s="17"/>
      <c r="AA2968" s="17"/>
      <c r="AB2968" s="17"/>
      <c r="AC2968" s="17"/>
      <c r="AD2968" s="17"/>
      <c r="AE2968" s="14"/>
      <c r="AF2968" s="17"/>
    </row>
    <row r="2969">
      <c r="A2969" s="17"/>
      <c r="B2969" s="18"/>
      <c r="C2969" s="19"/>
      <c r="D2969" s="17"/>
      <c r="E2969" s="17"/>
      <c r="F2969" s="17"/>
      <c r="G2969" s="17"/>
      <c r="H2969" s="17"/>
      <c r="I2969" s="20"/>
      <c r="J2969" s="17"/>
      <c r="K2969" s="19"/>
      <c r="L2969" s="17"/>
      <c r="M2969" s="17"/>
      <c r="N2969" s="17"/>
      <c r="O2969" s="17"/>
      <c r="P2969" s="17"/>
      <c r="Q2969" s="17"/>
      <c r="R2969" s="17"/>
      <c r="S2969" s="17"/>
      <c r="T2969" s="17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4"/>
      <c r="AF2969" s="17"/>
    </row>
    <row r="2970">
      <c r="A2970" s="17"/>
      <c r="B2970" s="18"/>
      <c r="C2970" s="19"/>
      <c r="D2970" s="17"/>
      <c r="E2970" s="17"/>
      <c r="F2970" s="17"/>
      <c r="G2970" s="17"/>
      <c r="H2970" s="17"/>
      <c r="I2970" s="20"/>
      <c r="J2970" s="17"/>
      <c r="K2970" s="19"/>
      <c r="L2970" s="17"/>
      <c r="M2970" s="17"/>
      <c r="N2970" s="17"/>
      <c r="O2970" s="17"/>
      <c r="P2970" s="17"/>
      <c r="Q2970" s="17"/>
      <c r="R2970" s="17"/>
      <c r="S2970" s="17"/>
      <c r="T2970" s="17"/>
      <c r="U2970" s="17"/>
      <c r="V2970" s="17"/>
      <c r="W2970" s="17"/>
      <c r="X2970" s="17"/>
      <c r="Y2970" s="17"/>
      <c r="Z2970" s="17"/>
      <c r="AA2970" s="17"/>
      <c r="AB2970" s="17"/>
      <c r="AC2970" s="17"/>
      <c r="AD2970" s="17"/>
      <c r="AE2970" s="14"/>
      <c r="AF2970" s="17"/>
    </row>
    <row r="2971">
      <c r="A2971" s="17"/>
      <c r="B2971" s="18"/>
      <c r="C2971" s="19"/>
      <c r="D2971" s="17"/>
      <c r="E2971" s="17"/>
      <c r="F2971" s="17"/>
      <c r="G2971" s="17"/>
      <c r="H2971" s="17"/>
      <c r="I2971" s="20"/>
      <c r="J2971" s="17"/>
      <c r="K2971" s="19"/>
      <c r="L2971" s="17"/>
      <c r="M2971" s="17"/>
      <c r="N2971" s="17"/>
      <c r="O2971" s="17"/>
      <c r="P2971" s="17"/>
      <c r="Q2971" s="17"/>
      <c r="R2971" s="17"/>
      <c r="S2971" s="17"/>
      <c r="T2971" s="17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4"/>
      <c r="AF2971" s="17"/>
    </row>
    <row r="2972">
      <c r="A2972" s="17"/>
      <c r="B2972" s="18"/>
      <c r="C2972" s="19"/>
      <c r="D2972" s="17"/>
      <c r="E2972" s="17"/>
      <c r="F2972" s="17"/>
      <c r="G2972" s="17"/>
      <c r="H2972" s="17"/>
      <c r="I2972" s="20"/>
      <c r="J2972" s="17"/>
      <c r="K2972" s="19"/>
      <c r="L2972" s="17"/>
      <c r="M2972" s="17"/>
      <c r="N2972" s="17"/>
      <c r="O2972" s="17"/>
      <c r="P2972" s="17"/>
      <c r="Q2972" s="17"/>
      <c r="R2972" s="17"/>
      <c r="S2972" s="17"/>
      <c r="T2972" s="17"/>
      <c r="U2972" s="17"/>
      <c r="V2972" s="17"/>
      <c r="W2972" s="17"/>
      <c r="X2972" s="17"/>
      <c r="Y2972" s="17"/>
      <c r="Z2972" s="17"/>
      <c r="AA2972" s="17"/>
      <c r="AB2972" s="17"/>
      <c r="AC2972" s="17"/>
      <c r="AD2972" s="17"/>
      <c r="AE2972" s="14"/>
      <c r="AF2972" s="17"/>
    </row>
    <row r="2973">
      <c r="A2973" s="17"/>
      <c r="B2973" s="18"/>
      <c r="C2973" s="19"/>
      <c r="D2973" s="17"/>
      <c r="E2973" s="17"/>
      <c r="F2973" s="17"/>
      <c r="G2973" s="17"/>
      <c r="H2973" s="17"/>
      <c r="I2973" s="20"/>
      <c r="J2973" s="17"/>
      <c r="K2973" s="19"/>
      <c r="L2973" s="17"/>
      <c r="M2973" s="17"/>
      <c r="N2973" s="17"/>
      <c r="O2973" s="17"/>
      <c r="P2973" s="17"/>
      <c r="Q2973" s="17"/>
      <c r="R2973" s="17"/>
      <c r="S2973" s="17"/>
      <c r="T2973" s="17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4"/>
      <c r="AF2973" s="17"/>
    </row>
    <row r="2974">
      <c r="A2974" s="17"/>
      <c r="B2974" s="18"/>
      <c r="C2974" s="19"/>
      <c r="D2974" s="17"/>
      <c r="E2974" s="17"/>
      <c r="F2974" s="17"/>
      <c r="G2974" s="17"/>
      <c r="H2974" s="17"/>
      <c r="I2974" s="20"/>
      <c r="J2974" s="17"/>
      <c r="K2974" s="19"/>
      <c r="L2974" s="17"/>
      <c r="M2974" s="17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17"/>
      <c r="Y2974" s="17"/>
      <c r="Z2974" s="17"/>
      <c r="AA2974" s="17"/>
      <c r="AB2974" s="17"/>
      <c r="AC2974" s="17"/>
      <c r="AD2974" s="17"/>
      <c r="AE2974" s="14"/>
      <c r="AF2974" s="17"/>
    </row>
    <row r="2975">
      <c r="A2975" s="17"/>
      <c r="B2975" s="18"/>
      <c r="C2975" s="19"/>
      <c r="D2975" s="17"/>
      <c r="E2975" s="17"/>
      <c r="F2975" s="17"/>
      <c r="G2975" s="17"/>
      <c r="H2975" s="17"/>
      <c r="I2975" s="20"/>
      <c r="J2975" s="17"/>
      <c r="K2975" s="19"/>
      <c r="L2975" s="17"/>
      <c r="M2975" s="17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4"/>
      <c r="AF2975" s="17"/>
    </row>
    <row r="2976">
      <c r="A2976" s="17"/>
      <c r="B2976" s="18"/>
      <c r="C2976" s="19"/>
      <c r="D2976" s="17"/>
      <c r="E2976" s="17"/>
      <c r="F2976" s="17"/>
      <c r="G2976" s="17"/>
      <c r="H2976" s="17"/>
      <c r="I2976" s="20"/>
      <c r="J2976" s="17"/>
      <c r="K2976" s="19"/>
      <c r="L2976" s="17"/>
      <c r="M2976" s="17"/>
      <c r="N2976" s="17"/>
      <c r="O2976" s="17"/>
      <c r="P2976" s="17"/>
      <c r="Q2976" s="17"/>
      <c r="R2976" s="17"/>
      <c r="S2976" s="17"/>
      <c r="T2976" s="17"/>
      <c r="U2976" s="17"/>
      <c r="V2976" s="17"/>
      <c r="W2976" s="17"/>
      <c r="X2976" s="17"/>
      <c r="Y2976" s="17"/>
      <c r="Z2976" s="17"/>
      <c r="AA2976" s="17"/>
      <c r="AB2976" s="17"/>
      <c r="AC2976" s="17"/>
      <c r="AD2976" s="17"/>
      <c r="AE2976" s="14"/>
      <c r="AF2976" s="17"/>
    </row>
    <row r="2977">
      <c r="A2977" s="17"/>
      <c r="B2977" s="18"/>
      <c r="C2977" s="19"/>
      <c r="D2977" s="17"/>
      <c r="E2977" s="17"/>
      <c r="F2977" s="17"/>
      <c r="G2977" s="17"/>
      <c r="H2977" s="17"/>
      <c r="I2977" s="20"/>
      <c r="J2977" s="17"/>
      <c r="K2977" s="19"/>
      <c r="L2977" s="17"/>
      <c r="M2977" s="17"/>
      <c r="N2977" s="17"/>
      <c r="O2977" s="17"/>
      <c r="P2977" s="17"/>
      <c r="Q2977" s="17"/>
      <c r="R2977" s="17"/>
      <c r="S2977" s="17"/>
      <c r="T2977" s="17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4"/>
      <c r="AF2977" s="17"/>
    </row>
    <row r="2978">
      <c r="A2978" s="17"/>
      <c r="B2978" s="18"/>
      <c r="C2978" s="19"/>
      <c r="D2978" s="17"/>
      <c r="E2978" s="17"/>
      <c r="F2978" s="17"/>
      <c r="G2978" s="17"/>
      <c r="H2978" s="17"/>
      <c r="I2978" s="20"/>
      <c r="J2978" s="17"/>
      <c r="K2978" s="19"/>
      <c r="L2978" s="17"/>
      <c r="M2978" s="17"/>
      <c r="N2978" s="17"/>
      <c r="O2978" s="17"/>
      <c r="P2978" s="17"/>
      <c r="Q2978" s="17"/>
      <c r="R2978" s="17"/>
      <c r="S2978" s="17"/>
      <c r="T2978" s="17"/>
      <c r="U2978" s="17"/>
      <c r="V2978" s="17"/>
      <c r="W2978" s="17"/>
      <c r="X2978" s="17"/>
      <c r="Y2978" s="17"/>
      <c r="Z2978" s="17"/>
      <c r="AA2978" s="17"/>
      <c r="AB2978" s="17"/>
      <c r="AC2978" s="17"/>
      <c r="AD2978" s="17"/>
      <c r="AE2978" s="14"/>
      <c r="AF2978" s="17"/>
    </row>
    <row r="2979">
      <c r="A2979" s="17"/>
      <c r="B2979" s="18"/>
      <c r="C2979" s="19"/>
      <c r="D2979" s="17"/>
      <c r="E2979" s="17"/>
      <c r="F2979" s="17"/>
      <c r="G2979" s="17"/>
      <c r="H2979" s="17"/>
      <c r="I2979" s="20"/>
      <c r="J2979" s="17"/>
      <c r="K2979" s="19"/>
      <c r="L2979" s="17"/>
      <c r="M2979" s="17"/>
      <c r="N2979" s="17"/>
      <c r="O2979" s="17"/>
      <c r="P2979" s="17"/>
      <c r="Q2979" s="17"/>
      <c r="R2979" s="17"/>
      <c r="S2979" s="17"/>
      <c r="T2979" s="17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4"/>
      <c r="AF2979" s="17"/>
    </row>
    <row r="2980">
      <c r="A2980" s="17"/>
      <c r="B2980" s="18"/>
      <c r="C2980" s="19"/>
      <c r="D2980" s="17"/>
      <c r="E2980" s="17"/>
      <c r="F2980" s="17"/>
      <c r="G2980" s="17"/>
      <c r="H2980" s="17"/>
      <c r="I2980" s="20"/>
      <c r="J2980" s="17"/>
      <c r="K2980" s="19"/>
      <c r="L2980" s="17"/>
      <c r="M2980" s="17"/>
      <c r="N2980" s="17"/>
      <c r="O2980" s="17"/>
      <c r="P2980" s="17"/>
      <c r="Q2980" s="17"/>
      <c r="R2980" s="17"/>
      <c r="S2980" s="17"/>
      <c r="T2980" s="17"/>
      <c r="U2980" s="17"/>
      <c r="V2980" s="17"/>
      <c r="W2980" s="17"/>
      <c r="X2980" s="17"/>
      <c r="Y2980" s="17"/>
      <c r="Z2980" s="17"/>
      <c r="AA2980" s="17"/>
      <c r="AB2980" s="17"/>
      <c r="AC2980" s="17"/>
      <c r="AD2980" s="17"/>
      <c r="AE2980" s="14"/>
      <c r="AF2980" s="17"/>
    </row>
    <row r="2981">
      <c r="A2981" s="17"/>
      <c r="B2981" s="18"/>
      <c r="C2981" s="19"/>
      <c r="D2981" s="17"/>
      <c r="E2981" s="17"/>
      <c r="F2981" s="17"/>
      <c r="G2981" s="17"/>
      <c r="H2981" s="17"/>
      <c r="I2981" s="20"/>
      <c r="J2981" s="17"/>
      <c r="K2981" s="19"/>
      <c r="L2981" s="17"/>
      <c r="M2981" s="17"/>
      <c r="N2981" s="17"/>
      <c r="O2981" s="17"/>
      <c r="P2981" s="17"/>
      <c r="Q2981" s="17"/>
      <c r="R2981" s="17"/>
      <c r="S2981" s="17"/>
      <c r="T2981" s="17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4"/>
      <c r="AF2981" s="17"/>
    </row>
    <row r="2982">
      <c r="A2982" s="17"/>
      <c r="B2982" s="18"/>
      <c r="C2982" s="19"/>
      <c r="D2982" s="17"/>
      <c r="E2982" s="17"/>
      <c r="F2982" s="17"/>
      <c r="G2982" s="17"/>
      <c r="H2982" s="17"/>
      <c r="I2982" s="20"/>
      <c r="J2982" s="17"/>
      <c r="K2982" s="19"/>
      <c r="L2982" s="17"/>
      <c r="M2982" s="17"/>
      <c r="N2982" s="17"/>
      <c r="O2982" s="17"/>
      <c r="P2982" s="17"/>
      <c r="Q2982" s="17"/>
      <c r="R2982" s="17"/>
      <c r="S2982" s="17"/>
      <c r="T2982" s="17"/>
      <c r="U2982" s="17"/>
      <c r="V2982" s="17"/>
      <c r="W2982" s="17"/>
      <c r="X2982" s="17"/>
      <c r="Y2982" s="17"/>
      <c r="Z2982" s="17"/>
      <c r="AA2982" s="17"/>
      <c r="AB2982" s="17"/>
      <c r="AC2982" s="17"/>
      <c r="AD2982" s="17"/>
      <c r="AE2982" s="14"/>
      <c r="AF2982" s="17"/>
    </row>
    <row r="2983">
      <c r="A2983" s="17"/>
      <c r="B2983" s="18"/>
      <c r="C2983" s="19"/>
      <c r="D2983" s="17"/>
      <c r="E2983" s="17"/>
      <c r="F2983" s="17"/>
      <c r="G2983" s="17"/>
      <c r="H2983" s="17"/>
      <c r="I2983" s="20"/>
      <c r="J2983" s="17"/>
      <c r="K2983" s="19"/>
      <c r="L2983" s="17"/>
      <c r="M2983" s="17"/>
      <c r="N2983" s="17"/>
      <c r="O2983" s="17"/>
      <c r="P2983" s="17"/>
      <c r="Q2983" s="17"/>
      <c r="R2983" s="17"/>
      <c r="S2983" s="17"/>
      <c r="T2983" s="17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4"/>
      <c r="AF2983" s="17"/>
    </row>
    <row r="2984">
      <c r="A2984" s="17"/>
      <c r="B2984" s="18"/>
      <c r="C2984" s="19"/>
      <c r="D2984" s="17"/>
      <c r="E2984" s="17"/>
      <c r="F2984" s="17"/>
      <c r="G2984" s="17"/>
      <c r="H2984" s="17"/>
      <c r="I2984" s="20"/>
      <c r="J2984" s="17"/>
      <c r="K2984" s="19"/>
      <c r="L2984" s="17"/>
      <c r="M2984" s="17"/>
      <c r="N2984" s="17"/>
      <c r="O2984" s="17"/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4"/>
      <c r="AF2984" s="17"/>
    </row>
    <row r="2985">
      <c r="A2985" s="17"/>
      <c r="B2985" s="18"/>
      <c r="C2985" s="19"/>
      <c r="D2985" s="17"/>
      <c r="E2985" s="17"/>
      <c r="F2985" s="17"/>
      <c r="G2985" s="17"/>
      <c r="H2985" s="17"/>
      <c r="I2985" s="20"/>
      <c r="J2985" s="17"/>
      <c r="K2985" s="19"/>
      <c r="L2985" s="17"/>
      <c r="M2985" s="17"/>
      <c r="N2985" s="17"/>
      <c r="O2985" s="17"/>
      <c r="P2985" s="17"/>
      <c r="Q2985" s="17"/>
      <c r="R2985" s="17"/>
      <c r="S2985" s="17"/>
      <c r="T2985" s="17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4"/>
      <c r="AF2985" s="17"/>
    </row>
    <row r="2986">
      <c r="A2986" s="17"/>
      <c r="B2986" s="18"/>
      <c r="C2986" s="19"/>
      <c r="D2986" s="17"/>
      <c r="E2986" s="17"/>
      <c r="F2986" s="17"/>
      <c r="G2986" s="17"/>
      <c r="H2986" s="17"/>
      <c r="I2986" s="20"/>
      <c r="J2986" s="17"/>
      <c r="K2986" s="19"/>
      <c r="L2986" s="17"/>
      <c r="M2986" s="17"/>
      <c r="N2986" s="17"/>
      <c r="O2986" s="17"/>
      <c r="P2986" s="17"/>
      <c r="Q2986" s="17"/>
      <c r="R2986" s="17"/>
      <c r="S2986" s="17"/>
      <c r="T2986" s="17"/>
      <c r="U2986" s="17"/>
      <c r="V2986" s="17"/>
      <c r="W2986" s="17"/>
      <c r="X2986" s="17"/>
      <c r="Y2986" s="17"/>
      <c r="Z2986" s="17"/>
      <c r="AA2986" s="17"/>
      <c r="AB2986" s="17"/>
      <c r="AC2986" s="17"/>
      <c r="AD2986" s="17"/>
      <c r="AE2986" s="14"/>
      <c r="AF2986" s="17"/>
    </row>
    <row r="2987">
      <c r="A2987" s="17"/>
      <c r="B2987" s="18"/>
      <c r="C2987" s="19"/>
      <c r="D2987" s="17"/>
      <c r="E2987" s="17"/>
      <c r="F2987" s="17"/>
      <c r="G2987" s="17"/>
      <c r="H2987" s="17"/>
      <c r="I2987" s="20"/>
      <c r="J2987" s="17"/>
      <c r="K2987" s="19"/>
      <c r="L2987" s="17"/>
      <c r="M2987" s="17"/>
      <c r="N2987" s="17"/>
      <c r="O2987" s="17"/>
      <c r="P2987" s="17"/>
      <c r="Q2987" s="17"/>
      <c r="R2987" s="17"/>
      <c r="S2987" s="17"/>
      <c r="T2987" s="17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4"/>
      <c r="AF2987" s="17"/>
    </row>
    <row r="2988">
      <c r="A2988" s="17"/>
      <c r="B2988" s="18"/>
      <c r="C2988" s="19"/>
      <c r="D2988" s="17"/>
      <c r="E2988" s="17"/>
      <c r="F2988" s="17"/>
      <c r="G2988" s="17"/>
      <c r="H2988" s="17"/>
      <c r="I2988" s="20"/>
      <c r="J2988" s="17"/>
      <c r="K2988" s="19"/>
      <c r="L2988" s="17"/>
      <c r="M2988" s="17"/>
      <c r="N2988" s="17"/>
      <c r="O2988" s="17"/>
      <c r="P2988" s="17"/>
      <c r="Q2988" s="17"/>
      <c r="R2988" s="17"/>
      <c r="S2988" s="17"/>
      <c r="T2988" s="17"/>
      <c r="U2988" s="17"/>
      <c r="V2988" s="17"/>
      <c r="W2988" s="17"/>
      <c r="X2988" s="17"/>
      <c r="Y2988" s="17"/>
      <c r="Z2988" s="17"/>
      <c r="AA2988" s="17"/>
      <c r="AB2988" s="17"/>
      <c r="AC2988" s="17"/>
      <c r="AD2988" s="17"/>
      <c r="AE2988" s="14"/>
      <c r="AF2988" s="17"/>
    </row>
    <row r="2989">
      <c r="A2989" s="17"/>
      <c r="B2989" s="18"/>
      <c r="C2989" s="19"/>
      <c r="D2989" s="17"/>
      <c r="E2989" s="17"/>
      <c r="F2989" s="17"/>
      <c r="G2989" s="17"/>
      <c r="H2989" s="17"/>
      <c r="I2989" s="20"/>
      <c r="J2989" s="17"/>
      <c r="K2989" s="19"/>
      <c r="L2989" s="17"/>
      <c r="M2989" s="17"/>
      <c r="N2989" s="17"/>
      <c r="O2989" s="17"/>
      <c r="P2989" s="17"/>
      <c r="Q2989" s="17"/>
      <c r="R2989" s="17"/>
      <c r="S2989" s="17"/>
      <c r="T2989" s="17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4"/>
      <c r="AF2989" s="17"/>
    </row>
    <row r="2990">
      <c r="A2990" s="17"/>
      <c r="B2990" s="18"/>
      <c r="C2990" s="19"/>
      <c r="D2990" s="17"/>
      <c r="E2990" s="17"/>
      <c r="F2990" s="17"/>
      <c r="G2990" s="17"/>
      <c r="H2990" s="17"/>
      <c r="I2990" s="20"/>
      <c r="J2990" s="17"/>
      <c r="K2990" s="19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17"/>
      <c r="Y2990" s="17"/>
      <c r="Z2990" s="17"/>
      <c r="AA2990" s="17"/>
      <c r="AB2990" s="17"/>
      <c r="AC2990" s="17"/>
      <c r="AD2990" s="17"/>
      <c r="AE2990" s="14"/>
      <c r="AF2990" s="17"/>
    </row>
    <row r="2991">
      <c r="A2991" s="17"/>
      <c r="B2991" s="18"/>
      <c r="C2991" s="19"/>
      <c r="D2991" s="17"/>
      <c r="E2991" s="17"/>
      <c r="F2991" s="17"/>
      <c r="G2991" s="17"/>
      <c r="H2991" s="17"/>
      <c r="I2991" s="20"/>
      <c r="J2991" s="17"/>
      <c r="K2991" s="19"/>
      <c r="L2991" s="17"/>
      <c r="M2991" s="17"/>
      <c r="N2991" s="17"/>
      <c r="O2991" s="17"/>
      <c r="P2991" s="17"/>
      <c r="Q2991" s="17"/>
      <c r="R2991" s="17"/>
      <c r="S2991" s="17"/>
      <c r="T2991" s="17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4"/>
      <c r="AF2991" s="17"/>
    </row>
    <row r="2992">
      <c r="A2992" s="17"/>
      <c r="B2992" s="18"/>
      <c r="C2992" s="19"/>
      <c r="D2992" s="17"/>
      <c r="E2992" s="17"/>
      <c r="F2992" s="17"/>
      <c r="G2992" s="17"/>
      <c r="H2992" s="17"/>
      <c r="I2992" s="20"/>
      <c r="J2992" s="17"/>
      <c r="K2992" s="19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17"/>
      <c r="Y2992" s="17"/>
      <c r="Z2992" s="17"/>
      <c r="AA2992" s="17"/>
      <c r="AB2992" s="17"/>
      <c r="AC2992" s="17"/>
      <c r="AD2992" s="17"/>
      <c r="AE2992" s="14"/>
      <c r="AF2992" s="17"/>
    </row>
    <row r="2993">
      <c r="A2993" s="17"/>
      <c r="B2993" s="18"/>
      <c r="C2993" s="19"/>
      <c r="D2993" s="17"/>
      <c r="E2993" s="17"/>
      <c r="F2993" s="17"/>
      <c r="G2993" s="17"/>
      <c r="H2993" s="17"/>
      <c r="I2993" s="20"/>
      <c r="J2993" s="17"/>
      <c r="K2993" s="19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4"/>
      <c r="AF2993" s="17"/>
    </row>
    <row r="2994">
      <c r="A2994" s="17"/>
      <c r="B2994" s="18"/>
      <c r="C2994" s="19"/>
      <c r="D2994" s="17"/>
      <c r="E2994" s="17"/>
      <c r="F2994" s="17"/>
      <c r="G2994" s="17"/>
      <c r="H2994" s="17"/>
      <c r="I2994" s="20"/>
      <c r="J2994" s="17"/>
      <c r="K2994" s="19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17"/>
      <c r="Y2994" s="17"/>
      <c r="Z2994" s="17"/>
      <c r="AA2994" s="17"/>
      <c r="AB2994" s="17"/>
      <c r="AC2994" s="17"/>
      <c r="AD2994" s="17"/>
      <c r="AE2994" s="14"/>
      <c r="AF2994" s="17"/>
    </row>
    <row r="2995">
      <c r="A2995" s="17"/>
      <c r="B2995" s="18"/>
      <c r="C2995" s="19"/>
      <c r="D2995" s="17"/>
      <c r="E2995" s="17"/>
      <c r="F2995" s="17"/>
      <c r="G2995" s="17"/>
      <c r="H2995" s="17"/>
      <c r="I2995" s="20"/>
      <c r="J2995" s="17"/>
      <c r="K2995" s="19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4"/>
      <c r="AF2995" s="17"/>
    </row>
    <row r="2996">
      <c r="A2996" s="17"/>
      <c r="B2996" s="18"/>
      <c r="C2996" s="19"/>
      <c r="D2996" s="17"/>
      <c r="E2996" s="17"/>
      <c r="F2996" s="17"/>
      <c r="G2996" s="17"/>
      <c r="H2996" s="17"/>
      <c r="I2996" s="20"/>
      <c r="J2996" s="17"/>
      <c r="K2996" s="19"/>
      <c r="L2996" s="17"/>
      <c r="M2996" s="17"/>
      <c r="N2996" s="17"/>
      <c r="O2996" s="17"/>
      <c r="P2996" s="17"/>
      <c r="Q2996" s="17"/>
      <c r="R2996" s="17"/>
      <c r="S2996" s="17"/>
      <c r="T2996" s="17"/>
      <c r="U2996" s="17"/>
      <c r="V2996" s="17"/>
      <c r="W2996" s="17"/>
      <c r="X2996" s="17"/>
      <c r="Y2996" s="17"/>
      <c r="Z2996" s="17"/>
      <c r="AA2996" s="17"/>
      <c r="AB2996" s="17"/>
      <c r="AC2996" s="17"/>
      <c r="AD2996" s="17"/>
      <c r="AE2996" s="14"/>
      <c r="AF2996" s="17"/>
    </row>
    <row r="2997">
      <c r="A2997" s="17"/>
      <c r="B2997" s="18"/>
      <c r="C2997" s="19"/>
      <c r="D2997" s="17"/>
      <c r="E2997" s="17"/>
      <c r="F2997" s="17"/>
      <c r="G2997" s="17"/>
      <c r="H2997" s="17"/>
      <c r="I2997" s="20"/>
      <c r="J2997" s="17"/>
      <c r="K2997" s="19"/>
      <c r="L2997" s="17"/>
      <c r="M2997" s="17"/>
      <c r="N2997" s="17"/>
      <c r="O2997" s="17"/>
      <c r="P2997" s="17"/>
      <c r="Q2997" s="17"/>
      <c r="R2997" s="17"/>
      <c r="S2997" s="17"/>
      <c r="T2997" s="17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4"/>
      <c r="AF2997" s="17"/>
    </row>
    <row r="2998">
      <c r="A2998" s="17"/>
      <c r="B2998" s="18"/>
      <c r="C2998" s="19"/>
      <c r="D2998" s="17"/>
      <c r="E2998" s="17"/>
      <c r="F2998" s="17"/>
      <c r="G2998" s="17"/>
      <c r="H2998" s="17"/>
      <c r="I2998" s="20"/>
      <c r="J2998" s="17"/>
      <c r="K2998" s="19"/>
      <c r="L2998" s="17"/>
      <c r="M2998" s="17"/>
      <c r="N2998" s="17"/>
      <c r="O2998" s="17"/>
      <c r="P2998" s="17"/>
      <c r="Q2998" s="17"/>
      <c r="R2998" s="17"/>
      <c r="S2998" s="17"/>
      <c r="T2998" s="17"/>
      <c r="U2998" s="17"/>
      <c r="V2998" s="17"/>
      <c r="W2998" s="17"/>
      <c r="X2998" s="17"/>
      <c r="Y2998" s="17"/>
      <c r="Z2998" s="17"/>
      <c r="AA2998" s="17"/>
      <c r="AB2998" s="17"/>
      <c r="AC2998" s="17"/>
      <c r="AD2998" s="17"/>
      <c r="AE2998" s="14"/>
      <c r="AF2998" s="17"/>
    </row>
    <row r="2999">
      <c r="A2999" s="17"/>
      <c r="B2999" s="18"/>
      <c r="C2999" s="19"/>
      <c r="D2999" s="17"/>
      <c r="E2999" s="17"/>
      <c r="F2999" s="17"/>
      <c r="G2999" s="17"/>
      <c r="H2999" s="17"/>
      <c r="I2999" s="20"/>
      <c r="J2999" s="17"/>
      <c r="K2999" s="19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4"/>
      <c r="AF2999" s="17"/>
    </row>
    <row r="3000">
      <c r="A3000" s="17"/>
      <c r="B3000" s="18"/>
      <c r="C3000" s="19"/>
      <c r="D3000" s="17"/>
      <c r="E3000" s="17"/>
      <c r="F3000" s="17"/>
      <c r="G3000" s="17"/>
      <c r="H3000" s="17"/>
      <c r="I3000" s="20"/>
      <c r="J3000" s="17"/>
      <c r="K3000" s="19"/>
      <c r="L3000" s="17"/>
      <c r="M3000" s="17"/>
      <c r="N3000" s="17"/>
      <c r="O3000" s="17"/>
      <c r="P3000" s="17"/>
      <c r="Q3000" s="17"/>
      <c r="R3000" s="17"/>
      <c r="S3000" s="17"/>
      <c r="T3000" s="17"/>
      <c r="U3000" s="17"/>
      <c r="V3000" s="17"/>
      <c r="W3000" s="17"/>
      <c r="X3000" s="17"/>
      <c r="Y3000" s="17"/>
      <c r="Z3000" s="17"/>
      <c r="AA3000" s="17"/>
      <c r="AB3000" s="17"/>
      <c r="AC3000" s="17"/>
      <c r="AD3000" s="17"/>
      <c r="AE3000" s="14"/>
      <c r="AF3000" s="17"/>
    </row>
    <row r="3001">
      <c r="A3001" s="17"/>
      <c r="B3001" s="18"/>
      <c r="C3001" s="19"/>
      <c r="D3001" s="17"/>
      <c r="E3001" s="17"/>
      <c r="F3001" s="17"/>
      <c r="G3001" s="17"/>
      <c r="H3001" s="17"/>
      <c r="I3001" s="20"/>
      <c r="J3001" s="17"/>
      <c r="K3001" s="19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4"/>
      <c r="AF3001" s="17"/>
    </row>
    <row r="3002">
      <c r="A3002" s="17"/>
      <c r="B3002" s="18"/>
      <c r="C3002" s="19"/>
      <c r="D3002" s="17"/>
      <c r="E3002" s="17"/>
      <c r="F3002" s="17"/>
      <c r="G3002" s="17"/>
      <c r="H3002" s="17"/>
      <c r="I3002" s="20"/>
      <c r="J3002" s="17"/>
      <c r="K3002" s="19"/>
      <c r="L3002" s="17"/>
      <c r="M3002" s="17"/>
      <c r="N3002" s="17"/>
      <c r="O3002" s="17"/>
      <c r="P3002" s="17"/>
      <c r="Q3002" s="17"/>
      <c r="R3002" s="17"/>
      <c r="S3002" s="17"/>
      <c r="T3002" s="17"/>
      <c r="U3002" s="17"/>
      <c r="V3002" s="17"/>
      <c r="W3002" s="17"/>
      <c r="X3002" s="17"/>
      <c r="Y3002" s="17"/>
      <c r="Z3002" s="17"/>
      <c r="AA3002" s="17"/>
      <c r="AB3002" s="17"/>
      <c r="AC3002" s="17"/>
      <c r="AD3002" s="17"/>
      <c r="AE3002" s="14"/>
      <c r="AF3002" s="17"/>
    </row>
    <row r="3003">
      <c r="A3003" s="17"/>
      <c r="B3003" s="18"/>
      <c r="C3003" s="19"/>
      <c r="D3003" s="17"/>
      <c r="E3003" s="17"/>
      <c r="F3003" s="17"/>
      <c r="G3003" s="17"/>
      <c r="H3003" s="17"/>
      <c r="I3003" s="20"/>
      <c r="J3003" s="17"/>
      <c r="K3003" s="19"/>
      <c r="L3003" s="17"/>
      <c r="M3003" s="17"/>
      <c r="N3003" s="17"/>
      <c r="O3003" s="17"/>
      <c r="P3003" s="17"/>
      <c r="Q3003" s="17"/>
      <c r="R3003" s="17"/>
      <c r="S3003" s="17"/>
      <c r="T3003" s="17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4"/>
      <c r="AF3003" s="17"/>
    </row>
    <row r="3004">
      <c r="A3004" s="17"/>
      <c r="B3004" s="18"/>
      <c r="C3004" s="19"/>
      <c r="D3004" s="17"/>
      <c r="E3004" s="17"/>
      <c r="F3004" s="17"/>
      <c r="G3004" s="17"/>
      <c r="H3004" s="17"/>
      <c r="I3004" s="20"/>
      <c r="J3004" s="17"/>
      <c r="K3004" s="19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17"/>
      <c r="Y3004" s="17"/>
      <c r="Z3004" s="17"/>
      <c r="AA3004" s="17"/>
      <c r="AB3004" s="17"/>
      <c r="AC3004" s="17"/>
      <c r="AD3004" s="17"/>
      <c r="AE3004" s="14"/>
      <c r="AF3004" s="17"/>
    </row>
    <row r="3005">
      <c r="A3005" s="17"/>
      <c r="B3005" s="18"/>
      <c r="C3005" s="19"/>
      <c r="D3005" s="17"/>
      <c r="E3005" s="17"/>
      <c r="F3005" s="17"/>
      <c r="G3005" s="17"/>
      <c r="H3005" s="17"/>
      <c r="I3005" s="20"/>
      <c r="J3005" s="17"/>
      <c r="K3005" s="19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4"/>
      <c r="AF3005" s="17"/>
    </row>
    <row r="3006">
      <c r="A3006" s="17"/>
      <c r="B3006" s="18"/>
      <c r="C3006" s="19"/>
      <c r="D3006" s="17"/>
      <c r="E3006" s="17"/>
      <c r="F3006" s="17"/>
      <c r="G3006" s="17"/>
      <c r="H3006" s="17"/>
      <c r="I3006" s="20"/>
      <c r="J3006" s="17"/>
      <c r="K3006" s="19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17"/>
      <c r="Y3006" s="17"/>
      <c r="Z3006" s="17"/>
      <c r="AA3006" s="17"/>
      <c r="AB3006" s="17"/>
      <c r="AC3006" s="17"/>
      <c r="AD3006" s="17"/>
      <c r="AE3006" s="14"/>
      <c r="AF3006" s="17"/>
    </row>
    <row r="3007">
      <c r="A3007" s="17"/>
      <c r="B3007" s="18"/>
      <c r="C3007" s="19"/>
      <c r="D3007" s="17"/>
      <c r="E3007" s="17"/>
      <c r="F3007" s="17"/>
      <c r="G3007" s="17"/>
      <c r="H3007" s="17"/>
      <c r="I3007" s="20"/>
      <c r="J3007" s="17"/>
      <c r="K3007" s="19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4"/>
      <c r="AF3007" s="17"/>
    </row>
    <row r="3008">
      <c r="A3008" s="17"/>
      <c r="B3008" s="18"/>
      <c r="C3008" s="19"/>
      <c r="D3008" s="17"/>
      <c r="E3008" s="17"/>
      <c r="F3008" s="17"/>
      <c r="G3008" s="17"/>
      <c r="H3008" s="17"/>
      <c r="I3008" s="20"/>
      <c r="J3008" s="17"/>
      <c r="K3008" s="19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17"/>
      <c r="Y3008" s="17"/>
      <c r="Z3008" s="17"/>
      <c r="AA3008" s="17"/>
      <c r="AB3008" s="17"/>
      <c r="AC3008" s="17"/>
      <c r="AD3008" s="17"/>
      <c r="AE3008" s="14"/>
      <c r="AF3008" s="17"/>
    </row>
    <row r="3009">
      <c r="A3009" s="17"/>
      <c r="B3009" s="18"/>
      <c r="C3009" s="19"/>
      <c r="D3009" s="17"/>
      <c r="E3009" s="17"/>
      <c r="F3009" s="17"/>
      <c r="G3009" s="17"/>
      <c r="H3009" s="17"/>
      <c r="I3009" s="20"/>
      <c r="J3009" s="17"/>
      <c r="K3009" s="19"/>
      <c r="L3009" s="17"/>
      <c r="M3009" s="17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4"/>
      <c r="AF3009" s="17"/>
    </row>
    <row r="3010">
      <c r="A3010" s="17"/>
      <c r="B3010" s="18"/>
      <c r="C3010" s="19"/>
      <c r="D3010" s="17"/>
      <c r="E3010" s="17"/>
      <c r="F3010" s="17"/>
      <c r="G3010" s="17"/>
      <c r="H3010" s="17"/>
      <c r="I3010" s="20"/>
      <c r="J3010" s="17"/>
      <c r="K3010" s="19"/>
      <c r="L3010" s="17"/>
      <c r="M3010" s="17"/>
      <c r="N3010" s="17"/>
      <c r="O3010" s="17"/>
      <c r="P3010" s="17"/>
      <c r="Q3010" s="17"/>
      <c r="R3010" s="17"/>
      <c r="S3010" s="17"/>
      <c r="T3010" s="17"/>
      <c r="U3010" s="17"/>
      <c r="V3010" s="17"/>
      <c r="W3010" s="17"/>
      <c r="X3010" s="17"/>
      <c r="Y3010" s="17"/>
      <c r="Z3010" s="17"/>
      <c r="AA3010" s="17"/>
      <c r="AB3010" s="17"/>
      <c r="AC3010" s="17"/>
      <c r="AD3010" s="17"/>
      <c r="AE3010" s="14"/>
      <c r="AF3010" s="17"/>
    </row>
    <row r="3011">
      <c r="A3011" s="17"/>
      <c r="B3011" s="18"/>
      <c r="C3011" s="19"/>
      <c r="D3011" s="17"/>
      <c r="E3011" s="17"/>
      <c r="F3011" s="17"/>
      <c r="G3011" s="17"/>
      <c r="H3011" s="17"/>
      <c r="I3011" s="20"/>
      <c r="J3011" s="17"/>
      <c r="K3011" s="19"/>
      <c r="L3011" s="17"/>
      <c r="M3011" s="17"/>
      <c r="N3011" s="17"/>
      <c r="O3011" s="17"/>
      <c r="P3011" s="17"/>
      <c r="Q3011" s="17"/>
      <c r="R3011" s="17"/>
      <c r="S3011" s="17"/>
      <c r="T3011" s="17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4"/>
      <c r="AF3011" s="17"/>
    </row>
    <row r="3012">
      <c r="A3012" s="17"/>
      <c r="B3012" s="18"/>
      <c r="C3012" s="19"/>
      <c r="D3012" s="17"/>
      <c r="E3012" s="17"/>
      <c r="F3012" s="17"/>
      <c r="G3012" s="17"/>
      <c r="H3012" s="17"/>
      <c r="I3012" s="20"/>
      <c r="J3012" s="17"/>
      <c r="K3012" s="19"/>
      <c r="L3012" s="17"/>
      <c r="M3012" s="17"/>
      <c r="N3012" s="17"/>
      <c r="O3012" s="17"/>
      <c r="P3012" s="17"/>
      <c r="Q3012" s="17"/>
      <c r="R3012" s="17"/>
      <c r="S3012" s="17"/>
      <c r="T3012" s="17"/>
      <c r="U3012" s="17"/>
      <c r="V3012" s="17"/>
      <c r="W3012" s="17"/>
      <c r="X3012" s="17"/>
      <c r="Y3012" s="17"/>
      <c r="Z3012" s="17"/>
      <c r="AA3012" s="17"/>
      <c r="AB3012" s="17"/>
      <c r="AC3012" s="17"/>
      <c r="AD3012" s="17"/>
      <c r="AE3012" s="14"/>
      <c r="AF3012" s="17"/>
    </row>
    <row r="3013">
      <c r="A3013" s="17"/>
      <c r="B3013" s="18"/>
      <c r="C3013" s="19"/>
      <c r="D3013" s="17"/>
      <c r="E3013" s="17"/>
      <c r="F3013" s="17"/>
      <c r="G3013" s="17"/>
      <c r="H3013" s="17"/>
      <c r="I3013" s="20"/>
      <c r="J3013" s="17"/>
      <c r="K3013" s="19"/>
      <c r="L3013" s="17"/>
      <c r="M3013" s="17"/>
      <c r="N3013" s="17"/>
      <c r="O3013" s="17"/>
      <c r="P3013" s="17"/>
      <c r="Q3013" s="17"/>
      <c r="R3013" s="17"/>
      <c r="S3013" s="17"/>
      <c r="T3013" s="17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4"/>
      <c r="AF3013" s="17"/>
    </row>
    <row r="3014">
      <c r="A3014" s="17"/>
      <c r="B3014" s="18"/>
      <c r="C3014" s="19"/>
      <c r="D3014" s="17"/>
      <c r="E3014" s="17"/>
      <c r="F3014" s="17"/>
      <c r="G3014" s="17"/>
      <c r="H3014" s="17"/>
      <c r="I3014" s="20"/>
      <c r="J3014" s="17"/>
      <c r="K3014" s="19"/>
      <c r="L3014" s="17"/>
      <c r="M3014" s="17"/>
      <c r="N3014" s="17"/>
      <c r="O3014" s="17"/>
      <c r="P3014" s="17"/>
      <c r="Q3014" s="17"/>
      <c r="R3014" s="17"/>
      <c r="S3014" s="17"/>
      <c r="T3014" s="17"/>
      <c r="U3014" s="17"/>
      <c r="V3014" s="17"/>
      <c r="W3014" s="17"/>
      <c r="X3014" s="17"/>
      <c r="Y3014" s="17"/>
      <c r="Z3014" s="17"/>
      <c r="AA3014" s="17"/>
      <c r="AB3014" s="17"/>
      <c r="AC3014" s="17"/>
      <c r="AD3014" s="17"/>
      <c r="AE3014" s="14"/>
      <c r="AF3014" s="17"/>
    </row>
    <row r="3015">
      <c r="A3015" s="17"/>
      <c r="B3015" s="18"/>
      <c r="C3015" s="19"/>
      <c r="D3015" s="17"/>
      <c r="E3015" s="17"/>
      <c r="F3015" s="17"/>
      <c r="G3015" s="17"/>
      <c r="H3015" s="17"/>
      <c r="I3015" s="20"/>
      <c r="J3015" s="17"/>
      <c r="K3015" s="19"/>
      <c r="L3015" s="17"/>
      <c r="M3015" s="17"/>
      <c r="N3015" s="17"/>
      <c r="O3015" s="17"/>
      <c r="P3015" s="17"/>
      <c r="Q3015" s="17"/>
      <c r="R3015" s="17"/>
      <c r="S3015" s="17"/>
      <c r="T3015" s="17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4"/>
      <c r="AF3015" s="17"/>
    </row>
    <row r="3016">
      <c r="A3016" s="17"/>
      <c r="B3016" s="18"/>
      <c r="C3016" s="19"/>
      <c r="D3016" s="17"/>
      <c r="E3016" s="17"/>
      <c r="F3016" s="17"/>
      <c r="G3016" s="17"/>
      <c r="H3016" s="17"/>
      <c r="I3016" s="20"/>
      <c r="J3016" s="17"/>
      <c r="K3016" s="19"/>
      <c r="L3016" s="17"/>
      <c r="M3016" s="17"/>
      <c r="N3016" s="17"/>
      <c r="O3016" s="17"/>
      <c r="P3016" s="17"/>
      <c r="Q3016" s="17"/>
      <c r="R3016" s="17"/>
      <c r="S3016" s="17"/>
      <c r="T3016" s="17"/>
      <c r="U3016" s="17"/>
      <c r="V3016" s="17"/>
      <c r="W3016" s="17"/>
      <c r="X3016" s="17"/>
      <c r="Y3016" s="17"/>
      <c r="Z3016" s="17"/>
      <c r="AA3016" s="17"/>
      <c r="AB3016" s="17"/>
      <c r="AC3016" s="17"/>
      <c r="AD3016" s="17"/>
      <c r="AE3016" s="14"/>
      <c r="AF3016" s="17"/>
    </row>
    <row r="3017">
      <c r="A3017" s="17"/>
      <c r="B3017" s="18"/>
      <c r="C3017" s="19"/>
      <c r="D3017" s="17"/>
      <c r="E3017" s="17"/>
      <c r="F3017" s="17"/>
      <c r="G3017" s="17"/>
      <c r="H3017" s="17"/>
      <c r="I3017" s="20"/>
      <c r="J3017" s="17"/>
      <c r="K3017" s="19"/>
      <c r="L3017" s="17"/>
      <c r="M3017" s="17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4"/>
      <c r="AF3017" s="17"/>
    </row>
    <row r="3018">
      <c r="A3018" s="17"/>
      <c r="B3018" s="18"/>
      <c r="C3018" s="19"/>
      <c r="D3018" s="17"/>
      <c r="E3018" s="17"/>
      <c r="F3018" s="17"/>
      <c r="G3018" s="17"/>
      <c r="H3018" s="17"/>
      <c r="I3018" s="20"/>
      <c r="J3018" s="17"/>
      <c r="K3018" s="19"/>
      <c r="L3018" s="17"/>
      <c r="M3018" s="17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17"/>
      <c r="Y3018" s="17"/>
      <c r="Z3018" s="17"/>
      <c r="AA3018" s="17"/>
      <c r="AB3018" s="17"/>
      <c r="AC3018" s="17"/>
      <c r="AD3018" s="17"/>
      <c r="AE3018" s="14"/>
      <c r="AF3018" s="17"/>
    </row>
    <row r="3019">
      <c r="A3019" s="17"/>
      <c r="B3019" s="18"/>
      <c r="C3019" s="19"/>
      <c r="D3019" s="17"/>
      <c r="E3019" s="17"/>
      <c r="F3019" s="17"/>
      <c r="G3019" s="17"/>
      <c r="H3019" s="17"/>
      <c r="I3019" s="20"/>
      <c r="J3019" s="17"/>
      <c r="K3019" s="19"/>
      <c r="L3019" s="17"/>
      <c r="M3019" s="17"/>
      <c r="N3019" s="17"/>
      <c r="O3019" s="17"/>
      <c r="P3019" s="17"/>
      <c r="Q3019" s="17"/>
      <c r="R3019" s="17"/>
      <c r="S3019" s="17"/>
      <c r="T3019" s="17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4"/>
      <c r="AF3019" s="17"/>
    </row>
    <row r="3020">
      <c r="A3020" s="17"/>
      <c r="B3020" s="18"/>
      <c r="C3020" s="19"/>
      <c r="D3020" s="17"/>
      <c r="E3020" s="17"/>
      <c r="F3020" s="17"/>
      <c r="G3020" s="17"/>
      <c r="H3020" s="17"/>
      <c r="I3020" s="20"/>
      <c r="J3020" s="17"/>
      <c r="K3020" s="19"/>
      <c r="L3020" s="17"/>
      <c r="M3020" s="17"/>
      <c r="N3020" s="17"/>
      <c r="O3020" s="17"/>
      <c r="P3020" s="17"/>
      <c r="Q3020" s="17"/>
      <c r="R3020" s="17"/>
      <c r="S3020" s="17"/>
      <c r="T3020" s="17"/>
      <c r="U3020" s="17"/>
      <c r="V3020" s="17"/>
      <c r="W3020" s="17"/>
      <c r="X3020" s="17"/>
      <c r="Y3020" s="17"/>
      <c r="Z3020" s="17"/>
      <c r="AA3020" s="17"/>
      <c r="AB3020" s="17"/>
      <c r="AC3020" s="17"/>
      <c r="AD3020" s="17"/>
      <c r="AE3020" s="14"/>
      <c r="AF3020" s="17"/>
    </row>
    <row r="3021">
      <c r="A3021" s="17"/>
      <c r="B3021" s="18"/>
      <c r="C3021" s="19"/>
      <c r="D3021" s="17"/>
      <c r="E3021" s="17"/>
      <c r="F3021" s="17"/>
      <c r="G3021" s="17"/>
      <c r="H3021" s="17"/>
      <c r="I3021" s="20"/>
      <c r="J3021" s="17"/>
      <c r="K3021" s="19"/>
      <c r="L3021" s="17"/>
      <c r="M3021" s="17"/>
      <c r="N3021" s="17"/>
      <c r="O3021" s="17"/>
      <c r="P3021" s="17"/>
      <c r="Q3021" s="17"/>
      <c r="R3021" s="17"/>
      <c r="S3021" s="17"/>
      <c r="T3021" s="17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4"/>
      <c r="AF3021" s="17"/>
    </row>
    <row r="3022">
      <c r="A3022" s="17"/>
      <c r="B3022" s="18"/>
      <c r="C3022" s="19"/>
      <c r="D3022" s="17"/>
      <c r="E3022" s="17"/>
      <c r="F3022" s="17"/>
      <c r="G3022" s="17"/>
      <c r="H3022" s="17"/>
      <c r="I3022" s="20"/>
      <c r="J3022" s="17"/>
      <c r="K3022" s="19"/>
      <c r="L3022" s="17"/>
      <c r="M3022" s="17"/>
      <c r="N3022" s="17"/>
      <c r="O3022" s="17"/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4"/>
      <c r="AF3022" s="17"/>
    </row>
    <row r="3023">
      <c r="A3023" s="17"/>
      <c r="B3023" s="18"/>
      <c r="C3023" s="19"/>
      <c r="D3023" s="17"/>
      <c r="E3023" s="17"/>
      <c r="F3023" s="17"/>
      <c r="G3023" s="17"/>
      <c r="H3023" s="17"/>
      <c r="I3023" s="20"/>
      <c r="J3023" s="17"/>
      <c r="K3023" s="19"/>
      <c r="L3023" s="17"/>
      <c r="M3023" s="17"/>
      <c r="N3023" s="17"/>
      <c r="O3023" s="17"/>
      <c r="P3023" s="17"/>
      <c r="Q3023" s="17"/>
      <c r="R3023" s="17"/>
      <c r="S3023" s="17"/>
      <c r="T3023" s="17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4"/>
      <c r="AF3023" s="17"/>
    </row>
    <row r="3024">
      <c r="A3024" s="17"/>
      <c r="B3024" s="18"/>
      <c r="C3024" s="19"/>
      <c r="D3024" s="17"/>
      <c r="E3024" s="17"/>
      <c r="F3024" s="17"/>
      <c r="G3024" s="17"/>
      <c r="H3024" s="17"/>
      <c r="I3024" s="20"/>
      <c r="J3024" s="17"/>
      <c r="K3024" s="19"/>
      <c r="L3024" s="17"/>
      <c r="M3024" s="17"/>
      <c r="N3024" s="17"/>
      <c r="O3024" s="17"/>
      <c r="P3024" s="17"/>
      <c r="Q3024" s="17"/>
      <c r="R3024" s="17"/>
      <c r="S3024" s="17"/>
      <c r="T3024" s="17"/>
      <c r="U3024" s="17"/>
      <c r="V3024" s="17"/>
      <c r="W3024" s="17"/>
      <c r="X3024" s="17"/>
      <c r="Y3024" s="17"/>
      <c r="Z3024" s="17"/>
      <c r="AA3024" s="17"/>
      <c r="AB3024" s="17"/>
      <c r="AC3024" s="17"/>
      <c r="AD3024" s="17"/>
      <c r="AE3024" s="14"/>
      <c r="AF3024" s="17"/>
    </row>
    <row r="3025">
      <c r="A3025" s="17"/>
      <c r="B3025" s="18"/>
      <c r="C3025" s="19"/>
      <c r="D3025" s="17"/>
      <c r="E3025" s="17"/>
      <c r="F3025" s="17"/>
      <c r="G3025" s="17"/>
      <c r="H3025" s="17"/>
      <c r="I3025" s="20"/>
      <c r="J3025" s="17"/>
      <c r="K3025" s="19"/>
      <c r="L3025" s="17"/>
      <c r="M3025" s="17"/>
      <c r="N3025" s="17"/>
      <c r="O3025" s="17"/>
      <c r="P3025" s="17"/>
      <c r="Q3025" s="17"/>
      <c r="R3025" s="17"/>
      <c r="S3025" s="17"/>
      <c r="T3025" s="17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4"/>
      <c r="AF3025" s="17"/>
    </row>
    <row r="3026">
      <c r="A3026" s="17"/>
      <c r="B3026" s="18"/>
      <c r="C3026" s="19"/>
      <c r="D3026" s="17"/>
      <c r="E3026" s="17"/>
      <c r="F3026" s="17"/>
      <c r="G3026" s="17"/>
      <c r="H3026" s="17"/>
      <c r="I3026" s="20"/>
      <c r="J3026" s="17"/>
      <c r="K3026" s="19"/>
      <c r="L3026" s="17"/>
      <c r="M3026" s="17"/>
      <c r="N3026" s="17"/>
      <c r="O3026" s="17"/>
      <c r="P3026" s="17"/>
      <c r="Q3026" s="17"/>
      <c r="R3026" s="17"/>
      <c r="S3026" s="17"/>
      <c r="T3026" s="17"/>
      <c r="U3026" s="17"/>
      <c r="V3026" s="17"/>
      <c r="W3026" s="17"/>
      <c r="X3026" s="17"/>
      <c r="Y3026" s="17"/>
      <c r="Z3026" s="17"/>
      <c r="AA3026" s="17"/>
      <c r="AB3026" s="17"/>
      <c r="AC3026" s="17"/>
      <c r="AD3026" s="17"/>
      <c r="AE3026" s="14"/>
      <c r="AF3026" s="17"/>
    </row>
    <row r="3027">
      <c r="A3027" s="17"/>
      <c r="B3027" s="18"/>
      <c r="C3027" s="19"/>
      <c r="D3027" s="17"/>
      <c r="E3027" s="17"/>
      <c r="F3027" s="17"/>
      <c r="G3027" s="17"/>
      <c r="H3027" s="17"/>
      <c r="I3027" s="20"/>
      <c r="J3027" s="17"/>
      <c r="K3027" s="19"/>
      <c r="L3027" s="17"/>
      <c r="M3027" s="17"/>
      <c r="N3027" s="17"/>
      <c r="O3027" s="17"/>
      <c r="P3027" s="17"/>
      <c r="Q3027" s="17"/>
      <c r="R3027" s="17"/>
      <c r="S3027" s="17"/>
      <c r="T3027" s="17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4"/>
      <c r="AF3027" s="17"/>
    </row>
    <row r="3028">
      <c r="A3028" s="17"/>
      <c r="B3028" s="18"/>
      <c r="C3028" s="19"/>
      <c r="D3028" s="17"/>
      <c r="E3028" s="17"/>
      <c r="F3028" s="17"/>
      <c r="G3028" s="17"/>
      <c r="H3028" s="17"/>
      <c r="I3028" s="20"/>
      <c r="J3028" s="17"/>
      <c r="K3028" s="19"/>
      <c r="L3028" s="17"/>
      <c r="M3028" s="17"/>
      <c r="N3028" s="17"/>
      <c r="O3028" s="17"/>
      <c r="P3028" s="17"/>
      <c r="Q3028" s="17"/>
      <c r="R3028" s="17"/>
      <c r="S3028" s="17"/>
      <c r="T3028" s="17"/>
      <c r="U3028" s="17"/>
      <c r="V3028" s="17"/>
      <c r="W3028" s="17"/>
      <c r="X3028" s="17"/>
      <c r="Y3028" s="17"/>
      <c r="Z3028" s="17"/>
      <c r="AA3028" s="17"/>
      <c r="AB3028" s="17"/>
      <c r="AC3028" s="17"/>
      <c r="AD3028" s="17"/>
      <c r="AE3028" s="14"/>
      <c r="AF3028" s="17"/>
    </row>
    <row r="3029">
      <c r="A3029" s="17"/>
      <c r="B3029" s="18"/>
      <c r="C3029" s="19"/>
      <c r="D3029" s="17"/>
      <c r="E3029" s="17"/>
      <c r="F3029" s="17"/>
      <c r="G3029" s="17"/>
      <c r="H3029" s="17"/>
      <c r="I3029" s="20"/>
      <c r="J3029" s="17"/>
      <c r="K3029" s="19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4"/>
      <c r="AF3029" s="17"/>
    </row>
    <row r="3030">
      <c r="A3030" s="17"/>
      <c r="B3030" s="18"/>
      <c r="C3030" s="19"/>
      <c r="D3030" s="17"/>
      <c r="E3030" s="17"/>
      <c r="F3030" s="17"/>
      <c r="G3030" s="17"/>
      <c r="H3030" s="17"/>
      <c r="I3030" s="20"/>
      <c r="J3030" s="17"/>
      <c r="K3030" s="19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17"/>
      <c r="Y3030" s="17"/>
      <c r="Z3030" s="17"/>
      <c r="AA3030" s="17"/>
      <c r="AB3030" s="17"/>
      <c r="AC3030" s="17"/>
      <c r="AD3030" s="17"/>
      <c r="AE3030" s="14"/>
      <c r="AF3030" s="17"/>
    </row>
    <row r="3031">
      <c r="A3031" s="17"/>
      <c r="B3031" s="18"/>
      <c r="C3031" s="19"/>
      <c r="D3031" s="17"/>
      <c r="E3031" s="17"/>
      <c r="F3031" s="17"/>
      <c r="G3031" s="17"/>
      <c r="H3031" s="17"/>
      <c r="I3031" s="20"/>
      <c r="J3031" s="17"/>
      <c r="K3031" s="19"/>
      <c r="L3031" s="17"/>
      <c r="M3031" s="17"/>
      <c r="N3031" s="17"/>
      <c r="O3031" s="17"/>
      <c r="P3031" s="17"/>
      <c r="Q3031" s="17"/>
      <c r="R3031" s="17"/>
      <c r="S3031" s="17"/>
      <c r="T3031" s="17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4"/>
      <c r="AF3031" s="17"/>
    </row>
    <row r="3032">
      <c r="A3032" s="17"/>
      <c r="B3032" s="18"/>
      <c r="C3032" s="19"/>
      <c r="D3032" s="17"/>
      <c r="E3032" s="17"/>
      <c r="F3032" s="17"/>
      <c r="G3032" s="17"/>
      <c r="H3032" s="17"/>
      <c r="I3032" s="20"/>
      <c r="J3032" s="17"/>
      <c r="K3032" s="19"/>
      <c r="L3032" s="17"/>
      <c r="M3032" s="17"/>
      <c r="N3032" s="17"/>
      <c r="O3032" s="17"/>
      <c r="P3032" s="17"/>
      <c r="Q3032" s="17"/>
      <c r="R3032" s="17"/>
      <c r="S3032" s="17"/>
      <c r="T3032" s="17"/>
      <c r="U3032" s="17"/>
      <c r="V3032" s="17"/>
      <c r="W3032" s="17"/>
      <c r="X3032" s="17"/>
      <c r="Y3032" s="17"/>
      <c r="Z3032" s="17"/>
      <c r="AA3032" s="17"/>
      <c r="AB3032" s="17"/>
      <c r="AC3032" s="17"/>
      <c r="AD3032" s="17"/>
      <c r="AE3032" s="14"/>
      <c r="AF3032" s="17"/>
    </row>
    <row r="3033">
      <c r="A3033" s="17"/>
      <c r="B3033" s="18"/>
      <c r="C3033" s="19"/>
      <c r="D3033" s="17"/>
      <c r="E3033" s="17"/>
      <c r="F3033" s="17"/>
      <c r="G3033" s="17"/>
      <c r="H3033" s="17"/>
      <c r="I3033" s="20"/>
      <c r="J3033" s="17"/>
      <c r="K3033" s="19"/>
      <c r="L3033" s="17"/>
      <c r="M3033" s="17"/>
      <c r="N3033" s="17"/>
      <c r="O3033" s="17"/>
      <c r="P3033" s="17"/>
      <c r="Q3033" s="17"/>
      <c r="R3033" s="17"/>
      <c r="S3033" s="17"/>
      <c r="T3033" s="17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4"/>
      <c r="AF3033" s="17"/>
    </row>
    <row r="3034">
      <c r="A3034" s="17"/>
      <c r="B3034" s="18"/>
      <c r="C3034" s="19"/>
      <c r="D3034" s="17"/>
      <c r="E3034" s="17"/>
      <c r="F3034" s="17"/>
      <c r="G3034" s="17"/>
      <c r="H3034" s="17"/>
      <c r="I3034" s="20"/>
      <c r="J3034" s="17"/>
      <c r="K3034" s="19"/>
      <c r="L3034" s="17"/>
      <c r="M3034" s="17"/>
      <c r="N3034" s="17"/>
      <c r="O3034" s="17"/>
      <c r="P3034" s="17"/>
      <c r="Q3034" s="17"/>
      <c r="R3034" s="17"/>
      <c r="S3034" s="17"/>
      <c r="T3034" s="17"/>
      <c r="U3034" s="17"/>
      <c r="V3034" s="17"/>
      <c r="W3034" s="17"/>
      <c r="X3034" s="17"/>
      <c r="Y3034" s="17"/>
      <c r="Z3034" s="17"/>
      <c r="AA3034" s="17"/>
      <c r="AB3034" s="17"/>
      <c r="AC3034" s="17"/>
      <c r="AD3034" s="17"/>
      <c r="AE3034" s="14"/>
      <c r="AF3034" s="17"/>
    </row>
    <row r="3035">
      <c r="A3035" s="17"/>
      <c r="B3035" s="18"/>
      <c r="C3035" s="19"/>
      <c r="D3035" s="17"/>
      <c r="E3035" s="17"/>
      <c r="F3035" s="17"/>
      <c r="G3035" s="17"/>
      <c r="H3035" s="17"/>
      <c r="I3035" s="20"/>
      <c r="J3035" s="17"/>
      <c r="K3035" s="19"/>
      <c r="L3035" s="17"/>
      <c r="M3035" s="17"/>
      <c r="N3035" s="17"/>
      <c r="O3035" s="17"/>
      <c r="P3035" s="17"/>
      <c r="Q3035" s="17"/>
      <c r="R3035" s="17"/>
      <c r="S3035" s="17"/>
      <c r="T3035" s="17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4"/>
      <c r="AF3035" s="17"/>
    </row>
    <row r="3036">
      <c r="A3036" s="17"/>
      <c r="B3036" s="18"/>
      <c r="C3036" s="19"/>
      <c r="D3036" s="17"/>
      <c r="E3036" s="17"/>
      <c r="F3036" s="17"/>
      <c r="G3036" s="17"/>
      <c r="H3036" s="17"/>
      <c r="I3036" s="20"/>
      <c r="J3036" s="17"/>
      <c r="K3036" s="19"/>
      <c r="L3036" s="17"/>
      <c r="M3036" s="17"/>
      <c r="N3036" s="17"/>
      <c r="O3036" s="17"/>
      <c r="P3036" s="17"/>
      <c r="Q3036" s="17"/>
      <c r="R3036" s="17"/>
      <c r="S3036" s="17"/>
      <c r="T3036" s="17"/>
      <c r="U3036" s="17"/>
      <c r="V3036" s="17"/>
      <c r="W3036" s="17"/>
      <c r="X3036" s="17"/>
      <c r="Y3036" s="17"/>
      <c r="Z3036" s="17"/>
      <c r="AA3036" s="17"/>
      <c r="AB3036" s="17"/>
      <c r="AC3036" s="17"/>
      <c r="AD3036" s="17"/>
      <c r="AE3036" s="14"/>
      <c r="AF3036" s="17"/>
    </row>
    <row r="3037">
      <c r="A3037" s="17"/>
      <c r="B3037" s="18"/>
      <c r="C3037" s="19"/>
      <c r="D3037" s="17"/>
      <c r="E3037" s="17"/>
      <c r="F3037" s="17"/>
      <c r="G3037" s="17"/>
      <c r="H3037" s="17"/>
      <c r="I3037" s="20"/>
      <c r="J3037" s="17"/>
      <c r="K3037" s="19"/>
      <c r="L3037" s="17"/>
      <c r="M3037" s="17"/>
      <c r="N3037" s="17"/>
      <c r="O3037" s="17"/>
      <c r="P3037" s="17"/>
      <c r="Q3037" s="17"/>
      <c r="R3037" s="17"/>
      <c r="S3037" s="17"/>
      <c r="T3037" s="17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4"/>
      <c r="AF3037" s="17"/>
    </row>
    <row r="3038">
      <c r="A3038" s="17"/>
      <c r="B3038" s="18"/>
      <c r="C3038" s="19"/>
      <c r="D3038" s="17"/>
      <c r="E3038" s="17"/>
      <c r="F3038" s="17"/>
      <c r="G3038" s="17"/>
      <c r="H3038" s="17"/>
      <c r="I3038" s="20"/>
      <c r="J3038" s="17"/>
      <c r="K3038" s="19"/>
      <c r="L3038" s="17"/>
      <c r="M3038" s="17"/>
      <c r="N3038" s="17"/>
      <c r="O3038" s="17"/>
      <c r="P3038" s="17"/>
      <c r="Q3038" s="17"/>
      <c r="R3038" s="17"/>
      <c r="S3038" s="17"/>
      <c r="T3038" s="17"/>
      <c r="U3038" s="17"/>
      <c r="V3038" s="17"/>
      <c r="W3038" s="17"/>
      <c r="X3038" s="17"/>
      <c r="Y3038" s="17"/>
      <c r="Z3038" s="17"/>
      <c r="AA3038" s="17"/>
      <c r="AB3038" s="17"/>
      <c r="AC3038" s="17"/>
      <c r="AD3038" s="17"/>
      <c r="AE3038" s="14"/>
      <c r="AF3038" s="17"/>
    </row>
    <row r="3039">
      <c r="A3039" s="17"/>
      <c r="B3039" s="18"/>
      <c r="C3039" s="19"/>
      <c r="D3039" s="17"/>
      <c r="E3039" s="17"/>
      <c r="F3039" s="17"/>
      <c r="G3039" s="17"/>
      <c r="H3039" s="17"/>
      <c r="I3039" s="20"/>
      <c r="J3039" s="17"/>
      <c r="K3039" s="19"/>
      <c r="L3039" s="17"/>
      <c r="M3039" s="17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4"/>
      <c r="AF3039" s="17"/>
    </row>
    <row r="3040">
      <c r="A3040" s="17"/>
      <c r="B3040" s="18"/>
      <c r="C3040" s="19"/>
      <c r="D3040" s="17"/>
      <c r="E3040" s="17"/>
      <c r="F3040" s="17"/>
      <c r="G3040" s="17"/>
      <c r="H3040" s="17"/>
      <c r="I3040" s="20"/>
      <c r="J3040" s="17"/>
      <c r="K3040" s="19"/>
      <c r="L3040" s="17"/>
      <c r="M3040" s="17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17"/>
      <c r="Y3040" s="17"/>
      <c r="Z3040" s="17"/>
      <c r="AA3040" s="17"/>
      <c r="AB3040" s="17"/>
      <c r="AC3040" s="17"/>
      <c r="AD3040" s="17"/>
      <c r="AE3040" s="14"/>
      <c r="AF3040" s="17"/>
    </row>
    <row r="3041">
      <c r="A3041" s="17"/>
      <c r="B3041" s="18"/>
      <c r="C3041" s="19"/>
      <c r="D3041" s="17"/>
      <c r="E3041" s="17"/>
      <c r="F3041" s="17"/>
      <c r="G3041" s="17"/>
      <c r="H3041" s="17"/>
      <c r="I3041" s="20"/>
      <c r="J3041" s="17"/>
      <c r="K3041" s="19"/>
      <c r="L3041" s="17"/>
      <c r="M3041" s="17"/>
      <c r="N3041" s="17"/>
      <c r="O3041" s="17"/>
      <c r="P3041" s="17"/>
      <c r="Q3041" s="17"/>
      <c r="R3041" s="17"/>
      <c r="S3041" s="17"/>
      <c r="T3041" s="17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4"/>
      <c r="AF3041" s="17"/>
    </row>
    <row r="3042">
      <c r="A3042" s="17"/>
      <c r="B3042" s="18"/>
      <c r="C3042" s="19"/>
      <c r="D3042" s="17"/>
      <c r="E3042" s="17"/>
      <c r="F3042" s="17"/>
      <c r="G3042" s="17"/>
      <c r="H3042" s="17"/>
      <c r="I3042" s="20"/>
      <c r="J3042" s="17"/>
      <c r="K3042" s="19"/>
      <c r="L3042" s="17"/>
      <c r="M3042" s="17"/>
      <c r="N3042" s="17"/>
      <c r="O3042" s="17"/>
      <c r="P3042" s="17"/>
      <c r="Q3042" s="17"/>
      <c r="R3042" s="17"/>
      <c r="S3042" s="17"/>
      <c r="T3042" s="17"/>
      <c r="U3042" s="17"/>
      <c r="V3042" s="17"/>
      <c r="W3042" s="17"/>
      <c r="X3042" s="17"/>
      <c r="Y3042" s="17"/>
      <c r="Z3042" s="17"/>
      <c r="AA3042" s="17"/>
      <c r="AB3042" s="17"/>
      <c r="AC3042" s="17"/>
      <c r="AD3042" s="17"/>
      <c r="AE3042" s="14"/>
      <c r="AF3042" s="17"/>
    </row>
    <row r="3043">
      <c r="A3043" s="17"/>
      <c r="B3043" s="18"/>
      <c r="C3043" s="19"/>
      <c r="D3043" s="17"/>
      <c r="E3043" s="17"/>
      <c r="F3043" s="17"/>
      <c r="G3043" s="17"/>
      <c r="H3043" s="17"/>
      <c r="I3043" s="20"/>
      <c r="J3043" s="17"/>
      <c r="K3043" s="19"/>
      <c r="L3043" s="17"/>
      <c r="M3043" s="17"/>
      <c r="N3043" s="17"/>
      <c r="O3043" s="17"/>
      <c r="P3043" s="17"/>
      <c r="Q3043" s="17"/>
      <c r="R3043" s="17"/>
      <c r="S3043" s="17"/>
      <c r="T3043" s="17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4"/>
      <c r="AF3043" s="17"/>
    </row>
    <row r="3044">
      <c r="A3044" s="17"/>
      <c r="B3044" s="18"/>
      <c r="C3044" s="19"/>
      <c r="D3044" s="17"/>
      <c r="E3044" s="17"/>
      <c r="F3044" s="17"/>
      <c r="G3044" s="17"/>
      <c r="H3044" s="17"/>
      <c r="I3044" s="20"/>
      <c r="J3044" s="17"/>
      <c r="K3044" s="19"/>
      <c r="L3044" s="17"/>
      <c r="M3044" s="17"/>
      <c r="N3044" s="17"/>
      <c r="O3044" s="17"/>
      <c r="P3044" s="17"/>
      <c r="Q3044" s="17"/>
      <c r="R3044" s="17"/>
      <c r="S3044" s="17"/>
      <c r="T3044" s="17"/>
      <c r="U3044" s="17"/>
      <c r="V3044" s="17"/>
      <c r="W3044" s="17"/>
      <c r="X3044" s="17"/>
      <c r="Y3044" s="17"/>
      <c r="Z3044" s="17"/>
      <c r="AA3044" s="17"/>
      <c r="AB3044" s="17"/>
      <c r="AC3044" s="17"/>
      <c r="AD3044" s="17"/>
      <c r="AE3044" s="14"/>
      <c r="AF3044" s="17"/>
    </row>
    <row r="3045">
      <c r="A3045" s="17"/>
      <c r="B3045" s="18"/>
      <c r="C3045" s="19"/>
      <c r="D3045" s="17"/>
      <c r="E3045" s="17"/>
      <c r="F3045" s="17"/>
      <c r="G3045" s="17"/>
      <c r="H3045" s="17"/>
      <c r="I3045" s="20"/>
      <c r="J3045" s="17"/>
      <c r="K3045" s="19"/>
      <c r="L3045" s="17"/>
      <c r="M3045" s="17"/>
      <c r="N3045" s="17"/>
      <c r="O3045" s="17"/>
      <c r="P3045" s="17"/>
      <c r="Q3045" s="17"/>
      <c r="R3045" s="17"/>
      <c r="S3045" s="17"/>
      <c r="T3045" s="17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4"/>
      <c r="AF3045" s="17"/>
    </row>
    <row r="3046">
      <c r="A3046" s="17"/>
      <c r="B3046" s="18"/>
      <c r="C3046" s="19"/>
      <c r="D3046" s="17"/>
      <c r="E3046" s="17"/>
      <c r="F3046" s="17"/>
      <c r="G3046" s="17"/>
      <c r="H3046" s="17"/>
      <c r="I3046" s="20"/>
      <c r="J3046" s="17"/>
      <c r="K3046" s="19"/>
      <c r="L3046" s="17"/>
      <c r="M3046" s="17"/>
      <c r="N3046" s="17"/>
      <c r="O3046" s="17"/>
      <c r="P3046" s="17"/>
      <c r="Q3046" s="17"/>
      <c r="R3046" s="17"/>
      <c r="S3046" s="17"/>
      <c r="T3046" s="17"/>
      <c r="U3046" s="17"/>
      <c r="V3046" s="17"/>
      <c r="W3046" s="17"/>
      <c r="X3046" s="17"/>
      <c r="Y3046" s="17"/>
      <c r="Z3046" s="17"/>
      <c r="AA3046" s="17"/>
      <c r="AB3046" s="17"/>
      <c r="AC3046" s="17"/>
      <c r="AD3046" s="17"/>
      <c r="AE3046" s="14"/>
      <c r="AF3046" s="17"/>
    </row>
    <row r="3047">
      <c r="A3047" s="17"/>
      <c r="B3047" s="18"/>
      <c r="C3047" s="19"/>
      <c r="D3047" s="17"/>
      <c r="E3047" s="17"/>
      <c r="F3047" s="17"/>
      <c r="G3047" s="17"/>
      <c r="H3047" s="17"/>
      <c r="I3047" s="20"/>
      <c r="J3047" s="17"/>
      <c r="K3047" s="19"/>
      <c r="L3047" s="17"/>
      <c r="M3047" s="17"/>
      <c r="N3047" s="17"/>
      <c r="O3047" s="17"/>
      <c r="P3047" s="17"/>
      <c r="Q3047" s="17"/>
      <c r="R3047" s="17"/>
      <c r="S3047" s="17"/>
      <c r="T3047" s="17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4"/>
      <c r="AF3047" s="17"/>
    </row>
    <row r="3048">
      <c r="A3048" s="17"/>
      <c r="B3048" s="18"/>
      <c r="C3048" s="19"/>
      <c r="D3048" s="17"/>
      <c r="E3048" s="17"/>
      <c r="F3048" s="17"/>
      <c r="G3048" s="17"/>
      <c r="H3048" s="17"/>
      <c r="I3048" s="20"/>
      <c r="J3048" s="17"/>
      <c r="K3048" s="19"/>
      <c r="L3048" s="17"/>
      <c r="M3048" s="17"/>
      <c r="N3048" s="17"/>
      <c r="O3048" s="17"/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4"/>
      <c r="AF3048" s="17"/>
    </row>
    <row r="3049">
      <c r="A3049" s="17"/>
      <c r="B3049" s="18"/>
      <c r="C3049" s="19"/>
      <c r="D3049" s="17"/>
      <c r="E3049" s="17"/>
      <c r="F3049" s="17"/>
      <c r="G3049" s="17"/>
      <c r="H3049" s="17"/>
      <c r="I3049" s="20"/>
      <c r="J3049" s="17"/>
      <c r="K3049" s="19"/>
      <c r="L3049" s="17"/>
      <c r="M3049" s="17"/>
      <c r="N3049" s="17"/>
      <c r="O3049" s="17"/>
      <c r="P3049" s="17"/>
      <c r="Q3049" s="17"/>
      <c r="R3049" s="17"/>
      <c r="S3049" s="17"/>
      <c r="T3049" s="17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4"/>
      <c r="AF3049" s="17"/>
    </row>
    <row r="3050">
      <c r="A3050" s="17"/>
      <c r="B3050" s="18"/>
      <c r="C3050" s="19"/>
      <c r="D3050" s="17"/>
      <c r="E3050" s="17"/>
      <c r="F3050" s="17"/>
      <c r="G3050" s="17"/>
      <c r="H3050" s="17"/>
      <c r="I3050" s="20"/>
      <c r="J3050" s="17"/>
      <c r="K3050" s="19"/>
      <c r="L3050" s="17"/>
      <c r="M3050" s="17"/>
      <c r="N3050" s="17"/>
      <c r="O3050" s="17"/>
      <c r="P3050" s="17"/>
      <c r="Q3050" s="17"/>
      <c r="R3050" s="17"/>
      <c r="S3050" s="17"/>
      <c r="T3050" s="17"/>
      <c r="U3050" s="17"/>
      <c r="V3050" s="17"/>
      <c r="W3050" s="17"/>
      <c r="X3050" s="17"/>
      <c r="Y3050" s="17"/>
      <c r="Z3050" s="17"/>
      <c r="AA3050" s="17"/>
      <c r="AB3050" s="17"/>
      <c r="AC3050" s="17"/>
      <c r="AD3050" s="17"/>
      <c r="AE3050" s="14"/>
      <c r="AF3050" s="17"/>
    </row>
    <row r="3051">
      <c r="A3051" s="17"/>
      <c r="B3051" s="18"/>
      <c r="C3051" s="19"/>
      <c r="D3051" s="17"/>
      <c r="E3051" s="17"/>
      <c r="F3051" s="17"/>
      <c r="G3051" s="17"/>
      <c r="H3051" s="17"/>
      <c r="I3051" s="20"/>
      <c r="J3051" s="17"/>
      <c r="K3051" s="19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4"/>
      <c r="AF3051" s="17"/>
    </row>
    <row r="3052">
      <c r="A3052" s="17"/>
      <c r="B3052" s="18"/>
      <c r="C3052" s="19"/>
      <c r="D3052" s="17"/>
      <c r="E3052" s="17"/>
      <c r="F3052" s="17"/>
      <c r="G3052" s="17"/>
      <c r="H3052" s="17"/>
      <c r="I3052" s="20"/>
      <c r="J3052" s="17"/>
      <c r="K3052" s="19"/>
      <c r="L3052" s="17"/>
      <c r="M3052" s="17"/>
      <c r="N3052" s="17"/>
      <c r="O3052" s="17"/>
      <c r="P3052" s="17"/>
      <c r="Q3052" s="17"/>
      <c r="R3052" s="17"/>
      <c r="S3052" s="17"/>
      <c r="T3052" s="17"/>
      <c r="U3052" s="17"/>
      <c r="V3052" s="17"/>
      <c r="W3052" s="17"/>
      <c r="X3052" s="17"/>
      <c r="Y3052" s="17"/>
      <c r="Z3052" s="17"/>
      <c r="AA3052" s="17"/>
      <c r="AB3052" s="17"/>
      <c r="AC3052" s="17"/>
      <c r="AD3052" s="17"/>
      <c r="AE3052" s="14"/>
      <c r="AF3052" s="17"/>
    </row>
    <row r="3053">
      <c r="A3053" s="17"/>
      <c r="B3053" s="18"/>
      <c r="C3053" s="19"/>
      <c r="D3053" s="17"/>
      <c r="E3053" s="17"/>
      <c r="F3053" s="17"/>
      <c r="G3053" s="17"/>
      <c r="H3053" s="17"/>
      <c r="I3053" s="20"/>
      <c r="J3053" s="17"/>
      <c r="K3053" s="19"/>
      <c r="L3053" s="17"/>
      <c r="M3053" s="17"/>
      <c r="N3053" s="17"/>
      <c r="O3053" s="17"/>
      <c r="P3053" s="17"/>
      <c r="Q3053" s="17"/>
      <c r="R3053" s="17"/>
      <c r="S3053" s="17"/>
      <c r="T3053" s="17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4"/>
      <c r="AF3053" s="17"/>
    </row>
    <row r="3054">
      <c r="A3054" s="17"/>
      <c r="B3054" s="18"/>
      <c r="C3054" s="19"/>
      <c r="D3054" s="17"/>
      <c r="E3054" s="17"/>
      <c r="F3054" s="17"/>
      <c r="G3054" s="17"/>
      <c r="H3054" s="17"/>
      <c r="I3054" s="20"/>
      <c r="J3054" s="17"/>
      <c r="K3054" s="19"/>
      <c r="L3054" s="17"/>
      <c r="M3054" s="17"/>
      <c r="N3054" s="17"/>
      <c r="O3054" s="17"/>
      <c r="P3054" s="17"/>
      <c r="Q3054" s="17"/>
      <c r="R3054" s="17"/>
      <c r="S3054" s="17"/>
      <c r="T3054" s="17"/>
      <c r="U3054" s="17"/>
      <c r="V3054" s="17"/>
      <c r="W3054" s="17"/>
      <c r="X3054" s="17"/>
      <c r="Y3054" s="17"/>
      <c r="Z3054" s="17"/>
      <c r="AA3054" s="17"/>
      <c r="AB3054" s="17"/>
      <c r="AC3054" s="17"/>
      <c r="AD3054" s="17"/>
      <c r="AE3054" s="14"/>
      <c r="AF3054" s="17"/>
    </row>
    <row r="3055">
      <c r="A3055" s="17"/>
      <c r="B3055" s="18"/>
      <c r="C3055" s="19"/>
      <c r="D3055" s="17"/>
      <c r="E3055" s="17"/>
      <c r="F3055" s="17"/>
      <c r="G3055" s="17"/>
      <c r="H3055" s="17"/>
      <c r="I3055" s="20"/>
      <c r="J3055" s="17"/>
      <c r="K3055" s="19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4"/>
      <c r="AF3055" s="17"/>
    </row>
    <row r="3056">
      <c r="A3056" s="17"/>
      <c r="B3056" s="18"/>
      <c r="C3056" s="19"/>
      <c r="D3056" s="17"/>
      <c r="E3056" s="17"/>
      <c r="F3056" s="17"/>
      <c r="G3056" s="17"/>
      <c r="H3056" s="17"/>
      <c r="I3056" s="20"/>
      <c r="J3056" s="17"/>
      <c r="K3056" s="19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17"/>
      <c r="Y3056" s="17"/>
      <c r="Z3056" s="17"/>
      <c r="AA3056" s="17"/>
      <c r="AB3056" s="17"/>
      <c r="AC3056" s="17"/>
      <c r="AD3056" s="17"/>
      <c r="AE3056" s="14"/>
      <c r="AF3056" s="17"/>
    </row>
    <row r="3057">
      <c r="A3057" s="17"/>
      <c r="B3057" s="18"/>
      <c r="C3057" s="19"/>
      <c r="D3057" s="17"/>
      <c r="E3057" s="17"/>
      <c r="F3057" s="17"/>
      <c r="G3057" s="17"/>
      <c r="H3057" s="17"/>
      <c r="I3057" s="20"/>
      <c r="J3057" s="17"/>
      <c r="K3057" s="19"/>
      <c r="L3057" s="17"/>
      <c r="M3057" s="17"/>
      <c r="N3057" s="17"/>
      <c r="O3057" s="17"/>
      <c r="P3057" s="17"/>
      <c r="Q3057" s="17"/>
      <c r="R3057" s="17"/>
      <c r="S3057" s="17"/>
      <c r="T3057" s="17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4"/>
      <c r="AF3057" s="17"/>
    </row>
    <row r="3058">
      <c r="A3058" s="17"/>
      <c r="B3058" s="18"/>
      <c r="C3058" s="19"/>
      <c r="D3058" s="17"/>
      <c r="E3058" s="17"/>
      <c r="F3058" s="17"/>
      <c r="G3058" s="17"/>
      <c r="H3058" s="17"/>
      <c r="I3058" s="20"/>
      <c r="J3058" s="17"/>
      <c r="K3058" s="19"/>
      <c r="L3058" s="17"/>
      <c r="M3058" s="17"/>
      <c r="N3058" s="17"/>
      <c r="O3058" s="17"/>
      <c r="P3058" s="17"/>
      <c r="Q3058" s="17"/>
      <c r="R3058" s="17"/>
      <c r="S3058" s="17"/>
      <c r="T3058" s="17"/>
      <c r="U3058" s="17"/>
      <c r="V3058" s="17"/>
      <c r="W3058" s="17"/>
      <c r="X3058" s="17"/>
      <c r="Y3058" s="17"/>
      <c r="Z3058" s="17"/>
      <c r="AA3058" s="17"/>
      <c r="AB3058" s="17"/>
      <c r="AC3058" s="17"/>
      <c r="AD3058" s="17"/>
      <c r="AE3058" s="14"/>
      <c r="AF3058" s="17"/>
    </row>
    <row r="3059">
      <c r="A3059" s="17"/>
      <c r="B3059" s="18"/>
      <c r="C3059" s="19"/>
      <c r="D3059" s="17"/>
      <c r="E3059" s="17"/>
      <c r="F3059" s="17"/>
      <c r="G3059" s="17"/>
      <c r="H3059" s="17"/>
      <c r="I3059" s="20"/>
      <c r="J3059" s="17"/>
      <c r="K3059" s="19"/>
      <c r="L3059" s="17"/>
      <c r="M3059" s="17"/>
      <c r="N3059" s="17"/>
      <c r="O3059" s="17"/>
      <c r="P3059" s="17"/>
      <c r="Q3059" s="17"/>
      <c r="R3059" s="17"/>
      <c r="S3059" s="17"/>
      <c r="T3059" s="17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4"/>
      <c r="AF3059" s="17"/>
    </row>
    <row r="3060">
      <c r="A3060" s="17"/>
      <c r="B3060" s="18"/>
      <c r="C3060" s="19"/>
      <c r="D3060" s="17"/>
      <c r="E3060" s="17"/>
      <c r="F3060" s="17"/>
      <c r="G3060" s="17"/>
      <c r="H3060" s="17"/>
      <c r="I3060" s="20"/>
      <c r="J3060" s="17"/>
      <c r="K3060" s="19"/>
      <c r="L3060" s="17"/>
      <c r="M3060" s="17"/>
      <c r="N3060" s="17"/>
      <c r="O3060" s="17"/>
      <c r="P3060" s="17"/>
      <c r="Q3060" s="17"/>
      <c r="R3060" s="17"/>
      <c r="S3060" s="17"/>
      <c r="T3060" s="17"/>
      <c r="U3060" s="17"/>
      <c r="V3060" s="17"/>
      <c r="W3060" s="17"/>
      <c r="X3060" s="17"/>
      <c r="Y3060" s="17"/>
      <c r="Z3060" s="17"/>
      <c r="AA3060" s="17"/>
      <c r="AB3060" s="17"/>
      <c r="AC3060" s="17"/>
      <c r="AD3060" s="17"/>
      <c r="AE3060" s="14"/>
      <c r="AF3060" s="17"/>
    </row>
    <row r="3061">
      <c r="A3061" s="17"/>
      <c r="B3061" s="18"/>
      <c r="C3061" s="19"/>
      <c r="D3061" s="17"/>
      <c r="E3061" s="17"/>
      <c r="F3061" s="17"/>
      <c r="G3061" s="17"/>
      <c r="H3061" s="17"/>
      <c r="I3061" s="20"/>
      <c r="J3061" s="17"/>
      <c r="K3061" s="19"/>
      <c r="L3061" s="17"/>
      <c r="M3061" s="17"/>
      <c r="N3061" s="17"/>
      <c r="O3061" s="17"/>
      <c r="P3061" s="17"/>
      <c r="Q3061" s="17"/>
      <c r="R3061" s="17"/>
      <c r="S3061" s="17"/>
      <c r="T3061" s="17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4"/>
      <c r="AF3061" s="17"/>
    </row>
    <row r="3062">
      <c r="A3062" s="17"/>
      <c r="B3062" s="18"/>
      <c r="C3062" s="19"/>
      <c r="D3062" s="17"/>
      <c r="E3062" s="17"/>
      <c r="F3062" s="17"/>
      <c r="G3062" s="17"/>
      <c r="H3062" s="17"/>
      <c r="I3062" s="20"/>
      <c r="J3062" s="17"/>
      <c r="K3062" s="19"/>
      <c r="L3062" s="17"/>
      <c r="M3062" s="17"/>
      <c r="N3062" s="17"/>
      <c r="O3062" s="17"/>
      <c r="P3062" s="17"/>
      <c r="Q3062" s="17"/>
      <c r="R3062" s="17"/>
      <c r="S3062" s="17"/>
      <c r="T3062" s="17"/>
      <c r="U3062" s="17"/>
      <c r="V3062" s="17"/>
      <c r="W3062" s="17"/>
      <c r="X3062" s="17"/>
      <c r="Y3062" s="17"/>
      <c r="Z3062" s="17"/>
      <c r="AA3062" s="17"/>
      <c r="AB3062" s="17"/>
      <c r="AC3062" s="17"/>
      <c r="AD3062" s="17"/>
      <c r="AE3062" s="14"/>
      <c r="AF3062" s="17"/>
    </row>
    <row r="3063">
      <c r="A3063" s="17"/>
      <c r="B3063" s="18"/>
      <c r="C3063" s="19"/>
      <c r="D3063" s="17"/>
      <c r="E3063" s="17"/>
      <c r="F3063" s="17"/>
      <c r="G3063" s="17"/>
      <c r="H3063" s="17"/>
      <c r="I3063" s="20"/>
      <c r="J3063" s="17"/>
      <c r="K3063" s="19"/>
      <c r="L3063" s="17"/>
      <c r="M3063" s="17"/>
      <c r="N3063" s="17"/>
      <c r="O3063" s="17"/>
      <c r="P3063" s="17"/>
      <c r="Q3063" s="17"/>
      <c r="R3063" s="17"/>
      <c r="S3063" s="17"/>
      <c r="T3063" s="17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4"/>
      <c r="AF3063" s="17"/>
    </row>
    <row r="3064">
      <c r="A3064" s="17"/>
      <c r="B3064" s="18"/>
      <c r="C3064" s="19"/>
      <c r="D3064" s="17"/>
      <c r="E3064" s="17"/>
      <c r="F3064" s="17"/>
      <c r="G3064" s="17"/>
      <c r="H3064" s="17"/>
      <c r="I3064" s="20"/>
      <c r="J3064" s="17"/>
      <c r="K3064" s="19"/>
      <c r="L3064" s="17"/>
      <c r="M3064" s="17"/>
      <c r="N3064" s="17"/>
      <c r="O3064" s="17"/>
      <c r="P3064" s="17"/>
      <c r="Q3064" s="17"/>
      <c r="R3064" s="17"/>
      <c r="S3064" s="17"/>
      <c r="T3064" s="17"/>
      <c r="U3064" s="17"/>
      <c r="V3064" s="17"/>
      <c r="W3064" s="17"/>
      <c r="X3064" s="17"/>
      <c r="Y3064" s="17"/>
      <c r="Z3064" s="17"/>
      <c r="AA3064" s="17"/>
      <c r="AB3064" s="17"/>
      <c r="AC3064" s="17"/>
      <c r="AD3064" s="17"/>
      <c r="AE3064" s="14"/>
      <c r="AF3064" s="17"/>
    </row>
    <row r="3065">
      <c r="A3065" s="17"/>
      <c r="B3065" s="18"/>
      <c r="C3065" s="19"/>
      <c r="D3065" s="17"/>
      <c r="E3065" s="17"/>
      <c r="F3065" s="17"/>
      <c r="G3065" s="17"/>
      <c r="H3065" s="17"/>
      <c r="I3065" s="20"/>
      <c r="J3065" s="17"/>
      <c r="K3065" s="19"/>
      <c r="L3065" s="17"/>
      <c r="M3065" s="17"/>
      <c r="N3065" s="17"/>
      <c r="O3065" s="17"/>
      <c r="P3065" s="17"/>
      <c r="Q3065" s="17"/>
      <c r="R3065" s="17"/>
      <c r="S3065" s="17"/>
      <c r="T3065" s="17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4"/>
      <c r="AF3065" s="17"/>
    </row>
    <row r="3066">
      <c r="A3066" s="17"/>
      <c r="B3066" s="18"/>
      <c r="C3066" s="19"/>
      <c r="D3066" s="17"/>
      <c r="E3066" s="17"/>
      <c r="F3066" s="17"/>
      <c r="G3066" s="17"/>
      <c r="H3066" s="17"/>
      <c r="I3066" s="20"/>
      <c r="J3066" s="17"/>
      <c r="K3066" s="19"/>
      <c r="L3066" s="17"/>
      <c r="M3066" s="17"/>
      <c r="N3066" s="17"/>
      <c r="O3066" s="17"/>
      <c r="P3066" s="17"/>
      <c r="Q3066" s="17"/>
      <c r="R3066" s="17"/>
      <c r="S3066" s="17"/>
      <c r="T3066" s="17"/>
      <c r="U3066" s="17"/>
      <c r="V3066" s="17"/>
      <c r="W3066" s="17"/>
      <c r="X3066" s="17"/>
      <c r="Y3066" s="17"/>
      <c r="Z3066" s="17"/>
      <c r="AA3066" s="17"/>
      <c r="AB3066" s="17"/>
      <c r="AC3066" s="17"/>
      <c r="AD3066" s="17"/>
      <c r="AE3066" s="14"/>
      <c r="AF3066" s="17"/>
    </row>
    <row r="3067">
      <c r="A3067" s="17"/>
      <c r="B3067" s="18"/>
      <c r="C3067" s="19"/>
      <c r="D3067" s="17"/>
      <c r="E3067" s="17"/>
      <c r="F3067" s="17"/>
      <c r="G3067" s="17"/>
      <c r="H3067" s="17"/>
      <c r="I3067" s="20"/>
      <c r="J3067" s="17"/>
      <c r="K3067" s="19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4"/>
      <c r="AF3067" s="17"/>
    </row>
    <row r="3068">
      <c r="A3068" s="17"/>
      <c r="B3068" s="18"/>
      <c r="C3068" s="19"/>
      <c r="D3068" s="17"/>
      <c r="E3068" s="17"/>
      <c r="F3068" s="17"/>
      <c r="G3068" s="17"/>
      <c r="H3068" s="17"/>
      <c r="I3068" s="20"/>
      <c r="J3068" s="17"/>
      <c r="K3068" s="19"/>
      <c r="L3068" s="17"/>
      <c r="M3068" s="17"/>
      <c r="N3068" s="17"/>
      <c r="O3068" s="17"/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4"/>
      <c r="AF3068" s="17"/>
    </row>
    <row r="3069">
      <c r="A3069" s="17"/>
      <c r="B3069" s="18"/>
      <c r="C3069" s="19"/>
      <c r="D3069" s="17"/>
      <c r="E3069" s="17"/>
      <c r="F3069" s="17"/>
      <c r="G3069" s="17"/>
      <c r="H3069" s="17"/>
      <c r="I3069" s="20"/>
      <c r="J3069" s="17"/>
      <c r="K3069" s="19"/>
      <c r="L3069" s="17"/>
      <c r="M3069" s="17"/>
      <c r="N3069" s="17"/>
      <c r="O3069" s="17"/>
      <c r="P3069" s="17"/>
      <c r="Q3069" s="17"/>
      <c r="R3069" s="17"/>
      <c r="S3069" s="17"/>
      <c r="T3069" s="17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4"/>
      <c r="AF3069" s="17"/>
    </row>
    <row r="3070">
      <c r="A3070" s="17"/>
      <c r="B3070" s="18"/>
      <c r="C3070" s="19"/>
      <c r="D3070" s="17"/>
      <c r="E3070" s="17"/>
      <c r="F3070" s="17"/>
      <c r="G3070" s="17"/>
      <c r="H3070" s="17"/>
      <c r="I3070" s="20"/>
      <c r="J3070" s="17"/>
      <c r="K3070" s="19"/>
      <c r="L3070" s="17"/>
      <c r="M3070" s="17"/>
      <c r="N3070" s="17"/>
      <c r="O3070" s="17"/>
      <c r="P3070" s="17"/>
      <c r="Q3070" s="17"/>
      <c r="R3070" s="17"/>
      <c r="S3070" s="17"/>
      <c r="T3070" s="17"/>
      <c r="U3070" s="17"/>
      <c r="V3070" s="17"/>
      <c r="W3070" s="17"/>
      <c r="X3070" s="17"/>
      <c r="Y3070" s="17"/>
      <c r="Z3070" s="17"/>
      <c r="AA3070" s="17"/>
      <c r="AB3070" s="17"/>
      <c r="AC3070" s="17"/>
      <c r="AD3070" s="17"/>
      <c r="AE3070" s="14"/>
      <c r="AF3070" s="17"/>
    </row>
    <row r="3071">
      <c r="A3071" s="17"/>
      <c r="B3071" s="18"/>
      <c r="C3071" s="19"/>
      <c r="D3071" s="17"/>
      <c r="E3071" s="17"/>
      <c r="F3071" s="17"/>
      <c r="G3071" s="17"/>
      <c r="H3071" s="17"/>
      <c r="I3071" s="20"/>
      <c r="J3071" s="17"/>
      <c r="K3071" s="19"/>
      <c r="L3071" s="17"/>
      <c r="M3071" s="17"/>
      <c r="N3071" s="17"/>
      <c r="O3071" s="17"/>
      <c r="P3071" s="17"/>
      <c r="Q3071" s="17"/>
      <c r="R3071" s="17"/>
      <c r="S3071" s="17"/>
      <c r="T3071" s="17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4"/>
      <c r="AF3071" s="17"/>
    </row>
    <row r="3072">
      <c r="A3072" s="17"/>
      <c r="B3072" s="18"/>
      <c r="C3072" s="19"/>
      <c r="D3072" s="17"/>
      <c r="E3072" s="17"/>
      <c r="F3072" s="17"/>
      <c r="G3072" s="17"/>
      <c r="H3072" s="17"/>
      <c r="I3072" s="20"/>
      <c r="J3072" s="17"/>
      <c r="K3072" s="19"/>
      <c r="L3072" s="17"/>
      <c r="M3072" s="17"/>
      <c r="N3072" s="17"/>
      <c r="O3072" s="17"/>
      <c r="P3072" s="17"/>
      <c r="Q3072" s="17"/>
      <c r="R3072" s="17"/>
      <c r="S3072" s="17"/>
      <c r="T3072" s="17"/>
      <c r="U3072" s="17"/>
      <c r="V3072" s="17"/>
      <c r="W3072" s="17"/>
      <c r="X3072" s="17"/>
      <c r="Y3072" s="17"/>
      <c r="Z3072" s="17"/>
      <c r="AA3072" s="17"/>
      <c r="AB3072" s="17"/>
      <c r="AC3072" s="17"/>
      <c r="AD3072" s="17"/>
      <c r="AE3072" s="14"/>
      <c r="AF3072" s="17"/>
    </row>
    <row r="3073">
      <c r="A3073" s="17"/>
      <c r="B3073" s="18"/>
      <c r="C3073" s="19"/>
      <c r="D3073" s="17"/>
      <c r="E3073" s="17"/>
      <c r="F3073" s="17"/>
      <c r="G3073" s="17"/>
      <c r="H3073" s="17"/>
      <c r="I3073" s="20"/>
      <c r="J3073" s="17"/>
      <c r="K3073" s="19"/>
      <c r="L3073" s="17"/>
      <c r="M3073" s="17"/>
      <c r="N3073" s="17"/>
      <c r="O3073" s="17"/>
      <c r="P3073" s="17"/>
      <c r="Q3073" s="17"/>
      <c r="R3073" s="17"/>
      <c r="S3073" s="17"/>
      <c r="T3073" s="17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4"/>
      <c r="AF3073" s="17"/>
    </row>
    <row r="3074">
      <c r="A3074" s="17"/>
      <c r="B3074" s="18"/>
      <c r="C3074" s="19"/>
      <c r="D3074" s="17"/>
      <c r="E3074" s="17"/>
      <c r="F3074" s="17"/>
      <c r="G3074" s="17"/>
      <c r="H3074" s="17"/>
      <c r="I3074" s="20"/>
      <c r="J3074" s="17"/>
      <c r="K3074" s="19"/>
      <c r="L3074" s="17"/>
      <c r="M3074" s="17"/>
      <c r="N3074" s="17"/>
      <c r="O3074" s="17"/>
      <c r="P3074" s="17"/>
      <c r="Q3074" s="17"/>
      <c r="R3074" s="17"/>
      <c r="S3074" s="17"/>
      <c r="T3074" s="17"/>
      <c r="U3074" s="17"/>
      <c r="V3074" s="17"/>
      <c r="W3074" s="17"/>
      <c r="X3074" s="17"/>
      <c r="Y3074" s="17"/>
      <c r="Z3074" s="17"/>
      <c r="AA3074" s="17"/>
      <c r="AB3074" s="17"/>
      <c r="AC3074" s="17"/>
      <c r="AD3074" s="17"/>
      <c r="AE3074" s="14"/>
      <c r="AF3074" s="17"/>
    </row>
    <row r="3075">
      <c r="A3075" s="17"/>
      <c r="B3075" s="18"/>
      <c r="C3075" s="19"/>
      <c r="D3075" s="17"/>
      <c r="E3075" s="17"/>
      <c r="F3075" s="17"/>
      <c r="G3075" s="17"/>
      <c r="H3075" s="17"/>
      <c r="I3075" s="20"/>
      <c r="J3075" s="17"/>
      <c r="K3075" s="19"/>
      <c r="L3075" s="17"/>
      <c r="M3075" s="17"/>
      <c r="N3075" s="17"/>
      <c r="O3075" s="17"/>
      <c r="P3075" s="17"/>
      <c r="Q3075" s="17"/>
      <c r="R3075" s="17"/>
      <c r="S3075" s="17"/>
      <c r="T3075" s="17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4"/>
      <c r="AF3075" s="17"/>
    </row>
    <row r="3076">
      <c r="A3076" s="17"/>
      <c r="B3076" s="18"/>
      <c r="C3076" s="19"/>
      <c r="D3076" s="17"/>
      <c r="E3076" s="17"/>
      <c r="F3076" s="17"/>
      <c r="G3076" s="17"/>
      <c r="H3076" s="17"/>
      <c r="I3076" s="20"/>
      <c r="J3076" s="17"/>
      <c r="K3076" s="19"/>
      <c r="L3076" s="17"/>
      <c r="M3076" s="17"/>
      <c r="N3076" s="17"/>
      <c r="O3076" s="17"/>
      <c r="P3076" s="17"/>
      <c r="Q3076" s="17"/>
      <c r="R3076" s="17"/>
      <c r="S3076" s="17"/>
      <c r="T3076" s="17"/>
      <c r="U3076" s="17"/>
      <c r="V3076" s="17"/>
      <c r="W3076" s="17"/>
      <c r="X3076" s="17"/>
      <c r="Y3076" s="17"/>
      <c r="Z3076" s="17"/>
      <c r="AA3076" s="17"/>
      <c r="AB3076" s="17"/>
      <c r="AC3076" s="17"/>
      <c r="AD3076" s="17"/>
      <c r="AE3076" s="14"/>
      <c r="AF3076" s="17"/>
    </row>
    <row r="3077">
      <c r="A3077" s="17"/>
      <c r="B3077" s="18"/>
      <c r="C3077" s="19"/>
      <c r="D3077" s="17"/>
      <c r="E3077" s="17"/>
      <c r="F3077" s="17"/>
      <c r="G3077" s="17"/>
      <c r="H3077" s="17"/>
      <c r="I3077" s="20"/>
      <c r="J3077" s="17"/>
      <c r="K3077" s="19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4"/>
      <c r="AF3077" s="17"/>
    </row>
    <row r="3078">
      <c r="A3078" s="17"/>
      <c r="B3078" s="18"/>
      <c r="C3078" s="19"/>
      <c r="D3078" s="17"/>
      <c r="E3078" s="17"/>
      <c r="F3078" s="17"/>
      <c r="G3078" s="17"/>
      <c r="H3078" s="17"/>
      <c r="I3078" s="20"/>
      <c r="J3078" s="17"/>
      <c r="K3078" s="19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7"/>
      <c r="W3078" s="17"/>
      <c r="X3078" s="17"/>
      <c r="Y3078" s="17"/>
      <c r="Z3078" s="17"/>
      <c r="AA3078" s="17"/>
      <c r="AB3078" s="17"/>
      <c r="AC3078" s="17"/>
      <c r="AD3078" s="17"/>
      <c r="AE3078" s="14"/>
      <c r="AF3078" s="17"/>
    </row>
    <row r="3079">
      <c r="A3079" s="17"/>
      <c r="B3079" s="18"/>
      <c r="C3079" s="19"/>
      <c r="D3079" s="17"/>
      <c r="E3079" s="17"/>
      <c r="F3079" s="17"/>
      <c r="G3079" s="17"/>
      <c r="H3079" s="17"/>
      <c r="I3079" s="20"/>
      <c r="J3079" s="17"/>
      <c r="K3079" s="19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4"/>
      <c r="AF3079" s="17"/>
    </row>
    <row r="3080">
      <c r="A3080" s="17"/>
      <c r="B3080" s="18"/>
      <c r="C3080" s="19"/>
      <c r="D3080" s="17"/>
      <c r="E3080" s="17"/>
      <c r="F3080" s="17"/>
      <c r="G3080" s="17"/>
      <c r="H3080" s="17"/>
      <c r="I3080" s="20"/>
      <c r="J3080" s="17"/>
      <c r="K3080" s="19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17"/>
      <c r="Y3080" s="17"/>
      <c r="Z3080" s="17"/>
      <c r="AA3080" s="17"/>
      <c r="AB3080" s="17"/>
      <c r="AC3080" s="17"/>
      <c r="AD3080" s="17"/>
      <c r="AE3080" s="14"/>
      <c r="AF3080" s="17"/>
    </row>
    <row r="3081">
      <c r="A3081" s="17"/>
      <c r="B3081" s="18"/>
      <c r="C3081" s="19"/>
      <c r="D3081" s="17"/>
      <c r="E3081" s="17"/>
      <c r="F3081" s="17"/>
      <c r="G3081" s="17"/>
      <c r="H3081" s="17"/>
      <c r="I3081" s="20"/>
      <c r="J3081" s="17"/>
      <c r="K3081" s="19"/>
      <c r="L3081" s="17"/>
      <c r="M3081" s="17"/>
      <c r="N3081" s="17"/>
      <c r="O3081" s="17"/>
      <c r="P3081" s="17"/>
      <c r="Q3081" s="17"/>
      <c r="R3081" s="17"/>
      <c r="S3081" s="17"/>
      <c r="T3081" s="17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4"/>
      <c r="AF3081" s="17"/>
    </row>
    <row r="3082">
      <c r="A3082" s="17"/>
      <c r="B3082" s="18"/>
      <c r="C3082" s="19"/>
      <c r="D3082" s="17"/>
      <c r="E3082" s="17"/>
      <c r="F3082" s="17"/>
      <c r="G3082" s="17"/>
      <c r="H3082" s="17"/>
      <c r="I3082" s="20"/>
      <c r="J3082" s="17"/>
      <c r="K3082" s="19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7"/>
      <c r="W3082" s="17"/>
      <c r="X3082" s="17"/>
      <c r="Y3082" s="17"/>
      <c r="Z3082" s="17"/>
      <c r="AA3082" s="17"/>
      <c r="AB3082" s="17"/>
      <c r="AC3082" s="17"/>
      <c r="AD3082" s="17"/>
      <c r="AE3082" s="14"/>
      <c r="AF3082" s="17"/>
    </row>
    <row r="3083">
      <c r="A3083" s="17"/>
      <c r="B3083" s="18"/>
      <c r="C3083" s="19"/>
      <c r="D3083" s="17"/>
      <c r="E3083" s="17"/>
      <c r="F3083" s="17"/>
      <c r="G3083" s="17"/>
      <c r="H3083" s="17"/>
      <c r="I3083" s="20"/>
      <c r="J3083" s="17"/>
      <c r="K3083" s="19"/>
      <c r="L3083" s="17"/>
      <c r="M3083" s="17"/>
      <c r="N3083" s="17"/>
      <c r="O3083" s="17"/>
      <c r="P3083" s="17"/>
      <c r="Q3083" s="17"/>
      <c r="R3083" s="17"/>
      <c r="S3083" s="17"/>
      <c r="T3083" s="17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4"/>
      <c r="AF3083" s="17"/>
    </row>
    <row r="3084">
      <c r="A3084" s="17"/>
      <c r="B3084" s="18"/>
      <c r="C3084" s="19"/>
      <c r="D3084" s="17"/>
      <c r="E3084" s="17"/>
      <c r="F3084" s="17"/>
      <c r="G3084" s="17"/>
      <c r="H3084" s="17"/>
      <c r="I3084" s="20"/>
      <c r="J3084" s="17"/>
      <c r="K3084" s="19"/>
      <c r="L3084" s="17"/>
      <c r="M3084" s="17"/>
      <c r="N3084" s="17"/>
      <c r="O3084" s="17"/>
      <c r="P3084" s="17"/>
      <c r="Q3084" s="17"/>
      <c r="R3084" s="17"/>
      <c r="S3084" s="17"/>
      <c r="T3084" s="17"/>
      <c r="U3084" s="17"/>
      <c r="V3084" s="17"/>
      <c r="W3084" s="17"/>
      <c r="X3084" s="17"/>
      <c r="Y3084" s="17"/>
      <c r="Z3084" s="17"/>
      <c r="AA3084" s="17"/>
      <c r="AB3084" s="17"/>
      <c r="AC3084" s="17"/>
      <c r="AD3084" s="17"/>
      <c r="AE3084" s="14"/>
      <c r="AF3084" s="17"/>
    </row>
    <row r="3085">
      <c r="A3085" s="17"/>
      <c r="B3085" s="18"/>
      <c r="C3085" s="19"/>
      <c r="D3085" s="17"/>
      <c r="E3085" s="17"/>
      <c r="F3085" s="17"/>
      <c r="G3085" s="17"/>
      <c r="H3085" s="17"/>
      <c r="I3085" s="20"/>
      <c r="J3085" s="17"/>
      <c r="K3085" s="19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4"/>
      <c r="AF3085" s="17"/>
    </row>
    <row r="3086">
      <c r="A3086" s="17"/>
      <c r="B3086" s="18"/>
      <c r="C3086" s="19"/>
      <c r="D3086" s="17"/>
      <c r="E3086" s="17"/>
      <c r="F3086" s="17"/>
      <c r="G3086" s="17"/>
      <c r="H3086" s="17"/>
      <c r="I3086" s="20"/>
      <c r="J3086" s="17"/>
      <c r="K3086" s="19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7"/>
      <c r="W3086" s="17"/>
      <c r="X3086" s="17"/>
      <c r="Y3086" s="17"/>
      <c r="Z3086" s="17"/>
      <c r="AA3086" s="17"/>
      <c r="AB3086" s="17"/>
      <c r="AC3086" s="17"/>
      <c r="AD3086" s="17"/>
      <c r="AE3086" s="14"/>
      <c r="AF3086" s="17"/>
    </row>
    <row r="3087">
      <c r="A3087" s="17"/>
      <c r="B3087" s="18"/>
      <c r="C3087" s="19"/>
      <c r="D3087" s="17"/>
      <c r="E3087" s="17"/>
      <c r="F3087" s="17"/>
      <c r="G3087" s="17"/>
      <c r="H3087" s="17"/>
      <c r="I3087" s="20"/>
      <c r="J3087" s="17"/>
      <c r="K3087" s="19"/>
      <c r="L3087" s="17"/>
      <c r="M3087" s="17"/>
      <c r="N3087" s="17"/>
      <c r="O3087" s="17"/>
      <c r="P3087" s="17"/>
      <c r="Q3087" s="17"/>
      <c r="R3087" s="17"/>
      <c r="S3087" s="17"/>
      <c r="T3087" s="17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4"/>
      <c r="AF3087" s="17"/>
    </row>
    <row r="3088">
      <c r="A3088" s="17"/>
      <c r="B3088" s="18"/>
      <c r="C3088" s="19"/>
      <c r="D3088" s="17"/>
      <c r="E3088" s="17"/>
      <c r="F3088" s="17"/>
      <c r="G3088" s="17"/>
      <c r="H3088" s="17"/>
      <c r="I3088" s="20"/>
      <c r="J3088" s="17"/>
      <c r="K3088" s="19"/>
      <c r="L3088" s="17"/>
      <c r="M3088" s="17"/>
      <c r="N3088" s="17"/>
      <c r="O3088" s="17"/>
      <c r="P3088" s="17"/>
      <c r="Q3088" s="17"/>
      <c r="R3088" s="17"/>
      <c r="S3088" s="17"/>
      <c r="T3088" s="17"/>
      <c r="U3088" s="17"/>
      <c r="V3088" s="17"/>
      <c r="W3088" s="17"/>
      <c r="X3088" s="17"/>
      <c r="Y3088" s="17"/>
      <c r="Z3088" s="17"/>
      <c r="AA3088" s="17"/>
      <c r="AB3088" s="17"/>
      <c r="AC3088" s="17"/>
      <c r="AD3088" s="17"/>
      <c r="AE3088" s="14"/>
      <c r="AF3088" s="17"/>
    </row>
    <row r="3089">
      <c r="A3089" s="17"/>
      <c r="B3089" s="18"/>
      <c r="C3089" s="19"/>
      <c r="D3089" s="17"/>
      <c r="E3089" s="17"/>
      <c r="F3089" s="17"/>
      <c r="G3089" s="17"/>
      <c r="H3089" s="17"/>
      <c r="I3089" s="20"/>
      <c r="J3089" s="17"/>
      <c r="K3089" s="19"/>
      <c r="L3089" s="17"/>
      <c r="M3089" s="17"/>
      <c r="N3089" s="17"/>
      <c r="O3089" s="17"/>
      <c r="P3089" s="17"/>
      <c r="Q3089" s="17"/>
      <c r="R3089" s="17"/>
      <c r="S3089" s="17"/>
      <c r="T3089" s="17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4"/>
      <c r="AF3089" s="17"/>
    </row>
    <row r="3090">
      <c r="A3090" s="17"/>
      <c r="B3090" s="18"/>
      <c r="C3090" s="19"/>
      <c r="D3090" s="17"/>
      <c r="E3090" s="17"/>
      <c r="F3090" s="17"/>
      <c r="G3090" s="17"/>
      <c r="H3090" s="17"/>
      <c r="I3090" s="20"/>
      <c r="J3090" s="17"/>
      <c r="K3090" s="19"/>
      <c r="L3090" s="17"/>
      <c r="M3090" s="17"/>
      <c r="N3090" s="17"/>
      <c r="O3090" s="17"/>
      <c r="P3090" s="17"/>
      <c r="Q3090" s="17"/>
      <c r="R3090" s="17"/>
      <c r="S3090" s="17"/>
      <c r="T3090" s="17"/>
      <c r="U3090" s="17"/>
      <c r="V3090" s="17"/>
      <c r="W3090" s="17"/>
      <c r="X3090" s="17"/>
      <c r="Y3090" s="17"/>
      <c r="Z3090" s="17"/>
      <c r="AA3090" s="17"/>
      <c r="AB3090" s="17"/>
      <c r="AC3090" s="17"/>
      <c r="AD3090" s="17"/>
      <c r="AE3090" s="14"/>
      <c r="AF3090" s="17"/>
    </row>
    <row r="3091">
      <c r="A3091" s="17"/>
      <c r="B3091" s="18"/>
      <c r="C3091" s="19"/>
      <c r="D3091" s="17"/>
      <c r="E3091" s="17"/>
      <c r="F3091" s="17"/>
      <c r="G3091" s="17"/>
      <c r="H3091" s="17"/>
      <c r="I3091" s="20"/>
      <c r="J3091" s="17"/>
      <c r="K3091" s="19"/>
      <c r="L3091" s="17"/>
      <c r="M3091" s="17"/>
      <c r="N3091" s="17"/>
      <c r="O3091" s="17"/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4"/>
      <c r="AF3091" s="17"/>
    </row>
    <row r="3092">
      <c r="A3092" s="17"/>
      <c r="B3092" s="18"/>
      <c r="C3092" s="19"/>
      <c r="D3092" s="17"/>
      <c r="E3092" s="17"/>
      <c r="F3092" s="17"/>
      <c r="G3092" s="17"/>
      <c r="H3092" s="17"/>
      <c r="I3092" s="20"/>
      <c r="J3092" s="17"/>
      <c r="K3092" s="19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17"/>
      <c r="Y3092" s="17"/>
      <c r="Z3092" s="17"/>
      <c r="AA3092" s="17"/>
      <c r="AB3092" s="17"/>
      <c r="AC3092" s="17"/>
      <c r="AD3092" s="17"/>
      <c r="AE3092" s="14"/>
      <c r="AF3092" s="17"/>
    </row>
    <row r="3093">
      <c r="A3093" s="17"/>
      <c r="B3093" s="18"/>
      <c r="C3093" s="19"/>
      <c r="D3093" s="17"/>
      <c r="E3093" s="17"/>
      <c r="F3093" s="17"/>
      <c r="G3093" s="17"/>
      <c r="H3093" s="17"/>
      <c r="I3093" s="20"/>
      <c r="J3093" s="17"/>
      <c r="K3093" s="19"/>
      <c r="L3093" s="17"/>
      <c r="M3093" s="17"/>
      <c r="N3093" s="17"/>
      <c r="O3093" s="17"/>
      <c r="P3093" s="17"/>
      <c r="Q3093" s="17"/>
      <c r="R3093" s="17"/>
      <c r="S3093" s="17"/>
      <c r="T3093" s="17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4"/>
      <c r="AF3093" s="17"/>
    </row>
    <row r="3094">
      <c r="A3094" s="17"/>
      <c r="B3094" s="18"/>
      <c r="C3094" s="19"/>
      <c r="D3094" s="17"/>
      <c r="E3094" s="17"/>
      <c r="F3094" s="17"/>
      <c r="G3094" s="17"/>
      <c r="H3094" s="17"/>
      <c r="I3094" s="20"/>
      <c r="J3094" s="17"/>
      <c r="K3094" s="19"/>
      <c r="L3094" s="17"/>
      <c r="M3094" s="17"/>
      <c r="N3094" s="17"/>
      <c r="O3094" s="17"/>
      <c r="P3094" s="17"/>
      <c r="Q3094" s="17"/>
      <c r="R3094" s="17"/>
      <c r="S3094" s="17"/>
      <c r="T3094" s="17"/>
      <c r="U3094" s="17"/>
      <c r="V3094" s="17"/>
      <c r="W3094" s="17"/>
      <c r="X3094" s="17"/>
      <c r="Y3094" s="17"/>
      <c r="Z3094" s="17"/>
      <c r="AA3094" s="17"/>
      <c r="AB3094" s="17"/>
      <c r="AC3094" s="17"/>
      <c r="AD3094" s="17"/>
      <c r="AE3094" s="14"/>
      <c r="AF3094" s="17"/>
    </row>
    <row r="3095">
      <c r="A3095" s="17"/>
      <c r="B3095" s="18"/>
      <c r="C3095" s="19"/>
      <c r="D3095" s="17"/>
      <c r="E3095" s="17"/>
      <c r="F3095" s="17"/>
      <c r="G3095" s="17"/>
      <c r="H3095" s="17"/>
      <c r="I3095" s="20"/>
      <c r="J3095" s="17"/>
      <c r="K3095" s="19"/>
      <c r="L3095" s="17"/>
      <c r="M3095" s="17"/>
      <c r="N3095" s="17"/>
      <c r="O3095" s="17"/>
      <c r="P3095" s="17"/>
      <c r="Q3095" s="17"/>
      <c r="R3095" s="17"/>
      <c r="S3095" s="17"/>
      <c r="T3095" s="17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4"/>
      <c r="AF3095" s="17"/>
    </row>
    <row r="3096">
      <c r="A3096" s="17"/>
      <c r="B3096" s="18"/>
      <c r="C3096" s="19"/>
      <c r="D3096" s="17"/>
      <c r="E3096" s="17"/>
      <c r="F3096" s="17"/>
      <c r="G3096" s="17"/>
      <c r="H3096" s="17"/>
      <c r="I3096" s="20"/>
      <c r="J3096" s="17"/>
      <c r="K3096" s="19"/>
      <c r="L3096" s="17"/>
      <c r="M3096" s="17"/>
      <c r="N3096" s="17"/>
      <c r="O3096" s="17"/>
      <c r="P3096" s="17"/>
      <c r="Q3096" s="17"/>
      <c r="R3096" s="17"/>
      <c r="S3096" s="17"/>
      <c r="T3096" s="17"/>
      <c r="U3096" s="17"/>
      <c r="V3096" s="17"/>
      <c r="W3096" s="17"/>
      <c r="X3096" s="17"/>
      <c r="Y3096" s="17"/>
      <c r="Z3096" s="17"/>
      <c r="AA3096" s="17"/>
      <c r="AB3096" s="17"/>
      <c r="AC3096" s="17"/>
      <c r="AD3096" s="17"/>
      <c r="AE3096" s="14"/>
      <c r="AF3096" s="17"/>
    </row>
    <row r="3097">
      <c r="A3097" s="17"/>
      <c r="B3097" s="18"/>
      <c r="C3097" s="19"/>
      <c r="D3097" s="17"/>
      <c r="E3097" s="17"/>
      <c r="F3097" s="17"/>
      <c r="G3097" s="17"/>
      <c r="H3097" s="17"/>
      <c r="I3097" s="20"/>
      <c r="J3097" s="17"/>
      <c r="K3097" s="19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4"/>
      <c r="AF3097" s="17"/>
    </row>
    <row r="3098">
      <c r="A3098" s="17"/>
      <c r="B3098" s="18"/>
      <c r="C3098" s="19"/>
      <c r="D3098" s="17"/>
      <c r="E3098" s="17"/>
      <c r="F3098" s="17"/>
      <c r="G3098" s="17"/>
      <c r="H3098" s="17"/>
      <c r="I3098" s="20"/>
      <c r="J3098" s="17"/>
      <c r="K3098" s="19"/>
      <c r="L3098" s="17"/>
      <c r="M3098" s="17"/>
      <c r="N3098" s="17"/>
      <c r="O3098" s="17"/>
      <c r="P3098" s="17"/>
      <c r="Q3098" s="17"/>
      <c r="R3098" s="17"/>
      <c r="S3098" s="17"/>
      <c r="T3098" s="17"/>
      <c r="U3098" s="17"/>
      <c r="V3098" s="17"/>
      <c r="W3098" s="17"/>
      <c r="X3098" s="17"/>
      <c r="Y3098" s="17"/>
      <c r="Z3098" s="17"/>
      <c r="AA3098" s="17"/>
      <c r="AB3098" s="17"/>
      <c r="AC3098" s="17"/>
      <c r="AD3098" s="17"/>
      <c r="AE3098" s="14"/>
      <c r="AF3098" s="17"/>
    </row>
    <row r="3099">
      <c r="A3099" s="17"/>
      <c r="B3099" s="18"/>
      <c r="C3099" s="19"/>
      <c r="D3099" s="17"/>
      <c r="E3099" s="17"/>
      <c r="F3099" s="17"/>
      <c r="G3099" s="17"/>
      <c r="H3099" s="17"/>
      <c r="I3099" s="20"/>
      <c r="J3099" s="17"/>
      <c r="K3099" s="19"/>
      <c r="L3099" s="17"/>
      <c r="M3099" s="17"/>
      <c r="N3099" s="17"/>
      <c r="O3099" s="17"/>
      <c r="P3099" s="17"/>
      <c r="Q3099" s="17"/>
      <c r="R3099" s="17"/>
      <c r="S3099" s="17"/>
      <c r="T3099" s="17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4"/>
      <c r="AF3099" s="17"/>
    </row>
    <row r="3100">
      <c r="A3100" s="17"/>
      <c r="B3100" s="18"/>
      <c r="C3100" s="19"/>
      <c r="D3100" s="17"/>
      <c r="E3100" s="17"/>
      <c r="F3100" s="17"/>
      <c r="G3100" s="17"/>
      <c r="H3100" s="17"/>
      <c r="I3100" s="20"/>
      <c r="J3100" s="17"/>
      <c r="K3100" s="19"/>
      <c r="L3100" s="17"/>
      <c r="M3100" s="17"/>
      <c r="N3100" s="17"/>
      <c r="O3100" s="17"/>
      <c r="P3100" s="17"/>
      <c r="Q3100" s="17"/>
      <c r="R3100" s="17"/>
      <c r="S3100" s="17"/>
      <c r="T3100" s="17"/>
      <c r="U3100" s="17"/>
      <c r="V3100" s="17"/>
      <c r="W3100" s="17"/>
      <c r="X3100" s="17"/>
      <c r="Y3100" s="17"/>
      <c r="Z3100" s="17"/>
      <c r="AA3100" s="17"/>
      <c r="AB3100" s="17"/>
      <c r="AC3100" s="17"/>
      <c r="AD3100" s="17"/>
      <c r="AE3100" s="14"/>
      <c r="AF3100" s="17"/>
    </row>
    <row r="3101">
      <c r="A3101" s="17"/>
      <c r="B3101" s="18"/>
      <c r="C3101" s="19"/>
      <c r="D3101" s="17"/>
      <c r="E3101" s="17"/>
      <c r="F3101" s="17"/>
      <c r="G3101" s="17"/>
      <c r="H3101" s="17"/>
      <c r="I3101" s="20"/>
      <c r="J3101" s="17"/>
      <c r="K3101" s="19"/>
      <c r="L3101" s="17"/>
      <c r="M3101" s="17"/>
      <c r="N3101" s="17"/>
      <c r="O3101" s="17"/>
      <c r="P3101" s="17"/>
      <c r="Q3101" s="17"/>
      <c r="R3101" s="17"/>
      <c r="S3101" s="17"/>
      <c r="T3101" s="17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4"/>
      <c r="AF3101" s="17"/>
    </row>
    <row r="3102">
      <c r="A3102" s="17"/>
      <c r="B3102" s="18"/>
      <c r="C3102" s="19"/>
      <c r="D3102" s="17"/>
      <c r="E3102" s="17"/>
      <c r="F3102" s="17"/>
      <c r="G3102" s="17"/>
      <c r="H3102" s="17"/>
      <c r="I3102" s="20"/>
      <c r="J3102" s="17"/>
      <c r="K3102" s="19"/>
      <c r="L3102" s="17"/>
      <c r="M3102" s="17"/>
      <c r="N3102" s="17"/>
      <c r="O3102" s="17"/>
      <c r="P3102" s="17"/>
      <c r="Q3102" s="17"/>
      <c r="R3102" s="17"/>
      <c r="S3102" s="17"/>
      <c r="T3102" s="17"/>
      <c r="U3102" s="17"/>
      <c r="V3102" s="17"/>
      <c r="W3102" s="17"/>
      <c r="X3102" s="17"/>
      <c r="Y3102" s="17"/>
      <c r="Z3102" s="17"/>
      <c r="AA3102" s="17"/>
      <c r="AB3102" s="17"/>
      <c r="AC3102" s="17"/>
      <c r="AD3102" s="17"/>
      <c r="AE3102" s="14"/>
      <c r="AF3102" s="17"/>
    </row>
    <row r="3103">
      <c r="A3103" s="17"/>
      <c r="B3103" s="18"/>
      <c r="C3103" s="19"/>
      <c r="D3103" s="17"/>
      <c r="E3103" s="17"/>
      <c r="F3103" s="17"/>
      <c r="G3103" s="17"/>
      <c r="H3103" s="17"/>
      <c r="I3103" s="20"/>
      <c r="J3103" s="17"/>
      <c r="K3103" s="19"/>
      <c r="L3103" s="17"/>
      <c r="M3103" s="17"/>
      <c r="N3103" s="17"/>
      <c r="O3103" s="17"/>
      <c r="P3103" s="17"/>
      <c r="Q3103" s="17"/>
      <c r="R3103" s="17"/>
      <c r="S3103" s="17"/>
      <c r="T3103" s="17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4"/>
      <c r="AF3103" s="17"/>
    </row>
    <row r="3104">
      <c r="A3104" s="17"/>
      <c r="B3104" s="18"/>
      <c r="C3104" s="19"/>
      <c r="D3104" s="17"/>
      <c r="E3104" s="17"/>
      <c r="F3104" s="17"/>
      <c r="G3104" s="17"/>
      <c r="H3104" s="17"/>
      <c r="I3104" s="20"/>
      <c r="J3104" s="17"/>
      <c r="K3104" s="19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4"/>
      <c r="AF3104" s="17"/>
    </row>
    <row r="3105">
      <c r="A3105" s="17"/>
      <c r="B3105" s="18"/>
      <c r="C3105" s="19"/>
      <c r="D3105" s="17"/>
      <c r="E3105" s="17"/>
      <c r="F3105" s="17"/>
      <c r="G3105" s="17"/>
      <c r="H3105" s="17"/>
      <c r="I3105" s="20"/>
      <c r="J3105" s="17"/>
      <c r="K3105" s="19"/>
      <c r="L3105" s="17"/>
      <c r="M3105" s="17"/>
      <c r="N3105" s="17"/>
      <c r="O3105" s="17"/>
      <c r="P3105" s="17"/>
      <c r="Q3105" s="17"/>
      <c r="R3105" s="17"/>
      <c r="S3105" s="17"/>
      <c r="T3105" s="17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4"/>
      <c r="AF3105" s="17"/>
    </row>
    <row r="3106">
      <c r="A3106" s="17"/>
      <c r="B3106" s="18"/>
      <c r="C3106" s="19"/>
      <c r="D3106" s="17"/>
      <c r="E3106" s="17"/>
      <c r="F3106" s="17"/>
      <c r="G3106" s="17"/>
      <c r="H3106" s="17"/>
      <c r="I3106" s="20"/>
      <c r="J3106" s="17"/>
      <c r="K3106" s="19"/>
      <c r="L3106" s="17"/>
      <c r="M3106" s="17"/>
      <c r="N3106" s="17"/>
      <c r="O3106" s="17"/>
      <c r="P3106" s="17"/>
      <c r="Q3106" s="17"/>
      <c r="R3106" s="17"/>
      <c r="S3106" s="17"/>
      <c r="T3106" s="17"/>
      <c r="U3106" s="17"/>
      <c r="V3106" s="17"/>
      <c r="W3106" s="17"/>
      <c r="X3106" s="17"/>
      <c r="Y3106" s="17"/>
      <c r="Z3106" s="17"/>
      <c r="AA3106" s="17"/>
      <c r="AB3106" s="17"/>
      <c r="AC3106" s="17"/>
      <c r="AD3106" s="17"/>
      <c r="AE3106" s="14"/>
      <c r="AF3106" s="17"/>
    </row>
    <row r="3107">
      <c r="A3107" s="17"/>
      <c r="B3107" s="18"/>
      <c r="C3107" s="19"/>
      <c r="D3107" s="17"/>
      <c r="E3107" s="17"/>
      <c r="F3107" s="17"/>
      <c r="G3107" s="17"/>
      <c r="H3107" s="17"/>
      <c r="I3107" s="20"/>
      <c r="J3107" s="17"/>
      <c r="K3107" s="19"/>
      <c r="L3107" s="17"/>
      <c r="M3107" s="17"/>
      <c r="N3107" s="17"/>
      <c r="O3107" s="17"/>
      <c r="P3107" s="17"/>
      <c r="Q3107" s="17"/>
      <c r="R3107" s="17"/>
      <c r="S3107" s="17"/>
      <c r="T3107" s="17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4"/>
      <c r="AF3107" s="17"/>
    </row>
    <row r="3108">
      <c r="A3108" s="17"/>
      <c r="B3108" s="18"/>
      <c r="C3108" s="19"/>
      <c r="D3108" s="17"/>
      <c r="E3108" s="17"/>
      <c r="F3108" s="17"/>
      <c r="G3108" s="17"/>
      <c r="H3108" s="17"/>
      <c r="I3108" s="20"/>
      <c r="J3108" s="17"/>
      <c r="K3108" s="19"/>
      <c r="L3108" s="17"/>
      <c r="M3108" s="17"/>
      <c r="N3108" s="17"/>
      <c r="O3108" s="17"/>
      <c r="P3108" s="17"/>
      <c r="Q3108" s="17"/>
      <c r="R3108" s="17"/>
      <c r="S3108" s="17"/>
      <c r="T3108" s="17"/>
      <c r="U3108" s="17"/>
      <c r="V3108" s="17"/>
      <c r="W3108" s="17"/>
      <c r="X3108" s="17"/>
      <c r="Y3108" s="17"/>
      <c r="Z3108" s="17"/>
      <c r="AA3108" s="17"/>
      <c r="AB3108" s="17"/>
      <c r="AC3108" s="17"/>
      <c r="AD3108" s="17"/>
      <c r="AE3108" s="14"/>
      <c r="AF3108" s="17"/>
    </row>
    <row r="3109">
      <c r="A3109" s="17"/>
      <c r="B3109" s="18"/>
      <c r="C3109" s="19"/>
      <c r="D3109" s="17"/>
      <c r="E3109" s="17"/>
      <c r="F3109" s="17"/>
      <c r="G3109" s="17"/>
      <c r="H3109" s="17"/>
      <c r="I3109" s="20"/>
      <c r="J3109" s="17"/>
      <c r="K3109" s="19"/>
      <c r="L3109" s="17"/>
      <c r="M3109" s="17"/>
      <c r="N3109" s="17"/>
      <c r="O3109" s="17"/>
      <c r="P3109" s="17"/>
      <c r="Q3109" s="17"/>
      <c r="R3109" s="17"/>
      <c r="S3109" s="17"/>
      <c r="T3109" s="17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4"/>
      <c r="AF3109" s="17"/>
    </row>
    <row r="3110">
      <c r="A3110" s="17"/>
      <c r="B3110" s="18"/>
      <c r="C3110" s="19"/>
      <c r="D3110" s="17"/>
      <c r="E3110" s="17"/>
      <c r="F3110" s="17"/>
      <c r="G3110" s="17"/>
      <c r="H3110" s="17"/>
      <c r="I3110" s="20"/>
      <c r="J3110" s="17"/>
      <c r="K3110" s="19"/>
      <c r="L3110" s="17"/>
      <c r="M3110" s="17"/>
      <c r="N3110" s="17"/>
      <c r="O3110" s="17"/>
      <c r="P3110" s="17"/>
      <c r="Q3110" s="17"/>
      <c r="R3110" s="17"/>
      <c r="S3110" s="17"/>
      <c r="T3110" s="17"/>
      <c r="U3110" s="17"/>
      <c r="V3110" s="17"/>
      <c r="W3110" s="17"/>
      <c r="X3110" s="17"/>
      <c r="Y3110" s="17"/>
      <c r="Z3110" s="17"/>
      <c r="AA3110" s="17"/>
      <c r="AB3110" s="17"/>
      <c r="AC3110" s="17"/>
      <c r="AD3110" s="17"/>
      <c r="AE3110" s="14"/>
      <c r="AF3110" s="17"/>
    </row>
    <row r="3111">
      <c r="A3111" s="17"/>
      <c r="B3111" s="18"/>
      <c r="C3111" s="19"/>
      <c r="D3111" s="17"/>
      <c r="E3111" s="17"/>
      <c r="F3111" s="17"/>
      <c r="G3111" s="17"/>
      <c r="H3111" s="17"/>
      <c r="I3111" s="20"/>
      <c r="J3111" s="17"/>
      <c r="K3111" s="19"/>
      <c r="L3111" s="17"/>
      <c r="M3111" s="17"/>
      <c r="N3111" s="17"/>
      <c r="O3111" s="17"/>
      <c r="P3111" s="17"/>
      <c r="Q3111" s="17"/>
      <c r="R3111" s="17"/>
      <c r="S3111" s="17"/>
      <c r="T3111" s="17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4"/>
      <c r="AF3111" s="17"/>
    </row>
    <row r="3112">
      <c r="A3112" s="17"/>
      <c r="B3112" s="18"/>
      <c r="C3112" s="19"/>
      <c r="D3112" s="17"/>
      <c r="E3112" s="17"/>
      <c r="F3112" s="17"/>
      <c r="G3112" s="17"/>
      <c r="H3112" s="17"/>
      <c r="I3112" s="20"/>
      <c r="J3112" s="17"/>
      <c r="K3112" s="19"/>
      <c r="L3112" s="17"/>
      <c r="M3112" s="17"/>
      <c r="N3112" s="17"/>
      <c r="O3112" s="17"/>
      <c r="P3112" s="17"/>
      <c r="Q3112" s="17"/>
      <c r="R3112" s="17"/>
      <c r="S3112" s="17"/>
      <c r="T3112" s="17"/>
      <c r="U3112" s="17"/>
      <c r="V3112" s="17"/>
      <c r="W3112" s="17"/>
      <c r="X3112" s="17"/>
      <c r="Y3112" s="17"/>
      <c r="Z3112" s="17"/>
      <c r="AA3112" s="17"/>
      <c r="AB3112" s="17"/>
      <c r="AC3112" s="17"/>
      <c r="AD3112" s="17"/>
      <c r="AE3112" s="14"/>
      <c r="AF3112" s="17"/>
    </row>
    <row r="3113">
      <c r="A3113" s="17"/>
      <c r="B3113" s="18"/>
      <c r="C3113" s="19"/>
      <c r="D3113" s="17"/>
      <c r="E3113" s="17"/>
      <c r="F3113" s="17"/>
      <c r="G3113" s="17"/>
      <c r="H3113" s="17"/>
      <c r="I3113" s="20"/>
      <c r="J3113" s="17"/>
      <c r="K3113" s="19"/>
      <c r="L3113" s="17"/>
      <c r="M3113" s="17"/>
      <c r="N3113" s="17"/>
      <c r="O3113" s="17"/>
      <c r="P3113" s="17"/>
      <c r="Q3113" s="17"/>
      <c r="R3113" s="17"/>
      <c r="S3113" s="17"/>
      <c r="T3113" s="17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4"/>
      <c r="AF3113" s="17"/>
    </row>
    <row r="3114">
      <c r="A3114" s="17"/>
      <c r="B3114" s="18"/>
      <c r="C3114" s="19"/>
      <c r="D3114" s="17"/>
      <c r="E3114" s="17"/>
      <c r="F3114" s="17"/>
      <c r="G3114" s="17"/>
      <c r="H3114" s="17"/>
      <c r="I3114" s="20"/>
      <c r="J3114" s="17"/>
      <c r="K3114" s="19"/>
      <c r="L3114" s="17"/>
      <c r="M3114" s="17"/>
      <c r="N3114" s="17"/>
      <c r="O3114" s="17"/>
      <c r="P3114" s="17"/>
      <c r="Q3114" s="17"/>
      <c r="R3114" s="17"/>
      <c r="S3114" s="17"/>
      <c r="T3114" s="17"/>
      <c r="U3114" s="17"/>
      <c r="V3114" s="17"/>
      <c r="W3114" s="17"/>
      <c r="X3114" s="17"/>
      <c r="Y3114" s="17"/>
      <c r="Z3114" s="17"/>
      <c r="AA3114" s="17"/>
      <c r="AB3114" s="17"/>
      <c r="AC3114" s="17"/>
      <c r="AD3114" s="17"/>
      <c r="AE3114" s="14"/>
      <c r="AF3114" s="17"/>
    </row>
    <row r="3115">
      <c r="A3115" s="17"/>
      <c r="B3115" s="18"/>
      <c r="C3115" s="19"/>
      <c r="D3115" s="17"/>
      <c r="E3115" s="17"/>
      <c r="F3115" s="17"/>
      <c r="G3115" s="17"/>
      <c r="H3115" s="17"/>
      <c r="I3115" s="20"/>
      <c r="J3115" s="17"/>
      <c r="K3115" s="19"/>
      <c r="L3115" s="17"/>
      <c r="M3115" s="17"/>
      <c r="N3115" s="17"/>
      <c r="O3115" s="17"/>
      <c r="P3115" s="17"/>
      <c r="Q3115" s="17"/>
      <c r="R3115" s="17"/>
      <c r="S3115" s="17"/>
      <c r="T3115" s="17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4"/>
      <c r="AF3115" s="17"/>
    </row>
    <row r="3116">
      <c r="A3116" s="17"/>
      <c r="B3116" s="18"/>
      <c r="C3116" s="19"/>
      <c r="D3116" s="17"/>
      <c r="E3116" s="17"/>
      <c r="F3116" s="17"/>
      <c r="G3116" s="17"/>
      <c r="H3116" s="17"/>
      <c r="I3116" s="20"/>
      <c r="J3116" s="17"/>
      <c r="K3116" s="19"/>
      <c r="L3116" s="17"/>
      <c r="M3116" s="17"/>
      <c r="N3116" s="17"/>
      <c r="O3116" s="17"/>
      <c r="P3116" s="17"/>
      <c r="Q3116" s="17"/>
      <c r="R3116" s="17"/>
      <c r="S3116" s="17"/>
      <c r="T3116" s="17"/>
      <c r="U3116" s="17"/>
      <c r="V3116" s="17"/>
      <c r="W3116" s="17"/>
      <c r="X3116" s="17"/>
      <c r="Y3116" s="17"/>
      <c r="Z3116" s="17"/>
      <c r="AA3116" s="17"/>
      <c r="AB3116" s="17"/>
      <c r="AC3116" s="17"/>
      <c r="AD3116" s="17"/>
      <c r="AE3116" s="14"/>
      <c r="AF3116" s="17"/>
    </row>
    <row r="3117">
      <c r="A3117" s="17"/>
      <c r="B3117" s="18"/>
      <c r="C3117" s="19"/>
      <c r="D3117" s="17"/>
      <c r="E3117" s="17"/>
      <c r="F3117" s="17"/>
      <c r="G3117" s="17"/>
      <c r="H3117" s="17"/>
      <c r="I3117" s="20"/>
      <c r="J3117" s="17"/>
      <c r="K3117" s="19"/>
      <c r="L3117" s="17"/>
      <c r="M3117" s="17"/>
      <c r="N3117" s="17"/>
      <c r="O3117" s="17"/>
      <c r="P3117" s="17"/>
      <c r="Q3117" s="17"/>
      <c r="R3117" s="17"/>
      <c r="S3117" s="17"/>
      <c r="T3117" s="17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4"/>
      <c r="AF3117" s="17"/>
    </row>
    <row r="3118">
      <c r="A3118" s="17"/>
      <c r="B3118" s="18"/>
      <c r="C3118" s="19"/>
      <c r="D3118" s="17"/>
      <c r="E3118" s="17"/>
      <c r="F3118" s="17"/>
      <c r="G3118" s="17"/>
      <c r="H3118" s="17"/>
      <c r="I3118" s="20"/>
      <c r="J3118" s="17"/>
      <c r="K3118" s="19"/>
      <c r="L3118" s="17"/>
      <c r="M3118" s="17"/>
      <c r="N3118" s="17"/>
      <c r="O3118" s="17"/>
      <c r="P3118" s="17"/>
      <c r="Q3118" s="17"/>
      <c r="R3118" s="17"/>
      <c r="S3118" s="17"/>
      <c r="T3118" s="17"/>
      <c r="U3118" s="17"/>
      <c r="V3118" s="17"/>
      <c r="W3118" s="17"/>
      <c r="X3118" s="17"/>
      <c r="Y3118" s="17"/>
      <c r="Z3118" s="17"/>
      <c r="AA3118" s="17"/>
      <c r="AB3118" s="17"/>
      <c r="AC3118" s="17"/>
      <c r="AD3118" s="17"/>
      <c r="AE3118" s="14"/>
      <c r="AF3118" s="17"/>
    </row>
    <row r="3119">
      <c r="A3119" s="17"/>
      <c r="B3119" s="18"/>
      <c r="C3119" s="19"/>
      <c r="D3119" s="17"/>
      <c r="E3119" s="17"/>
      <c r="F3119" s="17"/>
      <c r="G3119" s="17"/>
      <c r="H3119" s="17"/>
      <c r="I3119" s="20"/>
      <c r="J3119" s="17"/>
      <c r="K3119" s="19"/>
      <c r="L3119" s="17"/>
      <c r="M3119" s="17"/>
      <c r="N3119" s="17"/>
      <c r="O3119" s="17"/>
      <c r="P3119" s="17"/>
      <c r="Q3119" s="17"/>
      <c r="R3119" s="17"/>
      <c r="S3119" s="17"/>
      <c r="T3119" s="17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4"/>
      <c r="AF3119" s="17"/>
    </row>
    <row r="3120">
      <c r="A3120" s="17"/>
      <c r="B3120" s="18"/>
      <c r="C3120" s="19"/>
      <c r="D3120" s="17"/>
      <c r="E3120" s="17"/>
      <c r="F3120" s="17"/>
      <c r="G3120" s="17"/>
      <c r="H3120" s="17"/>
      <c r="I3120" s="20"/>
      <c r="J3120" s="17"/>
      <c r="K3120" s="19"/>
      <c r="L3120" s="17"/>
      <c r="M3120" s="17"/>
      <c r="N3120" s="17"/>
      <c r="O3120" s="17"/>
      <c r="P3120" s="17"/>
      <c r="Q3120" s="17"/>
      <c r="R3120" s="17"/>
      <c r="S3120" s="17"/>
      <c r="T3120" s="17"/>
      <c r="U3120" s="17"/>
      <c r="V3120" s="17"/>
      <c r="W3120" s="17"/>
      <c r="X3120" s="17"/>
      <c r="Y3120" s="17"/>
      <c r="Z3120" s="17"/>
      <c r="AA3120" s="17"/>
      <c r="AB3120" s="17"/>
      <c r="AC3120" s="17"/>
      <c r="AD3120" s="17"/>
      <c r="AE3120" s="14"/>
      <c r="AF3120" s="17"/>
    </row>
    <row r="3121">
      <c r="A3121" s="17"/>
      <c r="B3121" s="18"/>
      <c r="C3121" s="19"/>
      <c r="D3121" s="17"/>
      <c r="E3121" s="17"/>
      <c r="F3121" s="17"/>
      <c r="G3121" s="17"/>
      <c r="H3121" s="17"/>
      <c r="I3121" s="20"/>
      <c r="J3121" s="17"/>
      <c r="K3121" s="19"/>
      <c r="L3121" s="17"/>
      <c r="M3121" s="17"/>
      <c r="N3121" s="17"/>
      <c r="O3121" s="17"/>
      <c r="P3121" s="17"/>
      <c r="Q3121" s="17"/>
      <c r="R3121" s="17"/>
      <c r="S3121" s="17"/>
      <c r="T3121" s="17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4"/>
      <c r="AF3121" s="17"/>
    </row>
    <row r="3122">
      <c r="A3122" s="17"/>
      <c r="B3122" s="18"/>
      <c r="C3122" s="19"/>
      <c r="D3122" s="17"/>
      <c r="E3122" s="17"/>
      <c r="F3122" s="17"/>
      <c r="G3122" s="17"/>
      <c r="H3122" s="17"/>
      <c r="I3122" s="20"/>
      <c r="J3122" s="17"/>
      <c r="K3122" s="19"/>
      <c r="L3122" s="17"/>
      <c r="M3122" s="17"/>
      <c r="N3122" s="17"/>
      <c r="O3122" s="17"/>
      <c r="P3122" s="17"/>
      <c r="Q3122" s="17"/>
      <c r="R3122" s="17"/>
      <c r="S3122" s="17"/>
      <c r="T3122" s="17"/>
      <c r="U3122" s="17"/>
      <c r="V3122" s="17"/>
      <c r="W3122" s="17"/>
      <c r="X3122" s="17"/>
      <c r="Y3122" s="17"/>
      <c r="Z3122" s="17"/>
      <c r="AA3122" s="17"/>
      <c r="AB3122" s="17"/>
      <c r="AC3122" s="17"/>
      <c r="AD3122" s="17"/>
      <c r="AE3122" s="14"/>
      <c r="AF3122" s="17"/>
    </row>
    <row r="3123">
      <c r="A3123" s="17"/>
      <c r="B3123" s="18"/>
      <c r="C3123" s="19"/>
      <c r="D3123" s="17"/>
      <c r="E3123" s="17"/>
      <c r="F3123" s="17"/>
      <c r="G3123" s="17"/>
      <c r="H3123" s="17"/>
      <c r="I3123" s="20"/>
      <c r="J3123" s="17"/>
      <c r="K3123" s="19"/>
      <c r="L3123" s="17"/>
      <c r="M3123" s="17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4"/>
      <c r="AF3123" s="17"/>
    </row>
    <row r="3124">
      <c r="A3124" s="17"/>
      <c r="B3124" s="18"/>
      <c r="C3124" s="19"/>
      <c r="D3124" s="17"/>
      <c r="E3124" s="17"/>
      <c r="F3124" s="17"/>
      <c r="G3124" s="17"/>
      <c r="H3124" s="17"/>
      <c r="I3124" s="20"/>
      <c r="J3124" s="17"/>
      <c r="K3124" s="19"/>
      <c r="L3124" s="17"/>
      <c r="M3124" s="17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17"/>
      <c r="Y3124" s="17"/>
      <c r="Z3124" s="17"/>
      <c r="AA3124" s="17"/>
      <c r="AB3124" s="17"/>
      <c r="AC3124" s="17"/>
      <c r="AD3124" s="17"/>
      <c r="AE3124" s="14"/>
      <c r="AF3124" s="17"/>
    </row>
    <row r="3125">
      <c r="A3125" s="17"/>
      <c r="B3125" s="18"/>
      <c r="C3125" s="19"/>
      <c r="D3125" s="17"/>
      <c r="E3125" s="17"/>
      <c r="F3125" s="17"/>
      <c r="G3125" s="17"/>
      <c r="H3125" s="17"/>
      <c r="I3125" s="20"/>
      <c r="J3125" s="17"/>
      <c r="K3125" s="19"/>
      <c r="L3125" s="17"/>
      <c r="M3125" s="17"/>
      <c r="N3125" s="17"/>
      <c r="O3125" s="17"/>
      <c r="P3125" s="17"/>
      <c r="Q3125" s="17"/>
      <c r="R3125" s="17"/>
      <c r="S3125" s="17"/>
      <c r="T3125" s="17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4"/>
      <c r="AF3125" s="17"/>
    </row>
    <row r="3126">
      <c r="A3126" s="17"/>
      <c r="B3126" s="18"/>
      <c r="C3126" s="19"/>
      <c r="D3126" s="17"/>
      <c r="E3126" s="17"/>
      <c r="F3126" s="17"/>
      <c r="G3126" s="17"/>
      <c r="H3126" s="17"/>
      <c r="I3126" s="20"/>
      <c r="J3126" s="17"/>
      <c r="K3126" s="19"/>
      <c r="L3126" s="17"/>
      <c r="M3126" s="17"/>
      <c r="N3126" s="17"/>
      <c r="O3126" s="17"/>
      <c r="P3126" s="17"/>
      <c r="Q3126" s="17"/>
      <c r="R3126" s="17"/>
      <c r="S3126" s="17"/>
      <c r="T3126" s="17"/>
      <c r="U3126" s="17"/>
      <c r="V3126" s="17"/>
      <c r="W3126" s="17"/>
      <c r="X3126" s="17"/>
      <c r="Y3126" s="17"/>
      <c r="Z3126" s="17"/>
      <c r="AA3126" s="17"/>
      <c r="AB3126" s="17"/>
      <c r="AC3126" s="17"/>
      <c r="AD3126" s="17"/>
      <c r="AE3126" s="14"/>
      <c r="AF3126" s="17"/>
    </row>
    <row r="3127">
      <c r="A3127" s="17"/>
      <c r="B3127" s="18"/>
      <c r="C3127" s="19"/>
      <c r="D3127" s="17"/>
      <c r="E3127" s="17"/>
      <c r="F3127" s="17"/>
      <c r="G3127" s="17"/>
      <c r="H3127" s="17"/>
      <c r="I3127" s="20"/>
      <c r="J3127" s="17"/>
      <c r="K3127" s="19"/>
      <c r="L3127" s="17"/>
      <c r="M3127" s="17"/>
      <c r="N3127" s="17"/>
      <c r="O3127" s="17"/>
      <c r="P3127" s="17"/>
      <c r="Q3127" s="17"/>
      <c r="R3127" s="17"/>
      <c r="S3127" s="17"/>
      <c r="T3127" s="17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4"/>
      <c r="AF3127" s="17"/>
    </row>
    <row r="3128">
      <c r="A3128" s="17"/>
      <c r="B3128" s="18"/>
      <c r="C3128" s="19"/>
      <c r="D3128" s="17"/>
      <c r="E3128" s="17"/>
      <c r="F3128" s="17"/>
      <c r="G3128" s="17"/>
      <c r="H3128" s="17"/>
      <c r="I3128" s="20"/>
      <c r="J3128" s="17"/>
      <c r="K3128" s="19"/>
      <c r="L3128" s="17"/>
      <c r="M3128" s="17"/>
      <c r="N3128" s="17"/>
      <c r="O3128" s="17"/>
      <c r="P3128" s="17"/>
      <c r="Q3128" s="17"/>
      <c r="R3128" s="17"/>
      <c r="S3128" s="17"/>
      <c r="T3128" s="17"/>
      <c r="U3128" s="17"/>
      <c r="V3128" s="17"/>
      <c r="W3128" s="17"/>
      <c r="X3128" s="17"/>
      <c r="Y3128" s="17"/>
      <c r="Z3128" s="17"/>
      <c r="AA3128" s="17"/>
      <c r="AB3128" s="17"/>
      <c r="AC3128" s="17"/>
      <c r="AD3128" s="17"/>
      <c r="AE3128" s="14"/>
      <c r="AF3128" s="17"/>
    </row>
    <row r="3129">
      <c r="A3129" s="17"/>
      <c r="B3129" s="18"/>
      <c r="C3129" s="19"/>
      <c r="D3129" s="17"/>
      <c r="E3129" s="17"/>
      <c r="F3129" s="17"/>
      <c r="G3129" s="17"/>
      <c r="H3129" s="17"/>
      <c r="I3129" s="20"/>
      <c r="J3129" s="17"/>
      <c r="K3129" s="19"/>
      <c r="L3129" s="17"/>
      <c r="M3129" s="17"/>
      <c r="N3129" s="17"/>
      <c r="O3129" s="17"/>
      <c r="P3129" s="17"/>
      <c r="Q3129" s="17"/>
      <c r="R3129" s="17"/>
      <c r="S3129" s="17"/>
      <c r="T3129" s="17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4"/>
      <c r="AF3129" s="17"/>
    </row>
    <row r="3130">
      <c r="A3130" s="17"/>
      <c r="B3130" s="18"/>
      <c r="C3130" s="19"/>
      <c r="D3130" s="17"/>
      <c r="E3130" s="17"/>
      <c r="F3130" s="17"/>
      <c r="G3130" s="17"/>
      <c r="H3130" s="17"/>
      <c r="I3130" s="20"/>
      <c r="J3130" s="17"/>
      <c r="K3130" s="19"/>
      <c r="L3130" s="17"/>
      <c r="M3130" s="17"/>
      <c r="N3130" s="17"/>
      <c r="O3130" s="17"/>
      <c r="P3130" s="17"/>
      <c r="Q3130" s="17"/>
      <c r="R3130" s="17"/>
      <c r="S3130" s="17"/>
      <c r="T3130" s="17"/>
      <c r="U3130" s="17"/>
      <c r="V3130" s="17"/>
      <c r="W3130" s="17"/>
      <c r="X3130" s="17"/>
      <c r="Y3130" s="17"/>
      <c r="Z3130" s="17"/>
      <c r="AA3130" s="17"/>
      <c r="AB3130" s="17"/>
      <c r="AC3130" s="17"/>
      <c r="AD3130" s="17"/>
      <c r="AE3130" s="14"/>
      <c r="AF3130" s="17"/>
    </row>
    <row r="3131">
      <c r="A3131" s="17"/>
      <c r="B3131" s="18"/>
      <c r="C3131" s="19"/>
      <c r="D3131" s="17"/>
      <c r="E3131" s="17"/>
      <c r="F3131" s="17"/>
      <c r="G3131" s="17"/>
      <c r="H3131" s="17"/>
      <c r="I3131" s="20"/>
      <c r="J3131" s="17"/>
      <c r="K3131" s="19"/>
      <c r="L3131" s="17"/>
      <c r="M3131" s="17"/>
      <c r="N3131" s="17"/>
      <c r="O3131" s="17"/>
      <c r="P3131" s="17"/>
      <c r="Q3131" s="17"/>
      <c r="R3131" s="17"/>
      <c r="S3131" s="17"/>
      <c r="T3131" s="17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4"/>
      <c r="AF3131" s="17"/>
    </row>
    <row r="3132">
      <c r="A3132" s="17"/>
      <c r="B3132" s="18"/>
      <c r="C3132" s="19"/>
      <c r="D3132" s="17"/>
      <c r="E3132" s="17"/>
      <c r="F3132" s="17"/>
      <c r="G3132" s="17"/>
      <c r="H3132" s="17"/>
      <c r="I3132" s="20"/>
      <c r="J3132" s="17"/>
      <c r="K3132" s="19"/>
      <c r="L3132" s="17"/>
      <c r="M3132" s="17"/>
      <c r="N3132" s="17"/>
      <c r="O3132" s="17"/>
      <c r="P3132" s="17"/>
      <c r="Q3132" s="17"/>
      <c r="R3132" s="17"/>
      <c r="S3132" s="17"/>
      <c r="T3132" s="17"/>
      <c r="U3132" s="17"/>
      <c r="V3132" s="17"/>
      <c r="W3132" s="17"/>
      <c r="X3132" s="17"/>
      <c r="Y3132" s="17"/>
      <c r="Z3132" s="17"/>
      <c r="AA3132" s="17"/>
      <c r="AB3132" s="17"/>
      <c r="AC3132" s="17"/>
      <c r="AD3132" s="17"/>
      <c r="AE3132" s="14"/>
      <c r="AF3132" s="17"/>
    </row>
    <row r="3133">
      <c r="A3133" s="17"/>
      <c r="B3133" s="18"/>
      <c r="C3133" s="19"/>
      <c r="D3133" s="17"/>
      <c r="E3133" s="17"/>
      <c r="F3133" s="17"/>
      <c r="G3133" s="17"/>
      <c r="H3133" s="17"/>
      <c r="I3133" s="20"/>
      <c r="J3133" s="17"/>
      <c r="K3133" s="19"/>
      <c r="L3133" s="17"/>
      <c r="M3133" s="17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4"/>
      <c r="AF3133" s="17"/>
    </row>
    <row r="3134">
      <c r="A3134" s="17"/>
      <c r="B3134" s="18"/>
      <c r="C3134" s="19"/>
      <c r="D3134" s="17"/>
      <c r="E3134" s="17"/>
      <c r="F3134" s="17"/>
      <c r="G3134" s="17"/>
      <c r="H3134" s="17"/>
      <c r="I3134" s="20"/>
      <c r="J3134" s="17"/>
      <c r="K3134" s="19"/>
      <c r="L3134" s="17"/>
      <c r="M3134" s="17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17"/>
      <c r="Y3134" s="17"/>
      <c r="Z3134" s="17"/>
      <c r="AA3134" s="17"/>
      <c r="AB3134" s="17"/>
      <c r="AC3134" s="17"/>
      <c r="AD3134" s="17"/>
      <c r="AE3134" s="14"/>
      <c r="AF3134" s="17"/>
    </row>
    <row r="3135">
      <c r="A3135" s="17"/>
      <c r="B3135" s="18"/>
      <c r="C3135" s="19"/>
      <c r="D3135" s="17"/>
      <c r="E3135" s="17"/>
      <c r="F3135" s="17"/>
      <c r="G3135" s="17"/>
      <c r="H3135" s="17"/>
      <c r="I3135" s="20"/>
      <c r="J3135" s="17"/>
      <c r="K3135" s="19"/>
      <c r="L3135" s="17"/>
      <c r="M3135" s="17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17"/>
      <c r="Y3135" s="17"/>
      <c r="Z3135" s="17"/>
      <c r="AA3135" s="17"/>
      <c r="AB3135" s="17"/>
      <c r="AC3135" s="17"/>
      <c r="AD3135" s="17"/>
      <c r="AE3135" s="14"/>
      <c r="AF3135" s="17"/>
    </row>
    <row r="3136">
      <c r="A3136" s="17"/>
      <c r="B3136" s="18"/>
      <c r="C3136" s="19"/>
      <c r="D3136" s="17"/>
      <c r="E3136" s="17"/>
      <c r="F3136" s="17"/>
      <c r="G3136" s="17"/>
      <c r="H3136" s="17"/>
      <c r="I3136" s="20"/>
      <c r="J3136" s="17"/>
      <c r="K3136" s="19"/>
      <c r="L3136" s="17"/>
      <c r="M3136" s="17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17"/>
      <c r="Y3136" s="17"/>
      <c r="Z3136" s="17"/>
      <c r="AA3136" s="17"/>
      <c r="AB3136" s="17"/>
      <c r="AC3136" s="17"/>
      <c r="AD3136" s="17"/>
      <c r="AE3136" s="14"/>
      <c r="AF3136" s="17"/>
    </row>
    <row r="3137">
      <c r="A3137" s="17"/>
      <c r="B3137" s="18"/>
      <c r="C3137" s="19"/>
      <c r="D3137" s="17"/>
      <c r="E3137" s="17"/>
      <c r="F3137" s="17"/>
      <c r="G3137" s="17"/>
      <c r="H3137" s="17"/>
      <c r="I3137" s="20"/>
      <c r="J3137" s="17"/>
      <c r="K3137" s="19"/>
      <c r="L3137" s="17"/>
      <c r="M3137" s="17"/>
      <c r="N3137" s="17"/>
      <c r="O3137" s="17"/>
      <c r="P3137" s="17"/>
      <c r="Q3137" s="17"/>
      <c r="R3137" s="17"/>
      <c r="S3137" s="17"/>
      <c r="T3137" s="17"/>
      <c r="U3137" s="17"/>
      <c r="V3137" s="17"/>
      <c r="W3137" s="17"/>
      <c r="X3137" s="17"/>
      <c r="Y3137" s="17"/>
      <c r="Z3137" s="17"/>
      <c r="AA3137" s="17"/>
      <c r="AB3137" s="17"/>
      <c r="AC3137" s="17"/>
      <c r="AD3137" s="17"/>
      <c r="AE3137" s="14"/>
      <c r="AF3137" s="17"/>
    </row>
    <row r="3138">
      <c r="A3138" s="17"/>
      <c r="B3138" s="18"/>
      <c r="C3138" s="19"/>
      <c r="D3138" s="17"/>
      <c r="E3138" s="17"/>
      <c r="F3138" s="17"/>
      <c r="G3138" s="17"/>
      <c r="H3138" s="17"/>
      <c r="I3138" s="20"/>
      <c r="J3138" s="17"/>
      <c r="K3138" s="19"/>
      <c r="L3138" s="17"/>
      <c r="M3138" s="17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17"/>
      <c r="Y3138" s="17"/>
      <c r="Z3138" s="17"/>
      <c r="AA3138" s="17"/>
      <c r="AB3138" s="17"/>
      <c r="AC3138" s="17"/>
      <c r="AD3138" s="17"/>
      <c r="AE3138" s="14"/>
      <c r="AF3138" s="17"/>
    </row>
    <row r="3139">
      <c r="A3139" s="17"/>
      <c r="B3139" s="18"/>
      <c r="C3139" s="19"/>
      <c r="D3139" s="17"/>
      <c r="E3139" s="17"/>
      <c r="F3139" s="17"/>
      <c r="G3139" s="17"/>
      <c r="H3139" s="17"/>
      <c r="I3139" s="20"/>
      <c r="J3139" s="17"/>
      <c r="K3139" s="19"/>
      <c r="L3139" s="17"/>
      <c r="M3139" s="17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17"/>
      <c r="Y3139" s="17"/>
      <c r="Z3139" s="17"/>
      <c r="AA3139" s="17"/>
      <c r="AB3139" s="17"/>
      <c r="AC3139" s="17"/>
      <c r="AD3139" s="17"/>
      <c r="AE3139" s="14"/>
      <c r="AF3139" s="17"/>
    </row>
    <row r="3140">
      <c r="A3140" s="17"/>
      <c r="B3140" s="18"/>
      <c r="C3140" s="19"/>
      <c r="D3140" s="17"/>
      <c r="E3140" s="17"/>
      <c r="F3140" s="17"/>
      <c r="G3140" s="17"/>
      <c r="H3140" s="17"/>
      <c r="I3140" s="20"/>
      <c r="J3140" s="17"/>
      <c r="K3140" s="19"/>
      <c r="L3140" s="17"/>
      <c r="M3140" s="17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17"/>
      <c r="Y3140" s="17"/>
      <c r="Z3140" s="17"/>
      <c r="AA3140" s="17"/>
      <c r="AB3140" s="17"/>
      <c r="AC3140" s="17"/>
      <c r="AD3140" s="17"/>
      <c r="AE3140" s="14"/>
      <c r="AF3140" s="17"/>
    </row>
    <row r="3141">
      <c r="A3141" s="17"/>
      <c r="B3141" s="18"/>
      <c r="C3141" s="19"/>
      <c r="D3141" s="17"/>
      <c r="E3141" s="17"/>
      <c r="F3141" s="17"/>
      <c r="G3141" s="17"/>
      <c r="H3141" s="17"/>
      <c r="I3141" s="20"/>
      <c r="J3141" s="17"/>
      <c r="K3141" s="19"/>
      <c r="L3141" s="17"/>
      <c r="M3141" s="17"/>
      <c r="N3141" s="17"/>
      <c r="O3141" s="17"/>
      <c r="P3141" s="17"/>
      <c r="Q3141" s="17"/>
      <c r="R3141" s="17"/>
      <c r="S3141" s="17"/>
      <c r="T3141" s="17"/>
      <c r="U3141" s="17"/>
      <c r="V3141" s="17"/>
      <c r="W3141" s="17"/>
      <c r="X3141" s="17"/>
      <c r="Y3141" s="17"/>
      <c r="Z3141" s="17"/>
      <c r="AA3141" s="17"/>
      <c r="AB3141" s="17"/>
      <c r="AC3141" s="17"/>
      <c r="AD3141" s="17"/>
      <c r="AE3141" s="14"/>
      <c r="AF3141" s="17"/>
    </row>
    <row r="3142">
      <c r="A3142" s="17"/>
      <c r="B3142" s="18"/>
      <c r="C3142" s="19"/>
      <c r="D3142" s="17"/>
      <c r="E3142" s="17"/>
      <c r="F3142" s="17"/>
      <c r="G3142" s="17"/>
      <c r="H3142" s="17"/>
      <c r="I3142" s="20"/>
      <c r="J3142" s="17"/>
      <c r="K3142" s="19"/>
      <c r="L3142" s="17"/>
      <c r="M3142" s="17"/>
      <c r="N3142" s="17"/>
      <c r="O3142" s="17"/>
      <c r="P3142" s="17"/>
      <c r="Q3142" s="17"/>
      <c r="R3142" s="17"/>
      <c r="S3142" s="17"/>
      <c r="T3142" s="17"/>
      <c r="U3142" s="17"/>
      <c r="V3142" s="17"/>
      <c r="W3142" s="17"/>
      <c r="X3142" s="17"/>
      <c r="Y3142" s="17"/>
      <c r="Z3142" s="17"/>
      <c r="AA3142" s="17"/>
      <c r="AB3142" s="17"/>
      <c r="AC3142" s="17"/>
      <c r="AD3142" s="17"/>
      <c r="AE3142" s="14"/>
      <c r="AF3142" s="17"/>
    </row>
    <row r="3143">
      <c r="A3143" s="17"/>
      <c r="B3143" s="18"/>
      <c r="C3143" s="19"/>
      <c r="D3143" s="17"/>
      <c r="E3143" s="17"/>
      <c r="F3143" s="17"/>
      <c r="G3143" s="17"/>
      <c r="H3143" s="17"/>
      <c r="I3143" s="20"/>
      <c r="J3143" s="17"/>
      <c r="K3143" s="19"/>
      <c r="L3143" s="17"/>
      <c r="M3143" s="17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17"/>
      <c r="Y3143" s="17"/>
      <c r="Z3143" s="17"/>
      <c r="AA3143" s="17"/>
      <c r="AB3143" s="17"/>
      <c r="AC3143" s="17"/>
      <c r="AD3143" s="17"/>
      <c r="AE3143" s="14"/>
      <c r="AF3143" s="17"/>
    </row>
    <row r="3144">
      <c r="A3144" s="17"/>
      <c r="B3144" s="18"/>
      <c r="C3144" s="19"/>
      <c r="D3144" s="17"/>
      <c r="E3144" s="17"/>
      <c r="F3144" s="17"/>
      <c r="G3144" s="17"/>
      <c r="H3144" s="17"/>
      <c r="I3144" s="20"/>
      <c r="J3144" s="17"/>
      <c r="K3144" s="19"/>
      <c r="L3144" s="17"/>
      <c r="M3144" s="17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17"/>
      <c r="Y3144" s="17"/>
      <c r="Z3144" s="17"/>
      <c r="AA3144" s="17"/>
      <c r="AB3144" s="17"/>
      <c r="AC3144" s="17"/>
      <c r="AD3144" s="17"/>
      <c r="AE3144" s="14"/>
      <c r="AF3144" s="17"/>
    </row>
    <row r="3145">
      <c r="A3145" s="17"/>
      <c r="B3145" s="18"/>
      <c r="C3145" s="19"/>
      <c r="D3145" s="17"/>
      <c r="E3145" s="17"/>
      <c r="F3145" s="17"/>
      <c r="G3145" s="17"/>
      <c r="H3145" s="17"/>
      <c r="I3145" s="20"/>
      <c r="J3145" s="17"/>
      <c r="K3145" s="19"/>
      <c r="L3145" s="17"/>
      <c r="M3145" s="17"/>
      <c r="N3145" s="17"/>
      <c r="O3145" s="17"/>
      <c r="P3145" s="17"/>
      <c r="Q3145" s="17"/>
      <c r="R3145" s="17"/>
      <c r="S3145" s="17"/>
      <c r="T3145" s="17"/>
      <c r="U3145" s="17"/>
      <c r="V3145" s="17"/>
      <c r="W3145" s="17"/>
      <c r="X3145" s="17"/>
      <c r="Y3145" s="17"/>
      <c r="Z3145" s="17"/>
      <c r="AA3145" s="17"/>
      <c r="AB3145" s="17"/>
      <c r="AC3145" s="17"/>
      <c r="AD3145" s="17"/>
      <c r="AE3145" s="14"/>
      <c r="AF3145" s="17"/>
    </row>
    <row r="3146">
      <c r="A3146" s="17"/>
      <c r="B3146" s="18"/>
      <c r="C3146" s="19"/>
      <c r="D3146" s="17"/>
      <c r="E3146" s="17"/>
      <c r="F3146" s="17"/>
      <c r="G3146" s="17"/>
      <c r="H3146" s="17"/>
      <c r="I3146" s="20"/>
      <c r="J3146" s="17"/>
      <c r="K3146" s="19"/>
      <c r="L3146" s="17"/>
      <c r="M3146" s="17"/>
      <c r="N3146" s="17"/>
      <c r="O3146" s="17"/>
      <c r="P3146" s="17"/>
      <c r="Q3146" s="17"/>
      <c r="R3146" s="17"/>
      <c r="S3146" s="17"/>
      <c r="T3146" s="17"/>
      <c r="U3146" s="17"/>
      <c r="V3146" s="17"/>
      <c r="W3146" s="17"/>
      <c r="X3146" s="17"/>
      <c r="Y3146" s="17"/>
      <c r="Z3146" s="17"/>
      <c r="AA3146" s="17"/>
      <c r="AB3146" s="17"/>
      <c r="AC3146" s="17"/>
      <c r="AD3146" s="17"/>
      <c r="AE3146" s="14"/>
      <c r="AF3146" s="17"/>
    </row>
    <row r="3147">
      <c r="A3147" s="17"/>
      <c r="B3147" s="18"/>
      <c r="C3147" s="19"/>
      <c r="D3147" s="17"/>
      <c r="E3147" s="17"/>
      <c r="F3147" s="17"/>
      <c r="G3147" s="17"/>
      <c r="H3147" s="17"/>
      <c r="I3147" s="20"/>
      <c r="J3147" s="17"/>
      <c r="K3147" s="19"/>
      <c r="L3147" s="17"/>
      <c r="M3147" s="17"/>
      <c r="N3147" s="17"/>
      <c r="O3147" s="17"/>
      <c r="P3147" s="17"/>
      <c r="Q3147" s="17"/>
      <c r="R3147" s="17"/>
      <c r="S3147" s="17"/>
      <c r="T3147" s="17"/>
      <c r="U3147" s="17"/>
      <c r="V3147" s="17"/>
      <c r="W3147" s="17"/>
      <c r="X3147" s="17"/>
      <c r="Y3147" s="17"/>
      <c r="Z3147" s="17"/>
      <c r="AA3147" s="17"/>
      <c r="AB3147" s="17"/>
      <c r="AC3147" s="17"/>
      <c r="AD3147" s="17"/>
      <c r="AE3147" s="14"/>
      <c r="AF3147" s="17"/>
    </row>
    <row r="3148">
      <c r="A3148" s="17"/>
      <c r="B3148" s="18"/>
      <c r="C3148" s="19"/>
      <c r="D3148" s="17"/>
      <c r="E3148" s="17"/>
      <c r="F3148" s="17"/>
      <c r="G3148" s="17"/>
      <c r="H3148" s="17"/>
      <c r="I3148" s="20"/>
      <c r="J3148" s="17"/>
      <c r="K3148" s="19"/>
      <c r="L3148" s="17"/>
      <c r="M3148" s="17"/>
      <c r="N3148" s="17"/>
      <c r="O3148" s="17"/>
      <c r="P3148" s="17"/>
      <c r="Q3148" s="17"/>
      <c r="R3148" s="17"/>
      <c r="S3148" s="17"/>
      <c r="T3148" s="17"/>
      <c r="U3148" s="17"/>
      <c r="V3148" s="17"/>
      <c r="W3148" s="17"/>
      <c r="X3148" s="17"/>
      <c r="Y3148" s="17"/>
      <c r="Z3148" s="17"/>
      <c r="AA3148" s="17"/>
      <c r="AB3148" s="17"/>
      <c r="AC3148" s="17"/>
      <c r="AD3148" s="17"/>
      <c r="AE3148" s="14"/>
      <c r="AF3148" s="17"/>
    </row>
    <row r="3149">
      <c r="A3149" s="17"/>
      <c r="B3149" s="18"/>
      <c r="C3149" s="19"/>
      <c r="D3149" s="17"/>
      <c r="E3149" s="17"/>
      <c r="F3149" s="17"/>
      <c r="G3149" s="17"/>
      <c r="H3149" s="17"/>
      <c r="I3149" s="20"/>
      <c r="J3149" s="17"/>
      <c r="K3149" s="19"/>
      <c r="L3149" s="17"/>
      <c r="M3149" s="17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17"/>
      <c r="Y3149" s="17"/>
      <c r="Z3149" s="17"/>
      <c r="AA3149" s="17"/>
      <c r="AB3149" s="17"/>
      <c r="AC3149" s="17"/>
      <c r="AD3149" s="17"/>
      <c r="AE3149" s="14"/>
      <c r="AF3149" s="17"/>
    </row>
    <row r="3150">
      <c r="A3150" s="17"/>
      <c r="B3150" s="18"/>
      <c r="C3150" s="19"/>
      <c r="D3150" s="17"/>
      <c r="E3150" s="17"/>
      <c r="F3150" s="17"/>
      <c r="G3150" s="17"/>
      <c r="H3150" s="17"/>
      <c r="I3150" s="20"/>
      <c r="J3150" s="17"/>
      <c r="K3150" s="19"/>
      <c r="L3150" s="17"/>
      <c r="M3150" s="17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17"/>
      <c r="Y3150" s="17"/>
      <c r="Z3150" s="17"/>
      <c r="AA3150" s="17"/>
      <c r="AB3150" s="17"/>
      <c r="AC3150" s="17"/>
      <c r="AD3150" s="17"/>
      <c r="AE3150" s="14"/>
      <c r="AF3150" s="17"/>
    </row>
    <row r="3151">
      <c r="A3151" s="17"/>
      <c r="B3151" s="18"/>
      <c r="C3151" s="19"/>
      <c r="D3151" s="17"/>
      <c r="E3151" s="17"/>
      <c r="F3151" s="17"/>
      <c r="G3151" s="17"/>
      <c r="H3151" s="17"/>
      <c r="I3151" s="20"/>
      <c r="J3151" s="17"/>
      <c r="K3151" s="19"/>
      <c r="L3151" s="17"/>
      <c r="M3151" s="17"/>
      <c r="N3151" s="17"/>
      <c r="O3151" s="17"/>
      <c r="P3151" s="17"/>
      <c r="Q3151" s="17"/>
      <c r="R3151" s="17"/>
      <c r="S3151" s="17"/>
      <c r="T3151" s="17"/>
      <c r="U3151" s="17"/>
      <c r="V3151" s="17"/>
      <c r="W3151" s="17"/>
      <c r="X3151" s="17"/>
      <c r="Y3151" s="17"/>
      <c r="Z3151" s="17"/>
      <c r="AA3151" s="17"/>
      <c r="AB3151" s="17"/>
      <c r="AC3151" s="17"/>
      <c r="AD3151" s="17"/>
      <c r="AE3151" s="14"/>
      <c r="AF3151" s="17"/>
    </row>
    <row r="3152">
      <c r="A3152" s="17"/>
      <c r="B3152" s="18"/>
      <c r="C3152" s="19"/>
      <c r="D3152" s="17"/>
      <c r="E3152" s="17"/>
      <c r="F3152" s="17"/>
      <c r="G3152" s="17"/>
      <c r="H3152" s="17"/>
      <c r="I3152" s="20"/>
      <c r="J3152" s="17"/>
      <c r="K3152" s="19"/>
      <c r="L3152" s="17"/>
      <c r="M3152" s="17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17"/>
      <c r="Y3152" s="17"/>
      <c r="Z3152" s="17"/>
      <c r="AA3152" s="17"/>
      <c r="AB3152" s="17"/>
      <c r="AC3152" s="17"/>
      <c r="AD3152" s="17"/>
      <c r="AE3152" s="14"/>
      <c r="AF3152" s="17"/>
    </row>
    <row r="3153">
      <c r="A3153" s="17"/>
      <c r="B3153" s="18"/>
      <c r="C3153" s="19"/>
      <c r="D3153" s="17"/>
      <c r="E3153" s="17"/>
      <c r="F3153" s="17"/>
      <c r="G3153" s="17"/>
      <c r="H3153" s="17"/>
      <c r="I3153" s="20"/>
      <c r="J3153" s="17"/>
      <c r="K3153" s="19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17"/>
      <c r="Y3153" s="17"/>
      <c r="Z3153" s="17"/>
      <c r="AA3153" s="17"/>
      <c r="AB3153" s="17"/>
      <c r="AC3153" s="17"/>
      <c r="AD3153" s="17"/>
      <c r="AE3153" s="14"/>
      <c r="AF3153" s="17"/>
    </row>
    <row r="3154">
      <c r="A3154" s="17"/>
      <c r="B3154" s="18"/>
      <c r="C3154" s="19"/>
      <c r="D3154" s="17"/>
      <c r="E3154" s="17"/>
      <c r="F3154" s="17"/>
      <c r="G3154" s="17"/>
      <c r="H3154" s="17"/>
      <c r="I3154" s="20"/>
      <c r="J3154" s="17"/>
      <c r="K3154" s="19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17"/>
      <c r="Y3154" s="17"/>
      <c r="Z3154" s="17"/>
      <c r="AA3154" s="17"/>
      <c r="AB3154" s="17"/>
      <c r="AC3154" s="17"/>
      <c r="AD3154" s="17"/>
      <c r="AE3154" s="14"/>
      <c r="AF3154" s="17"/>
    </row>
    <row r="3155">
      <c r="A3155" s="17"/>
      <c r="B3155" s="18"/>
      <c r="C3155" s="19"/>
      <c r="D3155" s="17"/>
      <c r="E3155" s="17"/>
      <c r="F3155" s="17"/>
      <c r="G3155" s="17"/>
      <c r="H3155" s="17"/>
      <c r="I3155" s="20"/>
      <c r="J3155" s="17"/>
      <c r="K3155" s="19"/>
      <c r="L3155" s="17"/>
      <c r="M3155" s="17"/>
      <c r="N3155" s="17"/>
      <c r="O3155" s="17"/>
      <c r="P3155" s="17"/>
      <c r="Q3155" s="17"/>
      <c r="R3155" s="17"/>
      <c r="S3155" s="17"/>
      <c r="T3155" s="17"/>
      <c r="U3155" s="17"/>
      <c r="V3155" s="17"/>
      <c r="W3155" s="17"/>
      <c r="X3155" s="17"/>
      <c r="Y3155" s="17"/>
      <c r="Z3155" s="17"/>
      <c r="AA3155" s="17"/>
      <c r="AB3155" s="17"/>
      <c r="AC3155" s="17"/>
      <c r="AD3155" s="17"/>
      <c r="AE3155" s="14"/>
      <c r="AF3155" s="17"/>
    </row>
    <row r="3156">
      <c r="A3156" s="17"/>
      <c r="B3156" s="18"/>
      <c r="C3156" s="19"/>
      <c r="D3156" s="17"/>
      <c r="E3156" s="17"/>
      <c r="F3156" s="17"/>
      <c r="G3156" s="17"/>
      <c r="H3156" s="17"/>
      <c r="I3156" s="20"/>
      <c r="J3156" s="17"/>
      <c r="K3156" s="19"/>
      <c r="L3156" s="17"/>
      <c r="M3156" s="17"/>
      <c r="N3156" s="17"/>
      <c r="O3156" s="17"/>
      <c r="P3156" s="17"/>
      <c r="Q3156" s="17"/>
      <c r="R3156" s="17"/>
      <c r="S3156" s="17"/>
      <c r="T3156" s="17"/>
      <c r="U3156" s="17"/>
      <c r="V3156" s="17"/>
      <c r="W3156" s="17"/>
      <c r="X3156" s="17"/>
      <c r="Y3156" s="17"/>
      <c r="Z3156" s="17"/>
      <c r="AA3156" s="17"/>
      <c r="AB3156" s="17"/>
      <c r="AC3156" s="17"/>
      <c r="AD3156" s="17"/>
      <c r="AE3156" s="14"/>
      <c r="AF3156" s="17"/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Z12"/>
    <hyperlink r:id="rId154" ref="B13"/>
    <hyperlink r:id="rId155" ref="C13"/>
    <hyperlink r:id="rId156" ref="J13"/>
    <hyperlink r:id="rId157" ref="K13"/>
    <hyperlink r:id="rId158" ref="M13"/>
    <hyperlink r:id="rId159" ref="N13"/>
    <hyperlink r:id="rId160" ref="S13"/>
    <hyperlink r:id="rId161" ref="T13"/>
    <hyperlink r:id="rId162" ref="U13"/>
    <hyperlink r:id="rId163" ref="V13"/>
    <hyperlink r:id="rId164" ref="W13"/>
    <hyperlink r:id="rId165" ref="X13"/>
    <hyperlink r:id="rId166" ref="Y13"/>
    <hyperlink r:id="rId167" ref="Z13"/>
    <hyperlink r:id="rId168" ref="B14"/>
    <hyperlink r:id="rId169" ref="C14"/>
    <hyperlink r:id="rId170" ref="J14"/>
    <hyperlink r:id="rId171" ref="K14"/>
    <hyperlink r:id="rId172" ref="M14"/>
    <hyperlink r:id="rId173" ref="N14"/>
    <hyperlink r:id="rId174" ref="S14"/>
    <hyperlink r:id="rId175" ref="T14"/>
    <hyperlink r:id="rId176" ref="U14"/>
    <hyperlink r:id="rId177" ref="V14"/>
    <hyperlink r:id="rId178" ref="W14"/>
    <hyperlink r:id="rId179" ref="X14"/>
    <hyperlink r:id="rId180" ref="Y14"/>
    <hyperlink r:id="rId181" ref="Z14"/>
    <hyperlink r:id="rId182" ref="B15"/>
    <hyperlink r:id="rId183" ref="C15"/>
    <hyperlink r:id="rId184" ref="J15"/>
    <hyperlink r:id="rId185" ref="K15"/>
    <hyperlink r:id="rId186" ref="M15"/>
    <hyperlink r:id="rId187" ref="N15"/>
    <hyperlink r:id="rId188" ref="S15"/>
    <hyperlink r:id="rId189" ref="T15"/>
    <hyperlink r:id="rId190" ref="U15"/>
    <hyperlink r:id="rId191" ref="V15"/>
    <hyperlink r:id="rId192" ref="W15"/>
    <hyperlink r:id="rId193" ref="X15"/>
    <hyperlink r:id="rId194" ref="Y15"/>
    <hyperlink r:id="rId195" ref="Z15"/>
    <hyperlink r:id="rId196" ref="B16"/>
    <hyperlink r:id="rId197" ref="C16"/>
    <hyperlink r:id="rId198" ref="J16"/>
    <hyperlink r:id="rId199" ref="K16"/>
    <hyperlink r:id="rId200" ref="M16"/>
    <hyperlink r:id="rId201" ref="N16"/>
    <hyperlink r:id="rId202" ref="S16"/>
    <hyperlink r:id="rId203" ref="T16"/>
    <hyperlink r:id="rId204" ref="U16"/>
    <hyperlink r:id="rId205" ref="V16"/>
    <hyperlink r:id="rId206" ref="W16"/>
    <hyperlink r:id="rId207" ref="X16"/>
    <hyperlink r:id="rId208" ref="Y16"/>
    <hyperlink r:id="rId209" ref="Z16"/>
    <hyperlink r:id="rId210" ref="B17"/>
    <hyperlink r:id="rId211" ref="C17"/>
    <hyperlink r:id="rId212" ref="J17"/>
    <hyperlink r:id="rId213" ref="K17"/>
    <hyperlink r:id="rId214" ref="M17"/>
    <hyperlink r:id="rId215" ref="N17"/>
    <hyperlink r:id="rId216" ref="S17"/>
    <hyperlink r:id="rId217" ref="T17"/>
    <hyperlink r:id="rId218" ref="U17"/>
    <hyperlink r:id="rId219" ref="V17"/>
    <hyperlink r:id="rId220" ref="W17"/>
    <hyperlink r:id="rId221" ref="X17"/>
    <hyperlink r:id="rId222" ref="Y17"/>
    <hyperlink r:id="rId223" ref="Z17"/>
    <hyperlink r:id="rId224" ref="B18"/>
    <hyperlink r:id="rId225" ref="C18"/>
    <hyperlink r:id="rId226" ref="J18"/>
    <hyperlink r:id="rId227" ref="K18"/>
    <hyperlink r:id="rId228" ref="M18"/>
    <hyperlink r:id="rId229" ref="N18"/>
    <hyperlink r:id="rId230" ref="S18"/>
    <hyperlink r:id="rId231" ref="T18"/>
    <hyperlink r:id="rId232" ref="U18"/>
    <hyperlink r:id="rId233" ref="V18"/>
    <hyperlink r:id="rId234" ref="W18"/>
    <hyperlink r:id="rId235" ref="X18"/>
    <hyperlink r:id="rId236" ref="Y18"/>
    <hyperlink r:id="rId237" ref="Z18"/>
    <hyperlink r:id="rId238" ref="B19"/>
    <hyperlink r:id="rId239" ref="C19"/>
    <hyperlink r:id="rId240" ref="J19"/>
    <hyperlink r:id="rId241" ref="K19"/>
    <hyperlink r:id="rId242" ref="M19"/>
    <hyperlink r:id="rId243" ref="N19"/>
    <hyperlink r:id="rId244" ref="S19"/>
    <hyperlink r:id="rId245" ref="T19"/>
    <hyperlink r:id="rId246" ref="U19"/>
    <hyperlink r:id="rId247" ref="V19"/>
    <hyperlink r:id="rId248" ref="W19"/>
    <hyperlink r:id="rId249" ref="X19"/>
    <hyperlink r:id="rId250" ref="Y19"/>
    <hyperlink r:id="rId251" ref="Z19"/>
    <hyperlink r:id="rId252" ref="B20"/>
    <hyperlink r:id="rId253" ref="C20"/>
    <hyperlink r:id="rId254" ref="J20"/>
    <hyperlink r:id="rId255" ref="K20"/>
    <hyperlink r:id="rId256" ref="M20"/>
    <hyperlink r:id="rId257" ref="N20"/>
    <hyperlink r:id="rId258" ref="S20"/>
    <hyperlink r:id="rId259" ref="T20"/>
    <hyperlink r:id="rId260" ref="U20"/>
    <hyperlink r:id="rId261" ref="V20"/>
    <hyperlink r:id="rId262" ref="W20"/>
    <hyperlink r:id="rId263" ref="X20"/>
    <hyperlink r:id="rId264" ref="Y20"/>
    <hyperlink r:id="rId265" ref="Z20"/>
    <hyperlink r:id="rId266" ref="B21"/>
    <hyperlink r:id="rId267" ref="C21"/>
    <hyperlink r:id="rId268" ref="J21"/>
    <hyperlink r:id="rId269" ref="K21"/>
    <hyperlink r:id="rId270" ref="M21"/>
    <hyperlink r:id="rId271" ref="N21"/>
    <hyperlink r:id="rId272" ref="S21"/>
    <hyperlink r:id="rId273" ref="T21"/>
    <hyperlink r:id="rId274" ref="U21"/>
    <hyperlink r:id="rId275" ref="V21"/>
    <hyperlink r:id="rId276" ref="W21"/>
    <hyperlink r:id="rId277" ref="X21"/>
    <hyperlink r:id="rId278" ref="Y21"/>
    <hyperlink r:id="rId279" ref="Z21"/>
    <hyperlink r:id="rId280" ref="B22"/>
    <hyperlink r:id="rId281" ref="C22"/>
    <hyperlink r:id="rId282" ref="J22"/>
    <hyperlink r:id="rId283" ref="K22"/>
    <hyperlink r:id="rId284" ref="M22"/>
    <hyperlink r:id="rId285" ref="N22"/>
    <hyperlink r:id="rId286" ref="S22"/>
    <hyperlink r:id="rId287" ref="T22"/>
    <hyperlink r:id="rId288" ref="U22"/>
    <hyperlink r:id="rId289" ref="V22"/>
    <hyperlink r:id="rId290" ref="W22"/>
    <hyperlink r:id="rId291" ref="X22"/>
    <hyperlink r:id="rId292" ref="Y22"/>
    <hyperlink r:id="rId293" ref="Z22"/>
    <hyperlink r:id="rId294" ref="B23"/>
    <hyperlink r:id="rId295" ref="C23"/>
    <hyperlink r:id="rId296" ref="J23"/>
    <hyperlink r:id="rId297" ref="K23"/>
    <hyperlink r:id="rId298" ref="M23"/>
    <hyperlink r:id="rId299" ref="N23"/>
    <hyperlink r:id="rId300" ref="S23"/>
    <hyperlink r:id="rId301" ref="T23"/>
    <hyperlink r:id="rId302" ref="U23"/>
    <hyperlink r:id="rId303" ref="V23"/>
    <hyperlink r:id="rId304" ref="W23"/>
    <hyperlink r:id="rId305" ref="X23"/>
    <hyperlink r:id="rId306" ref="Y23"/>
    <hyperlink r:id="rId307" ref="Z23"/>
    <hyperlink r:id="rId308" ref="B24"/>
    <hyperlink r:id="rId309" ref="C24"/>
    <hyperlink r:id="rId310" ref="J24"/>
    <hyperlink r:id="rId311" ref="K24"/>
    <hyperlink r:id="rId312" ref="M24"/>
    <hyperlink r:id="rId313" ref="N24"/>
    <hyperlink r:id="rId314" ref="S24"/>
    <hyperlink r:id="rId315" ref="T24"/>
    <hyperlink r:id="rId316" ref="U24"/>
    <hyperlink r:id="rId317" ref="V24"/>
    <hyperlink r:id="rId318" ref="W24"/>
    <hyperlink r:id="rId319" ref="X24"/>
    <hyperlink r:id="rId320" ref="Y24"/>
    <hyperlink r:id="rId321" ref="Z24"/>
    <hyperlink r:id="rId322" ref="B25"/>
    <hyperlink r:id="rId323" ref="C25"/>
    <hyperlink r:id="rId324" ref="J25"/>
    <hyperlink r:id="rId325" ref="K25"/>
    <hyperlink r:id="rId326" ref="M25"/>
    <hyperlink r:id="rId327" ref="N25"/>
    <hyperlink r:id="rId328" ref="S25"/>
    <hyperlink r:id="rId329" ref="T25"/>
    <hyperlink r:id="rId330" ref="U25"/>
    <hyperlink r:id="rId331" ref="V25"/>
    <hyperlink r:id="rId332" ref="W25"/>
    <hyperlink r:id="rId333" ref="X25"/>
    <hyperlink r:id="rId334" ref="Y25"/>
    <hyperlink r:id="rId335" ref="Z25"/>
    <hyperlink r:id="rId336" ref="B26"/>
    <hyperlink r:id="rId337" ref="C26"/>
    <hyperlink r:id="rId338" ref="J26"/>
    <hyperlink r:id="rId339" ref="K26"/>
    <hyperlink r:id="rId340" ref="M26"/>
    <hyperlink r:id="rId341" ref="N26"/>
    <hyperlink r:id="rId342" ref="S26"/>
    <hyperlink r:id="rId343" ref="T26"/>
    <hyperlink r:id="rId344" ref="U26"/>
    <hyperlink r:id="rId345" ref="V26"/>
    <hyperlink r:id="rId346" ref="W26"/>
    <hyperlink r:id="rId347" ref="X26"/>
    <hyperlink r:id="rId348" ref="Y26"/>
    <hyperlink r:id="rId349" ref="Z26"/>
    <hyperlink r:id="rId350" ref="B27"/>
    <hyperlink r:id="rId351" ref="C27"/>
    <hyperlink r:id="rId352" ref="J27"/>
    <hyperlink r:id="rId353" ref="K27"/>
    <hyperlink r:id="rId354" ref="M27"/>
    <hyperlink r:id="rId355" ref="N27"/>
    <hyperlink r:id="rId356" ref="S27"/>
    <hyperlink r:id="rId357" ref="T27"/>
    <hyperlink r:id="rId358" ref="U27"/>
    <hyperlink r:id="rId359" ref="V27"/>
    <hyperlink r:id="rId360" ref="W27"/>
    <hyperlink r:id="rId361" ref="X27"/>
    <hyperlink r:id="rId362" ref="Y27"/>
    <hyperlink r:id="rId363" ref="Z27"/>
    <hyperlink r:id="rId364" ref="B28"/>
    <hyperlink r:id="rId365" ref="C28"/>
    <hyperlink r:id="rId366" ref="J28"/>
    <hyperlink r:id="rId367" ref="K28"/>
    <hyperlink r:id="rId368" ref="M28"/>
    <hyperlink r:id="rId369" ref="N28"/>
    <hyperlink r:id="rId370" ref="S28"/>
    <hyperlink r:id="rId371" ref="T28"/>
    <hyperlink r:id="rId372" ref="U28"/>
    <hyperlink r:id="rId373" ref="V28"/>
    <hyperlink r:id="rId374" ref="W28"/>
    <hyperlink r:id="rId375" ref="X28"/>
    <hyperlink r:id="rId376" ref="Y28"/>
    <hyperlink r:id="rId377" ref="Z28"/>
    <hyperlink r:id="rId378" ref="B29"/>
    <hyperlink r:id="rId379" ref="C29"/>
    <hyperlink r:id="rId380" ref="J29"/>
    <hyperlink r:id="rId381" ref="K29"/>
    <hyperlink r:id="rId382" ref="M29"/>
    <hyperlink r:id="rId383" ref="N29"/>
    <hyperlink r:id="rId384" ref="S29"/>
    <hyperlink r:id="rId385" ref="T29"/>
    <hyperlink r:id="rId386" ref="U29"/>
    <hyperlink r:id="rId387" ref="V29"/>
    <hyperlink r:id="rId388" ref="W29"/>
    <hyperlink r:id="rId389" ref="X29"/>
    <hyperlink r:id="rId390" ref="Y29"/>
    <hyperlink r:id="rId391" ref="Z29"/>
    <hyperlink r:id="rId392" ref="B30"/>
    <hyperlink r:id="rId393" ref="C30"/>
    <hyperlink r:id="rId394" ref="J30"/>
    <hyperlink r:id="rId395" ref="K30"/>
    <hyperlink r:id="rId396" ref="M30"/>
    <hyperlink r:id="rId397" ref="N30"/>
    <hyperlink r:id="rId398" ref="S30"/>
    <hyperlink r:id="rId399" ref="T30"/>
    <hyperlink r:id="rId400" ref="U30"/>
    <hyperlink r:id="rId401" ref="V30"/>
    <hyperlink r:id="rId402" ref="W30"/>
    <hyperlink r:id="rId403" ref="X30"/>
    <hyperlink r:id="rId404" ref="Y30"/>
    <hyperlink r:id="rId405" ref="Z30"/>
    <hyperlink r:id="rId406" ref="B31"/>
    <hyperlink r:id="rId407" ref="C31"/>
    <hyperlink r:id="rId408" ref="J31"/>
    <hyperlink r:id="rId409" ref="K31"/>
    <hyperlink r:id="rId410" ref="M31"/>
    <hyperlink r:id="rId411" ref="N31"/>
    <hyperlink r:id="rId412" ref="S31"/>
    <hyperlink r:id="rId413" ref="T31"/>
    <hyperlink r:id="rId414" ref="U31"/>
    <hyperlink r:id="rId415" ref="V31"/>
    <hyperlink r:id="rId416" ref="W31"/>
    <hyperlink r:id="rId417" ref="X31"/>
    <hyperlink r:id="rId418" ref="Y31"/>
    <hyperlink r:id="rId419" ref="Z31"/>
    <hyperlink r:id="rId420" ref="B32"/>
    <hyperlink r:id="rId421" ref="C32"/>
    <hyperlink r:id="rId422" ref="J32"/>
    <hyperlink r:id="rId423" ref="K32"/>
    <hyperlink r:id="rId424" ref="M32"/>
    <hyperlink r:id="rId425" ref="N32"/>
    <hyperlink r:id="rId426" ref="S32"/>
    <hyperlink r:id="rId427" ref="T32"/>
    <hyperlink r:id="rId428" ref="U32"/>
    <hyperlink r:id="rId429" ref="V32"/>
    <hyperlink r:id="rId430" ref="W32"/>
    <hyperlink r:id="rId431" ref="X32"/>
    <hyperlink r:id="rId432" ref="Y32"/>
    <hyperlink r:id="rId433" ref="Z32"/>
    <hyperlink r:id="rId434" ref="B33"/>
    <hyperlink r:id="rId435" ref="C33"/>
    <hyperlink r:id="rId436" ref="J33"/>
    <hyperlink r:id="rId437" ref="K33"/>
    <hyperlink r:id="rId438" ref="M33"/>
    <hyperlink r:id="rId439" ref="N33"/>
    <hyperlink r:id="rId440" ref="S33"/>
    <hyperlink r:id="rId441" ref="T33"/>
    <hyperlink r:id="rId442" ref="U33"/>
    <hyperlink r:id="rId443" ref="V33"/>
    <hyperlink r:id="rId444" ref="W33"/>
    <hyperlink r:id="rId445" ref="X33"/>
    <hyperlink r:id="rId446" ref="Y33"/>
    <hyperlink r:id="rId447" ref="Z33"/>
    <hyperlink r:id="rId448" ref="B34"/>
    <hyperlink r:id="rId449" ref="C34"/>
    <hyperlink r:id="rId450" ref="J34"/>
    <hyperlink r:id="rId451" ref="K34"/>
    <hyperlink r:id="rId452" ref="M34"/>
    <hyperlink r:id="rId453" ref="N34"/>
    <hyperlink r:id="rId454" ref="S34"/>
    <hyperlink r:id="rId455" ref="T34"/>
    <hyperlink r:id="rId456" ref="U34"/>
    <hyperlink r:id="rId457" ref="V34"/>
    <hyperlink r:id="rId458" ref="W34"/>
    <hyperlink r:id="rId459" ref="X34"/>
    <hyperlink r:id="rId460" ref="Y34"/>
    <hyperlink r:id="rId461" ref="Z34"/>
    <hyperlink r:id="rId462" ref="B35"/>
    <hyperlink r:id="rId463" ref="C35"/>
    <hyperlink r:id="rId464" ref="J35"/>
    <hyperlink r:id="rId465" ref="K35"/>
    <hyperlink r:id="rId466" ref="M35"/>
    <hyperlink r:id="rId467" ref="N35"/>
    <hyperlink r:id="rId468" ref="S35"/>
    <hyperlink r:id="rId469" ref="T35"/>
    <hyperlink r:id="rId470" ref="U35"/>
    <hyperlink r:id="rId471" ref="V35"/>
    <hyperlink r:id="rId472" ref="W35"/>
    <hyperlink r:id="rId473" ref="X35"/>
    <hyperlink r:id="rId474" ref="Y35"/>
    <hyperlink r:id="rId475" ref="Z35"/>
    <hyperlink r:id="rId476" ref="B36"/>
    <hyperlink r:id="rId477" ref="C36"/>
    <hyperlink r:id="rId478" ref="J36"/>
    <hyperlink r:id="rId479" ref="K36"/>
    <hyperlink r:id="rId480" ref="M36"/>
    <hyperlink r:id="rId481" ref="N36"/>
    <hyperlink r:id="rId482" ref="S36"/>
    <hyperlink r:id="rId483" ref="T36"/>
    <hyperlink r:id="rId484" ref="U36"/>
    <hyperlink r:id="rId485" ref="V36"/>
    <hyperlink r:id="rId486" ref="W36"/>
    <hyperlink r:id="rId487" ref="X36"/>
    <hyperlink r:id="rId488" ref="Z36"/>
    <hyperlink r:id="rId489" ref="B37"/>
    <hyperlink r:id="rId490" ref="C37"/>
    <hyperlink r:id="rId491" ref="J37"/>
    <hyperlink r:id="rId492" ref="K37"/>
    <hyperlink r:id="rId493" ref="M37"/>
    <hyperlink r:id="rId494" ref="N37"/>
    <hyperlink r:id="rId495" ref="S37"/>
    <hyperlink r:id="rId496" ref="T37"/>
    <hyperlink r:id="rId497" ref="U37"/>
    <hyperlink r:id="rId498" ref="V37"/>
    <hyperlink r:id="rId499" ref="W37"/>
    <hyperlink r:id="rId500" ref="X37"/>
    <hyperlink r:id="rId501" ref="Y37"/>
    <hyperlink r:id="rId502" ref="Z37"/>
    <hyperlink r:id="rId503" ref="B38"/>
    <hyperlink r:id="rId504" ref="C38"/>
    <hyperlink r:id="rId505" ref="J38"/>
    <hyperlink r:id="rId506" ref="K38"/>
    <hyperlink r:id="rId507" ref="N38"/>
    <hyperlink r:id="rId508" ref="S38"/>
    <hyperlink r:id="rId509" ref="T38"/>
    <hyperlink r:id="rId510" ref="U38"/>
    <hyperlink r:id="rId511" ref="V38"/>
    <hyperlink r:id="rId512" ref="W38"/>
    <hyperlink r:id="rId513" ref="X38"/>
    <hyperlink r:id="rId514" ref="Y38"/>
    <hyperlink r:id="rId515" ref="Z38"/>
    <hyperlink r:id="rId516" ref="B39"/>
    <hyperlink r:id="rId517" ref="C39"/>
    <hyperlink r:id="rId518" ref="J39"/>
    <hyperlink r:id="rId519" ref="K39"/>
    <hyperlink r:id="rId520" ref="M39"/>
    <hyperlink r:id="rId521" ref="N39"/>
    <hyperlink r:id="rId522" ref="S39"/>
    <hyperlink r:id="rId523" ref="T39"/>
    <hyperlink r:id="rId524" ref="U39"/>
    <hyperlink r:id="rId525" ref="V39"/>
    <hyperlink r:id="rId526" ref="W39"/>
    <hyperlink r:id="rId527" ref="X39"/>
    <hyperlink r:id="rId528" ref="Y39"/>
    <hyperlink r:id="rId529" ref="Z39"/>
    <hyperlink r:id="rId530" ref="B40"/>
    <hyperlink r:id="rId531" ref="C40"/>
    <hyperlink r:id="rId532" ref="J40"/>
    <hyperlink r:id="rId533" ref="K40"/>
    <hyperlink r:id="rId534" ref="M40"/>
    <hyperlink r:id="rId535" ref="N40"/>
    <hyperlink r:id="rId536" ref="S40"/>
    <hyperlink r:id="rId537" ref="T40"/>
    <hyperlink r:id="rId538" ref="U40"/>
    <hyperlink r:id="rId539" ref="V40"/>
    <hyperlink r:id="rId540" ref="W40"/>
    <hyperlink r:id="rId541" ref="X40"/>
    <hyperlink r:id="rId542" ref="Y40"/>
    <hyperlink r:id="rId543" ref="Z40"/>
    <hyperlink r:id="rId544" ref="B41"/>
    <hyperlink r:id="rId545" ref="C41"/>
    <hyperlink r:id="rId546" ref="J41"/>
    <hyperlink r:id="rId547" ref="K41"/>
    <hyperlink r:id="rId548" ref="M41"/>
    <hyperlink r:id="rId549" ref="N41"/>
    <hyperlink r:id="rId550" ref="S41"/>
    <hyperlink r:id="rId551" ref="T41"/>
    <hyperlink r:id="rId552" ref="U41"/>
    <hyperlink r:id="rId553" ref="V41"/>
    <hyperlink r:id="rId554" ref="W41"/>
    <hyperlink r:id="rId555" ref="X41"/>
    <hyperlink r:id="rId556" ref="Y41"/>
    <hyperlink r:id="rId557" ref="Z41"/>
    <hyperlink r:id="rId558" ref="B42"/>
    <hyperlink r:id="rId559" ref="C42"/>
    <hyperlink r:id="rId560" ref="J42"/>
    <hyperlink r:id="rId561" ref="K42"/>
    <hyperlink r:id="rId562" ref="N42"/>
    <hyperlink r:id="rId563" ref="S42"/>
    <hyperlink r:id="rId564" ref="T42"/>
    <hyperlink r:id="rId565" ref="U42"/>
    <hyperlink r:id="rId566" ref="V42"/>
    <hyperlink r:id="rId567" ref="W42"/>
    <hyperlink r:id="rId568" ref="X42"/>
    <hyperlink r:id="rId569" ref="Y42"/>
    <hyperlink r:id="rId570" ref="Z42"/>
    <hyperlink r:id="rId571" ref="B43"/>
    <hyperlink r:id="rId572" ref="C43"/>
    <hyperlink r:id="rId573" ref="J43"/>
    <hyperlink r:id="rId574" ref="K43"/>
    <hyperlink r:id="rId575" ref="M43"/>
    <hyperlink r:id="rId576" ref="N43"/>
    <hyperlink r:id="rId577" ref="S43"/>
    <hyperlink r:id="rId578" ref="T43"/>
    <hyperlink r:id="rId579" ref="U43"/>
    <hyperlink r:id="rId580" ref="V43"/>
    <hyperlink r:id="rId581" ref="W43"/>
    <hyperlink r:id="rId582" ref="X43"/>
    <hyperlink r:id="rId583" ref="Y43"/>
    <hyperlink r:id="rId584" ref="Z43"/>
    <hyperlink r:id="rId585" ref="B44"/>
    <hyperlink r:id="rId586" ref="C44"/>
    <hyperlink r:id="rId587" ref="J44"/>
    <hyperlink r:id="rId588" ref="K44"/>
    <hyperlink r:id="rId589" ref="M44"/>
    <hyperlink r:id="rId590" ref="N44"/>
    <hyperlink r:id="rId591" ref="S44"/>
    <hyperlink r:id="rId592" ref="T44"/>
    <hyperlink r:id="rId593" ref="U44"/>
    <hyperlink r:id="rId594" ref="V44"/>
    <hyperlink r:id="rId595" ref="W44"/>
    <hyperlink r:id="rId596" ref="X44"/>
    <hyperlink r:id="rId597" ref="Y44"/>
    <hyperlink r:id="rId598" ref="Z44"/>
    <hyperlink r:id="rId599" ref="B45"/>
    <hyperlink r:id="rId600" ref="C45"/>
    <hyperlink r:id="rId601" ref="J45"/>
    <hyperlink r:id="rId602" ref="K45"/>
    <hyperlink r:id="rId603" ref="M45"/>
    <hyperlink r:id="rId604" ref="N45"/>
    <hyperlink r:id="rId605" ref="S45"/>
    <hyperlink r:id="rId606" ref="T45"/>
    <hyperlink r:id="rId607" ref="U45"/>
    <hyperlink r:id="rId608" ref="V45"/>
    <hyperlink r:id="rId609" ref="W45"/>
    <hyperlink r:id="rId610" ref="X45"/>
    <hyperlink r:id="rId611" ref="Y45"/>
    <hyperlink r:id="rId612" ref="Z45"/>
    <hyperlink r:id="rId613" ref="B46"/>
    <hyperlink r:id="rId614" ref="C46"/>
    <hyperlink r:id="rId615" ref="J46"/>
    <hyperlink r:id="rId616" ref="K46"/>
    <hyperlink r:id="rId617" ref="M46"/>
    <hyperlink r:id="rId618" ref="N46"/>
    <hyperlink r:id="rId619" ref="S46"/>
    <hyperlink r:id="rId620" ref="T46"/>
    <hyperlink r:id="rId621" ref="U46"/>
    <hyperlink r:id="rId622" ref="V46"/>
    <hyperlink r:id="rId623" ref="W46"/>
    <hyperlink r:id="rId624" ref="X46"/>
    <hyperlink r:id="rId625" ref="Y46"/>
    <hyperlink r:id="rId626" ref="Z46"/>
    <hyperlink r:id="rId627" ref="B47"/>
    <hyperlink r:id="rId628" ref="C47"/>
    <hyperlink r:id="rId629" ref="J47"/>
    <hyperlink r:id="rId630" ref="K47"/>
    <hyperlink r:id="rId631" ref="M47"/>
    <hyperlink r:id="rId632" ref="N47"/>
    <hyperlink r:id="rId633" ref="S47"/>
    <hyperlink r:id="rId634" ref="T47"/>
    <hyperlink r:id="rId635" ref="U47"/>
    <hyperlink r:id="rId636" ref="V47"/>
    <hyperlink r:id="rId637" ref="W47"/>
    <hyperlink r:id="rId638" ref="X47"/>
    <hyperlink r:id="rId639" ref="Y47"/>
    <hyperlink r:id="rId640" ref="Z47"/>
    <hyperlink r:id="rId641" ref="B48"/>
    <hyperlink r:id="rId642" ref="C48"/>
    <hyperlink r:id="rId643" ref="J48"/>
    <hyperlink r:id="rId644" ref="K48"/>
    <hyperlink r:id="rId645" ref="S48"/>
    <hyperlink r:id="rId646" ref="T48"/>
    <hyperlink r:id="rId647" ref="U48"/>
    <hyperlink r:id="rId648" ref="V48"/>
    <hyperlink r:id="rId649" ref="W48"/>
    <hyperlink r:id="rId650" ref="X48"/>
    <hyperlink r:id="rId651" ref="Y48"/>
    <hyperlink r:id="rId652" ref="Z48"/>
    <hyperlink r:id="rId653" ref="B49"/>
    <hyperlink r:id="rId654" ref="C49"/>
    <hyperlink r:id="rId655" ref="J49"/>
    <hyperlink r:id="rId656" ref="K49"/>
    <hyperlink r:id="rId657" ref="S49"/>
    <hyperlink r:id="rId658" ref="T49"/>
    <hyperlink r:id="rId659" ref="U49"/>
    <hyperlink r:id="rId660" ref="V49"/>
    <hyperlink r:id="rId661" ref="W49"/>
    <hyperlink r:id="rId662" ref="X49"/>
    <hyperlink r:id="rId663" ref="Y49"/>
    <hyperlink r:id="rId664" ref="Z49"/>
    <hyperlink r:id="rId665" ref="B50"/>
    <hyperlink r:id="rId666" ref="C50"/>
    <hyperlink r:id="rId667" ref="J50"/>
    <hyperlink r:id="rId668" ref="K50"/>
    <hyperlink r:id="rId669" ref="M50"/>
    <hyperlink r:id="rId670" ref="N50"/>
    <hyperlink r:id="rId671" ref="S50"/>
    <hyperlink r:id="rId672" ref="T50"/>
    <hyperlink r:id="rId673" ref="U50"/>
    <hyperlink r:id="rId674" ref="V50"/>
    <hyperlink r:id="rId675" ref="W50"/>
    <hyperlink r:id="rId676" ref="X50"/>
    <hyperlink r:id="rId677" ref="Y50"/>
    <hyperlink r:id="rId678" ref="Z50"/>
    <hyperlink r:id="rId679" ref="B51"/>
    <hyperlink r:id="rId680" ref="C51"/>
    <hyperlink r:id="rId681" ref="J51"/>
    <hyperlink r:id="rId682" ref="K51"/>
    <hyperlink r:id="rId683" ref="M51"/>
    <hyperlink r:id="rId684" ref="N51"/>
    <hyperlink r:id="rId685" ref="S51"/>
    <hyperlink r:id="rId686" ref="T51"/>
    <hyperlink r:id="rId687" ref="U51"/>
    <hyperlink r:id="rId688" ref="V51"/>
    <hyperlink r:id="rId689" ref="W51"/>
    <hyperlink r:id="rId690" ref="X51"/>
    <hyperlink r:id="rId691" ref="Y51"/>
    <hyperlink r:id="rId692" ref="Z51"/>
    <hyperlink r:id="rId693" ref="B52"/>
    <hyperlink r:id="rId694" ref="C52"/>
    <hyperlink r:id="rId695" ref="J52"/>
    <hyperlink r:id="rId696" ref="K52"/>
    <hyperlink r:id="rId697" ref="M52"/>
    <hyperlink r:id="rId698" ref="N52"/>
    <hyperlink r:id="rId699" ref="S52"/>
    <hyperlink r:id="rId700" ref="T52"/>
    <hyperlink r:id="rId701" ref="U52"/>
    <hyperlink r:id="rId702" ref="V52"/>
    <hyperlink r:id="rId703" ref="W52"/>
    <hyperlink r:id="rId704" ref="X52"/>
    <hyperlink r:id="rId705" ref="Y52"/>
    <hyperlink r:id="rId706" ref="Z52"/>
    <hyperlink r:id="rId707" ref="B53"/>
    <hyperlink r:id="rId708" ref="C53"/>
    <hyperlink r:id="rId709" ref="J53"/>
    <hyperlink r:id="rId710" ref="K53"/>
    <hyperlink r:id="rId711" ref="M53"/>
    <hyperlink r:id="rId712" ref="N53"/>
    <hyperlink r:id="rId713" ref="S53"/>
    <hyperlink r:id="rId714" ref="T53"/>
    <hyperlink r:id="rId715" ref="U53"/>
    <hyperlink r:id="rId716" ref="V53"/>
    <hyperlink r:id="rId717" ref="W53"/>
    <hyperlink r:id="rId718" ref="X53"/>
    <hyperlink r:id="rId719" ref="Y53"/>
    <hyperlink r:id="rId720" ref="Z53"/>
    <hyperlink r:id="rId721" ref="B54"/>
    <hyperlink r:id="rId722" ref="C54"/>
    <hyperlink r:id="rId723" ref="J54"/>
    <hyperlink r:id="rId724" ref="K54"/>
    <hyperlink r:id="rId725" ref="M54"/>
    <hyperlink r:id="rId726" ref="N54"/>
    <hyperlink r:id="rId727" ref="S54"/>
    <hyperlink r:id="rId728" ref="T54"/>
    <hyperlink r:id="rId729" ref="U54"/>
    <hyperlink r:id="rId730" ref="V54"/>
    <hyperlink r:id="rId731" ref="W54"/>
    <hyperlink r:id="rId732" ref="X54"/>
    <hyperlink r:id="rId733" ref="Y54"/>
    <hyperlink r:id="rId734" ref="Z54"/>
    <hyperlink r:id="rId735" ref="B55"/>
    <hyperlink r:id="rId736" ref="C55"/>
    <hyperlink r:id="rId737" ref="J55"/>
    <hyperlink r:id="rId738" ref="K55"/>
    <hyperlink r:id="rId739" ref="M55"/>
    <hyperlink r:id="rId740" ref="N55"/>
    <hyperlink r:id="rId741" ref="S55"/>
    <hyperlink r:id="rId742" ref="T55"/>
    <hyperlink r:id="rId743" ref="U55"/>
    <hyperlink r:id="rId744" ref="V55"/>
    <hyperlink r:id="rId745" ref="W55"/>
    <hyperlink r:id="rId746" ref="X55"/>
    <hyperlink r:id="rId747" ref="Y55"/>
    <hyperlink r:id="rId748" ref="Z55"/>
    <hyperlink r:id="rId749" ref="B56"/>
    <hyperlink r:id="rId750" ref="C56"/>
    <hyperlink r:id="rId751" ref="J56"/>
    <hyperlink r:id="rId752" ref="K56"/>
    <hyperlink r:id="rId753" ref="M56"/>
    <hyperlink r:id="rId754" ref="N56"/>
    <hyperlink r:id="rId755" ref="S56"/>
    <hyperlink r:id="rId756" ref="T56"/>
    <hyperlink r:id="rId757" ref="U56"/>
    <hyperlink r:id="rId758" ref="V56"/>
    <hyperlink r:id="rId759" ref="W56"/>
    <hyperlink r:id="rId760" ref="X56"/>
    <hyperlink r:id="rId761" ref="Y56"/>
    <hyperlink r:id="rId762" ref="Z56"/>
    <hyperlink r:id="rId763" ref="B57"/>
    <hyperlink r:id="rId764" ref="C57"/>
    <hyperlink r:id="rId765" ref="J57"/>
    <hyperlink r:id="rId766" ref="K57"/>
    <hyperlink r:id="rId767" ref="M57"/>
    <hyperlink r:id="rId768" ref="N57"/>
    <hyperlink r:id="rId769" ref="S57"/>
    <hyperlink r:id="rId770" ref="T57"/>
    <hyperlink r:id="rId771" ref="U57"/>
    <hyperlink r:id="rId772" ref="V57"/>
    <hyperlink r:id="rId773" ref="W57"/>
    <hyperlink r:id="rId774" ref="X57"/>
    <hyperlink r:id="rId775" ref="Y57"/>
    <hyperlink r:id="rId776" ref="Z57"/>
    <hyperlink r:id="rId777" ref="B58"/>
    <hyperlink r:id="rId778" ref="C58"/>
    <hyperlink r:id="rId779" ref="J58"/>
    <hyperlink r:id="rId780" ref="K58"/>
    <hyperlink r:id="rId781" ref="M58"/>
    <hyperlink r:id="rId782" ref="N58"/>
    <hyperlink r:id="rId783" ref="S58"/>
    <hyperlink r:id="rId784" ref="T58"/>
    <hyperlink r:id="rId785" ref="U58"/>
    <hyperlink r:id="rId786" ref="V58"/>
    <hyperlink r:id="rId787" ref="W58"/>
    <hyperlink r:id="rId788" ref="X58"/>
    <hyperlink r:id="rId789" ref="Y58"/>
    <hyperlink r:id="rId790" ref="Z58"/>
    <hyperlink r:id="rId791" ref="B59"/>
    <hyperlink r:id="rId792" ref="C59"/>
    <hyperlink r:id="rId793" ref="J59"/>
    <hyperlink r:id="rId794" ref="K59"/>
    <hyperlink r:id="rId795" ref="M59"/>
    <hyperlink r:id="rId796" ref="N59"/>
    <hyperlink r:id="rId797" ref="S59"/>
    <hyperlink r:id="rId798" ref="T59"/>
    <hyperlink r:id="rId799" ref="U59"/>
    <hyperlink r:id="rId800" ref="V59"/>
    <hyperlink r:id="rId801" ref="W59"/>
    <hyperlink r:id="rId802" ref="X59"/>
    <hyperlink r:id="rId803" ref="Z59"/>
    <hyperlink r:id="rId804" ref="B60"/>
    <hyperlink r:id="rId805" ref="C60"/>
    <hyperlink r:id="rId806" ref="J60"/>
    <hyperlink r:id="rId807" ref="K60"/>
    <hyperlink r:id="rId808" ref="M60"/>
    <hyperlink r:id="rId809" ref="N60"/>
    <hyperlink r:id="rId810" ref="S60"/>
    <hyperlink r:id="rId811" ref="T60"/>
    <hyperlink r:id="rId812" ref="U60"/>
    <hyperlink r:id="rId813" ref="V60"/>
    <hyperlink r:id="rId814" ref="W60"/>
    <hyperlink r:id="rId815" ref="X60"/>
    <hyperlink r:id="rId816" ref="Y60"/>
    <hyperlink r:id="rId817" ref="Z60"/>
    <hyperlink r:id="rId818" ref="B61"/>
    <hyperlink r:id="rId819" ref="C61"/>
    <hyperlink r:id="rId820" ref="J61"/>
    <hyperlink r:id="rId821" ref="K61"/>
    <hyperlink r:id="rId822" ref="M61"/>
    <hyperlink r:id="rId823" ref="N61"/>
    <hyperlink r:id="rId824" ref="S61"/>
    <hyperlink r:id="rId825" ref="T61"/>
    <hyperlink r:id="rId826" ref="U61"/>
    <hyperlink r:id="rId827" ref="V61"/>
    <hyperlink r:id="rId828" ref="W61"/>
    <hyperlink r:id="rId829" ref="X61"/>
    <hyperlink r:id="rId830" ref="Y61"/>
    <hyperlink r:id="rId831" ref="Z61"/>
    <hyperlink r:id="rId832" ref="B62"/>
    <hyperlink r:id="rId833" ref="C62"/>
    <hyperlink r:id="rId834" ref="J62"/>
    <hyperlink r:id="rId835" ref="K62"/>
    <hyperlink r:id="rId836" ref="M62"/>
    <hyperlink r:id="rId837" ref="N62"/>
    <hyperlink r:id="rId838" ref="S62"/>
    <hyperlink r:id="rId839" ref="T62"/>
    <hyperlink r:id="rId840" ref="U62"/>
    <hyperlink r:id="rId841" ref="V62"/>
    <hyperlink r:id="rId842" ref="W62"/>
    <hyperlink r:id="rId843" ref="X62"/>
    <hyperlink r:id="rId844" ref="Y62"/>
    <hyperlink r:id="rId845" ref="Z62"/>
    <hyperlink r:id="rId846" ref="B63"/>
    <hyperlink r:id="rId847" ref="C63"/>
    <hyperlink r:id="rId848" ref="J63"/>
    <hyperlink r:id="rId849" ref="K63"/>
    <hyperlink r:id="rId850" ref="N63"/>
    <hyperlink r:id="rId851" ref="S63"/>
    <hyperlink r:id="rId852" ref="T63"/>
    <hyperlink r:id="rId853" ref="U63"/>
    <hyperlink r:id="rId854" ref="V63"/>
    <hyperlink r:id="rId855" ref="W63"/>
    <hyperlink r:id="rId856" ref="X63"/>
    <hyperlink r:id="rId857" ref="Y63"/>
    <hyperlink r:id="rId858" ref="Z63"/>
    <hyperlink r:id="rId859" ref="B64"/>
    <hyperlink r:id="rId860" ref="C64"/>
    <hyperlink r:id="rId861" ref="J64"/>
    <hyperlink r:id="rId862" ref="K64"/>
    <hyperlink r:id="rId863" ref="M64"/>
    <hyperlink r:id="rId864" ref="N64"/>
    <hyperlink r:id="rId865" ref="S64"/>
    <hyperlink r:id="rId866" ref="T64"/>
    <hyperlink r:id="rId867" ref="U64"/>
    <hyperlink r:id="rId868" ref="V64"/>
    <hyperlink r:id="rId869" ref="W64"/>
    <hyperlink r:id="rId870" ref="X64"/>
    <hyperlink r:id="rId871" ref="Z64"/>
    <hyperlink r:id="rId872" ref="B65"/>
    <hyperlink r:id="rId873" ref="C65"/>
    <hyperlink r:id="rId874" ref="J65"/>
    <hyperlink r:id="rId875" ref="K65"/>
    <hyperlink r:id="rId876" ref="M65"/>
    <hyperlink r:id="rId877" ref="N65"/>
    <hyperlink r:id="rId878" ref="S65"/>
    <hyperlink r:id="rId879" ref="T65"/>
    <hyperlink r:id="rId880" ref="U65"/>
    <hyperlink r:id="rId881" ref="V65"/>
    <hyperlink r:id="rId882" ref="W65"/>
    <hyperlink r:id="rId883" ref="X65"/>
    <hyperlink r:id="rId884" ref="Y65"/>
    <hyperlink r:id="rId885" ref="Z65"/>
    <hyperlink r:id="rId886" ref="B66"/>
    <hyperlink r:id="rId887" ref="C66"/>
    <hyperlink r:id="rId888" ref="J66"/>
    <hyperlink r:id="rId889" ref="K66"/>
    <hyperlink r:id="rId890" ref="M66"/>
    <hyperlink r:id="rId891" ref="N66"/>
    <hyperlink r:id="rId892" ref="S66"/>
    <hyperlink r:id="rId893" ref="T66"/>
    <hyperlink r:id="rId894" ref="U66"/>
    <hyperlink r:id="rId895" ref="V66"/>
    <hyperlink r:id="rId896" ref="W66"/>
    <hyperlink r:id="rId897" ref="X66"/>
    <hyperlink r:id="rId898" ref="Y66"/>
    <hyperlink r:id="rId899" ref="Z66"/>
    <hyperlink r:id="rId900" ref="B67"/>
    <hyperlink r:id="rId901" ref="C67"/>
    <hyperlink r:id="rId902" ref="J67"/>
    <hyperlink r:id="rId903" ref="K67"/>
    <hyperlink r:id="rId904" ref="M67"/>
    <hyperlink r:id="rId905" ref="N67"/>
    <hyperlink r:id="rId906" ref="S67"/>
    <hyperlink r:id="rId907" ref="T67"/>
    <hyperlink r:id="rId908" ref="U67"/>
    <hyperlink r:id="rId909" ref="V67"/>
    <hyperlink r:id="rId910" ref="W67"/>
    <hyperlink r:id="rId911" ref="X67"/>
    <hyperlink r:id="rId912" ref="Y67"/>
    <hyperlink r:id="rId913" ref="Z67"/>
    <hyperlink r:id="rId914" ref="B68"/>
    <hyperlink r:id="rId915" ref="C68"/>
    <hyperlink r:id="rId916" ref="J68"/>
    <hyperlink r:id="rId917" ref="K68"/>
    <hyperlink r:id="rId918" ref="M68"/>
    <hyperlink r:id="rId919" ref="N68"/>
    <hyperlink r:id="rId920" ref="S68"/>
    <hyperlink r:id="rId921" ref="T68"/>
    <hyperlink r:id="rId922" ref="U68"/>
    <hyperlink r:id="rId923" ref="V68"/>
    <hyperlink r:id="rId924" ref="W68"/>
    <hyperlink r:id="rId925" ref="X68"/>
    <hyperlink r:id="rId926" ref="Y68"/>
    <hyperlink r:id="rId927" ref="Z68"/>
    <hyperlink r:id="rId928" ref="B69"/>
    <hyperlink r:id="rId929" ref="C69"/>
    <hyperlink r:id="rId930" ref="J69"/>
    <hyperlink r:id="rId931" ref="K69"/>
    <hyperlink r:id="rId932" ref="M69"/>
    <hyperlink r:id="rId933" ref="N69"/>
    <hyperlink r:id="rId934" ref="S69"/>
    <hyperlink r:id="rId935" ref="T69"/>
    <hyperlink r:id="rId936" ref="U69"/>
    <hyperlink r:id="rId937" ref="V69"/>
    <hyperlink r:id="rId938" ref="W69"/>
    <hyperlink r:id="rId939" ref="X69"/>
    <hyperlink r:id="rId940" ref="Z69"/>
    <hyperlink r:id="rId941" ref="B70"/>
    <hyperlink r:id="rId942" ref="C70"/>
    <hyperlink r:id="rId943" ref="J70"/>
    <hyperlink r:id="rId944" ref="K70"/>
    <hyperlink r:id="rId945" ref="M70"/>
    <hyperlink r:id="rId946" ref="N70"/>
    <hyperlink r:id="rId947" ref="S70"/>
    <hyperlink r:id="rId948" ref="T70"/>
    <hyperlink r:id="rId949" ref="U70"/>
    <hyperlink r:id="rId950" ref="V70"/>
    <hyperlink r:id="rId951" ref="W70"/>
    <hyperlink r:id="rId952" ref="X70"/>
    <hyperlink r:id="rId953" ref="Y70"/>
    <hyperlink r:id="rId954" ref="Z70"/>
    <hyperlink r:id="rId955" ref="B71"/>
    <hyperlink r:id="rId956" ref="C71"/>
    <hyperlink r:id="rId957" ref="J71"/>
    <hyperlink r:id="rId958" ref="K71"/>
    <hyperlink r:id="rId959" ref="M71"/>
    <hyperlink r:id="rId960" ref="N71"/>
    <hyperlink r:id="rId961" ref="S71"/>
    <hyperlink r:id="rId962" ref="T71"/>
    <hyperlink r:id="rId963" ref="U71"/>
    <hyperlink r:id="rId964" ref="V71"/>
    <hyperlink r:id="rId965" ref="W71"/>
    <hyperlink r:id="rId966" ref="X71"/>
    <hyperlink r:id="rId967" ref="Y71"/>
    <hyperlink r:id="rId968" ref="Z71"/>
    <hyperlink r:id="rId969" ref="B72"/>
    <hyperlink r:id="rId970" ref="C72"/>
    <hyperlink r:id="rId971" ref="J72"/>
    <hyperlink r:id="rId972" ref="K72"/>
    <hyperlink r:id="rId973" ref="M72"/>
    <hyperlink r:id="rId974" ref="N72"/>
    <hyperlink r:id="rId975" ref="S72"/>
    <hyperlink r:id="rId976" ref="T72"/>
    <hyperlink r:id="rId977" ref="U72"/>
    <hyperlink r:id="rId978" ref="V72"/>
    <hyperlink r:id="rId979" ref="W72"/>
    <hyperlink r:id="rId980" ref="X72"/>
    <hyperlink r:id="rId981" ref="Y72"/>
    <hyperlink r:id="rId982" ref="Z72"/>
    <hyperlink r:id="rId983" ref="B73"/>
    <hyperlink r:id="rId984" ref="C73"/>
    <hyperlink r:id="rId985" ref="J73"/>
    <hyperlink r:id="rId986" ref="K73"/>
    <hyperlink r:id="rId987" ref="M73"/>
    <hyperlink r:id="rId988" ref="N73"/>
    <hyperlink r:id="rId989" ref="S73"/>
    <hyperlink r:id="rId990" ref="T73"/>
    <hyperlink r:id="rId991" ref="U73"/>
    <hyperlink r:id="rId992" ref="V73"/>
    <hyperlink r:id="rId993" ref="W73"/>
    <hyperlink r:id="rId994" ref="X73"/>
    <hyperlink r:id="rId995" ref="Y73"/>
    <hyperlink r:id="rId996" ref="Z73"/>
    <hyperlink r:id="rId997" ref="B74"/>
    <hyperlink r:id="rId998" ref="C74"/>
    <hyperlink r:id="rId999" ref="J74"/>
    <hyperlink r:id="rId1000" ref="K74"/>
    <hyperlink r:id="rId1001" ref="M74"/>
    <hyperlink r:id="rId1002" ref="N74"/>
    <hyperlink r:id="rId1003" ref="S74"/>
    <hyperlink r:id="rId1004" ref="T74"/>
    <hyperlink r:id="rId1005" ref="U74"/>
    <hyperlink r:id="rId1006" ref="V74"/>
    <hyperlink r:id="rId1007" ref="W74"/>
    <hyperlink r:id="rId1008" ref="X74"/>
    <hyperlink r:id="rId1009" ref="Y74"/>
    <hyperlink r:id="rId1010" ref="Z74"/>
    <hyperlink r:id="rId1011" ref="B75"/>
    <hyperlink r:id="rId1012" ref="C75"/>
    <hyperlink r:id="rId1013" ref="J75"/>
    <hyperlink r:id="rId1014" ref="K75"/>
    <hyperlink r:id="rId1015" ref="M75"/>
    <hyperlink r:id="rId1016" ref="N75"/>
    <hyperlink r:id="rId1017" ref="S75"/>
    <hyperlink r:id="rId1018" ref="T75"/>
    <hyperlink r:id="rId1019" ref="U75"/>
    <hyperlink r:id="rId1020" ref="V75"/>
    <hyperlink r:id="rId1021" ref="W75"/>
    <hyperlink r:id="rId1022" ref="X75"/>
    <hyperlink r:id="rId1023" ref="Y75"/>
    <hyperlink r:id="rId1024" ref="Z75"/>
    <hyperlink r:id="rId1025" ref="B76"/>
    <hyperlink r:id="rId1026" ref="C76"/>
    <hyperlink r:id="rId1027" ref="J76"/>
    <hyperlink r:id="rId1028" ref="K76"/>
    <hyperlink r:id="rId1029" ref="M76"/>
    <hyperlink r:id="rId1030" ref="N76"/>
    <hyperlink r:id="rId1031" ref="S76"/>
    <hyperlink r:id="rId1032" ref="T76"/>
    <hyperlink r:id="rId1033" ref="U76"/>
    <hyperlink r:id="rId1034" ref="V76"/>
    <hyperlink r:id="rId1035" ref="W76"/>
    <hyperlink r:id="rId1036" ref="X76"/>
    <hyperlink r:id="rId1037" ref="Y76"/>
    <hyperlink r:id="rId1038" ref="Z76"/>
    <hyperlink r:id="rId1039" ref="B77"/>
    <hyperlink r:id="rId1040" ref="C77"/>
    <hyperlink r:id="rId1041" ref="J77"/>
    <hyperlink r:id="rId1042" ref="K77"/>
    <hyperlink r:id="rId1043" ref="M77"/>
    <hyperlink r:id="rId1044" ref="N77"/>
    <hyperlink r:id="rId1045" ref="S77"/>
    <hyperlink r:id="rId1046" ref="T77"/>
    <hyperlink r:id="rId1047" ref="U77"/>
    <hyperlink r:id="rId1048" ref="V77"/>
    <hyperlink r:id="rId1049" ref="W77"/>
    <hyperlink r:id="rId1050" ref="X77"/>
    <hyperlink r:id="rId1051" ref="Y77"/>
    <hyperlink r:id="rId1052" ref="Z77"/>
    <hyperlink r:id="rId1053" ref="B78"/>
    <hyperlink r:id="rId1054" ref="C78"/>
    <hyperlink r:id="rId1055" ref="J78"/>
    <hyperlink r:id="rId1056" ref="K78"/>
    <hyperlink r:id="rId1057" ref="M78"/>
    <hyperlink r:id="rId1058" ref="N78"/>
    <hyperlink r:id="rId1059" ref="S78"/>
    <hyperlink r:id="rId1060" ref="T78"/>
    <hyperlink r:id="rId1061" ref="U78"/>
    <hyperlink r:id="rId1062" ref="V78"/>
    <hyperlink r:id="rId1063" ref="W78"/>
    <hyperlink r:id="rId1064" ref="X78"/>
    <hyperlink r:id="rId1065" ref="Y78"/>
    <hyperlink r:id="rId1066" ref="Z78"/>
    <hyperlink r:id="rId1067" ref="B79"/>
    <hyperlink r:id="rId1068" ref="C79"/>
    <hyperlink r:id="rId1069" ref="J79"/>
    <hyperlink r:id="rId1070" ref="K79"/>
    <hyperlink r:id="rId1071" ref="M79"/>
    <hyperlink r:id="rId1072" ref="N79"/>
    <hyperlink r:id="rId1073" ref="S79"/>
    <hyperlink r:id="rId1074" ref="T79"/>
    <hyperlink r:id="rId1075" ref="U79"/>
    <hyperlink r:id="rId1076" ref="V79"/>
    <hyperlink r:id="rId1077" ref="W79"/>
    <hyperlink r:id="rId1078" ref="X79"/>
    <hyperlink r:id="rId1079" ref="Y79"/>
    <hyperlink r:id="rId1080" ref="Z79"/>
    <hyperlink r:id="rId1081" ref="B80"/>
    <hyperlink r:id="rId1082" ref="C80"/>
    <hyperlink r:id="rId1083" ref="J80"/>
    <hyperlink r:id="rId1084" ref="K80"/>
    <hyperlink r:id="rId1085" ref="M80"/>
    <hyperlink r:id="rId1086" ref="N80"/>
    <hyperlink r:id="rId1087" ref="S80"/>
    <hyperlink r:id="rId1088" ref="T80"/>
    <hyperlink r:id="rId1089" ref="U80"/>
    <hyperlink r:id="rId1090" ref="V80"/>
    <hyperlink r:id="rId1091" ref="W80"/>
    <hyperlink r:id="rId1092" ref="X80"/>
    <hyperlink r:id="rId1093" ref="Y80"/>
    <hyperlink r:id="rId1094" ref="Z80"/>
    <hyperlink r:id="rId1095" ref="B81"/>
    <hyperlink r:id="rId1096" ref="C81"/>
    <hyperlink r:id="rId1097" ref="J81"/>
    <hyperlink r:id="rId1098" ref="K81"/>
    <hyperlink r:id="rId1099" ref="N81"/>
    <hyperlink r:id="rId1100" ref="S81"/>
    <hyperlink r:id="rId1101" ref="T81"/>
    <hyperlink r:id="rId1102" ref="U81"/>
    <hyperlink r:id="rId1103" ref="V81"/>
    <hyperlink r:id="rId1104" ref="W81"/>
    <hyperlink r:id="rId1105" ref="X81"/>
    <hyperlink r:id="rId1106" ref="Y81"/>
    <hyperlink r:id="rId1107" ref="Z81"/>
    <hyperlink r:id="rId1108" ref="B82"/>
    <hyperlink r:id="rId1109" ref="C82"/>
    <hyperlink r:id="rId1110" ref="J82"/>
    <hyperlink r:id="rId1111" ref="K82"/>
    <hyperlink r:id="rId1112" ref="N82"/>
    <hyperlink r:id="rId1113" ref="S82"/>
    <hyperlink r:id="rId1114" ref="T82"/>
    <hyperlink r:id="rId1115" ref="U82"/>
    <hyperlink r:id="rId1116" ref="V82"/>
    <hyperlink r:id="rId1117" ref="W82"/>
    <hyperlink r:id="rId1118" ref="X82"/>
    <hyperlink r:id="rId1119" ref="Y82"/>
    <hyperlink r:id="rId1120" ref="Z82"/>
    <hyperlink r:id="rId1121" ref="B83"/>
    <hyperlink r:id="rId1122" ref="C83"/>
    <hyperlink r:id="rId1123" ref="J83"/>
    <hyperlink r:id="rId1124" ref="K83"/>
    <hyperlink r:id="rId1125" ref="M83"/>
    <hyperlink r:id="rId1126" ref="N83"/>
    <hyperlink r:id="rId1127" ref="S83"/>
    <hyperlink r:id="rId1128" ref="T83"/>
    <hyperlink r:id="rId1129" ref="U83"/>
    <hyperlink r:id="rId1130" ref="V83"/>
    <hyperlink r:id="rId1131" ref="W83"/>
    <hyperlink r:id="rId1132" ref="X83"/>
    <hyperlink r:id="rId1133" ref="Y83"/>
    <hyperlink r:id="rId1134" ref="Z83"/>
    <hyperlink r:id="rId1135" ref="B84"/>
    <hyperlink r:id="rId1136" ref="C84"/>
    <hyperlink r:id="rId1137" ref="J84"/>
    <hyperlink r:id="rId1138" ref="K84"/>
    <hyperlink r:id="rId1139" ref="M84"/>
    <hyperlink r:id="rId1140" ref="N84"/>
    <hyperlink r:id="rId1141" ref="S84"/>
    <hyperlink r:id="rId1142" ref="T84"/>
    <hyperlink r:id="rId1143" ref="U84"/>
    <hyperlink r:id="rId1144" ref="V84"/>
    <hyperlink r:id="rId1145" ref="W84"/>
    <hyperlink r:id="rId1146" ref="X84"/>
    <hyperlink r:id="rId1147" ref="Y84"/>
    <hyperlink r:id="rId1148" ref="Z84"/>
    <hyperlink r:id="rId1149" ref="B85"/>
    <hyperlink r:id="rId1150" ref="C85"/>
    <hyperlink r:id="rId1151" ref="J85"/>
    <hyperlink r:id="rId1152" ref="K85"/>
    <hyperlink r:id="rId1153" ref="M85"/>
    <hyperlink r:id="rId1154" ref="N85"/>
    <hyperlink r:id="rId1155" ref="S85"/>
    <hyperlink r:id="rId1156" ref="T85"/>
    <hyperlink r:id="rId1157" ref="U85"/>
    <hyperlink r:id="rId1158" ref="V85"/>
    <hyperlink r:id="rId1159" ref="W85"/>
    <hyperlink r:id="rId1160" ref="X85"/>
    <hyperlink r:id="rId1161" ref="Y85"/>
    <hyperlink r:id="rId1162" ref="Z85"/>
    <hyperlink r:id="rId1163" ref="B86"/>
    <hyperlink r:id="rId1164" ref="C86"/>
    <hyperlink r:id="rId1165" ref="J86"/>
    <hyperlink r:id="rId1166" ref="K86"/>
    <hyperlink r:id="rId1167" ref="M86"/>
    <hyperlink r:id="rId1168" ref="N86"/>
    <hyperlink r:id="rId1169" ref="S86"/>
    <hyperlink r:id="rId1170" ref="T86"/>
    <hyperlink r:id="rId1171" ref="U86"/>
    <hyperlink r:id="rId1172" ref="V86"/>
    <hyperlink r:id="rId1173" ref="W86"/>
    <hyperlink r:id="rId1174" ref="X86"/>
    <hyperlink r:id="rId1175" ref="Y86"/>
    <hyperlink r:id="rId1176" ref="Z86"/>
    <hyperlink r:id="rId1177" ref="B87"/>
    <hyperlink r:id="rId1178" ref="C87"/>
    <hyperlink r:id="rId1179" ref="J87"/>
    <hyperlink r:id="rId1180" ref="K87"/>
    <hyperlink r:id="rId1181" ref="M87"/>
    <hyperlink r:id="rId1182" ref="N87"/>
    <hyperlink r:id="rId1183" ref="S87"/>
    <hyperlink r:id="rId1184" ref="T87"/>
    <hyperlink r:id="rId1185" ref="U87"/>
    <hyperlink r:id="rId1186" ref="V87"/>
    <hyperlink r:id="rId1187" ref="W87"/>
    <hyperlink r:id="rId1188" ref="X87"/>
    <hyperlink r:id="rId1189" ref="Y87"/>
    <hyperlink r:id="rId1190" ref="Z87"/>
    <hyperlink r:id="rId1191" ref="B88"/>
    <hyperlink r:id="rId1192" ref="C88"/>
    <hyperlink r:id="rId1193" ref="J88"/>
    <hyperlink r:id="rId1194" ref="K88"/>
    <hyperlink r:id="rId1195" ref="M88"/>
    <hyperlink r:id="rId1196" ref="N88"/>
    <hyperlink r:id="rId1197" ref="S88"/>
    <hyperlink r:id="rId1198" ref="T88"/>
    <hyperlink r:id="rId1199" ref="U88"/>
    <hyperlink r:id="rId1200" ref="V88"/>
    <hyperlink r:id="rId1201" ref="W88"/>
    <hyperlink r:id="rId1202" ref="X88"/>
    <hyperlink r:id="rId1203" ref="Y88"/>
    <hyperlink r:id="rId1204" ref="Z88"/>
    <hyperlink r:id="rId1205" ref="B89"/>
    <hyperlink r:id="rId1206" ref="C89"/>
    <hyperlink r:id="rId1207" ref="J89"/>
    <hyperlink r:id="rId1208" ref="K89"/>
    <hyperlink r:id="rId1209" ref="M89"/>
    <hyperlink r:id="rId1210" ref="N89"/>
    <hyperlink r:id="rId1211" ref="S89"/>
    <hyperlink r:id="rId1212" ref="T89"/>
    <hyperlink r:id="rId1213" ref="U89"/>
    <hyperlink r:id="rId1214" ref="V89"/>
    <hyperlink r:id="rId1215" ref="W89"/>
    <hyperlink r:id="rId1216" ref="X89"/>
    <hyperlink r:id="rId1217" ref="Y89"/>
    <hyperlink r:id="rId1218" ref="Z89"/>
    <hyperlink r:id="rId1219" ref="B90"/>
    <hyperlink r:id="rId1220" ref="C90"/>
    <hyperlink r:id="rId1221" ref="J90"/>
    <hyperlink r:id="rId1222" ref="K90"/>
    <hyperlink r:id="rId1223" ref="M90"/>
    <hyperlink r:id="rId1224" ref="N90"/>
    <hyperlink r:id="rId1225" ref="S90"/>
    <hyperlink r:id="rId1226" ref="T90"/>
    <hyperlink r:id="rId1227" ref="U90"/>
    <hyperlink r:id="rId1228" ref="V90"/>
    <hyperlink r:id="rId1229" ref="W90"/>
    <hyperlink r:id="rId1230" ref="X90"/>
    <hyperlink r:id="rId1231" ref="Y90"/>
    <hyperlink r:id="rId1232" ref="Z90"/>
    <hyperlink r:id="rId1233" ref="B91"/>
    <hyperlink r:id="rId1234" ref="C91"/>
    <hyperlink r:id="rId1235" ref="J91"/>
    <hyperlink r:id="rId1236" ref="K91"/>
    <hyperlink r:id="rId1237" ref="N91"/>
    <hyperlink r:id="rId1238" ref="S91"/>
    <hyperlink r:id="rId1239" ref="T91"/>
    <hyperlink r:id="rId1240" ref="U91"/>
    <hyperlink r:id="rId1241" ref="V91"/>
    <hyperlink r:id="rId1242" ref="W91"/>
    <hyperlink r:id="rId1243" ref="X91"/>
    <hyperlink r:id="rId1244" ref="Y91"/>
    <hyperlink r:id="rId1245" ref="Z91"/>
    <hyperlink r:id="rId1246" ref="B92"/>
    <hyperlink r:id="rId1247" ref="C92"/>
    <hyperlink r:id="rId1248" ref="J92"/>
    <hyperlink r:id="rId1249" ref="K92"/>
    <hyperlink r:id="rId1250" ref="M92"/>
    <hyperlink r:id="rId1251" ref="N92"/>
    <hyperlink r:id="rId1252" ref="S92"/>
    <hyperlink r:id="rId1253" ref="T92"/>
    <hyperlink r:id="rId1254" ref="U92"/>
    <hyperlink r:id="rId1255" ref="V92"/>
    <hyperlink r:id="rId1256" ref="W92"/>
    <hyperlink r:id="rId1257" ref="X92"/>
    <hyperlink r:id="rId1258" ref="Z92"/>
    <hyperlink r:id="rId1259" ref="B93"/>
    <hyperlink r:id="rId1260" ref="C93"/>
    <hyperlink r:id="rId1261" ref="J93"/>
    <hyperlink r:id="rId1262" ref="K93"/>
    <hyperlink r:id="rId1263" ref="M93"/>
    <hyperlink r:id="rId1264" ref="N93"/>
    <hyperlink r:id="rId1265" ref="S93"/>
    <hyperlink r:id="rId1266" ref="T93"/>
    <hyperlink r:id="rId1267" ref="U93"/>
    <hyperlink r:id="rId1268" ref="V93"/>
    <hyperlink r:id="rId1269" ref="W93"/>
    <hyperlink r:id="rId1270" ref="X93"/>
    <hyperlink r:id="rId1271" ref="Y93"/>
    <hyperlink r:id="rId1272" ref="Z93"/>
    <hyperlink r:id="rId1273" ref="B94"/>
    <hyperlink r:id="rId1274" ref="C94"/>
    <hyperlink r:id="rId1275" ref="J94"/>
    <hyperlink r:id="rId1276" ref="K94"/>
    <hyperlink r:id="rId1277" ref="M94"/>
    <hyperlink r:id="rId1278" ref="N94"/>
    <hyperlink r:id="rId1279" ref="S94"/>
    <hyperlink r:id="rId1280" ref="T94"/>
    <hyperlink r:id="rId1281" ref="U94"/>
    <hyperlink r:id="rId1282" ref="V94"/>
    <hyperlink r:id="rId1283" ref="W94"/>
    <hyperlink r:id="rId1284" ref="X94"/>
    <hyperlink r:id="rId1285" ref="Y94"/>
    <hyperlink r:id="rId1286" ref="Z94"/>
    <hyperlink r:id="rId1287" ref="B95"/>
    <hyperlink r:id="rId1288" ref="C95"/>
    <hyperlink r:id="rId1289" ref="J95"/>
    <hyperlink r:id="rId1290" ref="K95"/>
    <hyperlink r:id="rId1291" ref="M95"/>
    <hyperlink r:id="rId1292" ref="N95"/>
    <hyperlink r:id="rId1293" ref="S95"/>
    <hyperlink r:id="rId1294" ref="T95"/>
    <hyperlink r:id="rId1295" ref="U95"/>
    <hyperlink r:id="rId1296" ref="V95"/>
    <hyperlink r:id="rId1297" ref="W95"/>
    <hyperlink r:id="rId1298" ref="X95"/>
    <hyperlink r:id="rId1299" ref="Y95"/>
    <hyperlink r:id="rId1300" ref="Z95"/>
    <hyperlink r:id="rId1301" ref="B96"/>
    <hyperlink r:id="rId1302" ref="C96"/>
    <hyperlink r:id="rId1303" ref="J96"/>
    <hyperlink r:id="rId1304" ref="K96"/>
    <hyperlink r:id="rId1305" ref="M96"/>
    <hyperlink r:id="rId1306" ref="N96"/>
    <hyperlink r:id="rId1307" ref="S96"/>
    <hyperlink r:id="rId1308" ref="T96"/>
    <hyperlink r:id="rId1309" ref="U96"/>
    <hyperlink r:id="rId1310" ref="V96"/>
    <hyperlink r:id="rId1311" ref="W96"/>
    <hyperlink r:id="rId1312" ref="X96"/>
    <hyperlink r:id="rId1313" ref="Y96"/>
    <hyperlink r:id="rId1314" ref="Z96"/>
    <hyperlink r:id="rId1315" ref="B97"/>
    <hyperlink r:id="rId1316" ref="C97"/>
    <hyperlink r:id="rId1317" ref="J97"/>
    <hyperlink r:id="rId1318" ref="K97"/>
    <hyperlink r:id="rId1319" ref="M97"/>
    <hyperlink r:id="rId1320" ref="N97"/>
    <hyperlink r:id="rId1321" ref="S97"/>
    <hyperlink r:id="rId1322" ref="T97"/>
    <hyperlink r:id="rId1323" ref="U97"/>
    <hyperlink r:id="rId1324" ref="V97"/>
    <hyperlink r:id="rId1325" ref="W97"/>
    <hyperlink r:id="rId1326" ref="X97"/>
    <hyperlink r:id="rId1327" ref="Y97"/>
    <hyperlink r:id="rId1328" ref="Z97"/>
    <hyperlink r:id="rId1329" ref="B98"/>
    <hyperlink r:id="rId1330" ref="C98"/>
    <hyperlink r:id="rId1331" ref="J98"/>
    <hyperlink r:id="rId1332" ref="K98"/>
    <hyperlink r:id="rId1333" ref="M98"/>
    <hyperlink r:id="rId1334" ref="N98"/>
    <hyperlink r:id="rId1335" ref="S98"/>
    <hyperlink r:id="rId1336" ref="T98"/>
    <hyperlink r:id="rId1337" ref="U98"/>
    <hyperlink r:id="rId1338" ref="V98"/>
    <hyperlink r:id="rId1339" ref="W98"/>
    <hyperlink r:id="rId1340" ref="X98"/>
    <hyperlink r:id="rId1341" ref="Y98"/>
    <hyperlink r:id="rId1342" ref="Z98"/>
    <hyperlink r:id="rId1343" ref="B99"/>
    <hyperlink r:id="rId1344" ref="C99"/>
    <hyperlink r:id="rId1345" ref="J99"/>
    <hyperlink r:id="rId1346" ref="K99"/>
    <hyperlink r:id="rId1347" ref="M99"/>
    <hyperlink r:id="rId1348" ref="N99"/>
    <hyperlink r:id="rId1349" ref="S99"/>
    <hyperlink r:id="rId1350" ref="T99"/>
    <hyperlink r:id="rId1351" ref="U99"/>
    <hyperlink r:id="rId1352" ref="V99"/>
    <hyperlink r:id="rId1353" ref="W99"/>
    <hyperlink r:id="rId1354" ref="X99"/>
    <hyperlink r:id="rId1355" ref="Y99"/>
    <hyperlink r:id="rId1356" ref="Z99"/>
    <hyperlink r:id="rId1357" ref="B100"/>
    <hyperlink r:id="rId1358" ref="C100"/>
    <hyperlink r:id="rId1359" ref="J100"/>
    <hyperlink r:id="rId1360" ref="K100"/>
    <hyperlink r:id="rId1361" ref="M100"/>
    <hyperlink r:id="rId1362" ref="N100"/>
    <hyperlink r:id="rId1363" ref="S100"/>
    <hyperlink r:id="rId1364" ref="T100"/>
    <hyperlink r:id="rId1365" ref="U100"/>
    <hyperlink r:id="rId1366" ref="V100"/>
    <hyperlink r:id="rId1367" ref="W100"/>
    <hyperlink r:id="rId1368" ref="X100"/>
    <hyperlink r:id="rId1369" ref="Z100"/>
    <hyperlink r:id="rId1370" ref="B101"/>
    <hyperlink r:id="rId1371" ref="C101"/>
    <hyperlink r:id="rId1372" ref="J101"/>
    <hyperlink r:id="rId1373" ref="K101"/>
    <hyperlink r:id="rId1374" ref="M101"/>
    <hyperlink r:id="rId1375" ref="N101"/>
    <hyperlink r:id="rId1376" ref="S101"/>
    <hyperlink r:id="rId1377" ref="T101"/>
    <hyperlink r:id="rId1378" ref="U101"/>
    <hyperlink r:id="rId1379" ref="V101"/>
    <hyperlink r:id="rId1380" ref="W101"/>
    <hyperlink r:id="rId1381" ref="X101"/>
    <hyperlink r:id="rId1382" ref="Y101"/>
    <hyperlink r:id="rId1383" ref="Z101"/>
    <hyperlink r:id="rId1384" ref="B102"/>
    <hyperlink r:id="rId1385" ref="C102"/>
    <hyperlink r:id="rId1386" ref="J102"/>
    <hyperlink r:id="rId1387" ref="K102"/>
    <hyperlink r:id="rId1388" ref="M102"/>
    <hyperlink r:id="rId1389" ref="N102"/>
    <hyperlink r:id="rId1390" ref="T102"/>
    <hyperlink r:id="rId1391" ref="U102"/>
    <hyperlink r:id="rId1392" ref="V102"/>
    <hyperlink r:id="rId1393" ref="W102"/>
    <hyperlink r:id="rId1394" ref="X102"/>
    <hyperlink r:id="rId1395" ref="Y102"/>
    <hyperlink r:id="rId1396" ref="Z102"/>
    <hyperlink r:id="rId1397" ref="B103"/>
    <hyperlink r:id="rId1398" ref="C103"/>
    <hyperlink r:id="rId1399" ref="J103"/>
    <hyperlink r:id="rId1400" ref="K103"/>
    <hyperlink r:id="rId1401" ref="M103"/>
    <hyperlink r:id="rId1402" ref="N103"/>
    <hyperlink r:id="rId1403" ref="S103"/>
    <hyperlink r:id="rId1404" ref="T103"/>
    <hyperlink r:id="rId1405" ref="U103"/>
    <hyperlink r:id="rId1406" ref="V103"/>
    <hyperlink r:id="rId1407" ref="W103"/>
    <hyperlink r:id="rId1408" ref="X103"/>
    <hyperlink r:id="rId1409" ref="Y103"/>
    <hyperlink r:id="rId1410" ref="Z103"/>
    <hyperlink r:id="rId1411" ref="B104"/>
    <hyperlink r:id="rId1412" ref="C104"/>
    <hyperlink r:id="rId1413" ref="J104"/>
    <hyperlink r:id="rId1414" ref="K104"/>
    <hyperlink r:id="rId1415" ref="S104"/>
    <hyperlink r:id="rId1416" ref="T104"/>
    <hyperlink r:id="rId1417" ref="U104"/>
    <hyperlink r:id="rId1418" ref="V104"/>
    <hyperlink r:id="rId1419" ref="W104"/>
    <hyperlink r:id="rId1420" ref="X104"/>
    <hyperlink r:id="rId1421" ref="Y104"/>
    <hyperlink r:id="rId1422" ref="Z104"/>
    <hyperlink r:id="rId1423" ref="B105"/>
    <hyperlink r:id="rId1424" ref="C105"/>
    <hyperlink r:id="rId1425" ref="J105"/>
    <hyperlink r:id="rId1426" ref="K105"/>
    <hyperlink r:id="rId1427" ref="M105"/>
    <hyperlink r:id="rId1428" ref="N105"/>
    <hyperlink r:id="rId1429" ref="S105"/>
    <hyperlink r:id="rId1430" ref="T105"/>
    <hyperlink r:id="rId1431" ref="U105"/>
    <hyperlink r:id="rId1432" ref="V105"/>
    <hyperlink r:id="rId1433" ref="W105"/>
    <hyperlink r:id="rId1434" ref="X105"/>
    <hyperlink r:id="rId1435" ref="Y105"/>
    <hyperlink r:id="rId1436" ref="Z105"/>
    <hyperlink r:id="rId1437" ref="B106"/>
    <hyperlink r:id="rId1438" ref="C106"/>
    <hyperlink r:id="rId1439" ref="J106"/>
    <hyperlink r:id="rId1440" ref="K106"/>
    <hyperlink r:id="rId1441" ref="N106"/>
    <hyperlink r:id="rId1442" ref="S106"/>
    <hyperlink r:id="rId1443" ref="T106"/>
    <hyperlink r:id="rId1444" ref="U106"/>
    <hyperlink r:id="rId1445" ref="V106"/>
    <hyperlink r:id="rId1446" ref="W106"/>
    <hyperlink r:id="rId1447" ref="X106"/>
    <hyperlink r:id="rId1448" ref="Y106"/>
    <hyperlink r:id="rId1449" ref="Z106"/>
    <hyperlink r:id="rId1450" ref="B107"/>
    <hyperlink r:id="rId1451" ref="C107"/>
    <hyperlink r:id="rId1452" ref="J107"/>
    <hyperlink r:id="rId1453" ref="K107"/>
    <hyperlink r:id="rId1454" ref="M107"/>
    <hyperlink r:id="rId1455" ref="N107"/>
    <hyperlink r:id="rId1456" ref="S107"/>
    <hyperlink r:id="rId1457" ref="T107"/>
    <hyperlink r:id="rId1458" ref="U107"/>
    <hyperlink r:id="rId1459" ref="V107"/>
    <hyperlink r:id="rId1460" ref="W107"/>
    <hyperlink r:id="rId1461" ref="X107"/>
    <hyperlink r:id="rId1462" ref="Y107"/>
    <hyperlink r:id="rId1463" ref="Z107"/>
    <hyperlink r:id="rId1464" ref="B108"/>
    <hyperlink r:id="rId1465" ref="C108"/>
    <hyperlink r:id="rId1466" ref="J108"/>
    <hyperlink r:id="rId1467" ref="K108"/>
    <hyperlink r:id="rId1468" ref="M108"/>
    <hyperlink r:id="rId1469" ref="N108"/>
    <hyperlink r:id="rId1470" ref="S108"/>
    <hyperlink r:id="rId1471" ref="T108"/>
    <hyperlink r:id="rId1472" ref="U108"/>
    <hyperlink r:id="rId1473" ref="V108"/>
    <hyperlink r:id="rId1474" ref="W108"/>
    <hyperlink r:id="rId1475" ref="X108"/>
    <hyperlink r:id="rId1476" ref="Y108"/>
    <hyperlink r:id="rId1477" ref="Z108"/>
    <hyperlink r:id="rId1478" ref="B109"/>
    <hyperlink r:id="rId1479" ref="C109"/>
    <hyperlink r:id="rId1480" ref="J109"/>
    <hyperlink r:id="rId1481" ref="K109"/>
    <hyperlink r:id="rId1482" ref="M109"/>
    <hyperlink r:id="rId1483" ref="N109"/>
    <hyperlink r:id="rId1484" ref="S109"/>
    <hyperlink r:id="rId1485" ref="T109"/>
    <hyperlink r:id="rId1486" ref="U109"/>
    <hyperlink r:id="rId1487" ref="V109"/>
    <hyperlink r:id="rId1488" ref="W109"/>
    <hyperlink r:id="rId1489" ref="X109"/>
    <hyperlink r:id="rId1490" ref="Y109"/>
    <hyperlink r:id="rId1491" ref="Z109"/>
    <hyperlink r:id="rId1492" ref="B110"/>
    <hyperlink r:id="rId1493" ref="C110"/>
    <hyperlink r:id="rId1494" ref="J110"/>
    <hyperlink r:id="rId1495" ref="K110"/>
    <hyperlink r:id="rId1496" ref="M110"/>
    <hyperlink r:id="rId1497" ref="N110"/>
    <hyperlink r:id="rId1498" ref="S110"/>
    <hyperlink r:id="rId1499" ref="T110"/>
    <hyperlink r:id="rId1500" ref="U110"/>
    <hyperlink r:id="rId1501" ref="V110"/>
    <hyperlink r:id="rId1502" ref="W110"/>
    <hyperlink r:id="rId1503" ref="X110"/>
    <hyperlink r:id="rId1504" ref="Y110"/>
    <hyperlink r:id="rId1505" ref="Z110"/>
    <hyperlink r:id="rId1506" ref="B111"/>
    <hyperlink r:id="rId1507" ref="C111"/>
    <hyperlink r:id="rId1508" ref="J111"/>
    <hyperlink r:id="rId1509" ref="K111"/>
    <hyperlink r:id="rId1510" ref="M111"/>
    <hyperlink r:id="rId1511" ref="N111"/>
    <hyperlink r:id="rId1512" ref="S111"/>
    <hyperlink r:id="rId1513" ref="T111"/>
    <hyperlink r:id="rId1514" ref="U111"/>
    <hyperlink r:id="rId1515" ref="V111"/>
    <hyperlink r:id="rId1516" ref="W111"/>
    <hyperlink r:id="rId1517" ref="X111"/>
    <hyperlink r:id="rId1518" ref="Y111"/>
    <hyperlink r:id="rId1519" ref="Z111"/>
    <hyperlink r:id="rId1520" ref="B112"/>
    <hyperlink r:id="rId1521" ref="C112"/>
    <hyperlink r:id="rId1522" ref="J112"/>
    <hyperlink r:id="rId1523" ref="K112"/>
    <hyperlink r:id="rId1524" ref="S112"/>
    <hyperlink r:id="rId1525" ref="T112"/>
    <hyperlink r:id="rId1526" ref="U112"/>
    <hyperlink r:id="rId1527" ref="V112"/>
    <hyperlink r:id="rId1528" ref="W112"/>
    <hyperlink r:id="rId1529" ref="X112"/>
    <hyperlink r:id="rId1530" ref="Y112"/>
    <hyperlink r:id="rId1531" ref="Z112"/>
    <hyperlink r:id="rId1532" ref="B113"/>
    <hyperlink r:id="rId1533" ref="C113"/>
    <hyperlink r:id="rId1534" ref="J113"/>
    <hyperlink r:id="rId1535" ref="K113"/>
    <hyperlink r:id="rId1536" ref="M113"/>
    <hyperlink r:id="rId1537" ref="N113"/>
    <hyperlink r:id="rId1538" ref="S113"/>
    <hyperlink r:id="rId1539" ref="T113"/>
    <hyperlink r:id="rId1540" ref="U113"/>
    <hyperlink r:id="rId1541" ref="V113"/>
    <hyperlink r:id="rId1542" ref="W113"/>
    <hyperlink r:id="rId1543" ref="X113"/>
    <hyperlink r:id="rId1544" ref="Z113"/>
    <hyperlink r:id="rId1545" ref="B114"/>
    <hyperlink r:id="rId1546" ref="C114"/>
    <hyperlink r:id="rId1547" ref="J114"/>
    <hyperlink r:id="rId1548" ref="K114"/>
    <hyperlink r:id="rId1549" ref="M114"/>
    <hyperlink r:id="rId1550" ref="N114"/>
    <hyperlink r:id="rId1551" ref="S114"/>
    <hyperlink r:id="rId1552" ref="T114"/>
    <hyperlink r:id="rId1553" ref="U114"/>
    <hyperlink r:id="rId1554" ref="V114"/>
    <hyperlink r:id="rId1555" ref="W114"/>
    <hyperlink r:id="rId1556" ref="X114"/>
    <hyperlink r:id="rId1557" ref="Y114"/>
    <hyperlink r:id="rId1558" ref="Z114"/>
    <hyperlink r:id="rId1559" ref="B115"/>
    <hyperlink r:id="rId1560" ref="C115"/>
    <hyperlink r:id="rId1561" ref="J115"/>
    <hyperlink r:id="rId1562" ref="K115"/>
    <hyperlink r:id="rId1563" ref="M115"/>
    <hyperlink r:id="rId1564" ref="N115"/>
    <hyperlink r:id="rId1565" ref="S115"/>
    <hyperlink r:id="rId1566" ref="T115"/>
    <hyperlink r:id="rId1567" ref="U115"/>
    <hyperlink r:id="rId1568" ref="V115"/>
    <hyperlink r:id="rId1569" ref="W115"/>
    <hyperlink r:id="rId1570" ref="X115"/>
    <hyperlink r:id="rId1571" ref="Y115"/>
    <hyperlink r:id="rId1572" ref="Z115"/>
    <hyperlink r:id="rId1573" ref="B116"/>
    <hyperlink r:id="rId1574" ref="C116"/>
    <hyperlink r:id="rId1575" ref="J116"/>
    <hyperlink r:id="rId1576" ref="K116"/>
    <hyperlink r:id="rId1577" ref="M116"/>
    <hyperlink r:id="rId1578" ref="N116"/>
    <hyperlink r:id="rId1579" ref="S116"/>
    <hyperlink r:id="rId1580" ref="T116"/>
    <hyperlink r:id="rId1581" ref="U116"/>
    <hyperlink r:id="rId1582" ref="V116"/>
    <hyperlink r:id="rId1583" ref="W116"/>
    <hyperlink r:id="rId1584" ref="X116"/>
    <hyperlink r:id="rId1585" ref="Y116"/>
    <hyperlink r:id="rId1586" ref="Z116"/>
    <hyperlink r:id="rId1587" ref="B117"/>
    <hyperlink r:id="rId1588" ref="C117"/>
    <hyperlink r:id="rId1589" ref="J117"/>
    <hyperlink r:id="rId1590" ref="K117"/>
    <hyperlink r:id="rId1591" ref="M117"/>
    <hyperlink r:id="rId1592" ref="N117"/>
    <hyperlink r:id="rId1593" ref="S117"/>
    <hyperlink r:id="rId1594" ref="T117"/>
    <hyperlink r:id="rId1595" ref="U117"/>
    <hyperlink r:id="rId1596" ref="V117"/>
    <hyperlink r:id="rId1597" ref="W117"/>
    <hyperlink r:id="rId1598" ref="X117"/>
    <hyperlink r:id="rId1599" ref="Y117"/>
    <hyperlink r:id="rId1600" ref="Z117"/>
    <hyperlink r:id="rId1601" ref="B118"/>
    <hyperlink r:id="rId1602" ref="C118"/>
    <hyperlink r:id="rId1603" ref="J118"/>
    <hyperlink r:id="rId1604" ref="K118"/>
    <hyperlink r:id="rId1605" ref="M118"/>
    <hyperlink r:id="rId1606" ref="N118"/>
    <hyperlink r:id="rId1607" ref="S118"/>
    <hyperlink r:id="rId1608" ref="T118"/>
    <hyperlink r:id="rId1609" ref="U118"/>
    <hyperlink r:id="rId1610" ref="V118"/>
    <hyperlink r:id="rId1611" ref="W118"/>
    <hyperlink r:id="rId1612" ref="X118"/>
    <hyperlink r:id="rId1613" ref="Y118"/>
    <hyperlink r:id="rId1614" ref="Z118"/>
    <hyperlink r:id="rId1615" ref="B119"/>
    <hyperlink r:id="rId1616" ref="C119"/>
    <hyperlink r:id="rId1617" ref="J119"/>
    <hyperlink r:id="rId1618" ref="K119"/>
    <hyperlink r:id="rId1619" ref="N119"/>
    <hyperlink r:id="rId1620" ref="T119"/>
    <hyperlink r:id="rId1621" ref="U119"/>
    <hyperlink r:id="rId1622" ref="X119"/>
    <hyperlink r:id="rId1623" ref="Z119"/>
    <hyperlink r:id="rId1624" ref="B120"/>
    <hyperlink r:id="rId1625" ref="C120"/>
    <hyperlink r:id="rId1626" ref="J120"/>
    <hyperlink r:id="rId1627" ref="K120"/>
    <hyperlink r:id="rId1628" ref="M120"/>
    <hyperlink r:id="rId1629" ref="N120"/>
    <hyperlink r:id="rId1630" ref="S120"/>
    <hyperlink r:id="rId1631" ref="T120"/>
    <hyperlink r:id="rId1632" ref="U120"/>
    <hyperlink r:id="rId1633" ref="V120"/>
    <hyperlink r:id="rId1634" ref="W120"/>
    <hyperlink r:id="rId1635" ref="X120"/>
    <hyperlink r:id="rId1636" ref="Y120"/>
    <hyperlink r:id="rId1637" ref="Z120"/>
    <hyperlink r:id="rId1638" ref="B121"/>
    <hyperlink r:id="rId1639" ref="C121"/>
    <hyperlink r:id="rId1640" ref="J121"/>
    <hyperlink r:id="rId1641" ref="K121"/>
    <hyperlink r:id="rId1642" ref="M121"/>
    <hyperlink r:id="rId1643" ref="N121"/>
    <hyperlink r:id="rId1644" ref="S121"/>
    <hyperlink r:id="rId1645" ref="T121"/>
    <hyperlink r:id="rId1646" ref="U121"/>
    <hyperlink r:id="rId1647" ref="V121"/>
    <hyperlink r:id="rId1648" ref="W121"/>
    <hyperlink r:id="rId1649" ref="X121"/>
    <hyperlink r:id="rId1650" ref="Y121"/>
    <hyperlink r:id="rId1651" ref="Z121"/>
    <hyperlink r:id="rId1652" ref="B122"/>
    <hyperlink r:id="rId1653" ref="C122"/>
    <hyperlink r:id="rId1654" ref="J122"/>
    <hyperlink r:id="rId1655" ref="K122"/>
    <hyperlink r:id="rId1656" ref="M122"/>
    <hyperlink r:id="rId1657" ref="N122"/>
    <hyperlink r:id="rId1658" ref="S122"/>
    <hyperlink r:id="rId1659" ref="T122"/>
    <hyperlink r:id="rId1660" ref="U122"/>
    <hyperlink r:id="rId1661" ref="V122"/>
    <hyperlink r:id="rId1662" ref="W122"/>
    <hyperlink r:id="rId1663" ref="X122"/>
    <hyperlink r:id="rId1664" ref="Z122"/>
    <hyperlink r:id="rId1665" ref="B123"/>
    <hyperlink r:id="rId1666" ref="C123"/>
    <hyperlink r:id="rId1667" ref="J123"/>
    <hyperlink r:id="rId1668" ref="K123"/>
    <hyperlink r:id="rId1669" ref="M123"/>
    <hyperlink r:id="rId1670" ref="N123"/>
    <hyperlink r:id="rId1671" ref="S123"/>
    <hyperlink r:id="rId1672" ref="T123"/>
    <hyperlink r:id="rId1673" ref="U123"/>
    <hyperlink r:id="rId1674" ref="V123"/>
    <hyperlink r:id="rId1675" ref="W123"/>
    <hyperlink r:id="rId1676" ref="Z123"/>
    <hyperlink r:id="rId1677" ref="B124"/>
    <hyperlink r:id="rId1678" ref="C124"/>
    <hyperlink r:id="rId1679" ref="J124"/>
    <hyperlink r:id="rId1680" ref="K124"/>
    <hyperlink r:id="rId1681" ref="M124"/>
    <hyperlink r:id="rId1682" ref="N124"/>
    <hyperlink r:id="rId1683" ref="S124"/>
    <hyperlink r:id="rId1684" ref="T124"/>
    <hyperlink r:id="rId1685" ref="U124"/>
    <hyperlink r:id="rId1686" ref="V124"/>
    <hyperlink r:id="rId1687" ref="W124"/>
    <hyperlink r:id="rId1688" ref="X124"/>
    <hyperlink r:id="rId1689" ref="Z124"/>
    <hyperlink r:id="rId1690" ref="B125"/>
    <hyperlink r:id="rId1691" ref="C125"/>
    <hyperlink r:id="rId1692" ref="J125"/>
    <hyperlink r:id="rId1693" ref="K125"/>
    <hyperlink r:id="rId1694" ref="M125"/>
    <hyperlink r:id="rId1695" ref="N125"/>
    <hyperlink r:id="rId1696" ref="S125"/>
    <hyperlink r:id="rId1697" ref="T125"/>
    <hyperlink r:id="rId1698" ref="U125"/>
    <hyperlink r:id="rId1699" ref="V125"/>
    <hyperlink r:id="rId1700" ref="W125"/>
    <hyperlink r:id="rId1701" ref="X125"/>
    <hyperlink r:id="rId1702" ref="Y125"/>
    <hyperlink r:id="rId1703" ref="Z125"/>
    <hyperlink r:id="rId1704" ref="B126"/>
    <hyperlink r:id="rId1705" ref="C126"/>
    <hyperlink r:id="rId1706" ref="J126"/>
    <hyperlink r:id="rId1707" ref="K126"/>
    <hyperlink r:id="rId1708" ref="M126"/>
    <hyperlink r:id="rId1709" ref="N126"/>
    <hyperlink r:id="rId1710" ref="S126"/>
    <hyperlink r:id="rId1711" ref="T126"/>
    <hyperlink r:id="rId1712" ref="U126"/>
    <hyperlink r:id="rId1713" ref="V126"/>
    <hyperlink r:id="rId1714" ref="W126"/>
    <hyperlink r:id="rId1715" ref="X126"/>
    <hyperlink r:id="rId1716" ref="Y126"/>
    <hyperlink r:id="rId1717" ref="Z126"/>
    <hyperlink r:id="rId1718" ref="B127"/>
    <hyperlink r:id="rId1719" ref="C127"/>
    <hyperlink r:id="rId1720" ref="J127"/>
    <hyperlink r:id="rId1721" ref="K127"/>
    <hyperlink r:id="rId1722" ref="M127"/>
    <hyperlink r:id="rId1723" ref="N127"/>
    <hyperlink r:id="rId1724" ref="S127"/>
    <hyperlink r:id="rId1725" ref="T127"/>
    <hyperlink r:id="rId1726" ref="U127"/>
    <hyperlink r:id="rId1727" ref="V127"/>
    <hyperlink r:id="rId1728" ref="W127"/>
    <hyperlink r:id="rId1729" ref="X127"/>
    <hyperlink r:id="rId1730" ref="Y127"/>
    <hyperlink r:id="rId1731" ref="Z127"/>
    <hyperlink r:id="rId1732" ref="B128"/>
    <hyperlink r:id="rId1733" ref="C128"/>
    <hyperlink r:id="rId1734" ref="J128"/>
    <hyperlink r:id="rId1735" ref="K128"/>
    <hyperlink r:id="rId1736" ref="M128"/>
    <hyperlink r:id="rId1737" ref="N128"/>
    <hyperlink r:id="rId1738" ref="S128"/>
    <hyperlink r:id="rId1739" ref="T128"/>
    <hyperlink r:id="rId1740" ref="U128"/>
    <hyperlink r:id="rId1741" ref="V128"/>
    <hyperlink r:id="rId1742" ref="W128"/>
    <hyperlink r:id="rId1743" ref="Y128"/>
    <hyperlink r:id="rId1744" ref="Z128"/>
    <hyperlink r:id="rId1745" ref="B129"/>
    <hyperlink r:id="rId1746" ref="C129"/>
    <hyperlink r:id="rId1747" ref="J129"/>
    <hyperlink r:id="rId1748" ref="K129"/>
    <hyperlink r:id="rId1749" ref="M129"/>
    <hyperlink r:id="rId1750" ref="N129"/>
    <hyperlink r:id="rId1751" ref="T129"/>
    <hyperlink r:id="rId1752" ref="U129"/>
    <hyperlink r:id="rId1753" ref="V129"/>
    <hyperlink r:id="rId1754" ref="W129"/>
    <hyperlink r:id="rId1755" ref="X129"/>
    <hyperlink r:id="rId1756" ref="Y129"/>
    <hyperlink r:id="rId1757" ref="Z129"/>
    <hyperlink r:id="rId1758" ref="B130"/>
    <hyperlink r:id="rId1759" ref="C130"/>
    <hyperlink r:id="rId1760" ref="J130"/>
    <hyperlink r:id="rId1761" ref="K130"/>
    <hyperlink r:id="rId1762" ref="M130"/>
    <hyperlink r:id="rId1763" ref="N130"/>
    <hyperlink r:id="rId1764" ref="S130"/>
    <hyperlink r:id="rId1765" ref="T130"/>
    <hyperlink r:id="rId1766" ref="U130"/>
    <hyperlink r:id="rId1767" ref="V130"/>
    <hyperlink r:id="rId1768" ref="W130"/>
    <hyperlink r:id="rId1769" ref="X130"/>
    <hyperlink r:id="rId1770" ref="Y130"/>
    <hyperlink r:id="rId1771" ref="Z130"/>
    <hyperlink r:id="rId1772" ref="B131"/>
    <hyperlink r:id="rId1773" ref="C131"/>
    <hyperlink r:id="rId1774" ref="J131"/>
    <hyperlink r:id="rId1775" ref="K131"/>
    <hyperlink r:id="rId1776" ref="M131"/>
    <hyperlink r:id="rId1777" ref="N131"/>
    <hyperlink r:id="rId1778" ref="S131"/>
    <hyperlink r:id="rId1779" ref="T131"/>
    <hyperlink r:id="rId1780" ref="U131"/>
    <hyperlink r:id="rId1781" ref="V131"/>
    <hyperlink r:id="rId1782" ref="W131"/>
    <hyperlink r:id="rId1783" ref="X131"/>
    <hyperlink r:id="rId1784" ref="Z131"/>
    <hyperlink r:id="rId1785" ref="B132"/>
    <hyperlink r:id="rId1786" ref="C132"/>
    <hyperlink r:id="rId1787" ref="J132"/>
    <hyperlink r:id="rId1788" ref="K132"/>
    <hyperlink r:id="rId1789" ref="N132"/>
    <hyperlink r:id="rId1790" ref="S132"/>
    <hyperlink r:id="rId1791" ref="T132"/>
    <hyperlink r:id="rId1792" ref="U132"/>
    <hyperlink r:id="rId1793" ref="V132"/>
    <hyperlink r:id="rId1794" ref="W132"/>
    <hyperlink r:id="rId1795" ref="X132"/>
    <hyperlink r:id="rId1796" ref="Y132"/>
    <hyperlink r:id="rId1797" ref="Z132"/>
    <hyperlink r:id="rId1798" ref="B133"/>
    <hyperlink r:id="rId1799" ref="C133"/>
    <hyperlink r:id="rId1800" ref="J133"/>
    <hyperlink r:id="rId1801" ref="K133"/>
    <hyperlink r:id="rId1802" ref="M133"/>
    <hyperlink r:id="rId1803" ref="N133"/>
    <hyperlink r:id="rId1804" ref="S133"/>
    <hyperlink r:id="rId1805" ref="T133"/>
    <hyperlink r:id="rId1806" ref="U133"/>
    <hyperlink r:id="rId1807" ref="V133"/>
    <hyperlink r:id="rId1808" ref="W133"/>
    <hyperlink r:id="rId1809" ref="X133"/>
    <hyperlink r:id="rId1810" ref="Y133"/>
    <hyperlink r:id="rId1811" ref="Z133"/>
    <hyperlink r:id="rId1812" ref="B134"/>
    <hyperlink r:id="rId1813" ref="C134"/>
    <hyperlink r:id="rId1814" ref="J134"/>
    <hyperlink r:id="rId1815" ref="K134"/>
    <hyperlink r:id="rId1816" ref="M134"/>
    <hyperlink r:id="rId1817" ref="N134"/>
    <hyperlink r:id="rId1818" ref="S134"/>
    <hyperlink r:id="rId1819" ref="T134"/>
    <hyperlink r:id="rId1820" ref="U134"/>
    <hyperlink r:id="rId1821" ref="V134"/>
    <hyperlink r:id="rId1822" ref="W134"/>
    <hyperlink r:id="rId1823" ref="X134"/>
    <hyperlink r:id="rId1824" ref="Y134"/>
    <hyperlink r:id="rId1825" ref="Z134"/>
    <hyperlink r:id="rId1826" ref="B135"/>
    <hyperlink r:id="rId1827" ref="C135"/>
    <hyperlink r:id="rId1828" ref="J135"/>
    <hyperlink r:id="rId1829" ref="K135"/>
    <hyperlink r:id="rId1830" ref="S135"/>
    <hyperlink r:id="rId1831" ref="T135"/>
    <hyperlink r:id="rId1832" ref="U135"/>
    <hyperlink r:id="rId1833" ref="V135"/>
    <hyperlink r:id="rId1834" ref="W135"/>
    <hyperlink r:id="rId1835" ref="X135"/>
    <hyperlink r:id="rId1836" ref="Y135"/>
    <hyperlink r:id="rId1837" ref="Z135"/>
    <hyperlink r:id="rId1838" ref="B136"/>
    <hyperlink r:id="rId1839" ref="C136"/>
    <hyperlink r:id="rId1840" ref="J136"/>
    <hyperlink r:id="rId1841" ref="K136"/>
    <hyperlink r:id="rId1842" ref="S136"/>
    <hyperlink r:id="rId1843" ref="T136"/>
    <hyperlink r:id="rId1844" ref="U136"/>
    <hyperlink r:id="rId1845" ref="X136"/>
    <hyperlink r:id="rId1846" ref="Y136"/>
    <hyperlink r:id="rId1847" ref="Z136"/>
    <hyperlink r:id="rId1848" ref="B137"/>
    <hyperlink r:id="rId1849" ref="C137"/>
    <hyperlink r:id="rId1850" ref="J137"/>
    <hyperlink r:id="rId1851" ref="K137"/>
    <hyperlink r:id="rId1852" ref="M137"/>
    <hyperlink r:id="rId1853" ref="N137"/>
    <hyperlink r:id="rId1854" ref="S137"/>
    <hyperlink r:id="rId1855" ref="T137"/>
    <hyperlink r:id="rId1856" ref="U137"/>
    <hyperlink r:id="rId1857" ref="V137"/>
    <hyperlink r:id="rId1858" ref="W137"/>
    <hyperlink r:id="rId1859" ref="X137"/>
    <hyperlink r:id="rId1860" ref="Y137"/>
    <hyperlink r:id="rId1861" ref="Z137"/>
    <hyperlink r:id="rId1862" ref="B138"/>
    <hyperlink r:id="rId1863" ref="C138"/>
    <hyperlink r:id="rId1864" ref="J138"/>
    <hyperlink r:id="rId1865" ref="K138"/>
    <hyperlink r:id="rId1866" ref="M138"/>
    <hyperlink r:id="rId1867" ref="N138"/>
    <hyperlink r:id="rId1868" ref="S138"/>
    <hyperlink r:id="rId1869" ref="T138"/>
    <hyperlink r:id="rId1870" ref="U138"/>
    <hyperlink r:id="rId1871" ref="V138"/>
    <hyperlink r:id="rId1872" ref="W138"/>
    <hyperlink r:id="rId1873" ref="X138"/>
    <hyperlink r:id="rId1874" ref="Z138"/>
    <hyperlink r:id="rId1875" ref="B139"/>
    <hyperlink r:id="rId1876" ref="C139"/>
    <hyperlink r:id="rId1877" ref="J139"/>
    <hyperlink r:id="rId1878" ref="K139"/>
    <hyperlink r:id="rId1879" ref="S139"/>
    <hyperlink r:id="rId1880" ref="T139"/>
    <hyperlink r:id="rId1881" ref="U139"/>
    <hyperlink r:id="rId1882" ref="V139"/>
    <hyperlink r:id="rId1883" ref="W139"/>
    <hyperlink r:id="rId1884" ref="X139"/>
    <hyperlink r:id="rId1885" ref="Y139"/>
    <hyperlink r:id="rId1886" ref="Z139"/>
    <hyperlink r:id="rId1887" ref="B140"/>
    <hyperlink r:id="rId1888" ref="C140"/>
    <hyperlink r:id="rId1889" ref="J140"/>
    <hyperlink r:id="rId1890" ref="K140"/>
    <hyperlink r:id="rId1891" ref="M140"/>
    <hyperlink r:id="rId1892" ref="N140"/>
    <hyperlink r:id="rId1893" ref="S140"/>
    <hyperlink r:id="rId1894" ref="T140"/>
    <hyperlink r:id="rId1895" ref="U140"/>
    <hyperlink r:id="rId1896" ref="V140"/>
    <hyperlink r:id="rId1897" ref="W140"/>
    <hyperlink r:id="rId1898" ref="X140"/>
    <hyperlink r:id="rId1899" ref="Y140"/>
    <hyperlink r:id="rId1900" ref="Z140"/>
    <hyperlink r:id="rId1901" ref="B141"/>
    <hyperlink r:id="rId1902" ref="C141"/>
    <hyperlink r:id="rId1903" ref="J141"/>
    <hyperlink r:id="rId1904" ref="K141"/>
    <hyperlink r:id="rId1905" ref="S141"/>
    <hyperlink r:id="rId1906" ref="T141"/>
    <hyperlink r:id="rId1907" ref="U141"/>
    <hyperlink r:id="rId1908" ref="V141"/>
    <hyperlink r:id="rId1909" ref="W141"/>
    <hyperlink r:id="rId1910" ref="X141"/>
    <hyperlink r:id="rId1911" ref="Y141"/>
    <hyperlink r:id="rId1912" ref="Z141"/>
    <hyperlink r:id="rId1913" ref="B142"/>
    <hyperlink r:id="rId1914" ref="C142"/>
    <hyperlink r:id="rId1915" ref="J142"/>
    <hyperlink r:id="rId1916" ref="K142"/>
    <hyperlink r:id="rId1917" ref="M142"/>
    <hyperlink r:id="rId1918" ref="N142"/>
    <hyperlink r:id="rId1919" ref="S142"/>
    <hyperlink r:id="rId1920" ref="T142"/>
    <hyperlink r:id="rId1921" ref="U142"/>
    <hyperlink r:id="rId1922" ref="W142"/>
    <hyperlink r:id="rId1923" ref="Y142"/>
    <hyperlink r:id="rId1924" ref="Z142"/>
    <hyperlink r:id="rId1925" ref="B143"/>
    <hyperlink r:id="rId1926" ref="C143"/>
    <hyperlink r:id="rId1927" ref="J143"/>
    <hyperlink r:id="rId1928" ref="K143"/>
    <hyperlink r:id="rId1929" ref="S143"/>
    <hyperlink r:id="rId1930" ref="T143"/>
    <hyperlink r:id="rId1931" ref="U143"/>
    <hyperlink r:id="rId1932" ref="V143"/>
    <hyperlink r:id="rId1933" ref="W143"/>
    <hyperlink r:id="rId1934" ref="X143"/>
    <hyperlink r:id="rId1935" ref="Y143"/>
    <hyperlink r:id="rId1936" ref="Z143"/>
    <hyperlink r:id="rId1937" ref="B144"/>
    <hyperlink r:id="rId1938" ref="C144"/>
    <hyperlink r:id="rId1939" ref="J144"/>
    <hyperlink r:id="rId1940" ref="K144"/>
    <hyperlink r:id="rId1941" ref="M144"/>
    <hyperlink r:id="rId1942" ref="N144"/>
    <hyperlink r:id="rId1943" ref="S144"/>
    <hyperlink r:id="rId1944" ref="T144"/>
    <hyperlink r:id="rId1945" ref="U144"/>
    <hyperlink r:id="rId1946" ref="V144"/>
    <hyperlink r:id="rId1947" ref="W144"/>
    <hyperlink r:id="rId1948" ref="X144"/>
    <hyperlink r:id="rId1949" ref="Y144"/>
    <hyperlink r:id="rId1950" ref="Z144"/>
    <hyperlink r:id="rId1951" ref="B145"/>
    <hyperlink r:id="rId1952" ref="C145"/>
    <hyperlink r:id="rId1953" ref="J145"/>
    <hyperlink r:id="rId1954" ref="K145"/>
    <hyperlink r:id="rId1955" ref="T145"/>
    <hyperlink r:id="rId1956" ref="U145"/>
    <hyperlink r:id="rId1957" ref="V145"/>
    <hyperlink r:id="rId1958" ref="W145"/>
    <hyperlink r:id="rId1959" ref="Z145"/>
    <hyperlink r:id="rId1960" ref="B146"/>
    <hyperlink r:id="rId1961" ref="C146"/>
    <hyperlink r:id="rId1962" ref="K146"/>
    <hyperlink r:id="rId1963" ref="T146"/>
    <hyperlink r:id="rId1964" ref="U146"/>
    <hyperlink r:id="rId1965" ref="X146"/>
    <hyperlink r:id="rId1966" ref="B147"/>
    <hyperlink r:id="rId1967" ref="C147"/>
    <hyperlink r:id="rId1968" ref="J147"/>
    <hyperlink r:id="rId1969" ref="K147"/>
    <hyperlink r:id="rId1970" ref="M147"/>
    <hyperlink r:id="rId1971" ref="N147"/>
    <hyperlink r:id="rId1972" ref="S147"/>
    <hyperlink r:id="rId1973" ref="T147"/>
    <hyperlink r:id="rId1974" ref="U147"/>
    <hyperlink r:id="rId1975" ref="V147"/>
    <hyperlink r:id="rId1976" ref="W147"/>
    <hyperlink r:id="rId1977" ref="X147"/>
    <hyperlink r:id="rId1978" ref="Z147"/>
    <hyperlink r:id="rId1979" ref="B148"/>
    <hyperlink r:id="rId1980" ref="C148"/>
    <hyperlink r:id="rId1981" ref="J148"/>
    <hyperlink r:id="rId1982" ref="K148"/>
    <hyperlink r:id="rId1983" ref="M148"/>
    <hyperlink r:id="rId1984" ref="N148"/>
    <hyperlink r:id="rId1985" ref="S148"/>
    <hyperlink r:id="rId1986" ref="T148"/>
    <hyperlink r:id="rId1987" ref="U148"/>
    <hyperlink r:id="rId1988" ref="V148"/>
    <hyperlink r:id="rId1989" ref="W148"/>
    <hyperlink r:id="rId1990" ref="X148"/>
    <hyperlink r:id="rId1991" ref="Z148"/>
    <hyperlink r:id="rId1992" ref="B149"/>
    <hyperlink r:id="rId1993" ref="C149"/>
    <hyperlink r:id="rId1994" ref="J149"/>
    <hyperlink r:id="rId1995" ref="K149"/>
    <hyperlink r:id="rId1996" ref="M149"/>
    <hyperlink r:id="rId1997" ref="N149"/>
    <hyperlink r:id="rId1998" ref="T149"/>
    <hyperlink r:id="rId1999" ref="U149"/>
    <hyperlink r:id="rId2000" ref="W149"/>
    <hyperlink r:id="rId2001" ref="Z149"/>
    <hyperlink r:id="rId2002" ref="B150"/>
    <hyperlink r:id="rId2003" ref="C150"/>
    <hyperlink r:id="rId2004" ref="J150"/>
    <hyperlink r:id="rId2005" ref="K150"/>
    <hyperlink r:id="rId2006" ref="S150"/>
    <hyperlink r:id="rId2007" ref="T150"/>
    <hyperlink r:id="rId2008" ref="U150"/>
    <hyperlink r:id="rId2009" ref="V150"/>
    <hyperlink r:id="rId2010" ref="W150"/>
    <hyperlink r:id="rId2011" ref="Z150"/>
    <hyperlink r:id="rId2012" ref="B151"/>
    <hyperlink r:id="rId2013" ref="C151"/>
    <hyperlink r:id="rId2014" ref="J151"/>
    <hyperlink r:id="rId2015" ref="K151"/>
    <hyperlink r:id="rId2016" ref="M151"/>
    <hyperlink r:id="rId2017" ref="N151"/>
    <hyperlink r:id="rId2018" ref="T151"/>
    <hyperlink r:id="rId2019" ref="U151"/>
    <hyperlink r:id="rId2020" ref="V151"/>
    <hyperlink r:id="rId2021" ref="W151"/>
    <hyperlink r:id="rId2022" ref="Z151"/>
    <hyperlink r:id="rId2023" ref="B152"/>
    <hyperlink r:id="rId2024" ref="C152"/>
    <hyperlink r:id="rId2025" ref="J152"/>
    <hyperlink r:id="rId2026" ref="K152"/>
    <hyperlink r:id="rId2027" ref="S152"/>
    <hyperlink r:id="rId2028" ref="T152"/>
    <hyperlink r:id="rId2029" ref="U152"/>
    <hyperlink r:id="rId2030" ref="V152"/>
    <hyperlink r:id="rId2031" ref="W152"/>
    <hyperlink r:id="rId2032" ref="X152"/>
    <hyperlink r:id="rId2033" ref="Z152"/>
    <hyperlink r:id="rId2034" ref="B153"/>
    <hyperlink r:id="rId2035" ref="C153"/>
    <hyperlink r:id="rId2036" ref="J153"/>
    <hyperlink r:id="rId2037" ref="K153"/>
    <hyperlink r:id="rId2038" ref="N153"/>
    <hyperlink r:id="rId2039" ref="T153"/>
    <hyperlink r:id="rId2040" ref="U153"/>
    <hyperlink r:id="rId2041" ref="V153"/>
    <hyperlink r:id="rId2042" ref="W153"/>
    <hyperlink r:id="rId2043" ref="B154"/>
    <hyperlink r:id="rId2044" ref="C154"/>
    <hyperlink r:id="rId2045" ref="J154"/>
    <hyperlink r:id="rId2046" ref="K154"/>
    <hyperlink r:id="rId2047" ref="N154"/>
    <hyperlink r:id="rId2048" ref="S154"/>
    <hyperlink r:id="rId2049" ref="T154"/>
    <hyperlink r:id="rId2050" ref="U154"/>
    <hyperlink r:id="rId2051" ref="V154"/>
    <hyperlink r:id="rId2052" ref="W154"/>
    <hyperlink r:id="rId2053" ref="X154"/>
    <hyperlink r:id="rId2054" ref="Z154"/>
    <hyperlink r:id="rId2055" ref="B155"/>
    <hyperlink r:id="rId2056" ref="C155"/>
    <hyperlink r:id="rId2057" ref="K155"/>
    <hyperlink r:id="rId2058" ref="N155"/>
    <hyperlink r:id="rId2059" ref="Z155"/>
    <hyperlink r:id="rId2060" ref="B156"/>
    <hyperlink r:id="rId2061" ref="C156"/>
    <hyperlink r:id="rId2062" ref="K156"/>
    <hyperlink r:id="rId2063" ref="N156"/>
    <hyperlink r:id="rId2064" ref="V156"/>
    <hyperlink r:id="rId2065" ref="B157"/>
    <hyperlink r:id="rId2066" ref="C157"/>
    <hyperlink r:id="rId2067" ref="K157"/>
    <hyperlink r:id="rId2068" ref="B158"/>
    <hyperlink r:id="rId2069" ref="C158"/>
    <hyperlink r:id="rId2070" ref="T158"/>
    <hyperlink r:id="rId2071" ref="U158"/>
    <hyperlink r:id="rId2072" ref="W158"/>
    <hyperlink r:id="rId2073" ref="B159"/>
    <hyperlink r:id="rId2074" ref="C159"/>
    <hyperlink r:id="rId2075" ref="J159"/>
    <hyperlink r:id="rId2076" ref="K159"/>
    <hyperlink r:id="rId2077" ref="M159"/>
    <hyperlink r:id="rId2078" ref="N159"/>
    <hyperlink r:id="rId2079" ref="S159"/>
    <hyperlink r:id="rId2080" ref="T159"/>
    <hyperlink r:id="rId2081" ref="U159"/>
    <hyperlink r:id="rId2082" ref="V159"/>
    <hyperlink r:id="rId2083" ref="W159"/>
    <hyperlink r:id="rId2084" ref="X159"/>
    <hyperlink r:id="rId2085" ref="Y159"/>
    <hyperlink r:id="rId2086" ref="Z159"/>
    <hyperlink r:id="rId2087" ref="B160"/>
    <hyperlink r:id="rId2088" ref="C160"/>
    <hyperlink r:id="rId2089" ref="J160"/>
    <hyperlink r:id="rId2090" ref="K160"/>
    <hyperlink r:id="rId2091" ref="M160"/>
    <hyperlink r:id="rId2092" ref="N160"/>
    <hyperlink r:id="rId2093" ref="S160"/>
    <hyperlink r:id="rId2094" ref="T160"/>
    <hyperlink r:id="rId2095" ref="U160"/>
    <hyperlink r:id="rId2096" ref="V160"/>
    <hyperlink r:id="rId2097" ref="W160"/>
    <hyperlink r:id="rId2098" ref="X160"/>
    <hyperlink r:id="rId2099" ref="Y160"/>
    <hyperlink r:id="rId2100" ref="Z160"/>
    <hyperlink r:id="rId2101" ref="B161"/>
    <hyperlink r:id="rId2102" ref="C161"/>
    <hyperlink r:id="rId2103" ref="J161"/>
    <hyperlink r:id="rId2104" ref="K161"/>
    <hyperlink r:id="rId2105" ref="M161"/>
    <hyperlink r:id="rId2106" ref="N161"/>
    <hyperlink r:id="rId2107" ref="S161"/>
    <hyperlink r:id="rId2108" ref="T161"/>
    <hyperlink r:id="rId2109" ref="U161"/>
    <hyperlink r:id="rId2110" ref="V161"/>
    <hyperlink r:id="rId2111" ref="W161"/>
    <hyperlink r:id="rId2112" ref="X161"/>
    <hyperlink r:id="rId2113" ref="Y161"/>
    <hyperlink r:id="rId2114" ref="Z161"/>
    <hyperlink r:id="rId2115" ref="B162"/>
    <hyperlink r:id="rId2116" ref="C162"/>
    <hyperlink r:id="rId2117" ref="J162"/>
    <hyperlink r:id="rId2118" ref="K162"/>
    <hyperlink r:id="rId2119" ref="M162"/>
    <hyperlink r:id="rId2120" ref="N162"/>
    <hyperlink r:id="rId2121" ref="S162"/>
    <hyperlink r:id="rId2122" ref="T162"/>
    <hyperlink r:id="rId2123" ref="U162"/>
    <hyperlink r:id="rId2124" ref="V162"/>
    <hyperlink r:id="rId2125" ref="W162"/>
    <hyperlink r:id="rId2126" ref="X162"/>
    <hyperlink r:id="rId2127" ref="Y162"/>
    <hyperlink r:id="rId2128" ref="Z162"/>
    <hyperlink r:id="rId2129" ref="B163"/>
    <hyperlink r:id="rId2130" ref="C163"/>
    <hyperlink r:id="rId2131" ref="J163"/>
    <hyperlink r:id="rId2132" ref="K163"/>
    <hyperlink r:id="rId2133" ref="M163"/>
    <hyperlink r:id="rId2134" ref="N163"/>
    <hyperlink r:id="rId2135" ref="S163"/>
    <hyperlink r:id="rId2136" ref="T163"/>
    <hyperlink r:id="rId2137" ref="U163"/>
    <hyperlink r:id="rId2138" ref="V163"/>
    <hyperlink r:id="rId2139" ref="W163"/>
    <hyperlink r:id="rId2140" ref="X163"/>
    <hyperlink r:id="rId2141" ref="Y163"/>
    <hyperlink r:id="rId2142" ref="Z163"/>
    <hyperlink r:id="rId2143" ref="B164"/>
    <hyperlink r:id="rId2144" ref="C164"/>
    <hyperlink r:id="rId2145" ref="J164"/>
    <hyperlink r:id="rId2146" ref="K164"/>
    <hyperlink r:id="rId2147" ref="M164"/>
    <hyperlink r:id="rId2148" ref="N164"/>
    <hyperlink r:id="rId2149" ref="S164"/>
    <hyperlink r:id="rId2150" ref="T164"/>
    <hyperlink r:id="rId2151" ref="U164"/>
    <hyperlink r:id="rId2152" ref="V164"/>
    <hyperlink r:id="rId2153" ref="W164"/>
    <hyperlink r:id="rId2154" ref="X164"/>
    <hyperlink r:id="rId2155" ref="Y164"/>
    <hyperlink r:id="rId2156" ref="Z164"/>
    <hyperlink r:id="rId2157" ref="B165"/>
    <hyperlink r:id="rId2158" ref="C165"/>
    <hyperlink r:id="rId2159" ref="J165"/>
    <hyperlink r:id="rId2160" ref="K165"/>
    <hyperlink r:id="rId2161" ref="M165"/>
    <hyperlink r:id="rId2162" ref="N165"/>
    <hyperlink r:id="rId2163" ref="S165"/>
    <hyperlink r:id="rId2164" ref="T165"/>
    <hyperlink r:id="rId2165" ref="U165"/>
    <hyperlink r:id="rId2166" ref="V165"/>
    <hyperlink r:id="rId2167" ref="W165"/>
    <hyperlink r:id="rId2168" ref="X165"/>
    <hyperlink r:id="rId2169" ref="Y165"/>
    <hyperlink r:id="rId2170" ref="Z165"/>
    <hyperlink r:id="rId2171" ref="B166"/>
    <hyperlink r:id="rId2172" ref="C166"/>
    <hyperlink r:id="rId2173" ref="J166"/>
    <hyperlink r:id="rId2174" ref="K166"/>
    <hyperlink r:id="rId2175" ref="M166"/>
    <hyperlink r:id="rId2176" ref="N166"/>
    <hyperlink r:id="rId2177" ref="S166"/>
    <hyperlink r:id="rId2178" ref="T166"/>
    <hyperlink r:id="rId2179" ref="U166"/>
    <hyperlink r:id="rId2180" ref="V166"/>
    <hyperlink r:id="rId2181" ref="W166"/>
    <hyperlink r:id="rId2182" ref="X166"/>
    <hyperlink r:id="rId2183" ref="Z166"/>
    <hyperlink r:id="rId2184" ref="B167"/>
    <hyperlink r:id="rId2185" ref="C167"/>
    <hyperlink r:id="rId2186" ref="J167"/>
    <hyperlink r:id="rId2187" ref="K167"/>
    <hyperlink r:id="rId2188" ref="M167"/>
    <hyperlink r:id="rId2189" ref="N167"/>
    <hyperlink r:id="rId2190" ref="S167"/>
    <hyperlink r:id="rId2191" ref="T167"/>
    <hyperlink r:id="rId2192" ref="U167"/>
    <hyperlink r:id="rId2193" ref="V167"/>
    <hyperlink r:id="rId2194" ref="W167"/>
    <hyperlink r:id="rId2195" ref="X167"/>
    <hyperlink r:id="rId2196" ref="Y167"/>
    <hyperlink r:id="rId2197" ref="Z167"/>
    <hyperlink r:id="rId2198" ref="B168"/>
    <hyperlink r:id="rId2199" ref="C168"/>
    <hyperlink r:id="rId2200" ref="J168"/>
    <hyperlink r:id="rId2201" ref="K168"/>
    <hyperlink r:id="rId2202" ref="M168"/>
    <hyperlink r:id="rId2203" ref="N168"/>
    <hyperlink r:id="rId2204" ref="S168"/>
    <hyperlink r:id="rId2205" ref="T168"/>
    <hyperlink r:id="rId2206" ref="U168"/>
    <hyperlink r:id="rId2207" ref="V168"/>
    <hyperlink r:id="rId2208" ref="W168"/>
    <hyperlink r:id="rId2209" ref="X168"/>
    <hyperlink r:id="rId2210" ref="Y168"/>
    <hyperlink r:id="rId2211" ref="Z168"/>
    <hyperlink r:id="rId2212" ref="B169"/>
    <hyperlink r:id="rId2213" ref="C169"/>
    <hyperlink r:id="rId2214" ref="J169"/>
    <hyperlink r:id="rId2215" ref="K169"/>
    <hyperlink r:id="rId2216" ref="M169"/>
    <hyperlink r:id="rId2217" ref="N169"/>
    <hyperlink r:id="rId2218" ref="S169"/>
    <hyperlink r:id="rId2219" ref="T169"/>
    <hyperlink r:id="rId2220" ref="U169"/>
    <hyperlink r:id="rId2221" ref="V169"/>
    <hyperlink r:id="rId2222" ref="W169"/>
    <hyperlink r:id="rId2223" ref="X169"/>
    <hyperlink r:id="rId2224" ref="Y169"/>
    <hyperlink r:id="rId2225" ref="Z169"/>
    <hyperlink r:id="rId2226" ref="B170"/>
    <hyperlink r:id="rId2227" ref="C170"/>
    <hyperlink r:id="rId2228" ref="J170"/>
    <hyperlink r:id="rId2229" ref="K170"/>
    <hyperlink r:id="rId2230" ref="N170"/>
    <hyperlink r:id="rId2231" ref="S170"/>
    <hyperlink r:id="rId2232" ref="T170"/>
    <hyperlink r:id="rId2233" ref="U170"/>
    <hyperlink r:id="rId2234" ref="V170"/>
    <hyperlink r:id="rId2235" ref="W170"/>
    <hyperlink r:id="rId2236" ref="X170"/>
    <hyperlink r:id="rId2237" ref="Y170"/>
    <hyperlink r:id="rId2238" ref="Z170"/>
    <hyperlink r:id="rId2239" ref="B171"/>
    <hyperlink r:id="rId2240" ref="C171"/>
    <hyperlink r:id="rId2241" ref="J171"/>
    <hyperlink r:id="rId2242" ref="K171"/>
    <hyperlink r:id="rId2243" ref="M171"/>
    <hyperlink r:id="rId2244" ref="N171"/>
    <hyperlink r:id="rId2245" ref="S171"/>
    <hyperlink r:id="rId2246" ref="T171"/>
    <hyperlink r:id="rId2247" ref="U171"/>
    <hyperlink r:id="rId2248" ref="V171"/>
    <hyperlink r:id="rId2249" ref="W171"/>
    <hyperlink r:id="rId2250" ref="X171"/>
    <hyperlink r:id="rId2251" ref="Y171"/>
    <hyperlink r:id="rId2252" ref="Z171"/>
    <hyperlink r:id="rId2253" ref="B172"/>
    <hyperlink r:id="rId2254" ref="C172"/>
    <hyperlink r:id="rId2255" ref="J172"/>
    <hyperlink r:id="rId2256" ref="K172"/>
    <hyperlink r:id="rId2257" ref="M172"/>
    <hyperlink r:id="rId2258" ref="N172"/>
    <hyperlink r:id="rId2259" ref="S172"/>
    <hyperlink r:id="rId2260" ref="T172"/>
    <hyperlink r:id="rId2261" ref="U172"/>
    <hyperlink r:id="rId2262" ref="V172"/>
    <hyperlink r:id="rId2263" ref="W172"/>
    <hyperlink r:id="rId2264" ref="X172"/>
    <hyperlink r:id="rId2265" ref="Y172"/>
    <hyperlink r:id="rId2266" ref="Z172"/>
    <hyperlink r:id="rId2267" ref="B173"/>
    <hyperlink r:id="rId2268" ref="C173"/>
    <hyperlink r:id="rId2269" ref="J173"/>
    <hyperlink r:id="rId2270" ref="K173"/>
    <hyperlink r:id="rId2271" ref="M173"/>
    <hyperlink r:id="rId2272" ref="N173"/>
    <hyperlink r:id="rId2273" ref="S173"/>
    <hyperlink r:id="rId2274" ref="T173"/>
    <hyperlink r:id="rId2275" ref="U173"/>
    <hyperlink r:id="rId2276" ref="V173"/>
    <hyperlink r:id="rId2277" ref="W173"/>
    <hyperlink r:id="rId2278" ref="X173"/>
    <hyperlink r:id="rId2279" ref="Y173"/>
    <hyperlink r:id="rId2280" ref="Z173"/>
    <hyperlink r:id="rId2281" ref="B174"/>
    <hyperlink r:id="rId2282" ref="C174"/>
    <hyperlink r:id="rId2283" ref="J174"/>
    <hyperlink r:id="rId2284" ref="K174"/>
    <hyperlink r:id="rId2285" ref="M174"/>
    <hyperlink r:id="rId2286" ref="N174"/>
    <hyperlink r:id="rId2287" ref="S174"/>
    <hyperlink r:id="rId2288" ref="T174"/>
    <hyperlink r:id="rId2289" ref="U174"/>
    <hyperlink r:id="rId2290" ref="V174"/>
    <hyperlink r:id="rId2291" ref="W174"/>
    <hyperlink r:id="rId2292" ref="X174"/>
    <hyperlink r:id="rId2293" ref="Y174"/>
    <hyperlink r:id="rId2294" ref="Z174"/>
    <hyperlink r:id="rId2295" ref="B175"/>
    <hyperlink r:id="rId2296" ref="C175"/>
    <hyperlink r:id="rId2297" ref="J175"/>
    <hyperlink r:id="rId2298" ref="K175"/>
    <hyperlink r:id="rId2299" ref="M175"/>
    <hyperlink r:id="rId2300" ref="N175"/>
    <hyperlink r:id="rId2301" ref="S175"/>
    <hyperlink r:id="rId2302" ref="T175"/>
    <hyperlink r:id="rId2303" ref="U175"/>
    <hyperlink r:id="rId2304" ref="V175"/>
    <hyperlink r:id="rId2305" ref="W175"/>
    <hyperlink r:id="rId2306" ref="X175"/>
    <hyperlink r:id="rId2307" ref="Y175"/>
    <hyperlink r:id="rId2308" ref="Z175"/>
    <hyperlink r:id="rId2309" ref="B176"/>
    <hyperlink r:id="rId2310" ref="C176"/>
    <hyperlink r:id="rId2311" ref="J176"/>
    <hyperlink r:id="rId2312" ref="K176"/>
    <hyperlink r:id="rId2313" ref="M176"/>
    <hyperlink r:id="rId2314" ref="N176"/>
    <hyperlink r:id="rId2315" ref="S176"/>
    <hyperlink r:id="rId2316" ref="T176"/>
    <hyperlink r:id="rId2317" ref="U176"/>
    <hyperlink r:id="rId2318" ref="V176"/>
    <hyperlink r:id="rId2319" ref="W176"/>
    <hyperlink r:id="rId2320" ref="X176"/>
    <hyperlink r:id="rId2321" ref="Y176"/>
    <hyperlink r:id="rId2322" ref="Z176"/>
    <hyperlink r:id="rId2323" ref="B177"/>
    <hyperlink r:id="rId2324" ref="C177"/>
    <hyperlink r:id="rId2325" ref="J177"/>
    <hyperlink r:id="rId2326" ref="K177"/>
    <hyperlink r:id="rId2327" ref="M177"/>
    <hyperlink r:id="rId2328" ref="N177"/>
    <hyperlink r:id="rId2329" ref="S177"/>
    <hyperlink r:id="rId2330" ref="T177"/>
    <hyperlink r:id="rId2331" ref="U177"/>
    <hyperlink r:id="rId2332" ref="V177"/>
    <hyperlink r:id="rId2333" ref="W177"/>
    <hyperlink r:id="rId2334" ref="X177"/>
    <hyperlink r:id="rId2335" ref="Y177"/>
    <hyperlink r:id="rId2336" ref="Z177"/>
    <hyperlink r:id="rId2337" ref="B178"/>
    <hyperlink r:id="rId2338" ref="C178"/>
    <hyperlink r:id="rId2339" ref="J178"/>
    <hyperlink r:id="rId2340" ref="K178"/>
    <hyperlink r:id="rId2341" ref="M178"/>
    <hyperlink r:id="rId2342" ref="N178"/>
    <hyperlink r:id="rId2343" ref="S178"/>
    <hyperlink r:id="rId2344" ref="T178"/>
    <hyperlink r:id="rId2345" ref="U178"/>
    <hyperlink r:id="rId2346" ref="V178"/>
    <hyperlink r:id="rId2347" ref="W178"/>
    <hyperlink r:id="rId2348" ref="X178"/>
    <hyperlink r:id="rId2349" ref="Y178"/>
    <hyperlink r:id="rId2350" ref="Z178"/>
    <hyperlink r:id="rId2351" ref="B179"/>
    <hyperlink r:id="rId2352" ref="C179"/>
    <hyperlink r:id="rId2353" ref="J179"/>
    <hyperlink r:id="rId2354" ref="K179"/>
    <hyperlink r:id="rId2355" ref="M179"/>
    <hyperlink r:id="rId2356" ref="N179"/>
    <hyperlink r:id="rId2357" ref="S179"/>
    <hyperlink r:id="rId2358" ref="T179"/>
    <hyperlink r:id="rId2359" ref="U179"/>
    <hyperlink r:id="rId2360" ref="V179"/>
    <hyperlink r:id="rId2361" ref="W179"/>
    <hyperlink r:id="rId2362" ref="X179"/>
    <hyperlink r:id="rId2363" ref="Y179"/>
    <hyperlink r:id="rId2364" ref="Z179"/>
    <hyperlink r:id="rId2365" ref="B180"/>
    <hyperlink r:id="rId2366" ref="C180"/>
    <hyperlink r:id="rId2367" ref="J180"/>
    <hyperlink r:id="rId2368" ref="K180"/>
    <hyperlink r:id="rId2369" ref="N180"/>
    <hyperlink r:id="rId2370" ref="S180"/>
    <hyperlink r:id="rId2371" ref="T180"/>
    <hyperlink r:id="rId2372" ref="U180"/>
    <hyperlink r:id="rId2373" ref="V180"/>
    <hyperlink r:id="rId2374" ref="W180"/>
    <hyperlink r:id="rId2375" ref="X180"/>
    <hyperlink r:id="rId2376" ref="Y180"/>
    <hyperlink r:id="rId2377" ref="Z180"/>
    <hyperlink r:id="rId2378" ref="B181"/>
    <hyperlink r:id="rId2379" ref="C181"/>
    <hyperlink r:id="rId2380" ref="J181"/>
    <hyperlink r:id="rId2381" ref="K181"/>
    <hyperlink r:id="rId2382" ref="M181"/>
    <hyperlink r:id="rId2383" ref="N181"/>
    <hyperlink r:id="rId2384" ref="S181"/>
    <hyperlink r:id="rId2385" ref="T181"/>
    <hyperlink r:id="rId2386" ref="U181"/>
    <hyperlink r:id="rId2387" ref="V181"/>
    <hyperlink r:id="rId2388" ref="W181"/>
    <hyperlink r:id="rId2389" ref="X181"/>
    <hyperlink r:id="rId2390" ref="Y181"/>
    <hyperlink r:id="rId2391" ref="Z181"/>
    <hyperlink r:id="rId2392" ref="B182"/>
    <hyperlink r:id="rId2393" ref="C182"/>
    <hyperlink r:id="rId2394" ref="J182"/>
    <hyperlink r:id="rId2395" ref="K182"/>
    <hyperlink r:id="rId2396" ref="M182"/>
    <hyperlink r:id="rId2397" ref="N182"/>
    <hyperlink r:id="rId2398" ref="S182"/>
    <hyperlink r:id="rId2399" ref="T182"/>
    <hyperlink r:id="rId2400" ref="U182"/>
    <hyperlink r:id="rId2401" ref="V182"/>
    <hyperlink r:id="rId2402" ref="W182"/>
    <hyperlink r:id="rId2403" ref="X182"/>
    <hyperlink r:id="rId2404" ref="Y182"/>
    <hyperlink r:id="rId2405" ref="Z182"/>
    <hyperlink r:id="rId2406" ref="B183"/>
    <hyperlink r:id="rId2407" ref="C183"/>
    <hyperlink r:id="rId2408" ref="J183"/>
    <hyperlink r:id="rId2409" ref="K183"/>
    <hyperlink r:id="rId2410" ref="M183"/>
    <hyperlink r:id="rId2411" ref="N183"/>
    <hyperlink r:id="rId2412" ref="S183"/>
    <hyperlink r:id="rId2413" ref="T183"/>
    <hyperlink r:id="rId2414" ref="U183"/>
    <hyperlink r:id="rId2415" ref="V183"/>
    <hyperlink r:id="rId2416" ref="W183"/>
    <hyperlink r:id="rId2417" ref="X183"/>
    <hyperlink r:id="rId2418" ref="Y183"/>
    <hyperlink r:id="rId2419" ref="Z183"/>
    <hyperlink r:id="rId2420" ref="B184"/>
    <hyperlink r:id="rId2421" ref="C184"/>
    <hyperlink r:id="rId2422" ref="J184"/>
    <hyperlink r:id="rId2423" ref="K184"/>
    <hyperlink r:id="rId2424" ref="M184"/>
    <hyperlink r:id="rId2425" ref="N184"/>
    <hyperlink r:id="rId2426" ref="S184"/>
    <hyperlink r:id="rId2427" ref="T184"/>
    <hyperlink r:id="rId2428" ref="U184"/>
    <hyperlink r:id="rId2429" ref="V184"/>
    <hyperlink r:id="rId2430" ref="W184"/>
    <hyperlink r:id="rId2431" ref="X184"/>
    <hyperlink r:id="rId2432" ref="Y184"/>
    <hyperlink r:id="rId2433" ref="Z184"/>
    <hyperlink r:id="rId2434" ref="B185"/>
    <hyperlink r:id="rId2435" ref="C185"/>
    <hyperlink r:id="rId2436" ref="J185"/>
    <hyperlink r:id="rId2437" ref="K185"/>
    <hyperlink r:id="rId2438" ref="M185"/>
    <hyperlink r:id="rId2439" ref="N185"/>
    <hyperlink r:id="rId2440" ref="S185"/>
    <hyperlink r:id="rId2441" ref="T185"/>
    <hyperlink r:id="rId2442" ref="U185"/>
    <hyperlink r:id="rId2443" ref="V185"/>
    <hyperlink r:id="rId2444" ref="W185"/>
    <hyperlink r:id="rId2445" ref="X185"/>
    <hyperlink r:id="rId2446" ref="Y185"/>
    <hyperlink r:id="rId2447" ref="Z185"/>
    <hyperlink r:id="rId2448" ref="B186"/>
    <hyperlink r:id="rId2449" ref="C186"/>
    <hyperlink r:id="rId2450" ref="J186"/>
    <hyperlink r:id="rId2451" ref="K186"/>
    <hyperlink r:id="rId2452" ref="M186"/>
    <hyperlink r:id="rId2453" ref="N186"/>
    <hyperlink r:id="rId2454" ref="S186"/>
    <hyperlink r:id="rId2455" ref="T186"/>
    <hyperlink r:id="rId2456" ref="U186"/>
    <hyperlink r:id="rId2457" ref="V186"/>
    <hyperlink r:id="rId2458" ref="W186"/>
    <hyperlink r:id="rId2459" ref="X186"/>
    <hyperlink r:id="rId2460" ref="Y186"/>
    <hyperlink r:id="rId2461" ref="Z186"/>
    <hyperlink r:id="rId2462" ref="B187"/>
    <hyperlink r:id="rId2463" ref="C187"/>
    <hyperlink r:id="rId2464" ref="J187"/>
    <hyperlink r:id="rId2465" ref="K187"/>
    <hyperlink r:id="rId2466" ref="M187"/>
    <hyperlink r:id="rId2467" ref="N187"/>
    <hyperlink r:id="rId2468" ref="S187"/>
    <hyperlink r:id="rId2469" ref="T187"/>
    <hyperlink r:id="rId2470" ref="U187"/>
    <hyperlink r:id="rId2471" ref="V187"/>
    <hyperlink r:id="rId2472" ref="W187"/>
    <hyperlink r:id="rId2473" ref="X187"/>
    <hyperlink r:id="rId2474" ref="Y187"/>
    <hyperlink r:id="rId2475" ref="Z187"/>
    <hyperlink r:id="rId2476" ref="B188"/>
    <hyperlink r:id="rId2477" ref="C188"/>
    <hyperlink r:id="rId2478" ref="J188"/>
    <hyperlink r:id="rId2479" ref="K188"/>
    <hyperlink r:id="rId2480" ref="M188"/>
    <hyperlink r:id="rId2481" ref="N188"/>
    <hyperlink r:id="rId2482" ref="S188"/>
    <hyperlink r:id="rId2483" ref="T188"/>
    <hyperlink r:id="rId2484" ref="U188"/>
    <hyperlink r:id="rId2485" ref="V188"/>
    <hyperlink r:id="rId2486" ref="W188"/>
    <hyperlink r:id="rId2487" ref="X188"/>
    <hyperlink r:id="rId2488" ref="Y188"/>
    <hyperlink r:id="rId2489" ref="Z188"/>
    <hyperlink r:id="rId2490" ref="B189"/>
    <hyperlink r:id="rId2491" ref="C189"/>
    <hyperlink r:id="rId2492" ref="J189"/>
    <hyperlink r:id="rId2493" ref="K189"/>
    <hyperlink r:id="rId2494" ref="M189"/>
    <hyperlink r:id="rId2495" ref="N189"/>
    <hyperlink r:id="rId2496" ref="S189"/>
    <hyperlink r:id="rId2497" ref="T189"/>
    <hyperlink r:id="rId2498" ref="U189"/>
    <hyperlink r:id="rId2499" ref="V189"/>
    <hyperlink r:id="rId2500" ref="W189"/>
    <hyperlink r:id="rId2501" ref="X189"/>
    <hyperlink r:id="rId2502" ref="Y189"/>
    <hyperlink r:id="rId2503" ref="Z189"/>
    <hyperlink r:id="rId2504" ref="B190"/>
    <hyperlink r:id="rId2505" ref="C190"/>
    <hyperlink r:id="rId2506" ref="J190"/>
    <hyperlink r:id="rId2507" ref="K190"/>
    <hyperlink r:id="rId2508" ref="M190"/>
    <hyperlink r:id="rId2509" ref="N190"/>
    <hyperlink r:id="rId2510" ref="S190"/>
    <hyperlink r:id="rId2511" ref="T190"/>
    <hyperlink r:id="rId2512" ref="U190"/>
    <hyperlink r:id="rId2513" ref="V190"/>
    <hyperlink r:id="rId2514" ref="W190"/>
    <hyperlink r:id="rId2515" ref="X190"/>
    <hyperlink r:id="rId2516" ref="Y190"/>
    <hyperlink r:id="rId2517" ref="Z190"/>
    <hyperlink r:id="rId2518" ref="B191"/>
    <hyperlink r:id="rId2519" ref="C191"/>
    <hyperlink r:id="rId2520" ref="J191"/>
    <hyperlink r:id="rId2521" ref="K191"/>
    <hyperlink r:id="rId2522" ref="M191"/>
    <hyperlink r:id="rId2523" ref="N191"/>
    <hyperlink r:id="rId2524" ref="S191"/>
    <hyperlink r:id="rId2525" ref="T191"/>
    <hyperlink r:id="rId2526" ref="U191"/>
    <hyperlink r:id="rId2527" ref="V191"/>
    <hyperlink r:id="rId2528" ref="W191"/>
    <hyperlink r:id="rId2529" ref="X191"/>
    <hyperlink r:id="rId2530" ref="Y191"/>
    <hyperlink r:id="rId2531" ref="Z191"/>
    <hyperlink r:id="rId2532" ref="B192"/>
    <hyperlink r:id="rId2533" ref="C192"/>
    <hyperlink r:id="rId2534" ref="J192"/>
    <hyperlink r:id="rId2535" ref="K192"/>
    <hyperlink r:id="rId2536" ref="M192"/>
    <hyperlink r:id="rId2537" ref="N192"/>
    <hyperlink r:id="rId2538" ref="S192"/>
    <hyperlink r:id="rId2539" ref="T192"/>
    <hyperlink r:id="rId2540" ref="U192"/>
    <hyperlink r:id="rId2541" ref="V192"/>
    <hyperlink r:id="rId2542" ref="W192"/>
    <hyperlink r:id="rId2543" ref="X192"/>
    <hyperlink r:id="rId2544" ref="Y192"/>
    <hyperlink r:id="rId2545" ref="Z192"/>
    <hyperlink r:id="rId2546" ref="B193"/>
    <hyperlink r:id="rId2547" ref="C193"/>
    <hyperlink r:id="rId2548" ref="J193"/>
    <hyperlink r:id="rId2549" ref="K193"/>
    <hyperlink r:id="rId2550" ref="M193"/>
    <hyperlink r:id="rId2551" ref="N193"/>
    <hyperlink r:id="rId2552" ref="S193"/>
    <hyperlink r:id="rId2553" ref="T193"/>
    <hyperlink r:id="rId2554" ref="U193"/>
    <hyperlink r:id="rId2555" ref="V193"/>
    <hyperlink r:id="rId2556" ref="W193"/>
    <hyperlink r:id="rId2557" ref="X193"/>
    <hyperlink r:id="rId2558" ref="Y193"/>
    <hyperlink r:id="rId2559" ref="Z193"/>
    <hyperlink r:id="rId2560" ref="B194"/>
    <hyperlink r:id="rId2561" ref="C194"/>
    <hyperlink r:id="rId2562" ref="J194"/>
    <hyperlink r:id="rId2563" ref="K194"/>
    <hyperlink r:id="rId2564" ref="N194"/>
    <hyperlink r:id="rId2565" ref="S194"/>
    <hyperlink r:id="rId2566" ref="T194"/>
    <hyperlink r:id="rId2567" ref="U194"/>
    <hyperlink r:id="rId2568" ref="V194"/>
    <hyperlink r:id="rId2569" ref="W194"/>
    <hyperlink r:id="rId2570" ref="X194"/>
    <hyperlink r:id="rId2571" ref="Y194"/>
    <hyperlink r:id="rId2572" ref="Z194"/>
    <hyperlink r:id="rId2573" ref="B195"/>
    <hyperlink r:id="rId2574" ref="C195"/>
    <hyperlink r:id="rId2575" ref="J195"/>
    <hyperlink r:id="rId2576" ref="K195"/>
    <hyperlink r:id="rId2577" ref="M195"/>
    <hyperlink r:id="rId2578" ref="N195"/>
    <hyperlink r:id="rId2579" ref="S195"/>
    <hyperlink r:id="rId2580" ref="T195"/>
    <hyperlink r:id="rId2581" ref="U195"/>
    <hyperlink r:id="rId2582" ref="V195"/>
    <hyperlink r:id="rId2583" ref="W195"/>
    <hyperlink r:id="rId2584" ref="X195"/>
    <hyperlink r:id="rId2585" ref="Y195"/>
    <hyperlink r:id="rId2586" ref="Z195"/>
    <hyperlink r:id="rId2587" ref="B196"/>
    <hyperlink r:id="rId2588" ref="C196"/>
    <hyperlink r:id="rId2589" ref="J196"/>
    <hyperlink r:id="rId2590" ref="K196"/>
    <hyperlink r:id="rId2591" ref="M196"/>
    <hyperlink r:id="rId2592" ref="N196"/>
    <hyperlink r:id="rId2593" ref="S196"/>
    <hyperlink r:id="rId2594" ref="T196"/>
    <hyperlink r:id="rId2595" ref="U196"/>
    <hyperlink r:id="rId2596" ref="V196"/>
    <hyperlink r:id="rId2597" ref="W196"/>
    <hyperlink r:id="rId2598" ref="X196"/>
    <hyperlink r:id="rId2599" ref="Y196"/>
    <hyperlink r:id="rId2600" ref="Z196"/>
    <hyperlink r:id="rId2601" ref="B197"/>
    <hyperlink r:id="rId2602" ref="C197"/>
    <hyperlink r:id="rId2603" ref="J197"/>
    <hyperlink r:id="rId2604" ref="K197"/>
    <hyperlink r:id="rId2605" ref="M197"/>
    <hyperlink r:id="rId2606" ref="N197"/>
    <hyperlink r:id="rId2607" ref="S197"/>
    <hyperlink r:id="rId2608" ref="T197"/>
    <hyperlink r:id="rId2609" ref="U197"/>
    <hyperlink r:id="rId2610" ref="V197"/>
    <hyperlink r:id="rId2611" ref="W197"/>
    <hyperlink r:id="rId2612" ref="X197"/>
    <hyperlink r:id="rId2613" ref="Y197"/>
    <hyperlink r:id="rId2614" ref="Z197"/>
    <hyperlink r:id="rId2615" ref="B198"/>
    <hyperlink r:id="rId2616" ref="C198"/>
    <hyperlink r:id="rId2617" ref="J198"/>
    <hyperlink r:id="rId2618" ref="K198"/>
    <hyperlink r:id="rId2619" ref="M198"/>
    <hyperlink r:id="rId2620" ref="N198"/>
    <hyperlink r:id="rId2621" ref="S198"/>
    <hyperlink r:id="rId2622" ref="T198"/>
    <hyperlink r:id="rId2623" ref="U198"/>
    <hyperlink r:id="rId2624" ref="V198"/>
    <hyperlink r:id="rId2625" ref="W198"/>
    <hyperlink r:id="rId2626" ref="X198"/>
    <hyperlink r:id="rId2627" ref="Z198"/>
    <hyperlink r:id="rId2628" ref="B199"/>
    <hyperlink r:id="rId2629" ref="C199"/>
    <hyperlink r:id="rId2630" ref="J199"/>
    <hyperlink r:id="rId2631" ref="K199"/>
    <hyperlink r:id="rId2632" ref="M199"/>
    <hyperlink r:id="rId2633" ref="N199"/>
    <hyperlink r:id="rId2634" ref="S199"/>
    <hyperlink r:id="rId2635" ref="T199"/>
    <hyperlink r:id="rId2636" ref="U199"/>
    <hyperlink r:id="rId2637" ref="V199"/>
    <hyperlink r:id="rId2638" ref="W199"/>
    <hyperlink r:id="rId2639" ref="X199"/>
    <hyperlink r:id="rId2640" ref="Y199"/>
    <hyperlink r:id="rId2641" ref="Z199"/>
    <hyperlink r:id="rId2642" ref="B200"/>
    <hyperlink r:id="rId2643" ref="C200"/>
    <hyperlink r:id="rId2644" ref="J200"/>
    <hyperlink r:id="rId2645" ref="K200"/>
    <hyperlink r:id="rId2646" ref="M200"/>
    <hyperlink r:id="rId2647" ref="N200"/>
    <hyperlink r:id="rId2648" ref="S200"/>
    <hyperlink r:id="rId2649" ref="T200"/>
    <hyperlink r:id="rId2650" ref="U200"/>
    <hyperlink r:id="rId2651" ref="V200"/>
    <hyperlink r:id="rId2652" ref="W200"/>
    <hyperlink r:id="rId2653" ref="X200"/>
    <hyperlink r:id="rId2654" ref="Y200"/>
    <hyperlink r:id="rId2655" ref="Z200"/>
    <hyperlink r:id="rId2656" ref="B201"/>
    <hyperlink r:id="rId2657" ref="C201"/>
    <hyperlink r:id="rId2658" ref="J201"/>
    <hyperlink r:id="rId2659" ref="K201"/>
    <hyperlink r:id="rId2660" ref="M201"/>
    <hyperlink r:id="rId2661" ref="N201"/>
    <hyperlink r:id="rId2662" ref="S201"/>
    <hyperlink r:id="rId2663" ref="T201"/>
    <hyperlink r:id="rId2664" ref="U201"/>
    <hyperlink r:id="rId2665" ref="V201"/>
    <hyperlink r:id="rId2666" ref="W201"/>
    <hyperlink r:id="rId2667" ref="X201"/>
    <hyperlink r:id="rId2668" ref="Y201"/>
    <hyperlink r:id="rId2669" ref="Z201"/>
    <hyperlink r:id="rId2670" ref="B202"/>
    <hyperlink r:id="rId2671" ref="C202"/>
    <hyperlink r:id="rId2672" ref="J202"/>
    <hyperlink r:id="rId2673" ref="K202"/>
    <hyperlink r:id="rId2674" ref="M202"/>
    <hyperlink r:id="rId2675" ref="N202"/>
    <hyperlink r:id="rId2676" ref="S202"/>
    <hyperlink r:id="rId2677" ref="T202"/>
    <hyperlink r:id="rId2678" ref="U202"/>
    <hyperlink r:id="rId2679" ref="V202"/>
    <hyperlink r:id="rId2680" ref="W202"/>
    <hyperlink r:id="rId2681" ref="X202"/>
    <hyperlink r:id="rId2682" ref="Y202"/>
    <hyperlink r:id="rId2683" ref="Z202"/>
    <hyperlink r:id="rId2684" ref="B203"/>
    <hyperlink r:id="rId2685" ref="C203"/>
    <hyperlink r:id="rId2686" ref="J203"/>
    <hyperlink r:id="rId2687" ref="K203"/>
    <hyperlink r:id="rId2688" ref="S203"/>
    <hyperlink r:id="rId2689" ref="T203"/>
    <hyperlink r:id="rId2690" ref="U203"/>
    <hyperlink r:id="rId2691" ref="V203"/>
    <hyperlink r:id="rId2692" ref="W203"/>
    <hyperlink r:id="rId2693" ref="X203"/>
    <hyperlink r:id="rId2694" ref="Y203"/>
    <hyperlink r:id="rId2695" ref="Z203"/>
    <hyperlink r:id="rId2696" ref="B204"/>
    <hyperlink r:id="rId2697" ref="C204"/>
    <hyperlink r:id="rId2698" ref="J204"/>
    <hyperlink r:id="rId2699" ref="K204"/>
    <hyperlink r:id="rId2700" ref="M204"/>
    <hyperlink r:id="rId2701" ref="N204"/>
    <hyperlink r:id="rId2702" ref="S204"/>
    <hyperlink r:id="rId2703" ref="T204"/>
    <hyperlink r:id="rId2704" ref="U204"/>
    <hyperlink r:id="rId2705" ref="V204"/>
    <hyperlink r:id="rId2706" ref="W204"/>
    <hyperlink r:id="rId2707" ref="X204"/>
    <hyperlink r:id="rId2708" ref="Y204"/>
    <hyperlink r:id="rId2709" ref="Z204"/>
    <hyperlink r:id="rId2710" ref="B205"/>
    <hyperlink r:id="rId2711" ref="C205"/>
    <hyperlink r:id="rId2712" ref="J205"/>
    <hyperlink r:id="rId2713" ref="K205"/>
    <hyperlink r:id="rId2714" ref="S205"/>
    <hyperlink r:id="rId2715" ref="T205"/>
    <hyperlink r:id="rId2716" ref="U205"/>
    <hyperlink r:id="rId2717" ref="V205"/>
    <hyperlink r:id="rId2718" ref="W205"/>
    <hyperlink r:id="rId2719" ref="X205"/>
    <hyperlink r:id="rId2720" ref="Y205"/>
    <hyperlink r:id="rId2721" ref="Z205"/>
    <hyperlink r:id="rId2722" ref="B206"/>
    <hyperlink r:id="rId2723" ref="C206"/>
    <hyperlink r:id="rId2724" ref="J206"/>
    <hyperlink r:id="rId2725" ref="K206"/>
    <hyperlink r:id="rId2726" ref="M206"/>
    <hyperlink r:id="rId2727" ref="N206"/>
    <hyperlink r:id="rId2728" ref="S206"/>
    <hyperlink r:id="rId2729" ref="T206"/>
    <hyperlink r:id="rId2730" ref="U206"/>
    <hyperlink r:id="rId2731" ref="V206"/>
    <hyperlink r:id="rId2732" ref="W206"/>
    <hyperlink r:id="rId2733" ref="X206"/>
    <hyperlink r:id="rId2734" ref="Y206"/>
    <hyperlink r:id="rId2735" ref="Z206"/>
    <hyperlink r:id="rId2736" ref="B207"/>
    <hyperlink r:id="rId2737" ref="C207"/>
    <hyperlink r:id="rId2738" ref="J207"/>
    <hyperlink r:id="rId2739" ref="K207"/>
    <hyperlink r:id="rId2740" ref="M207"/>
    <hyperlink r:id="rId2741" ref="N207"/>
    <hyperlink r:id="rId2742" ref="S207"/>
    <hyperlink r:id="rId2743" ref="T207"/>
    <hyperlink r:id="rId2744" ref="U207"/>
    <hyperlink r:id="rId2745" ref="V207"/>
    <hyperlink r:id="rId2746" ref="W207"/>
    <hyperlink r:id="rId2747" ref="X207"/>
    <hyperlink r:id="rId2748" ref="Y207"/>
    <hyperlink r:id="rId2749" ref="Z207"/>
    <hyperlink r:id="rId2750" ref="B208"/>
    <hyperlink r:id="rId2751" ref="C208"/>
    <hyperlink r:id="rId2752" ref="J208"/>
    <hyperlink r:id="rId2753" ref="K208"/>
    <hyperlink r:id="rId2754" ref="M208"/>
    <hyperlink r:id="rId2755" ref="N208"/>
    <hyperlink r:id="rId2756" ref="S208"/>
    <hyperlink r:id="rId2757" ref="T208"/>
    <hyperlink r:id="rId2758" ref="U208"/>
    <hyperlink r:id="rId2759" ref="V208"/>
    <hyperlink r:id="rId2760" ref="W208"/>
    <hyperlink r:id="rId2761" ref="X208"/>
    <hyperlink r:id="rId2762" ref="Y208"/>
    <hyperlink r:id="rId2763" ref="Z208"/>
    <hyperlink r:id="rId2764" ref="B209"/>
    <hyperlink r:id="rId2765" ref="C209"/>
    <hyperlink r:id="rId2766" ref="J209"/>
    <hyperlink r:id="rId2767" ref="K209"/>
    <hyperlink r:id="rId2768" ref="M209"/>
    <hyperlink r:id="rId2769" ref="N209"/>
    <hyperlink r:id="rId2770" ref="S209"/>
    <hyperlink r:id="rId2771" ref="T209"/>
    <hyperlink r:id="rId2772" ref="U209"/>
    <hyperlink r:id="rId2773" ref="V209"/>
    <hyperlink r:id="rId2774" ref="W209"/>
    <hyperlink r:id="rId2775" ref="X209"/>
    <hyperlink r:id="rId2776" ref="Y209"/>
    <hyperlink r:id="rId2777" ref="Z209"/>
    <hyperlink r:id="rId2778" ref="B210"/>
    <hyperlink r:id="rId2779" ref="C210"/>
    <hyperlink r:id="rId2780" ref="J210"/>
    <hyperlink r:id="rId2781" ref="K210"/>
    <hyperlink r:id="rId2782" ref="M210"/>
    <hyperlink r:id="rId2783" ref="N210"/>
    <hyperlink r:id="rId2784" ref="S210"/>
    <hyperlink r:id="rId2785" ref="T210"/>
    <hyperlink r:id="rId2786" ref="U210"/>
    <hyperlink r:id="rId2787" ref="V210"/>
    <hyperlink r:id="rId2788" ref="W210"/>
    <hyperlink r:id="rId2789" ref="X210"/>
    <hyperlink r:id="rId2790" ref="Y210"/>
    <hyperlink r:id="rId2791" ref="Z210"/>
    <hyperlink r:id="rId2792" ref="B211"/>
    <hyperlink r:id="rId2793" ref="C211"/>
    <hyperlink r:id="rId2794" ref="J211"/>
    <hyperlink r:id="rId2795" ref="K211"/>
    <hyperlink r:id="rId2796" ref="M211"/>
    <hyperlink r:id="rId2797" ref="N211"/>
    <hyperlink r:id="rId2798" ref="S211"/>
    <hyperlink r:id="rId2799" ref="T211"/>
    <hyperlink r:id="rId2800" ref="U211"/>
    <hyperlink r:id="rId2801" ref="V211"/>
    <hyperlink r:id="rId2802" ref="W211"/>
    <hyperlink r:id="rId2803" ref="X211"/>
    <hyperlink r:id="rId2804" ref="Y211"/>
    <hyperlink r:id="rId2805" ref="Z211"/>
    <hyperlink r:id="rId2806" ref="B212"/>
    <hyperlink r:id="rId2807" ref="C212"/>
    <hyperlink r:id="rId2808" ref="J212"/>
    <hyperlink r:id="rId2809" ref="K212"/>
    <hyperlink r:id="rId2810" ref="M212"/>
    <hyperlink r:id="rId2811" ref="N212"/>
    <hyperlink r:id="rId2812" ref="S212"/>
    <hyperlink r:id="rId2813" ref="T212"/>
    <hyperlink r:id="rId2814" ref="U212"/>
    <hyperlink r:id="rId2815" ref="V212"/>
    <hyperlink r:id="rId2816" ref="W212"/>
    <hyperlink r:id="rId2817" ref="X212"/>
    <hyperlink r:id="rId2818" ref="Y212"/>
    <hyperlink r:id="rId2819" ref="Z212"/>
    <hyperlink r:id="rId2820" ref="B213"/>
    <hyperlink r:id="rId2821" ref="C213"/>
    <hyperlink r:id="rId2822" ref="J213"/>
    <hyperlink r:id="rId2823" ref="K213"/>
    <hyperlink r:id="rId2824" ref="M213"/>
    <hyperlink r:id="rId2825" ref="N213"/>
    <hyperlink r:id="rId2826" ref="S213"/>
    <hyperlink r:id="rId2827" ref="T213"/>
    <hyperlink r:id="rId2828" ref="U213"/>
    <hyperlink r:id="rId2829" ref="V213"/>
    <hyperlink r:id="rId2830" ref="W213"/>
    <hyperlink r:id="rId2831" ref="X213"/>
    <hyperlink r:id="rId2832" ref="Y213"/>
    <hyperlink r:id="rId2833" ref="Z213"/>
    <hyperlink r:id="rId2834" ref="B214"/>
    <hyperlink r:id="rId2835" ref="C214"/>
    <hyperlink r:id="rId2836" ref="J214"/>
    <hyperlink r:id="rId2837" ref="K214"/>
    <hyperlink r:id="rId2838" ref="M214"/>
    <hyperlink r:id="rId2839" ref="N214"/>
    <hyperlink r:id="rId2840" ref="S214"/>
    <hyperlink r:id="rId2841" ref="T214"/>
    <hyperlink r:id="rId2842" ref="U214"/>
    <hyperlink r:id="rId2843" ref="V214"/>
    <hyperlink r:id="rId2844" ref="W214"/>
    <hyperlink r:id="rId2845" ref="X214"/>
    <hyperlink r:id="rId2846" ref="Y214"/>
    <hyperlink r:id="rId2847" ref="Z214"/>
    <hyperlink r:id="rId2848" ref="B215"/>
    <hyperlink r:id="rId2849" ref="C215"/>
    <hyperlink r:id="rId2850" ref="J215"/>
    <hyperlink r:id="rId2851" ref="K215"/>
    <hyperlink r:id="rId2852" ref="M215"/>
    <hyperlink r:id="rId2853" ref="N215"/>
    <hyperlink r:id="rId2854" ref="S215"/>
    <hyperlink r:id="rId2855" ref="T215"/>
    <hyperlink r:id="rId2856" ref="U215"/>
    <hyperlink r:id="rId2857" ref="V215"/>
    <hyperlink r:id="rId2858" ref="W215"/>
    <hyperlink r:id="rId2859" ref="X215"/>
    <hyperlink r:id="rId2860" ref="Y215"/>
    <hyperlink r:id="rId2861" ref="Z215"/>
    <hyperlink r:id="rId2862" ref="B216"/>
    <hyperlink r:id="rId2863" ref="C216"/>
    <hyperlink r:id="rId2864" ref="J216"/>
    <hyperlink r:id="rId2865" ref="K216"/>
    <hyperlink r:id="rId2866" ref="M216"/>
    <hyperlink r:id="rId2867" ref="N216"/>
    <hyperlink r:id="rId2868" ref="S216"/>
    <hyperlink r:id="rId2869" ref="T216"/>
    <hyperlink r:id="rId2870" ref="U216"/>
    <hyperlink r:id="rId2871" ref="V216"/>
    <hyperlink r:id="rId2872" ref="W216"/>
    <hyperlink r:id="rId2873" ref="X216"/>
    <hyperlink r:id="rId2874" ref="Y216"/>
    <hyperlink r:id="rId2875" ref="Z216"/>
    <hyperlink r:id="rId2876" ref="B217"/>
    <hyperlink r:id="rId2877" ref="C217"/>
    <hyperlink r:id="rId2878" ref="J217"/>
    <hyperlink r:id="rId2879" ref="K217"/>
    <hyperlink r:id="rId2880" ref="M217"/>
    <hyperlink r:id="rId2881" ref="N217"/>
    <hyperlink r:id="rId2882" ref="S217"/>
    <hyperlink r:id="rId2883" ref="T217"/>
    <hyperlink r:id="rId2884" ref="U217"/>
    <hyperlink r:id="rId2885" ref="V217"/>
    <hyperlink r:id="rId2886" ref="W217"/>
    <hyperlink r:id="rId2887" ref="X217"/>
    <hyperlink r:id="rId2888" ref="Y217"/>
    <hyperlink r:id="rId2889" ref="Z217"/>
    <hyperlink r:id="rId2890" ref="B218"/>
    <hyperlink r:id="rId2891" ref="C218"/>
    <hyperlink r:id="rId2892" ref="J218"/>
    <hyperlink r:id="rId2893" ref="K218"/>
    <hyperlink r:id="rId2894" ref="M218"/>
    <hyperlink r:id="rId2895" ref="N218"/>
    <hyperlink r:id="rId2896" ref="S218"/>
    <hyperlink r:id="rId2897" ref="T218"/>
    <hyperlink r:id="rId2898" ref="U218"/>
    <hyperlink r:id="rId2899" ref="V218"/>
    <hyperlink r:id="rId2900" ref="W218"/>
    <hyperlink r:id="rId2901" ref="X218"/>
    <hyperlink r:id="rId2902" ref="Y218"/>
    <hyperlink r:id="rId2903" ref="Z218"/>
    <hyperlink r:id="rId2904" ref="B219"/>
    <hyperlink r:id="rId2905" ref="C219"/>
    <hyperlink r:id="rId2906" ref="J219"/>
    <hyperlink r:id="rId2907" ref="K219"/>
    <hyperlink r:id="rId2908" ref="N219"/>
    <hyperlink r:id="rId2909" ref="S219"/>
    <hyperlink r:id="rId2910" ref="T219"/>
    <hyperlink r:id="rId2911" ref="U219"/>
    <hyperlink r:id="rId2912" ref="V219"/>
    <hyperlink r:id="rId2913" ref="W219"/>
    <hyperlink r:id="rId2914" ref="X219"/>
    <hyperlink r:id="rId2915" ref="Y219"/>
    <hyperlink r:id="rId2916" ref="Z219"/>
    <hyperlink r:id="rId2917" ref="B220"/>
    <hyperlink r:id="rId2918" ref="C220"/>
    <hyperlink r:id="rId2919" ref="J220"/>
    <hyperlink r:id="rId2920" ref="K220"/>
    <hyperlink r:id="rId2921" ref="M220"/>
    <hyperlink r:id="rId2922" ref="N220"/>
    <hyperlink r:id="rId2923" ref="S220"/>
    <hyperlink r:id="rId2924" ref="T220"/>
    <hyperlink r:id="rId2925" ref="U220"/>
    <hyperlink r:id="rId2926" ref="V220"/>
    <hyperlink r:id="rId2927" ref="W220"/>
    <hyperlink r:id="rId2928" ref="X220"/>
    <hyperlink r:id="rId2929" ref="Y220"/>
    <hyperlink r:id="rId2930" ref="Z220"/>
    <hyperlink r:id="rId2931" ref="B221"/>
    <hyperlink r:id="rId2932" ref="C221"/>
    <hyperlink r:id="rId2933" ref="J221"/>
    <hyperlink r:id="rId2934" ref="K221"/>
    <hyperlink r:id="rId2935" ref="M221"/>
    <hyperlink r:id="rId2936" ref="N221"/>
    <hyperlink r:id="rId2937" ref="S221"/>
    <hyperlink r:id="rId2938" ref="T221"/>
    <hyperlink r:id="rId2939" ref="U221"/>
    <hyperlink r:id="rId2940" ref="V221"/>
    <hyperlink r:id="rId2941" ref="W221"/>
    <hyperlink r:id="rId2942" ref="X221"/>
    <hyperlink r:id="rId2943" ref="Z221"/>
    <hyperlink r:id="rId2944" ref="B222"/>
    <hyperlink r:id="rId2945" ref="C222"/>
    <hyperlink r:id="rId2946" ref="J222"/>
    <hyperlink r:id="rId2947" ref="K222"/>
    <hyperlink r:id="rId2948" ref="S222"/>
    <hyperlink r:id="rId2949" ref="T222"/>
    <hyperlink r:id="rId2950" ref="U222"/>
    <hyperlink r:id="rId2951" ref="V222"/>
    <hyperlink r:id="rId2952" ref="W222"/>
    <hyperlink r:id="rId2953" ref="X222"/>
    <hyperlink r:id="rId2954" ref="Y222"/>
    <hyperlink r:id="rId2955" ref="Z222"/>
    <hyperlink r:id="rId2956" ref="B223"/>
    <hyperlink r:id="rId2957" ref="C223"/>
    <hyperlink r:id="rId2958" ref="J223"/>
    <hyperlink r:id="rId2959" ref="K223"/>
    <hyperlink r:id="rId2960" ref="M223"/>
    <hyperlink r:id="rId2961" ref="N223"/>
    <hyperlink r:id="rId2962" ref="S223"/>
    <hyperlink r:id="rId2963" ref="T223"/>
    <hyperlink r:id="rId2964" ref="U223"/>
    <hyperlink r:id="rId2965" ref="V223"/>
    <hyperlink r:id="rId2966" ref="W223"/>
    <hyperlink r:id="rId2967" ref="X223"/>
    <hyperlink r:id="rId2968" ref="Y223"/>
    <hyperlink r:id="rId2969" ref="Z223"/>
    <hyperlink r:id="rId2970" ref="B224"/>
    <hyperlink r:id="rId2971" ref="C224"/>
    <hyperlink r:id="rId2972" ref="J224"/>
    <hyperlink r:id="rId2973" ref="K224"/>
    <hyperlink r:id="rId2974" ref="M224"/>
    <hyperlink r:id="rId2975" ref="N224"/>
    <hyperlink r:id="rId2976" ref="S224"/>
    <hyperlink r:id="rId2977" ref="T224"/>
    <hyperlink r:id="rId2978" ref="U224"/>
    <hyperlink r:id="rId2979" ref="V224"/>
    <hyperlink r:id="rId2980" ref="W224"/>
    <hyperlink r:id="rId2981" ref="X224"/>
    <hyperlink r:id="rId2982" ref="Y224"/>
    <hyperlink r:id="rId2983" ref="Z224"/>
    <hyperlink r:id="rId2984" ref="B225"/>
    <hyperlink r:id="rId2985" ref="C225"/>
    <hyperlink r:id="rId2986" ref="J225"/>
    <hyperlink r:id="rId2987" ref="K225"/>
    <hyperlink r:id="rId2988" ref="M225"/>
    <hyperlink r:id="rId2989" ref="N225"/>
    <hyperlink r:id="rId2990" ref="S225"/>
    <hyperlink r:id="rId2991" ref="T225"/>
    <hyperlink r:id="rId2992" ref="U225"/>
    <hyperlink r:id="rId2993" ref="V225"/>
    <hyperlink r:id="rId2994" ref="W225"/>
    <hyperlink r:id="rId2995" ref="X225"/>
    <hyperlink r:id="rId2996" ref="Y225"/>
    <hyperlink r:id="rId2997" ref="Z225"/>
    <hyperlink r:id="rId2998" ref="B226"/>
    <hyperlink r:id="rId2999" ref="C226"/>
    <hyperlink r:id="rId3000" ref="J226"/>
    <hyperlink r:id="rId3001" ref="K226"/>
    <hyperlink r:id="rId3002" ref="M226"/>
    <hyperlink r:id="rId3003" ref="N226"/>
    <hyperlink r:id="rId3004" ref="S226"/>
    <hyperlink r:id="rId3005" ref="T226"/>
    <hyperlink r:id="rId3006" ref="U226"/>
    <hyperlink r:id="rId3007" ref="V226"/>
    <hyperlink r:id="rId3008" ref="W226"/>
    <hyperlink r:id="rId3009" ref="X226"/>
    <hyperlink r:id="rId3010" ref="Y226"/>
    <hyperlink r:id="rId3011" ref="Z226"/>
    <hyperlink r:id="rId3012" ref="B227"/>
    <hyperlink r:id="rId3013" ref="C227"/>
    <hyperlink r:id="rId3014" ref="J227"/>
    <hyperlink r:id="rId3015" ref="K227"/>
    <hyperlink r:id="rId3016" ref="M227"/>
    <hyperlink r:id="rId3017" ref="N227"/>
    <hyperlink r:id="rId3018" ref="S227"/>
    <hyperlink r:id="rId3019" ref="T227"/>
    <hyperlink r:id="rId3020" ref="U227"/>
    <hyperlink r:id="rId3021" ref="V227"/>
    <hyperlink r:id="rId3022" ref="W227"/>
    <hyperlink r:id="rId3023" ref="X227"/>
    <hyperlink r:id="rId3024" ref="Y227"/>
    <hyperlink r:id="rId3025" ref="Z227"/>
    <hyperlink r:id="rId3026" ref="B228"/>
    <hyperlink r:id="rId3027" ref="C228"/>
    <hyperlink r:id="rId3028" ref="J228"/>
    <hyperlink r:id="rId3029" ref="K228"/>
    <hyperlink r:id="rId3030" ref="M228"/>
    <hyperlink r:id="rId3031" ref="N228"/>
    <hyperlink r:id="rId3032" ref="S228"/>
    <hyperlink r:id="rId3033" ref="T228"/>
    <hyperlink r:id="rId3034" ref="U228"/>
    <hyperlink r:id="rId3035" ref="V228"/>
    <hyperlink r:id="rId3036" ref="W228"/>
    <hyperlink r:id="rId3037" ref="X228"/>
    <hyperlink r:id="rId3038" ref="Y228"/>
    <hyperlink r:id="rId3039" ref="Z228"/>
    <hyperlink r:id="rId3040" ref="B229"/>
    <hyperlink r:id="rId3041" ref="C229"/>
    <hyperlink r:id="rId3042" ref="J229"/>
    <hyperlink r:id="rId3043" ref="K229"/>
    <hyperlink r:id="rId3044" ref="M229"/>
    <hyperlink r:id="rId3045" ref="N229"/>
    <hyperlink r:id="rId3046" ref="S229"/>
    <hyperlink r:id="rId3047" ref="T229"/>
    <hyperlink r:id="rId3048" ref="U229"/>
    <hyperlink r:id="rId3049" ref="V229"/>
    <hyperlink r:id="rId3050" ref="W229"/>
    <hyperlink r:id="rId3051" ref="X229"/>
    <hyperlink r:id="rId3052" ref="Y229"/>
    <hyperlink r:id="rId3053" ref="Z229"/>
    <hyperlink r:id="rId3054" ref="B230"/>
    <hyperlink r:id="rId3055" ref="C230"/>
    <hyperlink r:id="rId3056" ref="J230"/>
    <hyperlink r:id="rId3057" ref="K230"/>
    <hyperlink r:id="rId3058" ref="M230"/>
    <hyperlink r:id="rId3059" ref="N230"/>
    <hyperlink r:id="rId3060" ref="S230"/>
    <hyperlink r:id="rId3061" ref="T230"/>
    <hyperlink r:id="rId3062" ref="U230"/>
    <hyperlink r:id="rId3063" ref="V230"/>
    <hyperlink r:id="rId3064" ref="W230"/>
    <hyperlink r:id="rId3065" ref="X230"/>
    <hyperlink r:id="rId3066" ref="Y230"/>
    <hyperlink r:id="rId3067" ref="Z230"/>
    <hyperlink r:id="rId3068" ref="B231"/>
    <hyperlink r:id="rId3069" ref="C231"/>
    <hyperlink r:id="rId3070" ref="J231"/>
    <hyperlink r:id="rId3071" ref="K231"/>
    <hyperlink r:id="rId3072" ref="M231"/>
    <hyperlink r:id="rId3073" ref="N231"/>
    <hyperlink r:id="rId3074" ref="S231"/>
    <hyperlink r:id="rId3075" ref="T231"/>
    <hyperlink r:id="rId3076" ref="U231"/>
    <hyperlink r:id="rId3077" ref="V231"/>
    <hyperlink r:id="rId3078" ref="W231"/>
    <hyperlink r:id="rId3079" ref="X231"/>
    <hyperlink r:id="rId3080" ref="Y231"/>
    <hyperlink r:id="rId3081" ref="Z231"/>
    <hyperlink r:id="rId3082" ref="B232"/>
    <hyperlink r:id="rId3083" ref="C232"/>
    <hyperlink r:id="rId3084" ref="J232"/>
    <hyperlink r:id="rId3085" ref="K232"/>
    <hyperlink r:id="rId3086" ref="M232"/>
    <hyperlink r:id="rId3087" ref="N232"/>
    <hyperlink r:id="rId3088" ref="S232"/>
    <hyperlink r:id="rId3089" ref="T232"/>
    <hyperlink r:id="rId3090" ref="U232"/>
    <hyperlink r:id="rId3091" ref="V232"/>
    <hyperlink r:id="rId3092" ref="W232"/>
    <hyperlink r:id="rId3093" ref="X232"/>
    <hyperlink r:id="rId3094" ref="Y232"/>
    <hyperlink r:id="rId3095" ref="Z232"/>
    <hyperlink r:id="rId3096" ref="B233"/>
    <hyperlink r:id="rId3097" ref="C233"/>
    <hyperlink r:id="rId3098" ref="J233"/>
    <hyperlink r:id="rId3099" ref="K233"/>
    <hyperlink r:id="rId3100" ref="M233"/>
    <hyperlink r:id="rId3101" ref="N233"/>
    <hyperlink r:id="rId3102" ref="S233"/>
    <hyperlink r:id="rId3103" ref="T233"/>
    <hyperlink r:id="rId3104" ref="U233"/>
    <hyperlink r:id="rId3105" ref="V233"/>
    <hyperlink r:id="rId3106" ref="W233"/>
    <hyperlink r:id="rId3107" ref="X233"/>
    <hyperlink r:id="rId3108" ref="Y233"/>
    <hyperlink r:id="rId3109" ref="Z233"/>
    <hyperlink r:id="rId3110" ref="B234"/>
    <hyperlink r:id="rId3111" ref="C234"/>
    <hyperlink r:id="rId3112" ref="J234"/>
    <hyperlink r:id="rId3113" ref="K234"/>
    <hyperlink r:id="rId3114" ref="M234"/>
    <hyperlink r:id="rId3115" ref="N234"/>
    <hyperlink r:id="rId3116" ref="S234"/>
    <hyperlink r:id="rId3117" ref="T234"/>
    <hyperlink r:id="rId3118" ref="U234"/>
    <hyperlink r:id="rId3119" ref="V234"/>
    <hyperlink r:id="rId3120" ref="W234"/>
    <hyperlink r:id="rId3121" ref="X234"/>
    <hyperlink r:id="rId3122" ref="Y234"/>
    <hyperlink r:id="rId3123" ref="Z234"/>
    <hyperlink r:id="rId3124" ref="B235"/>
    <hyperlink r:id="rId3125" ref="C235"/>
    <hyperlink r:id="rId3126" ref="J235"/>
    <hyperlink r:id="rId3127" ref="K235"/>
    <hyperlink r:id="rId3128" ref="M235"/>
    <hyperlink r:id="rId3129" ref="N235"/>
    <hyperlink r:id="rId3130" ref="S235"/>
    <hyperlink r:id="rId3131" ref="T235"/>
    <hyperlink r:id="rId3132" ref="U235"/>
    <hyperlink r:id="rId3133" ref="V235"/>
    <hyperlink r:id="rId3134" ref="W235"/>
    <hyperlink r:id="rId3135" ref="X235"/>
    <hyperlink r:id="rId3136" ref="Y235"/>
    <hyperlink r:id="rId3137" ref="Z235"/>
    <hyperlink r:id="rId3138" ref="B236"/>
    <hyperlink r:id="rId3139" ref="C236"/>
    <hyperlink r:id="rId3140" ref="J236"/>
    <hyperlink r:id="rId3141" ref="K236"/>
    <hyperlink r:id="rId3142" ref="M236"/>
    <hyperlink r:id="rId3143" ref="N236"/>
    <hyperlink r:id="rId3144" ref="S236"/>
    <hyperlink r:id="rId3145" ref="T236"/>
    <hyperlink r:id="rId3146" ref="U236"/>
    <hyperlink r:id="rId3147" ref="V236"/>
    <hyperlink r:id="rId3148" ref="W236"/>
    <hyperlink r:id="rId3149" ref="X236"/>
    <hyperlink r:id="rId3150" ref="Y236"/>
    <hyperlink r:id="rId3151" ref="Z236"/>
    <hyperlink r:id="rId3152" ref="B237"/>
    <hyperlink r:id="rId3153" ref="C237"/>
    <hyperlink r:id="rId3154" ref="J237"/>
    <hyperlink r:id="rId3155" ref="K237"/>
    <hyperlink r:id="rId3156" ref="M237"/>
    <hyperlink r:id="rId3157" ref="N237"/>
    <hyperlink r:id="rId3158" ref="S237"/>
    <hyperlink r:id="rId3159" ref="T237"/>
    <hyperlink r:id="rId3160" ref="U237"/>
    <hyperlink r:id="rId3161" ref="V237"/>
    <hyperlink r:id="rId3162" ref="W237"/>
    <hyperlink r:id="rId3163" ref="X237"/>
    <hyperlink r:id="rId3164" ref="Y237"/>
    <hyperlink r:id="rId3165" ref="Z237"/>
    <hyperlink r:id="rId3166" ref="B238"/>
    <hyperlink r:id="rId3167" ref="C238"/>
    <hyperlink r:id="rId3168" ref="J238"/>
    <hyperlink r:id="rId3169" ref="K238"/>
    <hyperlink r:id="rId3170" ref="M238"/>
    <hyperlink r:id="rId3171" ref="N238"/>
    <hyperlink r:id="rId3172" ref="S238"/>
    <hyperlink r:id="rId3173" ref="T238"/>
    <hyperlink r:id="rId3174" ref="U238"/>
    <hyperlink r:id="rId3175" ref="V238"/>
    <hyperlink r:id="rId3176" ref="W238"/>
    <hyperlink r:id="rId3177" ref="X238"/>
    <hyperlink r:id="rId3178" ref="Y238"/>
    <hyperlink r:id="rId3179" ref="Z238"/>
    <hyperlink r:id="rId3180" ref="B239"/>
    <hyperlink r:id="rId3181" ref="C239"/>
    <hyperlink r:id="rId3182" ref="J239"/>
    <hyperlink r:id="rId3183" ref="K239"/>
    <hyperlink r:id="rId3184" ref="M239"/>
    <hyperlink r:id="rId3185" ref="N239"/>
    <hyperlink r:id="rId3186" ref="S239"/>
    <hyperlink r:id="rId3187" ref="T239"/>
    <hyperlink r:id="rId3188" ref="U239"/>
    <hyperlink r:id="rId3189" ref="V239"/>
    <hyperlink r:id="rId3190" ref="W239"/>
    <hyperlink r:id="rId3191" ref="X239"/>
    <hyperlink r:id="rId3192" ref="Y239"/>
    <hyperlink r:id="rId3193" ref="Z239"/>
    <hyperlink r:id="rId3194" ref="B240"/>
    <hyperlink r:id="rId3195" ref="C240"/>
    <hyperlink r:id="rId3196" ref="J240"/>
    <hyperlink r:id="rId3197" ref="K240"/>
    <hyperlink r:id="rId3198" ref="M240"/>
    <hyperlink r:id="rId3199" ref="N240"/>
    <hyperlink r:id="rId3200" ref="S240"/>
    <hyperlink r:id="rId3201" ref="T240"/>
    <hyperlink r:id="rId3202" ref="U240"/>
    <hyperlink r:id="rId3203" ref="V240"/>
    <hyperlink r:id="rId3204" ref="W240"/>
    <hyperlink r:id="rId3205" ref="X240"/>
    <hyperlink r:id="rId3206" ref="Y240"/>
    <hyperlink r:id="rId3207" ref="Z240"/>
    <hyperlink r:id="rId3208" ref="B241"/>
    <hyperlink r:id="rId3209" ref="C241"/>
    <hyperlink r:id="rId3210" ref="J241"/>
    <hyperlink r:id="rId3211" ref="K241"/>
    <hyperlink r:id="rId3212" ref="M241"/>
    <hyperlink r:id="rId3213" ref="N241"/>
    <hyperlink r:id="rId3214" ref="S241"/>
    <hyperlink r:id="rId3215" ref="T241"/>
    <hyperlink r:id="rId3216" ref="U241"/>
    <hyperlink r:id="rId3217" ref="V241"/>
    <hyperlink r:id="rId3218" ref="W241"/>
    <hyperlink r:id="rId3219" ref="X241"/>
    <hyperlink r:id="rId3220" ref="Y241"/>
    <hyperlink r:id="rId3221" ref="Z241"/>
    <hyperlink r:id="rId3222" ref="B242"/>
    <hyperlink r:id="rId3223" ref="C242"/>
    <hyperlink r:id="rId3224" ref="J242"/>
    <hyperlink r:id="rId3225" ref="K242"/>
    <hyperlink r:id="rId3226" ref="M242"/>
    <hyperlink r:id="rId3227" ref="N242"/>
    <hyperlink r:id="rId3228" ref="S242"/>
    <hyperlink r:id="rId3229" ref="T242"/>
    <hyperlink r:id="rId3230" ref="U242"/>
    <hyperlink r:id="rId3231" ref="V242"/>
    <hyperlink r:id="rId3232" ref="W242"/>
    <hyperlink r:id="rId3233" ref="X242"/>
    <hyperlink r:id="rId3234" ref="Z242"/>
    <hyperlink r:id="rId3235" ref="B243"/>
    <hyperlink r:id="rId3236" ref="C243"/>
    <hyperlink r:id="rId3237" ref="J243"/>
    <hyperlink r:id="rId3238" ref="K243"/>
    <hyperlink r:id="rId3239" ref="M243"/>
    <hyperlink r:id="rId3240" ref="N243"/>
    <hyperlink r:id="rId3241" ref="S243"/>
    <hyperlink r:id="rId3242" ref="T243"/>
    <hyperlink r:id="rId3243" ref="U243"/>
    <hyperlink r:id="rId3244" ref="V243"/>
    <hyperlink r:id="rId3245" ref="W243"/>
    <hyperlink r:id="rId3246" ref="X243"/>
    <hyperlink r:id="rId3247" ref="Y243"/>
    <hyperlink r:id="rId3248" ref="Z243"/>
    <hyperlink r:id="rId3249" ref="B244"/>
    <hyperlink r:id="rId3250" ref="C244"/>
    <hyperlink r:id="rId3251" ref="J244"/>
    <hyperlink r:id="rId3252" ref="K244"/>
    <hyperlink r:id="rId3253" ref="M244"/>
    <hyperlink r:id="rId3254" ref="N244"/>
    <hyperlink r:id="rId3255" ref="S244"/>
    <hyperlink r:id="rId3256" ref="T244"/>
    <hyperlink r:id="rId3257" ref="U244"/>
    <hyperlink r:id="rId3258" ref="V244"/>
    <hyperlink r:id="rId3259" ref="W244"/>
    <hyperlink r:id="rId3260" ref="X244"/>
    <hyperlink r:id="rId3261" ref="Y244"/>
    <hyperlink r:id="rId3262" ref="Z244"/>
    <hyperlink r:id="rId3263" ref="B245"/>
    <hyperlink r:id="rId3264" ref="C245"/>
    <hyperlink r:id="rId3265" ref="J245"/>
    <hyperlink r:id="rId3266" ref="K245"/>
    <hyperlink r:id="rId3267" ref="M245"/>
    <hyperlink r:id="rId3268" ref="N245"/>
    <hyperlink r:id="rId3269" ref="S245"/>
    <hyperlink r:id="rId3270" ref="T245"/>
    <hyperlink r:id="rId3271" ref="U245"/>
    <hyperlink r:id="rId3272" ref="V245"/>
    <hyperlink r:id="rId3273" ref="W245"/>
    <hyperlink r:id="rId3274" ref="X245"/>
    <hyperlink r:id="rId3275" ref="Y245"/>
    <hyperlink r:id="rId3276" ref="Z245"/>
    <hyperlink r:id="rId3277" ref="B246"/>
    <hyperlink r:id="rId3278" ref="C246"/>
    <hyperlink r:id="rId3279" ref="J246"/>
    <hyperlink r:id="rId3280" ref="K246"/>
    <hyperlink r:id="rId3281" ref="M246"/>
    <hyperlink r:id="rId3282" ref="N246"/>
    <hyperlink r:id="rId3283" ref="S246"/>
    <hyperlink r:id="rId3284" ref="T246"/>
    <hyperlink r:id="rId3285" ref="U246"/>
    <hyperlink r:id="rId3286" ref="V246"/>
    <hyperlink r:id="rId3287" ref="W246"/>
    <hyperlink r:id="rId3288" ref="X246"/>
    <hyperlink r:id="rId3289" ref="Y246"/>
    <hyperlink r:id="rId3290" ref="Z246"/>
    <hyperlink r:id="rId3291" ref="B247"/>
    <hyperlink r:id="rId3292" ref="C247"/>
    <hyperlink r:id="rId3293" ref="J247"/>
    <hyperlink r:id="rId3294" ref="K247"/>
    <hyperlink r:id="rId3295" ref="S247"/>
    <hyperlink r:id="rId3296" ref="T247"/>
    <hyperlink r:id="rId3297" ref="U247"/>
    <hyperlink r:id="rId3298" ref="V247"/>
    <hyperlink r:id="rId3299" ref="W247"/>
    <hyperlink r:id="rId3300" ref="X247"/>
    <hyperlink r:id="rId3301" ref="Y247"/>
    <hyperlink r:id="rId3302" ref="Z247"/>
    <hyperlink r:id="rId3303" ref="B248"/>
    <hyperlink r:id="rId3304" ref="C248"/>
    <hyperlink r:id="rId3305" ref="J248"/>
    <hyperlink r:id="rId3306" ref="K248"/>
    <hyperlink r:id="rId3307" ref="S248"/>
    <hyperlink r:id="rId3308" ref="T248"/>
    <hyperlink r:id="rId3309" ref="U248"/>
    <hyperlink r:id="rId3310" ref="V248"/>
    <hyperlink r:id="rId3311" ref="W248"/>
    <hyperlink r:id="rId3312" ref="X248"/>
    <hyperlink r:id="rId3313" ref="Y248"/>
    <hyperlink r:id="rId3314" ref="Z248"/>
    <hyperlink r:id="rId3315" ref="B249"/>
    <hyperlink r:id="rId3316" ref="C249"/>
    <hyperlink r:id="rId3317" ref="J249"/>
    <hyperlink r:id="rId3318" ref="K249"/>
    <hyperlink r:id="rId3319" ref="M249"/>
    <hyperlink r:id="rId3320" ref="N249"/>
    <hyperlink r:id="rId3321" ref="S249"/>
    <hyperlink r:id="rId3322" ref="T249"/>
    <hyperlink r:id="rId3323" ref="U249"/>
    <hyperlink r:id="rId3324" ref="V249"/>
    <hyperlink r:id="rId3325" ref="W249"/>
    <hyperlink r:id="rId3326" ref="X249"/>
    <hyperlink r:id="rId3327" ref="Y249"/>
    <hyperlink r:id="rId3328" ref="Z249"/>
    <hyperlink r:id="rId3329" ref="B250"/>
    <hyperlink r:id="rId3330" ref="C250"/>
    <hyperlink r:id="rId3331" ref="J250"/>
    <hyperlink r:id="rId3332" ref="K250"/>
    <hyperlink r:id="rId3333" ref="N250"/>
    <hyperlink r:id="rId3334" ref="S250"/>
    <hyperlink r:id="rId3335" ref="T250"/>
    <hyperlink r:id="rId3336" ref="U250"/>
    <hyperlink r:id="rId3337" ref="V250"/>
    <hyperlink r:id="rId3338" ref="W250"/>
    <hyperlink r:id="rId3339" ref="X250"/>
    <hyperlink r:id="rId3340" ref="Y250"/>
    <hyperlink r:id="rId3341" ref="Z250"/>
    <hyperlink r:id="rId3342" ref="B251"/>
    <hyperlink r:id="rId3343" ref="C251"/>
    <hyperlink r:id="rId3344" ref="J251"/>
    <hyperlink r:id="rId3345" ref="K251"/>
    <hyperlink r:id="rId3346" ref="M251"/>
    <hyperlink r:id="rId3347" ref="N251"/>
    <hyperlink r:id="rId3348" ref="S251"/>
    <hyperlink r:id="rId3349" ref="T251"/>
    <hyperlink r:id="rId3350" ref="U251"/>
    <hyperlink r:id="rId3351" ref="V251"/>
    <hyperlink r:id="rId3352" ref="W251"/>
    <hyperlink r:id="rId3353" ref="X251"/>
    <hyperlink r:id="rId3354" ref="Y251"/>
    <hyperlink r:id="rId3355" ref="Z251"/>
    <hyperlink r:id="rId3356" ref="B252"/>
    <hyperlink r:id="rId3357" ref="C252"/>
    <hyperlink r:id="rId3358" ref="J252"/>
    <hyperlink r:id="rId3359" ref="K252"/>
    <hyperlink r:id="rId3360" ref="M252"/>
    <hyperlink r:id="rId3361" ref="N252"/>
    <hyperlink r:id="rId3362" ref="S252"/>
    <hyperlink r:id="rId3363" ref="T252"/>
    <hyperlink r:id="rId3364" ref="U252"/>
    <hyperlink r:id="rId3365" ref="V252"/>
    <hyperlink r:id="rId3366" ref="W252"/>
    <hyperlink r:id="rId3367" ref="X252"/>
    <hyperlink r:id="rId3368" ref="Y252"/>
    <hyperlink r:id="rId3369" ref="Z252"/>
    <hyperlink r:id="rId3370" ref="B253"/>
    <hyperlink r:id="rId3371" ref="C253"/>
    <hyperlink r:id="rId3372" ref="J253"/>
    <hyperlink r:id="rId3373" ref="K253"/>
    <hyperlink r:id="rId3374" ref="S253"/>
    <hyperlink r:id="rId3375" ref="T253"/>
    <hyperlink r:id="rId3376" ref="U253"/>
    <hyperlink r:id="rId3377" ref="V253"/>
    <hyperlink r:id="rId3378" ref="W253"/>
    <hyperlink r:id="rId3379" ref="X253"/>
    <hyperlink r:id="rId3380" ref="Y253"/>
    <hyperlink r:id="rId3381" ref="Z253"/>
    <hyperlink r:id="rId3382" ref="B254"/>
    <hyperlink r:id="rId3383" ref="C254"/>
    <hyperlink r:id="rId3384" ref="J254"/>
    <hyperlink r:id="rId3385" ref="K254"/>
    <hyperlink r:id="rId3386" ref="M254"/>
    <hyperlink r:id="rId3387" ref="N254"/>
    <hyperlink r:id="rId3388" ref="S254"/>
    <hyperlink r:id="rId3389" ref="T254"/>
    <hyperlink r:id="rId3390" ref="U254"/>
    <hyperlink r:id="rId3391" ref="V254"/>
    <hyperlink r:id="rId3392" ref="W254"/>
    <hyperlink r:id="rId3393" ref="X254"/>
    <hyperlink r:id="rId3394" ref="Y254"/>
    <hyperlink r:id="rId3395" ref="Z254"/>
    <hyperlink r:id="rId3396" ref="B255"/>
    <hyperlink r:id="rId3397" ref="C255"/>
    <hyperlink r:id="rId3398" ref="J255"/>
    <hyperlink r:id="rId3399" ref="K255"/>
    <hyperlink r:id="rId3400" ref="M255"/>
    <hyperlink r:id="rId3401" ref="N255"/>
    <hyperlink r:id="rId3402" ref="S255"/>
    <hyperlink r:id="rId3403" ref="T255"/>
    <hyperlink r:id="rId3404" ref="U255"/>
    <hyperlink r:id="rId3405" ref="V255"/>
    <hyperlink r:id="rId3406" ref="W255"/>
    <hyperlink r:id="rId3407" ref="X255"/>
    <hyperlink r:id="rId3408" ref="Y255"/>
    <hyperlink r:id="rId3409" ref="Z255"/>
    <hyperlink r:id="rId3410" ref="B256"/>
    <hyperlink r:id="rId3411" ref="C256"/>
    <hyperlink r:id="rId3412" ref="J256"/>
    <hyperlink r:id="rId3413" ref="K256"/>
    <hyperlink r:id="rId3414" ref="M256"/>
    <hyperlink r:id="rId3415" ref="N256"/>
    <hyperlink r:id="rId3416" ref="S256"/>
    <hyperlink r:id="rId3417" ref="T256"/>
    <hyperlink r:id="rId3418" ref="U256"/>
    <hyperlink r:id="rId3419" ref="V256"/>
    <hyperlink r:id="rId3420" ref="W256"/>
    <hyperlink r:id="rId3421" ref="X256"/>
    <hyperlink r:id="rId3422" ref="Y256"/>
    <hyperlink r:id="rId3423" ref="Z256"/>
    <hyperlink r:id="rId3424" ref="B257"/>
    <hyperlink r:id="rId3425" ref="C257"/>
    <hyperlink r:id="rId3426" ref="J257"/>
    <hyperlink r:id="rId3427" ref="K257"/>
    <hyperlink r:id="rId3428" ref="S257"/>
    <hyperlink r:id="rId3429" ref="T257"/>
    <hyperlink r:id="rId3430" ref="U257"/>
    <hyperlink r:id="rId3431" ref="V257"/>
    <hyperlink r:id="rId3432" ref="W257"/>
    <hyperlink r:id="rId3433" ref="X257"/>
    <hyperlink r:id="rId3434" ref="Y257"/>
    <hyperlink r:id="rId3435" ref="Z257"/>
    <hyperlink r:id="rId3436" ref="B258"/>
    <hyperlink r:id="rId3437" ref="C258"/>
    <hyperlink r:id="rId3438" ref="J258"/>
    <hyperlink r:id="rId3439" ref="K258"/>
    <hyperlink r:id="rId3440" ref="M258"/>
    <hyperlink r:id="rId3441" ref="N258"/>
    <hyperlink r:id="rId3442" ref="S258"/>
    <hyperlink r:id="rId3443" ref="T258"/>
    <hyperlink r:id="rId3444" ref="U258"/>
    <hyperlink r:id="rId3445" ref="V258"/>
    <hyperlink r:id="rId3446" ref="W258"/>
    <hyperlink r:id="rId3447" ref="Y258"/>
    <hyperlink r:id="rId3448" ref="Z258"/>
    <hyperlink r:id="rId3449" ref="B259"/>
    <hyperlink r:id="rId3450" ref="C259"/>
    <hyperlink r:id="rId3451" ref="J259"/>
    <hyperlink r:id="rId3452" ref="K259"/>
    <hyperlink r:id="rId3453" ref="S259"/>
    <hyperlink r:id="rId3454" ref="T259"/>
    <hyperlink r:id="rId3455" ref="U259"/>
    <hyperlink r:id="rId3456" ref="V259"/>
    <hyperlink r:id="rId3457" ref="W259"/>
    <hyperlink r:id="rId3458" ref="X259"/>
    <hyperlink r:id="rId3459" ref="Y259"/>
    <hyperlink r:id="rId3460" ref="Z259"/>
    <hyperlink r:id="rId3461" ref="B260"/>
    <hyperlink r:id="rId3462" ref="C260"/>
    <hyperlink r:id="rId3463" ref="J260"/>
    <hyperlink r:id="rId3464" ref="K260"/>
    <hyperlink r:id="rId3465" ref="S260"/>
    <hyperlink r:id="rId3466" ref="T260"/>
    <hyperlink r:id="rId3467" ref="U260"/>
    <hyperlink r:id="rId3468" ref="V260"/>
    <hyperlink r:id="rId3469" ref="W260"/>
    <hyperlink r:id="rId3470" ref="X260"/>
    <hyperlink r:id="rId3471" ref="Y260"/>
    <hyperlink r:id="rId3472" ref="Z260"/>
    <hyperlink r:id="rId3473" ref="B261"/>
    <hyperlink r:id="rId3474" ref="C261"/>
    <hyperlink r:id="rId3475" ref="J261"/>
    <hyperlink r:id="rId3476" ref="K261"/>
    <hyperlink r:id="rId3477" ref="M261"/>
    <hyperlink r:id="rId3478" ref="N261"/>
    <hyperlink r:id="rId3479" ref="S261"/>
    <hyperlink r:id="rId3480" ref="T261"/>
    <hyperlink r:id="rId3481" ref="U261"/>
    <hyperlink r:id="rId3482" ref="V261"/>
    <hyperlink r:id="rId3483" ref="W261"/>
    <hyperlink r:id="rId3484" ref="X261"/>
    <hyperlink r:id="rId3485" ref="Y261"/>
    <hyperlink r:id="rId3486" ref="Z261"/>
    <hyperlink r:id="rId3487" ref="B262"/>
    <hyperlink r:id="rId3488" ref="C262"/>
    <hyperlink r:id="rId3489" ref="J262"/>
    <hyperlink r:id="rId3490" ref="K262"/>
    <hyperlink r:id="rId3491" ref="M262"/>
    <hyperlink r:id="rId3492" ref="N262"/>
    <hyperlink r:id="rId3493" ref="S262"/>
    <hyperlink r:id="rId3494" ref="T262"/>
    <hyperlink r:id="rId3495" ref="U262"/>
    <hyperlink r:id="rId3496" ref="V262"/>
    <hyperlink r:id="rId3497" ref="W262"/>
    <hyperlink r:id="rId3498" ref="X262"/>
    <hyperlink r:id="rId3499" ref="Y262"/>
    <hyperlink r:id="rId3500" ref="Z262"/>
    <hyperlink r:id="rId3501" ref="B263"/>
    <hyperlink r:id="rId3502" ref="C263"/>
    <hyperlink r:id="rId3503" ref="J263"/>
    <hyperlink r:id="rId3504" ref="K263"/>
    <hyperlink r:id="rId3505" ref="M263"/>
    <hyperlink r:id="rId3506" ref="N263"/>
    <hyperlink r:id="rId3507" ref="S263"/>
    <hyperlink r:id="rId3508" ref="T263"/>
    <hyperlink r:id="rId3509" ref="U263"/>
    <hyperlink r:id="rId3510" ref="V263"/>
    <hyperlink r:id="rId3511" ref="W263"/>
    <hyperlink r:id="rId3512" ref="X263"/>
    <hyperlink r:id="rId3513" ref="Y263"/>
    <hyperlink r:id="rId3514" ref="Z263"/>
    <hyperlink r:id="rId3515" ref="B264"/>
    <hyperlink r:id="rId3516" ref="C264"/>
    <hyperlink r:id="rId3517" ref="J264"/>
    <hyperlink r:id="rId3518" ref="K264"/>
    <hyperlink r:id="rId3519" ref="M264"/>
    <hyperlink r:id="rId3520" ref="N264"/>
    <hyperlink r:id="rId3521" ref="S264"/>
    <hyperlink r:id="rId3522" ref="T264"/>
    <hyperlink r:id="rId3523" ref="U264"/>
    <hyperlink r:id="rId3524" ref="V264"/>
    <hyperlink r:id="rId3525" ref="W264"/>
    <hyperlink r:id="rId3526" ref="X264"/>
    <hyperlink r:id="rId3527" ref="Y264"/>
    <hyperlink r:id="rId3528" ref="Z264"/>
    <hyperlink r:id="rId3529" ref="B265"/>
    <hyperlink r:id="rId3530" ref="C265"/>
    <hyperlink r:id="rId3531" ref="J265"/>
    <hyperlink r:id="rId3532" ref="K265"/>
    <hyperlink r:id="rId3533" ref="M265"/>
    <hyperlink r:id="rId3534" ref="N265"/>
    <hyperlink r:id="rId3535" ref="S265"/>
    <hyperlink r:id="rId3536" ref="T265"/>
    <hyperlink r:id="rId3537" ref="U265"/>
    <hyperlink r:id="rId3538" ref="V265"/>
    <hyperlink r:id="rId3539" ref="W265"/>
    <hyperlink r:id="rId3540" ref="X265"/>
    <hyperlink r:id="rId3541" ref="Y265"/>
    <hyperlink r:id="rId3542" ref="Z265"/>
    <hyperlink r:id="rId3543" ref="B266"/>
    <hyperlink r:id="rId3544" ref="C266"/>
    <hyperlink r:id="rId3545" ref="J266"/>
    <hyperlink r:id="rId3546" ref="K266"/>
    <hyperlink r:id="rId3547" ref="M266"/>
    <hyperlink r:id="rId3548" ref="N266"/>
    <hyperlink r:id="rId3549" ref="S266"/>
    <hyperlink r:id="rId3550" ref="T266"/>
    <hyperlink r:id="rId3551" ref="U266"/>
    <hyperlink r:id="rId3552" ref="V266"/>
    <hyperlink r:id="rId3553" ref="W266"/>
    <hyperlink r:id="rId3554" ref="X266"/>
    <hyperlink r:id="rId3555" ref="Y266"/>
    <hyperlink r:id="rId3556" ref="Z266"/>
    <hyperlink r:id="rId3557" ref="B267"/>
    <hyperlink r:id="rId3558" ref="C267"/>
    <hyperlink r:id="rId3559" ref="J267"/>
    <hyperlink r:id="rId3560" ref="K267"/>
    <hyperlink r:id="rId3561" ref="M267"/>
    <hyperlink r:id="rId3562" ref="N267"/>
    <hyperlink r:id="rId3563" ref="S267"/>
    <hyperlink r:id="rId3564" ref="T267"/>
    <hyperlink r:id="rId3565" ref="U267"/>
    <hyperlink r:id="rId3566" ref="V267"/>
    <hyperlink r:id="rId3567" ref="W267"/>
    <hyperlink r:id="rId3568" ref="X267"/>
    <hyperlink r:id="rId3569" ref="Z267"/>
    <hyperlink r:id="rId3570" ref="B268"/>
    <hyperlink r:id="rId3571" ref="C268"/>
    <hyperlink r:id="rId3572" ref="J268"/>
    <hyperlink r:id="rId3573" ref="K268"/>
    <hyperlink r:id="rId3574" ref="M268"/>
    <hyperlink r:id="rId3575" ref="N268"/>
    <hyperlink r:id="rId3576" ref="S268"/>
    <hyperlink r:id="rId3577" ref="T268"/>
    <hyperlink r:id="rId3578" ref="U268"/>
    <hyperlink r:id="rId3579" ref="V268"/>
    <hyperlink r:id="rId3580" ref="W268"/>
    <hyperlink r:id="rId3581" ref="X268"/>
    <hyperlink r:id="rId3582" ref="Y268"/>
    <hyperlink r:id="rId3583" ref="Z268"/>
    <hyperlink r:id="rId3584" ref="B269"/>
    <hyperlink r:id="rId3585" ref="C269"/>
    <hyperlink r:id="rId3586" ref="J269"/>
    <hyperlink r:id="rId3587" ref="K269"/>
    <hyperlink r:id="rId3588" ref="M269"/>
    <hyperlink r:id="rId3589" ref="N269"/>
    <hyperlink r:id="rId3590" ref="S269"/>
    <hyperlink r:id="rId3591" ref="T269"/>
    <hyperlink r:id="rId3592" ref="U269"/>
    <hyperlink r:id="rId3593" ref="V269"/>
    <hyperlink r:id="rId3594" ref="W269"/>
    <hyperlink r:id="rId3595" ref="X269"/>
    <hyperlink r:id="rId3596" ref="Y269"/>
    <hyperlink r:id="rId3597" ref="Z269"/>
    <hyperlink r:id="rId3598" ref="B270"/>
    <hyperlink r:id="rId3599" ref="C270"/>
    <hyperlink r:id="rId3600" ref="J270"/>
    <hyperlink r:id="rId3601" ref="K270"/>
    <hyperlink r:id="rId3602" ref="S270"/>
    <hyperlink r:id="rId3603" ref="T270"/>
    <hyperlink r:id="rId3604" ref="U270"/>
    <hyperlink r:id="rId3605" ref="V270"/>
    <hyperlink r:id="rId3606" ref="W270"/>
    <hyperlink r:id="rId3607" ref="X270"/>
    <hyperlink r:id="rId3608" ref="Y270"/>
    <hyperlink r:id="rId3609" ref="Z270"/>
    <hyperlink r:id="rId3610" ref="B271"/>
    <hyperlink r:id="rId3611" ref="C271"/>
    <hyperlink r:id="rId3612" ref="J271"/>
    <hyperlink r:id="rId3613" ref="K271"/>
    <hyperlink r:id="rId3614" ref="M271"/>
    <hyperlink r:id="rId3615" ref="N271"/>
    <hyperlink r:id="rId3616" ref="S271"/>
    <hyperlink r:id="rId3617" ref="T271"/>
    <hyperlink r:id="rId3618" ref="U271"/>
    <hyperlink r:id="rId3619" ref="V271"/>
    <hyperlink r:id="rId3620" ref="W271"/>
    <hyperlink r:id="rId3621" ref="X271"/>
    <hyperlink r:id="rId3622" ref="Y271"/>
    <hyperlink r:id="rId3623" ref="Z271"/>
    <hyperlink r:id="rId3624" ref="B272"/>
    <hyperlink r:id="rId3625" ref="C272"/>
    <hyperlink r:id="rId3626" ref="J272"/>
    <hyperlink r:id="rId3627" ref="K272"/>
    <hyperlink r:id="rId3628" ref="M272"/>
    <hyperlink r:id="rId3629" ref="N272"/>
    <hyperlink r:id="rId3630" ref="S272"/>
    <hyperlink r:id="rId3631" ref="T272"/>
    <hyperlink r:id="rId3632" ref="U272"/>
    <hyperlink r:id="rId3633" ref="V272"/>
    <hyperlink r:id="rId3634" ref="W272"/>
    <hyperlink r:id="rId3635" ref="X272"/>
    <hyperlink r:id="rId3636" ref="Y272"/>
    <hyperlink r:id="rId3637" ref="Z272"/>
    <hyperlink r:id="rId3638" ref="B273"/>
    <hyperlink r:id="rId3639" ref="C273"/>
    <hyperlink r:id="rId3640" ref="J273"/>
    <hyperlink r:id="rId3641" ref="K273"/>
    <hyperlink r:id="rId3642" ref="M273"/>
    <hyperlink r:id="rId3643" ref="N273"/>
    <hyperlink r:id="rId3644" ref="T273"/>
    <hyperlink r:id="rId3645" ref="U273"/>
    <hyperlink r:id="rId3646" ref="V273"/>
    <hyperlink r:id="rId3647" ref="W273"/>
    <hyperlink r:id="rId3648" ref="B274"/>
    <hyperlink r:id="rId3649" ref="C274"/>
    <hyperlink r:id="rId3650" ref="J274"/>
    <hyperlink r:id="rId3651" ref="K274"/>
    <hyperlink r:id="rId3652" ref="S274"/>
    <hyperlink r:id="rId3653" ref="T274"/>
    <hyperlink r:id="rId3654" ref="U274"/>
    <hyperlink r:id="rId3655" ref="V274"/>
    <hyperlink r:id="rId3656" ref="W274"/>
    <hyperlink r:id="rId3657" ref="X274"/>
    <hyperlink r:id="rId3658" ref="Y274"/>
    <hyperlink r:id="rId3659" ref="Z274"/>
    <hyperlink r:id="rId3660" ref="B275"/>
    <hyperlink r:id="rId3661" ref="C275"/>
    <hyperlink r:id="rId3662" ref="J275"/>
    <hyperlink r:id="rId3663" ref="K275"/>
    <hyperlink r:id="rId3664" ref="M275"/>
    <hyperlink r:id="rId3665" ref="N275"/>
    <hyperlink r:id="rId3666" ref="S275"/>
    <hyperlink r:id="rId3667" ref="T275"/>
    <hyperlink r:id="rId3668" ref="U275"/>
    <hyperlink r:id="rId3669" ref="V275"/>
    <hyperlink r:id="rId3670" ref="W275"/>
    <hyperlink r:id="rId3671" ref="X275"/>
    <hyperlink r:id="rId3672" ref="Y275"/>
    <hyperlink r:id="rId3673" ref="Z275"/>
    <hyperlink r:id="rId3674" ref="B276"/>
    <hyperlink r:id="rId3675" ref="C276"/>
    <hyperlink r:id="rId3676" ref="J276"/>
    <hyperlink r:id="rId3677" ref="K276"/>
    <hyperlink r:id="rId3678" ref="M276"/>
    <hyperlink r:id="rId3679" ref="N276"/>
    <hyperlink r:id="rId3680" ref="S276"/>
    <hyperlink r:id="rId3681" ref="T276"/>
    <hyperlink r:id="rId3682" ref="U276"/>
    <hyperlink r:id="rId3683" ref="V276"/>
    <hyperlink r:id="rId3684" ref="W276"/>
    <hyperlink r:id="rId3685" ref="X276"/>
    <hyperlink r:id="rId3686" ref="Z276"/>
    <hyperlink r:id="rId3687" ref="B277"/>
    <hyperlink r:id="rId3688" ref="C277"/>
    <hyperlink r:id="rId3689" ref="J277"/>
    <hyperlink r:id="rId3690" ref="K277"/>
    <hyperlink r:id="rId3691" ref="M277"/>
    <hyperlink r:id="rId3692" ref="N277"/>
    <hyperlink r:id="rId3693" ref="S277"/>
    <hyperlink r:id="rId3694" ref="T277"/>
    <hyperlink r:id="rId3695" ref="U277"/>
    <hyperlink r:id="rId3696" ref="V277"/>
    <hyperlink r:id="rId3697" ref="W277"/>
    <hyperlink r:id="rId3698" ref="X277"/>
    <hyperlink r:id="rId3699" ref="Y277"/>
    <hyperlink r:id="rId3700" ref="Z277"/>
    <hyperlink r:id="rId3701" ref="B278"/>
    <hyperlink r:id="rId3702" ref="C278"/>
    <hyperlink r:id="rId3703" ref="J278"/>
    <hyperlink r:id="rId3704" ref="K278"/>
    <hyperlink r:id="rId3705" ref="N278"/>
    <hyperlink r:id="rId3706" ref="S278"/>
    <hyperlink r:id="rId3707" ref="T278"/>
    <hyperlink r:id="rId3708" ref="U278"/>
    <hyperlink r:id="rId3709" ref="V278"/>
    <hyperlink r:id="rId3710" ref="W278"/>
    <hyperlink r:id="rId3711" ref="X278"/>
    <hyperlink r:id="rId3712" ref="Y278"/>
    <hyperlink r:id="rId3713" ref="Z278"/>
    <hyperlink r:id="rId3714" ref="B279"/>
    <hyperlink r:id="rId3715" ref="C279"/>
    <hyperlink r:id="rId3716" ref="J279"/>
    <hyperlink r:id="rId3717" ref="K279"/>
    <hyperlink r:id="rId3718" ref="M279"/>
    <hyperlink r:id="rId3719" ref="N279"/>
    <hyperlink r:id="rId3720" ref="S279"/>
    <hyperlink r:id="rId3721" ref="T279"/>
    <hyperlink r:id="rId3722" ref="U279"/>
    <hyperlink r:id="rId3723" ref="V279"/>
    <hyperlink r:id="rId3724" ref="W279"/>
    <hyperlink r:id="rId3725" ref="X279"/>
    <hyperlink r:id="rId3726" ref="Y279"/>
    <hyperlink r:id="rId3727" ref="Z279"/>
    <hyperlink r:id="rId3728" ref="B280"/>
    <hyperlink r:id="rId3729" ref="C280"/>
    <hyperlink r:id="rId3730" ref="J280"/>
    <hyperlink r:id="rId3731" ref="K280"/>
    <hyperlink r:id="rId3732" ref="M280"/>
    <hyperlink r:id="rId3733" ref="N280"/>
    <hyperlink r:id="rId3734" ref="S280"/>
    <hyperlink r:id="rId3735" ref="T280"/>
    <hyperlink r:id="rId3736" ref="U280"/>
    <hyperlink r:id="rId3737" ref="V280"/>
    <hyperlink r:id="rId3738" ref="W280"/>
    <hyperlink r:id="rId3739" ref="X280"/>
    <hyperlink r:id="rId3740" ref="Y280"/>
    <hyperlink r:id="rId3741" ref="Z280"/>
    <hyperlink r:id="rId3742" ref="B281"/>
    <hyperlink r:id="rId3743" ref="C281"/>
    <hyperlink r:id="rId3744" ref="J281"/>
    <hyperlink r:id="rId3745" ref="K281"/>
    <hyperlink r:id="rId3746" ref="M281"/>
    <hyperlink r:id="rId3747" ref="N281"/>
    <hyperlink r:id="rId3748" ref="S281"/>
    <hyperlink r:id="rId3749" ref="T281"/>
    <hyperlink r:id="rId3750" ref="U281"/>
    <hyperlink r:id="rId3751" ref="V281"/>
    <hyperlink r:id="rId3752" ref="W281"/>
    <hyperlink r:id="rId3753" ref="X281"/>
    <hyperlink r:id="rId3754" ref="Y281"/>
    <hyperlink r:id="rId3755" ref="Z281"/>
    <hyperlink r:id="rId3756" ref="B282"/>
    <hyperlink r:id="rId3757" ref="C282"/>
    <hyperlink r:id="rId3758" ref="J282"/>
    <hyperlink r:id="rId3759" ref="K282"/>
    <hyperlink r:id="rId3760" ref="N282"/>
    <hyperlink r:id="rId3761" ref="S282"/>
    <hyperlink r:id="rId3762" ref="T282"/>
    <hyperlink r:id="rId3763" ref="U282"/>
    <hyperlink r:id="rId3764" ref="V282"/>
    <hyperlink r:id="rId3765" ref="W282"/>
    <hyperlink r:id="rId3766" ref="X282"/>
    <hyperlink r:id="rId3767" ref="Z282"/>
    <hyperlink r:id="rId3768" ref="B283"/>
    <hyperlink r:id="rId3769" ref="C283"/>
    <hyperlink r:id="rId3770" ref="J283"/>
    <hyperlink r:id="rId3771" ref="K283"/>
    <hyperlink r:id="rId3772" ref="M283"/>
    <hyperlink r:id="rId3773" ref="N283"/>
    <hyperlink r:id="rId3774" ref="S283"/>
    <hyperlink r:id="rId3775" ref="T283"/>
    <hyperlink r:id="rId3776" ref="U283"/>
    <hyperlink r:id="rId3777" ref="V283"/>
    <hyperlink r:id="rId3778" ref="W283"/>
    <hyperlink r:id="rId3779" ref="X283"/>
    <hyperlink r:id="rId3780" ref="Y283"/>
    <hyperlink r:id="rId3781" ref="Z283"/>
    <hyperlink r:id="rId3782" ref="B284"/>
    <hyperlink r:id="rId3783" ref="C284"/>
    <hyperlink r:id="rId3784" ref="J284"/>
    <hyperlink r:id="rId3785" ref="K284"/>
    <hyperlink r:id="rId3786" ref="N284"/>
    <hyperlink r:id="rId3787" ref="S284"/>
    <hyperlink r:id="rId3788" ref="T284"/>
    <hyperlink r:id="rId3789" ref="U284"/>
    <hyperlink r:id="rId3790" ref="V284"/>
    <hyperlink r:id="rId3791" ref="W284"/>
    <hyperlink r:id="rId3792" ref="X284"/>
    <hyperlink r:id="rId3793" ref="Y284"/>
    <hyperlink r:id="rId3794" ref="Z284"/>
    <hyperlink r:id="rId3795" ref="B285"/>
    <hyperlink r:id="rId3796" ref="C285"/>
    <hyperlink r:id="rId3797" ref="J285"/>
    <hyperlink r:id="rId3798" ref="K285"/>
    <hyperlink r:id="rId3799" ref="M285"/>
    <hyperlink r:id="rId3800" ref="N285"/>
    <hyperlink r:id="rId3801" ref="T285"/>
    <hyperlink r:id="rId3802" ref="U285"/>
    <hyperlink r:id="rId3803" ref="V285"/>
    <hyperlink r:id="rId3804" ref="W285"/>
    <hyperlink r:id="rId3805" ref="X285"/>
    <hyperlink r:id="rId3806" ref="Z285"/>
    <hyperlink r:id="rId3807" ref="B286"/>
    <hyperlink r:id="rId3808" ref="C286"/>
    <hyperlink r:id="rId3809" ref="J286"/>
    <hyperlink r:id="rId3810" ref="K286"/>
    <hyperlink r:id="rId3811" ref="S286"/>
    <hyperlink r:id="rId3812" ref="T286"/>
    <hyperlink r:id="rId3813" ref="U286"/>
    <hyperlink r:id="rId3814" ref="V286"/>
    <hyperlink r:id="rId3815" ref="W286"/>
    <hyperlink r:id="rId3816" ref="X286"/>
    <hyperlink r:id="rId3817" ref="Y286"/>
    <hyperlink r:id="rId3818" ref="Z286"/>
    <hyperlink r:id="rId3819" ref="B287"/>
    <hyperlink r:id="rId3820" ref="C287"/>
    <hyperlink r:id="rId3821" ref="J287"/>
    <hyperlink r:id="rId3822" ref="K287"/>
    <hyperlink r:id="rId3823" ref="N287"/>
    <hyperlink r:id="rId3824" ref="S287"/>
    <hyperlink r:id="rId3825" ref="T287"/>
    <hyperlink r:id="rId3826" ref="U287"/>
    <hyperlink r:id="rId3827" ref="V287"/>
    <hyperlink r:id="rId3828" ref="W287"/>
    <hyperlink r:id="rId3829" ref="X287"/>
    <hyperlink r:id="rId3830" ref="Y287"/>
    <hyperlink r:id="rId3831" ref="Z287"/>
    <hyperlink r:id="rId3832" ref="B288"/>
    <hyperlink r:id="rId3833" ref="C288"/>
    <hyperlink r:id="rId3834" ref="J288"/>
    <hyperlink r:id="rId3835" ref="K288"/>
    <hyperlink r:id="rId3836" ref="M288"/>
    <hyperlink r:id="rId3837" ref="N288"/>
    <hyperlink r:id="rId3838" ref="S288"/>
    <hyperlink r:id="rId3839" ref="T288"/>
    <hyperlink r:id="rId3840" ref="U288"/>
    <hyperlink r:id="rId3841" ref="V288"/>
    <hyperlink r:id="rId3842" ref="W288"/>
    <hyperlink r:id="rId3843" ref="X288"/>
    <hyperlink r:id="rId3844" ref="Z288"/>
    <hyperlink r:id="rId3845" ref="B289"/>
    <hyperlink r:id="rId3846" ref="C289"/>
    <hyperlink r:id="rId3847" ref="J289"/>
    <hyperlink r:id="rId3848" ref="K289"/>
    <hyperlink r:id="rId3849" ref="M289"/>
    <hyperlink r:id="rId3850" ref="N289"/>
    <hyperlink r:id="rId3851" ref="S289"/>
    <hyperlink r:id="rId3852" ref="T289"/>
    <hyperlink r:id="rId3853" ref="U289"/>
    <hyperlink r:id="rId3854" ref="V289"/>
    <hyperlink r:id="rId3855" ref="W289"/>
    <hyperlink r:id="rId3856" ref="X289"/>
    <hyperlink r:id="rId3857" ref="Y289"/>
    <hyperlink r:id="rId3858" ref="Z289"/>
    <hyperlink r:id="rId3859" ref="B290"/>
    <hyperlink r:id="rId3860" ref="C290"/>
    <hyperlink r:id="rId3861" ref="J290"/>
    <hyperlink r:id="rId3862" ref="K290"/>
    <hyperlink r:id="rId3863" ref="S290"/>
    <hyperlink r:id="rId3864" ref="T290"/>
    <hyperlink r:id="rId3865" ref="U290"/>
    <hyperlink r:id="rId3866" ref="V290"/>
    <hyperlink r:id="rId3867" ref="W290"/>
    <hyperlink r:id="rId3868" ref="Y290"/>
    <hyperlink r:id="rId3869" ref="Z290"/>
    <hyperlink r:id="rId3870" ref="B291"/>
    <hyperlink r:id="rId3871" ref="C291"/>
    <hyperlink r:id="rId3872" ref="J291"/>
    <hyperlink r:id="rId3873" ref="K291"/>
    <hyperlink r:id="rId3874" ref="N291"/>
    <hyperlink r:id="rId3875" ref="S291"/>
    <hyperlink r:id="rId3876" ref="T291"/>
    <hyperlink r:id="rId3877" ref="U291"/>
    <hyperlink r:id="rId3878" ref="V291"/>
    <hyperlink r:id="rId3879" ref="W291"/>
    <hyperlink r:id="rId3880" ref="X291"/>
    <hyperlink r:id="rId3881" ref="Y291"/>
    <hyperlink r:id="rId3882" ref="Z291"/>
    <hyperlink r:id="rId3883" ref="B292"/>
    <hyperlink r:id="rId3884" ref="C292"/>
    <hyperlink r:id="rId3885" ref="J292"/>
    <hyperlink r:id="rId3886" ref="K292"/>
    <hyperlink r:id="rId3887" ref="M292"/>
    <hyperlink r:id="rId3888" ref="N292"/>
    <hyperlink r:id="rId3889" ref="S292"/>
    <hyperlink r:id="rId3890" ref="T292"/>
    <hyperlink r:id="rId3891" ref="U292"/>
    <hyperlink r:id="rId3892" ref="V292"/>
    <hyperlink r:id="rId3893" ref="W292"/>
    <hyperlink r:id="rId3894" ref="X292"/>
    <hyperlink r:id="rId3895" ref="Y292"/>
    <hyperlink r:id="rId3896" ref="Z292"/>
    <hyperlink r:id="rId3897" ref="B293"/>
    <hyperlink r:id="rId3898" ref="C293"/>
    <hyperlink r:id="rId3899" ref="J293"/>
    <hyperlink r:id="rId3900" ref="K293"/>
    <hyperlink r:id="rId3901" ref="M293"/>
    <hyperlink r:id="rId3902" ref="N293"/>
    <hyperlink r:id="rId3903" ref="S293"/>
    <hyperlink r:id="rId3904" ref="T293"/>
    <hyperlink r:id="rId3905" ref="U293"/>
    <hyperlink r:id="rId3906" ref="V293"/>
    <hyperlink r:id="rId3907" ref="W293"/>
    <hyperlink r:id="rId3908" ref="X293"/>
    <hyperlink r:id="rId3909" ref="Y293"/>
    <hyperlink r:id="rId3910" ref="Z293"/>
    <hyperlink r:id="rId3911" ref="B294"/>
    <hyperlink r:id="rId3912" ref="C294"/>
    <hyperlink r:id="rId3913" ref="J294"/>
    <hyperlink r:id="rId3914" ref="K294"/>
    <hyperlink r:id="rId3915" ref="M294"/>
    <hyperlink r:id="rId3916" ref="N294"/>
    <hyperlink r:id="rId3917" ref="S294"/>
    <hyperlink r:id="rId3918" ref="T294"/>
    <hyperlink r:id="rId3919" ref="U294"/>
    <hyperlink r:id="rId3920" ref="V294"/>
    <hyperlink r:id="rId3921" ref="W294"/>
    <hyperlink r:id="rId3922" ref="X294"/>
    <hyperlink r:id="rId3923" ref="Y294"/>
    <hyperlink r:id="rId3924" ref="Z294"/>
    <hyperlink r:id="rId3925" ref="B295"/>
    <hyperlink r:id="rId3926" ref="C295"/>
    <hyperlink r:id="rId3927" ref="J295"/>
    <hyperlink r:id="rId3928" ref="K295"/>
    <hyperlink r:id="rId3929" ref="M295"/>
    <hyperlink r:id="rId3930" ref="N295"/>
    <hyperlink r:id="rId3931" ref="S295"/>
    <hyperlink r:id="rId3932" ref="T295"/>
    <hyperlink r:id="rId3933" ref="U295"/>
    <hyperlink r:id="rId3934" ref="V295"/>
    <hyperlink r:id="rId3935" ref="W295"/>
    <hyperlink r:id="rId3936" ref="X295"/>
    <hyperlink r:id="rId3937" ref="Y295"/>
    <hyperlink r:id="rId3938" ref="Z295"/>
    <hyperlink r:id="rId3939" ref="B296"/>
    <hyperlink r:id="rId3940" ref="C296"/>
    <hyperlink r:id="rId3941" ref="J296"/>
    <hyperlink r:id="rId3942" ref="K296"/>
    <hyperlink r:id="rId3943" ref="M296"/>
    <hyperlink r:id="rId3944" ref="N296"/>
    <hyperlink r:id="rId3945" ref="T296"/>
    <hyperlink r:id="rId3946" ref="U296"/>
    <hyperlink r:id="rId3947" ref="V296"/>
    <hyperlink r:id="rId3948" ref="W296"/>
    <hyperlink r:id="rId3949" ref="Z296"/>
    <hyperlink r:id="rId3950" ref="B297"/>
    <hyperlink r:id="rId3951" ref="C297"/>
    <hyperlink r:id="rId3952" ref="J297"/>
    <hyperlink r:id="rId3953" ref="K297"/>
    <hyperlink r:id="rId3954" ref="N297"/>
    <hyperlink r:id="rId3955" ref="S297"/>
    <hyperlink r:id="rId3956" ref="T297"/>
    <hyperlink r:id="rId3957" ref="U297"/>
    <hyperlink r:id="rId3958" ref="W297"/>
    <hyperlink r:id="rId3959" ref="X297"/>
    <hyperlink r:id="rId3960" ref="Y297"/>
    <hyperlink r:id="rId3961" ref="Z297"/>
    <hyperlink r:id="rId3962" ref="B298"/>
    <hyperlink r:id="rId3963" ref="C298"/>
    <hyperlink r:id="rId3964" ref="J298"/>
    <hyperlink r:id="rId3965" ref="K298"/>
    <hyperlink r:id="rId3966" ref="N298"/>
    <hyperlink r:id="rId3967" ref="S298"/>
    <hyperlink r:id="rId3968" ref="T298"/>
    <hyperlink r:id="rId3969" ref="U298"/>
    <hyperlink r:id="rId3970" ref="V298"/>
    <hyperlink r:id="rId3971" ref="X298"/>
    <hyperlink r:id="rId3972" ref="Z298"/>
    <hyperlink r:id="rId3973" ref="B299"/>
    <hyperlink r:id="rId3974" ref="C299"/>
    <hyperlink r:id="rId3975" ref="J299"/>
    <hyperlink r:id="rId3976" ref="K299"/>
    <hyperlink r:id="rId3977" ref="M299"/>
    <hyperlink r:id="rId3978" ref="N299"/>
    <hyperlink r:id="rId3979" ref="S299"/>
    <hyperlink r:id="rId3980" ref="T299"/>
    <hyperlink r:id="rId3981" ref="U299"/>
    <hyperlink r:id="rId3982" ref="V299"/>
    <hyperlink r:id="rId3983" ref="W299"/>
    <hyperlink r:id="rId3984" ref="X299"/>
    <hyperlink r:id="rId3985" ref="Y299"/>
    <hyperlink r:id="rId3986" ref="Z299"/>
    <hyperlink r:id="rId3987" ref="B300"/>
    <hyperlink r:id="rId3988" ref="C300"/>
    <hyperlink r:id="rId3989" ref="J300"/>
    <hyperlink r:id="rId3990" ref="K300"/>
    <hyperlink r:id="rId3991" ref="N300"/>
    <hyperlink r:id="rId3992" ref="S300"/>
    <hyperlink r:id="rId3993" ref="T300"/>
    <hyperlink r:id="rId3994" ref="U300"/>
    <hyperlink r:id="rId3995" ref="W300"/>
    <hyperlink r:id="rId3996" ref="X300"/>
    <hyperlink r:id="rId3997" ref="Y300"/>
    <hyperlink r:id="rId3998" ref="Z300"/>
    <hyperlink r:id="rId3999" ref="B301"/>
    <hyperlink r:id="rId4000" ref="C301"/>
    <hyperlink r:id="rId4001" ref="J301"/>
    <hyperlink r:id="rId4002" ref="K301"/>
    <hyperlink r:id="rId4003" ref="M301"/>
    <hyperlink r:id="rId4004" ref="N301"/>
    <hyperlink r:id="rId4005" ref="S301"/>
    <hyperlink r:id="rId4006" ref="T301"/>
    <hyperlink r:id="rId4007" ref="U301"/>
    <hyperlink r:id="rId4008" ref="V301"/>
    <hyperlink r:id="rId4009" ref="W301"/>
    <hyperlink r:id="rId4010" ref="X301"/>
    <hyperlink r:id="rId4011" ref="Z301"/>
    <hyperlink r:id="rId4012" ref="B302"/>
    <hyperlink r:id="rId4013" ref="C302"/>
    <hyperlink r:id="rId4014" ref="J302"/>
    <hyperlink r:id="rId4015" ref="K302"/>
    <hyperlink r:id="rId4016" ref="M302"/>
    <hyperlink r:id="rId4017" ref="N302"/>
    <hyperlink r:id="rId4018" ref="S302"/>
    <hyperlink r:id="rId4019" ref="T302"/>
    <hyperlink r:id="rId4020" ref="U302"/>
    <hyperlink r:id="rId4021" ref="V302"/>
    <hyperlink r:id="rId4022" ref="W302"/>
    <hyperlink r:id="rId4023" ref="X302"/>
    <hyperlink r:id="rId4024" ref="Y302"/>
    <hyperlink r:id="rId4025" ref="Z302"/>
    <hyperlink r:id="rId4026" ref="B303"/>
    <hyperlink r:id="rId4027" ref="C303"/>
    <hyperlink r:id="rId4028" ref="J303"/>
    <hyperlink r:id="rId4029" ref="K303"/>
    <hyperlink r:id="rId4030" ref="M303"/>
    <hyperlink r:id="rId4031" ref="N303"/>
    <hyperlink r:id="rId4032" ref="S303"/>
    <hyperlink r:id="rId4033" ref="T303"/>
    <hyperlink r:id="rId4034" ref="U303"/>
    <hyperlink r:id="rId4035" ref="W303"/>
    <hyperlink r:id="rId4036" ref="X303"/>
    <hyperlink r:id="rId4037" ref="Z303"/>
    <hyperlink r:id="rId4038" ref="B304"/>
    <hyperlink r:id="rId4039" ref="C304"/>
    <hyperlink r:id="rId4040" ref="J304"/>
    <hyperlink r:id="rId4041" ref="K304"/>
    <hyperlink r:id="rId4042" ref="M304"/>
    <hyperlink r:id="rId4043" ref="N304"/>
    <hyperlink r:id="rId4044" ref="S304"/>
    <hyperlink r:id="rId4045" ref="T304"/>
    <hyperlink r:id="rId4046" ref="U304"/>
    <hyperlink r:id="rId4047" ref="V304"/>
    <hyperlink r:id="rId4048" ref="W304"/>
    <hyperlink r:id="rId4049" ref="X304"/>
    <hyperlink r:id="rId4050" ref="Z304"/>
    <hyperlink r:id="rId4051" ref="B305"/>
    <hyperlink r:id="rId4052" ref="C305"/>
    <hyperlink r:id="rId4053" ref="J305"/>
    <hyperlink r:id="rId4054" ref="K305"/>
    <hyperlink r:id="rId4055" ref="M305"/>
    <hyperlink r:id="rId4056" ref="N305"/>
    <hyperlink r:id="rId4057" ref="S305"/>
    <hyperlink r:id="rId4058" ref="T305"/>
    <hyperlink r:id="rId4059" ref="U305"/>
    <hyperlink r:id="rId4060" ref="V305"/>
    <hyperlink r:id="rId4061" ref="W305"/>
    <hyperlink r:id="rId4062" ref="X305"/>
    <hyperlink r:id="rId4063" ref="Z305"/>
    <hyperlink r:id="rId4064" ref="B306"/>
    <hyperlink r:id="rId4065" ref="C306"/>
    <hyperlink r:id="rId4066" ref="J306"/>
    <hyperlink r:id="rId4067" ref="K306"/>
    <hyperlink r:id="rId4068" ref="M306"/>
    <hyperlink r:id="rId4069" ref="N306"/>
    <hyperlink r:id="rId4070" ref="S306"/>
    <hyperlink r:id="rId4071" ref="T306"/>
    <hyperlink r:id="rId4072" ref="U306"/>
    <hyperlink r:id="rId4073" ref="V306"/>
    <hyperlink r:id="rId4074" ref="W306"/>
    <hyperlink r:id="rId4075" ref="X306"/>
    <hyperlink r:id="rId4076" ref="Y306"/>
    <hyperlink r:id="rId4077" ref="Z306"/>
    <hyperlink r:id="rId4078" ref="B307"/>
    <hyperlink r:id="rId4079" ref="C307"/>
    <hyperlink r:id="rId4080" ref="J307"/>
    <hyperlink r:id="rId4081" ref="K307"/>
    <hyperlink r:id="rId4082" ref="N307"/>
    <hyperlink r:id="rId4083" ref="S307"/>
    <hyperlink r:id="rId4084" ref="U307"/>
    <hyperlink r:id="rId4085" ref="V307"/>
    <hyperlink r:id="rId4086" ref="W307"/>
    <hyperlink r:id="rId4087" ref="X307"/>
    <hyperlink r:id="rId4088" ref="Z307"/>
    <hyperlink r:id="rId4089" ref="B308"/>
    <hyperlink r:id="rId4090" ref="C308"/>
    <hyperlink r:id="rId4091" ref="J308"/>
    <hyperlink r:id="rId4092" ref="K308"/>
    <hyperlink r:id="rId4093" ref="S308"/>
    <hyperlink r:id="rId4094" ref="T308"/>
    <hyperlink r:id="rId4095" ref="U308"/>
    <hyperlink r:id="rId4096" ref="W308"/>
    <hyperlink r:id="rId4097" ref="X308"/>
    <hyperlink r:id="rId4098" ref="Z308"/>
    <hyperlink r:id="rId4099" ref="B309"/>
    <hyperlink r:id="rId4100" ref="C309"/>
    <hyperlink r:id="rId4101" ref="J309"/>
    <hyperlink r:id="rId4102" ref="K309"/>
    <hyperlink r:id="rId4103" ref="N309"/>
    <hyperlink r:id="rId4104" ref="S309"/>
    <hyperlink r:id="rId4105" ref="T309"/>
    <hyperlink r:id="rId4106" ref="U309"/>
    <hyperlink r:id="rId4107" ref="V309"/>
    <hyperlink r:id="rId4108" ref="W309"/>
    <hyperlink r:id="rId4109" ref="X309"/>
    <hyperlink r:id="rId4110" ref="Y309"/>
    <hyperlink r:id="rId4111" ref="Z309"/>
    <hyperlink r:id="rId4112" ref="B310"/>
    <hyperlink r:id="rId4113" ref="C310"/>
    <hyperlink r:id="rId4114" ref="J310"/>
    <hyperlink r:id="rId4115" ref="K310"/>
    <hyperlink r:id="rId4116" ref="N310"/>
    <hyperlink r:id="rId4117" ref="S310"/>
    <hyperlink r:id="rId4118" ref="T310"/>
    <hyperlink r:id="rId4119" ref="U310"/>
    <hyperlink r:id="rId4120" ref="V310"/>
    <hyperlink r:id="rId4121" ref="W310"/>
    <hyperlink r:id="rId4122" ref="Y310"/>
    <hyperlink r:id="rId4123" ref="Z310"/>
    <hyperlink r:id="rId4124" ref="B311"/>
    <hyperlink r:id="rId4125" ref="C311"/>
    <hyperlink r:id="rId4126" ref="B312"/>
    <hyperlink r:id="rId4127" ref="C312"/>
    <hyperlink r:id="rId4128" ref="B313"/>
    <hyperlink r:id="rId4129" ref="C313"/>
    <hyperlink r:id="rId4130" ref="K313"/>
    <hyperlink r:id="rId4131" ref="T313"/>
    <hyperlink r:id="rId4132" ref="U313"/>
    <hyperlink r:id="rId4133" ref="W313"/>
    <hyperlink r:id="rId4134" ref="Y313"/>
    <hyperlink r:id="rId4135" ref="Z313"/>
    <hyperlink r:id="rId4136" ref="B314"/>
    <hyperlink r:id="rId4137" ref="C314"/>
    <hyperlink r:id="rId4138" ref="K314"/>
    <hyperlink r:id="rId4139" ref="T314"/>
    <hyperlink r:id="rId4140" ref="U314"/>
    <hyperlink r:id="rId4141" ref="Z314"/>
    <hyperlink r:id="rId4142" ref="B315"/>
    <hyperlink r:id="rId4143" ref="C315"/>
    <hyperlink r:id="rId4144" ref="J315"/>
    <hyperlink r:id="rId4145" ref="K315"/>
    <hyperlink r:id="rId4146" ref="M315"/>
    <hyperlink r:id="rId4147" ref="N315"/>
    <hyperlink r:id="rId4148" ref="S315"/>
    <hyperlink r:id="rId4149" ref="T315"/>
    <hyperlink r:id="rId4150" ref="U315"/>
    <hyperlink r:id="rId4151" ref="V315"/>
    <hyperlink r:id="rId4152" ref="W315"/>
    <hyperlink r:id="rId4153" ref="X315"/>
    <hyperlink r:id="rId4154" ref="Y315"/>
    <hyperlink r:id="rId4155" ref="Z315"/>
    <hyperlink r:id="rId4156" ref="B316"/>
    <hyperlink r:id="rId4157" ref="C316"/>
    <hyperlink r:id="rId4158" ref="J316"/>
    <hyperlink r:id="rId4159" ref="K316"/>
    <hyperlink r:id="rId4160" ref="M316"/>
    <hyperlink r:id="rId4161" ref="N316"/>
    <hyperlink r:id="rId4162" ref="S316"/>
    <hyperlink r:id="rId4163" ref="T316"/>
    <hyperlink r:id="rId4164" ref="U316"/>
    <hyperlink r:id="rId4165" ref="V316"/>
    <hyperlink r:id="rId4166" ref="W316"/>
    <hyperlink r:id="rId4167" ref="X316"/>
    <hyperlink r:id="rId4168" ref="Y316"/>
    <hyperlink r:id="rId4169" ref="Z316"/>
    <hyperlink r:id="rId4170" ref="B317"/>
    <hyperlink r:id="rId4171" ref="C317"/>
    <hyperlink r:id="rId4172" ref="J317"/>
    <hyperlink r:id="rId4173" ref="K317"/>
    <hyperlink r:id="rId4174" ref="M317"/>
    <hyperlink r:id="rId4175" ref="N317"/>
    <hyperlink r:id="rId4176" ref="S317"/>
    <hyperlink r:id="rId4177" ref="T317"/>
    <hyperlink r:id="rId4178" ref="U317"/>
    <hyperlink r:id="rId4179" ref="V317"/>
    <hyperlink r:id="rId4180" ref="W317"/>
    <hyperlink r:id="rId4181" ref="X317"/>
    <hyperlink r:id="rId4182" ref="Y317"/>
    <hyperlink r:id="rId4183" ref="Z317"/>
    <hyperlink r:id="rId4184" ref="B318"/>
    <hyperlink r:id="rId4185" ref="C318"/>
    <hyperlink r:id="rId4186" ref="J318"/>
    <hyperlink r:id="rId4187" ref="K318"/>
    <hyperlink r:id="rId4188" ref="M318"/>
    <hyperlink r:id="rId4189" ref="N318"/>
    <hyperlink r:id="rId4190" ref="S318"/>
    <hyperlink r:id="rId4191" ref="T318"/>
    <hyperlink r:id="rId4192" ref="U318"/>
    <hyperlink r:id="rId4193" ref="V318"/>
    <hyperlink r:id="rId4194" ref="W318"/>
    <hyperlink r:id="rId4195" ref="X318"/>
    <hyperlink r:id="rId4196" ref="Y318"/>
    <hyperlink r:id="rId4197" ref="Z318"/>
    <hyperlink r:id="rId4198" ref="B319"/>
    <hyperlink r:id="rId4199" ref="C319"/>
    <hyperlink r:id="rId4200" ref="J319"/>
    <hyperlink r:id="rId4201" ref="K319"/>
    <hyperlink r:id="rId4202" ref="M319"/>
    <hyperlink r:id="rId4203" ref="N319"/>
    <hyperlink r:id="rId4204" ref="S319"/>
    <hyperlink r:id="rId4205" ref="T319"/>
    <hyperlink r:id="rId4206" ref="U319"/>
    <hyperlink r:id="rId4207" ref="V319"/>
    <hyperlink r:id="rId4208" ref="W319"/>
    <hyperlink r:id="rId4209" ref="X319"/>
    <hyperlink r:id="rId4210" ref="Y319"/>
    <hyperlink r:id="rId4211" ref="Z319"/>
    <hyperlink r:id="rId4212" ref="B320"/>
    <hyperlink r:id="rId4213" ref="C320"/>
    <hyperlink r:id="rId4214" ref="J320"/>
    <hyperlink r:id="rId4215" ref="K320"/>
    <hyperlink r:id="rId4216" ref="M320"/>
    <hyperlink r:id="rId4217" ref="N320"/>
    <hyperlink r:id="rId4218" ref="S320"/>
    <hyperlink r:id="rId4219" ref="T320"/>
    <hyperlink r:id="rId4220" ref="U320"/>
    <hyperlink r:id="rId4221" ref="V320"/>
    <hyperlink r:id="rId4222" ref="W320"/>
    <hyperlink r:id="rId4223" ref="X320"/>
    <hyperlink r:id="rId4224" ref="Y320"/>
    <hyperlink r:id="rId4225" ref="Z320"/>
    <hyperlink r:id="rId4226" ref="B321"/>
    <hyperlink r:id="rId4227" ref="C321"/>
    <hyperlink r:id="rId4228" ref="J321"/>
    <hyperlink r:id="rId4229" ref="K321"/>
    <hyperlink r:id="rId4230" ref="M321"/>
    <hyperlink r:id="rId4231" ref="N321"/>
    <hyperlink r:id="rId4232" ref="S321"/>
    <hyperlink r:id="rId4233" ref="T321"/>
    <hyperlink r:id="rId4234" ref="U321"/>
    <hyperlink r:id="rId4235" ref="V321"/>
    <hyperlink r:id="rId4236" ref="W321"/>
    <hyperlink r:id="rId4237" ref="X321"/>
    <hyperlink r:id="rId4238" ref="Y321"/>
    <hyperlink r:id="rId4239" ref="Z321"/>
    <hyperlink r:id="rId4240" ref="B322"/>
    <hyperlink r:id="rId4241" ref="C322"/>
    <hyperlink r:id="rId4242" ref="J322"/>
    <hyperlink r:id="rId4243" ref="K322"/>
    <hyperlink r:id="rId4244" ref="M322"/>
    <hyperlink r:id="rId4245" ref="N322"/>
    <hyperlink r:id="rId4246" ref="S322"/>
    <hyperlink r:id="rId4247" ref="T322"/>
    <hyperlink r:id="rId4248" ref="U322"/>
    <hyperlink r:id="rId4249" ref="V322"/>
    <hyperlink r:id="rId4250" ref="W322"/>
    <hyperlink r:id="rId4251" ref="X322"/>
    <hyperlink r:id="rId4252" ref="Y322"/>
    <hyperlink r:id="rId4253" ref="Z322"/>
    <hyperlink r:id="rId4254" ref="B323"/>
    <hyperlink r:id="rId4255" ref="C323"/>
    <hyperlink r:id="rId4256" ref="J323"/>
    <hyperlink r:id="rId4257" ref="K323"/>
    <hyperlink r:id="rId4258" ref="M323"/>
    <hyperlink r:id="rId4259" ref="N323"/>
    <hyperlink r:id="rId4260" ref="S323"/>
    <hyperlink r:id="rId4261" ref="T323"/>
    <hyperlink r:id="rId4262" ref="U323"/>
    <hyperlink r:id="rId4263" ref="V323"/>
    <hyperlink r:id="rId4264" ref="W323"/>
    <hyperlink r:id="rId4265" ref="X323"/>
    <hyperlink r:id="rId4266" ref="Y323"/>
    <hyperlink r:id="rId4267" ref="Z323"/>
    <hyperlink r:id="rId4268" ref="B324"/>
    <hyperlink r:id="rId4269" ref="C324"/>
    <hyperlink r:id="rId4270" ref="J324"/>
    <hyperlink r:id="rId4271" ref="K324"/>
    <hyperlink r:id="rId4272" ref="M324"/>
    <hyperlink r:id="rId4273" ref="N324"/>
    <hyperlink r:id="rId4274" ref="S324"/>
    <hyperlink r:id="rId4275" ref="T324"/>
    <hyperlink r:id="rId4276" ref="U324"/>
    <hyperlink r:id="rId4277" ref="V324"/>
    <hyperlink r:id="rId4278" ref="W324"/>
    <hyperlink r:id="rId4279" ref="X324"/>
    <hyperlink r:id="rId4280" ref="Y324"/>
    <hyperlink r:id="rId4281" ref="Z324"/>
    <hyperlink r:id="rId4282" ref="B325"/>
    <hyperlink r:id="rId4283" ref="C325"/>
    <hyperlink r:id="rId4284" ref="J325"/>
    <hyperlink r:id="rId4285" ref="K325"/>
    <hyperlink r:id="rId4286" ref="M325"/>
    <hyperlink r:id="rId4287" ref="N325"/>
    <hyperlink r:id="rId4288" ref="S325"/>
    <hyperlink r:id="rId4289" ref="T325"/>
    <hyperlink r:id="rId4290" ref="U325"/>
    <hyperlink r:id="rId4291" ref="V325"/>
    <hyperlink r:id="rId4292" ref="W325"/>
    <hyperlink r:id="rId4293" ref="X325"/>
    <hyperlink r:id="rId4294" ref="Y325"/>
    <hyperlink r:id="rId4295" ref="Z325"/>
    <hyperlink r:id="rId4296" ref="B326"/>
    <hyperlink r:id="rId4297" ref="C326"/>
    <hyperlink r:id="rId4298" ref="J326"/>
    <hyperlink r:id="rId4299" ref="K326"/>
    <hyperlink r:id="rId4300" ref="M326"/>
    <hyperlink r:id="rId4301" ref="N326"/>
    <hyperlink r:id="rId4302" ref="S326"/>
    <hyperlink r:id="rId4303" ref="T326"/>
    <hyperlink r:id="rId4304" ref="U326"/>
    <hyperlink r:id="rId4305" ref="V326"/>
    <hyperlink r:id="rId4306" ref="W326"/>
    <hyperlink r:id="rId4307" ref="X326"/>
    <hyperlink r:id="rId4308" ref="Y326"/>
    <hyperlink r:id="rId4309" ref="Z326"/>
    <hyperlink r:id="rId4310" ref="B327"/>
    <hyperlink r:id="rId4311" ref="C327"/>
    <hyperlink r:id="rId4312" ref="J327"/>
    <hyperlink r:id="rId4313" ref="K327"/>
    <hyperlink r:id="rId4314" ref="M327"/>
    <hyperlink r:id="rId4315" ref="N327"/>
    <hyperlink r:id="rId4316" ref="S327"/>
    <hyperlink r:id="rId4317" ref="T327"/>
    <hyperlink r:id="rId4318" ref="U327"/>
    <hyperlink r:id="rId4319" ref="V327"/>
    <hyperlink r:id="rId4320" ref="W327"/>
    <hyperlink r:id="rId4321" ref="X327"/>
    <hyperlink r:id="rId4322" ref="Y327"/>
    <hyperlink r:id="rId4323" ref="Z327"/>
    <hyperlink r:id="rId4324" ref="B328"/>
    <hyperlink r:id="rId4325" ref="C328"/>
    <hyperlink r:id="rId4326" ref="J328"/>
    <hyperlink r:id="rId4327" ref="K328"/>
    <hyperlink r:id="rId4328" ref="M328"/>
    <hyperlink r:id="rId4329" ref="N328"/>
    <hyperlink r:id="rId4330" ref="S328"/>
    <hyperlink r:id="rId4331" ref="T328"/>
    <hyperlink r:id="rId4332" ref="U328"/>
    <hyperlink r:id="rId4333" ref="V328"/>
    <hyperlink r:id="rId4334" ref="W328"/>
    <hyperlink r:id="rId4335" ref="X328"/>
    <hyperlink r:id="rId4336" ref="Y328"/>
    <hyperlink r:id="rId4337" ref="Z328"/>
    <hyperlink r:id="rId4338" ref="B329"/>
    <hyperlink r:id="rId4339" ref="C329"/>
    <hyperlink r:id="rId4340" ref="J329"/>
    <hyperlink r:id="rId4341" ref="K329"/>
    <hyperlink r:id="rId4342" ref="M329"/>
    <hyperlink r:id="rId4343" ref="N329"/>
    <hyperlink r:id="rId4344" ref="S329"/>
    <hyperlink r:id="rId4345" ref="T329"/>
    <hyperlink r:id="rId4346" ref="U329"/>
    <hyperlink r:id="rId4347" ref="V329"/>
    <hyperlink r:id="rId4348" ref="W329"/>
    <hyperlink r:id="rId4349" ref="X329"/>
    <hyperlink r:id="rId4350" ref="Z329"/>
    <hyperlink r:id="rId4351" ref="B330"/>
    <hyperlink r:id="rId4352" ref="C330"/>
    <hyperlink r:id="rId4353" ref="J330"/>
    <hyperlink r:id="rId4354" ref="K330"/>
    <hyperlink r:id="rId4355" ref="M330"/>
    <hyperlink r:id="rId4356" ref="N330"/>
    <hyperlink r:id="rId4357" ref="S330"/>
    <hyperlink r:id="rId4358" ref="T330"/>
    <hyperlink r:id="rId4359" ref="U330"/>
    <hyperlink r:id="rId4360" ref="V330"/>
    <hyperlink r:id="rId4361" ref="W330"/>
    <hyperlink r:id="rId4362" ref="X330"/>
    <hyperlink r:id="rId4363" ref="Y330"/>
    <hyperlink r:id="rId4364" ref="Z330"/>
    <hyperlink r:id="rId4365" ref="B331"/>
    <hyperlink r:id="rId4366" ref="C331"/>
    <hyperlink r:id="rId4367" ref="J331"/>
    <hyperlink r:id="rId4368" ref="K331"/>
    <hyperlink r:id="rId4369" ref="M331"/>
    <hyperlink r:id="rId4370" ref="N331"/>
    <hyperlink r:id="rId4371" ref="S331"/>
    <hyperlink r:id="rId4372" ref="T331"/>
    <hyperlink r:id="rId4373" ref="U331"/>
    <hyperlink r:id="rId4374" ref="V331"/>
    <hyperlink r:id="rId4375" ref="W331"/>
    <hyperlink r:id="rId4376" ref="X331"/>
    <hyperlink r:id="rId4377" ref="Y331"/>
    <hyperlink r:id="rId4378" ref="Z331"/>
    <hyperlink r:id="rId4379" ref="B332"/>
    <hyperlink r:id="rId4380" ref="C332"/>
    <hyperlink r:id="rId4381" ref="J332"/>
    <hyperlink r:id="rId4382" ref="K332"/>
    <hyperlink r:id="rId4383" ref="M332"/>
    <hyperlink r:id="rId4384" ref="N332"/>
    <hyperlink r:id="rId4385" ref="S332"/>
    <hyperlink r:id="rId4386" ref="T332"/>
    <hyperlink r:id="rId4387" ref="U332"/>
    <hyperlink r:id="rId4388" ref="V332"/>
    <hyperlink r:id="rId4389" ref="W332"/>
    <hyperlink r:id="rId4390" ref="X332"/>
    <hyperlink r:id="rId4391" ref="Y332"/>
    <hyperlink r:id="rId4392" ref="Z332"/>
    <hyperlink r:id="rId4393" ref="B333"/>
    <hyperlink r:id="rId4394" ref="C333"/>
    <hyperlink r:id="rId4395" ref="J333"/>
    <hyperlink r:id="rId4396" ref="K333"/>
    <hyperlink r:id="rId4397" ref="M333"/>
    <hyperlink r:id="rId4398" ref="N333"/>
    <hyperlink r:id="rId4399" ref="S333"/>
    <hyperlink r:id="rId4400" ref="T333"/>
    <hyperlink r:id="rId4401" ref="U333"/>
    <hyperlink r:id="rId4402" ref="V333"/>
    <hyperlink r:id="rId4403" ref="W333"/>
    <hyperlink r:id="rId4404" ref="X333"/>
    <hyperlink r:id="rId4405" ref="Y333"/>
    <hyperlink r:id="rId4406" ref="Z333"/>
    <hyperlink r:id="rId4407" ref="B334"/>
    <hyperlink r:id="rId4408" ref="C334"/>
    <hyperlink r:id="rId4409" ref="J334"/>
    <hyperlink r:id="rId4410" ref="K334"/>
    <hyperlink r:id="rId4411" ref="M334"/>
    <hyperlink r:id="rId4412" ref="N334"/>
    <hyperlink r:id="rId4413" ref="S334"/>
    <hyperlink r:id="rId4414" ref="T334"/>
    <hyperlink r:id="rId4415" ref="U334"/>
    <hyperlink r:id="rId4416" ref="V334"/>
    <hyperlink r:id="rId4417" ref="W334"/>
    <hyperlink r:id="rId4418" ref="X334"/>
    <hyperlink r:id="rId4419" ref="Y334"/>
    <hyperlink r:id="rId4420" ref="Z334"/>
    <hyperlink r:id="rId4421" ref="B335"/>
    <hyperlink r:id="rId4422" ref="C335"/>
    <hyperlink r:id="rId4423" ref="J335"/>
    <hyperlink r:id="rId4424" ref="K335"/>
    <hyperlink r:id="rId4425" ref="S335"/>
    <hyperlink r:id="rId4426" ref="T335"/>
    <hyperlink r:id="rId4427" ref="U335"/>
    <hyperlink r:id="rId4428" ref="V335"/>
    <hyperlink r:id="rId4429" ref="W335"/>
    <hyperlink r:id="rId4430" ref="X335"/>
    <hyperlink r:id="rId4431" ref="Y335"/>
    <hyperlink r:id="rId4432" ref="Z335"/>
    <hyperlink r:id="rId4433" ref="B336"/>
    <hyperlink r:id="rId4434" ref="C336"/>
    <hyperlink r:id="rId4435" ref="J336"/>
    <hyperlink r:id="rId4436" ref="K336"/>
    <hyperlink r:id="rId4437" ref="N336"/>
    <hyperlink r:id="rId4438" ref="S336"/>
    <hyperlink r:id="rId4439" ref="T336"/>
    <hyperlink r:id="rId4440" ref="U336"/>
    <hyperlink r:id="rId4441" ref="V336"/>
    <hyperlink r:id="rId4442" ref="W336"/>
    <hyperlink r:id="rId4443" ref="X336"/>
    <hyperlink r:id="rId4444" ref="Y336"/>
    <hyperlink r:id="rId4445" ref="Z336"/>
    <hyperlink r:id="rId4446" ref="B337"/>
    <hyperlink r:id="rId4447" ref="C337"/>
    <hyperlink r:id="rId4448" ref="J337"/>
    <hyperlink r:id="rId4449" ref="K337"/>
    <hyperlink r:id="rId4450" ref="M337"/>
    <hyperlink r:id="rId4451" ref="N337"/>
    <hyperlink r:id="rId4452" ref="S337"/>
    <hyperlink r:id="rId4453" ref="T337"/>
    <hyperlink r:id="rId4454" ref="U337"/>
    <hyperlink r:id="rId4455" ref="V337"/>
    <hyperlink r:id="rId4456" ref="W337"/>
    <hyperlink r:id="rId4457" ref="X337"/>
    <hyperlink r:id="rId4458" ref="Y337"/>
    <hyperlink r:id="rId4459" ref="Z337"/>
    <hyperlink r:id="rId4460" ref="B338"/>
    <hyperlink r:id="rId4461" ref="C338"/>
    <hyperlink r:id="rId4462" ref="J338"/>
    <hyperlink r:id="rId4463" ref="K338"/>
    <hyperlink r:id="rId4464" ref="M338"/>
    <hyperlink r:id="rId4465" ref="N338"/>
    <hyperlink r:id="rId4466" ref="S338"/>
    <hyperlink r:id="rId4467" ref="T338"/>
    <hyperlink r:id="rId4468" ref="U338"/>
    <hyperlink r:id="rId4469" ref="V338"/>
    <hyperlink r:id="rId4470" ref="W338"/>
    <hyperlink r:id="rId4471" ref="X338"/>
    <hyperlink r:id="rId4472" ref="Y338"/>
    <hyperlink r:id="rId4473" ref="Z338"/>
    <hyperlink r:id="rId4474" ref="B339"/>
    <hyperlink r:id="rId4475" ref="C339"/>
    <hyperlink r:id="rId4476" ref="J339"/>
    <hyperlink r:id="rId4477" ref="K339"/>
    <hyperlink r:id="rId4478" ref="M339"/>
    <hyperlink r:id="rId4479" ref="N339"/>
    <hyperlink r:id="rId4480" ref="S339"/>
    <hyperlink r:id="rId4481" ref="T339"/>
    <hyperlink r:id="rId4482" ref="U339"/>
    <hyperlink r:id="rId4483" ref="V339"/>
    <hyperlink r:id="rId4484" ref="W339"/>
    <hyperlink r:id="rId4485" ref="X339"/>
    <hyperlink r:id="rId4486" ref="Y339"/>
    <hyperlink r:id="rId4487" ref="Z339"/>
    <hyperlink r:id="rId4488" ref="B340"/>
    <hyperlink r:id="rId4489" ref="C340"/>
    <hyperlink r:id="rId4490" ref="J340"/>
    <hyperlink r:id="rId4491" ref="K340"/>
    <hyperlink r:id="rId4492" ref="M340"/>
    <hyperlink r:id="rId4493" ref="N340"/>
    <hyperlink r:id="rId4494" ref="S340"/>
    <hyperlink r:id="rId4495" ref="T340"/>
    <hyperlink r:id="rId4496" ref="U340"/>
    <hyperlink r:id="rId4497" ref="V340"/>
    <hyperlink r:id="rId4498" ref="W340"/>
    <hyperlink r:id="rId4499" ref="X340"/>
    <hyperlink r:id="rId4500" ref="Y340"/>
    <hyperlink r:id="rId4501" ref="Z340"/>
    <hyperlink r:id="rId4502" ref="B341"/>
    <hyperlink r:id="rId4503" ref="C341"/>
    <hyperlink r:id="rId4504" ref="J341"/>
    <hyperlink r:id="rId4505" ref="K341"/>
    <hyperlink r:id="rId4506" ref="N341"/>
    <hyperlink r:id="rId4507" ref="S341"/>
    <hyperlink r:id="rId4508" ref="T341"/>
    <hyperlink r:id="rId4509" ref="U341"/>
    <hyperlink r:id="rId4510" ref="V341"/>
    <hyperlink r:id="rId4511" ref="W341"/>
    <hyperlink r:id="rId4512" ref="X341"/>
    <hyperlink r:id="rId4513" ref="Y341"/>
    <hyperlink r:id="rId4514" ref="Z341"/>
    <hyperlink r:id="rId4515" ref="B342"/>
    <hyperlink r:id="rId4516" ref="C342"/>
    <hyperlink r:id="rId4517" ref="J342"/>
    <hyperlink r:id="rId4518" ref="K342"/>
    <hyperlink r:id="rId4519" ref="M342"/>
    <hyperlink r:id="rId4520" ref="N342"/>
    <hyperlink r:id="rId4521" ref="S342"/>
    <hyperlink r:id="rId4522" ref="T342"/>
    <hyperlink r:id="rId4523" ref="U342"/>
    <hyperlink r:id="rId4524" ref="V342"/>
    <hyperlink r:id="rId4525" ref="W342"/>
    <hyperlink r:id="rId4526" ref="X342"/>
    <hyperlink r:id="rId4527" ref="Y342"/>
    <hyperlink r:id="rId4528" ref="Z342"/>
    <hyperlink r:id="rId4529" ref="B343"/>
    <hyperlink r:id="rId4530" ref="C343"/>
    <hyperlink r:id="rId4531" ref="J343"/>
    <hyperlink r:id="rId4532" ref="K343"/>
    <hyperlink r:id="rId4533" ref="M343"/>
    <hyperlink r:id="rId4534" ref="N343"/>
    <hyperlink r:id="rId4535" ref="S343"/>
    <hyperlink r:id="rId4536" ref="T343"/>
    <hyperlink r:id="rId4537" ref="U343"/>
    <hyperlink r:id="rId4538" ref="V343"/>
    <hyperlink r:id="rId4539" ref="W343"/>
    <hyperlink r:id="rId4540" ref="X343"/>
    <hyperlink r:id="rId4541" ref="Y343"/>
    <hyperlink r:id="rId4542" ref="Z343"/>
    <hyperlink r:id="rId4543" ref="B344"/>
    <hyperlink r:id="rId4544" ref="C344"/>
    <hyperlink r:id="rId4545" ref="J344"/>
    <hyperlink r:id="rId4546" ref="K344"/>
    <hyperlink r:id="rId4547" ref="M344"/>
    <hyperlink r:id="rId4548" ref="N344"/>
    <hyperlink r:id="rId4549" ref="S344"/>
    <hyperlink r:id="rId4550" ref="T344"/>
    <hyperlink r:id="rId4551" ref="U344"/>
    <hyperlink r:id="rId4552" ref="V344"/>
    <hyperlink r:id="rId4553" ref="W344"/>
    <hyperlink r:id="rId4554" ref="X344"/>
    <hyperlink r:id="rId4555" ref="Y344"/>
    <hyperlink r:id="rId4556" ref="Z344"/>
    <hyperlink r:id="rId4557" ref="B345"/>
    <hyperlink r:id="rId4558" ref="C345"/>
    <hyperlink r:id="rId4559" ref="J345"/>
    <hyperlink r:id="rId4560" ref="K345"/>
    <hyperlink r:id="rId4561" ref="M345"/>
    <hyperlink r:id="rId4562" ref="N345"/>
    <hyperlink r:id="rId4563" ref="S345"/>
    <hyperlink r:id="rId4564" ref="T345"/>
    <hyperlink r:id="rId4565" ref="U345"/>
    <hyperlink r:id="rId4566" ref="V345"/>
    <hyperlink r:id="rId4567" ref="W345"/>
    <hyperlink r:id="rId4568" ref="X345"/>
    <hyperlink r:id="rId4569" ref="Y345"/>
    <hyperlink r:id="rId4570" ref="Z345"/>
    <hyperlink r:id="rId4571" ref="B346"/>
    <hyperlink r:id="rId4572" ref="C346"/>
    <hyperlink r:id="rId4573" ref="J346"/>
    <hyperlink r:id="rId4574" ref="K346"/>
    <hyperlink r:id="rId4575" ref="M346"/>
    <hyperlink r:id="rId4576" ref="N346"/>
    <hyperlink r:id="rId4577" ref="S346"/>
    <hyperlink r:id="rId4578" ref="T346"/>
    <hyperlink r:id="rId4579" ref="U346"/>
    <hyperlink r:id="rId4580" ref="V346"/>
    <hyperlink r:id="rId4581" ref="W346"/>
    <hyperlink r:id="rId4582" ref="X346"/>
    <hyperlink r:id="rId4583" ref="Y346"/>
    <hyperlink r:id="rId4584" ref="Z346"/>
    <hyperlink r:id="rId4585" ref="B347"/>
    <hyperlink r:id="rId4586" ref="C347"/>
    <hyperlink r:id="rId4587" ref="J347"/>
    <hyperlink r:id="rId4588" ref="K347"/>
    <hyperlink r:id="rId4589" ref="M347"/>
    <hyperlink r:id="rId4590" ref="N347"/>
    <hyperlink r:id="rId4591" ref="S347"/>
    <hyperlink r:id="rId4592" ref="T347"/>
    <hyperlink r:id="rId4593" ref="U347"/>
    <hyperlink r:id="rId4594" ref="V347"/>
    <hyperlink r:id="rId4595" ref="W347"/>
    <hyperlink r:id="rId4596" ref="X347"/>
    <hyperlink r:id="rId4597" ref="Y347"/>
    <hyperlink r:id="rId4598" ref="Z347"/>
    <hyperlink r:id="rId4599" ref="B348"/>
    <hyperlink r:id="rId4600" ref="C348"/>
    <hyperlink r:id="rId4601" ref="J348"/>
    <hyperlink r:id="rId4602" ref="K348"/>
    <hyperlink r:id="rId4603" ref="M348"/>
    <hyperlink r:id="rId4604" ref="N348"/>
    <hyperlink r:id="rId4605" ref="S348"/>
    <hyperlink r:id="rId4606" ref="T348"/>
    <hyperlink r:id="rId4607" ref="U348"/>
    <hyperlink r:id="rId4608" ref="V348"/>
    <hyperlink r:id="rId4609" ref="W348"/>
    <hyperlink r:id="rId4610" ref="X348"/>
    <hyperlink r:id="rId4611" ref="Y348"/>
    <hyperlink r:id="rId4612" ref="Z348"/>
    <hyperlink r:id="rId4613" ref="B349"/>
    <hyperlink r:id="rId4614" ref="C349"/>
    <hyperlink r:id="rId4615" ref="J349"/>
    <hyperlink r:id="rId4616" ref="K349"/>
    <hyperlink r:id="rId4617" ref="M349"/>
    <hyperlink r:id="rId4618" ref="N349"/>
    <hyperlink r:id="rId4619" ref="S349"/>
    <hyperlink r:id="rId4620" ref="T349"/>
    <hyperlink r:id="rId4621" ref="U349"/>
    <hyperlink r:id="rId4622" ref="V349"/>
    <hyperlink r:id="rId4623" ref="W349"/>
    <hyperlink r:id="rId4624" ref="X349"/>
    <hyperlink r:id="rId4625" ref="Y349"/>
    <hyperlink r:id="rId4626" ref="Z349"/>
    <hyperlink r:id="rId4627" ref="B350"/>
    <hyperlink r:id="rId4628" ref="C350"/>
    <hyperlink r:id="rId4629" ref="J350"/>
    <hyperlink r:id="rId4630" ref="K350"/>
    <hyperlink r:id="rId4631" ref="M350"/>
    <hyperlink r:id="rId4632" ref="N350"/>
    <hyperlink r:id="rId4633" ref="S350"/>
    <hyperlink r:id="rId4634" ref="T350"/>
    <hyperlink r:id="rId4635" ref="U350"/>
    <hyperlink r:id="rId4636" ref="V350"/>
    <hyperlink r:id="rId4637" ref="W350"/>
    <hyperlink r:id="rId4638" ref="X350"/>
    <hyperlink r:id="rId4639" ref="Y350"/>
    <hyperlink r:id="rId4640" ref="Z350"/>
    <hyperlink r:id="rId4641" ref="B351"/>
    <hyperlink r:id="rId4642" ref="C351"/>
    <hyperlink r:id="rId4643" ref="J351"/>
    <hyperlink r:id="rId4644" ref="K351"/>
    <hyperlink r:id="rId4645" ref="M351"/>
    <hyperlink r:id="rId4646" ref="N351"/>
    <hyperlink r:id="rId4647" ref="S351"/>
    <hyperlink r:id="rId4648" ref="T351"/>
    <hyperlink r:id="rId4649" ref="U351"/>
    <hyperlink r:id="rId4650" ref="V351"/>
    <hyperlink r:id="rId4651" ref="W351"/>
    <hyperlink r:id="rId4652" ref="X351"/>
    <hyperlink r:id="rId4653" ref="Y351"/>
    <hyperlink r:id="rId4654" ref="Z351"/>
    <hyperlink r:id="rId4655" ref="B352"/>
    <hyperlink r:id="rId4656" ref="C352"/>
    <hyperlink r:id="rId4657" ref="J352"/>
    <hyperlink r:id="rId4658" ref="K352"/>
    <hyperlink r:id="rId4659" ref="M352"/>
    <hyperlink r:id="rId4660" ref="N352"/>
    <hyperlink r:id="rId4661" ref="S352"/>
    <hyperlink r:id="rId4662" ref="T352"/>
    <hyperlink r:id="rId4663" ref="U352"/>
    <hyperlink r:id="rId4664" ref="V352"/>
    <hyperlink r:id="rId4665" ref="W352"/>
    <hyperlink r:id="rId4666" ref="X352"/>
    <hyperlink r:id="rId4667" ref="Y352"/>
    <hyperlink r:id="rId4668" ref="Z352"/>
    <hyperlink r:id="rId4669" ref="B353"/>
    <hyperlink r:id="rId4670" ref="C353"/>
    <hyperlink r:id="rId4671" ref="J353"/>
    <hyperlink r:id="rId4672" ref="K353"/>
    <hyperlink r:id="rId4673" ref="M353"/>
    <hyperlink r:id="rId4674" ref="N353"/>
    <hyperlink r:id="rId4675" ref="S353"/>
    <hyperlink r:id="rId4676" ref="T353"/>
    <hyperlink r:id="rId4677" ref="U353"/>
    <hyperlink r:id="rId4678" ref="V353"/>
    <hyperlink r:id="rId4679" ref="W353"/>
    <hyperlink r:id="rId4680" ref="X353"/>
    <hyperlink r:id="rId4681" ref="Y353"/>
    <hyperlink r:id="rId4682" ref="Z353"/>
    <hyperlink r:id="rId4683" ref="B354"/>
    <hyperlink r:id="rId4684" ref="C354"/>
    <hyperlink r:id="rId4685" ref="J354"/>
    <hyperlink r:id="rId4686" ref="K354"/>
    <hyperlink r:id="rId4687" ref="M354"/>
    <hyperlink r:id="rId4688" ref="N354"/>
    <hyperlink r:id="rId4689" ref="S354"/>
    <hyperlink r:id="rId4690" ref="T354"/>
    <hyperlink r:id="rId4691" ref="U354"/>
    <hyperlink r:id="rId4692" ref="V354"/>
    <hyperlink r:id="rId4693" ref="W354"/>
    <hyperlink r:id="rId4694" ref="X354"/>
    <hyperlink r:id="rId4695" ref="Y354"/>
    <hyperlink r:id="rId4696" ref="Z354"/>
    <hyperlink r:id="rId4697" ref="B355"/>
    <hyperlink r:id="rId4698" ref="C355"/>
    <hyperlink r:id="rId4699" ref="J355"/>
    <hyperlink r:id="rId4700" ref="K355"/>
    <hyperlink r:id="rId4701" ref="M355"/>
    <hyperlink r:id="rId4702" ref="N355"/>
    <hyperlink r:id="rId4703" ref="S355"/>
    <hyperlink r:id="rId4704" ref="T355"/>
    <hyperlink r:id="rId4705" ref="U355"/>
    <hyperlink r:id="rId4706" ref="V355"/>
    <hyperlink r:id="rId4707" ref="W355"/>
    <hyperlink r:id="rId4708" ref="X355"/>
    <hyperlink r:id="rId4709" ref="Y355"/>
    <hyperlink r:id="rId4710" ref="Z355"/>
    <hyperlink r:id="rId4711" ref="B356"/>
    <hyperlink r:id="rId4712" ref="C356"/>
    <hyperlink r:id="rId4713" ref="J356"/>
    <hyperlink r:id="rId4714" ref="K356"/>
    <hyperlink r:id="rId4715" ref="M356"/>
    <hyperlink r:id="rId4716" ref="N356"/>
    <hyperlink r:id="rId4717" ref="S356"/>
    <hyperlink r:id="rId4718" ref="T356"/>
    <hyperlink r:id="rId4719" ref="U356"/>
    <hyperlink r:id="rId4720" ref="V356"/>
    <hyperlink r:id="rId4721" ref="W356"/>
    <hyperlink r:id="rId4722" ref="X356"/>
    <hyperlink r:id="rId4723" ref="Z356"/>
    <hyperlink r:id="rId4724" ref="B357"/>
    <hyperlink r:id="rId4725" ref="C357"/>
    <hyperlink r:id="rId4726" ref="J357"/>
    <hyperlink r:id="rId4727" ref="K357"/>
    <hyperlink r:id="rId4728" ref="S357"/>
    <hyperlink r:id="rId4729" ref="T357"/>
    <hyperlink r:id="rId4730" ref="U357"/>
    <hyperlink r:id="rId4731" ref="V357"/>
    <hyperlink r:id="rId4732" ref="W357"/>
    <hyperlink r:id="rId4733" ref="X357"/>
    <hyperlink r:id="rId4734" ref="Y357"/>
    <hyperlink r:id="rId4735" ref="Z357"/>
    <hyperlink r:id="rId4736" ref="B358"/>
    <hyperlink r:id="rId4737" ref="C358"/>
    <hyperlink r:id="rId4738" ref="J358"/>
    <hyperlink r:id="rId4739" ref="K358"/>
    <hyperlink r:id="rId4740" ref="M358"/>
    <hyperlink r:id="rId4741" ref="N358"/>
    <hyperlink r:id="rId4742" ref="S358"/>
    <hyperlink r:id="rId4743" ref="T358"/>
    <hyperlink r:id="rId4744" ref="U358"/>
    <hyperlink r:id="rId4745" ref="V358"/>
    <hyperlink r:id="rId4746" ref="W358"/>
    <hyperlink r:id="rId4747" ref="X358"/>
    <hyperlink r:id="rId4748" ref="Y358"/>
    <hyperlink r:id="rId4749" ref="Z358"/>
    <hyperlink r:id="rId4750" ref="B359"/>
    <hyperlink r:id="rId4751" ref="C359"/>
    <hyperlink r:id="rId4752" ref="J359"/>
    <hyperlink r:id="rId4753" ref="K359"/>
    <hyperlink r:id="rId4754" ref="M359"/>
    <hyperlink r:id="rId4755" ref="N359"/>
    <hyperlink r:id="rId4756" ref="S359"/>
    <hyperlink r:id="rId4757" ref="T359"/>
    <hyperlink r:id="rId4758" ref="U359"/>
    <hyperlink r:id="rId4759" ref="V359"/>
    <hyperlink r:id="rId4760" ref="W359"/>
    <hyperlink r:id="rId4761" ref="X359"/>
    <hyperlink r:id="rId4762" ref="Y359"/>
    <hyperlink r:id="rId4763" ref="Z359"/>
    <hyperlink r:id="rId4764" ref="B360"/>
    <hyperlink r:id="rId4765" ref="C360"/>
    <hyperlink r:id="rId4766" ref="J360"/>
    <hyperlink r:id="rId4767" ref="K360"/>
    <hyperlink r:id="rId4768" ref="M360"/>
    <hyperlink r:id="rId4769" ref="N360"/>
    <hyperlink r:id="rId4770" ref="S360"/>
    <hyperlink r:id="rId4771" ref="T360"/>
    <hyperlink r:id="rId4772" ref="U360"/>
    <hyperlink r:id="rId4773" ref="V360"/>
    <hyperlink r:id="rId4774" ref="W360"/>
    <hyperlink r:id="rId4775" ref="X360"/>
    <hyperlink r:id="rId4776" ref="Y360"/>
    <hyperlink r:id="rId4777" ref="Z360"/>
    <hyperlink r:id="rId4778" ref="B361"/>
    <hyperlink r:id="rId4779" ref="C361"/>
    <hyperlink r:id="rId4780" ref="J361"/>
    <hyperlink r:id="rId4781" ref="K361"/>
    <hyperlink r:id="rId4782" ref="M361"/>
    <hyperlink r:id="rId4783" ref="N361"/>
    <hyperlink r:id="rId4784" ref="S361"/>
    <hyperlink r:id="rId4785" ref="T361"/>
    <hyperlink r:id="rId4786" ref="U361"/>
    <hyperlink r:id="rId4787" ref="V361"/>
    <hyperlink r:id="rId4788" ref="W361"/>
    <hyperlink r:id="rId4789" ref="X361"/>
    <hyperlink r:id="rId4790" ref="Y361"/>
    <hyperlink r:id="rId4791" ref="Z361"/>
    <hyperlink r:id="rId4792" ref="B362"/>
    <hyperlink r:id="rId4793" ref="C362"/>
    <hyperlink r:id="rId4794" ref="J362"/>
    <hyperlink r:id="rId4795" ref="K362"/>
    <hyperlink r:id="rId4796" ref="M362"/>
    <hyperlink r:id="rId4797" ref="N362"/>
    <hyperlink r:id="rId4798" ref="S362"/>
    <hyperlink r:id="rId4799" ref="T362"/>
    <hyperlink r:id="rId4800" ref="U362"/>
    <hyperlink r:id="rId4801" ref="V362"/>
    <hyperlink r:id="rId4802" ref="W362"/>
    <hyperlink r:id="rId4803" ref="X362"/>
    <hyperlink r:id="rId4804" ref="Y362"/>
    <hyperlink r:id="rId4805" ref="Z362"/>
    <hyperlink r:id="rId4806" ref="B363"/>
    <hyperlink r:id="rId4807" ref="C363"/>
    <hyperlink r:id="rId4808" ref="J363"/>
    <hyperlink r:id="rId4809" ref="K363"/>
    <hyperlink r:id="rId4810" ref="M363"/>
    <hyperlink r:id="rId4811" ref="N363"/>
    <hyperlink r:id="rId4812" ref="S363"/>
    <hyperlink r:id="rId4813" ref="T363"/>
    <hyperlink r:id="rId4814" ref="U363"/>
    <hyperlink r:id="rId4815" ref="V363"/>
    <hyperlink r:id="rId4816" ref="W363"/>
    <hyperlink r:id="rId4817" ref="X363"/>
    <hyperlink r:id="rId4818" ref="Y363"/>
    <hyperlink r:id="rId4819" ref="Z363"/>
    <hyperlink r:id="rId4820" ref="B364"/>
    <hyperlink r:id="rId4821" ref="C364"/>
    <hyperlink r:id="rId4822" ref="J364"/>
    <hyperlink r:id="rId4823" ref="K364"/>
    <hyperlink r:id="rId4824" ref="M364"/>
    <hyperlink r:id="rId4825" ref="N364"/>
    <hyperlink r:id="rId4826" ref="S364"/>
    <hyperlink r:id="rId4827" ref="T364"/>
    <hyperlink r:id="rId4828" ref="U364"/>
    <hyperlink r:id="rId4829" ref="V364"/>
    <hyperlink r:id="rId4830" ref="W364"/>
    <hyperlink r:id="rId4831" ref="X364"/>
    <hyperlink r:id="rId4832" ref="Y364"/>
    <hyperlink r:id="rId4833" ref="Z364"/>
    <hyperlink r:id="rId4834" ref="B365"/>
    <hyperlink r:id="rId4835" ref="C365"/>
    <hyperlink r:id="rId4836" ref="J365"/>
    <hyperlink r:id="rId4837" ref="K365"/>
    <hyperlink r:id="rId4838" ref="M365"/>
    <hyperlink r:id="rId4839" ref="N365"/>
    <hyperlink r:id="rId4840" ref="S365"/>
    <hyperlink r:id="rId4841" ref="T365"/>
    <hyperlink r:id="rId4842" ref="U365"/>
    <hyperlink r:id="rId4843" ref="V365"/>
    <hyperlink r:id="rId4844" ref="W365"/>
    <hyperlink r:id="rId4845" ref="X365"/>
    <hyperlink r:id="rId4846" ref="Y365"/>
    <hyperlink r:id="rId4847" ref="Z365"/>
    <hyperlink r:id="rId4848" ref="B366"/>
    <hyperlink r:id="rId4849" ref="C366"/>
    <hyperlink r:id="rId4850" ref="J366"/>
    <hyperlink r:id="rId4851" ref="K366"/>
    <hyperlink r:id="rId4852" ref="M366"/>
    <hyperlink r:id="rId4853" ref="N366"/>
    <hyperlink r:id="rId4854" ref="S366"/>
    <hyperlink r:id="rId4855" ref="T366"/>
    <hyperlink r:id="rId4856" ref="U366"/>
    <hyperlink r:id="rId4857" ref="V366"/>
    <hyperlink r:id="rId4858" ref="W366"/>
    <hyperlink r:id="rId4859" ref="X366"/>
    <hyperlink r:id="rId4860" ref="Y366"/>
    <hyperlink r:id="rId4861" ref="Z366"/>
    <hyperlink r:id="rId4862" ref="B367"/>
    <hyperlink r:id="rId4863" ref="C367"/>
    <hyperlink r:id="rId4864" ref="J367"/>
    <hyperlink r:id="rId4865" ref="K367"/>
    <hyperlink r:id="rId4866" ref="M367"/>
    <hyperlink r:id="rId4867" ref="N367"/>
    <hyperlink r:id="rId4868" ref="S367"/>
    <hyperlink r:id="rId4869" ref="T367"/>
    <hyperlink r:id="rId4870" ref="U367"/>
    <hyperlink r:id="rId4871" ref="V367"/>
    <hyperlink r:id="rId4872" ref="W367"/>
    <hyperlink r:id="rId4873" ref="X367"/>
    <hyperlink r:id="rId4874" ref="Y367"/>
    <hyperlink r:id="rId4875" ref="Z367"/>
    <hyperlink r:id="rId4876" ref="B368"/>
    <hyperlink r:id="rId4877" ref="C368"/>
    <hyperlink r:id="rId4878" ref="J368"/>
    <hyperlink r:id="rId4879" ref="K368"/>
    <hyperlink r:id="rId4880" ref="M368"/>
    <hyperlink r:id="rId4881" ref="N368"/>
    <hyperlink r:id="rId4882" ref="S368"/>
    <hyperlink r:id="rId4883" ref="T368"/>
    <hyperlink r:id="rId4884" ref="U368"/>
    <hyperlink r:id="rId4885" ref="V368"/>
    <hyperlink r:id="rId4886" ref="W368"/>
    <hyperlink r:id="rId4887" ref="X368"/>
    <hyperlink r:id="rId4888" ref="Y368"/>
    <hyperlink r:id="rId4889" ref="Z368"/>
    <hyperlink r:id="rId4890" ref="B369"/>
    <hyperlink r:id="rId4891" ref="C369"/>
    <hyperlink r:id="rId4892" ref="J369"/>
    <hyperlink r:id="rId4893" ref="K369"/>
    <hyperlink r:id="rId4894" ref="M369"/>
    <hyperlink r:id="rId4895" ref="N369"/>
    <hyperlink r:id="rId4896" ref="S369"/>
    <hyperlink r:id="rId4897" ref="T369"/>
    <hyperlink r:id="rId4898" ref="U369"/>
    <hyperlink r:id="rId4899" ref="V369"/>
    <hyperlink r:id="rId4900" ref="W369"/>
    <hyperlink r:id="rId4901" ref="X369"/>
    <hyperlink r:id="rId4902" ref="Y369"/>
    <hyperlink r:id="rId4903" ref="Z369"/>
    <hyperlink r:id="rId4904" ref="B370"/>
    <hyperlink r:id="rId4905" ref="C370"/>
    <hyperlink r:id="rId4906" ref="J370"/>
    <hyperlink r:id="rId4907" ref="K370"/>
    <hyperlink r:id="rId4908" ref="M370"/>
    <hyperlink r:id="rId4909" ref="N370"/>
    <hyperlink r:id="rId4910" ref="S370"/>
    <hyperlink r:id="rId4911" ref="T370"/>
    <hyperlink r:id="rId4912" ref="U370"/>
    <hyperlink r:id="rId4913" ref="V370"/>
    <hyperlink r:id="rId4914" ref="W370"/>
    <hyperlink r:id="rId4915" ref="X370"/>
    <hyperlink r:id="rId4916" ref="Y370"/>
    <hyperlink r:id="rId4917" ref="Z370"/>
    <hyperlink r:id="rId4918" ref="B371"/>
    <hyperlink r:id="rId4919" ref="C371"/>
    <hyperlink r:id="rId4920" ref="J371"/>
    <hyperlink r:id="rId4921" ref="K371"/>
    <hyperlink r:id="rId4922" ref="M371"/>
    <hyperlink r:id="rId4923" ref="N371"/>
    <hyperlink r:id="rId4924" ref="S371"/>
    <hyperlink r:id="rId4925" ref="T371"/>
    <hyperlink r:id="rId4926" ref="U371"/>
    <hyperlink r:id="rId4927" ref="V371"/>
    <hyperlink r:id="rId4928" ref="W371"/>
    <hyperlink r:id="rId4929" ref="X371"/>
    <hyperlink r:id="rId4930" ref="Y371"/>
    <hyperlink r:id="rId4931" ref="Z371"/>
    <hyperlink r:id="rId4932" ref="B372"/>
    <hyperlink r:id="rId4933" ref="C372"/>
    <hyperlink r:id="rId4934" ref="J372"/>
    <hyperlink r:id="rId4935" ref="K372"/>
    <hyperlink r:id="rId4936" ref="M372"/>
    <hyperlink r:id="rId4937" ref="N372"/>
    <hyperlink r:id="rId4938" ref="S372"/>
    <hyperlink r:id="rId4939" ref="T372"/>
    <hyperlink r:id="rId4940" ref="U372"/>
    <hyperlink r:id="rId4941" ref="V372"/>
    <hyperlink r:id="rId4942" ref="W372"/>
    <hyperlink r:id="rId4943" ref="X372"/>
    <hyperlink r:id="rId4944" ref="Y372"/>
    <hyperlink r:id="rId4945" ref="Z372"/>
    <hyperlink r:id="rId4946" ref="B373"/>
    <hyperlink r:id="rId4947" ref="C373"/>
    <hyperlink r:id="rId4948" ref="J373"/>
    <hyperlink r:id="rId4949" ref="K373"/>
    <hyperlink r:id="rId4950" ref="S373"/>
    <hyperlink r:id="rId4951" ref="T373"/>
    <hyperlink r:id="rId4952" ref="U373"/>
    <hyperlink r:id="rId4953" ref="V373"/>
    <hyperlink r:id="rId4954" ref="W373"/>
    <hyperlink r:id="rId4955" ref="X373"/>
    <hyperlink r:id="rId4956" ref="Y373"/>
    <hyperlink r:id="rId4957" ref="Z373"/>
    <hyperlink r:id="rId4958" ref="B374"/>
    <hyperlink r:id="rId4959" ref="C374"/>
    <hyperlink r:id="rId4960" ref="J374"/>
    <hyperlink r:id="rId4961" ref="K374"/>
    <hyperlink r:id="rId4962" ref="M374"/>
    <hyperlink r:id="rId4963" ref="N374"/>
    <hyperlink r:id="rId4964" ref="S374"/>
    <hyperlink r:id="rId4965" ref="T374"/>
    <hyperlink r:id="rId4966" ref="U374"/>
    <hyperlink r:id="rId4967" ref="V374"/>
    <hyperlink r:id="rId4968" ref="W374"/>
    <hyperlink r:id="rId4969" ref="X374"/>
    <hyperlink r:id="rId4970" ref="Y374"/>
    <hyperlink r:id="rId4971" ref="Z374"/>
    <hyperlink r:id="rId4972" ref="B375"/>
    <hyperlink r:id="rId4973" ref="C375"/>
    <hyperlink r:id="rId4974" ref="J375"/>
    <hyperlink r:id="rId4975" ref="K375"/>
    <hyperlink r:id="rId4976" ref="M375"/>
    <hyperlink r:id="rId4977" ref="N375"/>
    <hyperlink r:id="rId4978" ref="S375"/>
    <hyperlink r:id="rId4979" ref="T375"/>
    <hyperlink r:id="rId4980" ref="U375"/>
    <hyperlink r:id="rId4981" ref="V375"/>
    <hyperlink r:id="rId4982" ref="W375"/>
    <hyperlink r:id="rId4983" ref="X375"/>
    <hyperlink r:id="rId4984" ref="Y375"/>
    <hyperlink r:id="rId4985" ref="Z375"/>
    <hyperlink r:id="rId4986" ref="B376"/>
    <hyperlink r:id="rId4987" ref="C376"/>
    <hyperlink r:id="rId4988" ref="J376"/>
    <hyperlink r:id="rId4989" ref="K376"/>
    <hyperlink r:id="rId4990" ref="M376"/>
    <hyperlink r:id="rId4991" ref="N376"/>
    <hyperlink r:id="rId4992" ref="S376"/>
    <hyperlink r:id="rId4993" ref="T376"/>
    <hyperlink r:id="rId4994" ref="U376"/>
    <hyperlink r:id="rId4995" ref="V376"/>
    <hyperlink r:id="rId4996" ref="W376"/>
    <hyperlink r:id="rId4997" ref="X376"/>
    <hyperlink r:id="rId4998" ref="Y376"/>
    <hyperlink r:id="rId4999" ref="Z376"/>
    <hyperlink r:id="rId5000" ref="B377"/>
    <hyperlink r:id="rId5001" ref="C377"/>
    <hyperlink r:id="rId5002" ref="J377"/>
    <hyperlink r:id="rId5003" ref="K377"/>
    <hyperlink r:id="rId5004" ref="M377"/>
    <hyperlink r:id="rId5005" ref="N377"/>
    <hyperlink r:id="rId5006" ref="S377"/>
    <hyperlink r:id="rId5007" ref="T377"/>
    <hyperlink r:id="rId5008" ref="U377"/>
    <hyperlink r:id="rId5009" ref="V377"/>
    <hyperlink r:id="rId5010" ref="W377"/>
    <hyperlink r:id="rId5011" ref="X377"/>
    <hyperlink r:id="rId5012" ref="Y377"/>
    <hyperlink r:id="rId5013" ref="Z377"/>
    <hyperlink r:id="rId5014" ref="B378"/>
    <hyperlink r:id="rId5015" ref="C378"/>
    <hyperlink r:id="rId5016" ref="J378"/>
    <hyperlink r:id="rId5017" ref="K378"/>
    <hyperlink r:id="rId5018" ref="M378"/>
    <hyperlink r:id="rId5019" ref="N378"/>
    <hyperlink r:id="rId5020" ref="S378"/>
    <hyperlink r:id="rId5021" ref="T378"/>
    <hyperlink r:id="rId5022" ref="U378"/>
    <hyperlink r:id="rId5023" ref="V378"/>
    <hyperlink r:id="rId5024" ref="W378"/>
    <hyperlink r:id="rId5025" ref="X378"/>
    <hyperlink r:id="rId5026" ref="Y378"/>
    <hyperlink r:id="rId5027" ref="Z378"/>
    <hyperlink r:id="rId5028" ref="B379"/>
    <hyperlink r:id="rId5029" ref="C379"/>
    <hyperlink r:id="rId5030" ref="J379"/>
    <hyperlink r:id="rId5031" ref="K379"/>
    <hyperlink r:id="rId5032" ref="M379"/>
    <hyperlink r:id="rId5033" ref="N379"/>
    <hyperlink r:id="rId5034" ref="S379"/>
    <hyperlink r:id="rId5035" ref="T379"/>
    <hyperlink r:id="rId5036" ref="U379"/>
    <hyperlink r:id="rId5037" ref="V379"/>
    <hyperlink r:id="rId5038" ref="W379"/>
    <hyperlink r:id="rId5039" ref="X379"/>
    <hyperlink r:id="rId5040" ref="Y379"/>
    <hyperlink r:id="rId5041" ref="Z379"/>
    <hyperlink r:id="rId5042" ref="B380"/>
    <hyperlink r:id="rId5043" ref="C380"/>
    <hyperlink r:id="rId5044" ref="J380"/>
    <hyperlink r:id="rId5045" ref="K380"/>
    <hyperlink r:id="rId5046" ref="M380"/>
    <hyperlink r:id="rId5047" ref="N380"/>
    <hyperlink r:id="rId5048" ref="S380"/>
    <hyperlink r:id="rId5049" ref="T380"/>
    <hyperlink r:id="rId5050" ref="U380"/>
    <hyperlink r:id="rId5051" ref="V380"/>
    <hyperlink r:id="rId5052" ref="W380"/>
    <hyperlink r:id="rId5053" ref="X380"/>
    <hyperlink r:id="rId5054" ref="Y380"/>
    <hyperlink r:id="rId5055" ref="Z380"/>
    <hyperlink r:id="rId5056" ref="B381"/>
    <hyperlink r:id="rId5057" ref="C381"/>
    <hyperlink r:id="rId5058" ref="J381"/>
    <hyperlink r:id="rId5059" ref="K381"/>
    <hyperlink r:id="rId5060" ref="M381"/>
    <hyperlink r:id="rId5061" ref="N381"/>
    <hyperlink r:id="rId5062" ref="S381"/>
    <hyperlink r:id="rId5063" ref="T381"/>
    <hyperlink r:id="rId5064" ref="U381"/>
    <hyperlink r:id="rId5065" ref="V381"/>
    <hyperlink r:id="rId5066" ref="W381"/>
    <hyperlink r:id="rId5067" ref="X381"/>
    <hyperlink r:id="rId5068" ref="Y381"/>
    <hyperlink r:id="rId5069" ref="Z381"/>
    <hyperlink r:id="rId5070" ref="B382"/>
    <hyperlink r:id="rId5071" ref="C382"/>
    <hyperlink r:id="rId5072" ref="J382"/>
    <hyperlink r:id="rId5073" ref="K382"/>
    <hyperlink r:id="rId5074" ref="M382"/>
    <hyperlink r:id="rId5075" ref="N382"/>
    <hyperlink r:id="rId5076" ref="S382"/>
    <hyperlink r:id="rId5077" ref="T382"/>
    <hyperlink r:id="rId5078" ref="U382"/>
    <hyperlink r:id="rId5079" ref="V382"/>
    <hyperlink r:id="rId5080" ref="W382"/>
    <hyperlink r:id="rId5081" ref="X382"/>
    <hyperlink r:id="rId5082" ref="Y382"/>
    <hyperlink r:id="rId5083" ref="Z382"/>
    <hyperlink r:id="rId5084" ref="B383"/>
    <hyperlink r:id="rId5085" ref="C383"/>
    <hyperlink r:id="rId5086" ref="J383"/>
    <hyperlink r:id="rId5087" ref="K383"/>
    <hyperlink r:id="rId5088" ref="M383"/>
    <hyperlink r:id="rId5089" ref="N383"/>
    <hyperlink r:id="rId5090" ref="S383"/>
    <hyperlink r:id="rId5091" ref="T383"/>
    <hyperlink r:id="rId5092" ref="U383"/>
    <hyperlink r:id="rId5093" ref="V383"/>
    <hyperlink r:id="rId5094" ref="W383"/>
    <hyperlink r:id="rId5095" ref="X383"/>
    <hyperlink r:id="rId5096" ref="Y383"/>
    <hyperlink r:id="rId5097" ref="Z383"/>
    <hyperlink r:id="rId5098" ref="B384"/>
    <hyperlink r:id="rId5099" ref="C384"/>
    <hyperlink r:id="rId5100" ref="J384"/>
    <hyperlink r:id="rId5101" ref="K384"/>
    <hyperlink r:id="rId5102" ref="M384"/>
    <hyperlink r:id="rId5103" ref="N384"/>
    <hyperlink r:id="rId5104" ref="S384"/>
    <hyperlink r:id="rId5105" ref="T384"/>
    <hyperlink r:id="rId5106" ref="U384"/>
    <hyperlink r:id="rId5107" ref="V384"/>
    <hyperlink r:id="rId5108" ref="W384"/>
    <hyperlink r:id="rId5109" ref="X384"/>
    <hyperlink r:id="rId5110" ref="Y384"/>
    <hyperlink r:id="rId5111" ref="Z384"/>
    <hyperlink r:id="rId5112" ref="B385"/>
    <hyperlink r:id="rId5113" ref="C385"/>
    <hyperlink r:id="rId5114" ref="J385"/>
    <hyperlink r:id="rId5115" ref="K385"/>
    <hyperlink r:id="rId5116" ref="M385"/>
    <hyperlink r:id="rId5117" ref="N385"/>
    <hyperlink r:id="rId5118" ref="S385"/>
    <hyperlink r:id="rId5119" ref="T385"/>
    <hyperlink r:id="rId5120" ref="U385"/>
    <hyperlink r:id="rId5121" ref="V385"/>
    <hyperlink r:id="rId5122" ref="W385"/>
    <hyperlink r:id="rId5123" ref="X385"/>
    <hyperlink r:id="rId5124" ref="Y385"/>
    <hyperlink r:id="rId5125" ref="Z385"/>
    <hyperlink r:id="rId5126" ref="B386"/>
    <hyperlink r:id="rId5127" ref="C386"/>
    <hyperlink r:id="rId5128" ref="J386"/>
    <hyperlink r:id="rId5129" ref="K386"/>
    <hyperlink r:id="rId5130" ref="S386"/>
    <hyperlink r:id="rId5131" ref="T386"/>
    <hyperlink r:id="rId5132" ref="U386"/>
    <hyperlink r:id="rId5133" ref="V386"/>
    <hyperlink r:id="rId5134" ref="W386"/>
    <hyperlink r:id="rId5135" ref="X386"/>
    <hyperlink r:id="rId5136" ref="Y386"/>
    <hyperlink r:id="rId5137" ref="Z386"/>
    <hyperlink r:id="rId5138" ref="B387"/>
    <hyperlink r:id="rId5139" ref="C387"/>
    <hyperlink r:id="rId5140" ref="J387"/>
    <hyperlink r:id="rId5141" ref="K387"/>
    <hyperlink r:id="rId5142" ref="M387"/>
    <hyperlink r:id="rId5143" ref="N387"/>
    <hyperlink r:id="rId5144" ref="S387"/>
    <hyperlink r:id="rId5145" ref="T387"/>
    <hyperlink r:id="rId5146" ref="U387"/>
    <hyperlink r:id="rId5147" ref="V387"/>
    <hyperlink r:id="rId5148" ref="W387"/>
    <hyperlink r:id="rId5149" ref="X387"/>
    <hyperlink r:id="rId5150" ref="Y387"/>
    <hyperlink r:id="rId5151" ref="Z387"/>
    <hyperlink r:id="rId5152" ref="B388"/>
    <hyperlink r:id="rId5153" ref="C388"/>
    <hyperlink r:id="rId5154" ref="J388"/>
    <hyperlink r:id="rId5155" ref="K388"/>
    <hyperlink r:id="rId5156" ref="M388"/>
    <hyperlink r:id="rId5157" ref="N388"/>
    <hyperlink r:id="rId5158" ref="S388"/>
    <hyperlink r:id="rId5159" ref="T388"/>
    <hyperlink r:id="rId5160" ref="U388"/>
    <hyperlink r:id="rId5161" ref="V388"/>
    <hyperlink r:id="rId5162" ref="W388"/>
    <hyperlink r:id="rId5163" ref="X388"/>
    <hyperlink r:id="rId5164" ref="Y388"/>
    <hyperlink r:id="rId5165" ref="Z388"/>
    <hyperlink r:id="rId5166" ref="B389"/>
    <hyperlink r:id="rId5167" ref="C389"/>
    <hyperlink r:id="rId5168" ref="J389"/>
    <hyperlink r:id="rId5169" ref="K389"/>
    <hyperlink r:id="rId5170" ref="M389"/>
    <hyperlink r:id="rId5171" ref="N389"/>
    <hyperlink r:id="rId5172" ref="S389"/>
    <hyperlink r:id="rId5173" ref="T389"/>
    <hyperlink r:id="rId5174" ref="U389"/>
    <hyperlink r:id="rId5175" ref="V389"/>
    <hyperlink r:id="rId5176" ref="W389"/>
    <hyperlink r:id="rId5177" ref="X389"/>
    <hyperlink r:id="rId5178" ref="Y389"/>
    <hyperlink r:id="rId5179" ref="Z389"/>
    <hyperlink r:id="rId5180" ref="B390"/>
    <hyperlink r:id="rId5181" ref="C390"/>
    <hyperlink r:id="rId5182" ref="J390"/>
    <hyperlink r:id="rId5183" ref="K390"/>
    <hyperlink r:id="rId5184" ref="M390"/>
    <hyperlink r:id="rId5185" ref="N390"/>
    <hyperlink r:id="rId5186" ref="S390"/>
    <hyperlink r:id="rId5187" ref="T390"/>
    <hyperlink r:id="rId5188" ref="U390"/>
    <hyperlink r:id="rId5189" ref="V390"/>
    <hyperlink r:id="rId5190" ref="W390"/>
    <hyperlink r:id="rId5191" ref="X390"/>
    <hyperlink r:id="rId5192" ref="Y390"/>
    <hyperlink r:id="rId5193" ref="Z390"/>
    <hyperlink r:id="rId5194" ref="B391"/>
    <hyperlink r:id="rId5195" ref="C391"/>
    <hyperlink r:id="rId5196" ref="J391"/>
    <hyperlink r:id="rId5197" ref="K391"/>
    <hyperlink r:id="rId5198" ref="M391"/>
    <hyperlink r:id="rId5199" ref="N391"/>
    <hyperlink r:id="rId5200" ref="S391"/>
    <hyperlink r:id="rId5201" ref="T391"/>
    <hyperlink r:id="rId5202" ref="U391"/>
    <hyperlink r:id="rId5203" ref="V391"/>
    <hyperlink r:id="rId5204" ref="W391"/>
    <hyperlink r:id="rId5205" ref="X391"/>
    <hyperlink r:id="rId5206" ref="Y391"/>
    <hyperlink r:id="rId5207" ref="Z391"/>
    <hyperlink r:id="rId5208" ref="B392"/>
    <hyperlink r:id="rId5209" ref="C392"/>
    <hyperlink r:id="rId5210" ref="J392"/>
    <hyperlink r:id="rId5211" ref="K392"/>
    <hyperlink r:id="rId5212" ref="M392"/>
    <hyperlink r:id="rId5213" ref="N392"/>
    <hyperlink r:id="rId5214" ref="S392"/>
    <hyperlink r:id="rId5215" ref="T392"/>
    <hyperlink r:id="rId5216" ref="U392"/>
    <hyperlink r:id="rId5217" ref="V392"/>
    <hyperlink r:id="rId5218" ref="W392"/>
    <hyperlink r:id="rId5219" ref="X392"/>
    <hyperlink r:id="rId5220" ref="Y392"/>
    <hyperlink r:id="rId5221" ref="Z392"/>
    <hyperlink r:id="rId5222" ref="B393"/>
    <hyperlink r:id="rId5223" ref="C393"/>
    <hyperlink r:id="rId5224" ref="J393"/>
    <hyperlink r:id="rId5225" ref="K393"/>
    <hyperlink r:id="rId5226" ref="M393"/>
    <hyperlink r:id="rId5227" ref="N393"/>
    <hyperlink r:id="rId5228" ref="S393"/>
    <hyperlink r:id="rId5229" ref="T393"/>
    <hyperlink r:id="rId5230" ref="U393"/>
    <hyperlink r:id="rId5231" ref="V393"/>
    <hyperlink r:id="rId5232" ref="W393"/>
    <hyperlink r:id="rId5233" ref="X393"/>
    <hyperlink r:id="rId5234" ref="Y393"/>
    <hyperlink r:id="rId5235" ref="Z393"/>
    <hyperlink r:id="rId5236" ref="B394"/>
    <hyperlink r:id="rId5237" ref="C394"/>
    <hyperlink r:id="rId5238" ref="J394"/>
    <hyperlink r:id="rId5239" ref="K394"/>
    <hyperlink r:id="rId5240" ref="M394"/>
    <hyperlink r:id="rId5241" ref="N394"/>
    <hyperlink r:id="rId5242" ref="S394"/>
    <hyperlink r:id="rId5243" ref="T394"/>
    <hyperlink r:id="rId5244" ref="U394"/>
    <hyperlink r:id="rId5245" ref="V394"/>
    <hyperlink r:id="rId5246" ref="W394"/>
    <hyperlink r:id="rId5247" ref="X394"/>
    <hyperlink r:id="rId5248" ref="Y394"/>
    <hyperlink r:id="rId5249" ref="Z394"/>
    <hyperlink r:id="rId5250" ref="B395"/>
    <hyperlink r:id="rId5251" ref="C395"/>
    <hyperlink r:id="rId5252" ref="J395"/>
    <hyperlink r:id="rId5253" ref="K395"/>
    <hyperlink r:id="rId5254" ref="M395"/>
    <hyperlink r:id="rId5255" ref="N395"/>
    <hyperlink r:id="rId5256" ref="T395"/>
    <hyperlink r:id="rId5257" ref="U395"/>
    <hyperlink r:id="rId5258" ref="V395"/>
    <hyperlink r:id="rId5259" ref="W395"/>
    <hyperlink r:id="rId5260" ref="X395"/>
    <hyperlink r:id="rId5261" ref="Z395"/>
    <hyperlink r:id="rId5262" ref="B396"/>
    <hyperlink r:id="rId5263" ref="C396"/>
    <hyperlink r:id="rId5264" ref="J396"/>
    <hyperlink r:id="rId5265" ref="K396"/>
    <hyperlink r:id="rId5266" ref="M396"/>
    <hyperlink r:id="rId5267" ref="N396"/>
    <hyperlink r:id="rId5268" ref="S396"/>
    <hyperlink r:id="rId5269" ref="T396"/>
    <hyperlink r:id="rId5270" ref="U396"/>
    <hyperlink r:id="rId5271" ref="V396"/>
    <hyperlink r:id="rId5272" ref="W396"/>
    <hyperlink r:id="rId5273" ref="X396"/>
    <hyperlink r:id="rId5274" ref="Y396"/>
    <hyperlink r:id="rId5275" ref="Z396"/>
    <hyperlink r:id="rId5276" ref="B397"/>
    <hyperlink r:id="rId5277" ref="C397"/>
    <hyperlink r:id="rId5278" ref="J397"/>
    <hyperlink r:id="rId5279" ref="K397"/>
    <hyperlink r:id="rId5280" ref="M397"/>
    <hyperlink r:id="rId5281" ref="N397"/>
    <hyperlink r:id="rId5282" ref="S397"/>
    <hyperlink r:id="rId5283" ref="T397"/>
    <hyperlink r:id="rId5284" ref="U397"/>
    <hyperlink r:id="rId5285" ref="V397"/>
    <hyperlink r:id="rId5286" ref="W397"/>
    <hyperlink r:id="rId5287" ref="X397"/>
    <hyperlink r:id="rId5288" ref="Y397"/>
    <hyperlink r:id="rId5289" ref="Z397"/>
    <hyperlink r:id="rId5290" ref="B398"/>
    <hyperlink r:id="rId5291" ref="C398"/>
    <hyperlink r:id="rId5292" ref="J398"/>
    <hyperlink r:id="rId5293" ref="K398"/>
    <hyperlink r:id="rId5294" ref="M398"/>
    <hyperlink r:id="rId5295" ref="N398"/>
    <hyperlink r:id="rId5296" ref="S398"/>
    <hyperlink r:id="rId5297" ref="T398"/>
    <hyperlink r:id="rId5298" ref="U398"/>
    <hyperlink r:id="rId5299" ref="V398"/>
    <hyperlink r:id="rId5300" ref="W398"/>
    <hyperlink r:id="rId5301" ref="X398"/>
    <hyperlink r:id="rId5302" ref="Y398"/>
    <hyperlink r:id="rId5303" ref="Z398"/>
    <hyperlink r:id="rId5304" ref="B399"/>
    <hyperlink r:id="rId5305" ref="C399"/>
    <hyperlink r:id="rId5306" ref="J399"/>
    <hyperlink r:id="rId5307" ref="K399"/>
    <hyperlink r:id="rId5308" ref="M399"/>
    <hyperlink r:id="rId5309" ref="N399"/>
    <hyperlink r:id="rId5310" ref="S399"/>
    <hyperlink r:id="rId5311" ref="T399"/>
    <hyperlink r:id="rId5312" ref="U399"/>
    <hyperlink r:id="rId5313" ref="V399"/>
    <hyperlink r:id="rId5314" ref="W399"/>
    <hyperlink r:id="rId5315" ref="X399"/>
    <hyperlink r:id="rId5316" ref="Y399"/>
    <hyperlink r:id="rId5317" ref="Z399"/>
    <hyperlink r:id="rId5318" ref="B400"/>
    <hyperlink r:id="rId5319" ref="C400"/>
    <hyperlink r:id="rId5320" ref="J400"/>
    <hyperlink r:id="rId5321" ref="K400"/>
    <hyperlink r:id="rId5322" ref="M400"/>
    <hyperlink r:id="rId5323" ref="N400"/>
    <hyperlink r:id="rId5324" ref="S400"/>
    <hyperlink r:id="rId5325" ref="T400"/>
    <hyperlink r:id="rId5326" ref="U400"/>
    <hyperlink r:id="rId5327" ref="V400"/>
    <hyperlink r:id="rId5328" ref="W400"/>
    <hyperlink r:id="rId5329" ref="X400"/>
    <hyperlink r:id="rId5330" ref="Y400"/>
    <hyperlink r:id="rId5331" ref="Z400"/>
    <hyperlink r:id="rId5332" ref="B401"/>
    <hyperlink r:id="rId5333" ref="C401"/>
    <hyperlink r:id="rId5334" ref="J401"/>
    <hyperlink r:id="rId5335" ref="K401"/>
    <hyperlink r:id="rId5336" ref="S401"/>
    <hyperlink r:id="rId5337" ref="T401"/>
    <hyperlink r:id="rId5338" ref="U401"/>
    <hyperlink r:id="rId5339" ref="V401"/>
    <hyperlink r:id="rId5340" ref="W401"/>
    <hyperlink r:id="rId5341" ref="X401"/>
    <hyperlink r:id="rId5342" ref="Y401"/>
    <hyperlink r:id="rId5343" ref="Z401"/>
    <hyperlink r:id="rId5344" ref="B402"/>
    <hyperlink r:id="rId5345" ref="C402"/>
    <hyperlink r:id="rId5346" ref="J402"/>
    <hyperlink r:id="rId5347" ref="K402"/>
    <hyperlink r:id="rId5348" ref="M402"/>
    <hyperlink r:id="rId5349" ref="N402"/>
    <hyperlink r:id="rId5350" ref="S402"/>
    <hyperlink r:id="rId5351" ref="T402"/>
    <hyperlink r:id="rId5352" ref="U402"/>
    <hyperlink r:id="rId5353" ref="V402"/>
    <hyperlink r:id="rId5354" ref="W402"/>
    <hyperlink r:id="rId5355" ref="X402"/>
    <hyperlink r:id="rId5356" ref="Y402"/>
    <hyperlink r:id="rId5357" ref="Z402"/>
    <hyperlink r:id="rId5358" ref="B403"/>
    <hyperlink r:id="rId5359" ref="C403"/>
    <hyperlink r:id="rId5360" ref="J403"/>
    <hyperlink r:id="rId5361" ref="K403"/>
    <hyperlink r:id="rId5362" ref="N403"/>
    <hyperlink r:id="rId5363" ref="T403"/>
    <hyperlink r:id="rId5364" ref="U403"/>
    <hyperlink r:id="rId5365" ref="V403"/>
    <hyperlink r:id="rId5366" ref="W403"/>
    <hyperlink r:id="rId5367" ref="X403"/>
    <hyperlink r:id="rId5368" ref="Y403"/>
    <hyperlink r:id="rId5369" ref="Z403"/>
    <hyperlink r:id="rId5370" ref="B404"/>
    <hyperlink r:id="rId5371" ref="C404"/>
    <hyperlink r:id="rId5372" ref="J404"/>
    <hyperlink r:id="rId5373" ref="K404"/>
    <hyperlink r:id="rId5374" ref="M404"/>
    <hyperlink r:id="rId5375" ref="N404"/>
    <hyperlink r:id="rId5376" ref="S404"/>
    <hyperlink r:id="rId5377" ref="T404"/>
    <hyperlink r:id="rId5378" ref="U404"/>
    <hyperlink r:id="rId5379" ref="V404"/>
    <hyperlink r:id="rId5380" ref="W404"/>
    <hyperlink r:id="rId5381" ref="Y404"/>
    <hyperlink r:id="rId5382" ref="Z404"/>
    <hyperlink r:id="rId5383" ref="B405"/>
    <hyperlink r:id="rId5384" ref="C405"/>
    <hyperlink r:id="rId5385" ref="J405"/>
    <hyperlink r:id="rId5386" ref="K405"/>
    <hyperlink r:id="rId5387" ref="M405"/>
    <hyperlink r:id="rId5388" ref="N405"/>
    <hyperlink r:id="rId5389" ref="S405"/>
    <hyperlink r:id="rId5390" ref="T405"/>
    <hyperlink r:id="rId5391" ref="U405"/>
    <hyperlink r:id="rId5392" ref="V405"/>
    <hyperlink r:id="rId5393" ref="W405"/>
    <hyperlink r:id="rId5394" ref="X405"/>
    <hyperlink r:id="rId5395" ref="Y405"/>
    <hyperlink r:id="rId5396" ref="Z405"/>
    <hyperlink r:id="rId5397" ref="B406"/>
    <hyperlink r:id="rId5398" ref="C406"/>
    <hyperlink r:id="rId5399" ref="J406"/>
    <hyperlink r:id="rId5400" ref="K406"/>
    <hyperlink r:id="rId5401" ref="M406"/>
    <hyperlink r:id="rId5402" ref="N406"/>
    <hyperlink r:id="rId5403" ref="T406"/>
    <hyperlink r:id="rId5404" ref="U406"/>
    <hyperlink r:id="rId5405" ref="V406"/>
    <hyperlink r:id="rId5406" ref="W406"/>
    <hyperlink r:id="rId5407" ref="X406"/>
    <hyperlink r:id="rId5408" ref="Z406"/>
    <hyperlink r:id="rId5409" ref="B407"/>
    <hyperlink r:id="rId5410" ref="C407"/>
    <hyperlink r:id="rId5411" ref="J407"/>
    <hyperlink r:id="rId5412" ref="K407"/>
    <hyperlink r:id="rId5413" ref="N407"/>
    <hyperlink r:id="rId5414" ref="T407"/>
    <hyperlink r:id="rId5415" ref="U407"/>
    <hyperlink r:id="rId5416" ref="W407"/>
    <hyperlink r:id="rId5417" ref="Z407"/>
    <hyperlink r:id="rId5418" ref="B408"/>
    <hyperlink r:id="rId5419" ref="C408"/>
    <hyperlink r:id="rId5420" ref="J408"/>
    <hyperlink r:id="rId5421" ref="K408"/>
    <hyperlink r:id="rId5422" ref="M408"/>
    <hyperlink r:id="rId5423" ref="N408"/>
    <hyperlink r:id="rId5424" ref="S408"/>
    <hyperlink r:id="rId5425" ref="T408"/>
    <hyperlink r:id="rId5426" ref="U408"/>
    <hyperlink r:id="rId5427" ref="V408"/>
    <hyperlink r:id="rId5428" ref="W408"/>
    <hyperlink r:id="rId5429" ref="X408"/>
    <hyperlink r:id="rId5430" ref="Y408"/>
    <hyperlink r:id="rId5431" ref="Z408"/>
    <hyperlink r:id="rId5432" ref="B409"/>
    <hyperlink r:id="rId5433" ref="C409"/>
    <hyperlink r:id="rId5434" ref="J409"/>
    <hyperlink r:id="rId5435" ref="K409"/>
    <hyperlink r:id="rId5436" ref="M409"/>
    <hyperlink r:id="rId5437" ref="N409"/>
    <hyperlink r:id="rId5438" ref="S409"/>
    <hyperlink r:id="rId5439" ref="T409"/>
    <hyperlink r:id="rId5440" ref="U409"/>
    <hyperlink r:id="rId5441" ref="V409"/>
    <hyperlink r:id="rId5442" ref="W409"/>
    <hyperlink r:id="rId5443" ref="X409"/>
    <hyperlink r:id="rId5444" ref="Y409"/>
    <hyperlink r:id="rId5445" ref="Z409"/>
    <hyperlink r:id="rId5446" ref="B410"/>
    <hyperlink r:id="rId5447" ref="C410"/>
    <hyperlink r:id="rId5448" ref="J410"/>
    <hyperlink r:id="rId5449" ref="K410"/>
    <hyperlink r:id="rId5450" ref="S410"/>
    <hyperlink r:id="rId5451" ref="T410"/>
    <hyperlink r:id="rId5452" ref="U410"/>
    <hyperlink r:id="rId5453" ref="V410"/>
    <hyperlink r:id="rId5454" ref="W410"/>
    <hyperlink r:id="rId5455" ref="X410"/>
    <hyperlink r:id="rId5456" ref="Y410"/>
    <hyperlink r:id="rId5457" ref="Z410"/>
    <hyperlink r:id="rId5458" ref="B411"/>
    <hyperlink r:id="rId5459" ref="C411"/>
    <hyperlink r:id="rId5460" ref="J411"/>
    <hyperlink r:id="rId5461" ref="K411"/>
    <hyperlink r:id="rId5462" ref="M411"/>
    <hyperlink r:id="rId5463" ref="N411"/>
    <hyperlink r:id="rId5464" ref="S411"/>
    <hyperlink r:id="rId5465" ref="T411"/>
    <hyperlink r:id="rId5466" ref="U411"/>
    <hyperlink r:id="rId5467" ref="V411"/>
    <hyperlink r:id="rId5468" ref="W411"/>
    <hyperlink r:id="rId5469" ref="X411"/>
    <hyperlink r:id="rId5470" ref="Y411"/>
    <hyperlink r:id="rId5471" ref="Z411"/>
    <hyperlink r:id="rId5472" ref="B412"/>
    <hyperlink r:id="rId5473" ref="C412"/>
    <hyperlink r:id="rId5474" ref="J412"/>
    <hyperlink r:id="rId5475" ref="K412"/>
    <hyperlink r:id="rId5476" ref="N412"/>
    <hyperlink r:id="rId5477" ref="S412"/>
    <hyperlink r:id="rId5478" ref="T412"/>
    <hyperlink r:id="rId5479" ref="U412"/>
    <hyperlink r:id="rId5480" ref="V412"/>
    <hyperlink r:id="rId5481" ref="W412"/>
    <hyperlink r:id="rId5482" ref="X412"/>
    <hyperlink r:id="rId5483" ref="Y412"/>
    <hyperlink r:id="rId5484" ref="Z412"/>
    <hyperlink r:id="rId5485" ref="B413"/>
    <hyperlink r:id="rId5486" ref="C413"/>
    <hyperlink r:id="rId5487" ref="J413"/>
    <hyperlink r:id="rId5488" ref="K413"/>
    <hyperlink r:id="rId5489" ref="M413"/>
    <hyperlink r:id="rId5490" ref="N413"/>
    <hyperlink r:id="rId5491" ref="S413"/>
    <hyperlink r:id="rId5492" ref="T413"/>
    <hyperlink r:id="rId5493" ref="U413"/>
    <hyperlink r:id="rId5494" ref="V413"/>
    <hyperlink r:id="rId5495" ref="W413"/>
    <hyperlink r:id="rId5496" ref="X413"/>
    <hyperlink r:id="rId5497" ref="Y413"/>
    <hyperlink r:id="rId5498" ref="Z413"/>
    <hyperlink r:id="rId5499" ref="B414"/>
    <hyperlink r:id="rId5500" ref="C414"/>
    <hyperlink r:id="rId5501" ref="J414"/>
    <hyperlink r:id="rId5502" ref="K414"/>
    <hyperlink r:id="rId5503" ref="M414"/>
    <hyperlink r:id="rId5504" ref="N414"/>
    <hyperlink r:id="rId5505" ref="S414"/>
    <hyperlink r:id="rId5506" ref="T414"/>
    <hyperlink r:id="rId5507" ref="U414"/>
    <hyperlink r:id="rId5508" ref="V414"/>
    <hyperlink r:id="rId5509" ref="W414"/>
    <hyperlink r:id="rId5510" ref="X414"/>
    <hyperlink r:id="rId5511" ref="Y414"/>
    <hyperlink r:id="rId5512" ref="Z414"/>
    <hyperlink r:id="rId5513" ref="B415"/>
    <hyperlink r:id="rId5514" ref="C415"/>
    <hyperlink r:id="rId5515" ref="J415"/>
    <hyperlink r:id="rId5516" ref="K415"/>
    <hyperlink r:id="rId5517" ref="M415"/>
    <hyperlink r:id="rId5518" ref="N415"/>
    <hyperlink r:id="rId5519" ref="S415"/>
    <hyperlink r:id="rId5520" ref="T415"/>
    <hyperlink r:id="rId5521" ref="U415"/>
    <hyperlink r:id="rId5522" ref="V415"/>
    <hyperlink r:id="rId5523" ref="W415"/>
    <hyperlink r:id="rId5524" ref="X415"/>
    <hyperlink r:id="rId5525" ref="Y415"/>
    <hyperlink r:id="rId5526" ref="Z415"/>
    <hyperlink r:id="rId5527" ref="B416"/>
    <hyperlink r:id="rId5528" ref="C416"/>
    <hyperlink r:id="rId5529" ref="J416"/>
    <hyperlink r:id="rId5530" ref="K416"/>
    <hyperlink r:id="rId5531" ref="M416"/>
    <hyperlink r:id="rId5532" ref="N416"/>
    <hyperlink r:id="rId5533" ref="S416"/>
    <hyperlink r:id="rId5534" ref="T416"/>
    <hyperlink r:id="rId5535" ref="U416"/>
    <hyperlink r:id="rId5536" ref="V416"/>
    <hyperlink r:id="rId5537" ref="W416"/>
    <hyperlink r:id="rId5538" ref="X416"/>
    <hyperlink r:id="rId5539" ref="Y416"/>
    <hyperlink r:id="rId5540" ref="Z416"/>
    <hyperlink r:id="rId5541" ref="B417"/>
    <hyperlink r:id="rId5542" ref="C417"/>
    <hyperlink r:id="rId5543" ref="J417"/>
    <hyperlink r:id="rId5544" ref="K417"/>
    <hyperlink r:id="rId5545" ref="M417"/>
    <hyperlink r:id="rId5546" ref="N417"/>
    <hyperlink r:id="rId5547" ref="S417"/>
    <hyperlink r:id="rId5548" ref="T417"/>
    <hyperlink r:id="rId5549" ref="U417"/>
    <hyperlink r:id="rId5550" ref="V417"/>
    <hyperlink r:id="rId5551" ref="W417"/>
    <hyperlink r:id="rId5552" ref="X417"/>
    <hyperlink r:id="rId5553" ref="Y417"/>
    <hyperlink r:id="rId5554" ref="Z417"/>
    <hyperlink r:id="rId5555" ref="B418"/>
    <hyperlink r:id="rId5556" ref="C418"/>
    <hyperlink r:id="rId5557" ref="J418"/>
    <hyperlink r:id="rId5558" ref="K418"/>
    <hyperlink r:id="rId5559" ref="M418"/>
    <hyperlink r:id="rId5560" ref="N418"/>
    <hyperlink r:id="rId5561" ref="S418"/>
    <hyperlink r:id="rId5562" ref="T418"/>
    <hyperlink r:id="rId5563" ref="U418"/>
    <hyperlink r:id="rId5564" ref="V418"/>
    <hyperlink r:id="rId5565" ref="W418"/>
    <hyperlink r:id="rId5566" ref="X418"/>
    <hyperlink r:id="rId5567" ref="Z418"/>
    <hyperlink r:id="rId5568" ref="B419"/>
    <hyperlink r:id="rId5569" ref="C419"/>
    <hyperlink r:id="rId5570" ref="J419"/>
    <hyperlink r:id="rId5571" ref="K419"/>
    <hyperlink r:id="rId5572" ref="M419"/>
    <hyperlink r:id="rId5573" ref="N419"/>
    <hyperlink r:id="rId5574" ref="S419"/>
    <hyperlink r:id="rId5575" ref="T419"/>
    <hyperlink r:id="rId5576" ref="U419"/>
    <hyperlink r:id="rId5577" ref="V419"/>
    <hyperlink r:id="rId5578" ref="W419"/>
    <hyperlink r:id="rId5579" ref="X419"/>
    <hyperlink r:id="rId5580" ref="Y419"/>
    <hyperlink r:id="rId5581" ref="Z419"/>
    <hyperlink r:id="rId5582" ref="B420"/>
    <hyperlink r:id="rId5583" ref="C420"/>
    <hyperlink r:id="rId5584" ref="J420"/>
    <hyperlink r:id="rId5585" ref="K420"/>
    <hyperlink r:id="rId5586" ref="M420"/>
    <hyperlink r:id="rId5587" ref="N420"/>
    <hyperlink r:id="rId5588" ref="T420"/>
    <hyperlink r:id="rId5589" ref="U420"/>
    <hyperlink r:id="rId5590" ref="V420"/>
    <hyperlink r:id="rId5591" ref="W420"/>
    <hyperlink r:id="rId5592" ref="Z420"/>
    <hyperlink r:id="rId5593" ref="B421"/>
    <hyperlink r:id="rId5594" ref="C421"/>
    <hyperlink r:id="rId5595" ref="J421"/>
    <hyperlink r:id="rId5596" ref="K421"/>
    <hyperlink r:id="rId5597" ref="N421"/>
    <hyperlink r:id="rId5598" ref="S421"/>
    <hyperlink r:id="rId5599" ref="T421"/>
    <hyperlink r:id="rId5600" ref="U421"/>
    <hyperlink r:id="rId5601" ref="V421"/>
    <hyperlink r:id="rId5602" ref="W421"/>
    <hyperlink r:id="rId5603" ref="X421"/>
    <hyperlink r:id="rId5604" ref="Y421"/>
    <hyperlink r:id="rId5605" ref="Z421"/>
    <hyperlink r:id="rId5606" ref="B422"/>
    <hyperlink r:id="rId5607" ref="C422"/>
    <hyperlink r:id="rId5608" ref="J422"/>
    <hyperlink r:id="rId5609" ref="K422"/>
    <hyperlink r:id="rId5610" ref="M422"/>
    <hyperlink r:id="rId5611" ref="N422"/>
    <hyperlink r:id="rId5612" ref="S422"/>
    <hyperlink r:id="rId5613" ref="T422"/>
    <hyperlink r:id="rId5614" ref="U422"/>
    <hyperlink r:id="rId5615" ref="V422"/>
    <hyperlink r:id="rId5616" ref="W422"/>
    <hyperlink r:id="rId5617" ref="X422"/>
    <hyperlink r:id="rId5618" ref="Y422"/>
    <hyperlink r:id="rId5619" ref="Z422"/>
    <hyperlink r:id="rId5620" ref="B423"/>
    <hyperlink r:id="rId5621" ref="C423"/>
    <hyperlink r:id="rId5622" ref="J423"/>
    <hyperlink r:id="rId5623" ref="K423"/>
    <hyperlink r:id="rId5624" ref="M423"/>
    <hyperlink r:id="rId5625" ref="N423"/>
    <hyperlink r:id="rId5626" ref="S423"/>
    <hyperlink r:id="rId5627" ref="T423"/>
    <hyperlink r:id="rId5628" ref="U423"/>
    <hyperlink r:id="rId5629" ref="V423"/>
    <hyperlink r:id="rId5630" ref="W423"/>
    <hyperlink r:id="rId5631" ref="X423"/>
    <hyperlink r:id="rId5632" ref="Y423"/>
    <hyperlink r:id="rId5633" ref="Z423"/>
    <hyperlink r:id="rId5634" ref="B424"/>
    <hyperlink r:id="rId5635" ref="C424"/>
    <hyperlink r:id="rId5636" ref="J424"/>
    <hyperlink r:id="rId5637" ref="K424"/>
    <hyperlink r:id="rId5638" ref="S424"/>
    <hyperlink r:id="rId5639" ref="T424"/>
    <hyperlink r:id="rId5640" ref="U424"/>
    <hyperlink r:id="rId5641" ref="V424"/>
    <hyperlink r:id="rId5642" ref="W424"/>
    <hyperlink r:id="rId5643" ref="X424"/>
    <hyperlink r:id="rId5644" ref="Y424"/>
    <hyperlink r:id="rId5645" ref="Z424"/>
    <hyperlink r:id="rId5646" ref="B425"/>
    <hyperlink r:id="rId5647" ref="C425"/>
    <hyperlink r:id="rId5648" ref="J425"/>
    <hyperlink r:id="rId5649" ref="K425"/>
    <hyperlink r:id="rId5650" ref="M425"/>
    <hyperlink r:id="rId5651" ref="N425"/>
    <hyperlink r:id="rId5652" ref="S425"/>
    <hyperlink r:id="rId5653" ref="T425"/>
    <hyperlink r:id="rId5654" ref="U425"/>
    <hyperlink r:id="rId5655" ref="V425"/>
    <hyperlink r:id="rId5656" ref="W425"/>
    <hyperlink r:id="rId5657" ref="X425"/>
    <hyperlink r:id="rId5658" ref="Y425"/>
    <hyperlink r:id="rId5659" ref="Z425"/>
    <hyperlink r:id="rId5660" ref="B426"/>
    <hyperlink r:id="rId5661" ref="C426"/>
    <hyperlink r:id="rId5662" ref="J426"/>
    <hyperlink r:id="rId5663" ref="K426"/>
    <hyperlink r:id="rId5664" ref="S426"/>
    <hyperlink r:id="rId5665" ref="T426"/>
    <hyperlink r:id="rId5666" ref="U426"/>
    <hyperlink r:id="rId5667" ref="V426"/>
    <hyperlink r:id="rId5668" ref="W426"/>
    <hyperlink r:id="rId5669" ref="X426"/>
    <hyperlink r:id="rId5670" ref="Y426"/>
    <hyperlink r:id="rId5671" ref="Z426"/>
    <hyperlink r:id="rId5672" ref="B427"/>
    <hyperlink r:id="rId5673" ref="C427"/>
    <hyperlink r:id="rId5674" ref="J427"/>
    <hyperlink r:id="rId5675" ref="K427"/>
    <hyperlink r:id="rId5676" ref="M427"/>
    <hyperlink r:id="rId5677" ref="N427"/>
    <hyperlink r:id="rId5678" ref="S427"/>
    <hyperlink r:id="rId5679" ref="T427"/>
    <hyperlink r:id="rId5680" ref="U427"/>
    <hyperlink r:id="rId5681" ref="V427"/>
    <hyperlink r:id="rId5682" ref="W427"/>
    <hyperlink r:id="rId5683" ref="X427"/>
    <hyperlink r:id="rId5684" ref="Y427"/>
    <hyperlink r:id="rId5685" ref="Z427"/>
    <hyperlink r:id="rId5686" ref="B428"/>
    <hyperlink r:id="rId5687" ref="C428"/>
    <hyperlink r:id="rId5688" ref="J428"/>
    <hyperlink r:id="rId5689" ref="K428"/>
    <hyperlink r:id="rId5690" ref="M428"/>
    <hyperlink r:id="rId5691" ref="N428"/>
    <hyperlink r:id="rId5692" ref="S428"/>
    <hyperlink r:id="rId5693" ref="T428"/>
    <hyperlink r:id="rId5694" ref="U428"/>
    <hyperlink r:id="rId5695" ref="V428"/>
    <hyperlink r:id="rId5696" ref="W428"/>
    <hyperlink r:id="rId5697" ref="X428"/>
    <hyperlink r:id="rId5698" ref="Z428"/>
    <hyperlink r:id="rId5699" ref="B429"/>
    <hyperlink r:id="rId5700" ref="C429"/>
    <hyperlink r:id="rId5701" ref="J429"/>
    <hyperlink r:id="rId5702" ref="K429"/>
    <hyperlink r:id="rId5703" ref="M429"/>
    <hyperlink r:id="rId5704" ref="N429"/>
    <hyperlink r:id="rId5705" ref="S429"/>
    <hyperlink r:id="rId5706" ref="T429"/>
    <hyperlink r:id="rId5707" ref="U429"/>
    <hyperlink r:id="rId5708" ref="V429"/>
    <hyperlink r:id="rId5709" ref="W429"/>
    <hyperlink r:id="rId5710" ref="X429"/>
    <hyperlink r:id="rId5711" ref="Y429"/>
    <hyperlink r:id="rId5712" ref="Z429"/>
    <hyperlink r:id="rId5713" ref="B430"/>
    <hyperlink r:id="rId5714" ref="C430"/>
    <hyperlink r:id="rId5715" ref="J430"/>
    <hyperlink r:id="rId5716" ref="K430"/>
    <hyperlink r:id="rId5717" ref="M430"/>
    <hyperlink r:id="rId5718" ref="N430"/>
    <hyperlink r:id="rId5719" ref="S430"/>
    <hyperlink r:id="rId5720" ref="T430"/>
    <hyperlink r:id="rId5721" ref="U430"/>
    <hyperlink r:id="rId5722" ref="V430"/>
    <hyperlink r:id="rId5723" ref="W430"/>
    <hyperlink r:id="rId5724" ref="X430"/>
    <hyperlink r:id="rId5725" ref="Y430"/>
    <hyperlink r:id="rId5726" ref="Z430"/>
    <hyperlink r:id="rId5727" ref="B431"/>
    <hyperlink r:id="rId5728" ref="C431"/>
    <hyperlink r:id="rId5729" ref="J431"/>
    <hyperlink r:id="rId5730" ref="K431"/>
    <hyperlink r:id="rId5731" ref="M431"/>
    <hyperlink r:id="rId5732" ref="N431"/>
    <hyperlink r:id="rId5733" ref="S431"/>
    <hyperlink r:id="rId5734" ref="T431"/>
    <hyperlink r:id="rId5735" ref="U431"/>
    <hyperlink r:id="rId5736" ref="V431"/>
    <hyperlink r:id="rId5737" ref="W431"/>
    <hyperlink r:id="rId5738" ref="X431"/>
    <hyperlink r:id="rId5739" ref="Z431"/>
    <hyperlink r:id="rId5740" ref="B432"/>
    <hyperlink r:id="rId5741" ref="C432"/>
    <hyperlink r:id="rId5742" ref="J432"/>
    <hyperlink r:id="rId5743" ref="K432"/>
    <hyperlink r:id="rId5744" ref="M432"/>
    <hyperlink r:id="rId5745" ref="N432"/>
    <hyperlink r:id="rId5746" ref="S432"/>
    <hyperlink r:id="rId5747" ref="T432"/>
    <hyperlink r:id="rId5748" ref="U432"/>
    <hyperlink r:id="rId5749" ref="V432"/>
    <hyperlink r:id="rId5750" ref="W432"/>
    <hyperlink r:id="rId5751" ref="X432"/>
    <hyperlink r:id="rId5752" ref="Y432"/>
    <hyperlink r:id="rId5753" ref="Z432"/>
    <hyperlink r:id="rId5754" ref="B433"/>
    <hyperlink r:id="rId5755" ref="C433"/>
    <hyperlink r:id="rId5756" ref="J433"/>
    <hyperlink r:id="rId5757" ref="K433"/>
    <hyperlink r:id="rId5758" ref="M433"/>
    <hyperlink r:id="rId5759" ref="N433"/>
    <hyperlink r:id="rId5760" ref="S433"/>
    <hyperlink r:id="rId5761" ref="T433"/>
    <hyperlink r:id="rId5762" ref="U433"/>
    <hyperlink r:id="rId5763" ref="V433"/>
    <hyperlink r:id="rId5764" ref="W433"/>
    <hyperlink r:id="rId5765" ref="X433"/>
    <hyperlink r:id="rId5766" ref="Y433"/>
    <hyperlink r:id="rId5767" ref="Z433"/>
    <hyperlink r:id="rId5768" ref="B434"/>
    <hyperlink r:id="rId5769" ref="C434"/>
    <hyperlink r:id="rId5770" ref="J434"/>
    <hyperlink r:id="rId5771" ref="K434"/>
    <hyperlink r:id="rId5772" ref="M434"/>
    <hyperlink r:id="rId5773" ref="N434"/>
    <hyperlink r:id="rId5774" ref="S434"/>
    <hyperlink r:id="rId5775" ref="T434"/>
    <hyperlink r:id="rId5776" ref="U434"/>
    <hyperlink r:id="rId5777" ref="V434"/>
    <hyperlink r:id="rId5778" ref="W434"/>
    <hyperlink r:id="rId5779" ref="X434"/>
    <hyperlink r:id="rId5780" ref="Y434"/>
    <hyperlink r:id="rId5781" ref="Z434"/>
    <hyperlink r:id="rId5782" ref="B435"/>
    <hyperlink r:id="rId5783" ref="C435"/>
    <hyperlink r:id="rId5784" ref="J435"/>
    <hyperlink r:id="rId5785" ref="K435"/>
    <hyperlink r:id="rId5786" ref="S435"/>
    <hyperlink r:id="rId5787" ref="T435"/>
    <hyperlink r:id="rId5788" ref="U435"/>
    <hyperlink r:id="rId5789" ref="V435"/>
    <hyperlink r:id="rId5790" ref="W435"/>
    <hyperlink r:id="rId5791" ref="X435"/>
    <hyperlink r:id="rId5792" ref="Y435"/>
    <hyperlink r:id="rId5793" ref="Z435"/>
    <hyperlink r:id="rId5794" ref="B436"/>
    <hyperlink r:id="rId5795" ref="C436"/>
    <hyperlink r:id="rId5796" ref="J436"/>
    <hyperlink r:id="rId5797" ref="K436"/>
    <hyperlink r:id="rId5798" ref="M436"/>
    <hyperlink r:id="rId5799" ref="N436"/>
    <hyperlink r:id="rId5800" ref="S436"/>
    <hyperlink r:id="rId5801" ref="T436"/>
    <hyperlink r:id="rId5802" ref="U436"/>
    <hyperlink r:id="rId5803" ref="V436"/>
    <hyperlink r:id="rId5804" ref="W436"/>
    <hyperlink r:id="rId5805" ref="X436"/>
    <hyperlink r:id="rId5806" ref="Z436"/>
    <hyperlink r:id="rId5807" ref="B437"/>
    <hyperlink r:id="rId5808" ref="C437"/>
    <hyperlink r:id="rId5809" ref="J437"/>
    <hyperlink r:id="rId5810" ref="K437"/>
    <hyperlink r:id="rId5811" ref="M437"/>
    <hyperlink r:id="rId5812" ref="N437"/>
    <hyperlink r:id="rId5813" ref="S437"/>
    <hyperlink r:id="rId5814" ref="T437"/>
    <hyperlink r:id="rId5815" ref="U437"/>
    <hyperlink r:id="rId5816" ref="V437"/>
    <hyperlink r:id="rId5817" ref="W437"/>
    <hyperlink r:id="rId5818" ref="X437"/>
    <hyperlink r:id="rId5819" ref="Z437"/>
    <hyperlink r:id="rId5820" ref="B438"/>
    <hyperlink r:id="rId5821" ref="C438"/>
    <hyperlink r:id="rId5822" ref="J438"/>
    <hyperlink r:id="rId5823" ref="K438"/>
    <hyperlink r:id="rId5824" ref="M438"/>
    <hyperlink r:id="rId5825" ref="N438"/>
    <hyperlink r:id="rId5826" ref="S438"/>
    <hyperlink r:id="rId5827" ref="T438"/>
    <hyperlink r:id="rId5828" ref="U438"/>
    <hyperlink r:id="rId5829" ref="V438"/>
    <hyperlink r:id="rId5830" ref="W438"/>
    <hyperlink r:id="rId5831" ref="X438"/>
    <hyperlink r:id="rId5832" ref="Y438"/>
    <hyperlink r:id="rId5833" ref="Z438"/>
    <hyperlink r:id="rId5834" ref="B439"/>
    <hyperlink r:id="rId5835" ref="C439"/>
    <hyperlink r:id="rId5836" ref="J439"/>
    <hyperlink r:id="rId5837" ref="K439"/>
    <hyperlink r:id="rId5838" ref="M439"/>
    <hyperlink r:id="rId5839" ref="N439"/>
    <hyperlink r:id="rId5840" ref="S439"/>
    <hyperlink r:id="rId5841" ref="T439"/>
    <hyperlink r:id="rId5842" ref="U439"/>
    <hyperlink r:id="rId5843" ref="V439"/>
    <hyperlink r:id="rId5844" ref="W439"/>
    <hyperlink r:id="rId5845" ref="X439"/>
    <hyperlink r:id="rId5846" ref="Z439"/>
    <hyperlink r:id="rId5847" ref="B440"/>
    <hyperlink r:id="rId5848" ref="C440"/>
    <hyperlink r:id="rId5849" ref="J440"/>
    <hyperlink r:id="rId5850" ref="K440"/>
    <hyperlink r:id="rId5851" ref="M440"/>
    <hyperlink r:id="rId5852" ref="N440"/>
    <hyperlink r:id="rId5853" ref="T440"/>
    <hyperlink r:id="rId5854" ref="U440"/>
    <hyperlink r:id="rId5855" ref="V440"/>
    <hyperlink r:id="rId5856" ref="W440"/>
    <hyperlink r:id="rId5857" ref="Z440"/>
    <hyperlink r:id="rId5858" ref="B441"/>
    <hyperlink r:id="rId5859" ref="C441"/>
    <hyperlink r:id="rId5860" ref="J441"/>
    <hyperlink r:id="rId5861" ref="K441"/>
    <hyperlink r:id="rId5862" ref="M441"/>
    <hyperlink r:id="rId5863" ref="N441"/>
    <hyperlink r:id="rId5864" ref="S441"/>
    <hyperlink r:id="rId5865" ref="T441"/>
    <hyperlink r:id="rId5866" ref="U441"/>
    <hyperlink r:id="rId5867" ref="V441"/>
    <hyperlink r:id="rId5868" ref="W441"/>
    <hyperlink r:id="rId5869" ref="X441"/>
    <hyperlink r:id="rId5870" ref="Y441"/>
    <hyperlink r:id="rId5871" ref="Z441"/>
    <hyperlink r:id="rId5872" ref="B442"/>
    <hyperlink r:id="rId5873" ref="C442"/>
    <hyperlink r:id="rId5874" ref="J442"/>
    <hyperlink r:id="rId5875" ref="K442"/>
    <hyperlink r:id="rId5876" ref="M442"/>
    <hyperlink r:id="rId5877" ref="N442"/>
    <hyperlink r:id="rId5878" ref="S442"/>
    <hyperlink r:id="rId5879" ref="T442"/>
    <hyperlink r:id="rId5880" ref="U442"/>
    <hyperlink r:id="rId5881" ref="V442"/>
    <hyperlink r:id="rId5882" ref="W442"/>
    <hyperlink r:id="rId5883" ref="X442"/>
    <hyperlink r:id="rId5884" ref="Y442"/>
    <hyperlink r:id="rId5885" ref="Z442"/>
    <hyperlink r:id="rId5886" ref="B443"/>
    <hyperlink r:id="rId5887" ref="C443"/>
    <hyperlink r:id="rId5888" ref="J443"/>
    <hyperlink r:id="rId5889" ref="K443"/>
    <hyperlink r:id="rId5890" ref="M443"/>
    <hyperlink r:id="rId5891" ref="N443"/>
    <hyperlink r:id="rId5892" ref="S443"/>
    <hyperlink r:id="rId5893" ref="T443"/>
    <hyperlink r:id="rId5894" ref="U443"/>
    <hyperlink r:id="rId5895" ref="V443"/>
    <hyperlink r:id="rId5896" ref="W443"/>
    <hyperlink r:id="rId5897" ref="X443"/>
    <hyperlink r:id="rId5898" ref="Y443"/>
    <hyperlink r:id="rId5899" ref="Z443"/>
    <hyperlink r:id="rId5900" ref="B444"/>
    <hyperlink r:id="rId5901" ref="C444"/>
    <hyperlink r:id="rId5902" ref="J444"/>
    <hyperlink r:id="rId5903" ref="K444"/>
    <hyperlink r:id="rId5904" ref="M444"/>
    <hyperlink r:id="rId5905" ref="N444"/>
    <hyperlink r:id="rId5906" ref="S444"/>
    <hyperlink r:id="rId5907" ref="T444"/>
    <hyperlink r:id="rId5908" ref="U444"/>
    <hyperlink r:id="rId5909" ref="V444"/>
    <hyperlink r:id="rId5910" ref="W444"/>
    <hyperlink r:id="rId5911" ref="X444"/>
    <hyperlink r:id="rId5912" ref="Y444"/>
    <hyperlink r:id="rId5913" ref="Z444"/>
    <hyperlink r:id="rId5914" ref="B445"/>
    <hyperlink r:id="rId5915" ref="C445"/>
    <hyperlink r:id="rId5916" ref="J445"/>
    <hyperlink r:id="rId5917" ref="K445"/>
    <hyperlink r:id="rId5918" ref="M445"/>
    <hyperlink r:id="rId5919" ref="N445"/>
    <hyperlink r:id="rId5920" ref="S445"/>
    <hyperlink r:id="rId5921" ref="T445"/>
    <hyperlink r:id="rId5922" ref="U445"/>
    <hyperlink r:id="rId5923" ref="V445"/>
    <hyperlink r:id="rId5924" ref="W445"/>
    <hyperlink r:id="rId5925" ref="X445"/>
    <hyperlink r:id="rId5926" ref="Z445"/>
    <hyperlink r:id="rId5927" ref="B446"/>
    <hyperlink r:id="rId5928" ref="C446"/>
    <hyperlink r:id="rId5929" ref="J446"/>
    <hyperlink r:id="rId5930" ref="K446"/>
    <hyperlink r:id="rId5931" ref="M446"/>
    <hyperlink r:id="rId5932" ref="N446"/>
    <hyperlink r:id="rId5933" ref="S446"/>
    <hyperlink r:id="rId5934" ref="T446"/>
    <hyperlink r:id="rId5935" ref="U446"/>
    <hyperlink r:id="rId5936" ref="V446"/>
    <hyperlink r:id="rId5937" ref="W446"/>
    <hyperlink r:id="rId5938" ref="X446"/>
    <hyperlink r:id="rId5939" ref="Y446"/>
    <hyperlink r:id="rId5940" ref="Z446"/>
    <hyperlink r:id="rId5941" ref="B447"/>
    <hyperlink r:id="rId5942" ref="C447"/>
    <hyperlink r:id="rId5943" ref="J447"/>
    <hyperlink r:id="rId5944" ref="K447"/>
    <hyperlink r:id="rId5945" ref="S447"/>
    <hyperlink r:id="rId5946" ref="T447"/>
    <hyperlink r:id="rId5947" ref="U447"/>
    <hyperlink r:id="rId5948" ref="V447"/>
    <hyperlink r:id="rId5949" ref="W447"/>
    <hyperlink r:id="rId5950" ref="X447"/>
    <hyperlink r:id="rId5951" ref="Y447"/>
    <hyperlink r:id="rId5952" ref="Z447"/>
    <hyperlink r:id="rId5953" ref="B448"/>
    <hyperlink r:id="rId5954" ref="C448"/>
    <hyperlink r:id="rId5955" ref="J448"/>
    <hyperlink r:id="rId5956" ref="K448"/>
    <hyperlink r:id="rId5957" ref="S448"/>
    <hyperlink r:id="rId5958" ref="T448"/>
    <hyperlink r:id="rId5959" ref="U448"/>
    <hyperlink r:id="rId5960" ref="V448"/>
    <hyperlink r:id="rId5961" ref="W448"/>
    <hyperlink r:id="rId5962" ref="X448"/>
    <hyperlink r:id="rId5963" ref="Y448"/>
    <hyperlink r:id="rId5964" ref="Z448"/>
    <hyperlink r:id="rId5965" ref="B449"/>
    <hyperlink r:id="rId5966" ref="C449"/>
    <hyperlink r:id="rId5967" ref="J449"/>
    <hyperlink r:id="rId5968" ref="K449"/>
    <hyperlink r:id="rId5969" ref="M449"/>
    <hyperlink r:id="rId5970" ref="N449"/>
    <hyperlink r:id="rId5971" ref="S449"/>
    <hyperlink r:id="rId5972" ref="T449"/>
    <hyperlink r:id="rId5973" ref="U449"/>
    <hyperlink r:id="rId5974" ref="V449"/>
    <hyperlink r:id="rId5975" ref="W449"/>
    <hyperlink r:id="rId5976" ref="X449"/>
    <hyperlink r:id="rId5977" ref="Y449"/>
    <hyperlink r:id="rId5978" ref="Z449"/>
    <hyperlink r:id="rId5979" ref="B450"/>
    <hyperlink r:id="rId5980" ref="C450"/>
    <hyperlink r:id="rId5981" ref="J450"/>
    <hyperlink r:id="rId5982" ref="K450"/>
    <hyperlink r:id="rId5983" ref="M450"/>
    <hyperlink r:id="rId5984" ref="N450"/>
    <hyperlink r:id="rId5985" ref="S450"/>
    <hyperlink r:id="rId5986" ref="T450"/>
    <hyperlink r:id="rId5987" ref="U450"/>
    <hyperlink r:id="rId5988" ref="V450"/>
    <hyperlink r:id="rId5989" ref="W450"/>
    <hyperlink r:id="rId5990" ref="X450"/>
    <hyperlink r:id="rId5991" ref="Y450"/>
    <hyperlink r:id="rId5992" ref="Z450"/>
    <hyperlink r:id="rId5993" ref="B451"/>
    <hyperlink r:id="rId5994" ref="C451"/>
    <hyperlink r:id="rId5995" ref="J451"/>
    <hyperlink r:id="rId5996" ref="K451"/>
    <hyperlink r:id="rId5997" ref="M451"/>
    <hyperlink r:id="rId5998" ref="N451"/>
    <hyperlink r:id="rId5999" ref="S451"/>
    <hyperlink r:id="rId6000" ref="T451"/>
    <hyperlink r:id="rId6001" ref="U451"/>
    <hyperlink r:id="rId6002" ref="V451"/>
    <hyperlink r:id="rId6003" ref="W451"/>
    <hyperlink r:id="rId6004" ref="X451"/>
    <hyperlink r:id="rId6005" ref="Z451"/>
    <hyperlink r:id="rId6006" ref="B452"/>
    <hyperlink r:id="rId6007" ref="C452"/>
    <hyperlink r:id="rId6008" ref="J452"/>
    <hyperlink r:id="rId6009" ref="K452"/>
    <hyperlink r:id="rId6010" ref="M452"/>
    <hyperlink r:id="rId6011" ref="N452"/>
    <hyperlink r:id="rId6012" ref="S452"/>
    <hyperlink r:id="rId6013" ref="T452"/>
    <hyperlink r:id="rId6014" ref="U452"/>
    <hyperlink r:id="rId6015" ref="V452"/>
    <hyperlink r:id="rId6016" ref="W452"/>
    <hyperlink r:id="rId6017" ref="X452"/>
    <hyperlink r:id="rId6018" ref="Y452"/>
    <hyperlink r:id="rId6019" ref="Z452"/>
    <hyperlink r:id="rId6020" ref="B453"/>
    <hyperlink r:id="rId6021" ref="C453"/>
    <hyperlink r:id="rId6022" ref="J453"/>
    <hyperlink r:id="rId6023" ref="K453"/>
    <hyperlink r:id="rId6024" ref="S453"/>
    <hyperlink r:id="rId6025" ref="T453"/>
    <hyperlink r:id="rId6026" ref="U453"/>
    <hyperlink r:id="rId6027" ref="V453"/>
    <hyperlink r:id="rId6028" ref="W453"/>
    <hyperlink r:id="rId6029" ref="X453"/>
    <hyperlink r:id="rId6030" ref="Y453"/>
    <hyperlink r:id="rId6031" ref="Z453"/>
    <hyperlink r:id="rId6032" ref="B454"/>
    <hyperlink r:id="rId6033" ref="C454"/>
    <hyperlink r:id="rId6034" ref="J454"/>
    <hyperlink r:id="rId6035" ref="K454"/>
    <hyperlink r:id="rId6036" ref="M454"/>
    <hyperlink r:id="rId6037" ref="N454"/>
    <hyperlink r:id="rId6038" ref="S454"/>
    <hyperlink r:id="rId6039" ref="T454"/>
    <hyperlink r:id="rId6040" ref="U454"/>
    <hyperlink r:id="rId6041" ref="V454"/>
    <hyperlink r:id="rId6042" ref="W454"/>
    <hyperlink r:id="rId6043" ref="X454"/>
    <hyperlink r:id="rId6044" ref="Z454"/>
    <hyperlink r:id="rId6045" ref="B455"/>
    <hyperlink r:id="rId6046" ref="C455"/>
    <hyperlink r:id="rId6047" ref="J455"/>
    <hyperlink r:id="rId6048" ref="K455"/>
    <hyperlink r:id="rId6049" ref="M455"/>
    <hyperlink r:id="rId6050" ref="N455"/>
    <hyperlink r:id="rId6051" ref="S455"/>
    <hyperlink r:id="rId6052" ref="T455"/>
    <hyperlink r:id="rId6053" ref="U455"/>
    <hyperlink r:id="rId6054" ref="V455"/>
    <hyperlink r:id="rId6055" ref="W455"/>
    <hyperlink r:id="rId6056" ref="X455"/>
    <hyperlink r:id="rId6057" ref="Y455"/>
    <hyperlink r:id="rId6058" ref="Z455"/>
    <hyperlink r:id="rId6059" ref="B456"/>
    <hyperlink r:id="rId6060" ref="C456"/>
    <hyperlink r:id="rId6061" ref="J456"/>
    <hyperlink r:id="rId6062" ref="K456"/>
    <hyperlink r:id="rId6063" ref="M456"/>
    <hyperlink r:id="rId6064" ref="N456"/>
    <hyperlink r:id="rId6065" ref="S456"/>
    <hyperlink r:id="rId6066" ref="T456"/>
    <hyperlink r:id="rId6067" ref="U456"/>
    <hyperlink r:id="rId6068" ref="V456"/>
    <hyperlink r:id="rId6069" ref="W456"/>
    <hyperlink r:id="rId6070" ref="X456"/>
    <hyperlink r:id="rId6071" ref="Y456"/>
    <hyperlink r:id="rId6072" ref="Z456"/>
    <hyperlink r:id="rId6073" ref="B457"/>
    <hyperlink r:id="rId6074" ref="C457"/>
    <hyperlink r:id="rId6075" ref="J457"/>
    <hyperlink r:id="rId6076" ref="K457"/>
    <hyperlink r:id="rId6077" ref="N457"/>
    <hyperlink r:id="rId6078" ref="S457"/>
    <hyperlink r:id="rId6079" ref="T457"/>
    <hyperlink r:id="rId6080" ref="U457"/>
    <hyperlink r:id="rId6081" ref="V457"/>
    <hyperlink r:id="rId6082" ref="W457"/>
    <hyperlink r:id="rId6083" ref="X457"/>
    <hyperlink r:id="rId6084" ref="Z457"/>
    <hyperlink r:id="rId6085" ref="B458"/>
    <hyperlink r:id="rId6086" ref="C458"/>
    <hyperlink r:id="rId6087" ref="J458"/>
    <hyperlink r:id="rId6088" ref="K458"/>
    <hyperlink r:id="rId6089" ref="S458"/>
    <hyperlink r:id="rId6090" ref="T458"/>
    <hyperlink r:id="rId6091" ref="U458"/>
    <hyperlink r:id="rId6092" ref="V458"/>
    <hyperlink r:id="rId6093" ref="W458"/>
    <hyperlink r:id="rId6094" ref="Z458"/>
    <hyperlink r:id="rId6095" ref="B459"/>
    <hyperlink r:id="rId6096" ref="C459"/>
    <hyperlink r:id="rId6097" ref="J459"/>
    <hyperlink r:id="rId6098" ref="K459"/>
    <hyperlink r:id="rId6099" ref="M459"/>
    <hyperlink r:id="rId6100" ref="N459"/>
    <hyperlink r:id="rId6101" ref="S459"/>
    <hyperlink r:id="rId6102" ref="T459"/>
    <hyperlink r:id="rId6103" ref="U459"/>
    <hyperlink r:id="rId6104" ref="V459"/>
    <hyperlink r:id="rId6105" ref="W459"/>
    <hyperlink r:id="rId6106" ref="X459"/>
    <hyperlink r:id="rId6107" ref="Y459"/>
    <hyperlink r:id="rId6108" ref="Z459"/>
    <hyperlink r:id="rId6109" ref="B460"/>
    <hyperlink r:id="rId6110" ref="C460"/>
    <hyperlink r:id="rId6111" ref="J460"/>
    <hyperlink r:id="rId6112" ref="K460"/>
    <hyperlink r:id="rId6113" ref="M460"/>
    <hyperlink r:id="rId6114" ref="N460"/>
    <hyperlink r:id="rId6115" ref="S460"/>
    <hyperlink r:id="rId6116" ref="T460"/>
    <hyperlink r:id="rId6117" ref="U460"/>
    <hyperlink r:id="rId6118" ref="V460"/>
    <hyperlink r:id="rId6119" ref="X460"/>
    <hyperlink r:id="rId6120" ref="Z460"/>
    <hyperlink r:id="rId6121" ref="B461"/>
    <hyperlink r:id="rId6122" ref="C461"/>
    <hyperlink r:id="rId6123" ref="J461"/>
    <hyperlink r:id="rId6124" ref="K461"/>
    <hyperlink r:id="rId6125" ref="S461"/>
    <hyperlink r:id="rId6126" ref="T461"/>
    <hyperlink r:id="rId6127" ref="U461"/>
    <hyperlink r:id="rId6128" ref="V461"/>
    <hyperlink r:id="rId6129" ref="W461"/>
    <hyperlink r:id="rId6130" ref="X461"/>
    <hyperlink r:id="rId6131" ref="Y461"/>
    <hyperlink r:id="rId6132" ref="Z461"/>
    <hyperlink r:id="rId6133" ref="B462"/>
    <hyperlink r:id="rId6134" ref="C462"/>
    <hyperlink r:id="rId6135" ref="J462"/>
    <hyperlink r:id="rId6136" ref="K462"/>
    <hyperlink r:id="rId6137" ref="M462"/>
    <hyperlink r:id="rId6138" ref="N462"/>
    <hyperlink r:id="rId6139" ref="S462"/>
    <hyperlink r:id="rId6140" ref="T462"/>
    <hyperlink r:id="rId6141" ref="U462"/>
    <hyperlink r:id="rId6142" ref="V462"/>
    <hyperlink r:id="rId6143" ref="W462"/>
    <hyperlink r:id="rId6144" ref="X462"/>
    <hyperlink r:id="rId6145" ref="Z462"/>
    <hyperlink r:id="rId6146" ref="B463"/>
    <hyperlink r:id="rId6147" ref="C463"/>
    <hyperlink r:id="rId6148" ref="J463"/>
    <hyperlink r:id="rId6149" ref="K463"/>
    <hyperlink r:id="rId6150" ref="M463"/>
    <hyperlink r:id="rId6151" ref="N463"/>
    <hyperlink r:id="rId6152" ref="S463"/>
    <hyperlink r:id="rId6153" ref="T463"/>
    <hyperlink r:id="rId6154" ref="U463"/>
    <hyperlink r:id="rId6155" ref="V463"/>
    <hyperlink r:id="rId6156" ref="W463"/>
    <hyperlink r:id="rId6157" ref="X463"/>
    <hyperlink r:id="rId6158" ref="Y463"/>
    <hyperlink r:id="rId6159" ref="Z463"/>
    <hyperlink r:id="rId6160" ref="B464"/>
    <hyperlink r:id="rId6161" ref="C464"/>
    <hyperlink r:id="rId6162" ref="J464"/>
    <hyperlink r:id="rId6163" ref="K464"/>
    <hyperlink r:id="rId6164" ref="M464"/>
    <hyperlink r:id="rId6165" ref="N464"/>
    <hyperlink r:id="rId6166" ref="S464"/>
    <hyperlink r:id="rId6167" ref="T464"/>
    <hyperlink r:id="rId6168" ref="U464"/>
    <hyperlink r:id="rId6169" ref="V464"/>
    <hyperlink r:id="rId6170" ref="W464"/>
    <hyperlink r:id="rId6171" ref="X464"/>
    <hyperlink r:id="rId6172" ref="Z464"/>
    <hyperlink r:id="rId6173" ref="B465"/>
    <hyperlink r:id="rId6174" ref="C465"/>
    <hyperlink r:id="rId6175" ref="J465"/>
    <hyperlink r:id="rId6176" ref="K465"/>
    <hyperlink r:id="rId6177" ref="M465"/>
    <hyperlink r:id="rId6178" ref="N465"/>
    <hyperlink r:id="rId6179" ref="S465"/>
    <hyperlink r:id="rId6180" ref="T465"/>
    <hyperlink r:id="rId6181" ref="U465"/>
    <hyperlink r:id="rId6182" ref="V465"/>
    <hyperlink r:id="rId6183" ref="W465"/>
    <hyperlink r:id="rId6184" ref="X465"/>
    <hyperlink r:id="rId6185" ref="Z465"/>
    <hyperlink r:id="rId6186" ref="B466"/>
    <hyperlink r:id="rId6187" ref="C466"/>
    <hyperlink r:id="rId6188" ref="J466"/>
    <hyperlink r:id="rId6189" ref="K466"/>
    <hyperlink r:id="rId6190" ref="S466"/>
    <hyperlink r:id="rId6191" ref="T466"/>
    <hyperlink r:id="rId6192" ref="U466"/>
    <hyperlink r:id="rId6193" ref="V466"/>
    <hyperlink r:id="rId6194" ref="W466"/>
    <hyperlink r:id="rId6195" ref="X466"/>
    <hyperlink r:id="rId6196" ref="Y466"/>
    <hyperlink r:id="rId6197" ref="Z466"/>
    <hyperlink r:id="rId6198" ref="B467"/>
    <hyperlink r:id="rId6199" ref="C467"/>
    <hyperlink r:id="rId6200" ref="J467"/>
    <hyperlink r:id="rId6201" ref="K467"/>
    <hyperlink r:id="rId6202" ref="N467"/>
    <hyperlink r:id="rId6203" ref="T467"/>
    <hyperlink r:id="rId6204" ref="U467"/>
    <hyperlink r:id="rId6205" ref="V467"/>
    <hyperlink r:id="rId6206" ref="W467"/>
    <hyperlink r:id="rId6207" ref="X467"/>
    <hyperlink r:id="rId6208" ref="Z467"/>
    <hyperlink r:id="rId6209" ref="B468"/>
    <hyperlink r:id="rId6210" ref="C468"/>
    <hyperlink r:id="rId6211" ref="J468"/>
    <hyperlink r:id="rId6212" ref="K468"/>
    <hyperlink r:id="rId6213" ref="M468"/>
    <hyperlink r:id="rId6214" ref="N468"/>
    <hyperlink r:id="rId6215" ref="S468"/>
    <hyperlink r:id="rId6216" ref="T468"/>
    <hyperlink r:id="rId6217" ref="U468"/>
    <hyperlink r:id="rId6218" ref="V468"/>
    <hyperlink r:id="rId6219" ref="W468"/>
    <hyperlink r:id="rId6220" ref="X468"/>
    <hyperlink r:id="rId6221" ref="Y468"/>
    <hyperlink r:id="rId6222" ref="Z468"/>
    <hyperlink r:id="rId6223" ref="B469"/>
    <hyperlink r:id="rId6224" ref="C469"/>
    <hyperlink r:id="rId6225" ref="J469"/>
    <hyperlink r:id="rId6226" ref="K469"/>
    <hyperlink r:id="rId6227" ref="M469"/>
    <hyperlink r:id="rId6228" ref="N469"/>
    <hyperlink r:id="rId6229" ref="T469"/>
    <hyperlink r:id="rId6230" ref="U469"/>
    <hyperlink r:id="rId6231" ref="V469"/>
    <hyperlink r:id="rId6232" ref="W469"/>
    <hyperlink r:id="rId6233" ref="Z469"/>
    <hyperlink r:id="rId6234" ref="B470"/>
    <hyperlink r:id="rId6235" ref="C470"/>
    <hyperlink r:id="rId6236" ref="J470"/>
    <hyperlink r:id="rId6237" ref="K470"/>
    <hyperlink r:id="rId6238" ref="N470"/>
    <hyperlink r:id="rId6239" ref="S470"/>
    <hyperlink r:id="rId6240" ref="T470"/>
    <hyperlink r:id="rId6241" ref="U470"/>
    <hyperlink r:id="rId6242" ref="V470"/>
    <hyperlink r:id="rId6243" ref="W470"/>
    <hyperlink r:id="rId6244" ref="X470"/>
    <hyperlink r:id="rId6245" ref="Z470"/>
    <hyperlink r:id="rId6246" ref="B471"/>
    <hyperlink r:id="rId6247" ref="C471"/>
    <hyperlink r:id="rId6248" ref="J471"/>
    <hyperlink r:id="rId6249" ref="K471"/>
    <hyperlink r:id="rId6250" ref="M471"/>
    <hyperlink r:id="rId6251" ref="N471"/>
    <hyperlink r:id="rId6252" ref="S471"/>
    <hyperlink r:id="rId6253" ref="T471"/>
    <hyperlink r:id="rId6254" ref="U471"/>
    <hyperlink r:id="rId6255" ref="V471"/>
    <hyperlink r:id="rId6256" ref="W471"/>
    <hyperlink r:id="rId6257" ref="X471"/>
    <hyperlink r:id="rId6258" ref="Y471"/>
    <hyperlink r:id="rId6259" ref="Z471"/>
    <hyperlink r:id="rId6260" ref="B472"/>
    <hyperlink r:id="rId6261" ref="C472"/>
    <hyperlink r:id="rId6262" ref="J472"/>
    <hyperlink r:id="rId6263" ref="K472"/>
    <hyperlink r:id="rId6264" ref="M472"/>
    <hyperlink r:id="rId6265" ref="N472"/>
    <hyperlink r:id="rId6266" ref="S472"/>
    <hyperlink r:id="rId6267" ref="T472"/>
    <hyperlink r:id="rId6268" ref="U472"/>
    <hyperlink r:id="rId6269" ref="V472"/>
    <hyperlink r:id="rId6270" ref="W472"/>
    <hyperlink r:id="rId6271" ref="Z472"/>
    <hyperlink r:id="rId6272" ref="B473"/>
    <hyperlink r:id="rId6273" ref="C473"/>
    <hyperlink r:id="rId6274" ref="J473"/>
    <hyperlink r:id="rId6275" ref="K473"/>
    <hyperlink r:id="rId6276" ref="N473"/>
    <hyperlink r:id="rId6277" ref="T473"/>
    <hyperlink r:id="rId6278" ref="U473"/>
    <hyperlink r:id="rId6279" ref="V473"/>
    <hyperlink r:id="rId6280" ref="W473"/>
    <hyperlink r:id="rId6281" ref="X473"/>
    <hyperlink r:id="rId6282" ref="Z473"/>
    <hyperlink r:id="rId6283" ref="B474"/>
    <hyperlink r:id="rId6284" ref="C474"/>
    <hyperlink r:id="rId6285" ref="J474"/>
    <hyperlink r:id="rId6286" ref="K474"/>
    <hyperlink r:id="rId6287" ref="S474"/>
    <hyperlink r:id="rId6288" ref="T474"/>
    <hyperlink r:id="rId6289" ref="U474"/>
    <hyperlink r:id="rId6290" ref="V474"/>
    <hyperlink r:id="rId6291" ref="W474"/>
    <hyperlink r:id="rId6292" ref="Y474"/>
    <hyperlink r:id="rId6293" ref="Z474"/>
    <hyperlink r:id="rId6294" ref="B475"/>
    <hyperlink r:id="rId6295" ref="C475"/>
    <hyperlink r:id="rId6296" ref="J475"/>
    <hyperlink r:id="rId6297" ref="K475"/>
    <hyperlink r:id="rId6298" ref="N475"/>
    <hyperlink r:id="rId6299" ref="S475"/>
    <hyperlink r:id="rId6300" ref="T475"/>
    <hyperlink r:id="rId6301" ref="U475"/>
    <hyperlink r:id="rId6302" ref="W475"/>
    <hyperlink r:id="rId6303" ref="Z475"/>
    <hyperlink r:id="rId6304" ref="B476"/>
    <hyperlink r:id="rId6305" ref="C476"/>
    <hyperlink r:id="rId6306" ref="J476"/>
    <hyperlink r:id="rId6307" ref="K476"/>
    <hyperlink r:id="rId6308" ref="N476"/>
    <hyperlink r:id="rId6309" ref="S476"/>
    <hyperlink r:id="rId6310" ref="T476"/>
    <hyperlink r:id="rId6311" ref="U476"/>
    <hyperlink r:id="rId6312" ref="V476"/>
    <hyperlink r:id="rId6313" ref="W476"/>
    <hyperlink r:id="rId6314" ref="X476"/>
    <hyperlink r:id="rId6315" ref="Y476"/>
    <hyperlink r:id="rId6316" ref="Z476"/>
    <hyperlink r:id="rId6317" ref="B477"/>
    <hyperlink r:id="rId6318" ref="C477"/>
    <hyperlink r:id="rId6319" ref="K477"/>
    <hyperlink r:id="rId6320" ref="Y477"/>
    <hyperlink r:id="rId6321" ref="Z477"/>
    <hyperlink r:id="rId6322" ref="B478"/>
    <hyperlink r:id="rId6323" ref="C478"/>
    <hyperlink r:id="rId6324" ref="Z478"/>
    <hyperlink r:id="rId6325" ref="B479"/>
    <hyperlink r:id="rId6326" ref="C479"/>
    <hyperlink r:id="rId6327" ref="V479"/>
    <hyperlink r:id="rId6328" ref="B480"/>
    <hyperlink r:id="rId6329" ref="C480"/>
    <hyperlink r:id="rId6330" ref="K480"/>
    <hyperlink r:id="rId6331" ref="V480"/>
    <hyperlink r:id="rId6332" ref="X480"/>
    <hyperlink r:id="rId6333" ref="Z480"/>
    <hyperlink r:id="rId6334" ref="B481"/>
    <hyperlink r:id="rId6335" ref="C481"/>
    <hyperlink r:id="rId6336" ref="J481"/>
    <hyperlink r:id="rId6337" ref="K481"/>
    <hyperlink r:id="rId6338" ref="M481"/>
    <hyperlink r:id="rId6339" ref="N481"/>
    <hyperlink r:id="rId6340" ref="S481"/>
    <hyperlink r:id="rId6341" ref="T481"/>
    <hyperlink r:id="rId6342" ref="U481"/>
    <hyperlink r:id="rId6343" ref="V481"/>
    <hyperlink r:id="rId6344" ref="W481"/>
    <hyperlink r:id="rId6345" ref="X481"/>
    <hyperlink r:id="rId6346" ref="Y481"/>
    <hyperlink r:id="rId6347" ref="Z481"/>
    <hyperlink r:id="rId6348" ref="B482"/>
    <hyperlink r:id="rId6349" ref="C482"/>
    <hyperlink r:id="rId6350" ref="J482"/>
    <hyperlink r:id="rId6351" ref="K482"/>
    <hyperlink r:id="rId6352" ref="M482"/>
    <hyperlink r:id="rId6353" ref="N482"/>
    <hyperlink r:id="rId6354" ref="S482"/>
    <hyperlink r:id="rId6355" ref="T482"/>
    <hyperlink r:id="rId6356" ref="U482"/>
    <hyperlink r:id="rId6357" ref="V482"/>
    <hyperlink r:id="rId6358" ref="W482"/>
    <hyperlink r:id="rId6359" ref="X482"/>
    <hyperlink r:id="rId6360" ref="Y482"/>
    <hyperlink r:id="rId6361" ref="Z482"/>
    <hyperlink r:id="rId6362" ref="B483"/>
    <hyperlink r:id="rId6363" ref="C483"/>
    <hyperlink r:id="rId6364" ref="J483"/>
    <hyperlink r:id="rId6365" ref="K483"/>
    <hyperlink r:id="rId6366" ref="M483"/>
    <hyperlink r:id="rId6367" ref="N483"/>
    <hyperlink r:id="rId6368" ref="S483"/>
    <hyperlink r:id="rId6369" ref="T483"/>
    <hyperlink r:id="rId6370" ref="U483"/>
    <hyperlink r:id="rId6371" ref="V483"/>
    <hyperlink r:id="rId6372" ref="W483"/>
    <hyperlink r:id="rId6373" ref="X483"/>
    <hyperlink r:id="rId6374" ref="Y483"/>
    <hyperlink r:id="rId6375" ref="Z483"/>
    <hyperlink r:id="rId6376" ref="B484"/>
    <hyperlink r:id="rId6377" ref="C484"/>
    <hyperlink r:id="rId6378" ref="J484"/>
    <hyperlink r:id="rId6379" ref="K484"/>
    <hyperlink r:id="rId6380" ref="M484"/>
    <hyperlink r:id="rId6381" ref="N484"/>
    <hyperlink r:id="rId6382" ref="S484"/>
    <hyperlink r:id="rId6383" ref="T484"/>
    <hyperlink r:id="rId6384" ref="U484"/>
    <hyperlink r:id="rId6385" ref="V484"/>
    <hyperlink r:id="rId6386" ref="W484"/>
    <hyperlink r:id="rId6387" ref="X484"/>
    <hyperlink r:id="rId6388" ref="Y484"/>
    <hyperlink r:id="rId6389" ref="Z484"/>
    <hyperlink r:id="rId6390" ref="B485"/>
    <hyperlink r:id="rId6391" ref="C485"/>
    <hyperlink r:id="rId6392" ref="J485"/>
    <hyperlink r:id="rId6393" ref="K485"/>
    <hyperlink r:id="rId6394" ref="M485"/>
    <hyperlink r:id="rId6395" ref="N485"/>
    <hyperlink r:id="rId6396" ref="S485"/>
    <hyperlink r:id="rId6397" ref="T485"/>
    <hyperlink r:id="rId6398" ref="U485"/>
    <hyperlink r:id="rId6399" ref="V485"/>
    <hyperlink r:id="rId6400" ref="W485"/>
    <hyperlink r:id="rId6401" ref="X485"/>
    <hyperlink r:id="rId6402" ref="Z485"/>
    <hyperlink r:id="rId6403" ref="B486"/>
    <hyperlink r:id="rId6404" ref="C486"/>
    <hyperlink r:id="rId6405" ref="J486"/>
    <hyperlink r:id="rId6406" ref="K486"/>
    <hyperlink r:id="rId6407" ref="S486"/>
    <hyperlink r:id="rId6408" ref="T486"/>
    <hyperlink r:id="rId6409" ref="U486"/>
    <hyperlink r:id="rId6410" ref="V486"/>
    <hyperlink r:id="rId6411" ref="W486"/>
    <hyperlink r:id="rId6412" ref="X486"/>
    <hyperlink r:id="rId6413" ref="Y486"/>
    <hyperlink r:id="rId6414" ref="Z486"/>
    <hyperlink r:id="rId6415" ref="B487"/>
    <hyperlink r:id="rId6416" ref="C487"/>
    <hyperlink r:id="rId6417" ref="J487"/>
    <hyperlink r:id="rId6418" ref="K487"/>
    <hyperlink r:id="rId6419" ref="M487"/>
    <hyperlink r:id="rId6420" ref="N487"/>
    <hyperlink r:id="rId6421" ref="S487"/>
    <hyperlink r:id="rId6422" ref="T487"/>
    <hyperlink r:id="rId6423" ref="U487"/>
    <hyperlink r:id="rId6424" ref="V487"/>
    <hyperlink r:id="rId6425" ref="W487"/>
    <hyperlink r:id="rId6426" ref="X487"/>
    <hyperlink r:id="rId6427" ref="Y487"/>
    <hyperlink r:id="rId6428" ref="Z487"/>
    <hyperlink r:id="rId6429" ref="B488"/>
    <hyperlink r:id="rId6430" ref="C488"/>
    <hyperlink r:id="rId6431" ref="J488"/>
    <hyperlink r:id="rId6432" ref="K488"/>
    <hyperlink r:id="rId6433" ref="M488"/>
    <hyperlink r:id="rId6434" ref="N488"/>
    <hyperlink r:id="rId6435" ref="S488"/>
    <hyperlink r:id="rId6436" ref="T488"/>
    <hyperlink r:id="rId6437" ref="U488"/>
    <hyperlink r:id="rId6438" ref="V488"/>
    <hyperlink r:id="rId6439" ref="W488"/>
    <hyperlink r:id="rId6440" ref="X488"/>
    <hyperlink r:id="rId6441" ref="Y488"/>
    <hyperlink r:id="rId6442" ref="Z488"/>
    <hyperlink r:id="rId6443" ref="B489"/>
    <hyperlink r:id="rId6444" ref="C489"/>
    <hyperlink r:id="rId6445" ref="J489"/>
    <hyperlink r:id="rId6446" ref="K489"/>
    <hyperlink r:id="rId6447" ref="M489"/>
    <hyperlink r:id="rId6448" ref="N489"/>
    <hyperlink r:id="rId6449" ref="S489"/>
    <hyperlink r:id="rId6450" ref="T489"/>
    <hyperlink r:id="rId6451" ref="U489"/>
    <hyperlink r:id="rId6452" ref="V489"/>
    <hyperlink r:id="rId6453" ref="W489"/>
    <hyperlink r:id="rId6454" ref="X489"/>
    <hyperlink r:id="rId6455" ref="Y489"/>
    <hyperlink r:id="rId6456" ref="Z489"/>
    <hyperlink r:id="rId6457" ref="B490"/>
    <hyperlink r:id="rId6458" ref="C490"/>
    <hyperlink r:id="rId6459" ref="J490"/>
    <hyperlink r:id="rId6460" ref="K490"/>
    <hyperlink r:id="rId6461" ref="M490"/>
    <hyperlink r:id="rId6462" ref="N490"/>
    <hyperlink r:id="rId6463" ref="S490"/>
    <hyperlink r:id="rId6464" ref="T490"/>
    <hyperlink r:id="rId6465" ref="U490"/>
    <hyperlink r:id="rId6466" ref="V490"/>
    <hyperlink r:id="rId6467" ref="W490"/>
    <hyperlink r:id="rId6468" ref="X490"/>
    <hyperlink r:id="rId6469" ref="Y490"/>
    <hyperlink r:id="rId6470" ref="Z490"/>
    <hyperlink r:id="rId6471" ref="B491"/>
    <hyperlink r:id="rId6472" ref="C491"/>
    <hyperlink r:id="rId6473" ref="J491"/>
    <hyperlink r:id="rId6474" ref="K491"/>
    <hyperlink r:id="rId6475" ref="M491"/>
    <hyperlink r:id="rId6476" ref="N491"/>
    <hyperlink r:id="rId6477" ref="S491"/>
    <hyperlink r:id="rId6478" ref="T491"/>
    <hyperlink r:id="rId6479" ref="U491"/>
    <hyperlink r:id="rId6480" ref="V491"/>
    <hyperlink r:id="rId6481" ref="W491"/>
    <hyperlink r:id="rId6482" ref="X491"/>
    <hyperlink r:id="rId6483" ref="Y491"/>
    <hyperlink r:id="rId6484" ref="Z491"/>
    <hyperlink r:id="rId6485" ref="B492"/>
    <hyperlink r:id="rId6486" ref="C492"/>
    <hyperlink r:id="rId6487" ref="J492"/>
    <hyperlink r:id="rId6488" ref="K492"/>
    <hyperlink r:id="rId6489" ref="M492"/>
    <hyperlink r:id="rId6490" ref="N492"/>
    <hyperlink r:id="rId6491" ref="S492"/>
    <hyperlink r:id="rId6492" ref="T492"/>
    <hyperlink r:id="rId6493" ref="U492"/>
    <hyperlink r:id="rId6494" ref="V492"/>
    <hyperlink r:id="rId6495" ref="W492"/>
    <hyperlink r:id="rId6496" ref="X492"/>
    <hyperlink r:id="rId6497" ref="Y492"/>
    <hyperlink r:id="rId6498" ref="Z492"/>
    <hyperlink r:id="rId6499" ref="B493"/>
    <hyperlink r:id="rId6500" ref="C493"/>
    <hyperlink r:id="rId6501" ref="J493"/>
    <hyperlink r:id="rId6502" ref="K493"/>
    <hyperlink r:id="rId6503" ref="M493"/>
    <hyperlink r:id="rId6504" ref="N493"/>
    <hyperlink r:id="rId6505" ref="S493"/>
    <hyperlink r:id="rId6506" ref="T493"/>
    <hyperlink r:id="rId6507" ref="U493"/>
    <hyperlink r:id="rId6508" ref="V493"/>
    <hyperlink r:id="rId6509" ref="W493"/>
    <hyperlink r:id="rId6510" ref="X493"/>
    <hyperlink r:id="rId6511" ref="Y493"/>
    <hyperlink r:id="rId6512" ref="Z493"/>
    <hyperlink r:id="rId6513" ref="B494"/>
    <hyperlink r:id="rId6514" ref="C494"/>
    <hyperlink r:id="rId6515" ref="J494"/>
    <hyperlink r:id="rId6516" ref="K494"/>
    <hyperlink r:id="rId6517" ref="M494"/>
    <hyperlink r:id="rId6518" ref="N494"/>
    <hyperlink r:id="rId6519" ref="S494"/>
    <hyperlink r:id="rId6520" ref="T494"/>
    <hyperlink r:id="rId6521" ref="U494"/>
    <hyperlink r:id="rId6522" ref="V494"/>
    <hyperlink r:id="rId6523" ref="W494"/>
    <hyperlink r:id="rId6524" ref="X494"/>
    <hyperlink r:id="rId6525" ref="Y494"/>
    <hyperlink r:id="rId6526" ref="Z494"/>
    <hyperlink r:id="rId6527" ref="B495"/>
    <hyperlink r:id="rId6528" ref="C495"/>
    <hyperlink r:id="rId6529" ref="J495"/>
    <hyperlink r:id="rId6530" ref="K495"/>
    <hyperlink r:id="rId6531" ref="S495"/>
    <hyperlink r:id="rId6532" ref="T495"/>
    <hyperlink r:id="rId6533" ref="U495"/>
    <hyperlink r:id="rId6534" ref="V495"/>
    <hyperlink r:id="rId6535" ref="W495"/>
    <hyperlink r:id="rId6536" ref="X495"/>
    <hyperlink r:id="rId6537" ref="Y495"/>
    <hyperlink r:id="rId6538" ref="Z495"/>
    <hyperlink r:id="rId6539" ref="B496"/>
    <hyperlink r:id="rId6540" ref="C496"/>
    <hyperlink r:id="rId6541" ref="J496"/>
    <hyperlink r:id="rId6542" ref="K496"/>
    <hyperlink r:id="rId6543" ref="M496"/>
    <hyperlink r:id="rId6544" ref="N496"/>
    <hyperlink r:id="rId6545" ref="S496"/>
    <hyperlink r:id="rId6546" ref="T496"/>
    <hyperlink r:id="rId6547" ref="U496"/>
    <hyperlink r:id="rId6548" ref="V496"/>
    <hyperlink r:id="rId6549" ref="W496"/>
    <hyperlink r:id="rId6550" ref="X496"/>
    <hyperlink r:id="rId6551" ref="Y496"/>
    <hyperlink r:id="rId6552" ref="Z496"/>
    <hyperlink r:id="rId6553" ref="B497"/>
    <hyperlink r:id="rId6554" ref="C497"/>
    <hyperlink r:id="rId6555" ref="J497"/>
    <hyperlink r:id="rId6556" ref="K497"/>
    <hyperlink r:id="rId6557" ref="M497"/>
    <hyperlink r:id="rId6558" ref="N497"/>
    <hyperlink r:id="rId6559" ref="S497"/>
    <hyperlink r:id="rId6560" ref="T497"/>
    <hyperlink r:id="rId6561" ref="U497"/>
    <hyperlink r:id="rId6562" ref="V497"/>
    <hyperlink r:id="rId6563" ref="W497"/>
    <hyperlink r:id="rId6564" ref="X497"/>
    <hyperlink r:id="rId6565" ref="Y497"/>
    <hyperlink r:id="rId6566" ref="Z497"/>
    <hyperlink r:id="rId6567" ref="B498"/>
    <hyperlink r:id="rId6568" ref="C498"/>
    <hyperlink r:id="rId6569" ref="J498"/>
    <hyperlink r:id="rId6570" ref="K498"/>
    <hyperlink r:id="rId6571" ref="M498"/>
    <hyperlink r:id="rId6572" ref="N498"/>
    <hyperlink r:id="rId6573" ref="S498"/>
    <hyperlink r:id="rId6574" ref="T498"/>
    <hyperlink r:id="rId6575" ref="U498"/>
    <hyperlink r:id="rId6576" ref="V498"/>
    <hyperlink r:id="rId6577" ref="W498"/>
    <hyperlink r:id="rId6578" ref="X498"/>
    <hyperlink r:id="rId6579" ref="Z498"/>
    <hyperlink r:id="rId6580" ref="B499"/>
    <hyperlink r:id="rId6581" ref="C499"/>
    <hyperlink r:id="rId6582" ref="J499"/>
    <hyperlink r:id="rId6583" ref="K499"/>
    <hyperlink r:id="rId6584" ref="N499"/>
    <hyperlink r:id="rId6585" ref="S499"/>
    <hyperlink r:id="rId6586" ref="T499"/>
    <hyperlink r:id="rId6587" ref="U499"/>
    <hyperlink r:id="rId6588" ref="V499"/>
    <hyperlink r:id="rId6589" ref="W499"/>
    <hyperlink r:id="rId6590" ref="X499"/>
    <hyperlink r:id="rId6591" ref="Y499"/>
    <hyperlink r:id="rId6592" ref="Z499"/>
    <hyperlink r:id="rId6593" ref="B500"/>
    <hyperlink r:id="rId6594" ref="C500"/>
    <hyperlink r:id="rId6595" ref="J500"/>
    <hyperlink r:id="rId6596" ref="K500"/>
    <hyperlink r:id="rId6597" ref="M500"/>
    <hyperlink r:id="rId6598" ref="N500"/>
    <hyperlink r:id="rId6599" ref="S500"/>
    <hyperlink r:id="rId6600" ref="T500"/>
    <hyperlink r:id="rId6601" ref="U500"/>
    <hyperlink r:id="rId6602" ref="V500"/>
    <hyperlink r:id="rId6603" ref="W500"/>
    <hyperlink r:id="rId6604" ref="X500"/>
    <hyperlink r:id="rId6605" ref="Y500"/>
    <hyperlink r:id="rId6606" ref="Z500"/>
    <hyperlink r:id="rId6607" ref="B501"/>
    <hyperlink r:id="rId6608" ref="C501"/>
    <hyperlink r:id="rId6609" ref="J501"/>
    <hyperlink r:id="rId6610" ref="K501"/>
    <hyperlink r:id="rId6611" ref="M501"/>
    <hyperlink r:id="rId6612" ref="N501"/>
    <hyperlink r:id="rId6613" ref="S501"/>
    <hyperlink r:id="rId6614" ref="T501"/>
    <hyperlink r:id="rId6615" ref="U501"/>
    <hyperlink r:id="rId6616" ref="V501"/>
    <hyperlink r:id="rId6617" ref="W501"/>
    <hyperlink r:id="rId6618" ref="X501"/>
    <hyperlink r:id="rId6619" ref="Y501"/>
    <hyperlink r:id="rId6620" ref="Z501"/>
    <hyperlink r:id="rId6621" ref="B502"/>
    <hyperlink r:id="rId6622" ref="C502"/>
    <hyperlink r:id="rId6623" ref="J502"/>
    <hyperlink r:id="rId6624" ref="K502"/>
    <hyperlink r:id="rId6625" ref="M502"/>
    <hyperlink r:id="rId6626" ref="N502"/>
    <hyperlink r:id="rId6627" ref="S502"/>
    <hyperlink r:id="rId6628" ref="T502"/>
    <hyperlink r:id="rId6629" ref="U502"/>
    <hyperlink r:id="rId6630" ref="V502"/>
    <hyperlink r:id="rId6631" ref="W502"/>
    <hyperlink r:id="rId6632" ref="X502"/>
    <hyperlink r:id="rId6633" ref="Y502"/>
    <hyperlink r:id="rId6634" ref="Z502"/>
    <hyperlink r:id="rId6635" ref="B503"/>
    <hyperlink r:id="rId6636" ref="C503"/>
    <hyperlink r:id="rId6637" ref="J503"/>
    <hyperlink r:id="rId6638" ref="K503"/>
    <hyperlink r:id="rId6639" ref="M503"/>
    <hyperlink r:id="rId6640" ref="N503"/>
    <hyperlink r:id="rId6641" ref="S503"/>
    <hyperlink r:id="rId6642" ref="T503"/>
    <hyperlink r:id="rId6643" ref="U503"/>
    <hyperlink r:id="rId6644" ref="V503"/>
    <hyperlink r:id="rId6645" ref="W503"/>
    <hyperlink r:id="rId6646" ref="X503"/>
    <hyperlink r:id="rId6647" ref="Y503"/>
    <hyperlink r:id="rId6648" ref="Z503"/>
    <hyperlink r:id="rId6649" ref="B504"/>
    <hyperlink r:id="rId6650" ref="C504"/>
    <hyperlink r:id="rId6651" ref="J504"/>
    <hyperlink r:id="rId6652" ref="K504"/>
    <hyperlink r:id="rId6653" ref="M504"/>
    <hyperlink r:id="rId6654" ref="N504"/>
    <hyperlink r:id="rId6655" ref="S504"/>
    <hyperlink r:id="rId6656" ref="T504"/>
    <hyperlink r:id="rId6657" ref="U504"/>
    <hyperlink r:id="rId6658" ref="V504"/>
    <hyperlink r:id="rId6659" ref="W504"/>
    <hyperlink r:id="rId6660" ref="X504"/>
    <hyperlink r:id="rId6661" ref="Y504"/>
    <hyperlink r:id="rId6662" ref="Z504"/>
    <hyperlink r:id="rId6663" ref="B505"/>
    <hyperlink r:id="rId6664" ref="C505"/>
    <hyperlink r:id="rId6665" ref="J505"/>
    <hyperlink r:id="rId6666" ref="K505"/>
    <hyperlink r:id="rId6667" ref="M505"/>
    <hyperlink r:id="rId6668" ref="N505"/>
    <hyperlink r:id="rId6669" ref="S505"/>
    <hyperlink r:id="rId6670" ref="T505"/>
    <hyperlink r:id="rId6671" ref="U505"/>
    <hyperlink r:id="rId6672" ref="V505"/>
    <hyperlink r:id="rId6673" ref="W505"/>
    <hyperlink r:id="rId6674" ref="X505"/>
    <hyperlink r:id="rId6675" ref="Y505"/>
    <hyperlink r:id="rId6676" ref="Z505"/>
    <hyperlink r:id="rId6677" ref="B506"/>
    <hyperlink r:id="rId6678" ref="C506"/>
    <hyperlink r:id="rId6679" ref="J506"/>
    <hyperlink r:id="rId6680" ref="K506"/>
    <hyperlink r:id="rId6681" ref="M506"/>
    <hyperlink r:id="rId6682" ref="N506"/>
    <hyperlink r:id="rId6683" ref="S506"/>
    <hyperlink r:id="rId6684" ref="T506"/>
    <hyperlink r:id="rId6685" ref="U506"/>
    <hyperlink r:id="rId6686" ref="V506"/>
    <hyperlink r:id="rId6687" ref="W506"/>
    <hyperlink r:id="rId6688" ref="Y506"/>
    <hyperlink r:id="rId6689" ref="Z506"/>
    <hyperlink r:id="rId6690" ref="B507"/>
    <hyperlink r:id="rId6691" ref="C507"/>
    <hyperlink r:id="rId6692" ref="J507"/>
    <hyperlink r:id="rId6693" ref="K507"/>
    <hyperlink r:id="rId6694" ref="M507"/>
    <hyperlink r:id="rId6695" ref="N507"/>
    <hyperlink r:id="rId6696" ref="S507"/>
    <hyperlink r:id="rId6697" ref="T507"/>
    <hyperlink r:id="rId6698" ref="U507"/>
    <hyperlink r:id="rId6699" ref="V507"/>
    <hyperlink r:id="rId6700" ref="W507"/>
    <hyperlink r:id="rId6701" ref="X507"/>
    <hyperlink r:id="rId6702" ref="Y507"/>
    <hyperlink r:id="rId6703" ref="Z507"/>
    <hyperlink r:id="rId6704" ref="B508"/>
    <hyperlink r:id="rId6705" ref="C508"/>
    <hyperlink r:id="rId6706" ref="J508"/>
    <hyperlink r:id="rId6707" ref="K508"/>
    <hyperlink r:id="rId6708" ref="M508"/>
    <hyperlink r:id="rId6709" ref="N508"/>
    <hyperlink r:id="rId6710" ref="S508"/>
    <hyperlink r:id="rId6711" ref="T508"/>
    <hyperlink r:id="rId6712" ref="U508"/>
    <hyperlink r:id="rId6713" ref="V508"/>
    <hyperlink r:id="rId6714" ref="W508"/>
    <hyperlink r:id="rId6715" ref="X508"/>
    <hyperlink r:id="rId6716" ref="Y508"/>
    <hyperlink r:id="rId6717" ref="Z508"/>
    <hyperlink r:id="rId6718" ref="B509"/>
    <hyperlink r:id="rId6719" ref="C509"/>
    <hyperlink r:id="rId6720" ref="J509"/>
    <hyperlink r:id="rId6721" ref="K509"/>
    <hyperlink r:id="rId6722" ref="M509"/>
    <hyperlink r:id="rId6723" ref="N509"/>
    <hyperlink r:id="rId6724" ref="S509"/>
    <hyperlink r:id="rId6725" ref="T509"/>
    <hyperlink r:id="rId6726" ref="U509"/>
    <hyperlink r:id="rId6727" ref="V509"/>
    <hyperlink r:id="rId6728" ref="W509"/>
    <hyperlink r:id="rId6729" ref="X509"/>
    <hyperlink r:id="rId6730" ref="Y509"/>
    <hyperlink r:id="rId6731" ref="Z509"/>
    <hyperlink r:id="rId6732" ref="B510"/>
    <hyperlink r:id="rId6733" ref="C510"/>
    <hyperlink r:id="rId6734" ref="J510"/>
    <hyperlink r:id="rId6735" ref="K510"/>
    <hyperlink r:id="rId6736" ref="M510"/>
    <hyperlink r:id="rId6737" ref="N510"/>
    <hyperlink r:id="rId6738" ref="S510"/>
    <hyperlink r:id="rId6739" ref="T510"/>
    <hyperlink r:id="rId6740" ref="U510"/>
    <hyperlink r:id="rId6741" ref="V510"/>
    <hyperlink r:id="rId6742" ref="W510"/>
    <hyperlink r:id="rId6743" ref="X510"/>
    <hyperlink r:id="rId6744" ref="Y510"/>
    <hyperlink r:id="rId6745" ref="Z510"/>
    <hyperlink r:id="rId6746" ref="B511"/>
    <hyperlink r:id="rId6747" ref="C511"/>
    <hyperlink r:id="rId6748" ref="J511"/>
    <hyperlink r:id="rId6749" ref="K511"/>
    <hyperlink r:id="rId6750" ref="M511"/>
    <hyperlink r:id="rId6751" ref="N511"/>
    <hyperlink r:id="rId6752" ref="S511"/>
    <hyperlink r:id="rId6753" ref="T511"/>
    <hyperlink r:id="rId6754" ref="U511"/>
    <hyperlink r:id="rId6755" ref="V511"/>
    <hyperlink r:id="rId6756" ref="W511"/>
    <hyperlink r:id="rId6757" ref="X511"/>
    <hyperlink r:id="rId6758" ref="Y511"/>
    <hyperlink r:id="rId6759" ref="Z511"/>
    <hyperlink r:id="rId6760" ref="B512"/>
    <hyperlink r:id="rId6761" ref="C512"/>
    <hyperlink r:id="rId6762" ref="J512"/>
    <hyperlink r:id="rId6763" ref="K512"/>
    <hyperlink r:id="rId6764" ref="M512"/>
    <hyperlink r:id="rId6765" ref="N512"/>
    <hyperlink r:id="rId6766" ref="S512"/>
    <hyperlink r:id="rId6767" ref="T512"/>
    <hyperlink r:id="rId6768" ref="U512"/>
    <hyperlink r:id="rId6769" ref="V512"/>
    <hyperlink r:id="rId6770" ref="W512"/>
    <hyperlink r:id="rId6771" ref="X512"/>
    <hyperlink r:id="rId6772" ref="Y512"/>
    <hyperlink r:id="rId6773" ref="Z512"/>
    <hyperlink r:id="rId6774" ref="B513"/>
    <hyperlink r:id="rId6775" ref="C513"/>
    <hyperlink r:id="rId6776" ref="J513"/>
    <hyperlink r:id="rId6777" ref="K513"/>
    <hyperlink r:id="rId6778" ref="M513"/>
    <hyperlink r:id="rId6779" ref="N513"/>
    <hyperlink r:id="rId6780" ref="S513"/>
    <hyperlink r:id="rId6781" ref="T513"/>
    <hyperlink r:id="rId6782" ref="U513"/>
    <hyperlink r:id="rId6783" ref="V513"/>
    <hyperlink r:id="rId6784" ref="W513"/>
    <hyperlink r:id="rId6785" ref="X513"/>
    <hyperlink r:id="rId6786" ref="Y513"/>
    <hyperlink r:id="rId6787" ref="Z513"/>
    <hyperlink r:id="rId6788" ref="B514"/>
    <hyperlink r:id="rId6789" ref="C514"/>
    <hyperlink r:id="rId6790" ref="J514"/>
    <hyperlink r:id="rId6791" ref="K514"/>
    <hyperlink r:id="rId6792" ref="M514"/>
    <hyperlink r:id="rId6793" ref="N514"/>
    <hyperlink r:id="rId6794" ref="S514"/>
    <hyperlink r:id="rId6795" ref="T514"/>
    <hyperlink r:id="rId6796" ref="U514"/>
    <hyperlink r:id="rId6797" ref="V514"/>
    <hyperlink r:id="rId6798" ref="W514"/>
    <hyperlink r:id="rId6799" ref="X514"/>
    <hyperlink r:id="rId6800" ref="Z514"/>
    <hyperlink r:id="rId6801" ref="B515"/>
    <hyperlink r:id="rId6802" ref="C515"/>
    <hyperlink r:id="rId6803" ref="J515"/>
    <hyperlink r:id="rId6804" ref="K515"/>
    <hyperlink r:id="rId6805" ref="M515"/>
    <hyperlink r:id="rId6806" ref="N515"/>
    <hyperlink r:id="rId6807" ref="S515"/>
    <hyperlink r:id="rId6808" ref="T515"/>
    <hyperlink r:id="rId6809" ref="U515"/>
    <hyperlink r:id="rId6810" ref="V515"/>
    <hyperlink r:id="rId6811" ref="W515"/>
    <hyperlink r:id="rId6812" ref="X515"/>
    <hyperlink r:id="rId6813" ref="Y515"/>
    <hyperlink r:id="rId6814" ref="Z515"/>
    <hyperlink r:id="rId6815" ref="B516"/>
    <hyperlink r:id="rId6816" ref="C516"/>
    <hyperlink r:id="rId6817" ref="J516"/>
    <hyperlink r:id="rId6818" ref="K516"/>
    <hyperlink r:id="rId6819" ref="M516"/>
    <hyperlink r:id="rId6820" ref="N516"/>
    <hyperlink r:id="rId6821" ref="S516"/>
    <hyperlink r:id="rId6822" ref="T516"/>
    <hyperlink r:id="rId6823" ref="U516"/>
    <hyperlink r:id="rId6824" ref="V516"/>
    <hyperlink r:id="rId6825" ref="W516"/>
    <hyperlink r:id="rId6826" ref="X516"/>
    <hyperlink r:id="rId6827" ref="Y516"/>
    <hyperlink r:id="rId6828" ref="Z516"/>
    <hyperlink r:id="rId6829" ref="B517"/>
    <hyperlink r:id="rId6830" ref="C517"/>
    <hyperlink r:id="rId6831" ref="J517"/>
    <hyperlink r:id="rId6832" ref="K517"/>
    <hyperlink r:id="rId6833" ref="M517"/>
    <hyperlink r:id="rId6834" ref="N517"/>
    <hyperlink r:id="rId6835" ref="S517"/>
    <hyperlink r:id="rId6836" ref="T517"/>
    <hyperlink r:id="rId6837" ref="U517"/>
    <hyperlink r:id="rId6838" ref="V517"/>
    <hyperlink r:id="rId6839" ref="W517"/>
    <hyperlink r:id="rId6840" ref="X517"/>
    <hyperlink r:id="rId6841" ref="Y517"/>
    <hyperlink r:id="rId6842" ref="Z517"/>
    <hyperlink r:id="rId6843" ref="B518"/>
    <hyperlink r:id="rId6844" ref="C518"/>
    <hyperlink r:id="rId6845" ref="J518"/>
    <hyperlink r:id="rId6846" ref="K518"/>
    <hyperlink r:id="rId6847" ref="M518"/>
    <hyperlink r:id="rId6848" ref="N518"/>
    <hyperlink r:id="rId6849" ref="S518"/>
    <hyperlink r:id="rId6850" ref="T518"/>
    <hyperlink r:id="rId6851" ref="U518"/>
    <hyperlink r:id="rId6852" ref="V518"/>
    <hyperlink r:id="rId6853" ref="W518"/>
    <hyperlink r:id="rId6854" ref="X518"/>
    <hyperlink r:id="rId6855" ref="Y518"/>
    <hyperlink r:id="rId6856" ref="Z518"/>
    <hyperlink r:id="rId6857" ref="B519"/>
    <hyperlink r:id="rId6858" ref="C519"/>
    <hyperlink r:id="rId6859" ref="J519"/>
    <hyperlink r:id="rId6860" ref="K519"/>
    <hyperlink r:id="rId6861" ref="M519"/>
    <hyperlink r:id="rId6862" ref="N519"/>
    <hyperlink r:id="rId6863" ref="S519"/>
    <hyperlink r:id="rId6864" ref="T519"/>
    <hyperlink r:id="rId6865" ref="U519"/>
    <hyperlink r:id="rId6866" ref="V519"/>
    <hyperlink r:id="rId6867" ref="W519"/>
    <hyperlink r:id="rId6868" ref="X519"/>
    <hyperlink r:id="rId6869" ref="Y519"/>
    <hyperlink r:id="rId6870" ref="Z519"/>
    <hyperlink r:id="rId6871" ref="B520"/>
    <hyperlink r:id="rId6872" ref="C520"/>
    <hyperlink r:id="rId6873" ref="J520"/>
    <hyperlink r:id="rId6874" ref="K520"/>
    <hyperlink r:id="rId6875" ref="M520"/>
    <hyperlink r:id="rId6876" ref="N520"/>
    <hyperlink r:id="rId6877" ref="S520"/>
    <hyperlink r:id="rId6878" ref="T520"/>
    <hyperlink r:id="rId6879" ref="U520"/>
    <hyperlink r:id="rId6880" ref="V520"/>
    <hyperlink r:id="rId6881" ref="W520"/>
    <hyperlink r:id="rId6882" ref="X520"/>
    <hyperlink r:id="rId6883" ref="Y520"/>
    <hyperlink r:id="rId6884" ref="Z520"/>
    <hyperlink r:id="rId6885" ref="B521"/>
    <hyperlink r:id="rId6886" ref="C521"/>
    <hyperlink r:id="rId6887" ref="J521"/>
    <hyperlink r:id="rId6888" ref="K521"/>
    <hyperlink r:id="rId6889" ref="S521"/>
    <hyperlink r:id="rId6890" ref="T521"/>
    <hyperlink r:id="rId6891" ref="U521"/>
    <hyperlink r:id="rId6892" ref="V521"/>
    <hyperlink r:id="rId6893" ref="W521"/>
    <hyperlink r:id="rId6894" ref="X521"/>
    <hyperlink r:id="rId6895" ref="Y521"/>
    <hyperlink r:id="rId6896" ref="Z521"/>
    <hyperlink r:id="rId6897" ref="B522"/>
    <hyperlink r:id="rId6898" ref="C522"/>
    <hyperlink r:id="rId6899" ref="J522"/>
    <hyperlink r:id="rId6900" ref="K522"/>
    <hyperlink r:id="rId6901" ref="M522"/>
    <hyperlink r:id="rId6902" ref="N522"/>
    <hyperlink r:id="rId6903" ref="S522"/>
    <hyperlink r:id="rId6904" ref="T522"/>
    <hyperlink r:id="rId6905" ref="U522"/>
    <hyperlink r:id="rId6906" ref="V522"/>
    <hyperlink r:id="rId6907" ref="W522"/>
    <hyperlink r:id="rId6908" ref="X522"/>
    <hyperlink r:id="rId6909" ref="Y522"/>
    <hyperlink r:id="rId6910" ref="Z522"/>
    <hyperlink r:id="rId6911" ref="B523"/>
    <hyperlink r:id="rId6912" ref="C523"/>
    <hyperlink r:id="rId6913" ref="J523"/>
    <hyperlink r:id="rId6914" ref="K523"/>
    <hyperlink r:id="rId6915" ref="S523"/>
    <hyperlink r:id="rId6916" ref="T523"/>
    <hyperlink r:id="rId6917" ref="U523"/>
    <hyperlink r:id="rId6918" ref="V523"/>
    <hyperlink r:id="rId6919" ref="W523"/>
    <hyperlink r:id="rId6920" ref="X523"/>
    <hyperlink r:id="rId6921" ref="Y523"/>
    <hyperlink r:id="rId6922" ref="Z523"/>
    <hyperlink r:id="rId6923" ref="B524"/>
    <hyperlink r:id="rId6924" ref="C524"/>
    <hyperlink r:id="rId6925" ref="J524"/>
    <hyperlink r:id="rId6926" ref="K524"/>
    <hyperlink r:id="rId6927" ref="M524"/>
    <hyperlink r:id="rId6928" ref="N524"/>
    <hyperlink r:id="rId6929" ref="S524"/>
    <hyperlink r:id="rId6930" ref="T524"/>
    <hyperlink r:id="rId6931" ref="U524"/>
    <hyperlink r:id="rId6932" ref="V524"/>
    <hyperlink r:id="rId6933" ref="W524"/>
    <hyperlink r:id="rId6934" ref="X524"/>
    <hyperlink r:id="rId6935" ref="Y524"/>
    <hyperlink r:id="rId6936" ref="Z524"/>
    <hyperlink r:id="rId6937" ref="B525"/>
    <hyperlink r:id="rId6938" ref="C525"/>
    <hyperlink r:id="rId6939" ref="J525"/>
    <hyperlink r:id="rId6940" ref="K525"/>
    <hyperlink r:id="rId6941" ref="M525"/>
    <hyperlink r:id="rId6942" ref="N525"/>
    <hyperlink r:id="rId6943" ref="S525"/>
    <hyperlink r:id="rId6944" ref="T525"/>
    <hyperlink r:id="rId6945" ref="U525"/>
    <hyperlink r:id="rId6946" ref="V525"/>
    <hyperlink r:id="rId6947" ref="W525"/>
    <hyperlink r:id="rId6948" ref="X525"/>
    <hyperlink r:id="rId6949" ref="Y525"/>
    <hyperlink r:id="rId6950" ref="Z525"/>
    <hyperlink r:id="rId6951" ref="B526"/>
    <hyperlink r:id="rId6952" ref="C526"/>
    <hyperlink r:id="rId6953" ref="J526"/>
    <hyperlink r:id="rId6954" ref="K526"/>
    <hyperlink r:id="rId6955" ref="M526"/>
    <hyperlink r:id="rId6956" ref="N526"/>
    <hyperlink r:id="rId6957" ref="S526"/>
    <hyperlink r:id="rId6958" ref="T526"/>
    <hyperlink r:id="rId6959" ref="U526"/>
    <hyperlink r:id="rId6960" ref="V526"/>
    <hyperlink r:id="rId6961" ref="W526"/>
    <hyperlink r:id="rId6962" ref="X526"/>
    <hyperlink r:id="rId6963" ref="Y526"/>
    <hyperlink r:id="rId6964" ref="Z526"/>
    <hyperlink r:id="rId6965" ref="B527"/>
    <hyperlink r:id="rId6966" ref="C527"/>
    <hyperlink r:id="rId6967" ref="J527"/>
    <hyperlink r:id="rId6968" ref="K527"/>
    <hyperlink r:id="rId6969" ref="M527"/>
    <hyperlink r:id="rId6970" ref="N527"/>
    <hyperlink r:id="rId6971" ref="S527"/>
    <hyperlink r:id="rId6972" ref="T527"/>
    <hyperlink r:id="rId6973" ref="U527"/>
    <hyperlink r:id="rId6974" ref="V527"/>
    <hyperlink r:id="rId6975" ref="W527"/>
    <hyperlink r:id="rId6976" ref="X527"/>
    <hyperlink r:id="rId6977" ref="Y527"/>
    <hyperlink r:id="rId6978" ref="Z527"/>
    <hyperlink r:id="rId6979" ref="B528"/>
    <hyperlink r:id="rId6980" ref="C528"/>
    <hyperlink r:id="rId6981" ref="J528"/>
    <hyperlink r:id="rId6982" ref="K528"/>
    <hyperlink r:id="rId6983" ref="M528"/>
    <hyperlink r:id="rId6984" ref="N528"/>
    <hyperlink r:id="rId6985" ref="S528"/>
    <hyperlink r:id="rId6986" ref="T528"/>
    <hyperlink r:id="rId6987" ref="U528"/>
    <hyperlink r:id="rId6988" ref="V528"/>
    <hyperlink r:id="rId6989" ref="W528"/>
    <hyperlink r:id="rId6990" ref="X528"/>
    <hyperlink r:id="rId6991" ref="Y528"/>
    <hyperlink r:id="rId6992" ref="Z528"/>
    <hyperlink r:id="rId6993" ref="B529"/>
    <hyperlink r:id="rId6994" ref="C529"/>
    <hyperlink r:id="rId6995" ref="J529"/>
    <hyperlink r:id="rId6996" ref="K529"/>
    <hyperlink r:id="rId6997" ref="M529"/>
    <hyperlink r:id="rId6998" ref="N529"/>
    <hyperlink r:id="rId6999" ref="S529"/>
    <hyperlink r:id="rId7000" ref="T529"/>
    <hyperlink r:id="rId7001" ref="U529"/>
    <hyperlink r:id="rId7002" ref="V529"/>
    <hyperlink r:id="rId7003" ref="W529"/>
    <hyperlink r:id="rId7004" ref="X529"/>
    <hyperlink r:id="rId7005" ref="Z529"/>
    <hyperlink r:id="rId7006" ref="B530"/>
    <hyperlink r:id="rId7007" ref="C530"/>
    <hyperlink r:id="rId7008" ref="J530"/>
    <hyperlink r:id="rId7009" ref="K530"/>
    <hyperlink r:id="rId7010" ref="M530"/>
    <hyperlink r:id="rId7011" ref="N530"/>
    <hyperlink r:id="rId7012" ref="S530"/>
    <hyperlink r:id="rId7013" ref="T530"/>
    <hyperlink r:id="rId7014" ref="U530"/>
    <hyperlink r:id="rId7015" ref="V530"/>
    <hyperlink r:id="rId7016" ref="W530"/>
    <hyperlink r:id="rId7017" ref="X530"/>
    <hyperlink r:id="rId7018" ref="Y530"/>
    <hyperlink r:id="rId7019" ref="Z530"/>
    <hyperlink r:id="rId7020" ref="B531"/>
    <hyperlink r:id="rId7021" ref="C531"/>
    <hyperlink r:id="rId7022" ref="J531"/>
    <hyperlink r:id="rId7023" ref="K531"/>
    <hyperlink r:id="rId7024" ref="M531"/>
    <hyperlink r:id="rId7025" ref="N531"/>
    <hyperlink r:id="rId7026" ref="S531"/>
    <hyperlink r:id="rId7027" ref="T531"/>
    <hyperlink r:id="rId7028" ref="U531"/>
    <hyperlink r:id="rId7029" ref="V531"/>
    <hyperlink r:id="rId7030" ref="W531"/>
    <hyperlink r:id="rId7031" ref="X531"/>
    <hyperlink r:id="rId7032" ref="Y531"/>
    <hyperlink r:id="rId7033" ref="Z531"/>
    <hyperlink r:id="rId7034" ref="B532"/>
    <hyperlink r:id="rId7035" ref="C532"/>
    <hyperlink r:id="rId7036" ref="J532"/>
    <hyperlink r:id="rId7037" ref="K532"/>
    <hyperlink r:id="rId7038" ref="M532"/>
    <hyperlink r:id="rId7039" ref="N532"/>
    <hyperlink r:id="rId7040" ref="S532"/>
    <hyperlink r:id="rId7041" ref="T532"/>
    <hyperlink r:id="rId7042" ref="U532"/>
    <hyperlink r:id="rId7043" ref="V532"/>
    <hyperlink r:id="rId7044" ref="W532"/>
    <hyperlink r:id="rId7045" ref="X532"/>
    <hyperlink r:id="rId7046" ref="Y532"/>
    <hyperlink r:id="rId7047" ref="Z532"/>
    <hyperlink r:id="rId7048" ref="B533"/>
    <hyperlink r:id="rId7049" ref="C533"/>
    <hyperlink r:id="rId7050" ref="J533"/>
    <hyperlink r:id="rId7051" ref="K533"/>
    <hyperlink r:id="rId7052" ref="M533"/>
    <hyperlink r:id="rId7053" ref="N533"/>
    <hyperlink r:id="rId7054" ref="S533"/>
    <hyperlink r:id="rId7055" ref="T533"/>
    <hyperlink r:id="rId7056" ref="U533"/>
    <hyperlink r:id="rId7057" ref="V533"/>
    <hyperlink r:id="rId7058" ref="W533"/>
    <hyperlink r:id="rId7059" ref="X533"/>
    <hyperlink r:id="rId7060" ref="Z533"/>
    <hyperlink r:id="rId7061" ref="B534"/>
    <hyperlink r:id="rId7062" ref="C534"/>
    <hyperlink r:id="rId7063" ref="J534"/>
    <hyperlink r:id="rId7064" ref="K534"/>
    <hyperlink r:id="rId7065" ref="M534"/>
    <hyperlink r:id="rId7066" ref="N534"/>
    <hyperlink r:id="rId7067" ref="S534"/>
    <hyperlink r:id="rId7068" ref="T534"/>
    <hyperlink r:id="rId7069" ref="U534"/>
    <hyperlink r:id="rId7070" ref="V534"/>
    <hyperlink r:id="rId7071" ref="W534"/>
    <hyperlink r:id="rId7072" ref="X534"/>
    <hyperlink r:id="rId7073" ref="Y534"/>
    <hyperlink r:id="rId7074" ref="Z534"/>
    <hyperlink r:id="rId7075" ref="B535"/>
    <hyperlink r:id="rId7076" ref="C535"/>
    <hyperlink r:id="rId7077" ref="J535"/>
    <hyperlink r:id="rId7078" ref="K535"/>
    <hyperlink r:id="rId7079" ref="M535"/>
    <hyperlink r:id="rId7080" ref="N535"/>
    <hyperlink r:id="rId7081" ref="S535"/>
    <hyperlink r:id="rId7082" ref="T535"/>
    <hyperlink r:id="rId7083" ref="U535"/>
    <hyperlink r:id="rId7084" ref="V535"/>
    <hyperlink r:id="rId7085" ref="W535"/>
    <hyperlink r:id="rId7086" ref="X535"/>
    <hyperlink r:id="rId7087" ref="Y535"/>
    <hyperlink r:id="rId7088" ref="Z535"/>
    <hyperlink r:id="rId7089" ref="B536"/>
    <hyperlink r:id="rId7090" ref="C536"/>
    <hyperlink r:id="rId7091" ref="J536"/>
    <hyperlink r:id="rId7092" ref="K536"/>
    <hyperlink r:id="rId7093" ref="M536"/>
    <hyperlink r:id="rId7094" ref="N536"/>
    <hyperlink r:id="rId7095" ref="S536"/>
    <hyperlink r:id="rId7096" ref="T536"/>
    <hyperlink r:id="rId7097" ref="U536"/>
    <hyperlink r:id="rId7098" ref="V536"/>
    <hyperlink r:id="rId7099" ref="W536"/>
    <hyperlink r:id="rId7100" ref="X536"/>
    <hyperlink r:id="rId7101" ref="Y536"/>
    <hyperlink r:id="rId7102" ref="Z536"/>
    <hyperlink r:id="rId7103" ref="B537"/>
    <hyperlink r:id="rId7104" ref="C537"/>
    <hyperlink r:id="rId7105" ref="J537"/>
    <hyperlink r:id="rId7106" ref="K537"/>
    <hyperlink r:id="rId7107" ref="M537"/>
    <hyperlink r:id="rId7108" ref="N537"/>
    <hyperlink r:id="rId7109" ref="S537"/>
    <hyperlink r:id="rId7110" ref="T537"/>
    <hyperlink r:id="rId7111" ref="U537"/>
    <hyperlink r:id="rId7112" ref="V537"/>
    <hyperlink r:id="rId7113" ref="W537"/>
    <hyperlink r:id="rId7114" ref="X537"/>
    <hyperlink r:id="rId7115" ref="Y537"/>
    <hyperlink r:id="rId7116" ref="Z537"/>
    <hyperlink r:id="rId7117" ref="B538"/>
    <hyperlink r:id="rId7118" ref="C538"/>
    <hyperlink r:id="rId7119" ref="J538"/>
    <hyperlink r:id="rId7120" ref="K538"/>
    <hyperlink r:id="rId7121" ref="M538"/>
    <hyperlink r:id="rId7122" ref="N538"/>
    <hyperlink r:id="rId7123" ref="S538"/>
    <hyperlink r:id="rId7124" ref="T538"/>
    <hyperlink r:id="rId7125" ref="U538"/>
    <hyperlink r:id="rId7126" ref="V538"/>
    <hyperlink r:id="rId7127" ref="W538"/>
    <hyperlink r:id="rId7128" ref="X538"/>
    <hyperlink r:id="rId7129" ref="Y538"/>
    <hyperlink r:id="rId7130" ref="Z538"/>
    <hyperlink r:id="rId7131" ref="B539"/>
    <hyperlink r:id="rId7132" ref="C539"/>
    <hyperlink r:id="rId7133" ref="J539"/>
    <hyperlink r:id="rId7134" ref="K539"/>
    <hyperlink r:id="rId7135" ref="M539"/>
    <hyperlink r:id="rId7136" ref="N539"/>
    <hyperlink r:id="rId7137" ref="S539"/>
    <hyperlink r:id="rId7138" ref="T539"/>
    <hyperlink r:id="rId7139" ref="U539"/>
    <hyperlink r:id="rId7140" ref="V539"/>
    <hyperlink r:id="rId7141" ref="W539"/>
    <hyperlink r:id="rId7142" ref="X539"/>
    <hyperlink r:id="rId7143" ref="Y539"/>
    <hyperlink r:id="rId7144" ref="Z539"/>
    <hyperlink r:id="rId7145" ref="B540"/>
    <hyperlink r:id="rId7146" ref="C540"/>
    <hyperlink r:id="rId7147" ref="J540"/>
    <hyperlink r:id="rId7148" ref="K540"/>
    <hyperlink r:id="rId7149" ref="M540"/>
    <hyperlink r:id="rId7150" ref="N540"/>
    <hyperlink r:id="rId7151" ref="S540"/>
    <hyperlink r:id="rId7152" ref="T540"/>
    <hyperlink r:id="rId7153" ref="U540"/>
    <hyperlink r:id="rId7154" ref="V540"/>
    <hyperlink r:id="rId7155" ref="W540"/>
    <hyperlink r:id="rId7156" ref="X540"/>
    <hyperlink r:id="rId7157" ref="Y540"/>
    <hyperlink r:id="rId7158" ref="Z540"/>
    <hyperlink r:id="rId7159" ref="B541"/>
    <hyperlink r:id="rId7160" ref="C541"/>
    <hyperlink r:id="rId7161" ref="J541"/>
    <hyperlink r:id="rId7162" ref="K541"/>
    <hyperlink r:id="rId7163" ref="M541"/>
    <hyperlink r:id="rId7164" ref="N541"/>
    <hyperlink r:id="rId7165" ref="S541"/>
    <hyperlink r:id="rId7166" ref="T541"/>
    <hyperlink r:id="rId7167" ref="U541"/>
    <hyperlink r:id="rId7168" ref="V541"/>
    <hyperlink r:id="rId7169" ref="W541"/>
    <hyperlink r:id="rId7170" ref="X541"/>
    <hyperlink r:id="rId7171" ref="Y541"/>
    <hyperlink r:id="rId7172" ref="Z541"/>
    <hyperlink r:id="rId7173" ref="B542"/>
    <hyperlink r:id="rId7174" ref="C542"/>
    <hyperlink r:id="rId7175" ref="J542"/>
    <hyperlink r:id="rId7176" ref="K542"/>
    <hyperlink r:id="rId7177" ref="N542"/>
    <hyperlink r:id="rId7178" ref="S542"/>
    <hyperlink r:id="rId7179" ref="T542"/>
    <hyperlink r:id="rId7180" ref="U542"/>
    <hyperlink r:id="rId7181" ref="V542"/>
    <hyperlink r:id="rId7182" ref="W542"/>
    <hyperlink r:id="rId7183" ref="X542"/>
    <hyperlink r:id="rId7184" ref="Y542"/>
    <hyperlink r:id="rId7185" ref="Z542"/>
    <hyperlink r:id="rId7186" ref="B543"/>
    <hyperlink r:id="rId7187" ref="C543"/>
    <hyperlink r:id="rId7188" ref="J543"/>
    <hyperlink r:id="rId7189" ref="K543"/>
    <hyperlink r:id="rId7190" ref="S543"/>
    <hyperlink r:id="rId7191" ref="T543"/>
    <hyperlink r:id="rId7192" ref="U543"/>
    <hyperlink r:id="rId7193" ref="V543"/>
    <hyperlink r:id="rId7194" ref="W543"/>
    <hyperlink r:id="rId7195" ref="X543"/>
    <hyperlink r:id="rId7196" ref="Y543"/>
    <hyperlink r:id="rId7197" ref="Z543"/>
    <hyperlink r:id="rId7198" ref="B544"/>
    <hyperlink r:id="rId7199" ref="C544"/>
    <hyperlink r:id="rId7200" ref="J544"/>
    <hyperlink r:id="rId7201" ref="K544"/>
    <hyperlink r:id="rId7202" ref="M544"/>
    <hyperlink r:id="rId7203" ref="N544"/>
    <hyperlink r:id="rId7204" ref="S544"/>
    <hyperlink r:id="rId7205" ref="T544"/>
    <hyperlink r:id="rId7206" ref="U544"/>
    <hyperlink r:id="rId7207" ref="V544"/>
    <hyperlink r:id="rId7208" ref="W544"/>
    <hyperlink r:id="rId7209" ref="X544"/>
    <hyperlink r:id="rId7210" ref="Y544"/>
    <hyperlink r:id="rId7211" ref="Z544"/>
    <hyperlink r:id="rId7212" ref="B545"/>
    <hyperlink r:id="rId7213" ref="C545"/>
    <hyperlink r:id="rId7214" ref="J545"/>
    <hyperlink r:id="rId7215" ref="K545"/>
    <hyperlink r:id="rId7216" ref="M545"/>
    <hyperlink r:id="rId7217" ref="N545"/>
    <hyperlink r:id="rId7218" ref="S545"/>
    <hyperlink r:id="rId7219" ref="T545"/>
    <hyperlink r:id="rId7220" ref="U545"/>
    <hyperlink r:id="rId7221" ref="V545"/>
    <hyperlink r:id="rId7222" ref="W545"/>
    <hyperlink r:id="rId7223" ref="X545"/>
    <hyperlink r:id="rId7224" ref="Y545"/>
    <hyperlink r:id="rId7225" ref="Z545"/>
    <hyperlink r:id="rId7226" ref="B546"/>
    <hyperlink r:id="rId7227" ref="C546"/>
    <hyperlink r:id="rId7228" ref="J546"/>
    <hyperlink r:id="rId7229" ref="K546"/>
    <hyperlink r:id="rId7230" ref="M546"/>
    <hyperlink r:id="rId7231" ref="N546"/>
    <hyperlink r:id="rId7232" ref="S546"/>
    <hyperlink r:id="rId7233" ref="T546"/>
    <hyperlink r:id="rId7234" ref="U546"/>
    <hyperlink r:id="rId7235" ref="V546"/>
    <hyperlink r:id="rId7236" ref="W546"/>
    <hyperlink r:id="rId7237" ref="X546"/>
    <hyperlink r:id="rId7238" ref="Y546"/>
    <hyperlink r:id="rId7239" ref="Z546"/>
    <hyperlink r:id="rId7240" ref="B547"/>
    <hyperlink r:id="rId7241" ref="C547"/>
    <hyperlink r:id="rId7242" ref="J547"/>
    <hyperlink r:id="rId7243" ref="K547"/>
    <hyperlink r:id="rId7244" ref="M547"/>
    <hyperlink r:id="rId7245" ref="N547"/>
    <hyperlink r:id="rId7246" ref="S547"/>
    <hyperlink r:id="rId7247" ref="T547"/>
    <hyperlink r:id="rId7248" ref="U547"/>
    <hyperlink r:id="rId7249" ref="V547"/>
    <hyperlink r:id="rId7250" ref="W547"/>
    <hyperlink r:id="rId7251" ref="X547"/>
    <hyperlink r:id="rId7252" ref="Y547"/>
    <hyperlink r:id="rId7253" ref="Z547"/>
    <hyperlink r:id="rId7254" ref="B548"/>
    <hyperlink r:id="rId7255" ref="C548"/>
    <hyperlink r:id="rId7256" ref="J548"/>
    <hyperlink r:id="rId7257" ref="K548"/>
    <hyperlink r:id="rId7258" ref="M548"/>
    <hyperlink r:id="rId7259" ref="N548"/>
    <hyperlink r:id="rId7260" ref="S548"/>
    <hyperlink r:id="rId7261" ref="T548"/>
    <hyperlink r:id="rId7262" ref="U548"/>
    <hyperlink r:id="rId7263" ref="V548"/>
    <hyperlink r:id="rId7264" ref="W548"/>
    <hyperlink r:id="rId7265" ref="X548"/>
    <hyperlink r:id="rId7266" ref="Y548"/>
    <hyperlink r:id="rId7267" ref="Z548"/>
    <hyperlink r:id="rId7268" ref="B549"/>
    <hyperlink r:id="rId7269" ref="C549"/>
    <hyperlink r:id="rId7270" ref="J549"/>
    <hyperlink r:id="rId7271" ref="K549"/>
    <hyperlink r:id="rId7272" ref="M549"/>
    <hyperlink r:id="rId7273" ref="N549"/>
    <hyperlink r:id="rId7274" ref="S549"/>
    <hyperlink r:id="rId7275" ref="T549"/>
    <hyperlink r:id="rId7276" ref="U549"/>
    <hyperlink r:id="rId7277" ref="V549"/>
    <hyperlink r:id="rId7278" ref="W549"/>
    <hyperlink r:id="rId7279" ref="X549"/>
    <hyperlink r:id="rId7280" ref="Y549"/>
    <hyperlink r:id="rId7281" ref="Z549"/>
    <hyperlink r:id="rId7282" ref="B550"/>
    <hyperlink r:id="rId7283" ref="C550"/>
    <hyperlink r:id="rId7284" ref="J550"/>
    <hyperlink r:id="rId7285" ref="K550"/>
    <hyperlink r:id="rId7286" ref="S550"/>
    <hyperlink r:id="rId7287" ref="T550"/>
    <hyperlink r:id="rId7288" ref="U550"/>
    <hyperlink r:id="rId7289" ref="V550"/>
    <hyperlink r:id="rId7290" ref="W550"/>
    <hyperlink r:id="rId7291" ref="X550"/>
    <hyperlink r:id="rId7292" ref="Y550"/>
    <hyperlink r:id="rId7293" ref="Z550"/>
    <hyperlink r:id="rId7294" ref="B551"/>
    <hyperlink r:id="rId7295" ref="C551"/>
    <hyperlink r:id="rId7296" ref="J551"/>
    <hyperlink r:id="rId7297" ref="K551"/>
    <hyperlink r:id="rId7298" ref="M551"/>
    <hyperlink r:id="rId7299" ref="N551"/>
    <hyperlink r:id="rId7300" ref="S551"/>
    <hyperlink r:id="rId7301" ref="T551"/>
    <hyperlink r:id="rId7302" ref="U551"/>
    <hyperlink r:id="rId7303" ref="V551"/>
    <hyperlink r:id="rId7304" ref="W551"/>
    <hyperlink r:id="rId7305" ref="X551"/>
    <hyperlink r:id="rId7306" ref="Y551"/>
    <hyperlink r:id="rId7307" ref="Z551"/>
    <hyperlink r:id="rId7308" ref="B552"/>
    <hyperlink r:id="rId7309" ref="C552"/>
    <hyperlink r:id="rId7310" ref="J552"/>
    <hyperlink r:id="rId7311" ref="K552"/>
    <hyperlink r:id="rId7312" ref="M552"/>
    <hyperlink r:id="rId7313" ref="N552"/>
    <hyperlink r:id="rId7314" ref="S552"/>
    <hyperlink r:id="rId7315" ref="T552"/>
    <hyperlink r:id="rId7316" ref="U552"/>
    <hyperlink r:id="rId7317" ref="V552"/>
    <hyperlink r:id="rId7318" ref="W552"/>
    <hyperlink r:id="rId7319" ref="X552"/>
    <hyperlink r:id="rId7320" ref="Y552"/>
    <hyperlink r:id="rId7321" ref="Z552"/>
    <hyperlink r:id="rId7322" ref="B553"/>
    <hyperlink r:id="rId7323" ref="C553"/>
    <hyperlink r:id="rId7324" ref="J553"/>
    <hyperlink r:id="rId7325" ref="K553"/>
    <hyperlink r:id="rId7326" ref="M553"/>
    <hyperlink r:id="rId7327" ref="N553"/>
    <hyperlink r:id="rId7328" ref="S553"/>
    <hyperlink r:id="rId7329" ref="T553"/>
    <hyperlink r:id="rId7330" ref="U553"/>
    <hyperlink r:id="rId7331" ref="V553"/>
    <hyperlink r:id="rId7332" ref="W553"/>
    <hyperlink r:id="rId7333" ref="X553"/>
    <hyperlink r:id="rId7334" ref="Y553"/>
    <hyperlink r:id="rId7335" ref="Z553"/>
    <hyperlink r:id="rId7336" ref="B554"/>
    <hyperlink r:id="rId7337" ref="C554"/>
    <hyperlink r:id="rId7338" ref="J554"/>
    <hyperlink r:id="rId7339" ref="K554"/>
    <hyperlink r:id="rId7340" ref="M554"/>
    <hyperlink r:id="rId7341" ref="N554"/>
    <hyperlink r:id="rId7342" ref="S554"/>
    <hyperlink r:id="rId7343" ref="T554"/>
    <hyperlink r:id="rId7344" ref="U554"/>
    <hyperlink r:id="rId7345" ref="V554"/>
    <hyperlink r:id="rId7346" ref="W554"/>
    <hyperlink r:id="rId7347" ref="X554"/>
    <hyperlink r:id="rId7348" ref="Y554"/>
    <hyperlink r:id="rId7349" ref="Z554"/>
    <hyperlink r:id="rId7350" ref="B555"/>
    <hyperlink r:id="rId7351" ref="C555"/>
    <hyperlink r:id="rId7352" ref="J555"/>
    <hyperlink r:id="rId7353" ref="K555"/>
    <hyperlink r:id="rId7354" ref="M555"/>
    <hyperlink r:id="rId7355" ref="N555"/>
    <hyperlink r:id="rId7356" ref="S555"/>
    <hyperlink r:id="rId7357" ref="T555"/>
    <hyperlink r:id="rId7358" ref="U555"/>
    <hyperlink r:id="rId7359" ref="V555"/>
    <hyperlink r:id="rId7360" ref="W555"/>
    <hyperlink r:id="rId7361" ref="X555"/>
    <hyperlink r:id="rId7362" ref="Y555"/>
    <hyperlink r:id="rId7363" ref="Z555"/>
    <hyperlink r:id="rId7364" ref="B556"/>
    <hyperlink r:id="rId7365" ref="C556"/>
    <hyperlink r:id="rId7366" ref="J556"/>
    <hyperlink r:id="rId7367" ref="K556"/>
    <hyperlink r:id="rId7368" ref="M556"/>
    <hyperlink r:id="rId7369" ref="N556"/>
    <hyperlink r:id="rId7370" ref="S556"/>
    <hyperlink r:id="rId7371" ref="T556"/>
    <hyperlink r:id="rId7372" ref="U556"/>
    <hyperlink r:id="rId7373" ref="V556"/>
    <hyperlink r:id="rId7374" ref="W556"/>
    <hyperlink r:id="rId7375" ref="X556"/>
    <hyperlink r:id="rId7376" ref="Y556"/>
    <hyperlink r:id="rId7377" ref="Z556"/>
    <hyperlink r:id="rId7378" ref="B557"/>
    <hyperlink r:id="rId7379" ref="C557"/>
    <hyperlink r:id="rId7380" ref="J557"/>
    <hyperlink r:id="rId7381" ref="K557"/>
    <hyperlink r:id="rId7382" ref="M557"/>
    <hyperlink r:id="rId7383" ref="N557"/>
    <hyperlink r:id="rId7384" ref="S557"/>
    <hyperlink r:id="rId7385" ref="T557"/>
    <hyperlink r:id="rId7386" ref="U557"/>
    <hyperlink r:id="rId7387" ref="V557"/>
    <hyperlink r:id="rId7388" ref="W557"/>
    <hyperlink r:id="rId7389" ref="X557"/>
    <hyperlink r:id="rId7390" ref="Y557"/>
    <hyperlink r:id="rId7391" ref="Z557"/>
    <hyperlink r:id="rId7392" ref="B558"/>
    <hyperlink r:id="rId7393" ref="C558"/>
    <hyperlink r:id="rId7394" ref="J558"/>
    <hyperlink r:id="rId7395" ref="K558"/>
    <hyperlink r:id="rId7396" ref="M558"/>
    <hyperlink r:id="rId7397" ref="N558"/>
    <hyperlink r:id="rId7398" ref="S558"/>
    <hyperlink r:id="rId7399" ref="T558"/>
    <hyperlink r:id="rId7400" ref="U558"/>
    <hyperlink r:id="rId7401" ref="V558"/>
    <hyperlink r:id="rId7402" ref="W558"/>
    <hyperlink r:id="rId7403" ref="Y558"/>
    <hyperlink r:id="rId7404" ref="Z558"/>
    <hyperlink r:id="rId7405" ref="B559"/>
    <hyperlink r:id="rId7406" ref="C559"/>
    <hyperlink r:id="rId7407" ref="J559"/>
    <hyperlink r:id="rId7408" ref="K559"/>
    <hyperlink r:id="rId7409" ref="N559"/>
    <hyperlink r:id="rId7410" ref="S559"/>
    <hyperlink r:id="rId7411" ref="T559"/>
    <hyperlink r:id="rId7412" ref="U559"/>
    <hyperlink r:id="rId7413" ref="V559"/>
    <hyperlink r:id="rId7414" ref="W559"/>
    <hyperlink r:id="rId7415" ref="X559"/>
    <hyperlink r:id="rId7416" ref="Y559"/>
    <hyperlink r:id="rId7417" ref="Z559"/>
    <hyperlink r:id="rId7418" ref="B560"/>
    <hyperlink r:id="rId7419" ref="C560"/>
    <hyperlink r:id="rId7420" ref="J560"/>
    <hyperlink r:id="rId7421" ref="K560"/>
    <hyperlink r:id="rId7422" ref="M560"/>
    <hyperlink r:id="rId7423" ref="N560"/>
    <hyperlink r:id="rId7424" ref="S560"/>
    <hyperlink r:id="rId7425" ref="T560"/>
    <hyperlink r:id="rId7426" ref="U560"/>
    <hyperlink r:id="rId7427" ref="V560"/>
    <hyperlink r:id="rId7428" ref="W560"/>
    <hyperlink r:id="rId7429" ref="X560"/>
    <hyperlink r:id="rId7430" ref="Y560"/>
    <hyperlink r:id="rId7431" ref="Z560"/>
    <hyperlink r:id="rId7432" ref="B561"/>
    <hyperlink r:id="rId7433" ref="C561"/>
    <hyperlink r:id="rId7434" ref="J561"/>
    <hyperlink r:id="rId7435" ref="K561"/>
    <hyperlink r:id="rId7436" ref="M561"/>
    <hyperlink r:id="rId7437" ref="N561"/>
    <hyperlink r:id="rId7438" ref="S561"/>
    <hyperlink r:id="rId7439" ref="T561"/>
    <hyperlink r:id="rId7440" ref="U561"/>
    <hyperlink r:id="rId7441" ref="V561"/>
    <hyperlink r:id="rId7442" ref="W561"/>
    <hyperlink r:id="rId7443" ref="X561"/>
    <hyperlink r:id="rId7444" ref="Y561"/>
    <hyperlink r:id="rId7445" ref="Z561"/>
    <hyperlink r:id="rId7446" ref="B562"/>
    <hyperlink r:id="rId7447" ref="C562"/>
    <hyperlink r:id="rId7448" ref="J562"/>
    <hyperlink r:id="rId7449" ref="K562"/>
    <hyperlink r:id="rId7450" ref="M562"/>
    <hyperlink r:id="rId7451" ref="N562"/>
    <hyperlink r:id="rId7452" ref="S562"/>
    <hyperlink r:id="rId7453" ref="T562"/>
    <hyperlink r:id="rId7454" ref="U562"/>
    <hyperlink r:id="rId7455" ref="V562"/>
    <hyperlink r:id="rId7456" ref="W562"/>
    <hyperlink r:id="rId7457" ref="X562"/>
    <hyperlink r:id="rId7458" ref="Y562"/>
    <hyperlink r:id="rId7459" ref="Z562"/>
    <hyperlink r:id="rId7460" ref="B563"/>
    <hyperlink r:id="rId7461" ref="C563"/>
    <hyperlink r:id="rId7462" ref="J563"/>
    <hyperlink r:id="rId7463" ref="K563"/>
    <hyperlink r:id="rId7464" ref="M563"/>
    <hyperlink r:id="rId7465" ref="N563"/>
    <hyperlink r:id="rId7466" ref="S563"/>
    <hyperlink r:id="rId7467" ref="T563"/>
    <hyperlink r:id="rId7468" ref="U563"/>
    <hyperlink r:id="rId7469" ref="V563"/>
    <hyperlink r:id="rId7470" ref="W563"/>
    <hyperlink r:id="rId7471" ref="X563"/>
    <hyperlink r:id="rId7472" ref="Y563"/>
    <hyperlink r:id="rId7473" ref="Z563"/>
    <hyperlink r:id="rId7474" ref="B564"/>
    <hyperlink r:id="rId7475" ref="C564"/>
    <hyperlink r:id="rId7476" ref="J564"/>
    <hyperlink r:id="rId7477" ref="K564"/>
    <hyperlink r:id="rId7478" ref="M564"/>
    <hyperlink r:id="rId7479" ref="N564"/>
    <hyperlink r:id="rId7480" ref="S564"/>
    <hyperlink r:id="rId7481" ref="T564"/>
    <hyperlink r:id="rId7482" ref="U564"/>
    <hyperlink r:id="rId7483" ref="V564"/>
    <hyperlink r:id="rId7484" ref="W564"/>
    <hyperlink r:id="rId7485" ref="X564"/>
    <hyperlink r:id="rId7486" ref="Y564"/>
    <hyperlink r:id="rId7487" ref="Z564"/>
    <hyperlink r:id="rId7488" ref="B565"/>
    <hyperlink r:id="rId7489" ref="C565"/>
    <hyperlink r:id="rId7490" ref="J565"/>
    <hyperlink r:id="rId7491" ref="K565"/>
    <hyperlink r:id="rId7492" ref="M565"/>
    <hyperlink r:id="rId7493" ref="N565"/>
    <hyperlink r:id="rId7494" ref="S565"/>
    <hyperlink r:id="rId7495" ref="T565"/>
    <hyperlink r:id="rId7496" ref="U565"/>
    <hyperlink r:id="rId7497" ref="V565"/>
    <hyperlink r:id="rId7498" ref="W565"/>
    <hyperlink r:id="rId7499" ref="X565"/>
    <hyperlink r:id="rId7500" ref="Y565"/>
    <hyperlink r:id="rId7501" ref="Z565"/>
    <hyperlink r:id="rId7502" ref="B566"/>
    <hyperlink r:id="rId7503" ref="C566"/>
    <hyperlink r:id="rId7504" ref="J566"/>
    <hyperlink r:id="rId7505" ref="K566"/>
    <hyperlink r:id="rId7506" ref="S566"/>
    <hyperlink r:id="rId7507" ref="T566"/>
    <hyperlink r:id="rId7508" ref="U566"/>
    <hyperlink r:id="rId7509" ref="V566"/>
    <hyperlink r:id="rId7510" ref="W566"/>
    <hyperlink r:id="rId7511" ref="X566"/>
    <hyperlink r:id="rId7512" ref="Y566"/>
    <hyperlink r:id="rId7513" ref="Z566"/>
    <hyperlink r:id="rId7514" ref="B567"/>
    <hyperlink r:id="rId7515" ref="C567"/>
    <hyperlink r:id="rId7516" ref="J567"/>
    <hyperlink r:id="rId7517" ref="K567"/>
    <hyperlink r:id="rId7518" ref="M567"/>
    <hyperlink r:id="rId7519" ref="N567"/>
    <hyperlink r:id="rId7520" ref="S567"/>
    <hyperlink r:id="rId7521" ref="T567"/>
    <hyperlink r:id="rId7522" ref="U567"/>
    <hyperlink r:id="rId7523" ref="V567"/>
    <hyperlink r:id="rId7524" ref="W567"/>
    <hyperlink r:id="rId7525" ref="X567"/>
    <hyperlink r:id="rId7526" ref="Y567"/>
    <hyperlink r:id="rId7527" ref="Z567"/>
    <hyperlink r:id="rId7528" ref="B568"/>
    <hyperlink r:id="rId7529" ref="C568"/>
    <hyperlink r:id="rId7530" ref="J568"/>
    <hyperlink r:id="rId7531" ref="K568"/>
    <hyperlink r:id="rId7532" ref="N568"/>
    <hyperlink r:id="rId7533" ref="S568"/>
    <hyperlink r:id="rId7534" ref="T568"/>
    <hyperlink r:id="rId7535" ref="U568"/>
    <hyperlink r:id="rId7536" ref="V568"/>
    <hyperlink r:id="rId7537" ref="W568"/>
    <hyperlink r:id="rId7538" ref="X568"/>
    <hyperlink r:id="rId7539" ref="Y568"/>
    <hyperlink r:id="rId7540" ref="Z568"/>
    <hyperlink r:id="rId7541" ref="B569"/>
    <hyperlink r:id="rId7542" ref="C569"/>
    <hyperlink r:id="rId7543" ref="J569"/>
    <hyperlink r:id="rId7544" ref="K569"/>
    <hyperlink r:id="rId7545" ref="M569"/>
    <hyperlink r:id="rId7546" ref="N569"/>
    <hyperlink r:id="rId7547" ref="S569"/>
    <hyperlink r:id="rId7548" ref="T569"/>
    <hyperlink r:id="rId7549" ref="U569"/>
    <hyperlink r:id="rId7550" ref="V569"/>
    <hyperlink r:id="rId7551" ref="W569"/>
    <hyperlink r:id="rId7552" ref="X569"/>
    <hyperlink r:id="rId7553" ref="Y569"/>
    <hyperlink r:id="rId7554" ref="Z569"/>
    <hyperlink r:id="rId7555" ref="B570"/>
    <hyperlink r:id="rId7556" ref="C570"/>
    <hyperlink r:id="rId7557" ref="J570"/>
    <hyperlink r:id="rId7558" ref="K570"/>
    <hyperlink r:id="rId7559" ref="M570"/>
    <hyperlink r:id="rId7560" ref="N570"/>
    <hyperlink r:id="rId7561" ref="S570"/>
    <hyperlink r:id="rId7562" ref="T570"/>
    <hyperlink r:id="rId7563" ref="U570"/>
    <hyperlink r:id="rId7564" ref="V570"/>
    <hyperlink r:id="rId7565" ref="W570"/>
    <hyperlink r:id="rId7566" ref="X570"/>
    <hyperlink r:id="rId7567" ref="Y570"/>
    <hyperlink r:id="rId7568" ref="Z570"/>
    <hyperlink r:id="rId7569" ref="B571"/>
    <hyperlink r:id="rId7570" ref="C571"/>
    <hyperlink r:id="rId7571" ref="J571"/>
    <hyperlink r:id="rId7572" ref="K571"/>
    <hyperlink r:id="rId7573" ref="M571"/>
    <hyperlink r:id="rId7574" ref="N571"/>
    <hyperlink r:id="rId7575" ref="S571"/>
    <hyperlink r:id="rId7576" ref="T571"/>
    <hyperlink r:id="rId7577" ref="U571"/>
    <hyperlink r:id="rId7578" ref="V571"/>
    <hyperlink r:id="rId7579" ref="W571"/>
    <hyperlink r:id="rId7580" ref="X571"/>
    <hyperlink r:id="rId7581" ref="Y571"/>
    <hyperlink r:id="rId7582" ref="Z571"/>
    <hyperlink r:id="rId7583" ref="B572"/>
    <hyperlink r:id="rId7584" ref="C572"/>
    <hyperlink r:id="rId7585" ref="J572"/>
    <hyperlink r:id="rId7586" ref="K572"/>
    <hyperlink r:id="rId7587" ref="M572"/>
    <hyperlink r:id="rId7588" ref="N572"/>
    <hyperlink r:id="rId7589" ref="S572"/>
    <hyperlink r:id="rId7590" ref="T572"/>
    <hyperlink r:id="rId7591" ref="U572"/>
    <hyperlink r:id="rId7592" ref="V572"/>
    <hyperlink r:id="rId7593" ref="W572"/>
    <hyperlink r:id="rId7594" ref="X572"/>
    <hyperlink r:id="rId7595" ref="Y572"/>
    <hyperlink r:id="rId7596" ref="Z572"/>
    <hyperlink r:id="rId7597" ref="B573"/>
    <hyperlink r:id="rId7598" ref="C573"/>
    <hyperlink r:id="rId7599" ref="J573"/>
    <hyperlink r:id="rId7600" ref="K573"/>
    <hyperlink r:id="rId7601" ref="S573"/>
    <hyperlink r:id="rId7602" ref="T573"/>
    <hyperlink r:id="rId7603" ref="U573"/>
    <hyperlink r:id="rId7604" ref="V573"/>
    <hyperlink r:id="rId7605" ref="W573"/>
    <hyperlink r:id="rId7606" ref="X573"/>
    <hyperlink r:id="rId7607" ref="Z573"/>
    <hyperlink r:id="rId7608" ref="B574"/>
    <hyperlink r:id="rId7609" ref="C574"/>
    <hyperlink r:id="rId7610" ref="J574"/>
    <hyperlink r:id="rId7611" ref="K574"/>
    <hyperlink r:id="rId7612" ref="M574"/>
    <hyperlink r:id="rId7613" ref="N574"/>
    <hyperlink r:id="rId7614" ref="S574"/>
    <hyperlink r:id="rId7615" ref="T574"/>
    <hyperlink r:id="rId7616" ref="U574"/>
    <hyperlink r:id="rId7617" ref="V574"/>
    <hyperlink r:id="rId7618" ref="W574"/>
    <hyperlink r:id="rId7619" ref="X574"/>
    <hyperlink r:id="rId7620" ref="Y574"/>
    <hyperlink r:id="rId7621" ref="Z574"/>
    <hyperlink r:id="rId7622" ref="B575"/>
    <hyperlink r:id="rId7623" ref="C575"/>
    <hyperlink r:id="rId7624" ref="J575"/>
    <hyperlink r:id="rId7625" ref="K575"/>
    <hyperlink r:id="rId7626" ref="M575"/>
    <hyperlink r:id="rId7627" ref="N575"/>
    <hyperlink r:id="rId7628" ref="S575"/>
    <hyperlink r:id="rId7629" ref="T575"/>
    <hyperlink r:id="rId7630" ref="U575"/>
    <hyperlink r:id="rId7631" ref="V575"/>
    <hyperlink r:id="rId7632" ref="W575"/>
    <hyperlink r:id="rId7633" ref="X575"/>
    <hyperlink r:id="rId7634" ref="Y575"/>
    <hyperlink r:id="rId7635" ref="Z575"/>
    <hyperlink r:id="rId7636" ref="B576"/>
    <hyperlink r:id="rId7637" ref="C576"/>
    <hyperlink r:id="rId7638" ref="J576"/>
    <hyperlink r:id="rId7639" ref="K576"/>
    <hyperlink r:id="rId7640" ref="M576"/>
    <hyperlink r:id="rId7641" ref="N576"/>
    <hyperlink r:id="rId7642" ref="S576"/>
    <hyperlink r:id="rId7643" ref="T576"/>
    <hyperlink r:id="rId7644" ref="U576"/>
    <hyperlink r:id="rId7645" ref="V576"/>
    <hyperlink r:id="rId7646" ref="W576"/>
    <hyperlink r:id="rId7647" ref="X576"/>
    <hyperlink r:id="rId7648" ref="Y576"/>
    <hyperlink r:id="rId7649" ref="Z576"/>
    <hyperlink r:id="rId7650" ref="B577"/>
    <hyperlink r:id="rId7651" ref="C577"/>
    <hyperlink r:id="rId7652" ref="J577"/>
    <hyperlink r:id="rId7653" ref="K577"/>
    <hyperlink r:id="rId7654" ref="M577"/>
    <hyperlink r:id="rId7655" ref="N577"/>
    <hyperlink r:id="rId7656" ref="S577"/>
    <hyperlink r:id="rId7657" ref="T577"/>
    <hyperlink r:id="rId7658" ref="U577"/>
    <hyperlink r:id="rId7659" ref="V577"/>
    <hyperlink r:id="rId7660" ref="W577"/>
    <hyperlink r:id="rId7661" ref="X577"/>
    <hyperlink r:id="rId7662" ref="Y577"/>
    <hyperlink r:id="rId7663" ref="Z577"/>
    <hyperlink r:id="rId7664" ref="B578"/>
    <hyperlink r:id="rId7665" ref="C578"/>
    <hyperlink r:id="rId7666" ref="J578"/>
    <hyperlink r:id="rId7667" ref="K578"/>
    <hyperlink r:id="rId7668" ref="M578"/>
    <hyperlink r:id="rId7669" ref="N578"/>
    <hyperlink r:id="rId7670" ref="S578"/>
    <hyperlink r:id="rId7671" ref="T578"/>
    <hyperlink r:id="rId7672" ref="U578"/>
    <hyperlink r:id="rId7673" ref="V578"/>
    <hyperlink r:id="rId7674" ref="W578"/>
    <hyperlink r:id="rId7675" ref="X578"/>
    <hyperlink r:id="rId7676" ref="Y578"/>
    <hyperlink r:id="rId7677" ref="Z578"/>
    <hyperlink r:id="rId7678" ref="B579"/>
    <hyperlink r:id="rId7679" ref="C579"/>
    <hyperlink r:id="rId7680" ref="J579"/>
    <hyperlink r:id="rId7681" ref="K579"/>
    <hyperlink r:id="rId7682" ref="M579"/>
    <hyperlink r:id="rId7683" ref="N579"/>
    <hyperlink r:id="rId7684" ref="S579"/>
    <hyperlink r:id="rId7685" ref="T579"/>
    <hyperlink r:id="rId7686" ref="U579"/>
    <hyperlink r:id="rId7687" ref="V579"/>
    <hyperlink r:id="rId7688" ref="W579"/>
    <hyperlink r:id="rId7689" ref="X579"/>
    <hyperlink r:id="rId7690" ref="Y579"/>
    <hyperlink r:id="rId7691" ref="Z579"/>
    <hyperlink r:id="rId7692" ref="B580"/>
    <hyperlink r:id="rId7693" ref="C580"/>
    <hyperlink r:id="rId7694" ref="J580"/>
    <hyperlink r:id="rId7695" ref="K580"/>
    <hyperlink r:id="rId7696" ref="S580"/>
    <hyperlink r:id="rId7697" ref="T580"/>
    <hyperlink r:id="rId7698" ref="U580"/>
    <hyperlink r:id="rId7699" ref="V580"/>
    <hyperlink r:id="rId7700" ref="W580"/>
    <hyperlink r:id="rId7701" ref="X580"/>
    <hyperlink r:id="rId7702" ref="Y580"/>
    <hyperlink r:id="rId7703" ref="Z580"/>
    <hyperlink r:id="rId7704" ref="B581"/>
    <hyperlink r:id="rId7705" ref="C581"/>
    <hyperlink r:id="rId7706" ref="J581"/>
    <hyperlink r:id="rId7707" ref="K581"/>
    <hyperlink r:id="rId7708" ref="M581"/>
    <hyperlink r:id="rId7709" ref="N581"/>
    <hyperlink r:id="rId7710" ref="S581"/>
    <hyperlink r:id="rId7711" ref="T581"/>
    <hyperlink r:id="rId7712" ref="U581"/>
    <hyperlink r:id="rId7713" ref="V581"/>
    <hyperlink r:id="rId7714" ref="W581"/>
    <hyperlink r:id="rId7715" ref="X581"/>
    <hyperlink r:id="rId7716" ref="Y581"/>
    <hyperlink r:id="rId7717" ref="Z581"/>
    <hyperlink r:id="rId7718" ref="B582"/>
    <hyperlink r:id="rId7719" ref="C582"/>
    <hyperlink r:id="rId7720" ref="J582"/>
    <hyperlink r:id="rId7721" ref="K582"/>
    <hyperlink r:id="rId7722" ref="S582"/>
    <hyperlink r:id="rId7723" ref="T582"/>
    <hyperlink r:id="rId7724" ref="U582"/>
    <hyperlink r:id="rId7725" ref="V582"/>
    <hyperlink r:id="rId7726" ref="W582"/>
    <hyperlink r:id="rId7727" ref="X582"/>
    <hyperlink r:id="rId7728" ref="Y582"/>
    <hyperlink r:id="rId7729" ref="Z582"/>
    <hyperlink r:id="rId7730" ref="B583"/>
    <hyperlink r:id="rId7731" ref="C583"/>
    <hyperlink r:id="rId7732" ref="J583"/>
    <hyperlink r:id="rId7733" ref="K583"/>
    <hyperlink r:id="rId7734" ref="M583"/>
    <hyperlink r:id="rId7735" ref="N583"/>
    <hyperlink r:id="rId7736" ref="S583"/>
    <hyperlink r:id="rId7737" ref="T583"/>
    <hyperlink r:id="rId7738" ref="U583"/>
    <hyperlink r:id="rId7739" ref="V583"/>
    <hyperlink r:id="rId7740" ref="W583"/>
    <hyperlink r:id="rId7741" ref="X583"/>
    <hyperlink r:id="rId7742" ref="Y583"/>
    <hyperlink r:id="rId7743" ref="Z583"/>
    <hyperlink r:id="rId7744" ref="B584"/>
    <hyperlink r:id="rId7745" ref="C584"/>
    <hyperlink r:id="rId7746" ref="J584"/>
    <hyperlink r:id="rId7747" ref="K584"/>
    <hyperlink r:id="rId7748" ref="M584"/>
    <hyperlink r:id="rId7749" ref="N584"/>
    <hyperlink r:id="rId7750" ref="S584"/>
    <hyperlink r:id="rId7751" ref="T584"/>
    <hyperlink r:id="rId7752" ref="U584"/>
    <hyperlink r:id="rId7753" ref="V584"/>
    <hyperlink r:id="rId7754" ref="W584"/>
    <hyperlink r:id="rId7755" ref="X584"/>
    <hyperlink r:id="rId7756" ref="Z584"/>
    <hyperlink r:id="rId7757" ref="B585"/>
    <hyperlink r:id="rId7758" ref="C585"/>
    <hyperlink r:id="rId7759" ref="J585"/>
    <hyperlink r:id="rId7760" ref="K585"/>
    <hyperlink r:id="rId7761" ref="M585"/>
    <hyperlink r:id="rId7762" ref="N585"/>
    <hyperlink r:id="rId7763" ref="S585"/>
    <hyperlink r:id="rId7764" ref="T585"/>
    <hyperlink r:id="rId7765" ref="U585"/>
    <hyperlink r:id="rId7766" ref="V585"/>
    <hyperlink r:id="rId7767" ref="W585"/>
    <hyperlink r:id="rId7768" ref="X585"/>
    <hyperlink r:id="rId7769" ref="Y585"/>
    <hyperlink r:id="rId7770" ref="Z585"/>
    <hyperlink r:id="rId7771" ref="B586"/>
    <hyperlink r:id="rId7772" ref="C586"/>
    <hyperlink r:id="rId7773" ref="J586"/>
    <hyperlink r:id="rId7774" ref="K586"/>
    <hyperlink r:id="rId7775" ref="M586"/>
    <hyperlink r:id="rId7776" ref="N586"/>
    <hyperlink r:id="rId7777" ref="S586"/>
    <hyperlink r:id="rId7778" ref="T586"/>
    <hyperlink r:id="rId7779" ref="U586"/>
    <hyperlink r:id="rId7780" ref="V586"/>
    <hyperlink r:id="rId7781" ref="W586"/>
    <hyperlink r:id="rId7782" ref="X586"/>
    <hyperlink r:id="rId7783" ref="Y586"/>
    <hyperlink r:id="rId7784" ref="Z586"/>
    <hyperlink r:id="rId7785" ref="B587"/>
    <hyperlink r:id="rId7786" ref="C587"/>
    <hyperlink r:id="rId7787" ref="J587"/>
    <hyperlink r:id="rId7788" ref="K587"/>
    <hyperlink r:id="rId7789" ref="M587"/>
    <hyperlink r:id="rId7790" ref="N587"/>
    <hyperlink r:id="rId7791" ref="S587"/>
    <hyperlink r:id="rId7792" ref="T587"/>
    <hyperlink r:id="rId7793" ref="U587"/>
    <hyperlink r:id="rId7794" ref="V587"/>
    <hyperlink r:id="rId7795" ref="W587"/>
    <hyperlink r:id="rId7796" ref="X587"/>
    <hyperlink r:id="rId7797" ref="Y587"/>
    <hyperlink r:id="rId7798" ref="Z587"/>
    <hyperlink r:id="rId7799" ref="B588"/>
    <hyperlink r:id="rId7800" ref="C588"/>
    <hyperlink r:id="rId7801" ref="J588"/>
    <hyperlink r:id="rId7802" ref="K588"/>
    <hyperlink r:id="rId7803" ref="M588"/>
    <hyperlink r:id="rId7804" ref="N588"/>
    <hyperlink r:id="rId7805" ref="S588"/>
    <hyperlink r:id="rId7806" ref="T588"/>
    <hyperlink r:id="rId7807" ref="U588"/>
    <hyperlink r:id="rId7808" ref="V588"/>
    <hyperlink r:id="rId7809" ref="W588"/>
    <hyperlink r:id="rId7810" ref="X588"/>
    <hyperlink r:id="rId7811" ref="Y588"/>
    <hyperlink r:id="rId7812" ref="Z588"/>
    <hyperlink r:id="rId7813" ref="B589"/>
    <hyperlink r:id="rId7814" ref="C589"/>
    <hyperlink r:id="rId7815" ref="J589"/>
    <hyperlink r:id="rId7816" ref="K589"/>
    <hyperlink r:id="rId7817" ref="S589"/>
    <hyperlink r:id="rId7818" ref="T589"/>
    <hyperlink r:id="rId7819" ref="U589"/>
    <hyperlink r:id="rId7820" ref="V589"/>
    <hyperlink r:id="rId7821" ref="W589"/>
    <hyperlink r:id="rId7822" ref="X589"/>
    <hyperlink r:id="rId7823" ref="Y589"/>
    <hyperlink r:id="rId7824" ref="Z589"/>
    <hyperlink r:id="rId7825" ref="B590"/>
    <hyperlink r:id="rId7826" ref="C590"/>
    <hyperlink r:id="rId7827" ref="J590"/>
    <hyperlink r:id="rId7828" ref="K590"/>
    <hyperlink r:id="rId7829" ref="N590"/>
    <hyperlink r:id="rId7830" ref="S590"/>
    <hyperlink r:id="rId7831" ref="T590"/>
    <hyperlink r:id="rId7832" ref="U590"/>
    <hyperlink r:id="rId7833" ref="W590"/>
    <hyperlink r:id="rId7834" ref="X590"/>
    <hyperlink r:id="rId7835" ref="Y590"/>
    <hyperlink r:id="rId7836" ref="Z590"/>
    <hyperlink r:id="rId7837" ref="B591"/>
    <hyperlink r:id="rId7838" ref="C591"/>
    <hyperlink r:id="rId7839" ref="J591"/>
    <hyperlink r:id="rId7840" ref="K591"/>
    <hyperlink r:id="rId7841" ref="M591"/>
    <hyperlink r:id="rId7842" ref="N591"/>
    <hyperlink r:id="rId7843" ref="S591"/>
    <hyperlink r:id="rId7844" ref="T591"/>
    <hyperlink r:id="rId7845" ref="U591"/>
    <hyperlink r:id="rId7846" ref="V591"/>
    <hyperlink r:id="rId7847" ref="W591"/>
    <hyperlink r:id="rId7848" ref="X591"/>
    <hyperlink r:id="rId7849" ref="Z591"/>
    <hyperlink r:id="rId7850" ref="B592"/>
    <hyperlink r:id="rId7851" ref="C592"/>
    <hyperlink r:id="rId7852" ref="J592"/>
    <hyperlink r:id="rId7853" ref="K592"/>
    <hyperlink r:id="rId7854" ref="S592"/>
    <hyperlink r:id="rId7855" ref="T592"/>
    <hyperlink r:id="rId7856" ref="U592"/>
    <hyperlink r:id="rId7857" ref="V592"/>
    <hyperlink r:id="rId7858" ref="W592"/>
    <hyperlink r:id="rId7859" ref="X592"/>
    <hyperlink r:id="rId7860" ref="Y592"/>
    <hyperlink r:id="rId7861" ref="Z592"/>
    <hyperlink r:id="rId7862" ref="B593"/>
    <hyperlink r:id="rId7863" ref="C593"/>
    <hyperlink r:id="rId7864" ref="J593"/>
    <hyperlink r:id="rId7865" ref="K593"/>
    <hyperlink r:id="rId7866" ref="M593"/>
    <hyperlink r:id="rId7867" ref="N593"/>
    <hyperlink r:id="rId7868" ref="S593"/>
    <hyperlink r:id="rId7869" ref="T593"/>
    <hyperlink r:id="rId7870" ref="U593"/>
    <hyperlink r:id="rId7871" ref="V593"/>
    <hyperlink r:id="rId7872" ref="W593"/>
    <hyperlink r:id="rId7873" ref="X593"/>
    <hyperlink r:id="rId7874" ref="Z593"/>
    <hyperlink r:id="rId7875" ref="B594"/>
    <hyperlink r:id="rId7876" ref="C594"/>
    <hyperlink r:id="rId7877" ref="J594"/>
    <hyperlink r:id="rId7878" ref="K594"/>
    <hyperlink r:id="rId7879" ref="S594"/>
    <hyperlink r:id="rId7880" ref="T594"/>
    <hyperlink r:id="rId7881" ref="U594"/>
    <hyperlink r:id="rId7882" ref="V594"/>
    <hyperlink r:id="rId7883" ref="W594"/>
    <hyperlink r:id="rId7884" ref="X594"/>
    <hyperlink r:id="rId7885" ref="Y594"/>
    <hyperlink r:id="rId7886" ref="Z594"/>
    <hyperlink r:id="rId7887" ref="B595"/>
    <hyperlink r:id="rId7888" ref="C595"/>
    <hyperlink r:id="rId7889" ref="J595"/>
    <hyperlink r:id="rId7890" ref="K595"/>
    <hyperlink r:id="rId7891" ref="S595"/>
    <hyperlink r:id="rId7892" ref="T595"/>
    <hyperlink r:id="rId7893" ref="U595"/>
    <hyperlink r:id="rId7894" ref="V595"/>
    <hyperlink r:id="rId7895" ref="W595"/>
    <hyperlink r:id="rId7896" ref="X595"/>
    <hyperlink r:id="rId7897" ref="Y595"/>
    <hyperlink r:id="rId7898" ref="Z595"/>
    <hyperlink r:id="rId7899" ref="B596"/>
    <hyperlink r:id="rId7900" ref="C596"/>
    <hyperlink r:id="rId7901" ref="J596"/>
    <hyperlink r:id="rId7902" ref="K596"/>
    <hyperlink r:id="rId7903" ref="M596"/>
    <hyperlink r:id="rId7904" ref="N596"/>
    <hyperlink r:id="rId7905" ref="T596"/>
    <hyperlink r:id="rId7906" ref="U596"/>
    <hyperlink r:id="rId7907" ref="V596"/>
    <hyperlink r:id="rId7908" ref="W596"/>
    <hyperlink r:id="rId7909" ref="X596"/>
    <hyperlink r:id="rId7910" ref="Z596"/>
    <hyperlink r:id="rId7911" ref="B597"/>
    <hyperlink r:id="rId7912" ref="C597"/>
    <hyperlink r:id="rId7913" ref="J597"/>
    <hyperlink r:id="rId7914" ref="K597"/>
    <hyperlink r:id="rId7915" ref="M597"/>
    <hyperlink r:id="rId7916" ref="N597"/>
    <hyperlink r:id="rId7917" ref="S597"/>
    <hyperlink r:id="rId7918" ref="T597"/>
    <hyperlink r:id="rId7919" ref="U597"/>
    <hyperlink r:id="rId7920" ref="V597"/>
    <hyperlink r:id="rId7921" ref="W597"/>
    <hyperlink r:id="rId7922" ref="X597"/>
    <hyperlink r:id="rId7923" ref="Y597"/>
    <hyperlink r:id="rId7924" ref="Z597"/>
    <hyperlink r:id="rId7925" ref="B598"/>
    <hyperlink r:id="rId7926" ref="C598"/>
    <hyperlink r:id="rId7927" ref="J598"/>
    <hyperlink r:id="rId7928" ref="K598"/>
    <hyperlink r:id="rId7929" ref="M598"/>
    <hyperlink r:id="rId7930" ref="N598"/>
    <hyperlink r:id="rId7931" ref="S598"/>
    <hyperlink r:id="rId7932" ref="T598"/>
    <hyperlink r:id="rId7933" ref="U598"/>
    <hyperlink r:id="rId7934" ref="V598"/>
    <hyperlink r:id="rId7935" ref="W598"/>
    <hyperlink r:id="rId7936" ref="X598"/>
    <hyperlink r:id="rId7937" ref="Y598"/>
    <hyperlink r:id="rId7938" ref="Z598"/>
    <hyperlink r:id="rId7939" ref="B599"/>
    <hyperlink r:id="rId7940" ref="C599"/>
    <hyperlink r:id="rId7941" ref="J599"/>
    <hyperlink r:id="rId7942" ref="K599"/>
    <hyperlink r:id="rId7943" ref="M599"/>
    <hyperlink r:id="rId7944" ref="N599"/>
    <hyperlink r:id="rId7945" ref="S599"/>
    <hyperlink r:id="rId7946" ref="T599"/>
    <hyperlink r:id="rId7947" ref="U599"/>
    <hyperlink r:id="rId7948" ref="V599"/>
    <hyperlink r:id="rId7949" ref="W599"/>
    <hyperlink r:id="rId7950" ref="X599"/>
    <hyperlink r:id="rId7951" ref="Y599"/>
    <hyperlink r:id="rId7952" ref="Z599"/>
    <hyperlink r:id="rId7953" ref="B600"/>
    <hyperlink r:id="rId7954" ref="C600"/>
    <hyperlink r:id="rId7955" ref="J600"/>
    <hyperlink r:id="rId7956" ref="K600"/>
    <hyperlink r:id="rId7957" ref="M600"/>
    <hyperlink r:id="rId7958" ref="N600"/>
    <hyperlink r:id="rId7959" ref="S600"/>
    <hyperlink r:id="rId7960" ref="T600"/>
    <hyperlink r:id="rId7961" ref="U600"/>
    <hyperlink r:id="rId7962" ref="V600"/>
    <hyperlink r:id="rId7963" ref="W600"/>
    <hyperlink r:id="rId7964" ref="X600"/>
    <hyperlink r:id="rId7965" ref="Y600"/>
    <hyperlink r:id="rId7966" ref="Z600"/>
    <hyperlink r:id="rId7967" ref="B601"/>
    <hyperlink r:id="rId7968" ref="C601"/>
    <hyperlink r:id="rId7969" ref="J601"/>
    <hyperlink r:id="rId7970" ref="K601"/>
    <hyperlink r:id="rId7971" ref="M601"/>
    <hyperlink r:id="rId7972" ref="N601"/>
    <hyperlink r:id="rId7973" ref="S601"/>
    <hyperlink r:id="rId7974" ref="T601"/>
    <hyperlink r:id="rId7975" ref="U601"/>
    <hyperlink r:id="rId7976" ref="V601"/>
    <hyperlink r:id="rId7977" ref="W601"/>
    <hyperlink r:id="rId7978" ref="X601"/>
    <hyperlink r:id="rId7979" ref="Z601"/>
    <hyperlink r:id="rId7980" ref="B602"/>
    <hyperlink r:id="rId7981" ref="C602"/>
    <hyperlink r:id="rId7982" ref="J602"/>
    <hyperlink r:id="rId7983" ref="K602"/>
    <hyperlink r:id="rId7984" ref="M602"/>
    <hyperlink r:id="rId7985" ref="N602"/>
    <hyperlink r:id="rId7986" ref="S602"/>
    <hyperlink r:id="rId7987" ref="T602"/>
    <hyperlink r:id="rId7988" ref="U602"/>
    <hyperlink r:id="rId7989" ref="V602"/>
    <hyperlink r:id="rId7990" ref="W602"/>
    <hyperlink r:id="rId7991" ref="X602"/>
    <hyperlink r:id="rId7992" ref="Y602"/>
    <hyperlink r:id="rId7993" ref="Z602"/>
    <hyperlink r:id="rId7994" ref="B603"/>
    <hyperlink r:id="rId7995" ref="C603"/>
    <hyperlink r:id="rId7996" ref="J603"/>
    <hyperlink r:id="rId7997" ref="K603"/>
    <hyperlink r:id="rId7998" ref="N603"/>
    <hyperlink r:id="rId7999" ref="S603"/>
    <hyperlink r:id="rId8000" ref="T603"/>
    <hyperlink r:id="rId8001" ref="U603"/>
    <hyperlink r:id="rId8002" ref="V603"/>
    <hyperlink r:id="rId8003" ref="W603"/>
    <hyperlink r:id="rId8004" ref="X603"/>
    <hyperlink r:id="rId8005" ref="Y603"/>
    <hyperlink r:id="rId8006" ref="Z603"/>
    <hyperlink r:id="rId8007" ref="B604"/>
    <hyperlink r:id="rId8008" ref="C604"/>
    <hyperlink r:id="rId8009" ref="J604"/>
    <hyperlink r:id="rId8010" ref="K604"/>
    <hyperlink r:id="rId8011" ref="M604"/>
    <hyperlink r:id="rId8012" ref="N604"/>
    <hyperlink r:id="rId8013" ref="T604"/>
    <hyperlink r:id="rId8014" ref="U604"/>
    <hyperlink r:id="rId8015" ref="V604"/>
    <hyperlink r:id="rId8016" ref="W604"/>
    <hyperlink r:id="rId8017" ref="Y604"/>
    <hyperlink r:id="rId8018" ref="Z604"/>
    <hyperlink r:id="rId8019" ref="B605"/>
    <hyperlink r:id="rId8020" ref="C605"/>
    <hyperlink r:id="rId8021" ref="J605"/>
    <hyperlink r:id="rId8022" ref="K605"/>
    <hyperlink r:id="rId8023" ref="M605"/>
    <hyperlink r:id="rId8024" ref="N605"/>
    <hyperlink r:id="rId8025" ref="S605"/>
    <hyperlink r:id="rId8026" ref="T605"/>
    <hyperlink r:id="rId8027" ref="U605"/>
    <hyperlink r:id="rId8028" ref="V605"/>
    <hyperlink r:id="rId8029" ref="W605"/>
    <hyperlink r:id="rId8030" ref="X605"/>
    <hyperlink r:id="rId8031" ref="Y605"/>
    <hyperlink r:id="rId8032" ref="Z605"/>
    <hyperlink r:id="rId8033" ref="B606"/>
    <hyperlink r:id="rId8034" ref="C606"/>
    <hyperlink r:id="rId8035" ref="J606"/>
    <hyperlink r:id="rId8036" ref="K606"/>
    <hyperlink r:id="rId8037" ref="M606"/>
    <hyperlink r:id="rId8038" ref="N606"/>
    <hyperlink r:id="rId8039" ref="S606"/>
    <hyperlink r:id="rId8040" ref="T606"/>
    <hyperlink r:id="rId8041" ref="U606"/>
    <hyperlink r:id="rId8042" ref="V606"/>
    <hyperlink r:id="rId8043" ref="W606"/>
    <hyperlink r:id="rId8044" ref="X606"/>
    <hyperlink r:id="rId8045" ref="Y606"/>
    <hyperlink r:id="rId8046" ref="Z606"/>
    <hyperlink r:id="rId8047" ref="B607"/>
    <hyperlink r:id="rId8048" ref="C607"/>
    <hyperlink r:id="rId8049" ref="J607"/>
    <hyperlink r:id="rId8050" ref="K607"/>
    <hyperlink r:id="rId8051" ref="M607"/>
    <hyperlink r:id="rId8052" ref="N607"/>
    <hyperlink r:id="rId8053" ref="S607"/>
    <hyperlink r:id="rId8054" ref="T607"/>
    <hyperlink r:id="rId8055" ref="U607"/>
    <hyperlink r:id="rId8056" ref="V607"/>
    <hyperlink r:id="rId8057" ref="W607"/>
    <hyperlink r:id="rId8058" ref="X607"/>
    <hyperlink r:id="rId8059" ref="Y607"/>
    <hyperlink r:id="rId8060" ref="Z607"/>
    <hyperlink r:id="rId8061" ref="B608"/>
    <hyperlink r:id="rId8062" ref="C608"/>
    <hyperlink r:id="rId8063" ref="J608"/>
    <hyperlink r:id="rId8064" ref="K608"/>
    <hyperlink r:id="rId8065" ref="M608"/>
    <hyperlink r:id="rId8066" ref="N608"/>
    <hyperlink r:id="rId8067" ref="S608"/>
    <hyperlink r:id="rId8068" ref="T608"/>
    <hyperlink r:id="rId8069" ref="U608"/>
    <hyperlink r:id="rId8070" ref="V608"/>
    <hyperlink r:id="rId8071" ref="W608"/>
    <hyperlink r:id="rId8072" ref="X608"/>
    <hyperlink r:id="rId8073" ref="Y608"/>
    <hyperlink r:id="rId8074" ref="Z608"/>
    <hyperlink r:id="rId8075" ref="B609"/>
    <hyperlink r:id="rId8076" ref="C609"/>
    <hyperlink r:id="rId8077" ref="J609"/>
    <hyperlink r:id="rId8078" ref="K609"/>
    <hyperlink r:id="rId8079" ref="M609"/>
    <hyperlink r:id="rId8080" ref="N609"/>
    <hyperlink r:id="rId8081" ref="S609"/>
    <hyperlink r:id="rId8082" ref="T609"/>
    <hyperlink r:id="rId8083" ref="U609"/>
    <hyperlink r:id="rId8084" ref="V609"/>
    <hyperlink r:id="rId8085" ref="W609"/>
    <hyperlink r:id="rId8086" ref="X609"/>
    <hyperlink r:id="rId8087" ref="Y609"/>
    <hyperlink r:id="rId8088" ref="Z609"/>
    <hyperlink r:id="rId8089" ref="B610"/>
    <hyperlink r:id="rId8090" ref="C610"/>
    <hyperlink r:id="rId8091" ref="J610"/>
    <hyperlink r:id="rId8092" ref="K610"/>
    <hyperlink r:id="rId8093" ref="M610"/>
    <hyperlink r:id="rId8094" ref="N610"/>
    <hyperlink r:id="rId8095" ref="T610"/>
    <hyperlink r:id="rId8096" ref="U610"/>
    <hyperlink r:id="rId8097" ref="V610"/>
    <hyperlink r:id="rId8098" ref="W610"/>
    <hyperlink r:id="rId8099" ref="X610"/>
    <hyperlink r:id="rId8100" ref="Z610"/>
    <hyperlink r:id="rId8101" ref="B611"/>
    <hyperlink r:id="rId8102" ref="C611"/>
    <hyperlink r:id="rId8103" ref="J611"/>
    <hyperlink r:id="rId8104" ref="K611"/>
    <hyperlink r:id="rId8105" ref="N611"/>
    <hyperlink r:id="rId8106" ref="S611"/>
    <hyperlink r:id="rId8107" ref="T611"/>
    <hyperlink r:id="rId8108" ref="U611"/>
    <hyperlink r:id="rId8109" ref="V611"/>
    <hyperlink r:id="rId8110" ref="W611"/>
    <hyperlink r:id="rId8111" ref="X611"/>
    <hyperlink r:id="rId8112" ref="Y611"/>
    <hyperlink r:id="rId8113" ref="Z611"/>
    <hyperlink r:id="rId8114" ref="B612"/>
    <hyperlink r:id="rId8115" ref="C612"/>
    <hyperlink r:id="rId8116" ref="J612"/>
    <hyperlink r:id="rId8117" ref="K612"/>
    <hyperlink r:id="rId8118" ref="M612"/>
    <hyperlink r:id="rId8119" ref="N612"/>
    <hyperlink r:id="rId8120" ref="T612"/>
    <hyperlink r:id="rId8121" ref="U612"/>
    <hyperlink r:id="rId8122" ref="V612"/>
    <hyperlink r:id="rId8123" ref="W612"/>
    <hyperlink r:id="rId8124" ref="X612"/>
    <hyperlink r:id="rId8125" ref="Z612"/>
    <hyperlink r:id="rId8126" ref="B613"/>
    <hyperlink r:id="rId8127" ref="C613"/>
    <hyperlink r:id="rId8128" ref="J613"/>
    <hyperlink r:id="rId8129" ref="K613"/>
    <hyperlink r:id="rId8130" ref="T613"/>
    <hyperlink r:id="rId8131" ref="U613"/>
    <hyperlink r:id="rId8132" ref="B614"/>
    <hyperlink r:id="rId8133" ref="C614"/>
    <hyperlink r:id="rId8134" ref="J614"/>
    <hyperlink r:id="rId8135" ref="K614"/>
    <hyperlink r:id="rId8136" ref="N614"/>
    <hyperlink r:id="rId8137" ref="S614"/>
    <hyperlink r:id="rId8138" ref="T614"/>
    <hyperlink r:id="rId8139" ref="U614"/>
    <hyperlink r:id="rId8140" ref="V614"/>
    <hyperlink r:id="rId8141" ref="W614"/>
    <hyperlink r:id="rId8142" ref="Z614"/>
    <hyperlink r:id="rId8143" ref="B615"/>
    <hyperlink r:id="rId8144" ref="C615"/>
    <hyperlink r:id="rId8145" ref="J615"/>
    <hyperlink r:id="rId8146" ref="K615"/>
    <hyperlink r:id="rId8147" ref="M615"/>
    <hyperlink r:id="rId8148" ref="N615"/>
    <hyperlink r:id="rId8149" ref="S615"/>
    <hyperlink r:id="rId8150" ref="U615"/>
    <hyperlink r:id="rId8151" ref="V615"/>
    <hyperlink r:id="rId8152" ref="W615"/>
    <hyperlink r:id="rId8153" ref="Y615"/>
    <hyperlink r:id="rId8154" ref="Z615"/>
    <hyperlink r:id="rId8155" ref="B616"/>
    <hyperlink r:id="rId8156" ref="C616"/>
    <hyperlink r:id="rId8157" ref="J616"/>
    <hyperlink r:id="rId8158" ref="K616"/>
    <hyperlink r:id="rId8159" ref="N616"/>
    <hyperlink r:id="rId8160" ref="S616"/>
    <hyperlink r:id="rId8161" ref="T616"/>
    <hyperlink r:id="rId8162" ref="U616"/>
    <hyperlink r:id="rId8163" ref="V616"/>
    <hyperlink r:id="rId8164" ref="W616"/>
    <hyperlink r:id="rId8165" ref="X616"/>
    <hyperlink r:id="rId8166" ref="Y616"/>
    <hyperlink r:id="rId8167" ref="Z616"/>
    <hyperlink r:id="rId8168" ref="B617"/>
    <hyperlink r:id="rId8169" ref="C617"/>
    <hyperlink r:id="rId8170" ref="J617"/>
    <hyperlink r:id="rId8171" ref="K617"/>
    <hyperlink r:id="rId8172" ref="M617"/>
    <hyperlink r:id="rId8173" ref="N617"/>
    <hyperlink r:id="rId8174" ref="S617"/>
    <hyperlink r:id="rId8175" ref="T617"/>
    <hyperlink r:id="rId8176" ref="U617"/>
    <hyperlink r:id="rId8177" ref="V617"/>
    <hyperlink r:id="rId8178" ref="W617"/>
    <hyperlink r:id="rId8179" ref="X617"/>
    <hyperlink r:id="rId8180" ref="Z617"/>
    <hyperlink r:id="rId8181" ref="B618"/>
    <hyperlink r:id="rId8182" ref="C618"/>
    <hyperlink r:id="rId8183" ref="J618"/>
    <hyperlink r:id="rId8184" ref="K618"/>
    <hyperlink r:id="rId8185" ref="S618"/>
    <hyperlink r:id="rId8186" ref="T618"/>
    <hyperlink r:id="rId8187" ref="U618"/>
    <hyperlink r:id="rId8188" ref="V618"/>
    <hyperlink r:id="rId8189" ref="W618"/>
    <hyperlink r:id="rId8190" ref="X618"/>
    <hyperlink r:id="rId8191" ref="Y618"/>
    <hyperlink r:id="rId8192" ref="Z618"/>
    <hyperlink r:id="rId8193" ref="B619"/>
    <hyperlink r:id="rId8194" ref="C619"/>
    <hyperlink r:id="rId8195" ref="J619"/>
    <hyperlink r:id="rId8196" ref="K619"/>
    <hyperlink r:id="rId8197" ref="M619"/>
    <hyperlink r:id="rId8198" ref="N619"/>
    <hyperlink r:id="rId8199" ref="T619"/>
    <hyperlink r:id="rId8200" ref="U619"/>
    <hyperlink r:id="rId8201" ref="V619"/>
    <hyperlink r:id="rId8202" ref="W619"/>
    <hyperlink r:id="rId8203" ref="X619"/>
    <hyperlink r:id="rId8204" ref="Z619"/>
    <hyperlink r:id="rId8205" ref="B620"/>
    <hyperlink r:id="rId8206" ref="C620"/>
    <hyperlink r:id="rId8207" ref="J620"/>
    <hyperlink r:id="rId8208" ref="K620"/>
    <hyperlink r:id="rId8209" ref="N620"/>
    <hyperlink r:id="rId8210" ref="S620"/>
    <hyperlink r:id="rId8211" ref="T620"/>
    <hyperlink r:id="rId8212" ref="U620"/>
    <hyperlink r:id="rId8213" ref="V620"/>
    <hyperlink r:id="rId8214" ref="W620"/>
    <hyperlink r:id="rId8215" ref="X620"/>
    <hyperlink r:id="rId8216" ref="Y620"/>
    <hyperlink r:id="rId8217" ref="Z620"/>
    <hyperlink r:id="rId8218" ref="B621"/>
    <hyperlink r:id="rId8219" ref="C621"/>
    <hyperlink r:id="rId8220" ref="J621"/>
    <hyperlink r:id="rId8221" ref="K621"/>
    <hyperlink r:id="rId8222" ref="S621"/>
    <hyperlink r:id="rId8223" ref="T621"/>
    <hyperlink r:id="rId8224" ref="U621"/>
    <hyperlink r:id="rId8225" ref="W621"/>
    <hyperlink r:id="rId8226" ref="Z621"/>
    <hyperlink r:id="rId8227" ref="B622"/>
    <hyperlink r:id="rId8228" ref="C622"/>
    <hyperlink r:id="rId8229" ref="J622"/>
    <hyperlink r:id="rId8230" ref="K622"/>
    <hyperlink r:id="rId8231" ref="N622"/>
    <hyperlink r:id="rId8232" ref="S622"/>
    <hyperlink r:id="rId8233" ref="T622"/>
    <hyperlink r:id="rId8234" ref="U622"/>
    <hyperlink r:id="rId8235" ref="V622"/>
    <hyperlink r:id="rId8236" ref="W622"/>
    <hyperlink r:id="rId8237" ref="X622"/>
    <hyperlink r:id="rId8238" ref="Y622"/>
    <hyperlink r:id="rId8239" ref="Z622"/>
    <hyperlink r:id="rId8240" ref="B623"/>
    <hyperlink r:id="rId8241" ref="C623"/>
    <hyperlink r:id="rId8242" ref="J623"/>
    <hyperlink r:id="rId8243" ref="K623"/>
    <hyperlink r:id="rId8244" ref="M623"/>
    <hyperlink r:id="rId8245" ref="N623"/>
    <hyperlink r:id="rId8246" ref="S623"/>
    <hyperlink r:id="rId8247" ref="T623"/>
    <hyperlink r:id="rId8248" ref="U623"/>
    <hyperlink r:id="rId8249" ref="V623"/>
    <hyperlink r:id="rId8250" ref="W623"/>
    <hyperlink r:id="rId8251" ref="X623"/>
    <hyperlink r:id="rId8252" ref="Y623"/>
    <hyperlink r:id="rId8253" ref="Z623"/>
    <hyperlink r:id="rId8254" ref="B624"/>
    <hyperlink r:id="rId8255" ref="C624"/>
    <hyperlink r:id="rId8256" ref="J624"/>
    <hyperlink r:id="rId8257" ref="K624"/>
    <hyperlink r:id="rId8258" ref="M624"/>
    <hyperlink r:id="rId8259" ref="N624"/>
    <hyperlink r:id="rId8260" ref="S624"/>
    <hyperlink r:id="rId8261" ref="T624"/>
    <hyperlink r:id="rId8262" ref="U624"/>
    <hyperlink r:id="rId8263" ref="V624"/>
    <hyperlink r:id="rId8264" ref="W624"/>
    <hyperlink r:id="rId8265" ref="X624"/>
    <hyperlink r:id="rId8266" ref="Y624"/>
    <hyperlink r:id="rId8267" ref="Z624"/>
    <hyperlink r:id="rId8268" ref="B625"/>
    <hyperlink r:id="rId8269" ref="C625"/>
    <hyperlink r:id="rId8270" ref="J625"/>
    <hyperlink r:id="rId8271" ref="K625"/>
    <hyperlink r:id="rId8272" ref="M625"/>
    <hyperlink r:id="rId8273" ref="N625"/>
    <hyperlink r:id="rId8274" ref="S625"/>
    <hyperlink r:id="rId8275" ref="T625"/>
    <hyperlink r:id="rId8276" ref="U625"/>
    <hyperlink r:id="rId8277" ref="V625"/>
    <hyperlink r:id="rId8278" ref="W625"/>
    <hyperlink r:id="rId8279" ref="X625"/>
    <hyperlink r:id="rId8280" ref="Z625"/>
    <hyperlink r:id="rId8281" ref="B626"/>
    <hyperlink r:id="rId8282" ref="C626"/>
    <hyperlink r:id="rId8283" ref="J626"/>
    <hyperlink r:id="rId8284" ref="K626"/>
    <hyperlink r:id="rId8285" ref="S626"/>
    <hyperlink r:id="rId8286" ref="T626"/>
    <hyperlink r:id="rId8287" ref="U626"/>
    <hyperlink r:id="rId8288" ref="V626"/>
    <hyperlink r:id="rId8289" ref="W626"/>
    <hyperlink r:id="rId8290" ref="X626"/>
    <hyperlink r:id="rId8291" ref="Y626"/>
    <hyperlink r:id="rId8292" ref="Z626"/>
    <hyperlink r:id="rId8293" ref="B627"/>
    <hyperlink r:id="rId8294" ref="C627"/>
    <hyperlink r:id="rId8295" ref="J627"/>
    <hyperlink r:id="rId8296" ref="K627"/>
    <hyperlink r:id="rId8297" ref="M627"/>
    <hyperlink r:id="rId8298" ref="N627"/>
    <hyperlink r:id="rId8299" ref="S627"/>
    <hyperlink r:id="rId8300" ref="T627"/>
    <hyperlink r:id="rId8301" ref="U627"/>
    <hyperlink r:id="rId8302" ref="V627"/>
    <hyperlink r:id="rId8303" ref="W627"/>
    <hyperlink r:id="rId8304" ref="Y627"/>
    <hyperlink r:id="rId8305" ref="Z627"/>
    <hyperlink r:id="rId8306" ref="B628"/>
    <hyperlink r:id="rId8307" ref="C628"/>
    <hyperlink r:id="rId8308" ref="J628"/>
    <hyperlink r:id="rId8309" ref="K628"/>
    <hyperlink r:id="rId8310" ref="M628"/>
    <hyperlink r:id="rId8311" ref="N628"/>
    <hyperlink r:id="rId8312" ref="T628"/>
    <hyperlink r:id="rId8313" ref="U628"/>
    <hyperlink r:id="rId8314" ref="V628"/>
    <hyperlink r:id="rId8315" ref="W628"/>
    <hyperlink r:id="rId8316" ref="X628"/>
    <hyperlink r:id="rId8317" ref="Z628"/>
    <hyperlink r:id="rId8318" ref="B629"/>
    <hyperlink r:id="rId8319" ref="C629"/>
    <hyperlink r:id="rId8320" ref="V629"/>
    <hyperlink r:id="rId8321" ref="Z629"/>
    <hyperlink r:id="rId8322" ref="B630"/>
    <hyperlink r:id="rId8323" ref="C630"/>
    <hyperlink r:id="rId8324" ref="K630"/>
    <hyperlink r:id="rId8325" ref="B631"/>
    <hyperlink r:id="rId8326" ref="C631"/>
    <hyperlink r:id="rId8327" ref="K631"/>
    <hyperlink r:id="rId8328" ref="N631"/>
    <hyperlink r:id="rId8329" ref="T631"/>
    <hyperlink r:id="rId8330" ref="U631"/>
    <hyperlink r:id="rId8331" ref="W631"/>
    <hyperlink r:id="rId8332" ref="B632"/>
    <hyperlink r:id="rId8333" ref="C632"/>
    <hyperlink r:id="rId8334" ref="K632"/>
    <hyperlink r:id="rId8335" ref="N632"/>
    <hyperlink r:id="rId8336" ref="T632"/>
    <hyperlink r:id="rId8337" ref="U632"/>
    <hyperlink r:id="rId8338" ref="V632"/>
    <hyperlink r:id="rId8339" ref="W632"/>
    <hyperlink r:id="rId8340" ref="X632"/>
    <hyperlink r:id="rId8341" ref="Y632"/>
    <hyperlink r:id="rId8342" ref="Z632"/>
    <hyperlink r:id="rId8343" ref="B633"/>
    <hyperlink r:id="rId8344" ref="C633"/>
    <hyperlink r:id="rId8345" ref="K633"/>
    <hyperlink r:id="rId8346" ref="S633"/>
    <hyperlink r:id="rId8347" ref="T633"/>
    <hyperlink r:id="rId8348" ref="U633"/>
    <hyperlink r:id="rId8349" ref="X633"/>
    <hyperlink r:id="rId8350" ref="B634"/>
    <hyperlink r:id="rId8351" ref="C634"/>
    <hyperlink r:id="rId8352" ref="T634"/>
    <hyperlink r:id="rId8353" ref="U634"/>
    <hyperlink r:id="rId8354" ref="Z634"/>
    <hyperlink r:id="rId8355" ref="B635"/>
    <hyperlink r:id="rId8356" ref="C635"/>
    <hyperlink r:id="rId8357" ref="B636"/>
    <hyperlink r:id="rId8358" ref="C636"/>
    <hyperlink r:id="rId8359" ref="J636"/>
    <hyperlink r:id="rId8360" ref="K636"/>
    <hyperlink r:id="rId8361" ref="M636"/>
    <hyperlink r:id="rId8362" ref="N636"/>
    <hyperlink r:id="rId8363" ref="S636"/>
    <hyperlink r:id="rId8364" ref="T636"/>
    <hyperlink r:id="rId8365" ref="U636"/>
    <hyperlink r:id="rId8366" ref="V636"/>
    <hyperlink r:id="rId8367" ref="W636"/>
    <hyperlink r:id="rId8368" ref="X636"/>
    <hyperlink r:id="rId8369" ref="Z636"/>
    <hyperlink r:id="rId8370" ref="B637"/>
    <hyperlink r:id="rId8371" ref="C637"/>
    <hyperlink r:id="rId8372" ref="J637"/>
    <hyperlink r:id="rId8373" ref="K637"/>
    <hyperlink r:id="rId8374" ref="S637"/>
    <hyperlink r:id="rId8375" ref="T637"/>
    <hyperlink r:id="rId8376" ref="U637"/>
    <hyperlink r:id="rId8377" ref="V637"/>
    <hyperlink r:id="rId8378" ref="W637"/>
    <hyperlink r:id="rId8379" ref="X637"/>
    <hyperlink r:id="rId8380" ref="Y637"/>
    <hyperlink r:id="rId8381" ref="Z637"/>
    <hyperlink r:id="rId8382" ref="B638"/>
    <hyperlink r:id="rId8383" ref="C638"/>
    <hyperlink r:id="rId8384" ref="J638"/>
    <hyperlink r:id="rId8385" ref="K638"/>
    <hyperlink r:id="rId8386" ref="M638"/>
    <hyperlink r:id="rId8387" ref="N638"/>
    <hyperlink r:id="rId8388" ref="S638"/>
    <hyperlink r:id="rId8389" ref="T638"/>
    <hyperlink r:id="rId8390" ref="U638"/>
    <hyperlink r:id="rId8391" ref="V638"/>
    <hyperlink r:id="rId8392" ref="W638"/>
    <hyperlink r:id="rId8393" ref="X638"/>
    <hyperlink r:id="rId8394" ref="Y638"/>
    <hyperlink r:id="rId8395" ref="Z638"/>
    <hyperlink r:id="rId8396" ref="B639"/>
    <hyperlink r:id="rId8397" ref="C639"/>
    <hyperlink r:id="rId8398" ref="J639"/>
    <hyperlink r:id="rId8399" ref="K639"/>
    <hyperlink r:id="rId8400" ref="M639"/>
    <hyperlink r:id="rId8401" ref="N639"/>
    <hyperlink r:id="rId8402" ref="S639"/>
    <hyperlink r:id="rId8403" ref="T639"/>
    <hyperlink r:id="rId8404" ref="U639"/>
    <hyperlink r:id="rId8405" ref="V639"/>
    <hyperlink r:id="rId8406" ref="W639"/>
    <hyperlink r:id="rId8407" ref="X639"/>
    <hyperlink r:id="rId8408" ref="Y639"/>
    <hyperlink r:id="rId8409" ref="Z639"/>
    <hyperlink r:id="rId8410" ref="B640"/>
    <hyperlink r:id="rId8411" ref="C640"/>
    <hyperlink r:id="rId8412" ref="J640"/>
    <hyperlink r:id="rId8413" ref="K640"/>
    <hyperlink r:id="rId8414" ref="M640"/>
    <hyperlink r:id="rId8415" ref="N640"/>
    <hyperlink r:id="rId8416" ref="S640"/>
    <hyperlink r:id="rId8417" ref="T640"/>
    <hyperlink r:id="rId8418" ref="U640"/>
    <hyperlink r:id="rId8419" ref="V640"/>
    <hyperlink r:id="rId8420" ref="W640"/>
    <hyperlink r:id="rId8421" ref="X640"/>
    <hyperlink r:id="rId8422" ref="Y640"/>
    <hyperlink r:id="rId8423" ref="Z640"/>
    <hyperlink r:id="rId8424" ref="B641"/>
    <hyperlink r:id="rId8425" ref="C641"/>
    <hyperlink r:id="rId8426" ref="J641"/>
    <hyperlink r:id="rId8427" ref="K641"/>
    <hyperlink r:id="rId8428" ref="M641"/>
    <hyperlink r:id="rId8429" ref="N641"/>
    <hyperlink r:id="rId8430" ref="S641"/>
    <hyperlink r:id="rId8431" ref="T641"/>
    <hyperlink r:id="rId8432" ref="U641"/>
    <hyperlink r:id="rId8433" ref="V641"/>
    <hyperlink r:id="rId8434" ref="W641"/>
    <hyperlink r:id="rId8435" ref="X641"/>
    <hyperlink r:id="rId8436" ref="Z641"/>
    <hyperlink r:id="rId8437" ref="B642"/>
    <hyperlink r:id="rId8438" ref="C642"/>
    <hyperlink r:id="rId8439" ref="J642"/>
    <hyperlink r:id="rId8440" ref="K642"/>
    <hyperlink r:id="rId8441" ref="M642"/>
    <hyperlink r:id="rId8442" ref="N642"/>
    <hyperlink r:id="rId8443" ref="S642"/>
    <hyperlink r:id="rId8444" ref="T642"/>
    <hyperlink r:id="rId8445" ref="U642"/>
    <hyperlink r:id="rId8446" ref="V642"/>
    <hyperlink r:id="rId8447" ref="W642"/>
    <hyperlink r:id="rId8448" ref="X642"/>
    <hyperlink r:id="rId8449" ref="Y642"/>
    <hyperlink r:id="rId8450" ref="Z642"/>
    <hyperlink r:id="rId8451" ref="B643"/>
    <hyperlink r:id="rId8452" ref="C643"/>
    <hyperlink r:id="rId8453" ref="J643"/>
    <hyperlink r:id="rId8454" ref="K643"/>
    <hyperlink r:id="rId8455" ref="M643"/>
    <hyperlink r:id="rId8456" ref="N643"/>
    <hyperlink r:id="rId8457" ref="S643"/>
    <hyperlink r:id="rId8458" ref="T643"/>
    <hyperlink r:id="rId8459" ref="U643"/>
    <hyperlink r:id="rId8460" ref="V643"/>
    <hyperlink r:id="rId8461" ref="W643"/>
    <hyperlink r:id="rId8462" ref="X643"/>
    <hyperlink r:id="rId8463" ref="Y643"/>
    <hyperlink r:id="rId8464" ref="Z643"/>
    <hyperlink r:id="rId8465" ref="B644"/>
    <hyperlink r:id="rId8466" ref="C644"/>
    <hyperlink r:id="rId8467" ref="J644"/>
    <hyperlink r:id="rId8468" ref="K644"/>
    <hyperlink r:id="rId8469" ref="N644"/>
    <hyperlink r:id="rId8470" ref="S644"/>
    <hyperlink r:id="rId8471" ref="T644"/>
    <hyperlink r:id="rId8472" ref="U644"/>
    <hyperlink r:id="rId8473" ref="V644"/>
    <hyperlink r:id="rId8474" ref="W644"/>
    <hyperlink r:id="rId8475" ref="X644"/>
    <hyperlink r:id="rId8476" ref="Y644"/>
    <hyperlink r:id="rId8477" ref="Z644"/>
    <hyperlink r:id="rId8478" ref="B645"/>
    <hyperlink r:id="rId8479" ref="C645"/>
    <hyperlink r:id="rId8480" ref="J645"/>
    <hyperlink r:id="rId8481" ref="K645"/>
    <hyperlink r:id="rId8482" ref="M645"/>
    <hyperlink r:id="rId8483" ref="N645"/>
    <hyperlink r:id="rId8484" ref="S645"/>
    <hyperlink r:id="rId8485" ref="T645"/>
    <hyperlink r:id="rId8486" ref="U645"/>
    <hyperlink r:id="rId8487" ref="V645"/>
    <hyperlink r:id="rId8488" ref="W645"/>
    <hyperlink r:id="rId8489" ref="X645"/>
    <hyperlink r:id="rId8490" ref="Y645"/>
    <hyperlink r:id="rId8491" ref="Z645"/>
    <hyperlink r:id="rId8492" ref="B646"/>
    <hyperlink r:id="rId8493" ref="C646"/>
    <hyperlink r:id="rId8494" ref="J646"/>
    <hyperlink r:id="rId8495" ref="K646"/>
    <hyperlink r:id="rId8496" ref="M646"/>
    <hyperlink r:id="rId8497" ref="N646"/>
    <hyperlink r:id="rId8498" ref="S646"/>
    <hyperlink r:id="rId8499" ref="T646"/>
    <hyperlink r:id="rId8500" ref="U646"/>
    <hyperlink r:id="rId8501" ref="V646"/>
    <hyperlink r:id="rId8502" ref="W646"/>
    <hyperlink r:id="rId8503" ref="X646"/>
    <hyperlink r:id="rId8504" ref="Y646"/>
    <hyperlink r:id="rId8505" ref="Z646"/>
    <hyperlink r:id="rId8506" ref="B647"/>
    <hyperlink r:id="rId8507" ref="C647"/>
    <hyperlink r:id="rId8508" ref="J647"/>
    <hyperlink r:id="rId8509" ref="K647"/>
    <hyperlink r:id="rId8510" ref="M647"/>
    <hyperlink r:id="rId8511" ref="N647"/>
    <hyperlink r:id="rId8512" ref="S647"/>
    <hyperlink r:id="rId8513" ref="T647"/>
    <hyperlink r:id="rId8514" ref="U647"/>
    <hyperlink r:id="rId8515" ref="V647"/>
    <hyperlink r:id="rId8516" ref="W647"/>
    <hyperlink r:id="rId8517" ref="X647"/>
    <hyperlink r:id="rId8518" ref="Y647"/>
    <hyperlink r:id="rId8519" ref="Z647"/>
    <hyperlink r:id="rId8520" ref="B648"/>
    <hyperlink r:id="rId8521" ref="C648"/>
    <hyperlink r:id="rId8522" ref="J648"/>
    <hyperlink r:id="rId8523" ref="K648"/>
    <hyperlink r:id="rId8524" ref="M648"/>
    <hyperlink r:id="rId8525" ref="N648"/>
    <hyperlink r:id="rId8526" ref="S648"/>
    <hyperlink r:id="rId8527" ref="T648"/>
    <hyperlink r:id="rId8528" ref="U648"/>
    <hyperlink r:id="rId8529" ref="V648"/>
    <hyperlink r:id="rId8530" ref="W648"/>
    <hyperlink r:id="rId8531" ref="X648"/>
    <hyperlink r:id="rId8532" ref="Z648"/>
    <hyperlink r:id="rId8533" ref="B649"/>
    <hyperlink r:id="rId8534" ref="C649"/>
    <hyperlink r:id="rId8535" ref="J649"/>
    <hyperlink r:id="rId8536" ref="K649"/>
    <hyperlink r:id="rId8537" ref="M649"/>
    <hyperlink r:id="rId8538" ref="N649"/>
    <hyperlink r:id="rId8539" ref="S649"/>
    <hyperlink r:id="rId8540" ref="T649"/>
    <hyperlink r:id="rId8541" ref="U649"/>
    <hyperlink r:id="rId8542" ref="V649"/>
    <hyperlink r:id="rId8543" ref="W649"/>
    <hyperlink r:id="rId8544" ref="X649"/>
    <hyperlink r:id="rId8545" ref="Z649"/>
    <hyperlink r:id="rId8546" ref="B650"/>
    <hyperlink r:id="rId8547" ref="C650"/>
    <hyperlink r:id="rId8548" ref="J650"/>
    <hyperlink r:id="rId8549" ref="K650"/>
    <hyperlink r:id="rId8550" ref="M650"/>
    <hyperlink r:id="rId8551" ref="N650"/>
    <hyperlink r:id="rId8552" ref="S650"/>
    <hyperlink r:id="rId8553" ref="T650"/>
    <hyperlink r:id="rId8554" ref="U650"/>
    <hyperlink r:id="rId8555" ref="V650"/>
    <hyperlink r:id="rId8556" ref="W650"/>
    <hyperlink r:id="rId8557" ref="X650"/>
    <hyperlink r:id="rId8558" ref="Y650"/>
    <hyperlink r:id="rId8559" ref="Z650"/>
    <hyperlink r:id="rId8560" ref="B651"/>
    <hyperlink r:id="rId8561" ref="C651"/>
    <hyperlink r:id="rId8562" ref="J651"/>
    <hyperlink r:id="rId8563" ref="K651"/>
    <hyperlink r:id="rId8564" ref="S651"/>
    <hyperlink r:id="rId8565" ref="T651"/>
    <hyperlink r:id="rId8566" ref="U651"/>
    <hyperlink r:id="rId8567" ref="V651"/>
    <hyperlink r:id="rId8568" ref="W651"/>
    <hyperlink r:id="rId8569" ref="X651"/>
    <hyperlink r:id="rId8570" ref="Y651"/>
    <hyperlink r:id="rId8571" ref="Z651"/>
    <hyperlink r:id="rId8572" ref="B652"/>
    <hyperlink r:id="rId8573" ref="C652"/>
    <hyperlink r:id="rId8574" ref="J652"/>
    <hyperlink r:id="rId8575" ref="K652"/>
    <hyperlink r:id="rId8576" ref="M652"/>
    <hyperlink r:id="rId8577" ref="N652"/>
    <hyperlink r:id="rId8578" ref="S652"/>
    <hyperlink r:id="rId8579" ref="T652"/>
    <hyperlink r:id="rId8580" ref="U652"/>
    <hyperlink r:id="rId8581" ref="V652"/>
    <hyperlink r:id="rId8582" ref="W652"/>
    <hyperlink r:id="rId8583" ref="X652"/>
    <hyperlink r:id="rId8584" ref="Y652"/>
    <hyperlink r:id="rId8585" ref="Z652"/>
    <hyperlink r:id="rId8586" ref="B653"/>
    <hyperlink r:id="rId8587" ref="C653"/>
    <hyperlink r:id="rId8588" ref="J653"/>
    <hyperlink r:id="rId8589" ref="K653"/>
    <hyperlink r:id="rId8590" ref="M653"/>
    <hyperlink r:id="rId8591" ref="N653"/>
    <hyperlink r:id="rId8592" ref="S653"/>
    <hyperlink r:id="rId8593" ref="T653"/>
    <hyperlink r:id="rId8594" ref="U653"/>
    <hyperlink r:id="rId8595" ref="V653"/>
    <hyperlink r:id="rId8596" ref="W653"/>
    <hyperlink r:id="rId8597" ref="X653"/>
    <hyperlink r:id="rId8598" ref="Y653"/>
    <hyperlink r:id="rId8599" ref="Z653"/>
    <hyperlink r:id="rId8600" ref="B654"/>
    <hyperlink r:id="rId8601" ref="C654"/>
    <hyperlink r:id="rId8602" ref="J654"/>
    <hyperlink r:id="rId8603" ref="K654"/>
    <hyperlink r:id="rId8604" ref="M654"/>
    <hyperlink r:id="rId8605" ref="N654"/>
    <hyperlink r:id="rId8606" ref="S654"/>
    <hyperlink r:id="rId8607" ref="T654"/>
    <hyperlink r:id="rId8608" ref="U654"/>
    <hyperlink r:id="rId8609" ref="V654"/>
    <hyperlink r:id="rId8610" ref="W654"/>
    <hyperlink r:id="rId8611" ref="X654"/>
    <hyperlink r:id="rId8612" ref="Y654"/>
    <hyperlink r:id="rId8613" ref="Z654"/>
    <hyperlink r:id="rId8614" ref="B655"/>
    <hyperlink r:id="rId8615" ref="C655"/>
    <hyperlink r:id="rId8616" ref="J655"/>
    <hyperlink r:id="rId8617" ref="K655"/>
    <hyperlink r:id="rId8618" ref="M655"/>
    <hyperlink r:id="rId8619" ref="N655"/>
    <hyperlink r:id="rId8620" ref="S655"/>
    <hyperlink r:id="rId8621" ref="T655"/>
    <hyperlink r:id="rId8622" ref="U655"/>
    <hyperlink r:id="rId8623" ref="V655"/>
    <hyperlink r:id="rId8624" ref="W655"/>
    <hyperlink r:id="rId8625" ref="X655"/>
    <hyperlink r:id="rId8626" ref="Y655"/>
    <hyperlink r:id="rId8627" ref="Z655"/>
    <hyperlink r:id="rId8628" ref="B656"/>
    <hyperlink r:id="rId8629" ref="C656"/>
    <hyperlink r:id="rId8630" ref="J656"/>
    <hyperlink r:id="rId8631" ref="K656"/>
    <hyperlink r:id="rId8632" ref="M656"/>
    <hyperlink r:id="rId8633" ref="N656"/>
    <hyperlink r:id="rId8634" ref="S656"/>
    <hyperlink r:id="rId8635" ref="T656"/>
    <hyperlink r:id="rId8636" ref="U656"/>
    <hyperlink r:id="rId8637" ref="V656"/>
    <hyperlink r:id="rId8638" ref="W656"/>
    <hyperlink r:id="rId8639" ref="X656"/>
    <hyperlink r:id="rId8640" ref="Y656"/>
    <hyperlink r:id="rId8641" ref="Z656"/>
    <hyperlink r:id="rId8642" ref="B657"/>
    <hyperlink r:id="rId8643" ref="C657"/>
    <hyperlink r:id="rId8644" ref="J657"/>
    <hyperlink r:id="rId8645" ref="K657"/>
    <hyperlink r:id="rId8646" ref="M657"/>
    <hyperlink r:id="rId8647" ref="N657"/>
    <hyperlink r:id="rId8648" ref="S657"/>
    <hyperlink r:id="rId8649" ref="T657"/>
    <hyperlink r:id="rId8650" ref="U657"/>
    <hyperlink r:id="rId8651" ref="V657"/>
    <hyperlink r:id="rId8652" ref="W657"/>
    <hyperlink r:id="rId8653" ref="X657"/>
    <hyperlink r:id="rId8654" ref="Z657"/>
    <hyperlink r:id="rId8655" ref="B658"/>
    <hyperlink r:id="rId8656" ref="C658"/>
    <hyperlink r:id="rId8657" ref="J658"/>
    <hyperlink r:id="rId8658" ref="K658"/>
    <hyperlink r:id="rId8659" ref="M658"/>
    <hyperlink r:id="rId8660" ref="N658"/>
    <hyperlink r:id="rId8661" ref="S658"/>
    <hyperlink r:id="rId8662" ref="T658"/>
    <hyperlink r:id="rId8663" ref="U658"/>
    <hyperlink r:id="rId8664" ref="V658"/>
    <hyperlink r:id="rId8665" ref="W658"/>
    <hyperlink r:id="rId8666" ref="X658"/>
    <hyperlink r:id="rId8667" ref="Y658"/>
    <hyperlink r:id="rId8668" ref="Z658"/>
    <hyperlink r:id="rId8669" ref="B659"/>
    <hyperlink r:id="rId8670" ref="C659"/>
    <hyperlink r:id="rId8671" ref="J659"/>
    <hyperlink r:id="rId8672" ref="K659"/>
    <hyperlink r:id="rId8673" ref="S659"/>
    <hyperlink r:id="rId8674" ref="T659"/>
    <hyperlink r:id="rId8675" ref="U659"/>
    <hyperlink r:id="rId8676" ref="V659"/>
    <hyperlink r:id="rId8677" ref="W659"/>
    <hyperlink r:id="rId8678" ref="X659"/>
    <hyperlink r:id="rId8679" ref="Y659"/>
    <hyperlink r:id="rId8680" ref="Z659"/>
    <hyperlink r:id="rId8681" ref="B660"/>
    <hyperlink r:id="rId8682" ref="C660"/>
    <hyperlink r:id="rId8683" ref="J660"/>
    <hyperlink r:id="rId8684" ref="K660"/>
    <hyperlink r:id="rId8685" ref="M660"/>
    <hyperlink r:id="rId8686" ref="N660"/>
    <hyperlink r:id="rId8687" ref="S660"/>
    <hyperlink r:id="rId8688" ref="T660"/>
    <hyperlink r:id="rId8689" ref="U660"/>
    <hyperlink r:id="rId8690" ref="V660"/>
    <hyperlink r:id="rId8691" ref="W660"/>
    <hyperlink r:id="rId8692" ref="X660"/>
    <hyperlink r:id="rId8693" ref="Y660"/>
    <hyperlink r:id="rId8694" ref="Z660"/>
    <hyperlink r:id="rId8695" ref="B661"/>
    <hyperlink r:id="rId8696" ref="C661"/>
    <hyperlink r:id="rId8697" ref="J661"/>
    <hyperlink r:id="rId8698" ref="K661"/>
    <hyperlink r:id="rId8699" ref="M661"/>
    <hyperlink r:id="rId8700" ref="N661"/>
    <hyperlink r:id="rId8701" ref="S661"/>
    <hyperlink r:id="rId8702" ref="T661"/>
    <hyperlink r:id="rId8703" ref="U661"/>
    <hyperlink r:id="rId8704" ref="V661"/>
    <hyperlink r:id="rId8705" ref="W661"/>
    <hyperlink r:id="rId8706" ref="X661"/>
    <hyperlink r:id="rId8707" ref="Y661"/>
    <hyperlink r:id="rId8708" ref="Z661"/>
    <hyperlink r:id="rId8709" ref="B662"/>
    <hyperlink r:id="rId8710" ref="C662"/>
    <hyperlink r:id="rId8711" ref="J662"/>
    <hyperlink r:id="rId8712" ref="K662"/>
    <hyperlink r:id="rId8713" ref="M662"/>
    <hyperlink r:id="rId8714" ref="N662"/>
    <hyperlink r:id="rId8715" ref="S662"/>
    <hyperlink r:id="rId8716" ref="T662"/>
    <hyperlink r:id="rId8717" ref="U662"/>
    <hyperlink r:id="rId8718" ref="V662"/>
    <hyperlink r:id="rId8719" ref="W662"/>
    <hyperlink r:id="rId8720" ref="X662"/>
    <hyperlink r:id="rId8721" ref="Y662"/>
    <hyperlink r:id="rId8722" ref="Z662"/>
    <hyperlink r:id="rId8723" ref="B663"/>
    <hyperlink r:id="rId8724" ref="C663"/>
    <hyperlink r:id="rId8725" ref="J663"/>
    <hyperlink r:id="rId8726" ref="K663"/>
    <hyperlink r:id="rId8727" ref="M663"/>
    <hyperlink r:id="rId8728" ref="N663"/>
    <hyperlink r:id="rId8729" ref="S663"/>
    <hyperlink r:id="rId8730" ref="T663"/>
    <hyperlink r:id="rId8731" ref="U663"/>
    <hyperlink r:id="rId8732" ref="V663"/>
    <hyperlink r:id="rId8733" ref="W663"/>
    <hyperlink r:id="rId8734" ref="X663"/>
    <hyperlink r:id="rId8735" ref="Y663"/>
    <hyperlink r:id="rId8736" ref="Z663"/>
    <hyperlink r:id="rId8737" ref="B664"/>
    <hyperlink r:id="rId8738" ref="C664"/>
    <hyperlink r:id="rId8739" ref="J664"/>
    <hyperlink r:id="rId8740" ref="K664"/>
    <hyperlink r:id="rId8741" ref="M664"/>
    <hyperlink r:id="rId8742" ref="N664"/>
    <hyperlink r:id="rId8743" ref="S664"/>
    <hyperlink r:id="rId8744" ref="T664"/>
    <hyperlink r:id="rId8745" ref="U664"/>
    <hyperlink r:id="rId8746" ref="V664"/>
    <hyperlink r:id="rId8747" ref="W664"/>
    <hyperlink r:id="rId8748" ref="X664"/>
    <hyperlink r:id="rId8749" ref="Y664"/>
    <hyperlink r:id="rId8750" ref="Z664"/>
    <hyperlink r:id="rId8751" ref="B665"/>
    <hyperlink r:id="rId8752" ref="C665"/>
    <hyperlink r:id="rId8753" ref="J665"/>
    <hyperlink r:id="rId8754" ref="K665"/>
    <hyperlink r:id="rId8755" ref="M665"/>
    <hyperlink r:id="rId8756" ref="N665"/>
    <hyperlink r:id="rId8757" ref="S665"/>
    <hyperlink r:id="rId8758" ref="T665"/>
    <hyperlink r:id="rId8759" ref="U665"/>
    <hyperlink r:id="rId8760" ref="V665"/>
    <hyperlink r:id="rId8761" ref="W665"/>
    <hyperlink r:id="rId8762" ref="X665"/>
    <hyperlink r:id="rId8763" ref="Y665"/>
    <hyperlink r:id="rId8764" ref="Z665"/>
    <hyperlink r:id="rId8765" ref="B666"/>
    <hyperlink r:id="rId8766" ref="C666"/>
    <hyperlink r:id="rId8767" ref="J666"/>
    <hyperlink r:id="rId8768" ref="K666"/>
    <hyperlink r:id="rId8769" ref="M666"/>
    <hyperlink r:id="rId8770" ref="N666"/>
    <hyperlink r:id="rId8771" ref="S666"/>
    <hyperlink r:id="rId8772" ref="T666"/>
    <hyperlink r:id="rId8773" ref="U666"/>
    <hyperlink r:id="rId8774" ref="V666"/>
    <hyperlink r:id="rId8775" ref="W666"/>
    <hyperlink r:id="rId8776" ref="X666"/>
    <hyperlink r:id="rId8777" ref="Y666"/>
    <hyperlink r:id="rId8778" ref="Z666"/>
    <hyperlink r:id="rId8779" ref="B667"/>
    <hyperlink r:id="rId8780" ref="C667"/>
    <hyperlink r:id="rId8781" ref="J667"/>
    <hyperlink r:id="rId8782" ref="K667"/>
    <hyperlink r:id="rId8783" ref="M667"/>
    <hyperlink r:id="rId8784" ref="N667"/>
    <hyperlink r:id="rId8785" ref="S667"/>
    <hyperlink r:id="rId8786" ref="T667"/>
    <hyperlink r:id="rId8787" ref="U667"/>
    <hyperlink r:id="rId8788" ref="V667"/>
    <hyperlink r:id="rId8789" ref="W667"/>
    <hyperlink r:id="rId8790" ref="X667"/>
    <hyperlink r:id="rId8791" ref="Y667"/>
    <hyperlink r:id="rId8792" ref="Z667"/>
    <hyperlink r:id="rId8793" ref="B668"/>
    <hyperlink r:id="rId8794" ref="C668"/>
    <hyperlink r:id="rId8795" ref="J668"/>
    <hyperlink r:id="rId8796" ref="K668"/>
    <hyperlink r:id="rId8797" ref="M668"/>
    <hyperlink r:id="rId8798" ref="N668"/>
    <hyperlink r:id="rId8799" ref="S668"/>
    <hyperlink r:id="rId8800" ref="T668"/>
    <hyperlink r:id="rId8801" ref="U668"/>
    <hyperlink r:id="rId8802" ref="V668"/>
    <hyperlink r:id="rId8803" ref="W668"/>
    <hyperlink r:id="rId8804" ref="X668"/>
    <hyperlink r:id="rId8805" ref="Y668"/>
    <hyperlink r:id="rId8806" ref="Z668"/>
    <hyperlink r:id="rId8807" ref="B669"/>
    <hyperlink r:id="rId8808" ref="C669"/>
    <hyperlink r:id="rId8809" ref="J669"/>
    <hyperlink r:id="rId8810" ref="K669"/>
    <hyperlink r:id="rId8811" ref="M669"/>
    <hyperlink r:id="rId8812" ref="N669"/>
    <hyperlink r:id="rId8813" ref="S669"/>
    <hyperlink r:id="rId8814" ref="T669"/>
    <hyperlink r:id="rId8815" ref="U669"/>
    <hyperlink r:id="rId8816" ref="V669"/>
    <hyperlink r:id="rId8817" ref="W669"/>
    <hyperlink r:id="rId8818" ref="X669"/>
    <hyperlink r:id="rId8819" ref="Y669"/>
    <hyperlink r:id="rId8820" ref="Z669"/>
    <hyperlink r:id="rId8821" ref="B670"/>
    <hyperlink r:id="rId8822" ref="C670"/>
    <hyperlink r:id="rId8823" ref="J670"/>
    <hyperlink r:id="rId8824" ref="K670"/>
    <hyperlink r:id="rId8825" ref="M670"/>
    <hyperlink r:id="rId8826" ref="N670"/>
    <hyperlink r:id="rId8827" ref="S670"/>
    <hyperlink r:id="rId8828" ref="T670"/>
    <hyperlink r:id="rId8829" ref="U670"/>
    <hyperlink r:id="rId8830" ref="V670"/>
    <hyperlink r:id="rId8831" ref="W670"/>
    <hyperlink r:id="rId8832" ref="X670"/>
    <hyperlink r:id="rId8833" ref="Y670"/>
    <hyperlink r:id="rId8834" ref="Z670"/>
    <hyperlink r:id="rId8835" ref="B671"/>
    <hyperlink r:id="rId8836" ref="C671"/>
    <hyperlink r:id="rId8837" ref="J671"/>
    <hyperlink r:id="rId8838" ref="K671"/>
    <hyperlink r:id="rId8839" ref="M671"/>
    <hyperlink r:id="rId8840" ref="N671"/>
    <hyperlink r:id="rId8841" ref="S671"/>
    <hyperlink r:id="rId8842" ref="T671"/>
    <hyperlink r:id="rId8843" ref="U671"/>
    <hyperlink r:id="rId8844" ref="V671"/>
    <hyperlink r:id="rId8845" ref="W671"/>
    <hyperlink r:id="rId8846" ref="X671"/>
    <hyperlink r:id="rId8847" ref="Y671"/>
    <hyperlink r:id="rId8848" ref="Z671"/>
    <hyperlink r:id="rId8849" ref="B672"/>
    <hyperlink r:id="rId8850" ref="C672"/>
    <hyperlink r:id="rId8851" ref="J672"/>
    <hyperlink r:id="rId8852" ref="K672"/>
    <hyperlink r:id="rId8853" ref="M672"/>
    <hyperlink r:id="rId8854" ref="N672"/>
    <hyperlink r:id="rId8855" ref="S672"/>
    <hyperlink r:id="rId8856" ref="T672"/>
    <hyperlink r:id="rId8857" ref="U672"/>
    <hyperlink r:id="rId8858" ref="V672"/>
    <hyperlink r:id="rId8859" ref="W672"/>
    <hyperlink r:id="rId8860" ref="X672"/>
    <hyperlink r:id="rId8861" ref="Y672"/>
    <hyperlink r:id="rId8862" ref="Z672"/>
    <hyperlink r:id="rId8863" ref="B673"/>
    <hyperlink r:id="rId8864" ref="C673"/>
    <hyperlink r:id="rId8865" ref="J673"/>
    <hyperlink r:id="rId8866" ref="K673"/>
    <hyperlink r:id="rId8867" ref="M673"/>
    <hyperlink r:id="rId8868" ref="N673"/>
    <hyperlink r:id="rId8869" ref="S673"/>
    <hyperlink r:id="rId8870" ref="T673"/>
    <hyperlink r:id="rId8871" ref="U673"/>
    <hyperlink r:id="rId8872" ref="V673"/>
    <hyperlink r:id="rId8873" ref="W673"/>
    <hyperlink r:id="rId8874" ref="X673"/>
    <hyperlink r:id="rId8875" ref="Y673"/>
    <hyperlink r:id="rId8876" ref="Z673"/>
    <hyperlink r:id="rId8877" ref="B674"/>
    <hyperlink r:id="rId8878" ref="C674"/>
    <hyperlink r:id="rId8879" ref="J674"/>
    <hyperlink r:id="rId8880" ref="K674"/>
    <hyperlink r:id="rId8881" ref="M674"/>
    <hyperlink r:id="rId8882" ref="N674"/>
    <hyperlink r:id="rId8883" ref="S674"/>
    <hyperlink r:id="rId8884" ref="T674"/>
    <hyperlink r:id="rId8885" ref="U674"/>
    <hyperlink r:id="rId8886" ref="V674"/>
    <hyperlink r:id="rId8887" ref="W674"/>
    <hyperlink r:id="rId8888" ref="X674"/>
    <hyperlink r:id="rId8889" ref="Y674"/>
    <hyperlink r:id="rId8890" ref="Z674"/>
    <hyperlink r:id="rId8891" ref="B675"/>
    <hyperlink r:id="rId8892" ref="C675"/>
    <hyperlink r:id="rId8893" ref="J675"/>
    <hyperlink r:id="rId8894" ref="K675"/>
    <hyperlink r:id="rId8895" ref="M675"/>
    <hyperlink r:id="rId8896" ref="N675"/>
    <hyperlink r:id="rId8897" ref="S675"/>
    <hyperlink r:id="rId8898" ref="T675"/>
    <hyperlink r:id="rId8899" ref="U675"/>
    <hyperlink r:id="rId8900" ref="V675"/>
    <hyperlink r:id="rId8901" ref="W675"/>
    <hyperlink r:id="rId8902" ref="X675"/>
    <hyperlink r:id="rId8903" ref="Z675"/>
    <hyperlink r:id="rId8904" ref="B676"/>
    <hyperlink r:id="rId8905" ref="C676"/>
    <hyperlink r:id="rId8906" ref="J676"/>
    <hyperlink r:id="rId8907" ref="K676"/>
    <hyperlink r:id="rId8908" ref="S676"/>
    <hyperlink r:id="rId8909" ref="T676"/>
    <hyperlink r:id="rId8910" ref="U676"/>
    <hyperlink r:id="rId8911" ref="V676"/>
    <hyperlink r:id="rId8912" ref="W676"/>
    <hyperlink r:id="rId8913" ref="X676"/>
    <hyperlink r:id="rId8914" ref="Y676"/>
    <hyperlink r:id="rId8915" ref="Z676"/>
    <hyperlink r:id="rId8916" ref="B677"/>
    <hyperlink r:id="rId8917" ref="C677"/>
    <hyperlink r:id="rId8918" ref="J677"/>
    <hyperlink r:id="rId8919" ref="K677"/>
    <hyperlink r:id="rId8920" ref="M677"/>
    <hyperlink r:id="rId8921" ref="N677"/>
    <hyperlink r:id="rId8922" ref="S677"/>
    <hyperlink r:id="rId8923" ref="T677"/>
    <hyperlink r:id="rId8924" ref="U677"/>
    <hyperlink r:id="rId8925" ref="V677"/>
    <hyperlink r:id="rId8926" ref="W677"/>
    <hyperlink r:id="rId8927" ref="X677"/>
    <hyperlink r:id="rId8928" ref="Y677"/>
    <hyperlink r:id="rId8929" ref="Z677"/>
    <hyperlink r:id="rId8930" ref="B678"/>
    <hyperlink r:id="rId8931" ref="C678"/>
    <hyperlink r:id="rId8932" ref="J678"/>
    <hyperlink r:id="rId8933" ref="K678"/>
    <hyperlink r:id="rId8934" ref="N678"/>
    <hyperlink r:id="rId8935" ref="S678"/>
    <hyperlink r:id="rId8936" ref="T678"/>
    <hyperlink r:id="rId8937" ref="U678"/>
    <hyperlink r:id="rId8938" ref="V678"/>
    <hyperlink r:id="rId8939" ref="W678"/>
    <hyperlink r:id="rId8940" ref="X678"/>
    <hyperlink r:id="rId8941" ref="Y678"/>
    <hyperlink r:id="rId8942" ref="Z678"/>
    <hyperlink r:id="rId8943" ref="B679"/>
    <hyperlink r:id="rId8944" ref="C679"/>
    <hyperlink r:id="rId8945" ref="J679"/>
    <hyperlink r:id="rId8946" ref="K679"/>
    <hyperlink r:id="rId8947" ref="M679"/>
    <hyperlink r:id="rId8948" ref="N679"/>
    <hyperlink r:id="rId8949" ref="S679"/>
    <hyperlink r:id="rId8950" ref="T679"/>
    <hyperlink r:id="rId8951" ref="U679"/>
    <hyperlink r:id="rId8952" ref="V679"/>
    <hyperlink r:id="rId8953" ref="W679"/>
    <hyperlink r:id="rId8954" ref="X679"/>
    <hyperlink r:id="rId8955" ref="Y679"/>
    <hyperlink r:id="rId8956" ref="Z679"/>
    <hyperlink r:id="rId8957" ref="B680"/>
    <hyperlink r:id="rId8958" ref="C680"/>
    <hyperlink r:id="rId8959" ref="J680"/>
    <hyperlink r:id="rId8960" ref="K680"/>
    <hyperlink r:id="rId8961" ref="M680"/>
    <hyperlink r:id="rId8962" ref="N680"/>
    <hyperlink r:id="rId8963" ref="S680"/>
    <hyperlink r:id="rId8964" ref="T680"/>
    <hyperlink r:id="rId8965" ref="U680"/>
    <hyperlink r:id="rId8966" ref="V680"/>
    <hyperlink r:id="rId8967" ref="W680"/>
    <hyperlink r:id="rId8968" ref="X680"/>
    <hyperlink r:id="rId8969" ref="Y680"/>
    <hyperlink r:id="rId8970" ref="Z680"/>
    <hyperlink r:id="rId8971" ref="B681"/>
    <hyperlink r:id="rId8972" ref="C681"/>
    <hyperlink r:id="rId8973" ref="J681"/>
    <hyperlink r:id="rId8974" ref="K681"/>
    <hyperlink r:id="rId8975" ref="M681"/>
    <hyperlink r:id="rId8976" ref="N681"/>
    <hyperlink r:id="rId8977" ref="S681"/>
    <hyperlink r:id="rId8978" ref="T681"/>
    <hyperlink r:id="rId8979" ref="U681"/>
    <hyperlink r:id="rId8980" ref="V681"/>
    <hyperlink r:id="rId8981" ref="W681"/>
    <hyperlink r:id="rId8982" ref="X681"/>
    <hyperlink r:id="rId8983" ref="Y681"/>
    <hyperlink r:id="rId8984" ref="Z681"/>
    <hyperlink r:id="rId8985" ref="B682"/>
    <hyperlink r:id="rId8986" ref="C682"/>
    <hyperlink r:id="rId8987" ref="J682"/>
    <hyperlink r:id="rId8988" ref="K682"/>
    <hyperlink r:id="rId8989" ref="M682"/>
    <hyperlink r:id="rId8990" ref="N682"/>
    <hyperlink r:id="rId8991" ref="S682"/>
    <hyperlink r:id="rId8992" ref="T682"/>
    <hyperlink r:id="rId8993" ref="U682"/>
    <hyperlink r:id="rId8994" ref="V682"/>
    <hyperlink r:id="rId8995" ref="W682"/>
    <hyperlink r:id="rId8996" ref="X682"/>
    <hyperlink r:id="rId8997" ref="Y682"/>
    <hyperlink r:id="rId8998" ref="Z682"/>
    <hyperlink r:id="rId8999" ref="B683"/>
    <hyperlink r:id="rId9000" ref="C683"/>
    <hyperlink r:id="rId9001" ref="J683"/>
    <hyperlink r:id="rId9002" ref="K683"/>
    <hyperlink r:id="rId9003" ref="S683"/>
    <hyperlink r:id="rId9004" ref="T683"/>
    <hyperlink r:id="rId9005" ref="U683"/>
    <hyperlink r:id="rId9006" ref="V683"/>
    <hyperlink r:id="rId9007" ref="W683"/>
    <hyperlink r:id="rId9008" ref="X683"/>
    <hyperlink r:id="rId9009" ref="Y683"/>
    <hyperlink r:id="rId9010" ref="Z683"/>
    <hyperlink r:id="rId9011" ref="B684"/>
    <hyperlink r:id="rId9012" ref="C684"/>
    <hyperlink r:id="rId9013" ref="J684"/>
    <hyperlink r:id="rId9014" ref="K684"/>
    <hyperlink r:id="rId9015" ref="M684"/>
    <hyperlink r:id="rId9016" ref="N684"/>
    <hyperlink r:id="rId9017" ref="S684"/>
    <hyperlink r:id="rId9018" ref="T684"/>
    <hyperlink r:id="rId9019" ref="U684"/>
    <hyperlink r:id="rId9020" ref="V684"/>
    <hyperlink r:id="rId9021" ref="W684"/>
    <hyperlink r:id="rId9022" ref="X684"/>
    <hyperlink r:id="rId9023" ref="Y684"/>
    <hyperlink r:id="rId9024" ref="Z684"/>
    <hyperlink r:id="rId9025" ref="B685"/>
    <hyperlink r:id="rId9026" ref="C685"/>
    <hyperlink r:id="rId9027" ref="J685"/>
    <hyperlink r:id="rId9028" ref="K685"/>
    <hyperlink r:id="rId9029" ref="M685"/>
    <hyperlink r:id="rId9030" ref="N685"/>
    <hyperlink r:id="rId9031" ref="S685"/>
    <hyperlink r:id="rId9032" ref="T685"/>
    <hyperlink r:id="rId9033" ref="U685"/>
    <hyperlink r:id="rId9034" ref="V685"/>
    <hyperlink r:id="rId9035" ref="W685"/>
    <hyperlink r:id="rId9036" ref="X685"/>
    <hyperlink r:id="rId9037" ref="Y685"/>
    <hyperlink r:id="rId9038" ref="Z685"/>
    <hyperlink r:id="rId9039" ref="B686"/>
    <hyperlink r:id="rId9040" ref="C686"/>
    <hyperlink r:id="rId9041" ref="J686"/>
    <hyperlink r:id="rId9042" ref="K686"/>
    <hyperlink r:id="rId9043" ref="M686"/>
    <hyperlink r:id="rId9044" ref="N686"/>
    <hyperlink r:id="rId9045" ref="S686"/>
    <hyperlink r:id="rId9046" ref="T686"/>
    <hyperlink r:id="rId9047" ref="U686"/>
    <hyperlink r:id="rId9048" ref="V686"/>
    <hyperlink r:id="rId9049" ref="W686"/>
    <hyperlink r:id="rId9050" ref="X686"/>
    <hyperlink r:id="rId9051" ref="Y686"/>
    <hyperlink r:id="rId9052" ref="Z686"/>
    <hyperlink r:id="rId9053" ref="B687"/>
    <hyperlink r:id="rId9054" ref="C687"/>
    <hyperlink r:id="rId9055" ref="J687"/>
    <hyperlink r:id="rId9056" ref="K687"/>
    <hyperlink r:id="rId9057" ref="M687"/>
    <hyperlink r:id="rId9058" ref="N687"/>
    <hyperlink r:id="rId9059" ref="S687"/>
    <hyperlink r:id="rId9060" ref="T687"/>
    <hyperlink r:id="rId9061" ref="U687"/>
    <hyperlink r:id="rId9062" ref="V687"/>
    <hyperlink r:id="rId9063" ref="W687"/>
    <hyperlink r:id="rId9064" ref="X687"/>
    <hyperlink r:id="rId9065" ref="Z687"/>
    <hyperlink r:id="rId9066" ref="B688"/>
    <hyperlink r:id="rId9067" ref="C688"/>
    <hyperlink r:id="rId9068" ref="J688"/>
    <hyperlink r:id="rId9069" ref="K688"/>
    <hyperlink r:id="rId9070" ref="M688"/>
    <hyperlink r:id="rId9071" ref="N688"/>
    <hyperlink r:id="rId9072" ref="S688"/>
    <hyperlink r:id="rId9073" ref="T688"/>
    <hyperlink r:id="rId9074" ref="U688"/>
    <hyperlink r:id="rId9075" ref="V688"/>
    <hyperlink r:id="rId9076" ref="W688"/>
    <hyperlink r:id="rId9077" ref="X688"/>
    <hyperlink r:id="rId9078" ref="Y688"/>
    <hyperlink r:id="rId9079" ref="Z688"/>
    <hyperlink r:id="rId9080" ref="B689"/>
    <hyperlink r:id="rId9081" ref="C689"/>
    <hyperlink r:id="rId9082" ref="J689"/>
    <hyperlink r:id="rId9083" ref="K689"/>
    <hyperlink r:id="rId9084" ref="M689"/>
    <hyperlink r:id="rId9085" ref="N689"/>
    <hyperlink r:id="rId9086" ref="S689"/>
    <hyperlink r:id="rId9087" ref="T689"/>
    <hyperlink r:id="rId9088" ref="U689"/>
    <hyperlink r:id="rId9089" ref="V689"/>
    <hyperlink r:id="rId9090" ref="W689"/>
    <hyperlink r:id="rId9091" ref="X689"/>
    <hyperlink r:id="rId9092" ref="Y689"/>
    <hyperlink r:id="rId9093" ref="Z689"/>
    <hyperlink r:id="rId9094" ref="B690"/>
    <hyperlink r:id="rId9095" ref="C690"/>
    <hyperlink r:id="rId9096" ref="J690"/>
    <hyperlink r:id="rId9097" ref="K690"/>
    <hyperlink r:id="rId9098" ref="M690"/>
    <hyperlink r:id="rId9099" ref="N690"/>
    <hyperlink r:id="rId9100" ref="S690"/>
    <hyperlink r:id="rId9101" ref="T690"/>
    <hyperlink r:id="rId9102" ref="U690"/>
    <hyperlink r:id="rId9103" ref="V690"/>
    <hyperlink r:id="rId9104" ref="W690"/>
    <hyperlink r:id="rId9105" ref="X690"/>
    <hyperlink r:id="rId9106" ref="Y690"/>
    <hyperlink r:id="rId9107" ref="Z690"/>
    <hyperlink r:id="rId9108" ref="B691"/>
    <hyperlink r:id="rId9109" ref="C691"/>
    <hyperlink r:id="rId9110" ref="J691"/>
    <hyperlink r:id="rId9111" ref="K691"/>
    <hyperlink r:id="rId9112" ref="M691"/>
    <hyperlink r:id="rId9113" ref="N691"/>
    <hyperlink r:id="rId9114" ref="S691"/>
    <hyperlink r:id="rId9115" ref="T691"/>
    <hyperlink r:id="rId9116" ref="U691"/>
    <hyperlink r:id="rId9117" ref="V691"/>
    <hyperlink r:id="rId9118" ref="W691"/>
    <hyperlink r:id="rId9119" ref="X691"/>
    <hyperlink r:id="rId9120" ref="Y691"/>
    <hyperlink r:id="rId9121" ref="Z691"/>
    <hyperlink r:id="rId9122" ref="B692"/>
    <hyperlink r:id="rId9123" ref="C692"/>
    <hyperlink r:id="rId9124" ref="J692"/>
    <hyperlink r:id="rId9125" ref="K692"/>
    <hyperlink r:id="rId9126" ref="M692"/>
    <hyperlink r:id="rId9127" ref="N692"/>
    <hyperlink r:id="rId9128" ref="S692"/>
    <hyperlink r:id="rId9129" ref="T692"/>
    <hyperlink r:id="rId9130" ref="U692"/>
    <hyperlink r:id="rId9131" ref="V692"/>
    <hyperlink r:id="rId9132" ref="W692"/>
    <hyperlink r:id="rId9133" ref="X692"/>
    <hyperlink r:id="rId9134" ref="Y692"/>
    <hyperlink r:id="rId9135" ref="Z692"/>
    <hyperlink r:id="rId9136" ref="B693"/>
    <hyperlink r:id="rId9137" ref="C693"/>
    <hyperlink r:id="rId9138" ref="J693"/>
    <hyperlink r:id="rId9139" ref="K693"/>
    <hyperlink r:id="rId9140" ref="S693"/>
    <hyperlink r:id="rId9141" ref="T693"/>
    <hyperlink r:id="rId9142" ref="U693"/>
    <hyperlink r:id="rId9143" ref="V693"/>
    <hyperlink r:id="rId9144" ref="W693"/>
    <hyperlink r:id="rId9145" ref="X693"/>
    <hyperlink r:id="rId9146" ref="Y693"/>
    <hyperlink r:id="rId9147" ref="Z693"/>
    <hyperlink r:id="rId9148" ref="B694"/>
    <hyperlink r:id="rId9149" ref="C694"/>
    <hyperlink r:id="rId9150" ref="J694"/>
    <hyperlink r:id="rId9151" ref="K694"/>
    <hyperlink r:id="rId9152" ref="M694"/>
    <hyperlink r:id="rId9153" ref="N694"/>
    <hyperlink r:id="rId9154" ref="S694"/>
    <hyperlink r:id="rId9155" ref="T694"/>
    <hyperlink r:id="rId9156" ref="U694"/>
    <hyperlink r:id="rId9157" ref="V694"/>
    <hyperlink r:id="rId9158" ref="W694"/>
    <hyperlink r:id="rId9159" ref="X694"/>
    <hyperlink r:id="rId9160" ref="Y694"/>
    <hyperlink r:id="rId9161" ref="Z694"/>
    <hyperlink r:id="rId9162" ref="B695"/>
    <hyperlink r:id="rId9163" ref="C695"/>
    <hyperlink r:id="rId9164" ref="J695"/>
    <hyperlink r:id="rId9165" ref="K695"/>
    <hyperlink r:id="rId9166" ref="M695"/>
    <hyperlink r:id="rId9167" ref="N695"/>
    <hyperlink r:id="rId9168" ref="S695"/>
    <hyperlink r:id="rId9169" ref="T695"/>
    <hyperlink r:id="rId9170" ref="U695"/>
    <hyperlink r:id="rId9171" ref="V695"/>
    <hyperlink r:id="rId9172" ref="W695"/>
    <hyperlink r:id="rId9173" ref="X695"/>
    <hyperlink r:id="rId9174" ref="Z695"/>
    <hyperlink r:id="rId9175" ref="B696"/>
    <hyperlink r:id="rId9176" ref="C696"/>
    <hyperlink r:id="rId9177" ref="J696"/>
    <hyperlink r:id="rId9178" ref="K696"/>
    <hyperlink r:id="rId9179" ref="N696"/>
    <hyperlink r:id="rId9180" ref="S696"/>
    <hyperlink r:id="rId9181" ref="T696"/>
    <hyperlink r:id="rId9182" ref="U696"/>
    <hyperlink r:id="rId9183" ref="V696"/>
    <hyperlink r:id="rId9184" ref="W696"/>
    <hyperlink r:id="rId9185" ref="X696"/>
    <hyperlink r:id="rId9186" ref="Y696"/>
    <hyperlink r:id="rId9187" ref="Z696"/>
    <hyperlink r:id="rId9188" ref="B697"/>
    <hyperlink r:id="rId9189" ref="C697"/>
    <hyperlink r:id="rId9190" ref="J697"/>
    <hyperlink r:id="rId9191" ref="K697"/>
    <hyperlink r:id="rId9192" ref="M697"/>
    <hyperlink r:id="rId9193" ref="N697"/>
    <hyperlink r:id="rId9194" ref="S697"/>
    <hyperlink r:id="rId9195" ref="T697"/>
    <hyperlink r:id="rId9196" ref="U697"/>
    <hyperlink r:id="rId9197" ref="V697"/>
    <hyperlink r:id="rId9198" ref="W697"/>
    <hyperlink r:id="rId9199" ref="X697"/>
    <hyperlink r:id="rId9200" ref="Y697"/>
    <hyperlink r:id="rId9201" ref="Z697"/>
    <hyperlink r:id="rId9202" ref="B698"/>
    <hyperlink r:id="rId9203" ref="C698"/>
    <hyperlink r:id="rId9204" ref="J698"/>
    <hyperlink r:id="rId9205" ref="K698"/>
    <hyperlink r:id="rId9206" ref="M698"/>
    <hyperlink r:id="rId9207" ref="N698"/>
    <hyperlink r:id="rId9208" ref="S698"/>
    <hyperlink r:id="rId9209" ref="T698"/>
    <hyperlink r:id="rId9210" ref="U698"/>
    <hyperlink r:id="rId9211" ref="V698"/>
    <hyperlink r:id="rId9212" ref="W698"/>
    <hyperlink r:id="rId9213" ref="X698"/>
    <hyperlink r:id="rId9214" ref="Y698"/>
    <hyperlink r:id="rId9215" ref="Z698"/>
    <hyperlink r:id="rId9216" ref="B699"/>
    <hyperlink r:id="rId9217" ref="C699"/>
    <hyperlink r:id="rId9218" ref="J699"/>
    <hyperlink r:id="rId9219" ref="K699"/>
    <hyperlink r:id="rId9220" ref="M699"/>
    <hyperlink r:id="rId9221" ref="N699"/>
    <hyperlink r:id="rId9222" ref="S699"/>
    <hyperlink r:id="rId9223" ref="T699"/>
    <hyperlink r:id="rId9224" ref="U699"/>
    <hyperlink r:id="rId9225" ref="V699"/>
    <hyperlink r:id="rId9226" ref="W699"/>
    <hyperlink r:id="rId9227" ref="X699"/>
    <hyperlink r:id="rId9228" ref="Y699"/>
    <hyperlink r:id="rId9229" ref="Z699"/>
    <hyperlink r:id="rId9230" ref="B700"/>
    <hyperlink r:id="rId9231" ref="C700"/>
    <hyperlink r:id="rId9232" ref="J700"/>
    <hyperlink r:id="rId9233" ref="K700"/>
    <hyperlink r:id="rId9234" ref="M700"/>
    <hyperlink r:id="rId9235" ref="N700"/>
    <hyperlink r:id="rId9236" ref="S700"/>
    <hyperlink r:id="rId9237" ref="T700"/>
    <hyperlink r:id="rId9238" ref="U700"/>
    <hyperlink r:id="rId9239" ref="V700"/>
    <hyperlink r:id="rId9240" ref="W700"/>
    <hyperlink r:id="rId9241" ref="X700"/>
    <hyperlink r:id="rId9242" ref="Y700"/>
    <hyperlink r:id="rId9243" ref="Z700"/>
    <hyperlink r:id="rId9244" ref="B701"/>
    <hyperlink r:id="rId9245" ref="C701"/>
    <hyperlink r:id="rId9246" ref="J701"/>
    <hyperlink r:id="rId9247" ref="K701"/>
    <hyperlink r:id="rId9248" ref="S701"/>
    <hyperlink r:id="rId9249" ref="T701"/>
    <hyperlink r:id="rId9250" ref="U701"/>
    <hyperlink r:id="rId9251" ref="V701"/>
    <hyperlink r:id="rId9252" ref="W701"/>
    <hyperlink r:id="rId9253" ref="X701"/>
    <hyperlink r:id="rId9254" ref="Y701"/>
    <hyperlink r:id="rId9255" ref="Z701"/>
    <hyperlink r:id="rId9256" ref="B702"/>
    <hyperlink r:id="rId9257" ref="C702"/>
    <hyperlink r:id="rId9258" ref="J702"/>
    <hyperlink r:id="rId9259" ref="K702"/>
    <hyperlink r:id="rId9260" ref="M702"/>
    <hyperlink r:id="rId9261" ref="N702"/>
    <hyperlink r:id="rId9262" ref="S702"/>
    <hyperlink r:id="rId9263" ref="T702"/>
    <hyperlink r:id="rId9264" ref="U702"/>
    <hyperlink r:id="rId9265" ref="V702"/>
    <hyperlink r:id="rId9266" ref="W702"/>
    <hyperlink r:id="rId9267" ref="X702"/>
    <hyperlink r:id="rId9268" ref="Y702"/>
    <hyperlink r:id="rId9269" ref="Z702"/>
    <hyperlink r:id="rId9270" ref="B703"/>
    <hyperlink r:id="rId9271" ref="C703"/>
    <hyperlink r:id="rId9272" ref="J703"/>
    <hyperlink r:id="rId9273" ref="K703"/>
    <hyperlink r:id="rId9274" ref="M703"/>
    <hyperlink r:id="rId9275" ref="N703"/>
    <hyperlink r:id="rId9276" ref="S703"/>
    <hyperlink r:id="rId9277" ref="T703"/>
    <hyperlink r:id="rId9278" ref="U703"/>
    <hyperlink r:id="rId9279" ref="V703"/>
    <hyperlink r:id="rId9280" ref="W703"/>
    <hyperlink r:id="rId9281" ref="X703"/>
    <hyperlink r:id="rId9282" ref="Z703"/>
    <hyperlink r:id="rId9283" ref="B704"/>
    <hyperlink r:id="rId9284" ref="C704"/>
    <hyperlink r:id="rId9285" ref="J704"/>
    <hyperlink r:id="rId9286" ref="K704"/>
    <hyperlink r:id="rId9287" ref="M704"/>
    <hyperlink r:id="rId9288" ref="N704"/>
    <hyperlink r:id="rId9289" ref="S704"/>
    <hyperlink r:id="rId9290" ref="T704"/>
    <hyperlink r:id="rId9291" ref="U704"/>
    <hyperlink r:id="rId9292" ref="V704"/>
    <hyperlink r:id="rId9293" ref="W704"/>
    <hyperlink r:id="rId9294" ref="X704"/>
    <hyperlink r:id="rId9295" ref="Y704"/>
    <hyperlink r:id="rId9296" ref="Z704"/>
    <hyperlink r:id="rId9297" ref="B705"/>
    <hyperlink r:id="rId9298" ref="C705"/>
    <hyperlink r:id="rId9299" ref="J705"/>
    <hyperlink r:id="rId9300" ref="K705"/>
    <hyperlink r:id="rId9301" ref="M705"/>
    <hyperlink r:id="rId9302" ref="N705"/>
    <hyperlink r:id="rId9303" ref="S705"/>
    <hyperlink r:id="rId9304" ref="T705"/>
    <hyperlink r:id="rId9305" ref="U705"/>
    <hyperlink r:id="rId9306" ref="V705"/>
    <hyperlink r:id="rId9307" ref="W705"/>
    <hyperlink r:id="rId9308" ref="X705"/>
    <hyperlink r:id="rId9309" ref="Y705"/>
    <hyperlink r:id="rId9310" ref="Z705"/>
    <hyperlink r:id="rId9311" ref="B706"/>
    <hyperlink r:id="rId9312" ref="C706"/>
    <hyperlink r:id="rId9313" ref="J706"/>
    <hyperlink r:id="rId9314" ref="K706"/>
    <hyperlink r:id="rId9315" ref="M706"/>
    <hyperlink r:id="rId9316" ref="N706"/>
    <hyperlink r:id="rId9317" ref="S706"/>
    <hyperlink r:id="rId9318" ref="T706"/>
    <hyperlink r:id="rId9319" ref="U706"/>
    <hyperlink r:id="rId9320" ref="V706"/>
    <hyperlink r:id="rId9321" ref="W706"/>
    <hyperlink r:id="rId9322" ref="X706"/>
    <hyperlink r:id="rId9323" ref="Y706"/>
    <hyperlink r:id="rId9324" ref="Z706"/>
    <hyperlink r:id="rId9325" ref="B707"/>
    <hyperlink r:id="rId9326" ref="C707"/>
    <hyperlink r:id="rId9327" ref="J707"/>
    <hyperlink r:id="rId9328" ref="K707"/>
    <hyperlink r:id="rId9329" ref="M707"/>
    <hyperlink r:id="rId9330" ref="N707"/>
    <hyperlink r:id="rId9331" ref="S707"/>
    <hyperlink r:id="rId9332" ref="T707"/>
    <hyperlink r:id="rId9333" ref="U707"/>
    <hyperlink r:id="rId9334" ref="V707"/>
    <hyperlink r:id="rId9335" ref="W707"/>
    <hyperlink r:id="rId9336" ref="X707"/>
    <hyperlink r:id="rId9337" ref="Y707"/>
    <hyperlink r:id="rId9338" ref="Z707"/>
    <hyperlink r:id="rId9339" ref="B708"/>
    <hyperlink r:id="rId9340" ref="C708"/>
    <hyperlink r:id="rId9341" ref="J708"/>
    <hyperlink r:id="rId9342" ref="K708"/>
    <hyperlink r:id="rId9343" ref="M708"/>
    <hyperlink r:id="rId9344" ref="N708"/>
    <hyperlink r:id="rId9345" ref="T708"/>
    <hyperlink r:id="rId9346" ref="U708"/>
    <hyperlink r:id="rId9347" ref="V708"/>
    <hyperlink r:id="rId9348" ref="W708"/>
    <hyperlink r:id="rId9349" ref="X708"/>
    <hyperlink r:id="rId9350" ref="Y708"/>
    <hyperlink r:id="rId9351" ref="Z708"/>
    <hyperlink r:id="rId9352" ref="B709"/>
    <hyperlink r:id="rId9353" ref="C709"/>
    <hyperlink r:id="rId9354" ref="J709"/>
    <hyperlink r:id="rId9355" ref="K709"/>
    <hyperlink r:id="rId9356" ref="M709"/>
    <hyperlink r:id="rId9357" ref="N709"/>
    <hyperlink r:id="rId9358" ref="S709"/>
    <hyperlink r:id="rId9359" ref="T709"/>
    <hyperlink r:id="rId9360" ref="U709"/>
    <hyperlink r:id="rId9361" ref="V709"/>
    <hyperlink r:id="rId9362" ref="W709"/>
    <hyperlink r:id="rId9363" ref="X709"/>
    <hyperlink r:id="rId9364" ref="Z709"/>
    <hyperlink r:id="rId9365" ref="B710"/>
    <hyperlink r:id="rId9366" ref="C710"/>
    <hyperlink r:id="rId9367" ref="J710"/>
    <hyperlink r:id="rId9368" ref="K710"/>
    <hyperlink r:id="rId9369" ref="N710"/>
    <hyperlink r:id="rId9370" ref="S710"/>
    <hyperlink r:id="rId9371" ref="T710"/>
    <hyperlink r:id="rId9372" ref="U710"/>
    <hyperlink r:id="rId9373" ref="V710"/>
    <hyperlink r:id="rId9374" ref="W710"/>
    <hyperlink r:id="rId9375" ref="X710"/>
    <hyperlink r:id="rId9376" ref="Y710"/>
    <hyperlink r:id="rId9377" ref="Z710"/>
    <hyperlink r:id="rId9378" ref="B711"/>
    <hyperlink r:id="rId9379" ref="C711"/>
    <hyperlink r:id="rId9380" ref="J711"/>
    <hyperlink r:id="rId9381" ref="K711"/>
    <hyperlink r:id="rId9382" ref="M711"/>
    <hyperlink r:id="rId9383" ref="N711"/>
    <hyperlink r:id="rId9384" ref="S711"/>
    <hyperlink r:id="rId9385" ref="T711"/>
    <hyperlink r:id="rId9386" ref="U711"/>
    <hyperlink r:id="rId9387" ref="V711"/>
    <hyperlink r:id="rId9388" ref="W711"/>
    <hyperlink r:id="rId9389" ref="X711"/>
    <hyperlink r:id="rId9390" ref="Z711"/>
    <hyperlink r:id="rId9391" ref="B712"/>
    <hyperlink r:id="rId9392" ref="C712"/>
    <hyperlink r:id="rId9393" ref="J712"/>
    <hyperlink r:id="rId9394" ref="K712"/>
    <hyperlink r:id="rId9395" ref="M712"/>
    <hyperlink r:id="rId9396" ref="N712"/>
    <hyperlink r:id="rId9397" ref="S712"/>
    <hyperlink r:id="rId9398" ref="T712"/>
    <hyperlink r:id="rId9399" ref="U712"/>
    <hyperlink r:id="rId9400" ref="V712"/>
    <hyperlink r:id="rId9401" ref="W712"/>
    <hyperlink r:id="rId9402" ref="X712"/>
    <hyperlink r:id="rId9403" ref="Y712"/>
    <hyperlink r:id="rId9404" ref="Z712"/>
    <hyperlink r:id="rId9405" ref="B713"/>
    <hyperlink r:id="rId9406" ref="C713"/>
    <hyperlink r:id="rId9407" ref="J713"/>
    <hyperlink r:id="rId9408" ref="K713"/>
    <hyperlink r:id="rId9409" ref="N713"/>
    <hyperlink r:id="rId9410" ref="S713"/>
    <hyperlink r:id="rId9411" ref="T713"/>
    <hyperlink r:id="rId9412" ref="U713"/>
    <hyperlink r:id="rId9413" ref="V713"/>
    <hyperlink r:id="rId9414" ref="W713"/>
    <hyperlink r:id="rId9415" ref="X713"/>
    <hyperlink r:id="rId9416" ref="Y713"/>
    <hyperlink r:id="rId9417" ref="Z713"/>
    <hyperlink r:id="rId9418" ref="B714"/>
    <hyperlink r:id="rId9419" ref="C714"/>
    <hyperlink r:id="rId9420" ref="J714"/>
    <hyperlink r:id="rId9421" ref="K714"/>
    <hyperlink r:id="rId9422" ref="N714"/>
    <hyperlink r:id="rId9423" ref="S714"/>
    <hyperlink r:id="rId9424" ref="T714"/>
    <hyperlink r:id="rId9425" ref="U714"/>
    <hyperlink r:id="rId9426" ref="V714"/>
    <hyperlink r:id="rId9427" ref="W714"/>
    <hyperlink r:id="rId9428" ref="X714"/>
    <hyperlink r:id="rId9429" ref="Y714"/>
    <hyperlink r:id="rId9430" ref="Z714"/>
    <hyperlink r:id="rId9431" ref="B715"/>
    <hyperlink r:id="rId9432" ref="C715"/>
    <hyperlink r:id="rId9433" ref="J715"/>
    <hyperlink r:id="rId9434" ref="K715"/>
    <hyperlink r:id="rId9435" ref="M715"/>
    <hyperlink r:id="rId9436" ref="N715"/>
    <hyperlink r:id="rId9437" ref="S715"/>
    <hyperlink r:id="rId9438" ref="T715"/>
    <hyperlink r:id="rId9439" ref="U715"/>
    <hyperlink r:id="rId9440" ref="V715"/>
    <hyperlink r:id="rId9441" ref="W715"/>
    <hyperlink r:id="rId9442" ref="X715"/>
    <hyperlink r:id="rId9443" ref="Z715"/>
    <hyperlink r:id="rId9444" ref="B716"/>
    <hyperlink r:id="rId9445" ref="C716"/>
    <hyperlink r:id="rId9446" ref="J716"/>
    <hyperlink r:id="rId9447" ref="K716"/>
    <hyperlink r:id="rId9448" ref="M716"/>
    <hyperlink r:id="rId9449" ref="N716"/>
    <hyperlink r:id="rId9450" ref="S716"/>
    <hyperlink r:id="rId9451" ref="T716"/>
    <hyperlink r:id="rId9452" ref="U716"/>
    <hyperlink r:id="rId9453" ref="V716"/>
    <hyperlink r:id="rId9454" ref="W716"/>
    <hyperlink r:id="rId9455" ref="X716"/>
    <hyperlink r:id="rId9456" ref="Y716"/>
    <hyperlink r:id="rId9457" ref="Z716"/>
    <hyperlink r:id="rId9458" ref="B717"/>
    <hyperlink r:id="rId9459" ref="C717"/>
    <hyperlink r:id="rId9460" ref="J717"/>
    <hyperlink r:id="rId9461" ref="K717"/>
    <hyperlink r:id="rId9462" ref="M717"/>
    <hyperlink r:id="rId9463" ref="N717"/>
    <hyperlink r:id="rId9464" ref="S717"/>
    <hyperlink r:id="rId9465" ref="T717"/>
    <hyperlink r:id="rId9466" ref="U717"/>
    <hyperlink r:id="rId9467" ref="V717"/>
    <hyperlink r:id="rId9468" ref="W717"/>
    <hyperlink r:id="rId9469" ref="X717"/>
    <hyperlink r:id="rId9470" ref="Z717"/>
    <hyperlink r:id="rId9471" ref="B718"/>
    <hyperlink r:id="rId9472" ref="C718"/>
    <hyperlink r:id="rId9473" ref="J718"/>
    <hyperlink r:id="rId9474" ref="K718"/>
    <hyperlink r:id="rId9475" ref="M718"/>
    <hyperlink r:id="rId9476" ref="N718"/>
    <hyperlink r:id="rId9477" ref="S718"/>
    <hyperlink r:id="rId9478" ref="T718"/>
    <hyperlink r:id="rId9479" ref="U718"/>
    <hyperlink r:id="rId9480" ref="V718"/>
    <hyperlink r:id="rId9481" ref="W718"/>
    <hyperlink r:id="rId9482" ref="X718"/>
    <hyperlink r:id="rId9483" ref="Y718"/>
    <hyperlink r:id="rId9484" ref="Z718"/>
    <hyperlink r:id="rId9485" ref="B719"/>
    <hyperlink r:id="rId9486" ref="C719"/>
    <hyperlink r:id="rId9487" ref="J719"/>
    <hyperlink r:id="rId9488" ref="K719"/>
    <hyperlink r:id="rId9489" ref="M719"/>
    <hyperlink r:id="rId9490" ref="N719"/>
    <hyperlink r:id="rId9491" ref="S719"/>
    <hyperlink r:id="rId9492" ref="T719"/>
    <hyperlink r:id="rId9493" ref="U719"/>
    <hyperlink r:id="rId9494" ref="V719"/>
    <hyperlink r:id="rId9495" ref="W719"/>
    <hyperlink r:id="rId9496" ref="X719"/>
    <hyperlink r:id="rId9497" ref="Y719"/>
    <hyperlink r:id="rId9498" ref="Z719"/>
    <hyperlink r:id="rId9499" ref="B720"/>
    <hyperlink r:id="rId9500" ref="C720"/>
    <hyperlink r:id="rId9501" ref="J720"/>
    <hyperlink r:id="rId9502" ref="K720"/>
    <hyperlink r:id="rId9503" ref="M720"/>
    <hyperlink r:id="rId9504" ref="N720"/>
    <hyperlink r:id="rId9505" ref="S720"/>
    <hyperlink r:id="rId9506" ref="T720"/>
    <hyperlink r:id="rId9507" ref="U720"/>
    <hyperlink r:id="rId9508" ref="V720"/>
    <hyperlink r:id="rId9509" ref="W720"/>
    <hyperlink r:id="rId9510" ref="X720"/>
    <hyperlink r:id="rId9511" ref="Y720"/>
    <hyperlink r:id="rId9512" ref="Z720"/>
    <hyperlink r:id="rId9513" ref="B721"/>
    <hyperlink r:id="rId9514" ref="C721"/>
    <hyperlink r:id="rId9515" ref="J721"/>
    <hyperlink r:id="rId9516" ref="K721"/>
    <hyperlink r:id="rId9517" ref="M721"/>
    <hyperlink r:id="rId9518" ref="N721"/>
    <hyperlink r:id="rId9519" ref="S721"/>
    <hyperlink r:id="rId9520" ref="T721"/>
    <hyperlink r:id="rId9521" ref="U721"/>
    <hyperlink r:id="rId9522" ref="V721"/>
    <hyperlink r:id="rId9523" ref="W721"/>
    <hyperlink r:id="rId9524" ref="X721"/>
    <hyperlink r:id="rId9525" ref="Y721"/>
    <hyperlink r:id="rId9526" ref="Z721"/>
    <hyperlink r:id="rId9527" ref="B722"/>
    <hyperlink r:id="rId9528" ref="C722"/>
    <hyperlink r:id="rId9529" ref="J722"/>
    <hyperlink r:id="rId9530" ref="K722"/>
    <hyperlink r:id="rId9531" ref="S722"/>
    <hyperlink r:id="rId9532" ref="T722"/>
    <hyperlink r:id="rId9533" ref="U722"/>
    <hyperlink r:id="rId9534" ref="V722"/>
    <hyperlink r:id="rId9535" ref="W722"/>
    <hyperlink r:id="rId9536" ref="X722"/>
    <hyperlink r:id="rId9537" ref="Y722"/>
    <hyperlink r:id="rId9538" ref="Z722"/>
    <hyperlink r:id="rId9539" ref="B723"/>
    <hyperlink r:id="rId9540" ref="C723"/>
    <hyperlink r:id="rId9541" ref="J723"/>
    <hyperlink r:id="rId9542" ref="K723"/>
    <hyperlink r:id="rId9543" ref="M723"/>
    <hyperlink r:id="rId9544" ref="N723"/>
    <hyperlink r:id="rId9545" ref="S723"/>
    <hyperlink r:id="rId9546" ref="T723"/>
    <hyperlink r:id="rId9547" ref="U723"/>
    <hyperlink r:id="rId9548" ref="V723"/>
    <hyperlink r:id="rId9549" ref="W723"/>
    <hyperlink r:id="rId9550" ref="X723"/>
    <hyperlink r:id="rId9551" ref="Y723"/>
    <hyperlink r:id="rId9552" ref="Z723"/>
    <hyperlink r:id="rId9553" ref="B724"/>
    <hyperlink r:id="rId9554" ref="C724"/>
    <hyperlink r:id="rId9555" ref="J724"/>
    <hyperlink r:id="rId9556" ref="K724"/>
    <hyperlink r:id="rId9557" ref="M724"/>
    <hyperlink r:id="rId9558" ref="N724"/>
    <hyperlink r:id="rId9559" ref="S724"/>
    <hyperlink r:id="rId9560" ref="T724"/>
    <hyperlink r:id="rId9561" ref="U724"/>
    <hyperlink r:id="rId9562" ref="V724"/>
    <hyperlink r:id="rId9563" ref="W724"/>
    <hyperlink r:id="rId9564" ref="X724"/>
    <hyperlink r:id="rId9565" ref="Y724"/>
    <hyperlink r:id="rId9566" ref="Z724"/>
    <hyperlink r:id="rId9567" ref="B725"/>
    <hyperlink r:id="rId9568" ref="C725"/>
    <hyperlink r:id="rId9569" ref="J725"/>
    <hyperlink r:id="rId9570" ref="K725"/>
    <hyperlink r:id="rId9571" ref="M725"/>
    <hyperlink r:id="rId9572" ref="N725"/>
    <hyperlink r:id="rId9573" ref="S725"/>
    <hyperlink r:id="rId9574" ref="T725"/>
    <hyperlink r:id="rId9575" ref="U725"/>
    <hyperlink r:id="rId9576" ref="V725"/>
    <hyperlink r:id="rId9577" ref="W725"/>
    <hyperlink r:id="rId9578" ref="X725"/>
    <hyperlink r:id="rId9579" ref="Y725"/>
    <hyperlink r:id="rId9580" ref="Z725"/>
    <hyperlink r:id="rId9581" ref="B726"/>
    <hyperlink r:id="rId9582" ref="C726"/>
    <hyperlink r:id="rId9583" ref="J726"/>
    <hyperlink r:id="rId9584" ref="K726"/>
    <hyperlink r:id="rId9585" ref="M726"/>
    <hyperlink r:id="rId9586" ref="N726"/>
    <hyperlink r:id="rId9587" ref="S726"/>
    <hyperlink r:id="rId9588" ref="T726"/>
    <hyperlink r:id="rId9589" ref="U726"/>
    <hyperlink r:id="rId9590" ref="V726"/>
    <hyperlink r:id="rId9591" ref="W726"/>
    <hyperlink r:id="rId9592" ref="X726"/>
    <hyperlink r:id="rId9593" ref="Y726"/>
    <hyperlink r:id="rId9594" ref="Z726"/>
    <hyperlink r:id="rId9595" ref="B727"/>
    <hyperlink r:id="rId9596" ref="C727"/>
    <hyperlink r:id="rId9597" ref="J727"/>
    <hyperlink r:id="rId9598" ref="K727"/>
    <hyperlink r:id="rId9599" ref="M727"/>
    <hyperlink r:id="rId9600" ref="N727"/>
    <hyperlink r:id="rId9601" ref="S727"/>
    <hyperlink r:id="rId9602" ref="T727"/>
    <hyperlink r:id="rId9603" ref="U727"/>
    <hyperlink r:id="rId9604" ref="V727"/>
    <hyperlink r:id="rId9605" ref="W727"/>
    <hyperlink r:id="rId9606" ref="X727"/>
    <hyperlink r:id="rId9607" ref="Y727"/>
    <hyperlink r:id="rId9608" ref="Z727"/>
    <hyperlink r:id="rId9609" ref="B728"/>
    <hyperlink r:id="rId9610" ref="C728"/>
    <hyperlink r:id="rId9611" ref="J728"/>
    <hyperlink r:id="rId9612" ref="K728"/>
    <hyperlink r:id="rId9613" ref="M728"/>
    <hyperlink r:id="rId9614" ref="N728"/>
    <hyperlink r:id="rId9615" ref="S728"/>
    <hyperlink r:id="rId9616" ref="T728"/>
    <hyperlink r:id="rId9617" ref="U728"/>
    <hyperlink r:id="rId9618" ref="V728"/>
    <hyperlink r:id="rId9619" ref="W728"/>
    <hyperlink r:id="rId9620" ref="X728"/>
    <hyperlink r:id="rId9621" ref="Y728"/>
    <hyperlink r:id="rId9622" ref="Z728"/>
    <hyperlink r:id="rId9623" ref="B729"/>
    <hyperlink r:id="rId9624" ref="C729"/>
    <hyperlink r:id="rId9625" ref="J729"/>
    <hyperlink r:id="rId9626" ref="K729"/>
    <hyperlink r:id="rId9627" ref="M729"/>
    <hyperlink r:id="rId9628" ref="N729"/>
    <hyperlink r:id="rId9629" ref="S729"/>
    <hyperlink r:id="rId9630" ref="T729"/>
    <hyperlink r:id="rId9631" ref="U729"/>
    <hyperlink r:id="rId9632" ref="V729"/>
    <hyperlink r:id="rId9633" ref="W729"/>
    <hyperlink r:id="rId9634" ref="X729"/>
    <hyperlink r:id="rId9635" ref="Y729"/>
    <hyperlink r:id="rId9636" ref="Z729"/>
    <hyperlink r:id="rId9637" ref="B730"/>
    <hyperlink r:id="rId9638" ref="C730"/>
    <hyperlink r:id="rId9639" ref="J730"/>
    <hyperlink r:id="rId9640" ref="K730"/>
    <hyperlink r:id="rId9641" ref="M730"/>
    <hyperlink r:id="rId9642" ref="N730"/>
    <hyperlink r:id="rId9643" ref="S730"/>
    <hyperlink r:id="rId9644" ref="T730"/>
    <hyperlink r:id="rId9645" ref="U730"/>
    <hyperlink r:id="rId9646" ref="V730"/>
    <hyperlink r:id="rId9647" ref="W730"/>
    <hyperlink r:id="rId9648" ref="X730"/>
    <hyperlink r:id="rId9649" ref="Y730"/>
    <hyperlink r:id="rId9650" ref="Z730"/>
    <hyperlink r:id="rId9651" ref="B731"/>
    <hyperlink r:id="rId9652" ref="C731"/>
    <hyperlink r:id="rId9653" ref="J731"/>
    <hyperlink r:id="rId9654" ref="K731"/>
    <hyperlink r:id="rId9655" ref="M731"/>
    <hyperlink r:id="rId9656" ref="N731"/>
    <hyperlink r:id="rId9657" ref="S731"/>
    <hyperlink r:id="rId9658" ref="T731"/>
    <hyperlink r:id="rId9659" ref="U731"/>
    <hyperlink r:id="rId9660" ref="V731"/>
    <hyperlink r:id="rId9661" ref="W731"/>
    <hyperlink r:id="rId9662" ref="X731"/>
    <hyperlink r:id="rId9663" ref="Y731"/>
    <hyperlink r:id="rId9664" ref="Z731"/>
    <hyperlink r:id="rId9665" ref="B732"/>
    <hyperlink r:id="rId9666" ref="C732"/>
    <hyperlink r:id="rId9667" ref="J732"/>
    <hyperlink r:id="rId9668" ref="K732"/>
    <hyperlink r:id="rId9669" ref="M732"/>
    <hyperlink r:id="rId9670" ref="N732"/>
    <hyperlink r:id="rId9671" ref="S732"/>
    <hyperlink r:id="rId9672" ref="T732"/>
    <hyperlink r:id="rId9673" ref="U732"/>
    <hyperlink r:id="rId9674" ref="V732"/>
    <hyperlink r:id="rId9675" ref="W732"/>
    <hyperlink r:id="rId9676" ref="X732"/>
    <hyperlink r:id="rId9677" ref="Y732"/>
    <hyperlink r:id="rId9678" ref="Z732"/>
    <hyperlink r:id="rId9679" ref="B733"/>
    <hyperlink r:id="rId9680" ref="C733"/>
    <hyperlink r:id="rId9681" ref="J733"/>
    <hyperlink r:id="rId9682" ref="K733"/>
    <hyperlink r:id="rId9683" ref="M733"/>
    <hyperlink r:id="rId9684" ref="N733"/>
    <hyperlink r:id="rId9685" ref="S733"/>
    <hyperlink r:id="rId9686" ref="T733"/>
    <hyperlink r:id="rId9687" ref="U733"/>
    <hyperlink r:id="rId9688" ref="V733"/>
    <hyperlink r:id="rId9689" ref="W733"/>
    <hyperlink r:id="rId9690" ref="X733"/>
    <hyperlink r:id="rId9691" ref="Z733"/>
    <hyperlink r:id="rId9692" ref="B734"/>
    <hyperlink r:id="rId9693" ref="C734"/>
    <hyperlink r:id="rId9694" ref="J734"/>
    <hyperlink r:id="rId9695" ref="K734"/>
    <hyperlink r:id="rId9696" ref="M734"/>
    <hyperlink r:id="rId9697" ref="N734"/>
    <hyperlink r:id="rId9698" ref="S734"/>
    <hyperlink r:id="rId9699" ref="T734"/>
    <hyperlink r:id="rId9700" ref="U734"/>
    <hyperlink r:id="rId9701" ref="V734"/>
    <hyperlink r:id="rId9702" ref="W734"/>
    <hyperlink r:id="rId9703" ref="X734"/>
    <hyperlink r:id="rId9704" ref="Y734"/>
    <hyperlink r:id="rId9705" ref="Z734"/>
    <hyperlink r:id="rId9706" ref="B735"/>
    <hyperlink r:id="rId9707" ref="C735"/>
    <hyperlink r:id="rId9708" ref="J735"/>
    <hyperlink r:id="rId9709" ref="K735"/>
    <hyperlink r:id="rId9710" ref="S735"/>
    <hyperlink r:id="rId9711" ref="T735"/>
    <hyperlink r:id="rId9712" ref="U735"/>
    <hyperlink r:id="rId9713" ref="V735"/>
    <hyperlink r:id="rId9714" ref="W735"/>
    <hyperlink r:id="rId9715" ref="X735"/>
    <hyperlink r:id="rId9716" ref="Y735"/>
    <hyperlink r:id="rId9717" ref="Z735"/>
    <hyperlink r:id="rId9718" ref="B736"/>
    <hyperlink r:id="rId9719" ref="C736"/>
    <hyperlink r:id="rId9720" ref="J736"/>
    <hyperlink r:id="rId9721" ref="K736"/>
    <hyperlink r:id="rId9722" ref="N736"/>
    <hyperlink r:id="rId9723" ref="S736"/>
    <hyperlink r:id="rId9724" ref="T736"/>
    <hyperlink r:id="rId9725" ref="U736"/>
    <hyperlink r:id="rId9726" ref="V736"/>
    <hyperlink r:id="rId9727" ref="W736"/>
    <hyperlink r:id="rId9728" ref="X736"/>
    <hyperlink r:id="rId9729" ref="Y736"/>
    <hyperlink r:id="rId9730" ref="Z736"/>
    <hyperlink r:id="rId9731" ref="B737"/>
    <hyperlink r:id="rId9732" ref="C737"/>
    <hyperlink r:id="rId9733" ref="J737"/>
    <hyperlink r:id="rId9734" ref="K737"/>
    <hyperlink r:id="rId9735" ref="M737"/>
    <hyperlink r:id="rId9736" ref="N737"/>
    <hyperlink r:id="rId9737" ref="S737"/>
    <hyperlink r:id="rId9738" ref="T737"/>
    <hyperlink r:id="rId9739" ref="U737"/>
    <hyperlink r:id="rId9740" ref="V737"/>
    <hyperlink r:id="rId9741" ref="W737"/>
    <hyperlink r:id="rId9742" ref="X737"/>
    <hyperlink r:id="rId9743" ref="Y737"/>
    <hyperlink r:id="rId9744" ref="Z737"/>
    <hyperlink r:id="rId9745" ref="B738"/>
    <hyperlink r:id="rId9746" ref="C738"/>
    <hyperlink r:id="rId9747" ref="J738"/>
    <hyperlink r:id="rId9748" ref="K738"/>
    <hyperlink r:id="rId9749" ref="M738"/>
    <hyperlink r:id="rId9750" ref="N738"/>
    <hyperlink r:id="rId9751" ref="S738"/>
    <hyperlink r:id="rId9752" ref="T738"/>
    <hyperlink r:id="rId9753" ref="U738"/>
    <hyperlink r:id="rId9754" ref="V738"/>
    <hyperlink r:id="rId9755" ref="W738"/>
    <hyperlink r:id="rId9756" ref="X738"/>
    <hyperlink r:id="rId9757" ref="Y738"/>
    <hyperlink r:id="rId9758" ref="Z738"/>
    <hyperlink r:id="rId9759" ref="B739"/>
    <hyperlink r:id="rId9760" ref="C739"/>
    <hyperlink r:id="rId9761" ref="J739"/>
    <hyperlink r:id="rId9762" ref="K739"/>
    <hyperlink r:id="rId9763" ref="M739"/>
    <hyperlink r:id="rId9764" ref="N739"/>
    <hyperlink r:id="rId9765" ref="V739"/>
    <hyperlink r:id="rId9766" ref="W739"/>
    <hyperlink r:id="rId9767" ref="X739"/>
    <hyperlink r:id="rId9768" ref="Z739"/>
    <hyperlink r:id="rId9769" ref="B740"/>
    <hyperlink r:id="rId9770" ref="C740"/>
    <hyperlink r:id="rId9771" ref="J740"/>
    <hyperlink r:id="rId9772" ref="K740"/>
    <hyperlink r:id="rId9773" ref="M740"/>
    <hyperlink r:id="rId9774" ref="N740"/>
    <hyperlink r:id="rId9775" ref="S740"/>
    <hyperlink r:id="rId9776" ref="T740"/>
    <hyperlink r:id="rId9777" ref="U740"/>
    <hyperlink r:id="rId9778" ref="Y740"/>
    <hyperlink r:id="rId9779" ref="Z740"/>
    <hyperlink r:id="rId9780" ref="B741"/>
    <hyperlink r:id="rId9781" ref="C741"/>
    <hyperlink r:id="rId9782" ref="J741"/>
    <hyperlink r:id="rId9783" ref="K741"/>
    <hyperlink r:id="rId9784" ref="M741"/>
    <hyperlink r:id="rId9785" ref="N741"/>
    <hyperlink r:id="rId9786" ref="S741"/>
    <hyperlink r:id="rId9787" ref="T741"/>
    <hyperlink r:id="rId9788" ref="U741"/>
    <hyperlink r:id="rId9789" ref="V741"/>
    <hyperlink r:id="rId9790" ref="W741"/>
    <hyperlink r:id="rId9791" ref="X741"/>
    <hyperlink r:id="rId9792" ref="Y741"/>
    <hyperlink r:id="rId9793" ref="Z741"/>
    <hyperlink r:id="rId9794" ref="B742"/>
    <hyperlink r:id="rId9795" ref="C742"/>
    <hyperlink r:id="rId9796" ref="J742"/>
    <hyperlink r:id="rId9797" ref="K742"/>
    <hyperlink r:id="rId9798" ref="M742"/>
    <hyperlink r:id="rId9799" ref="N742"/>
    <hyperlink r:id="rId9800" ref="S742"/>
    <hyperlink r:id="rId9801" ref="T742"/>
    <hyperlink r:id="rId9802" ref="U742"/>
    <hyperlink r:id="rId9803" ref="V742"/>
    <hyperlink r:id="rId9804" ref="W742"/>
    <hyperlink r:id="rId9805" ref="X742"/>
    <hyperlink r:id="rId9806" ref="Y742"/>
    <hyperlink r:id="rId9807" ref="Z742"/>
    <hyperlink r:id="rId9808" ref="B743"/>
    <hyperlink r:id="rId9809" ref="C743"/>
    <hyperlink r:id="rId9810" ref="J743"/>
    <hyperlink r:id="rId9811" ref="K743"/>
    <hyperlink r:id="rId9812" ref="M743"/>
    <hyperlink r:id="rId9813" ref="N743"/>
    <hyperlink r:id="rId9814" ref="S743"/>
    <hyperlink r:id="rId9815" ref="T743"/>
    <hyperlink r:id="rId9816" ref="U743"/>
    <hyperlink r:id="rId9817" ref="V743"/>
    <hyperlink r:id="rId9818" ref="W743"/>
    <hyperlink r:id="rId9819" ref="X743"/>
    <hyperlink r:id="rId9820" ref="Y743"/>
    <hyperlink r:id="rId9821" ref="Z743"/>
    <hyperlink r:id="rId9822" ref="B744"/>
    <hyperlink r:id="rId9823" ref="C744"/>
    <hyperlink r:id="rId9824" ref="J744"/>
    <hyperlink r:id="rId9825" ref="K744"/>
    <hyperlink r:id="rId9826" ref="M744"/>
    <hyperlink r:id="rId9827" ref="N744"/>
    <hyperlink r:id="rId9828" ref="S744"/>
    <hyperlink r:id="rId9829" ref="T744"/>
    <hyperlink r:id="rId9830" ref="U744"/>
    <hyperlink r:id="rId9831" ref="V744"/>
    <hyperlink r:id="rId9832" ref="W744"/>
    <hyperlink r:id="rId9833" ref="X744"/>
    <hyperlink r:id="rId9834" ref="Y744"/>
    <hyperlink r:id="rId9835" ref="Z744"/>
    <hyperlink r:id="rId9836" ref="B745"/>
    <hyperlink r:id="rId9837" ref="C745"/>
    <hyperlink r:id="rId9838" ref="J745"/>
    <hyperlink r:id="rId9839" ref="K745"/>
    <hyperlink r:id="rId9840" ref="M745"/>
    <hyperlink r:id="rId9841" ref="N745"/>
    <hyperlink r:id="rId9842" ref="S745"/>
    <hyperlink r:id="rId9843" ref="T745"/>
    <hyperlink r:id="rId9844" ref="U745"/>
    <hyperlink r:id="rId9845" ref="V745"/>
    <hyperlink r:id="rId9846" ref="W745"/>
    <hyperlink r:id="rId9847" ref="X745"/>
    <hyperlink r:id="rId9848" ref="Y745"/>
    <hyperlink r:id="rId9849" ref="Z745"/>
    <hyperlink r:id="rId9850" ref="B746"/>
    <hyperlink r:id="rId9851" ref="C746"/>
    <hyperlink r:id="rId9852" ref="J746"/>
    <hyperlink r:id="rId9853" ref="K746"/>
    <hyperlink r:id="rId9854" ref="S746"/>
    <hyperlink r:id="rId9855" ref="T746"/>
    <hyperlink r:id="rId9856" ref="U746"/>
    <hyperlink r:id="rId9857" ref="V746"/>
    <hyperlink r:id="rId9858" ref="W746"/>
    <hyperlink r:id="rId9859" ref="X746"/>
    <hyperlink r:id="rId9860" ref="Y746"/>
    <hyperlink r:id="rId9861" ref="Z746"/>
    <hyperlink r:id="rId9862" ref="B747"/>
    <hyperlink r:id="rId9863" ref="C747"/>
    <hyperlink r:id="rId9864" ref="J747"/>
    <hyperlink r:id="rId9865" ref="K747"/>
    <hyperlink r:id="rId9866" ref="M747"/>
    <hyperlink r:id="rId9867" ref="N747"/>
    <hyperlink r:id="rId9868" ref="S747"/>
    <hyperlink r:id="rId9869" ref="T747"/>
    <hyperlink r:id="rId9870" ref="U747"/>
    <hyperlink r:id="rId9871" ref="V747"/>
    <hyperlink r:id="rId9872" ref="W747"/>
    <hyperlink r:id="rId9873" ref="X747"/>
    <hyperlink r:id="rId9874" ref="Y747"/>
    <hyperlink r:id="rId9875" ref="Z747"/>
    <hyperlink r:id="rId9876" ref="B748"/>
    <hyperlink r:id="rId9877" ref="C748"/>
    <hyperlink r:id="rId9878" ref="J748"/>
    <hyperlink r:id="rId9879" ref="K748"/>
    <hyperlink r:id="rId9880" ref="N748"/>
    <hyperlink r:id="rId9881" ref="S748"/>
    <hyperlink r:id="rId9882" ref="T748"/>
    <hyperlink r:id="rId9883" ref="U748"/>
    <hyperlink r:id="rId9884" ref="V748"/>
    <hyperlink r:id="rId9885" ref="W748"/>
    <hyperlink r:id="rId9886" ref="X748"/>
    <hyperlink r:id="rId9887" ref="Y748"/>
    <hyperlink r:id="rId9888" ref="Z748"/>
    <hyperlink r:id="rId9889" ref="B749"/>
    <hyperlink r:id="rId9890" ref="C749"/>
    <hyperlink r:id="rId9891" ref="J749"/>
    <hyperlink r:id="rId9892" ref="K749"/>
    <hyperlink r:id="rId9893" ref="M749"/>
    <hyperlink r:id="rId9894" ref="N749"/>
    <hyperlink r:id="rId9895" ref="S749"/>
    <hyperlink r:id="rId9896" ref="T749"/>
    <hyperlink r:id="rId9897" ref="U749"/>
    <hyperlink r:id="rId9898" ref="V749"/>
    <hyperlink r:id="rId9899" ref="W749"/>
    <hyperlink r:id="rId9900" ref="X749"/>
    <hyperlink r:id="rId9901" ref="Y749"/>
    <hyperlink r:id="rId9902" ref="Z749"/>
    <hyperlink r:id="rId9903" ref="B750"/>
    <hyperlink r:id="rId9904" ref="C750"/>
    <hyperlink r:id="rId9905" ref="J750"/>
    <hyperlink r:id="rId9906" ref="K750"/>
    <hyperlink r:id="rId9907" ref="M750"/>
    <hyperlink r:id="rId9908" ref="N750"/>
    <hyperlink r:id="rId9909" ref="S750"/>
    <hyperlink r:id="rId9910" ref="T750"/>
    <hyperlink r:id="rId9911" ref="U750"/>
    <hyperlink r:id="rId9912" ref="V750"/>
    <hyperlink r:id="rId9913" ref="W750"/>
    <hyperlink r:id="rId9914" ref="X750"/>
    <hyperlink r:id="rId9915" ref="Y750"/>
    <hyperlink r:id="rId9916" ref="Z750"/>
    <hyperlink r:id="rId9917" ref="B751"/>
    <hyperlink r:id="rId9918" ref="C751"/>
    <hyperlink r:id="rId9919" ref="J751"/>
    <hyperlink r:id="rId9920" ref="K751"/>
    <hyperlink r:id="rId9921" ref="M751"/>
    <hyperlink r:id="rId9922" ref="N751"/>
    <hyperlink r:id="rId9923" ref="S751"/>
    <hyperlink r:id="rId9924" ref="T751"/>
    <hyperlink r:id="rId9925" ref="U751"/>
    <hyperlink r:id="rId9926" ref="V751"/>
    <hyperlink r:id="rId9927" ref="W751"/>
    <hyperlink r:id="rId9928" ref="X751"/>
    <hyperlink r:id="rId9929" ref="Z751"/>
    <hyperlink r:id="rId9930" ref="B752"/>
    <hyperlink r:id="rId9931" ref="C752"/>
    <hyperlink r:id="rId9932" ref="J752"/>
    <hyperlink r:id="rId9933" ref="K752"/>
    <hyperlink r:id="rId9934" ref="M752"/>
    <hyperlink r:id="rId9935" ref="N752"/>
    <hyperlink r:id="rId9936" ref="S752"/>
    <hyperlink r:id="rId9937" ref="T752"/>
    <hyperlink r:id="rId9938" ref="U752"/>
    <hyperlink r:id="rId9939" ref="V752"/>
    <hyperlink r:id="rId9940" ref="W752"/>
    <hyperlink r:id="rId9941" ref="X752"/>
    <hyperlink r:id="rId9942" ref="Z752"/>
    <hyperlink r:id="rId9943" ref="B753"/>
    <hyperlink r:id="rId9944" ref="C753"/>
    <hyperlink r:id="rId9945" ref="J753"/>
    <hyperlink r:id="rId9946" ref="K753"/>
    <hyperlink r:id="rId9947" ref="S753"/>
    <hyperlink r:id="rId9948" ref="T753"/>
    <hyperlink r:id="rId9949" ref="U753"/>
    <hyperlink r:id="rId9950" ref="W753"/>
    <hyperlink r:id="rId9951" ref="X753"/>
    <hyperlink r:id="rId9952" ref="Y753"/>
    <hyperlink r:id="rId9953" ref="Z753"/>
    <hyperlink r:id="rId9954" ref="B754"/>
    <hyperlink r:id="rId9955" ref="C754"/>
    <hyperlink r:id="rId9956" ref="J754"/>
    <hyperlink r:id="rId9957" ref="K754"/>
    <hyperlink r:id="rId9958" ref="M754"/>
    <hyperlink r:id="rId9959" ref="N754"/>
    <hyperlink r:id="rId9960" ref="S754"/>
    <hyperlink r:id="rId9961" ref="T754"/>
    <hyperlink r:id="rId9962" ref="U754"/>
    <hyperlink r:id="rId9963" ref="V754"/>
    <hyperlink r:id="rId9964" ref="W754"/>
    <hyperlink r:id="rId9965" ref="X754"/>
    <hyperlink r:id="rId9966" ref="Y754"/>
    <hyperlink r:id="rId9967" ref="Z754"/>
    <hyperlink r:id="rId9968" ref="B755"/>
    <hyperlink r:id="rId9969" ref="C755"/>
    <hyperlink r:id="rId9970" ref="J755"/>
    <hyperlink r:id="rId9971" ref="K755"/>
    <hyperlink r:id="rId9972" ref="M755"/>
    <hyperlink r:id="rId9973" ref="N755"/>
    <hyperlink r:id="rId9974" ref="S755"/>
    <hyperlink r:id="rId9975" ref="T755"/>
    <hyperlink r:id="rId9976" ref="U755"/>
    <hyperlink r:id="rId9977" ref="V755"/>
    <hyperlink r:id="rId9978" ref="W755"/>
    <hyperlink r:id="rId9979" ref="X755"/>
    <hyperlink r:id="rId9980" ref="Y755"/>
    <hyperlink r:id="rId9981" ref="Z755"/>
    <hyperlink r:id="rId9982" ref="B756"/>
    <hyperlink r:id="rId9983" ref="C756"/>
    <hyperlink r:id="rId9984" ref="J756"/>
    <hyperlink r:id="rId9985" ref="K756"/>
    <hyperlink r:id="rId9986" ref="S756"/>
    <hyperlink r:id="rId9987" ref="T756"/>
    <hyperlink r:id="rId9988" ref="U756"/>
    <hyperlink r:id="rId9989" ref="V756"/>
    <hyperlink r:id="rId9990" ref="W756"/>
    <hyperlink r:id="rId9991" ref="X756"/>
    <hyperlink r:id="rId9992" ref="Y756"/>
    <hyperlink r:id="rId9993" ref="Z756"/>
    <hyperlink r:id="rId9994" ref="B757"/>
    <hyperlink r:id="rId9995" ref="C757"/>
    <hyperlink r:id="rId9996" ref="J757"/>
    <hyperlink r:id="rId9997" ref="K757"/>
    <hyperlink r:id="rId9998" ref="M757"/>
    <hyperlink r:id="rId9999" ref="N757"/>
    <hyperlink r:id="rId10000" ref="T757"/>
    <hyperlink r:id="rId10001" ref="U757"/>
    <hyperlink r:id="rId10002" ref="V757"/>
    <hyperlink r:id="rId10003" ref="W757"/>
    <hyperlink r:id="rId10004" ref="X757"/>
    <hyperlink r:id="rId10005" ref="Z757"/>
    <hyperlink r:id="rId10006" ref="B758"/>
    <hyperlink r:id="rId10007" ref="C758"/>
    <hyperlink r:id="rId10008" ref="J758"/>
    <hyperlink r:id="rId10009" ref="K758"/>
    <hyperlink r:id="rId10010" ref="M758"/>
    <hyperlink r:id="rId10011" ref="N758"/>
    <hyperlink r:id="rId10012" ref="S758"/>
    <hyperlink r:id="rId10013" ref="T758"/>
    <hyperlink r:id="rId10014" ref="U758"/>
    <hyperlink r:id="rId10015" ref="V758"/>
    <hyperlink r:id="rId10016" ref="W758"/>
    <hyperlink r:id="rId10017" ref="X758"/>
    <hyperlink r:id="rId10018" ref="Y758"/>
    <hyperlink r:id="rId10019" ref="Z758"/>
    <hyperlink r:id="rId10020" ref="B759"/>
    <hyperlink r:id="rId10021" ref="C759"/>
    <hyperlink r:id="rId10022" ref="J759"/>
    <hyperlink r:id="rId10023" ref="K759"/>
    <hyperlink r:id="rId10024" ref="N759"/>
    <hyperlink r:id="rId10025" ref="S759"/>
    <hyperlink r:id="rId10026" ref="T759"/>
    <hyperlink r:id="rId10027" ref="U759"/>
    <hyperlink r:id="rId10028" ref="V759"/>
    <hyperlink r:id="rId10029" ref="W759"/>
    <hyperlink r:id="rId10030" ref="X759"/>
    <hyperlink r:id="rId10031" ref="Y759"/>
    <hyperlink r:id="rId10032" ref="Z759"/>
    <hyperlink r:id="rId10033" ref="B760"/>
    <hyperlink r:id="rId10034" ref="C760"/>
    <hyperlink r:id="rId10035" ref="J760"/>
    <hyperlink r:id="rId10036" ref="K760"/>
    <hyperlink r:id="rId10037" ref="S760"/>
    <hyperlink r:id="rId10038" ref="T760"/>
    <hyperlink r:id="rId10039" ref="U760"/>
    <hyperlink r:id="rId10040" ref="V760"/>
    <hyperlink r:id="rId10041" ref="W760"/>
    <hyperlink r:id="rId10042" ref="Z760"/>
    <hyperlink r:id="rId10043" ref="B761"/>
    <hyperlink r:id="rId10044" ref="C761"/>
    <hyperlink r:id="rId10045" ref="J761"/>
    <hyperlink r:id="rId10046" ref="K761"/>
    <hyperlink r:id="rId10047" ref="M761"/>
    <hyperlink r:id="rId10048" ref="N761"/>
    <hyperlink r:id="rId10049" ref="S761"/>
    <hyperlink r:id="rId10050" ref="T761"/>
    <hyperlink r:id="rId10051" ref="U761"/>
    <hyperlink r:id="rId10052" ref="V761"/>
    <hyperlink r:id="rId10053" ref="W761"/>
    <hyperlink r:id="rId10054" ref="X761"/>
    <hyperlink r:id="rId10055" ref="Y761"/>
    <hyperlink r:id="rId10056" ref="Z761"/>
    <hyperlink r:id="rId10057" ref="B762"/>
    <hyperlink r:id="rId10058" ref="C762"/>
    <hyperlink r:id="rId10059" ref="J762"/>
    <hyperlink r:id="rId10060" ref="K762"/>
    <hyperlink r:id="rId10061" ref="M762"/>
    <hyperlink r:id="rId10062" ref="N762"/>
    <hyperlink r:id="rId10063" ref="S762"/>
    <hyperlink r:id="rId10064" ref="T762"/>
    <hyperlink r:id="rId10065" ref="U762"/>
    <hyperlink r:id="rId10066" ref="V762"/>
    <hyperlink r:id="rId10067" ref="W762"/>
    <hyperlink r:id="rId10068" ref="X762"/>
    <hyperlink r:id="rId10069" ref="Y762"/>
    <hyperlink r:id="rId10070" ref="Z762"/>
    <hyperlink r:id="rId10071" ref="B763"/>
    <hyperlink r:id="rId10072" ref="C763"/>
    <hyperlink r:id="rId10073" ref="J763"/>
    <hyperlink r:id="rId10074" ref="K763"/>
    <hyperlink r:id="rId10075" ref="S763"/>
    <hyperlink r:id="rId10076" ref="T763"/>
    <hyperlink r:id="rId10077" ref="U763"/>
    <hyperlink r:id="rId10078" ref="V763"/>
    <hyperlink r:id="rId10079" ref="W763"/>
    <hyperlink r:id="rId10080" ref="X763"/>
    <hyperlink r:id="rId10081" ref="Y763"/>
    <hyperlink r:id="rId10082" ref="Z763"/>
    <hyperlink r:id="rId10083" ref="B764"/>
    <hyperlink r:id="rId10084" ref="C764"/>
    <hyperlink r:id="rId10085" ref="J764"/>
    <hyperlink r:id="rId10086" ref="K764"/>
    <hyperlink r:id="rId10087" ref="M764"/>
    <hyperlink r:id="rId10088" ref="N764"/>
    <hyperlink r:id="rId10089" ref="S764"/>
    <hyperlink r:id="rId10090" ref="T764"/>
    <hyperlink r:id="rId10091" ref="U764"/>
    <hyperlink r:id="rId10092" ref="V764"/>
    <hyperlink r:id="rId10093" ref="W764"/>
    <hyperlink r:id="rId10094" ref="X764"/>
    <hyperlink r:id="rId10095" ref="Y764"/>
    <hyperlink r:id="rId10096" ref="Z764"/>
    <hyperlink r:id="rId10097" ref="B765"/>
    <hyperlink r:id="rId10098" ref="C765"/>
    <hyperlink r:id="rId10099" ref="J765"/>
    <hyperlink r:id="rId10100" ref="K765"/>
    <hyperlink r:id="rId10101" ref="N765"/>
    <hyperlink r:id="rId10102" ref="S765"/>
    <hyperlink r:id="rId10103" ref="T765"/>
    <hyperlink r:id="rId10104" ref="U765"/>
    <hyperlink r:id="rId10105" ref="V765"/>
    <hyperlink r:id="rId10106" ref="W765"/>
    <hyperlink r:id="rId10107" ref="X765"/>
    <hyperlink r:id="rId10108" ref="Y765"/>
    <hyperlink r:id="rId10109" ref="Z765"/>
    <hyperlink r:id="rId10110" ref="B766"/>
    <hyperlink r:id="rId10111" ref="C766"/>
    <hyperlink r:id="rId10112" ref="J766"/>
    <hyperlink r:id="rId10113" ref="K766"/>
    <hyperlink r:id="rId10114" ref="S766"/>
    <hyperlink r:id="rId10115" ref="T766"/>
    <hyperlink r:id="rId10116" ref="U766"/>
    <hyperlink r:id="rId10117" ref="V766"/>
    <hyperlink r:id="rId10118" ref="W766"/>
    <hyperlink r:id="rId10119" ref="X766"/>
    <hyperlink r:id="rId10120" ref="Y766"/>
    <hyperlink r:id="rId10121" ref="Z766"/>
    <hyperlink r:id="rId10122" ref="B767"/>
    <hyperlink r:id="rId10123" ref="C767"/>
    <hyperlink r:id="rId10124" ref="J767"/>
    <hyperlink r:id="rId10125" ref="K767"/>
    <hyperlink r:id="rId10126" ref="S767"/>
    <hyperlink r:id="rId10127" ref="T767"/>
    <hyperlink r:id="rId10128" ref="U767"/>
    <hyperlink r:id="rId10129" ref="V767"/>
    <hyperlink r:id="rId10130" ref="W767"/>
    <hyperlink r:id="rId10131" ref="X767"/>
    <hyperlink r:id="rId10132" ref="Y767"/>
    <hyperlink r:id="rId10133" ref="Z767"/>
    <hyperlink r:id="rId10134" ref="B768"/>
    <hyperlink r:id="rId10135" ref="C768"/>
    <hyperlink r:id="rId10136" ref="J768"/>
    <hyperlink r:id="rId10137" ref="K768"/>
    <hyperlink r:id="rId10138" ref="M768"/>
    <hyperlink r:id="rId10139" ref="N768"/>
    <hyperlink r:id="rId10140" ref="S768"/>
    <hyperlink r:id="rId10141" ref="T768"/>
    <hyperlink r:id="rId10142" ref="U768"/>
    <hyperlink r:id="rId10143" ref="V768"/>
    <hyperlink r:id="rId10144" ref="W768"/>
    <hyperlink r:id="rId10145" ref="X768"/>
    <hyperlink r:id="rId10146" ref="Z768"/>
    <hyperlink r:id="rId10147" ref="B769"/>
    <hyperlink r:id="rId10148" ref="C769"/>
    <hyperlink r:id="rId10149" ref="J769"/>
    <hyperlink r:id="rId10150" ref="K769"/>
    <hyperlink r:id="rId10151" ref="M769"/>
    <hyperlink r:id="rId10152" ref="N769"/>
    <hyperlink r:id="rId10153" ref="S769"/>
    <hyperlink r:id="rId10154" ref="T769"/>
    <hyperlink r:id="rId10155" ref="U769"/>
    <hyperlink r:id="rId10156" ref="V769"/>
    <hyperlink r:id="rId10157" ref="W769"/>
    <hyperlink r:id="rId10158" ref="X769"/>
    <hyperlink r:id="rId10159" ref="Z769"/>
    <hyperlink r:id="rId10160" ref="B770"/>
    <hyperlink r:id="rId10161" ref="C770"/>
    <hyperlink r:id="rId10162" ref="J770"/>
    <hyperlink r:id="rId10163" ref="K770"/>
    <hyperlink r:id="rId10164" ref="N770"/>
    <hyperlink r:id="rId10165" ref="T770"/>
    <hyperlink r:id="rId10166" ref="U770"/>
    <hyperlink r:id="rId10167" ref="W770"/>
    <hyperlink r:id="rId10168" ref="Z770"/>
    <hyperlink r:id="rId10169" ref="B771"/>
    <hyperlink r:id="rId10170" ref="C771"/>
    <hyperlink r:id="rId10171" ref="J771"/>
    <hyperlink r:id="rId10172" ref="K771"/>
    <hyperlink r:id="rId10173" ref="N771"/>
    <hyperlink r:id="rId10174" ref="S771"/>
    <hyperlink r:id="rId10175" ref="T771"/>
    <hyperlink r:id="rId10176" ref="U771"/>
    <hyperlink r:id="rId10177" ref="V771"/>
    <hyperlink r:id="rId10178" ref="W771"/>
    <hyperlink r:id="rId10179" ref="Y771"/>
    <hyperlink r:id="rId10180" ref="Z771"/>
    <hyperlink r:id="rId10181" ref="B772"/>
    <hyperlink r:id="rId10182" ref="C772"/>
    <hyperlink r:id="rId10183" ref="J772"/>
    <hyperlink r:id="rId10184" ref="K772"/>
    <hyperlink r:id="rId10185" ref="M772"/>
    <hyperlink r:id="rId10186" ref="N772"/>
    <hyperlink r:id="rId10187" ref="S772"/>
    <hyperlink r:id="rId10188" ref="T772"/>
    <hyperlink r:id="rId10189" ref="U772"/>
    <hyperlink r:id="rId10190" ref="V772"/>
    <hyperlink r:id="rId10191" ref="W772"/>
    <hyperlink r:id="rId10192" ref="X772"/>
    <hyperlink r:id="rId10193" ref="Z772"/>
    <hyperlink r:id="rId10194" ref="B773"/>
    <hyperlink r:id="rId10195" ref="C773"/>
    <hyperlink r:id="rId10196" ref="J773"/>
    <hyperlink r:id="rId10197" ref="K773"/>
    <hyperlink r:id="rId10198" ref="S773"/>
    <hyperlink r:id="rId10199" ref="T773"/>
    <hyperlink r:id="rId10200" ref="U773"/>
    <hyperlink r:id="rId10201" ref="V773"/>
    <hyperlink r:id="rId10202" ref="W773"/>
    <hyperlink r:id="rId10203" ref="X773"/>
    <hyperlink r:id="rId10204" ref="Y773"/>
    <hyperlink r:id="rId10205" ref="Z773"/>
    <hyperlink r:id="rId10206" ref="B774"/>
    <hyperlink r:id="rId10207" ref="C774"/>
    <hyperlink r:id="rId10208" ref="J774"/>
    <hyperlink r:id="rId10209" ref="K774"/>
    <hyperlink r:id="rId10210" ref="M774"/>
    <hyperlink r:id="rId10211" ref="N774"/>
    <hyperlink r:id="rId10212" ref="S774"/>
    <hyperlink r:id="rId10213" ref="T774"/>
    <hyperlink r:id="rId10214" ref="U774"/>
    <hyperlink r:id="rId10215" ref="V774"/>
    <hyperlink r:id="rId10216" ref="W774"/>
    <hyperlink r:id="rId10217" ref="X774"/>
    <hyperlink r:id="rId10218" ref="Y774"/>
    <hyperlink r:id="rId10219" ref="Z774"/>
    <hyperlink r:id="rId10220" ref="B775"/>
    <hyperlink r:id="rId10221" ref="C775"/>
    <hyperlink r:id="rId10222" ref="J775"/>
    <hyperlink r:id="rId10223" ref="K775"/>
    <hyperlink r:id="rId10224" ref="M775"/>
    <hyperlink r:id="rId10225" ref="N775"/>
    <hyperlink r:id="rId10226" ref="T775"/>
    <hyperlink r:id="rId10227" ref="U775"/>
    <hyperlink r:id="rId10228" ref="V775"/>
    <hyperlink r:id="rId10229" ref="W775"/>
    <hyperlink r:id="rId10230" ref="Z775"/>
    <hyperlink r:id="rId10231" ref="B776"/>
    <hyperlink r:id="rId10232" ref="C776"/>
    <hyperlink r:id="rId10233" ref="J776"/>
    <hyperlink r:id="rId10234" ref="K776"/>
    <hyperlink r:id="rId10235" ref="S776"/>
    <hyperlink r:id="rId10236" ref="T776"/>
    <hyperlink r:id="rId10237" ref="U776"/>
    <hyperlink r:id="rId10238" ref="W776"/>
    <hyperlink r:id="rId10239" ref="X776"/>
    <hyperlink r:id="rId10240" ref="Y776"/>
    <hyperlink r:id="rId10241" ref="Z776"/>
    <hyperlink r:id="rId10242" ref="B777"/>
    <hyperlink r:id="rId10243" ref="C777"/>
    <hyperlink r:id="rId10244" ref="J777"/>
    <hyperlink r:id="rId10245" ref="K777"/>
    <hyperlink r:id="rId10246" ref="S777"/>
    <hyperlink r:id="rId10247" ref="T777"/>
    <hyperlink r:id="rId10248" ref="U777"/>
    <hyperlink r:id="rId10249" ref="V777"/>
    <hyperlink r:id="rId10250" ref="W777"/>
    <hyperlink r:id="rId10251" ref="Z777"/>
    <hyperlink r:id="rId10252" ref="B778"/>
    <hyperlink r:id="rId10253" ref="C778"/>
    <hyperlink r:id="rId10254" ref="B779"/>
    <hyperlink r:id="rId10255" ref="C779"/>
    <hyperlink r:id="rId10256" ref="B780"/>
    <hyperlink r:id="rId10257" ref="C780"/>
    <hyperlink r:id="rId10258" ref="K780"/>
    <hyperlink r:id="rId10259" ref="N780"/>
    <hyperlink r:id="rId10260" ref="S780"/>
    <hyperlink r:id="rId10261" ref="T780"/>
    <hyperlink r:id="rId10262" ref="U780"/>
    <hyperlink r:id="rId10263" ref="V780"/>
    <hyperlink r:id="rId10264" ref="W780"/>
    <hyperlink r:id="rId10265" ref="Z780"/>
    <hyperlink r:id="rId10266" ref="B781"/>
    <hyperlink r:id="rId10267" ref="C781"/>
    <hyperlink r:id="rId10268" ref="J781"/>
    <hyperlink r:id="rId10269" ref="K781"/>
    <hyperlink r:id="rId10270" ref="N781"/>
    <hyperlink r:id="rId10271" ref="S781"/>
    <hyperlink r:id="rId10272" ref="T781"/>
    <hyperlink r:id="rId10273" ref="U781"/>
    <hyperlink r:id="rId10274" ref="V781"/>
    <hyperlink r:id="rId10275" ref="W781"/>
    <hyperlink r:id="rId10276" ref="X781"/>
    <hyperlink r:id="rId10277" ref="Y781"/>
    <hyperlink r:id="rId10278" ref="Z781"/>
    <hyperlink r:id="rId10279" ref="B782"/>
    <hyperlink r:id="rId10280" ref="C782"/>
    <hyperlink r:id="rId10281" ref="J782"/>
    <hyperlink r:id="rId10282" ref="K782"/>
    <hyperlink r:id="rId10283" ref="M782"/>
    <hyperlink r:id="rId10284" ref="N782"/>
    <hyperlink r:id="rId10285" ref="S782"/>
    <hyperlink r:id="rId10286" ref="T782"/>
    <hyperlink r:id="rId10287" ref="U782"/>
    <hyperlink r:id="rId10288" ref="V782"/>
    <hyperlink r:id="rId10289" ref="W782"/>
    <hyperlink r:id="rId10290" ref="X782"/>
    <hyperlink r:id="rId10291" ref="Y782"/>
    <hyperlink r:id="rId10292" ref="Z782"/>
    <hyperlink r:id="rId10293" ref="B783"/>
    <hyperlink r:id="rId10294" ref="C783"/>
    <hyperlink r:id="rId10295" ref="J783"/>
    <hyperlink r:id="rId10296" ref="K783"/>
    <hyperlink r:id="rId10297" ref="M783"/>
    <hyperlink r:id="rId10298" ref="N783"/>
    <hyperlink r:id="rId10299" ref="S783"/>
    <hyperlink r:id="rId10300" ref="T783"/>
    <hyperlink r:id="rId10301" ref="U783"/>
    <hyperlink r:id="rId10302" ref="V783"/>
    <hyperlink r:id="rId10303" ref="W783"/>
    <hyperlink r:id="rId10304" ref="X783"/>
    <hyperlink r:id="rId10305" ref="Z783"/>
    <hyperlink r:id="rId10306" ref="B784"/>
    <hyperlink r:id="rId10307" ref="C784"/>
    <hyperlink r:id="rId10308" ref="J784"/>
    <hyperlink r:id="rId10309" ref="K784"/>
    <hyperlink r:id="rId10310" ref="M784"/>
    <hyperlink r:id="rId10311" ref="N784"/>
    <hyperlink r:id="rId10312" ref="S784"/>
    <hyperlink r:id="rId10313" ref="T784"/>
    <hyperlink r:id="rId10314" ref="U784"/>
    <hyperlink r:id="rId10315" ref="V784"/>
    <hyperlink r:id="rId10316" ref="W784"/>
    <hyperlink r:id="rId10317" ref="X784"/>
    <hyperlink r:id="rId10318" ref="Y784"/>
    <hyperlink r:id="rId10319" ref="Z784"/>
    <hyperlink r:id="rId10320" ref="B785"/>
    <hyperlink r:id="rId10321" ref="C785"/>
    <hyperlink r:id="rId10322" ref="J785"/>
    <hyperlink r:id="rId10323" ref="K785"/>
    <hyperlink r:id="rId10324" ref="M785"/>
    <hyperlink r:id="rId10325" ref="N785"/>
    <hyperlink r:id="rId10326" ref="S785"/>
    <hyperlink r:id="rId10327" ref="T785"/>
    <hyperlink r:id="rId10328" ref="U785"/>
    <hyperlink r:id="rId10329" ref="V785"/>
    <hyperlink r:id="rId10330" ref="W785"/>
    <hyperlink r:id="rId10331" ref="X785"/>
    <hyperlink r:id="rId10332" ref="Y785"/>
    <hyperlink r:id="rId10333" ref="Z785"/>
    <hyperlink r:id="rId10334" ref="B786"/>
    <hyperlink r:id="rId10335" ref="C786"/>
    <hyperlink r:id="rId10336" ref="J786"/>
    <hyperlink r:id="rId10337" ref="K786"/>
    <hyperlink r:id="rId10338" ref="M786"/>
    <hyperlink r:id="rId10339" ref="N786"/>
    <hyperlink r:id="rId10340" ref="S786"/>
    <hyperlink r:id="rId10341" ref="T786"/>
    <hyperlink r:id="rId10342" ref="U786"/>
    <hyperlink r:id="rId10343" ref="V786"/>
    <hyperlink r:id="rId10344" ref="W786"/>
    <hyperlink r:id="rId10345" ref="X786"/>
    <hyperlink r:id="rId10346" ref="Y786"/>
    <hyperlink r:id="rId10347" ref="Z786"/>
    <hyperlink r:id="rId10348" ref="B787"/>
    <hyperlink r:id="rId10349" ref="C787"/>
    <hyperlink r:id="rId10350" ref="J787"/>
    <hyperlink r:id="rId10351" ref="K787"/>
    <hyperlink r:id="rId10352" ref="S787"/>
    <hyperlink r:id="rId10353" ref="T787"/>
    <hyperlink r:id="rId10354" ref="U787"/>
    <hyperlink r:id="rId10355" ref="V787"/>
    <hyperlink r:id="rId10356" ref="W787"/>
    <hyperlink r:id="rId10357" ref="X787"/>
    <hyperlink r:id="rId10358" ref="Y787"/>
    <hyperlink r:id="rId10359" ref="Z787"/>
    <hyperlink r:id="rId10360" ref="B788"/>
    <hyperlink r:id="rId10361" ref="C788"/>
    <hyperlink r:id="rId10362" ref="J788"/>
    <hyperlink r:id="rId10363" ref="K788"/>
    <hyperlink r:id="rId10364" ref="M788"/>
    <hyperlink r:id="rId10365" ref="N788"/>
    <hyperlink r:id="rId10366" ref="S788"/>
    <hyperlink r:id="rId10367" ref="T788"/>
    <hyperlink r:id="rId10368" ref="U788"/>
    <hyperlink r:id="rId10369" ref="V788"/>
    <hyperlink r:id="rId10370" ref="W788"/>
    <hyperlink r:id="rId10371" ref="X788"/>
    <hyperlink r:id="rId10372" ref="Y788"/>
    <hyperlink r:id="rId10373" ref="Z788"/>
    <hyperlink r:id="rId10374" ref="B789"/>
    <hyperlink r:id="rId10375" ref="C789"/>
    <hyperlink r:id="rId10376" ref="J789"/>
    <hyperlink r:id="rId10377" ref="K789"/>
    <hyperlink r:id="rId10378" ref="M789"/>
    <hyperlink r:id="rId10379" ref="N789"/>
    <hyperlink r:id="rId10380" ref="S789"/>
    <hyperlink r:id="rId10381" ref="T789"/>
    <hyperlink r:id="rId10382" ref="U789"/>
    <hyperlink r:id="rId10383" ref="V789"/>
    <hyperlink r:id="rId10384" ref="W789"/>
    <hyperlink r:id="rId10385" ref="X789"/>
    <hyperlink r:id="rId10386" ref="Y789"/>
    <hyperlink r:id="rId10387" ref="Z789"/>
    <hyperlink r:id="rId10388" ref="B790"/>
    <hyperlink r:id="rId10389" ref="C790"/>
    <hyperlink r:id="rId10390" ref="J790"/>
    <hyperlink r:id="rId10391" ref="K790"/>
    <hyperlink r:id="rId10392" ref="M790"/>
    <hyperlink r:id="rId10393" ref="N790"/>
    <hyperlink r:id="rId10394" ref="S790"/>
    <hyperlink r:id="rId10395" ref="T790"/>
    <hyperlink r:id="rId10396" ref="U790"/>
    <hyperlink r:id="rId10397" ref="V790"/>
    <hyperlink r:id="rId10398" ref="W790"/>
    <hyperlink r:id="rId10399" ref="X790"/>
    <hyperlink r:id="rId10400" ref="Y790"/>
    <hyperlink r:id="rId10401" ref="Z790"/>
    <hyperlink r:id="rId10402" ref="B791"/>
    <hyperlink r:id="rId10403" ref="C791"/>
    <hyperlink r:id="rId10404" ref="J791"/>
    <hyperlink r:id="rId10405" ref="K791"/>
    <hyperlink r:id="rId10406" ref="M791"/>
    <hyperlink r:id="rId10407" ref="N791"/>
    <hyperlink r:id="rId10408" ref="S791"/>
    <hyperlink r:id="rId10409" ref="T791"/>
    <hyperlink r:id="rId10410" ref="U791"/>
    <hyperlink r:id="rId10411" ref="V791"/>
    <hyperlink r:id="rId10412" ref="W791"/>
    <hyperlink r:id="rId10413" ref="X791"/>
    <hyperlink r:id="rId10414" ref="Y791"/>
    <hyperlink r:id="rId10415" ref="Z791"/>
    <hyperlink r:id="rId10416" ref="B792"/>
    <hyperlink r:id="rId10417" ref="C792"/>
    <hyperlink r:id="rId10418" ref="J792"/>
    <hyperlink r:id="rId10419" ref="K792"/>
    <hyperlink r:id="rId10420" ref="M792"/>
    <hyperlink r:id="rId10421" ref="N792"/>
    <hyperlink r:id="rId10422" ref="S792"/>
    <hyperlink r:id="rId10423" ref="T792"/>
    <hyperlink r:id="rId10424" ref="U792"/>
    <hyperlink r:id="rId10425" ref="V792"/>
    <hyperlink r:id="rId10426" ref="W792"/>
    <hyperlink r:id="rId10427" ref="X792"/>
    <hyperlink r:id="rId10428" ref="Y792"/>
    <hyperlink r:id="rId10429" ref="Z792"/>
    <hyperlink r:id="rId10430" ref="B793"/>
    <hyperlink r:id="rId10431" ref="C793"/>
    <hyperlink r:id="rId10432" ref="J793"/>
    <hyperlink r:id="rId10433" ref="K793"/>
    <hyperlink r:id="rId10434" ref="M793"/>
    <hyperlink r:id="rId10435" ref="N793"/>
    <hyperlink r:id="rId10436" ref="S793"/>
    <hyperlink r:id="rId10437" ref="T793"/>
    <hyperlink r:id="rId10438" ref="U793"/>
    <hyperlink r:id="rId10439" ref="V793"/>
    <hyperlink r:id="rId10440" ref="W793"/>
    <hyperlink r:id="rId10441" ref="X793"/>
    <hyperlink r:id="rId10442" ref="Y793"/>
    <hyperlink r:id="rId10443" ref="Z793"/>
    <hyperlink r:id="rId10444" ref="B794"/>
    <hyperlink r:id="rId10445" ref="C794"/>
    <hyperlink r:id="rId10446" ref="J794"/>
    <hyperlink r:id="rId10447" ref="K794"/>
    <hyperlink r:id="rId10448" ref="M794"/>
    <hyperlink r:id="rId10449" ref="N794"/>
    <hyperlink r:id="rId10450" ref="S794"/>
    <hyperlink r:id="rId10451" ref="T794"/>
    <hyperlink r:id="rId10452" ref="U794"/>
    <hyperlink r:id="rId10453" ref="V794"/>
    <hyperlink r:id="rId10454" ref="W794"/>
    <hyperlink r:id="rId10455" ref="X794"/>
    <hyperlink r:id="rId10456" ref="Y794"/>
    <hyperlink r:id="rId10457" ref="Z794"/>
    <hyperlink r:id="rId10458" ref="B795"/>
    <hyperlink r:id="rId10459" ref="C795"/>
    <hyperlink r:id="rId10460" ref="J795"/>
    <hyperlink r:id="rId10461" ref="K795"/>
    <hyperlink r:id="rId10462" ref="M795"/>
    <hyperlink r:id="rId10463" ref="N795"/>
    <hyperlink r:id="rId10464" ref="S795"/>
    <hyperlink r:id="rId10465" ref="T795"/>
    <hyperlink r:id="rId10466" ref="U795"/>
    <hyperlink r:id="rId10467" ref="V795"/>
    <hyperlink r:id="rId10468" ref="W795"/>
    <hyperlink r:id="rId10469" ref="X795"/>
    <hyperlink r:id="rId10470" ref="Y795"/>
    <hyperlink r:id="rId10471" ref="Z795"/>
    <hyperlink r:id="rId10472" ref="B796"/>
    <hyperlink r:id="rId10473" ref="C796"/>
    <hyperlink r:id="rId10474" ref="J796"/>
    <hyperlink r:id="rId10475" ref="K796"/>
    <hyperlink r:id="rId10476" ref="M796"/>
    <hyperlink r:id="rId10477" ref="N796"/>
    <hyperlink r:id="rId10478" ref="S796"/>
    <hyperlink r:id="rId10479" ref="T796"/>
    <hyperlink r:id="rId10480" ref="U796"/>
    <hyperlink r:id="rId10481" ref="V796"/>
    <hyperlink r:id="rId10482" ref="W796"/>
    <hyperlink r:id="rId10483" ref="X796"/>
    <hyperlink r:id="rId10484" ref="Y796"/>
    <hyperlink r:id="rId10485" ref="Z796"/>
    <hyperlink r:id="rId10486" ref="B797"/>
    <hyperlink r:id="rId10487" ref="C797"/>
    <hyperlink r:id="rId10488" ref="J797"/>
    <hyperlink r:id="rId10489" ref="K797"/>
    <hyperlink r:id="rId10490" ref="M797"/>
    <hyperlink r:id="rId10491" ref="N797"/>
    <hyperlink r:id="rId10492" ref="S797"/>
    <hyperlink r:id="rId10493" ref="T797"/>
    <hyperlink r:id="rId10494" ref="U797"/>
    <hyperlink r:id="rId10495" ref="V797"/>
    <hyperlink r:id="rId10496" ref="W797"/>
    <hyperlink r:id="rId10497" ref="X797"/>
    <hyperlink r:id="rId10498" ref="Y797"/>
    <hyperlink r:id="rId10499" ref="Z797"/>
    <hyperlink r:id="rId10500" ref="B798"/>
    <hyperlink r:id="rId10501" ref="C798"/>
    <hyperlink r:id="rId10502" ref="J798"/>
    <hyperlink r:id="rId10503" ref="K798"/>
    <hyperlink r:id="rId10504" ref="S798"/>
    <hyperlink r:id="rId10505" ref="T798"/>
    <hyperlink r:id="rId10506" ref="U798"/>
    <hyperlink r:id="rId10507" ref="V798"/>
    <hyperlink r:id="rId10508" ref="W798"/>
    <hyperlink r:id="rId10509" ref="X798"/>
    <hyperlink r:id="rId10510" ref="Y798"/>
    <hyperlink r:id="rId10511" ref="Z798"/>
    <hyperlink r:id="rId10512" ref="B799"/>
    <hyperlink r:id="rId10513" ref="C799"/>
    <hyperlink r:id="rId10514" ref="J799"/>
    <hyperlink r:id="rId10515" ref="K799"/>
    <hyperlink r:id="rId10516" ref="M799"/>
    <hyperlink r:id="rId10517" ref="N799"/>
    <hyperlink r:id="rId10518" ref="S799"/>
    <hyperlink r:id="rId10519" ref="T799"/>
    <hyperlink r:id="rId10520" ref="U799"/>
    <hyperlink r:id="rId10521" ref="V799"/>
    <hyperlink r:id="rId10522" ref="W799"/>
    <hyperlink r:id="rId10523" ref="X799"/>
    <hyperlink r:id="rId10524" ref="Y799"/>
    <hyperlink r:id="rId10525" ref="Z799"/>
    <hyperlink r:id="rId10526" ref="B800"/>
    <hyperlink r:id="rId10527" ref="C800"/>
    <hyperlink r:id="rId10528" ref="J800"/>
    <hyperlink r:id="rId10529" ref="K800"/>
    <hyperlink r:id="rId10530" ref="M800"/>
    <hyperlink r:id="rId10531" ref="N800"/>
    <hyperlink r:id="rId10532" ref="S800"/>
    <hyperlink r:id="rId10533" ref="T800"/>
    <hyperlink r:id="rId10534" ref="U800"/>
    <hyperlink r:id="rId10535" ref="V800"/>
    <hyperlink r:id="rId10536" ref="W800"/>
    <hyperlink r:id="rId10537" ref="X800"/>
    <hyperlink r:id="rId10538" ref="Y800"/>
    <hyperlink r:id="rId10539" ref="Z800"/>
    <hyperlink r:id="rId10540" ref="B801"/>
    <hyperlink r:id="rId10541" ref="C801"/>
    <hyperlink r:id="rId10542" ref="J801"/>
    <hyperlink r:id="rId10543" ref="K801"/>
    <hyperlink r:id="rId10544" ref="M801"/>
    <hyperlink r:id="rId10545" ref="N801"/>
    <hyperlink r:id="rId10546" ref="S801"/>
    <hyperlink r:id="rId10547" ref="T801"/>
    <hyperlink r:id="rId10548" ref="U801"/>
    <hyperlink r:id="rId10549" ref="V801"/>
    <hyperlink r:id="rId10550" ref="W801"/>
    <hyperlink r:id="rId10551" ref="X801"/>
    <hyperlink r:id="rId10552" ref="Y801"/>
    <hyperlink r:id="rId10553" ref="Z801"/>
    <hyperlink r:id="rId10554" ref="B802"/>
    <hyperlink r:id="rId10555" ref="C802"/>
    <hyperlink r:id="rId10556" ref="J802"/>
    <hyperlink r:id="rId10557" ref="K802"/>
    <hyperlink r:id="rId10558" ref="M802"/>
    <hyperlink r:id="rId10559" ref="N802"/>
    <hyperlink r:id="rId10560" ref="S802"/>
    <hyperlink r:id="rId10561" ref="T802"/>
    <hyperlink r:id="rId10562" ref="U802"/>
    <hyperlink r:id="rId10563" ref="V802"/>
    <hyperlink r:id="rId10564" ref="W802"/>
    <hyperlink r:id="rId10565" ref="X802"/>
    <hyperlink r:id="rId10566" ref="Y802"/>
    <hyperlink r:id="rId10567" ref="Z802"/>
    <hyperlink r:id="rId10568" ref="B803"/>
    <hyperlink r:id="rId10569" ref="C803"/>
    <hyperlink r:id="rId10570" ref="J803"/>
    <hyperlink r:id="rId10571" ref="K803"/>
    <hyperlink r:id="rId10572" ref="M803"/>
    <hyperlink r:id="rId10573" ref="N803"/>
    <hyperlink r:id="rId10574" ref="S803"/>
    <hyperlink r:id="rId10575" ref="T803"/>
    <hyperlink r:id="rId10576" ref="U803"/>
    <hyperlink r:id="rId10577" ref="V803"/>
    <hyperlink r:id="rId10578" ref="W803"/>
    <hyperlink r:id="rId10579" ref="X803"/>
    <hyperlink r:id="rId10580" ref="Y803"/>
    <hyperlink r:id="rId10581" ref="Z803"/>
    <hyperlink r:id="rId10582" ref="B804"/>
    <hyperlink r:id="rId10583" ref="C804"/>
    <hyperlink r:id="rId10584" ref="J804"/>
    <hyperlink r:id="rId10585" ref="K804"/>
    <hyperlink r:id="rId10586" ref="M804"/>
    <hyperlink r:id="rId10587" ref="N804"/>
    <hyperlink r:id="rId10588" ref="S804"/>
    <hyperlink r:id="rId10589" ref="T804"/>
    <hyperlink r:id="rId10590" ref="U804"/>
    <hyperlink r:id="rId10591" ref="V804"/>
    <hyperlink r:id="rId10592" ref="W804"/>
    <hyperlink r:id="rId10593" ref="X804"/>
    <hyperlink r:id="rId10594" ref="Y804"/>
    <hyperlink r:id="rId10595" ref="Z804"/>
    <hyperlink r:id="rId10596" ref="B805"/>
    <hyperlink r:id="rId10597" ref="C805"/>
    <hyperlink r:id="rId10598" ref="J805"/>
    <hyperlink r:id="rId10599" ref="K805"/>
    <hyperlink r:id="rId10600" ref="M805"/>
    <hyperlink r:id="rId10601" ref="N805"/>
    <hyperlink r:id="rId10602" ref="S805"/>
    <hyperlink r:id="rId10603" ref="T805"/>
    <hyperlink r:id="rId10604" ref="U805"/>
    <hyperlink r:id="rId10605" ref="V805"/>
    <hyperlink r:id="rId10606" ref="W805"/>
    <hyperlink r:id="rId10607" ref="X805"/>
    <hyperlink r:id="rId10608" ref="Y805"/>
    <hyperlink r:id="rId10609" ref="Z805"/>
    <hyperlink r:id="rId10610" ref="B806"/>
    <hyperlink r:id="rId10611" ref="C806"/>
    <hyperlink r:id="rId10612" ref="J806"/>
    <hyperlink r:id="rId10613" ref="K806"/>
    <hyperlink r:id="rId10614" ref="M806"/>
    <hyperlink r:id="rId10615" ref="N806"/>
    <hyperlink r:id="rId10616" ref="S806"/>
    <hyperlink r:id="rId10617" ref="T806"/>
    <hyperlink r:id="rId10618" ref="U806"/>
    <hyperlink r:id="rId10619" ref="V806"/>
    <hyperlink r:id="rId10620" ref="W806"/>
    <hyperlink r:id="rId10621" ref="X806"/>
    <hyperlink r:id="rId10622" ref="Y806"/>
    <hyperlink r:id="rId10623" ref="Z806"/>
    <hyperlink r:id="rId10624" ref="B807"/>
    <hyperlink r:id="rId10625" ref="C807"/>
    <hyperlink r:id="rId10626" ref="J807"/>
    <hyperlink r:id="rId10627" ref="K807"/>
    <hyperlink r:id="rId10628" ref="S807"/>
    <hyperlink r:id="rId10629" ref="T807"/>
    <hyperlink r:id="rId10630" ref="U807"/>
    <hyperlink r:id="rId10631" ref="V807"/>
    <hyperlink r:id="rId10632" ref="W807"/>
    <hyperlink r:id="rId10633" ref="X807"/>
    <hyperlink r:id="rId10634" ref="Y807"/>
    <hyperlink r:id="rId10635" ref="Z807"/>
    <hyperlink r:id="rId10636" ref="B808"/>
    <hyperlink r:id="rId10637" ref="C808"/>
    <hyperlink r:id="rId10638" ref="J808"/>
    <hyperlink r:id="rId10639" ref="K808"/>
    <hyperlink r:id="rId10640" ref="N808"/>
    <hyperlink r:id="rId10641" ref="S808"/>
    <hyperlink r:id="rId10642" ref="T808"/>
    <hyperlink r:id="rId10643" ref="U808"/>
    <hyperlink r:id="rId10644" ref="V808"/>
    <hyperlink r:id="rId10645" ref="W808"/>
    <hyperlink r:id="rId10646" ref="X808"/>
    <hyperlink r:id="rId10647" ref="Y808"/>
    <hyperlink r:id="rId10648" ref="Z808"/>
    <hyperlink r:id="rId10649" ref="B809"/>
    <hyperlink r:id="rId10650" ref="C809"/>
    <hyperlink r:id="rId10651" ref="J809"/>
    <hyperlink r:id="rId10652" ref="K809"/>
    <hyperlink r:id="rId10653" ref="M809"/>
    <hyperlink r:id="rId10654" ref="N809"/>
    <hyperlink r:id="rId10655" ref="S809"/>
    <hyperlink r:id="rId10656" ref="T809"/>
    <hyperlink r:id="rId10657" ref="U809"/>
    <hyperlink r:id="rId10658" ref="V809"/>
    <hyperlink r:id="rId10659" ref="W809"/>
    <hyperlink r:id="rId10660" ref="X809"/>
    <hyperlink r:id="rId10661" ref="Y809"/>
    <hyperlink r:id="rId10662" ref="Z809"/>
    <hyperlink r:id="rId10663" ref="B810"/>
    <hyperlink r:id="rId10664" ref="C810"/>
    <hyperlink r:id="rId10665" ref="J810"/>
    <hyperlink r:id="rId10666" ref="K810"/>
    <hyperlink r:id="rId10667" ref="M810"/>
    <hyperlink r:id="rId10668" ref="N810"/>
    <hyperlink r:id="rId10669" ref="S810"/>
    <hyperlink r:id="rId10670" ref="T810"/>
    <hyperlink r:id="rId10671" ref="U810"/>
    <hyperlink r:id="rId10672" ref="V810"/>
    <hyperlink r:id="rId10673" ref="W810"/>
    <hyperlink r:id="rId10674" ref="X810"/>
    <hyperlink r:id="rId10675" ref="Y810"/>
    <hyperlink r:id="rId10676" ref="Z810"/>
    <hyperlink r:id="rId10677" ref="B811"/>
    <hyperlink r:id="rId10678" ref="C811"/>
    <hyperlink r:id="rId10679" ref="J811"/>
    <hyperlink r:id="rId10680" ref="K811"/>
    <hyperlink r:id="rId10681" ref="M811"/>
    <hyperlink r:id="rId10682" ref="N811"/>
    <hyperlink r:id="rId10683" ref="S811"/>
    <hyperlink r:id="rId10684" ref="T811"/>
    <hyperlink r:id="rId10685" ref="U811"/>
    <hyperlink r:id="rId10686" ref="V811"/>
    <hyperlink r:id="rId10687" ref="W811"/>
    <hyperlink r:id="rId10688" ref="X811"/>
    <hyperlink r:id="rId10689" ref="Y811"/>
    <hyperlink r:id="rId10690" ref="Z811"/>
    <hyperlink r:id="rId10691" ref="B812"/>
    <hyperlink r:id="rId10692" ref="C812"/>
    <hyperlink r:id="rId10693" ref="J812"/>
    <hyperlink r:id="rId10694" ref="K812"/>
    <hyperlink r:id="rId10695" ref="M812"/>
    <hyperlink r:id="rId10696" ref="N812"/>
    <hyperlink r:id="rId10697" ref="S812"/>
    <hyperlink r:id="rId10698" ref="T812"/>
    <hyperlink r:id="rId10699" ref="U812"/>
    <hyperlink r:id="rId10700" ref="V812"/>
    <hyperlink r:id="rId10701" ref="W812"/>
    <hyperlink r:id="rId10702" ref="X812"/>
    <hyperlink r:id="rId10703" ref="Y812"/>
    <hyperlink r:id="rId10704" ref="Z812"/>
    <hyperlink r:id="rId10705" ref="B813"/>
    <hyperlink r:id="rId10706" ref="C813"/>
    <hyperlink r:id="rId10707" ref="J813"/>
    <hyperlink r:id="rId10708" ref="K813"/>
    <hyperlink r:id="rId10709" ref="M813"/>
    <hyperlink r:id="rId10710" ref="N813"/>
    <hyperlink r:id="rId10711" ref="S813"/>
    <hyperlink r:id="rId10712" ref="T813"/>
    <hyperlink r:id="rId10713" ref="U813"/>
    <hyperlink r:id="rId10714" ref="V813"/>
    <hyperlink r:id="rId10715" ref="W813"/>
    <hyperlink r:id="rId10716" ref="X813"/>
    <hyperlink r:id="rId10717" ref="Y813"/>
    <hyperlink r:id="rId10718" ref="Z813"/>
    <hyperlink r:id="rId10719" ref="B814"/>
    <hyperlink r:id="rId10720" ref="C814"/>
    <hyperlink r:id="rId10721" ref="J814"/>
    <hyperlink r:id="rId10722" ref="K814"/>
    <hyperlink r:id="rId10723" ref="M814"/>
    <hyperlink r:id="rId10724" ref="N814"/>
    <hyperlink r:id="rId10725" ref="S814"/>
    <hyperlink r:id="rId10726" ref="T814"/>
    <hyperlink r:id="rId10727" ref="U814"/>
    <hyperlink r:id="rId10728" ref="V814"/>
    <hyperlink r:id="rId10729" ref="W814"/>
    <hyperlink r:id="rId10730" ref="X814"/>
    <hyperlink r:id="rId10731" ref="Y814"/>
    <hyperlink r:id="rId10732" ref="Z814"/>
    <hyperlink r:id="rId10733" ref="B815"/>
    <hyperlink r:id="rId10734" ref="C815"/>
    <hyperlink r:id="rId10735" ref="J815"/>
    <hyperlink r:id="rId10736" ref="K815"/>
    <hyperlink r:id="rId10737" ref="M815"/>
    <hyperlink r:id="rId10738" ref="N815"/>
    <hyperlink r:id="rId10739" ref="S815"/>
    <hyperlink r:id="rId10740" ref="T815"/>
    <hyperlink r:id="rId10741" ref="U815"/>
    <hyperlink r:id="rId10742" ref="V815"/>
    <hyperlink r:id="rId10743" ref="W815"/>
    <hyperlink r:id="rId10744" ref="X815"/>
    <hyperlink r:id="rId10745" ref="Y815"/>
    <hyperlink r:id="rId10746" ref="Z815"/>
    <hyperlink r:id="rId10747" ref="B816"/>
    <hyperlink r:id="rId10748" ref="C816"/>
    <hyperlink r:id="rId10749" ref="J816"/>
    <hyperlink r:id="rId10750" ref="K816"/>
    <hyperlink r:id="rId10751" ref="M816"/>
    <hyperlink r:id="rId10752" ref="N816"/>
    <hyperlink r:id="rId10753" ref="S816"/>
    <hyperlink r:id="rId10754" ref="T816"/>
    <hyperlink r:id="rId10755" ref="U816"/>
    <hyperlink r:id="rId10756" ref="V816"/>
    <hyperlink r:id="rId10757" ref="W816"/>
    <hyperlink r:id="rId10758" ref="X816"/>
    <hyperlink r:id="rId10759" ref="Y816"/>
    <hyperlink r:id="rId10760" ref="Z816"/>
    <hyperlink r:id="rId10761" ref="B817"/>
    <hyperlink r:id="rId10762" ref="C817"/>
    <hyperlink r:id="rId10763" ref="J817"/>
    <hyperlink r:id="rId10764" ref="K817"/>
    <hyperlink r:id="rId10765" ref="M817"/>
    <hyperlink r:id="rId10766" ref="N817"/>
    <hyperlink r:id="rId10767" ref="S817"/>
    <hyperlink r:id="rId10768" ref="T817"/>
    <hyperlink r:id="rId10769" ref="U817"/>
    <hyperlink r:id="rId10770" ref="V817"/>
    <hyperlink r:id="rId10771" ref="W817"/>
    <hyperlink r:id="rId10772" ref="X817"/>
    <hyperlink r:id="rId10773" ref="Y817"/>
    <hyperlink r:id="rId10774" ref="Z817"/>
    <hyperlink r:id="rId10775" ref="B818"/>
    <hyperlink r:id="rId10776" ref="C818"/>
    <hyperlink r:id="rId10777" ref="J818"/>
    <hyperlink r:id="rId10778" ref="K818"/>
    <hyperlink r:id="rId10779" ref="M818"/>
    <hyperlink r:id="rId10780" ref="N818"/>
    <hyperlink r:id="rId10781" ref="S818"/>
    <hyperlink r:id="rId10782" ref="T818"/>
    <hyperlink r:id="rId10783" ref="U818"/>
    <hyperlink r:id="rId10784" ref="V818"/>
    <hyperlink r:id="rId10785" ref="W818"/>
    <hyperlink r:id="rId10786" ref="X818"/>
    <hyperlink r:id="rId10787" ref="Y818"/>
    <hyperlink r:id="rId10788" ref="Z818"/>
    <hyperlink r:id="rId10789" ref="B819"/>
    <hyperlink r:id="rId10790" ref="C819"/>
    <hyperlink r:id="rId10791" ref="J819"/>
    <hyperlink r:id="rId10792" ref="K819"/>
    <hyperlink r:id="rId10793" ref="M819"/>
    <hyperlink r:id="rId10794" ref="N819"/>
    <hyperlink r:id="rId10795" ref="S819"/>
    <hyperlink r:id="rId10796" ref="T819"/>
    <hyperlink r:id="rId10797" ref="U819"/>
    <hyperlink r:id="rId10798" ref="V819"/>
    <hyperlink r:id="rId10799" ref="W819"/>
    <hyperlink r:id="rId10800" ref="X819"/>
    <hyperlink r:id="rId10801" ref="Y819"/>
    <hyperlink r:id="rId10802" ref="Z819"/>
    <hyperlink r:id="rId10803" ref="B820"/>
    <hyperlink r:id="rId10804" ref="C820"/>
    <hyperlink r:id="rId10805" ref="J820"/>
    <hyperlink r:id="rId10806" ref="K820"/>
    <hyperlink r:id="rId10807" ref="M820"/>
    <hyperlink r:id="rId10808" ref="N820"/>
    <hyperlink r:id="rId10809" ref="S820"/>
    <hyperlink r:id="rId10810" ref="T820"/>
    <hyperlink r:id="rId10811" ref="U820"/>
    <hyperlink r:id="rId10812" ref="V820"/>
    <hyperlink r:id="rId10813" ref="W820"/>
    <hyperlink r:id="rId10814" ref="X820"/>
    <hyperlink r:id="rId10815" ref="Y820"/>
    <hyperlink r:id="rId10816" ref="Z820"/>
    <hyperlink r:id="rId10817" ref="B821"/>
    <hyperlink r:id="rId10818" ref="C821"/>
    <hyperlink r:id="rId10819" ref="J821"/>
    <hyperlink r:id="rId10820" ref="K821"/>
    <hyperlink r:id="rId10821" ref="S821"/>
    <hyperlink r:id="rId10822" ref="T821"/>
    <hyperlink r:id="rId10823" ref="U821"/>
    <hyperlink r:id="rId10824" ref="V821"/>
    <hyperlink r:id="rId10825" ref="W821"/>
    <hyperlink r:id="rId10826" ref="X821"/>
    <hyperlink r:id="rId10827" ref="Y821"/>
    <hyperlink r:id="rId10828" ref="Z821"/>
    <hyperlink r:id="rId10829" ref="B822"/>
    <hyperlink r:id="rId10830" ref="C822"/>
    <hyperlink r:id="rId10831" ref="J822"/>
    <hyperlink r:id="rId10832" ref="K822"/>
    <hyperlink r:id="rId10833" ref="M822"/>
    <hyperlink r:id="rId10834" ref="N822"/>
    <hyperlink r:id="rId10835" ref="S822"/>
    <hyperlink r:id="rId10836" ref="T822"/>
    <hyperlink r:id="rId10837" ref="U822"/>
    <hyperlink r:id="rId10838" ref="V822"/>
    <hyperlink r:id="rId10839" ref="W822"/>
    <hyperlink r:id="rId10840" ref="X822"/>
    <hyperlink r:id="rId10841" ref="Y822"/>
    <hyperlink r:id="rId10842" ref="Z822"/>
    <hyperlink r:id="rId10843" ref="B823"/>
    <hyperlink r:id="rId10844" ref="C823"/>
    <hyperlink r:id="rId10845" ref="J823"/>
    <hyperlink r:id="rId10846" ref="K823"/>
    <hyperlink r:id="rId10847" ref="M823"/>
    <hyperlink r:id="rId10848" ref="N823"/>
    <hyperlink r:id="rId10849" ref="S823"/>
    <hyperlink r:id="rId10850" ref="T823"/>
    <hyperlink r:id="rId10851" ref="U823"/>
    <hyperlink r:id="rId10852" ref="V823"/>
    <hyperlink r:id="rId10853" ref="W823"/>
    <hyperlink r:id="rId10854" ref="X823"/>
    <hyperlink r:id="rId10855" ref="Z823"/>
    <hyperlink r:id="rId10856" ref="B824"/>
    <hyperlink r:id="rId10857" ref="C824"/>
    <hyperlink r:id="rId10858" ref="J824"/>
    <hyperlink r:id="rId10859" ref="K824"/>
    <hyperlink r:id="rId10860" ref="M824"/>
    <hyperlink r:id="rId10861" ref="N824"/>
    <hyperlink r:id="rId10862" ref="S824"/>
    <hyperlink r:id="rId10863" ref="T824"/>
    <hyperlink r:id="rId10864" ref="U824"/>
    <hyperlink r:id="rId10865" ref="V824"/>
    <hyperlink r:id="rId10866" ref="W824"/>
    <hyperlink r:id="rId10867" ref="X824"/>
    <hyperlink r:id="rId10868" ref="Y824"/>
    <hyperlink r:id="rId10869" ref="Z824"/>
    <hyperlink r:id="rId10870" ref="B825"/>
    <hyperlink r:id="rId10871" ref="C825"/>
    <hyperlink r:id="rId10872" ref="J825"/>
    <hyperlink r:id="rId10873" ref="K825"/>
    <hyperlink r:id="rId10874" ref="M825"/>
    <hyperlink r:id="rId10875" ref="N825"/>
    <hyperlink r:id="rId10876" ref="S825"/>
    <hyperlink r:id="rId10877" ref="T825"/>
    <hyperlink r:id="rId10878" ref="U825"/>
    <hyperlink r:id="rId10879" ref="V825"/>
    <hyperlink r:id="rId10880" ref="W825"/>
    <hyperlink r:id="rId10881" ref="X825"/>
    <hyperlink r:id="rId10882" ref="Y825"/>
    <hyperlink r:id="rId10883" ref="Z825"/>
    <hyperlink r:id="rId10884" ref="B826"/>
    <hyperlink r:id="rId10885" ref="C826"/>
    <hyperlink r:id="rId10886" ref="J826"/>
    <hyperlink r:id="rId10887" ref="K826"/>
    <hyperlink r:id="rId10888" ref="M826"/>
    <hyperlink r:id="rId10889" ref="N826"/>
    <hyperlink r:id="rId10890" ref="S826"/>
    <hyperlink r:id="rId10891" ref="T826"/>
    <hyperlink r:id="rId10892" ref="U826"/>
    <hyperlink r:id="rId10893" ref="V826"/>
    <hyperlink r:id="rId10894" ref="W826"/>
    <hyperlink r:id="rId10895" ref="X826"/>
    <hyperlink r:id="rId10896" ref="Y826"/>
    <hyperlink r:id="rId10897" ref="Z826"/>
    <hyperlink r:id="rId10898" ref="B827"/>
    <hyperlink r:id="rId10899" ref="C827"/>
    <hyperlink r:id="rId10900" ref="J827"/>
    <hyperlink r:id="rId10901" ref="K827"/>
    <hyperlink r:id="rId10902" ref="N827"/>
    <hyperlink r:id="rId10903" ref="S827"/>
    <hyperlink r:id="rId10904" ref="T827"/>
    <hyperlink r:id="rId10905" ref="U827"/>
    <hyperlink r:id="rId10906" ref="V827"/>
    <hyperlink r:id="rId10907" ref="W827"/>
    <hyperlink r:id="rId10908" ref="X827"/>
    <hyperlink r:id="rId10909" ref="Y827"/>
    <hyperlink r:id="rId10910" ref="Z827"/>
    <hyperlink r:id="rId10911" ref="B828"/>
    <hyperlink r:id="rId10912" ref="C828"/>
    <hyperlink r:id="rId10913" ref="J828"/>
    <hyperlink r:id="rId10914" ref="K828"/>
    <hyperlink r:id="rId10915" ref="M828"/>
    <hyperlink r:id="rId10916" ref="N828"/>
    <hyperlink r:id="rId10917" ref="S828"/>
    <hyperlink r:id="rId10918" ref="T828"/>
    <hyperlink r:id="rId10919" ref="U828"/>
    <hyperlink r:id="rId10920" ref="V828"/>
    <hyperlink r:id="rId10921" ref="W828"/>
    <hyperlink r:id="rId10922" ref="X828"/>
    <hyperlink r:id="rId10923" ref="Y828"/>
    <hyperlink r:id="rId10924" ref="Z828"/>
    <hyperlink r:id="rId10925" ref="B829"/>
    <hyperlink r:id="rId10926" ref="C829"/>
    <hyperlink r:id="rId10927" ref="J829"/>
    <hyperlink r:id="rId10928" ref="K829"/>
    <hyperlink r:id="rId10929" ref="M829"/>
    <hyperlink r:id="rId10930" ref="N829"/>
    <hyperlink r:id="rId10931" ref="S829"/>
    <hyperlink r:id="rId10932" ref="T829"/>
    <hyperlink r:id="rId10933" ref="U829"/>
    <hyperlink r:id="rId10934" ref="V829"/>
    <hyperlink r:id="rId10935" ref="W829"/>
    <hyperlink r:id="rId10936" ref="X829"/>
    <hyperlink r:id="rId10937" ref="Y829"/>
    <hyperlink r:id="rId10938" ref="Z829"/>
    <hyperlink r:id="rId10939" ref="B830"/>
    <hyperlink r:id="rId10940" ref="C830"/>
    <hyperlink r:id="rId10941" ref="J830"/>
    <hyperlink r:id="rId10942" ref="K830"/>
    <hyperlink r:id="rId10943" ref="M830"/>
    <hyperlink r:id="rId10944" ref="N830"/>
    <hyperlink r:id="rId10945" ref="S830"/>
    <hyperlink r:id="rId10946" ref="T830"/>
    <hyperlink r:id="rId10947" ref="U830"/>
    <hyperlink r:id="rId10948" ref="V830"/>
    <hyperlink r:id="rId10949" ref="W830"/>
    <hyperlink r:id="rId10950" ref="X830"/>
    <hyperlink r:id="rId10951" ref="Y830"/>
    <hyperlink r:id="rId10952" ref="Z830"/>
    <hyperlink r:id="rId10953" ref="B831"/>
    <hyperlink r:id="rId10954" ref="C831"/>
    <hyperlink r:id="rId10955" ref="J831"/>
    <hyperlink r:id="rId10956" ref="K831"/>
    <hyperlink r:id="rId10957" ref="S831"/>
    <hyperlink r:id="rId10958" ref="T831"/>
    <hyperlink r:id="rId10959" ref="U831"/>
    <hyperlink r:id="rId10960" ref="V831"/>
    <hyperlink r:id="rId10961" ref="W831"/>
    <hyperlink r:id="rId10962" ref="X831"/>
    <hyperlink r:id="rId10963" ref="Y831"/>
    <hyperlink r:id="rId10964" ref="Z831"/>
    <hyperlink r:id="rId10965" ref="B832"/>
    <hyperlink r:id="rId10966" ref="C832"/>
    <hyperlink r:id="rId10967" ref="J832"/>
    <hyperlink r:id="rId10968" ref="K832"/>
    <hyperlink r:id="rId10969" ref="M832"/>
    <hyperlink r:id="rId10970" ref="N832"/>
    <hyperlink r:id="rId10971" ref="S832"/>
    <hyperlink r:id="rId10972" ref="T832"/>
    <hyperlink r:id="rId10973" ref="U832"/>
    <hyperlink r:id="rId10974" ref="V832"/>
    <hyperlink r:id="rId10975" ref="W832"/>
    <hyperlink r:id="rId10976" ref="X832"/>
    <hyperlink r:id="rId10977" ref="Y832"/>
    <hyperlink r:id="rId10978" ref="Z832"/>
    <hyperlink r:id="rId10979" ref="B833"/>
    <hyperlink r:id="rId10980" ref="C833"/>
    <hyperlink r:id="rId10981" ref="J833"/>
    <hyperlink r:id="rId10982" ref="K833"/>
    <hyperlink r:id="rId10983" ref="M833"/>
    <hyperlink r:id="rId10984" ref="N833"/>
    <hyperlink r:id="rId10985" ref="S833"/>
    <hyperlink r:id="rId10986" ref="T833"/>
    <hyperlink r:id="rId10987" ref="U833"/>
    <hyperlink r:id="rId10988" ref="V833"/>
    <hyperlink r:id="rId10989" ref="W833"/>
    <hyperlink r:id="rId10990" ref="X833"/>
    <hyperlink r:id="rId10991" ref="Y833"/>
    <hyperlink r:id="rId10992" ref="Z833"/>
    <hyperlink r:id="rId10993" ref="B834"/>
    <hyperlink r:id="rId10994" ref="C834"/>
    <hyperlink r:id="rId10995" ref="J834"/>
    <hyperlink r:id="rId10996" ref="K834"/>
    <hyperlink r:id="rId10997" ref="M834"/>
    <hyperlink r:id="rId10998" ref="N834"/>
    <hyperlink r:id="rId10999" ref="S834"/>
    <hyperlink r:id="rId11000" ref="T834"/>
    <hyperlink r:id="rId11001" ref="U834"/>
    <hyperlink r:id="rId11002" ref="V834"/>
    <hyperlink r:id="rId11003" ref="W834"/>
    <hyperlink r:id="rId11004" ref="X834"/>
    <hyperlink r:id="rId11005" ref="Y834"/>
    <hyperlink r:id="rId11006" ref="Z834"/>
    <hyperlink r:id="rId11007" ref="B835"/>
    <hyperlink r:id="rId11008" ref="C835"/>
    <hyperlink r:id="rId11009" ref="J835"/>
    <hyperlink r:id="rId11010" ref="K835"/>
    <hyperlink r:id="rId11011" ref="M835"/>
    <hyperlink r:id="rId11012" ref="N835"/>
    <hyperlink r:id="rId11013" ref="S835"/>
    <hyperlink r:id="rId11014" ref="T835"/>
    <hyperlink r:id="rId11015" ref="U835"/>
    <hyperlink r:id="rId11016" ref="V835"/>
    <hyperlink r:id="rId11017" ref="W835"/>
    <hyperlink r:id="rId11018" ref="X835"/>
    <hyperlink r:id="rId11019" ref="Y835"/>
    <hyperlink r:id="rId11020" ref="Z835"/>
    <hyperlink r:id="rId11021" ref="B836"/>
    <hyperlink r:id="rId11022" ref="C836"/>
    <hyperlink r:id="rId11023" ref="J836"/>
    <hyperlink r:id="rId11024" ref="K836"/>
    <hyperlink r:id="rId11025" ref="M836"/>
    <hyperlink r:id="rId11026" ref="N836"/>
    <hyperlink r:id="rId11027" ref="S836"/>
    <hyperlink r:id="rId11028" ref="T836"/>
    <hyperlink r:id="rId11029" ref="U836"/>
    <hyperlink r:id="rId11030" ref="V836"/>
    <hyperlink r:id="rId11031" ref="W836"/>
    <hyperlink r:id="rId11032" ref="X836"/>
    <hyperlink r:id="rId11033" ref="Y836"/>
    <hyperlink r:id="rId11034" ref="Z836"/>
    <hyperlink r:id="rId11035" ref="B837"/>
    <hyperlink r:id="rId11036" ref="C837"/>
    <hyperlink r:id="rId11037" ref="J837"/>
    <hyperlink r:id="rId11038" ref="K837"/>
    <hyperlink r:id="rId11039" ref="M837"/>
    <hyperlink r:id="rId11040" ref="N837"/>
    <hyperlink r:id="rId11041" ref="S837"/>
    <hyperlink r:id="rId11042" ref="T837"/>
    <hyperlink r:id="rId11043" ref="U837"/>
    <hyperlink r:id="rId11044" ref="V837"/>
    <hyperlink r:id="rId11045" ref="W837"/>
    <hyperlink r:id="rId11046" ref="X837"/>
    <hyperlink r:id="rId11047" ref="Y837"/>
    <hyperlink r:id="rId11048" ref="Z837"/>
    <hyperlink r:id="rId11049" ref="B838"/>
    <hyperlink r:id="rId11050" ref="C838"/>
    <hyperlink r:id="rId11051" ref="J838"/>
    <hyperlink r:id="rId11052" ref="K838"/>
    <hyperlink r:id="rId11053" ref="N838"/>
    <hyperlink r:id="rId11054" ref="S838"/>
    <hyperlink r:id="rId11055" ref="T838"/>
    <hyperlink r:id="rId11056" ref="U838"/>
    <hyperlink r:id="rId11057" ref="V838"/>
    <hyperlink r:id="rId11058" ref="W838"/>
    <hyperlink r:id="rId11059" ref="X838"/>
    <hyperlink r:id="rId11060" ref="Y838"/>
    <hyperlink r:id="rId11061" ref="Z838"/>
    <hyperlink r:id="rId11062" ref="B839"/>
    <hyperlink r:id="rId11063" ref="C839"/>
    <hyperlink r:id="rId11064" ref="J839"/>
    <hyperlink r:id="rId11065" ref="K839"/>
    <hyperlink r:id="rId11066" ref="M839"/>
    <hyperlink r:id="rId11067" ref="N839"/>
    <hyperlink r:id="rId11068" ref="S839"/>
    <hyperlink r:id="rId11069" ref="T839"/>
    <hyperlink r:id="rId11070" ref="U839"/>
    <hyperlink r:id="rId11071" ref="V839"/>
    <hyperlink r:id="rId11072" ref="W839"/>
    <hyperlink r:id="rId11073" ref="X839"/>
    <hyperlink r:id="rId11074" ref="Y839"/>
    <hyperlink r:id="rId11075" ref="Z839"/>
    <hyperlink r:id="rId11076" ref="B840"/>
    <hyperlink r:id="rId11077" ref="C840"/>
    <hyperlink r:id="rId11078" ref="J840"/>
    <hyperlink r:id="rId11079" ref="K840"/>
    <hyperlink r:id="rId11080" ref="M840"/>
    <hyperlink r:id="rId11081" ref="N840"/>
    <hyperlink r:id="rId11082" ref="S840"/>
    <hyperlink r:id="rId11083" ref="T840"/>
    <hyperlink r:id="rId11084" ref="U840"/>
    <hyperlink r:id="rId11085" ref="V840"/>
    <hyperlink r:id="rId11086" ref="W840"/>
    <hyperlink r:id="rId11087" ref="X840"/>
    <hyperlink r:id="rId11088" ref="Y840"/>
    <hyperlink r:id="rId11089" ref="Z840"/>
    <hyperlink r:id="rId11090" ref="B841"/>
    <hyperlink r:id="rId11091" ref="C841"/>
    <hyperlink r:id="rId11092" ref="J841"/>
    <hyperlink r:id="rId11093" ref="K841"/>
    <hyperlink r:id="rId11094" ref="M841"/>
    <hyperlink r:id="rId11095" ref="N841"/>
    <hyperlink r:id="rId11096" ref="S841"/>
    <hyperlink r:id="rId11097" ref="T841"/>
    <hyperlink r:id="rId11098" ref="U841"/>
    <hyperlink r:id="rId11099" ref="V841"/>
    <hyperlink r:id="rId11100" ref="W841"/>
    <hyperlink r:id="rId11101" ref="X841"/>
    <hyperlink r:id="rId11102" ref="Y841"/>
    <hyperlink r:id="rId11103" ref="Z841"/>
    <hyperlink r:id="rId11104" ref="B842"/>
    <hyperlink r:id="rId11105" ref="C842"/>
    <hyperlink r:id="rId11106" ref="J842"/>
    <hyperlink r:id="rId11107" ref="K842"/>
    <hyperlink r:id="rId11108" ref="M842"/>
    <hyperlink r:id="rId11109" ref="N842"/>
    <hyperlink r:id="rId11110" ref="S842"/>
    <hyperlink r:id="rId11111" ref="T842"/>
    <hyperlink r:id="rId11112" ref="U842"/>
    <hyperlink r:id="rId11113" ref="V842"/>
    <hyperlink r:id="rId11114" ref="W842"/>
    <hyperlink r:id="rId11115" ref="X842"/>
    <hyperlink r:id="rId11116" ref="Z842"/>
    <hyperlink r:id="rId11117" ref="B843"/>
    <hyperlink r:id="rId11118" ref="C843"/>
    <hyperlink r:id="rId11119" ref="J843"/>
    <hyperlink r:id="rId11120" ref="K843"/>
    <hyperlink r:id="rId11121" ref="S843"/>
    <hyperlink r:id="rId11122" ref="T843"/>
    <hyperlink r:id="rId11123" ref="U843"/>
    <hyperlink r:id="rId11124" ref="V843"/>
    <hyperlink r:id="rId11125" ref="W843"/>
    <hyperlink r:id="rId11126" ref="X843"/>
    <hyperlink r:id="rId11127" ref="Y843"/>
    <hyperlink r:id="rId11128" ref="Z843"/>
    <hyperlink r:id="rId11129" ref="B844"/>
    <hyperlink r:id="rId11130" ref="C844"/>
    <hyperlink r:id="rId11131" ref="J844"/>
    <hyperlink r:id="rId11132" ref="K844"/>
    <hyperlink r:id="rId11133" ref="M844"/>
    <hyperlink r:id="rId11134" ref="N844"/>
    <hyperlink r:id="rId11135" ref="S844"/>
    <hyperlink r:id="rId11136" ref="T844"/>
    <hyperlink r:id="rId11137" ref="U844"/>
    <hyperlink r:id="rId11138" ref="V844"/>
    <hyperlink r:id="rId11139" ref="W844"/>
    <hyperlink r:id="rId11140" ref="X844"/>
    <hyperlink r:id="rId11141" ref="Y844"/>
    <hyperlink r:id="rId11142" ref="Z844"/>
    <hyperlink r:id="rId11143" ref="B845"/>
    <hyperlink r:id="rId11144" ref="C845"/>
    <hyperlink r:id="rId11145" ref="J845"/>
    <hyperlink r:id="rId11146" ref="K845"/>
    <hyperlink r:id="rId11147" ref="M845"/>
    <hyperlink r:id="rId11148" ref="N845"/>
    <hyperlink r:id="rId11149" ref="S845"/>
    <hyperlink r:id="rId11150" ref="T845"/>
    <hyperlink r:id="rId11151" ref="U845"/>
    <hyperlink r:id="rId11152" ref="V845"/>
    <hyperlink r:id="rId11153" ref="W845"/>
    <hyperlink r:id="rId11154" ref="X845"/>
    <hyperlink r:id="rId11155" ref="Y845"/>
    <hyperlink r:id="rId11156" ref="Z845"/>
    <hyperlink r:id="rId11157" ref="B846"/>
    <hyperlink r:id="rId11158" ref="C846"/>
    <hyperlink r:id="rId11159" ref="J846"/>
    <hyperlink r:id="rId11160" ref="K846"/>
    <hyperlink r:id="rId11161" ref="M846"/>
    <hyperlink r:id="rId11162" ref="N846"/>
    <hyperlink r:id="rId11163" ref="S846"/>
    <hyperlink r:id="rId11164" ref="T846"/>
    <hyperlink r:id="rId11165" ref="U846"/>
    <hyperlink r:id="rId11166" ref="V846"/>
    <hyperlink r:id="rId11167" ref="W846"/>
    <hyperlink r:id="rId11168" ref="X846"/>
    <hyperlink r:id="rId11169" ref="Y846"/>
    <hyperlink r:id="rId11170" ref="Z846"/>
    <hyperlink r:id="rId11171" ref="B847"/>
    <hyperlink r:id="rId11172" ref="C847"/>
    <hyperlink r:id="rId11173" ref="J847"/>
    <hyperlink r:id="rId11174" ref="K847"/>
    <hyperlink r:id="rId11175" ref="M847"/>
    <hyperlink r:id="rId11176" ref="N847"/>
    <hyperlink r:id="rId11177" ref="S847"/>
    <hyperlink r:id="rId11178" ref="T847"/>
    <hyperlink r:id="rId11179" ref="U847"/>
    <hyperlink r:id="rId11180" ref="V847"/>
    <hyperlink r:id="rId11181" ref="W847"/>
    <hyperlink r:id="rId11182" ref="X847"/>
    <hyperlink r:id="rId11183" ref="Y847"/>
    <hyperlink r:id="rId11184" ref="Z847"/>
    <hyperlink r:id="rId11185" ref="B848"/>
    <hyperlink r:id="rId11186" ref="C848"/>
    <hyperlink r:id="rId11187" ref="J848"/>
    <hyperlink r:id="rId11188" ref="K848"/>
    <hyperlink r:id="rId11189" ref="M848"/>
    <hyperlink r:id="rId11190" ref="N848"/>
    <hyperlink r:id="rId11191" ref="S848"/>
    <hyperlink r:id="rId11192" ref="T848"/>
    <hyperlink r:id="rId11193" ref="U848"/>
    <hyperlink r:id="rId11194" ref="V848"/>
    <hyperlink r:id="rId11195" ref="W848"/>
    <hyperlink r:id="rId11196" ref="X848"/>
    <hyperlink r:id="rId11197" ref="Y848"/>
    <hyperlink r:id="rId11198" ref="Z848"/>
    <hyperlink r:id="rId11199" ref="B849"/>
    <hyperlink r:id="rId11200" ref="C849"/>
    <hyperlink r:id="rId11201" ref="J849"/>
    <hyperlink r:id="rId11202" ref="K849"/>
    <hyperlink r:id="rId11203" ref="M849"/>
    <hyperlink r:id="rId11204" ref="N849"/>
    <hyperlink r:id="rId11205" ref="S849"/>
    <hyperlink r:id="rId11206" ref="T849"/>
    <hyperlink r:id="rId11207" ref="U849"/>
    <hyperlink r:id="rId11208" ref="V849"/>
    <hyperlink r:id="rId11209" ref="W849"/>
    <hyperlink r:id="rId11210" ref="X849"/>
    <hyperlink r:id="rId11211" ref="Y849"/>
    <hyperlink r:id="rId11212" ref="Z849"/>
    <hyperlink r:id="rId11213" ref="B850"/>
    <hyperlink r:id="rId11214" ref="C850"/>
    <hyperlink r:id="rId11215" ref="J850"/>
    <hyperlink r:id="rId11216" ref="K850"/>
    <hyperlink r:id="rId11217" ref="M850"/>
    <hyperlink r:id="rId11218" ref="N850"/>
    <hyperlink r:id="rId11219" ref="S850"/>
    <hyperlink r:id="rId11220" ref="T850"/>
    <hyperlink r:id="rId11221" ref="U850"/>
    <hyperlink r:id="rId11222" ref="V850"/>
    <hyperlink r:id="rId11223" ref="W850"/>
    <hyperlink r:id="rId11224" ref="X850"/>
    <hyperlink r:id="rId11225" ref="Y850"/>
    <hyperlink r:id="rId11226" ref="Z850"/>
    <hyperlink r:id="rId11227" ref="B851"/>
    <hyperlink r:id="rId11228" ref="C851"/>
    <hyperlink r:id="rId11229" ref="J851"/>
    <hyperlink r:id="rId11230" ref="K851"/>
    <hyperlink r:id="rId11231" ref="M851"/>
    <hyperlink r:id="rId11232" ref="N851"/>
    <hyperlink r:id="rId11233" ref="S851"/>
    <hyperlink r:id="rId11234" ref="T851"/>
    <hyperlink r:id="rId11235" ref="U851"/>
    <hyperlink r:id="rId11236" ref="V851"/>
    <hyperlink r:id="rId11237" ref="W851"/>
    <hyperlink r:id="rId11238" ref="X851"/>
    <hyperlink r:id="rId11239" ref="Y851"/>
    <hyperlink r:id="rId11240" ref="Z851"/>
    <hyperlink r:id="rId11241" ref="B852"/>
    <hyperlink r:id="rId11242" ref="C852"/>
    <hyperlink r:id="rId11243" ref="J852"/>
    <hyperlink r:id="rId11244" ref="K852"/>
    <hyperlink r:id="rId11245" ref="M852"/>
    <hyperlink r:id="rId11246" ref="N852"/>
    <hyperlink r:id="rId11247" ref="S852"/>
    <hyperlink r:id="rId11248" ref="T852"/>
    <hyperlink r:id="rId11249" ref="U852"/>
    <hyperlink r:id="rId11250" ref="V852"/>
    <hyperlink r:id="rId11251" ref="W852"/>
    <hyperlink r:id="rId11252" ref="X852"/>
    <hyperlink r:id="rId11253" ref="Y852"/>
    <hyperlink r:id="rId11254" ref="Z852"/>
    <hyperlink r:id="rId11255" ref="B853"/>
    <hyperlink r:id="rId11256" ref="C853"/>
    <hyperlink r:id="rId11257" ref="J853"/>
    <hyperlink r:id="rId11258" ref="K853"/>
    <hyperlink r:id="rId11259" ref="M853"/>
    <hyperlink r:id="rId11260" ref="N853"/>
    <hyperlink r:id="rId11261" ref="S853"/>
    <hyperlink r:id="rId11262" ref="T853"/>
    <hyperlink r:id="rId11263" ref="U853"/>
    <hyperlink r:id="rId11264" ref="V853"/>
    <hyperlink r:id="rId11265" ref="W853"/>
    <hyperlink r:id="rId11266" ref="X853"/>
    <hyperlink r:id="rId11267" ref="Y853"/>
    <hyperlink r:id="rId11268" ref="Z853"/>
    <hyperlink r:id="rId11269" ref="B854"/>
    <hyperlink r:id="rId11270" ref="C854"/>
    <hyperlink r:id="rId11271" ref="J854"/>
    <hyperlink r:id="rId11272" ref="K854"/>
    <hyperlink r:id="rId11273" ref="M854"/>
    <hyperlink r:id="rId11274" ref="N854"/>
    <hyperlink r:id="rId11275" ref="S854"/>
    <hyperlink r:id="rId11276" ref="T854"/>
    <hyperlink r:id="rId11277" ref="U854"/>
    <hyperlink r:id="rId11278" ref="V854"/>
    <hyperlink r:id="rId11279" ref="W854"/>
    <hyperlink r:id="rId11280" ref="X854"/>
    <hyperlink r:id="rId11281" ref="Y854"/>
    <hyperlink r:id="rId11282" ref="Z854"/>
    <hyperlink r:id="rId11283" ref="B855"/>
    <hyperlink r:id="rId11284" ref="C855"/>
    <hyperlink r:id="rId11285" ref="J855"/>
    <hyperlink r:id="rId11286" ref="K855"/>
    <hyperlink r:id="rId11287" ref="M855"/>
    <hyperlink r:id="rId11288" ref="N855"/>
    <hyperlink r:id="rId11289" ref="S855"/>
    <hyperlink r:id="rId11290" ref="T855"/>
    <hyperlink r:id="rId11291" ref="U855"/>
    <hyperlink r:id="rId11292" ref="V855"/>
    <hyperlink r:id="rId11293" ref="W855"/>
    <hyperlink r:id="rId11294" ref="X855"/>
    <hyperlink r:id="rId11295" ref="Y855"/>
    <hyperlink r:id="rId11296" ref="Z855"/>
    <hyperlink r:id="rId11297" ref="B856"/>
    <hyperlink r:id="rId11298" ref="C856"/>
    <hyperlink r:id="rId11299" ref="J856"/>
    <hyperlink r:id="rId11300" ref="K856"/>
    <hyperlink r:id="rId11301" ref="M856"/>
    <hyperlink r:id="rId11302" ref="N856"/>
    <hyperlink r:id="rId11303" ref="S856"/>
    <hyperlink r:id="rId11304" ref="T856"/>
    <hyperlink r:id="rId11305" ref="U856"/>
    <hyperlink r:id="rId11306" ref="V856"/>
    <hyperlink r:id="rId11307" ref="W856"/>
    <hyperlink r:id="rId11308" ref="X856"/>
    <hyperlink r:id="rId11309" ref="Z856"/>
    <hyperlink r:id="rId11310" ref="B857"/>
    <hyperlink r:id="rId11311" ref="C857"/>
    <hyperlink r:id="rId11312" ref="J857"/>
    <hyperlink r:id="rId11313" ref="K857"/>
    <hyperlink r:id="rId11314" ref="S857"/>
    <hyperlink r:id="rId11315" ref="T857"/>
    <hyperlink r:id="rId11316" ref="U857"/>
    <hyperlink r:id="rId11317" ref="V857"/>
    <hyperlink r:id="rId11318" ref="W857"/>
    <hyperlink r:id="rId11319" ref="X857"/>
    <hyperlink r:id="rId11320" ref="Y857"/>
    <hyperlink r:id="rId11321" ref="Z857"/>
    <hyperlink r:id="rId11322" ref="B858"/>
    <hyperlink r:id="rId11323" ref="C858"/>
    <hyperlink r:id="rId11324" ref="J858"/>
    <hyperlink r:id="rId11325" ref="K858"/>
    <hyperlink r:id="rId11326" ref="M858"/>
    <hyperlink r:id="rId11327" ref="N858"/>
    <hyperlink r:id="rId11328" ref="S858"/>
    <hyperlink r:id="rId11329" ref="T858"/>
    <hyperlink r:id="rId11330" ref="U858"/>
    <hyperlink r:id="rId11331" ref="V858"/>
    <hyperlink r:id="rId11332" ref="W858"/>
    <hyperlink r:id="rId11333" ref="X858"/>
    <hyperlink r:id="rId11334" ref="Y858"/>
    <hyperlink r:id="rId11335" ref="Z858"/>
    <hyperlink r:id="rId11336" ref="B859"/>
    <hyperlink r:id="rId11337" ref="C859"/>
    <hyperlink r:id="rId11338" ref="J859"/>
    <hyperlink r:id="rId11339" ref="K859"/>
    <hyperlink r:id="rId11340" ref="M859"/>
    <hyperlink r:id="rId11341" ref="N859"/>
    <hyperlink r:id="rId11342" ref="S859"/>
    <hyperlink r:id="rId11343" ref="T859"/>
    <hyperlink r:id="rId11344" ref="U859"/>
    <hyperlink r:id="rId11345" ref="V859"/>
    <hyperlink r:id="rId11346" ref="W859"/>
    <hyperlink r:id="rId11347" ref="X859"/>
    <hyperlink r:id="rId11348" ref="Y859"/>
    <hyperlink r:id="rId11349" ref="Z859"/>
    <hyperlink r:id="rId11350" ref="B860"/>
    <hyperlink r:id="rId11351" ref="C860"/>
    <hyperlink r:id="rId11352" ref="J860"/>
    <hyperlink r:id="rId11353" ref="K860"/>
    <hyperlink r:id="rId11354" ref="M860"/>
    <hyperlink r:id="rId11355" ref="N860"/>
    <hyperlink r:id="rId11356" ref="S860"/>
    <hyperlink r:id="rId11357" ref="T860"/>
    <hyperlink r:id="rId11358" ref="U860"/>
    <hyperlink r:id="rId11359" ref="V860"/>
    <hyperlink r:id="rId11360" ref="W860"/>
    <hyperlink r:id="rId11361" ref="X860"/>
    <hyperlink r:id="rId11362" ref="Y860"/>
    <hyperlink r:id="rId11363" ref="Z860"/>
    <hyperlink r:id="rId11364" ref="B861"/>
    <hyperlink r:id="rId11365" ref="C861"/>
    <hyperlink r:id="rId11366" ref="J861"/>
    <hyperlink r:id="rId11367" ref="K861"/>
    <hyperlink r:id="rId11368" ref="M861"/>
    <hyperlink r:id="rId11369" ref="N861"/>
    <hyperlink r:id="rId11370" ref="S861"/>
    <hyperlink r:id="rId11371" ref="T861"/>
    <hyperlink r:id="rId11372" ref="U861"/>
    <hyperlink r:id="rId11373" ref="V861"/>
    <hyperlink r:id="rId11374" ref="W861"/>
    <hyperlink r:id="rId11375" ref="X861"/>
    <hyperlink r:id="rId11376" ref="Y861"/>
    <hyperlink r:id="rId11377" ref="Z861"/>
    <hyperlink r:id="rId11378" ref="B862"/>
    <hyperlink r:id="rId11379" ref="C862"/>
    <hyperlink r:id="rId11380" ref="J862"/>
    <hyperlink r:id="rId11381" ref="K862"/>
    <hyperlink r:id="rId11382" ref="M862"/>
    <hyperlink r:id="rId11383" ref="N862"/>
    <hyperlink r:id="rId11384" ref="S862"/>
    <hyperlink r:id="rId11385" ref="T862"/>
    <hyperlink r:id="rId11386" ref="U862"/>
    <hyperlink r:id="rId11387" ref="V862"/>
    <hyperlink r:id="rId11388" ref="W862"/>
    <hyperlink r:id="rId11389" ref="X862"/>
    <hyperlink r:id="rId11390" ref="Y862"/>
    <hyperlink r:id="rId11391" ref="Z862"/>
    <hyperlink r:id="rId11392" ref="B863"/>
    <hyperlink r:id="rId11393" ref="C863"/>
    <hyperlink r:id="rId11394" ref="J863"/>
    <hyperlink r:id="rId11395" ref="K863"/>
    <hyperlink r:id="rId11396" ref="M863"/>
    <hyperlink r:id="rId11397" ref="N863"/>
    <hyperlink r:id="rId11398" ref="S863"/>
    <hyperlink r:id="rId11399" ref="T863"/>
    <hyperlink r:id="rId11400" ref="U863"/>
    <hyperlink r:id="rId11401" ref="V863"/>
    <hyperlink r:id="rId11402" ref="W863"/>
    <hyperlink r:id="rId11403" ref="X863"/>
    <hyperlink r:id="rId11404" ref="Y863"/>
    <hyperlink r:id="rId11405" ref="Z863"/>
    <hyperlink r:id="rId11406" ref="B864"/>
    <hyperlink r:id="rId11407" ref="C864"/>
    <hyperlink r:id="rId11408" ref="J864"/>
    <hyperlink r:id="rId11409" ref="K864"/>
    <hyperlink r:id="rId11410" ref="M864"/>
    <hyperlink r:id="rId11411" ref="N864"/>
    <hyperlink r:id="rId11412" ref="S864"/>
    <hyperlink r:id="rId11413" ref="T864"/>
    <hyperlink r:id="rId11414" ref="U864"/>
    <hyperlink r:id="rId11415" ref="V864"/>
    <hyperlink r:id="rId11416" ref="W864"/>
    <hyperlink r:id="rId11417" ref="X864"/>
    <hyperlink r:id="rId11418" ref="Y864"/>
    <hyperlink r:id="rId11419" ref="Z864"/>
    <hyperlink r:id="rId11420" ref="B865"/>
    <hyperlink r:id="rId11421" ref="C865"/>
    <hyperlink r:id="rId11422" ref="J865"/>
    <hyperlink r:id="rId11423" ref="K865"/>
    <hyperlink r:id="rId11424" ref="S865"/>
    <hyperlink r:id="rId11425" ref="T865"/>
    <hyperlink r:id="rId11426" ref="U865"/>
    <hyperlink r:id="rId11427" ref="V865"/>
    <hyperlink r:id="rId11428" ref="W865"/>
    <hyperlink r:id="rId11429" ref="X865"/>
    <hyperlink r:id="rId11430" ref="Y865"/>
    <hyperlink r:id="rId11431" ref="Z865"/>
    <hyperlink r:id="rId11432" ref="B866"/>
    <hyperlink r:id="rId11433" ref="C866"/>
    <hyperlink r:id="rId11434" ref="J866"/>
    <hyperlink r:id="rId11435" ref="K866"/>
    <hyperlink r:id="rId11436" ref="M866"/>
    <hyperlink r:id="rId11437" ref="N866"/>
    <hyperlink r:id="rId11438" ref="S866"/>
    <hyperlink r:id="rId11439" ref="T866"/>
    <hyperlink r:id="rId11440" ref="U866"/>
    <hyperlink r:id="rId11441" ref="V866"/>
    <hyperlink r:id="rId11442" ref="W866"/>
    <hyperlink r:id="rId11443" ref="X866"/>
    <hyperlink r:id="rId11444" ref="Y866"/>
    <hyperlink r:id="rId11445" ref="Z866"/>
    <hyperlink r:id="rId11446" ref="B867"/>
    <hyperlink r:id="rId11447" ref="C867"/>
    <hyperlink r:id="rId11448" ref="J867"/>
    <hyperlink r:id="rId11449" ref="K867"/>
    <hyperlink r:id="rId11450" ref="M867"/>
    <hyperlink r:id="rId11451" ref="N867"/>
    <hyperlink r:id="rId11452" ref="S867"/>
    <hyperlink r:id="rId11453" ref="T867"/>
    <hyperlink r:id="rId11454" ref="U867"/>
    <hyperlink r:id="rId11455" ref="V867"/>
    <hyperlink r:id="rId11456" ref="W867"/>
    <hyperlink r:id="rId11457" ref="X867"/>
    <hyperlink r:id="rId11458" ref="Y867"/>
    <hyperlink r:id="rId11459" ref="Z867"/>
    <hyperlink r:id="rId11460" ref="B868"/>
    <hyperlink r:id="rId11461" ref="C868"/>
    <hyperlink r:id="rId11462" ref="J868"/>
    <hyperlink r:id="rId11463" ref="K868"/>
    <hyperlink r:id="rId11464" ref="M868"/>
    <hyperlink r:id="rId11465" ref="N868"/>
    <hyperlink r:id="rId11466" ref="S868"/>
    <hyperlink r:id="rId11467" ref="T868"/>
    <hyperlink r:id="rId11468" ref="U868"/>
    <hyperlink r:id="rId11469" ref="V868"/>
    <hyperlink r:id="rId11470" ref="W868"/>
    <hyperlink r:id="rId11471" ref="X868"/>
    <hyperlink r:id="rId11472" ref="Y868"/>
    <hyperlink r:id="rId11473" ref="Z868"/>
    <hyperlink r:id="rId11474" ref="B869"/>
    <hyperlink r:id="rId11475" ref="C869"/>
    <hyperlink r:id="rId11476" ref="J869"/>
    <hyperlink r:id="rId11477" ref="K869"/>
    <hyperlink r:id="rId11478" ref="N869"/>
    <hyperlink r:id="rId11479" ref="S869"/>
    <hyperlink r:id="rId11480" ref="T869"/>
    <hyperlink r:id="rId11481" ref="U869"/>
    <hyperlink r:id="rId11482" ref="V869"/>
    <hyperlink r:id="rId11483" ref="W869"/>
    <hyperlink r:id="rId11484" ref="X869"/>
    <hyperlink r:id="rId11485" ref="Y869"/>
    <hyperlink r:id="rId11486" ref="Z869"/>
    <hyperlink r:id="rId11487" ref="B870"/>
    <hyperlink r:id="rId11488" ref="C870"/>
    <hyperlink r:id="rId11489" ref="J870"/>
    <hyperlink r:id="rId11490" ref="K870"/>
    <hyperlink r:id="rId11491" ref="M870"/>
    <hyperlink r:id="rId11492" ref="N870"/>
    <hyperlink r:id="rId11493" ref="S870"/>
    <hyperlink r:id="rId11494" ref="T870"/>
    <hyperlink r:id="rId11495" ref="U870"/>
    <hyperlink r:id="rId11496" ref="V870"/>
    <hyperlink r:id="rId11497" ref="W870"/>
    <hyperlink r:id="rId11498" ref="X870"/>
    <hyperlink r:id="rId11499" ref="Y870"/>
    <hyperlink r:id="rId11500" ref="Z870"/>
    <hyperlink r:id="rId11501" ref="B871"/>
    <hyperlink r:id="rId11502" ref="C871"/>
    <hyperlink r:id="rId11503" ref="J871"/>
    <hyperlink r:id="rId11504" ref="K871"/>
    <hyperlink r:id="rId11505" ref="S871"/>
    <hyperlink r:id="rId11506" ref="T871"/>
    <hyperlink r:id="rId11507" ref="U871"/>
    <hyperlink r:id="rId11508" ref="V871"/>
    <hyperlink r:id="rId11509" ref="W871"/>
    <hyperlink r:id="rId11510" ref="X871"/>
    <hyperlink r:id="rId11511" ref="Y871"/>
    <hyperlink r:id="rId11512" ref="Z871"/>
    <hyperlink r:id="rId11513" ref="B872"/>
    <hyperlink r:id="rId11514" ref="C872"/>
    <hyperlink r:id="rId11515" ref="J872"/>
    <hyperlink r:id="rId11516" ref="K872"/>
    <hyperlink r:id="rId11517" ref="M872"/>
    <hyperlink r:id="rId11518" ref="N872"/>
    <hyperlink r:id="rId11519" ref="S872"/>
    <hyperlink r:id="rId11520" ref="T872"/>
    <hyperlink r:id="rId11521" ref="U872"/>
    <hyperlink r:id="rId11522" ref="V872"/>
    <hyperlink r:id="rId11523" ref="W872"/>
    <hyperlink r:id="rId11524" ref="X872"/>
    <hyperlink r:id="rId11525" ref="Y872"/>
    <hyperlink r:id="rId11526" ref="Z872"/>
    <hyperlink r:id="rId11527" ref="B873"/>
    <hyperlink r:id="rId11528" ref="C873"/>
    <hyperlink r:id="rId11529" ref="J873"/>
    <hyperlink r:id="rId11530" ref="K873"/>
    <hyperlink r:id="rId11531" ref="M873"/>
    <hyperlink r:id="rId11532" ref="N873"/>
    <hyperlink r:id="rId11533" ref="S873"/>
    <hyperlink r:id="rId11534" ref="T873"/>
    <hyperlink r:id="rId11535" ref="U873"/>
    <hyperlink r:id="rId11536" ref="V873"/>
    <hyperlink r:id="rId11537" ref="W873"/>
    <hyperlink r:id="rId11538" ref="X873"/>
    <hyperlink r:id="rId11539" ref="Y873"/>
    <hyperlink r:id="rId11540" ref="Z873"/>
    <hyperlink r:id="rId11541" ref="B874"/>
    <hyperlink r:id="rId11542" ref="C874"/>
    <hyperlink r:id="rId11543" ref="J874"/>
    <hyperlink r:id="rId11544" ref="K874"/>
    <hyperlink r:id="rId11545" ref="M874"/>
    <hyperlink r:id="rId11546" ref="N874"/>
    <hyperlink r:id="rId11547" ref="S874"/>
    <hyperlink r:id="rId11548" ref="T874"/>
    <hyperlink r:id="rId11549" ref="U874"/>
    <hyperlink r:id="rId11550" ref="V874"/>
    <hyperlink r:id="rId11551" ref="W874"/>
    <hyperlink r:id="rId11552" ref="X874"/>
    <hyperlink r:id="rId11553" ref="Y874"/>
    <hyperlink r:id="rId11554" ref="Z874"/>
    <hyperlink r:id="rId11555" ref="B875"/>
    <hyperlink r:id="rId11556" ref="C875"/>
    <hyperlink r:id="rId11557" ref="J875"/>
    <hyperlink r:id="rId11558" ref="K875"/>
    <hyperlink r:id="rId11559" ref="M875"/>
    <hyperlink r:id="rId11560" ref="N875"/>
    <hyperlink r:id="rId11561" ref="S875"/>
    <hyperlink r:id="rId11562" ref="T875"/>
    <hyperlink r:id="rId11563" ref="U875"/>
    <hyperlink r:id="rId11564" ref="V875"/>
    <hyperlink r:id="rId11565" ref="W875"/>
    <hyperlink r:id="rId11566" ref="X875"/>
    <hyperlink r:id="rId11567" ref="Y875"/>
    <hyperlink r:id="rId11568" ref="Z875"/>
    <hyperlink r:id="rId11569" ref="B876"/>
    <hyperlink r:id="rId11570" ref="C876"/>
    <hyperlink r:id="rId11571" ref="J876"/>
    <hyperlink r:id="rId11572" ref="K876"/>
    <hyperlink r:id="rId11573" ref="M876"/>
    <hyperlink r:id="rId11574" ref="N876"/>
    <hyperlink r:id="rId11575" ref="S876"/>
    <hyperlink r:id="rId11576" ref="T876"/>
    <hyperlink r:id="rId11577" ref="U876"/>
    <hyperlink r:id="rId11578" ref="V876"/>
    <hyperlink r:id="rId11579" ref="W876"/>
    <hyperlink r:id="rId11580" ref="X876"/>
    <hyperlink r:id="rId11581" ref="Y876"/>
    <hyperlink r:id="rId11582" ref="Z876"/>
    <hyperlink r:id="rId11583" ref="B877"/>
    <hyperlink r:id="rId11584" ref="C877"/>
    <hyperlink r:id="rId11585" ref="J877"/>
    <hyperlink r:id="rId11586" ref="K877"/>
    <hyperlink r:id="rId11587" ref="M877"/>
    <hyperlink r:id="rId11588" ref="N877"/>
    <hyperlink r:id="rId11589" ref="S877"/>
    <hyperlink r:id="rId11590" ref="T877"/>
    <hyperlink r:id="rId11591" ref="U877"/>
    <hyperlink r:id="rId11592" ref="V877"/>
    <hyperlink r:id="rId11593" ref="W877"/>
    <hyperlink r:id="rId11594" ref="X877"/>
    <hyperlink r:id="rId11595" ref="Y877"/>
    <hyperlink r:id="rId11596" ref="Z877"/>
    <hyperlink r:id="rId11597" ref="B878"/>
    <hyperlink r:id="rId11598" ref="C878"/>
    <hyperlink r:id="rId11599" ref="J878"/>
    <hyperlink r:id="rId11600" ref="K878"/>
    <hyperlink r:id="rId11601" ref="M878"/>
    <hyperlink r:id="rId11602" ref="N878"/>
    <hyperlink r:id="rId11603" ref="S878"/>
    <hyperlink r:id="rId11604" ref="T878"/>
    <hyperlink r:id="rId11605" ref="U878"/>
    <hyperlink r:id="rId11606" ref="V878"/>
    <hyperlink r:id="rId11607" ref="W878"/>
    <hyperlink r:id="rId11608" ref="X878"/>
    <hyperlink r:id="rId11609" ref="Y878"/>
    <hyperlink r:id="rId11610" ref="Z878"/>
    <hyperlink r:id="rId11611" ref="B879"/>
    <hyperlink r:id="rId11612" ref="C879"/>
    <hyperlink r:id="rId11613" ref="J879"/>
    <hyperlink r:id="rId11614" ref="K879"/>
    <hyperlink r:id="rId11615" ref="M879"/>
    <hyperlink r:id="rId11616" ref="N879"/>
    <hyperlink r:id="rId11617" ref="S879"/>
    <hyperlink r:id="rId11618" ref="T879"/>
    <hyperlink r:id="rId11619" ref="U879"/>
    <hyperlink r:id="rId11620" ref="V879"/>
    <hyperlink r:id="rId11621" ref="W879"/>
    <hyperlink r:id="rId11622" ref="X879"/>
    <hyperlink r:id="rId11623" ref="Y879"/>
    <hyperlink r:id="rId11624" ref="Z879"/>
    <hyperlink r:id="rId11625" ref="B880"/>
    <hyperlink r:id="rId11626" ref="C880"/>
    <hyperlink r:id="rId11627" ref="J880"/>
    <hyperlink r:id="rId11628" ref="K880"/>
    <hyperlink r:id="rId11629" ref="M880"/>
    <hyperlink r:id="rId11630" ref="N880"/>
    <hyperlink r:id="rId11631" ref="S880"/>
    <hyperlink r:id="rId11632" ref="T880"/>
    <hyperlink r:id="rId11633" ref="U880"/>
    <hyperlink r:id="rId11634" ref="V880"/>
    <hyperlink r:id="rId11635" ref="W880"/>
    <hyperlink r:id="rId11636" ref="X880"/>
    <hyperlink r:id="rId11637" ref="Y880"/>
    <hyperlink r:id="rId11638" ref="Z880"/>
    <hyperlink r:id="rId11639" ref="B881"/>
    <hyperlink r:id="rId11640" ref="C881"/>
    <hyperlink r:id="rId11641" ref="J881"/>
    <hyperlink r:id="rId11642" ref="K881"/>
    <hyperlink r:id="rId11643" ref="M881"/>
    <hyperlink r:id="rId11644" ref="N881"/>
    <hyperlink r:id="rId11645" ref="S881"/>
    <hyperlink r:id="rId11646" ref="T881"/>
    <hyperlink r:id="rId11647" ref="U881"/>
    <hyperlink r:id="rId11648" ref="V881"/>
    <hyperlink r:id="rId11649" ref="X881"/>
    <hyperlink r:id="rId11650" ref="Y881"/>
    <hyperlink r:id="rId11651" ref="Z881"/>
    <hyperlink r:id="rId11652" ref="B882"/>
    <hyperlink r:id="rId11653" ref="C882"/>
    <hyperlink r:id="rId11654" ref="J882"/>
    <hyperlink r:id="rId11655" ref="K882"/>
    <hyperlink r:id="rId11656" ref="S882"/>
    <hyperlink r:id="rId11657" ref="T882"/>
    <hyperlink r:id="rId11658" ref="U882"/>
    <hyperlink r:id="rId11659" ref="V882"/>
    <hyperlink r:id="rId11660" ref="W882"/>
    <hyperlink r:id="rId11661" ref="X882"/>
    <hyperlink r:id="rId11662" ref="Y882"/>
    <hyperlink r:id="rId11663" ref="Z882"/>
    <hyperlink r:id="rId11664" ref="B883"/>
    <hyperlink r:id="rId11665" ref="C883"/>
    <hyperlink r:id="rId11666" ref="J883"/>
    <hyperlink r:id="rId11667" ref="K883"/>
    <hyperlink r:id="rId11668" ref="M883"/>
    <hyperlink r:id="rId11669" ref="N883"/>
    <hyperlink r:id="rId11670" ref="S883"/>
    <hyperlink r:id="rId11671" ref="T883"/>
    <hyperlink r:id="rId11672" ref="U883"/>
    <hyperlink r:id="rId11673" ref="V883"/>
    <hyperlink r:id="rId11674" ref="W883"/>
    <hyperlink r:id="rId11675" ref="X883"/>
    <hyperlink r:id="rId11676" ref="Y883"/>
    <hyperlink r:id="rId11677" ref="Z883"/>
    <hyperlink r:id="rId11678" ref="B884"/>
    <hyperlink r:id="rId11679" ref="C884"/>
    <hyperlink r:id="rId11680" ref="J884"/>
    <hyperlink r:id="rId11681" ref="K884"/>
    <hyperlink r:id="rId11682" ref="M884"/>
    <hyperlink r:id="rId11683" ref="N884"/>
    <hyperlink r:id="rId11684" ref="S884"/>
    <hyperlink r:id="rId11685" ref="T884"/>
    <hyperlink r:id="rId11686" ref="U884"/>
    <hyperlink r:id="rId11687" ref="V884"/>
    <hyperlink r:id="rId11688" ref="W884"/>
    <hyperlink r:id="rId11689" ref="X884"/>
    <hyperlink r:id="rId11690" ref="Y884"/>
    <hyperlink r:id="rId11691" ref="Z884"/>
    <hyperlink r:id="rId11692" ref="B885"/>
    <hyperlink r:id="rId11693" ref="C885"/>
    <hyperlink r:id="rId11694" ref="J885"/>
    <hyperlink r:id="rId11695" ref="K885"/>
    <hyperlink r:id="rId11696" ref="M885"/>
    <hyperlink r:id="rId11697" ref="N885"/>
    <hyperlink r:id="rId11698" ref="S885"/>
    <hyperlink r:id="rId11699" ref="T885"/>
    <hyperlink r:id="rId11700" ref="U885"/>
    <hyperlink r:id="rId11701" ref="V885"/>
    <hyperlink r:id="rId11702" ref="W885"/>
    <hyperlink r:id="rId11703" ref="X885"/>
    <hyperlink r:id="rId11704" ref="Y885"/>
    <hyperlink r:id="rId11705" ref="Z885"/>
    <hyperlink r:id="rId11706" ref="B886"/>
    <hyperlink r:id="rId11707" ref="C886"/>
    <hyperlink r:id="rId11708" ref="J886"/>
    <hyperlink r:id="rId11709" ref="K886"/>
    <hyperlink r:id="rId11710" ref="M886"/>
    <hyperlink r:id="rId11711" ref="N886"/>
    <hyperlink r:id="rId11712" ref="S886"/>
    <hyperlink r:id="rId11713" ref="T886"/>
    <hyperlink r:id="rId11714" ref="U886"/>
    <hyperlink r:id="rId11715" ref="V886"/>
    <hyperlink r:id="rId11716" ref="W886"/>
    <hyperlink r:id="rId11717" ref="X886"/>
    <hyperlink r:id="rId11718" ref="Y886"/>
    <hyperlink r:id="rId11719" ref="Z886"/>
    <hyperlink r:id="rId11720" ref="B887"/>
    <hyperlink r:id="rId11721" ref="C887"/>
    <hyperlink r:id="rId11722" ref="J887"/>
    <hyperlink r:id="rId11723" ref="K887"/>
    <hyperlink r:id="rId11724" ref="N887"/>
    <hyperlink r:id="rId11725" ref="S887"/>
    <hyperlink r:id="rId11726" ref="T887"/>
    <hyperlink r:id="rId11727" ref="U887"/>
    <hyperlink r:id="rId11728" ref="V887"/>
    <hyperlink r:id="rId11729" ref="W887"/>
    <hyperlink r:id="rId11730" ref="X887"/>
    <hyperlink r:id="rId11731" ref="Y887"/>
    <hyperlink r:id="rId11732" ref="Z887"/>
    <hyperlink r:id="rId11733" ref="B888"/>
    <hyperlink r:id="rId11734" ref="C888"/>
    <hyperlink r:id="rId11735" ref="J888"/>
    <hyperlink r:id="rId11736" ref="K888"/>
    <hyperlink r:id="rId11737" ref="M888"/>
    <hyperlink r:id="rId11738" ref="N888"/>
    <hyperlink r:id="rId11739" ref="S888"/>
    <hyperlink r:id="rId11740" ref="T888"/>
    <hyperlink r:id="rId11741" ref="U888"/>
    <hyperlink r:id="rId11742" ref="V888"/>
    <hyperlink r:id="rId11743" ref="W888"/>
    <hyperlink r:id="rId11744" ref="X888"/>
    <hyperlink r:id="rId11745" ref="Y888"/>
    <hyperlink r:id="rId11746" ref="Z888"/>
    <hyperlink r:id="rId11747" ref="B889"/>
    <hyperlink r:id="rId11748" ref="C889"/>
    <hyperlink r:id="rId11749" ref="J889"/>
    <hyperlink r:id="rId11750" ref="K889"/>
    <hyperlink r:id="rId11751" ref="M889"/>
    <hyperlink r:id="rId11752" ref="N889"/>
    <hyperlink r:id="rId11753" ref="S889"/>
    <hyperlink r:id="rId11754" ref="T889"/>
    <hyperlink r:id="rId11755" ref="U889"/>
    <hyperlink r:id="rId11756" ref="V889"/>
    <hyperlink r:id="rId11757" ref="W889"/>
    <hyperlink r:id="rId11758" ref="X889"/>
    <hyperlink r:id="rId11759" ref="Y889"/>
    <hyperlink r:id="rId11760" ref="Z889"/>
    <hyperlink r:id="rId11761" ref="B890"/>
    <hyperlink r:id="rId11762" ref="C890"/>
    <hyperlink r:id="rId11763" ref="J890"/>
    <hyperlink r:id="rId11764" ref="K890"/>
    <hyperlink r:id="rId11765" ref="N890"/>
    <hyperlink r:id="rId11766" ref="S890"/>
    <hyperlink r:id="rId11767" ref="T890"/>
    <hyperlink r:id="rId11768" ref="U890"/>
    <hyperlink r:id="rId11769" ref="V890"/>
    <hyperlink r:id="rId11770" ref="W890"/>
    <hyperlink r:id="rId11771" ref="X890"/>
    <hyperlink r:id="rId11772" ref="Y890"/>
    <hyperlink r:id="rId11773" ref="Z890"/>
    <hyperlink r:id="rId11774" ref="B891"/>
    <hyperlink r:id="rId11775" ref="C891"/>
    <hyperlink r:id="rId11776" ref="J891"/>
    <hyperlink r:id="rId11777" ref="K891"/>
    <hyperlink r:id="rId11778" ref="M891"/>
    <hyperlink r:id="rId11779" ref="N891"/>
    <hyperlink r:id="rId11780" ref="S891"/>
    <hyperlink r:id="rId11781" ref="T891"/>
    <hyperlink r:id="rId11782" ref="U891"/>
    <hyperlink r:id="rId11783" ref="V891"/>
    <hyperlink r:id="rId11784" ref="W891"/>
    <hyperlink r:id="rId11785" ref="X891"/>
    <hyperlink r:id="rId11786" ref="Y891"/>
    <hyperlink r:id="rId11787" ref="Z891"/>
    <hyperlink r:id="rId11788" ref="B892"/>
    <hyperlink r:id="rId11789" ref="C892"/>
    <hyperlink r:id="rId11790" ref="J892"/>
    <hyperlink r:id="rId11791" ref="K892"/>
    <hyperlink r:id="rId11792" ref="M892"/>
    <hyperlink r:id="rId11793" ref="N892"/>
    <hyperlink r:id="rId11794" ref="T892"/>
    <hyperlink r:id="rId11795" ref="U892"/>
    <hyperlink r:id="rId11796" ref="V892"/>
    <hyperlink r:id="rId11797" ref="W892"/>
    <hyperlink r:id="rId11798" ref="X892"/>
    <hyperlink r:id="rId11799" ref="Y892"/>
    <hyperlink r:id="rId11800" ref="Z892"/>
    <hyperlink r:id="rId11801" ref="B893"/>
    <hyperlink r:id="rId11802" ref="C893"/>
    <hyperlink r:id="rId11803" ref="J893"/>
    <hyperlink r:id="rId11804" ref="K893"/>
    <hyperlink r:id="rId11805" ref="S893"/>
    <hyperlink r:id="rId11806" ref="T893"/>
    <hyperlink r:id="rId11807" ref="U893"/>
    <hyperlink r:id="rId11808" ref="V893"/>
    <hyperlink r:id="rId11809" ref="W893"/>
    <hyperlink r:id="rId11810" ref="X893"/>
    <hyperlink r:id="rId11811" ref="Y893"/>
    <hyperlink r:id="rId11812" ref="Z893"/>
    <hyperlink r:id="rId11813" ref="B894"/>
    <hyperlink r:id="rId11814" ref="C894"/>
    <hyperlink r:id="rId11815" ref="J894"/>
    <hyperlink r:id="rId11816" ref="K894"/>
    <hyperlink r:id="rId11817" ref="M894"/>
    <hyperlink r:id="rId11818" ref="N894"/>
    <hyperlink r:id="rId11819" ref="S894"/>
    <hyperlink r:id="rId11820" ref="T894"/>
    <hyperlink r:id="rId11821" ref="U894"/>
    <hyperlink r:id="rId11822" ref="V894"/>
    <hyperlink r:id="rId11823" ref="W894"/>
    <hyperlink r:id="rId11824" ref="X894"/>
    <hyperlink r:id="rId11825" ref="Y894"/>
    <hyperlink r:id="rId11826" ref="Z894"/>
    <hyperlink r:id="rId11827" ref="B895"/>
    <hyperlink r:id="rId11828" ref="C895"/>
    <hyperlink r:id="rId11829" ref="J895"/>
    <hyperlink r:id="rId11830" ref="K895"/>
    <hyperlink r:id="rId11831" ref="M895"/>
    <hyperlink r:id="rId11832" ref="N895"/>
    <hyperlink r:id="rId11833" ref="S895"/>
    <hyperlink r:id="rId11834" ref="T895"/>
    <hyperlink r:id="rId11835" ref="U895"/>
    <hyperlink r:id="rId11836" ref="V895"/>
    <hyperlink r:id="rId11837" ref="W895"/>
    <hyperlink r:id="rId11838" ref="X895"/>
    <hyperlink r:id="rId11839" ref="Y895"/>
    <hyperlink r:id="rId11840" ref="Z895"/>
    <hyperlink r:id="rId11841" ref="B896"/>
    <hyperlink r:id="rId11842" ref="C896"/>
    <hyperlink r:id="rId11843" ref="J896"/>
    <hyperlink r:id="rId11844" ref="K896"/>
    <hyperlink r:id="rId11845" ref="M896"/>
    <hyperlink r:id="rId11846" ref="N896"/>
    <hyperlink r:id="rId11847" ref="S896"/>
    <hyperlink r:id="rId11848" ref="T896"/>
    <hyperlink r:id="rId11849" ref="U896"/>
    <hyperlink r:id="rId11850" ref="V896"/>
    <hyperlink r:id="rId11851" ref="W896"/>
    <hyperlink r:id="rId11852" ref="X896"/>
    <hyperlink r:id="rId11853" ref="Y896"/>
    <hyperlink r:id="rId11854" ref="Z896"/>
    <hyperlink r:id="rId11855" ref="B897"/>
    <hyperlink r:id="rId11856" ref="C897"/>
    <hyperlink r:id="rId11857" ref="J897"/>
    <hyperlink r:id="rId11858" ref="K897"/>
    <hyperlink r:id="rId11859" ref="M897"/>
    <hyperlink r:id="rId11860" ref="N897"/>
    <hyperlink r:id="rId11861" ref="S897"/>
    <hyperlink r:id="rId11862" ref="T897"/>
    <hyperlink r:id="rId11863" ref="U897"/>
    <hyperlink r:id="rId11864" ref="V897"/>
    <hyperlink r:id="rId11865" ref="W897"/>
    <hyperlink r:id="rId11866" ref="X897"/>
    <hyperlink r:id="rId11867" ref="Y897"/>
    <hyperlink r:id="rId11868" ref="Z897"/>
    <hyperlink r:id="rId11869" ref="B898"/>
    <hyperlink r:id="rId11870" ref="C898"/>
    <hyperlink r:id="rId11871" ref="J898"/>
    <hyperlink r:id="rId11872" ref="K898"/>
    <hyperlink r:id="rId11873" ref="M898"/>
    <hyperlink r:id="rId11874" ref="N898"/>
    <hyperlink r:id="rId11875" ref="S898"/>
    <hyperlink r:id="rId11876" ref="T898"/>
    <hyperlink r:id="rId11877" ref="U898"/>
    <hyperlink r:id="rId11878" ref="V898"/>
    <hyperlink r:id="rId11879" ref="X898"/>
    <hyperlink r:id="rId11880" ref="Z898"/>
    <hyperlink r:id="rId11881" ref="B899"/>
    <hyperlink r:id="rId11882" ref="C899"/>
    <hyperlink r:id="rId11883" ref="J899"/>
    <hyperlink r:id="rId11884" ref="K899"/>
    <hyperlink r:id="rId11885" ref="M899"/>
    <hyperlink r:id="rId11886" ref="N899"/>
    <hyperlink r:id="rId11887" ref="S899"/>
    <hyperlink r:id="rId11888" ref="T899"/>
    <hyperlink r:id="rId11889" ref="U899"/>
    <hyperlink r:id="rId11890" ref="V899"/>
    <hyperlink r:id="rId11891" ref="W899"/>
    <hyperlink r:id="rId11892" ref="X899"/>
    <hyperlink r:id="rId11893" ref="Y899"/>
    <hyperlink r:id="rId11894" ref="Z899"/>
    <hyperlink r:id="rId11895" ref="B900"/>
    <hyperlink r:id="rId11896" ref="C900"/>
    <hyperlink r:id="rId11897" ref="J900"/>
    <hyperlink r:id="rId11898" ref="K900"/>
    <hyperlink r:id="rId11899" ref="M900"/>
    <hyperlink r:id="rId11900" ref="N900"/>
    <hyperlink r:id="rId11901" ref="S900"/>
    <hyperlink r:id="rId11902" ref="T900"/>
    <hyperlink r:id="rId11903" ref="U900"/>
    <hyperlink r:id="rId11904" ref="V900"/>
    <hyperlink r:id="rId11905" ref="W900"/>
    <hyperlink r:id="rId11906" ref="X900"/>
    <hyperlink r:id="rId11907" ref="Y900"/>
    <hyperlink r:id="rId11908" ref="Z900"/>
    <hyperlink r:id="rId11909" ref="B901"/>
    <hyperlink r:id="rId11910" ref="C901"/>
    <hyperlink r:id="rId11911" ref="J901"/>
    <hyperlink r:id="rId11912" ref="K901"/>
    <hyperlink r:id="rId11913" ref="S901"/>
    <hyperlink r:id="rId11914" ref="T901"/>
    <hyperlink r:id="rId11915" ref="U901"/>
    <hyperlink r:id="rId11916" ref="V901"/>
    <hyperlink r:id="rId11917" ref="W901"/>
    <hyperlink r:id="rId11918" ref="Z901"/>
    <hyperlink r:id="rId11919" ref="B902"/>
    <hyperlink r:id="rId11920" ref="C902"/>
    <hyperlink r:id="rId11921" ref="J902"/>
    <hyperlink r:id="rId11922" ref="K902"/>
    <hyperlink r:id="rId11923" ref="M902"/>
    <hyperlink r:id="rId11924" ref="N902"/>
    <hyperlink r:id="rId11925" ref="S902"/>
    <hyperlink r:id="rId11926" ref="T902"/>
    <hyperlink r:id="rId11927" ref="U902"/>
    <hyperlink r:id="rId11928" ref="V902"/>
    <hyperlink r:id="rId11929" ref="W902"/>
    <hyperlink r:id="rId11930" ref="X902"/>
    <hyperlink r:id="rId11931" ref="Z902"/>
    <hyperlink r:id="rId11932" ref="B903"/>
    <hyperlink r:id="rId11933" ref="C903"/>
    <hyperlink r:id="rId11934" ref="J903"/>
    <hyperlink r:id="rId11935" ref="K903"/>
    <hyperlink r:id="rId11936" ref="N903"/>
    <hyperlink r:id="rId11937" ref="S903"/>
    <hyperlink r:id="rId11938" ref="T903"/>
    <hyperlink r:id="rId11939" ref="U903"/>
    <hyperlink r:id="rId11940" ref="V903"/>
    <hyperlink r:id="rId11941" ref="W903"/>
    <hyperlink r:id="rId11942" ref="X903"/>
    <hyperlink r:id="rId11943" ref="Y903"/>
    <hyperlink r:id="rId11944" ref="Z903"/>
    <hyperlink r:id="rId11945" ref="B904"/>
    <hyperlink r:id="rId11946" ref="C904"/>
    <hyperlink r:id="rId11947" ref="J904"/>
    <hyperlink r:id="rId11948" ref="K904"/>
    <hyperlink r:id="rId11949" ref="M904"/>
    <hyperlink r:id="rId11950" ref="N904"/>
    <hyperlink r:id="rId11951" ref="S904"/>
    <hyperlink r:id="rId11952" ref="T904"/>
    <hyperlink r:id="rId11953" ref="U904"/>
    <hyperlink r:id="rId11954" ref="V904"/>
    <hyperlink r:id="rId11955" ref="W904"/>
    <hyperlink r:id="rId11956" ref="X904"/>
    <hyperlink r:id="rId11957" ref="Y904"/>
    <hyperlink r:id="rId11958" ref="Z904"/>
    <hyperlink r:id="rId11959" ref="B905"/>
    <hyperlink r:id="rId11960" ref="C905"/>
    <hyperlink r:id="rId11961" ref="J905"/>
    <hyperlink r:id="rId11962" ref="K905"/>
    <hyperlink r:id="rId11963" ref="M905"/>
    <hyperlink r:id="rId11964" ref="N905"/>
    <hyperlink r:id="rId11965" ref="S905"/>
    <hyperlink r:id="rId11966" ref="T905"/>
    <hyperlink r:id="rId11967" ref="U905"/>
    <hyperlink r:id="rId11968" ref="V905"/>
    <hyperlink r:id="rId11969" ref="W905"/>
    <hyperlink r:id="rId11970" ref="X905"/>
    <hyperlink r:id="rId11971" ref="Y905"/>
    <hyperlink r:id="rId11972" ref="Z905"/>
    <hyperlink r:id="rId11973" ref="B906"/>
    <hyperlink r:id="rId11974" ref="C906"/>
    <hyperlink r:id="rId11975" ref="J906"/>
    <hyperlink r:id="rId11976" ref="K906"/>
    <hyperlink r:id="rId11977" ref="M906"/>
    <hyperlink r:id="rId11978" ref="N906"/>
    <hyperlink r:id="rId11979" ref="S906"/>
    <hyperlink r:id="rId11980" ref="T906"/>
    <hyperlink r:id="rId11981" ref="U906"/>
    <hyperlink r:id="rId11982" ref="V906"/>
    <hyperlink r:id="rId11983" ref="W906"/>
    <hyperlink r:id="rId11984" ref="X906"/>
    <hyperlink r:id="rId11985" ref="Y906"/>
    <hyperlink r:id="rId11986" ref="Z906"/>
    <hyperlink r:id="rId11987" ref="B907"/>
    <hyperlink r:id="rId11988" ref="C907"/>
    <hyperlink r:id="rId11989" ref="J907"/>
    <hyperlink r:id="rId11990" ref="K907"/>
    <hyperlink r:id="rId11991" ref="S907"/>
    <hyperlink r:id="rId11992" ref="T907"/>
    <hyperlink r:id="rId11993" ref="U907"/>
    <hyperlink r:id="rId11994" ref="V907"/>
    <hyperlink r:id="rId11995" ref="W907"/>
    <hyperlink r:id="rId11996" ref="X907"/>
    <hyperlink r:id="rId11997" ref="Y907"/>
    <hyperlink r:id="rId11998" ref="Z907"/>
    <hyperlink r:id="rId11999" ref="B908"/>
    <hyperlink r:id="rId12000" ref="C908"/>
    <hyperlink r:id="rId12001" ref="J908"/>
    <hyperlink r:id="rId12002" ref="K908"/>
    <hyperlink r:id="rId12003" ref="S908"/>
    <hyperlink r:id="rId12004" ref="T908"/>
    <hyperlink r:id="rId12005" ref="U908"/>
    <hyperlink r:id="rId12006" ref="V908"/>
    <hyperlink r:id="rId12007" ref="W908"/>
    <hyperlink r:id="rId12008" ref="X908"/>
    <hyperlink r:id="rId12009" ref="Y908"/>
    <hyperlink r:id="rId12010" ref="Z908"/>
    <hyperlink r:id="rId12011" ref="B909"/>
    <hyperlink r:id="rId12012" ref="C909"/>
    <hyperlink r:id="rId12013" ref="J909"/>
    <hyperlink r:id="rId12014" ref="K909"/>
    <hyperlink r:id="rId12015" ref="S909"/>
    <hyperlink r:id="rId12016" ref="T909"/>
    <hyperlink r:id="rId12017" ref="U909"/>
    <hyperlink r:id="rId12018" ref="V909"/>
    <hyperlink r:id="rId12019" ref="W909"/>
    <hyperlink r:id="rId12020" ref="X909"/>
    <hyperlink r:id="rId12021" ref="Y909"/>
    <hyperlink r:id="rId12022" ref="Z909"/>
    <hyperlink r:id="rId12023" ref="B910"/>
    <hyperlink r:id="rId12024" ref="C910"/>
    <hyperlink r:id="rId12025" ref="J910"/>
    <hyperlink r:id="rId12026" ref="K910"/>
    <hyperlink r:id="rId12027" ref="S910"/>
    <hyperlink r:id="rId12028" ref="T910"/>
    <hyperlink r:id="rId12029" ref="U910"/>
    <hyperlink r:id="rId12030" ref="V910"/>
    <hyperlink r:id="rId12031" ref="W910"/>
    <hyperlink r:id="rId12032" ref="X910"/>
    <hyperlink r:id="rId12033" ref="Y910"/>
    <hyperlink r:id="rId12034" ref="Z910"/>
    <hyperlink r:id="rId12035" ref="B911"/>
    <hyperlink r:id="rId12036" ref="C911"/>
    <hyperlink r:id="rId12037" ref="J911"/>
    <hyperlink r:id="rId12038" ref="K911"/>
    <hyperlink r:id="rId12039" ref="M911"/>
    <hyperlink r:id="rId12040" ref="N911"/>
    <hyperlink r:id="rId12041" ref="S911"/>
    <hyperlink r:id="rId12042" ref="T911"/>
    <hyperlink r:id="rId12043" ref="U911"/>
    <hyperlink r:id="rId12044" ref="V911"/>
    <hyperlink r:id="rId12045" ref="W911"/>
    <hyperlink r:id="rId12046" ref="X911"/>
    <hyperlink r:id="rId12047" ref="Y911"/>
    <hyperlink r:id="rId12048" ref="Z911"/>
    <hyperlink r:id="rId12049" ref="B912"/>
    <hyperlink r:id="rId12050" ref="C912"/>
    <hyperlink r:id="rId12051" ref="J912"/>
    <hyperlink r:id="rId12052" ref="K912"/>
    <hyperlink r:id="rId12053" ref="M912"/>
    <hyperlink r:id="rId12054" ref="N912"/>
    <hyperlink r:id="rId12055" ref="S912"/>
    <hyperlink r:id="rId12056" ref="T912"/>
    <hyperlink r:id="rId12057" ref="U912"/>
    <hyperlink r:id="rId12058" ref="V912"/>
    <hyperlink r:id="rId12059" ref="W912"/>
    <hyperlink r:id="rId12060" ref="X912"/>
    <hyperlink r:id="rId12061" ref="Z912"/>
    <hyperlink r:id="rId12062" ref="B913"/>
    <hyperlink r:id="rId12063" ref="C913"/>
    <hyperlink r:id="rId12064" ref="J913"/>
    <hyperlink r:id="rId12065" ref="K913"/>
    <hyperlink r:id="rId12066" ref="M913"/>
    <hyperlink r:id="rId12067" ref="N913"/>
    <hyperlink r:id="rId12068" ref="S913"/>
    <hyperlink r:id="rId12069" ref="T913"/>
    <hyperlink r:id="rId12070" ref="U913"/>
    <hyperlink r:id="rId12071" ref="V913"/>
    <hyperlink r:id="rId12072" ref="W913"/>
    <hyperlink r:id="rId12073" ref="X913"/>
    <hyperlink r:id="rId12074" ref="Y913"/>
    <hyperlink r:id="rId12075" ref="Z913"/>
    <hyperlink r:id="rId12076" ref="B914"/>
    <hyperlink r:id="rId12077" ref="C914"/>
    <hyperlink r:id="rId12078" ref="J914"/>
    <hyperlink r:id="rId12079" ref="K914"/>
    <hyperlink r:id="rId12080" ref="N914"/>
    <hyperlink r:id="rId12081" ref="S914"/>
    <hyperlink r:id="rId12082" ref="T914"/>
    <hyperlink r:id="rId12083" ref="U914"/>
    <hyperlink r:id="rId12084" ref="V914"/>
    <hyperlink r:id="rId12085" ref="W914"/>
    <hyperlink r:id="rId12086" ref="X914"/>
    <hyperlink r:id="rId12087" ref="Y914"/>
    <hyperlink r:id="rId12088" ref="Z914"/>
    <hyperlink r:id="rId12089" ref="B915"/>
    <hyperlink r:id="rId12090" ref="C915"/>
    <hyperlink r:id="rId12091" ref="J915"/>
    <hyperlink r:id="rId12092" ref="K915"/>
    <hyperlink r:id="rId12093" ref="M915"/>
    <hyperlink r:id="rId12094" ref="N915"/>
    <hyperlink r:id="rId12095" ref="T915"/>
    <hyperlink r:id="rId12096" ref="U915"/>
    <hyperlink r:id="rId12097" ref="V915"/>
    <hyperlink r:id="rId12098" ref="W915"/>
    <hyperlink r:id="rId12099" ref="X915"/>
    <hyperlink r:id="rId12100" ref="Z915"/>
    <hyperlink r:id="rId12101" ref="B916"/>
    <hyperlink r:id="rId12102" ref="C916"/>
    <hyperlink r:id="rId12103" ref="J916"/>
    <hyperlink r:id="rId12104" ref="K916"/>
    <hyperlink r:id="rId12105" ref="M916"/>
    <hyperlink r:id="rId12106" ref="N916"/>
    <hyperlink r:id="rId12107" ref="S916"/>
    <hyperlink r:id="rId12108" ref="T916"/>
    <hyperlink r:id="rId12109" ref="U916"/>
    <hyperlink r:id="rId12110" ref="V916"/>
    <hyperlink r:id="rId12111" ref="W916"/>
    <hyperlink r:id="rId12112" ref="X916"/>
    <hyperlink r:id="rId12113" ref="Z916"/>
    <hyperlink r:id="rId12114" ref="B917"/>
    <hyperlink r:id="rId12115" ref="C917"/>
    <hyperlink r:id="rId12116" ref="J917"/>
    <hyperlink r:id="rId12117" ref="K917"/>
    <hyperlink r:id="rId12118" ref="M917"/>
    <hyperlink r:id="rId12119" ref="N917"/>
    <hyperlink r:id="rId12120" ref="S917"/>
    <hyperlink r:id="rId12121" ref="T917"/>
    <hyperlink r:id="rId12122" ref="U917"/>
    <hyperlink r:id="rId12123" ref="W917"/>
    <hyperlink r:id="rId12124" ref="X917"/>
    <hyperlink r:id="rId12125" ref="Z917"/>
    <hyperlink r:id="rId12126" ref="B918"/>
    <hyperlink r:id="rId12127" ref="C918"/>
    <hyperlink r:id="rId12128" ref="J918"/>
    <hyperlink r:id="rId12129" ref="K918"/>
    <hyperlink r:id="rId12130" ref="M918"/>
    <hyperlink r:id="rId12131" ref="N918"/>
    <hyperlink r:id="rId12132" ref="S918"/>
    <hyperlink r:id="rId12133" ref="T918"/>
    <hyperlink r:id="rId12134" ref="U918"/>
    <hyperlink r:id="rId12135" ref="V918"/>
    <hyperlink r:id="rId12136" ref="W918"/>
    <hyperlink r:id="rId12137" ref="X918"/>
    <hyperlink r:id="rId12138" ref="Z918"/>
    <hyperlink r:id="rId12139" ref="B919"/>
    <hyperlink r:id="rId12140" ref="C919"/>
    <hyperlink r:id="rId12141" ref="J919"/>
    <hyperlink r:id="rId12142" ref="K919"/>
    <hyperlink r:id="rId12143" ref="M919"/>
    <hyperlink r:id="rId12144" ref="N919"/>
    <hyperlink r:id="rId12145" ref="S919"/>
    <hyperlink r:id="rId12146" ref="T919"/>
    <hyperlink r:id="rId12147" ref="U919"/>
    <hyperlink r:id="rId12148" ref="V919"/>
    <hyperlink r:id="rId12149" ref="W919"/>
    <hyperlink r:id="rId12150" ref="X919"/>
    <hyperlink r:id="rId12151" ref="Z919"/>
    <hyperlink r:id="rId12152" ref="B920"/>
    <hyperlink r:id="rId12153" ref="C920"/>
    <hyperlink r:id="rId12154" ref="J920"/>
    <hyperlink r:id="rId12155" ref="K920"/>
    <hyperlink r:id="rId12156" ref="M920"/>
    <hyperlink r:id="rId12157" ref="N920"/>
    <hyperlink r:id="rId12158" ref="S920"/>
    <hyperlink r:id="rId12159" ref="T920"/>
    <hyperlink r:id="rId12160" ref="U920"/>
    <hyperlink r:id="rId12161" ref="V920"/>
    <hyperlink r:id="rId12162" ref="X920"/>
    <hyperlink r:id="rId12163" ref="Y920"/>
    <hyperlink r:id="rId12164" ref="Z920"/>
    <hyperlink r:id="rId12165" ref="B921"/>
    <hyperlink r:id="rId12166" ref="C921"/>
    <hyperlink r:id="rId12167" ref="J921"/>
    <hyperlink r:id="rId12168" ref="K921"/>
    <hyperlink r:id="rId12169" ref="S921"/>
    <hyperlink r:id="rId12170" ref="T921"/>
    <hyperlink r:id="rId12171" ref="U921"/>
    <hyperlink r:id="rId12172" ref="V921"/>
    <hyperlink r:id="rId12173" ref="W921"/>
    <hyperlink r:id="rId12174" ref="Y921"/>
    <hyperlink r:id="rId12175" ref="Z921"/>
    <hyperlink r:id="rId12176" ref="B922"/>
    <hyperlink r:id="rId12177" ref="C922"/>
    <hyperlink r:id="rId12178" ref="J922"/>
    <hyperlink r:id="rId12179" ref="K922"/>
    <hyperlink r:id="rId12180" ref="S922"/>
    <hyperlink r:id="rId12181" ref="T922"/>
    <hyperlink r:id="rId12182" ref="U922"/>
    <hyperlink r:id="rId12183" ref="X922"/>
    <hyperlink r:id="rId12184" ref="Y922"/>
    <hyperlink r:id="rId12185" ref="Z922"/>
    <hyperlink r:id="rId12186" ref="B923"/>
    <hyperlink r:id="rId12187" ref="C923"/>
    <hyperlink r:id="rId12188" ref="J923"/>
    <hyperlink r:id="rId12189" ref="K923"/>
    <hyperlink r:id="rId12190" ref="M923"/>
    <hyperlink r:id="rId12191" ref="N923"/>
    <hyperlink r:id="rId12192" ref="S923"/>
    <hyperlink r:id="rId12193" ref="T923"/>
    <hyperlink r:id="rId12194" ref="U923"/>
    <hyperlink r:id="rId12195" ref="V923"/>
    <hyperlink r:id="rId12196" ref="W923"/>
    <hyperlink r:id="rId12197" ref="X923"/>
    <hyperlink r:id="rId12198" ref="Y923"/>
    <hyperlink r:id="rId12199" ref="Z923"/>
    <hyperlink r:id="rId12200" ref="B924"/>
    <hyperlink r:id="rId12201" ref="C924"/>
    <hyperlink r:id="rId12202" ref="J924"/>
    <hyperlink r:id="rId12203" ref="K924"/>
    <hyperlink r:id="rId12204" ref="S924"/>
    <hyperlink r:id="rId12205" ref="T924"/>
    <hyperlink r:id="rId12206" ref="U924"/>
    <hyperlink r:id="rId12207" ref="W924"/>
    <hyperlink r:id="rId12208" ref="Y924"/>
    <hyperlink r:id="rId12209" ref="Z924"/>
    <hyperlink r:id="rId12210" ref="B925"/>
    <hyperlink r:id="rId12211" ref="C925"/>
    <hyperlink r:id="rId12212" ref="J925"/>
    <hyperlink r:id="rId12213" ref="K925"/>
    <hyperlink r:id="rId12214" ref="S925"/>
    <hyperlink r:id="rId12215" ref="T925"/>
    <hyperlink r:id="rId12216" ref="U925"/>
    <hyperlink r:id="rId12217" ref="V925"/>
    <hyperlink r:id="rId12218" ref="W925"/>
    <hyperlink r:id="rId12219" ref="X925"/>
    <hyperlink r:id="rId12220" ref="Y925"/>
    <hyperlink r:id="rId12221" ref="Z925"/>
    <hyperlink r:id="rId12222" ref="B926"/>
    <hyperlink r:id="rId12223" ref="C926"/>
    <hyperlink r:id="rId12224" ref="J926"/>
    <hyperlink r:id="rId12225" ref="K926"/>
    <hyperlink r:id="rId12226" ref="S926"/>
    <hyperlink r:id="rId12227" ref="T926"/>
    <hyperlink r:id="rId12228" ref="U926"/>
    <hyperlink r:id="rId12229" ref="V926"/>
    <hyperlink r:id="rId12230" ref="W926"/>
    <hyperlink r:id="rId12231" ref="X926"/>
    <hyperlink r:id="rId12232" ref="Y926"/>
    <hyperlink r:id="rId12233" ref="Z926"/>
    <hyperlink r:id="rId12234" ref="B927"/>
    <hyperlink r:id="rId12235" ref="C927"/>
    <hyperlink r:id="rId12236" ref="J927"/>
    <hyperlink r:id="rId12237" ref="K927"/>
    <hyperlink r:id="rId12238" ref="S927"/>
    <hyperlink r:id="rId12239" ref="T927"/>
    <hyperlink r:id="rId12240" ref="U927"/>
    <hyperlink r:id="rId12241" ref="V927"/>
    <hyperlink r:id="rId12242" ref="Y927"/>
    <hyperlink r:id="rId12243" ref="B928"/>
    <hyperlink r:id="rId12244" ref="C928"/>
    <hyperlink r:id="rId12245" ref="J928"/>
    <hyperlink r:id="rId12246" ref="K928"/>
    <hyperlink r:id="rId12247" ref="N928"/>
    <hyperlink r:id="rId12248" ref="S928"/>
    <hyperlink r:id="rId12249" ref="T928"/>
    <hyperlink r:id="rId12250" ref="U928"/>
    <hyperlink r:id="rId12251" ref="V928"/>
    <hyperlink r:id="rId12252" ref="X928"/>
    <hyperlink r:id="rId12253" ref="Z928"/>
    <hyperlink r:id="rId12254" ref="B929"/>
    <hyperlink r:id="rId12255" ref="C929"/>
    <hyperlink r:id="rId12256" ref="J929"/>
    <hyperlink r:id="rId12257" ref="K929"/>
    <hyperlink r:id="rId12258" ref="S929"/>
    <hyperlink r:id="rId12259" ref="T929"/>
    <hyperlink r:id="rId12260" ref="U929"/>
    <hyperlink r:id="rId12261" ref="V929"/>
    <hyperlink r:id="rId12262" ref="W929"/>
    <hyperlink r:id="rId12263" ref="X929"/>
    <hyperlink r:id="rId12264" ref="Z929"/>
    <hyperlink r:id="rId12265" ref="B930"/>
    <hyperlink r:id="rId12266" ref="C930"/>
    <hyperlink r:id="rId12267" ref="J930"/>
    <hyperlink r:id="rId12268" ref="K930"/>
    <hyperlink r:id="rId12269" ref="S930"/>
    <hyperlink r:id="rId12270" ref="T930"/>
    <hyperlink r:id="rId12271" ref="U930"/>
    <hyperlink r:id="rId12272" ref="V930"/>
    <hyperlink r:id="rId12273" ref="W930"/>
    <hyperlink r:id="rId12274" ref="X930"/>
    <hyperlink r:id="rId12275" ref="Y930"/>
    <hyperlink r:id="rId12276" ref="Z930"/>
    <hyperlink r:id="rId12277" ref="B931"/>
    <hyperlink r:id="rId12278" ref="C931"/>
    <hyperlink r:id="rId12279" ref="K931"/>
    <hyperlink r:id="rId12280" ref="S931"/>
    <hyperlink r:id="rId12281" ref="T931"/>
    <hyperlink r:id="rId12282" ref="U931"/>
    <hyperlink r:id="rId12283" ref="V931"/>
    <hyperlink r:id="rId12284" ref="W931"/>
    <hyperlink r:id="rId12285" ref="X931"/>
    <hyperlink r:id="rId12286" ref="Y931"/>
    <hyperlink r:id="rId12287" ref="Z931"/>
    <hyperlink r:id="rId12288" ref="B932"/>
    <hyperlink r:id="rId12289" ref="C932"/>
    <hyperlink r:id="rId12290" ref="J932"/>
    <hyperlink r:id="rId12291" ref="K932"/>
    <hyperlink r:id="rId12292" ref="M932"/>
    <hyperlink r:id="rId12293" ref="N932"/>
    <hyperlink r:id="rId12294" ref="S932"/>
    <hyperlink r:id="rId12295" ref="T932"/>
    <hyperlink r:id="rId12296" ref="U932"/>
    <hyperlink r:id="rId12297" ref="V932"/>
    <hyperlink r:id="rId12298" ref="W932"/>
    <hyperlink r:id="rId12299" ref="Z932"/>
    <hyperlink r:id="rId12300" ref="B933"/>
    <hyperlink r:id="rId12301" ref="C933"/>
    <hyperlink r:id="rId12302" ref="J933"/>
    <hyperlink r:id="rId12303" ref="K933"/>
    <hyperlink r:id="rId12304" ref="N933"/>
    <hyperlink r:id="rId12305" ref="S933"/>
    <hyperlink r:id="rId12306" ref="T933"/>
    <hyperlink r:id="rId12307" ref="U933"/>
    <hyperlink r:id="rId12308" ref="V933"/>
    <hyperlink r:id="rId12309" ref="W933"/>
    <hyperlink r:id="rId12310" ref="X933"/>
    <hyperlink r:id="rId12311" ref="Y933"/>
    <hyperlink r:id="rId12312" ref="Z933"/>
    <hyperlink r:id="rId12313" ref="B934"/>
    <hyperlink r:id="rId12314" ref="C934"/>
    <hyperlink r:id="rId12315" ref="J934"/>
    <hyperlink r:id="rId12316" ref="K934"/>
    <hyperlink r:id="rId12317" ref="N934"/>
    <hyperlink r:id="rId12318" ref="V934"/>
    <hyperlink r:id="rId12319" ref="W934"/>
    <hyperlink r:id="rId12320" ref="X934"/>
    <hyperlink r:id="rId12321" ref="Z934"/>
    <hyperlink r:id="rId12322" ref="B935"/>
    <hyperlink r:id="rId12323" ref="C935"/>
    <hyperlink r:id="rId12324" ref="B936"/>
    <hyperlink r:id="rId12325" ref="C936"/>
    <hyperlink r:id="rId12326" ref="Z936"/>
    <hyperlink r:id="rId12327" ref="B937"/>
    <hyperlink r:id="rId12328" ref="C937"/>
    <hyperlink r:id="rId12329" ref="K937"/>
    <hyperlink r:id="rId12330" ref="N937"/>
    <hyperlink r:id="rId12331" ref="T937"/>
    <hyperlink r:id="rId12332" ref="U937"/>
    <hyperlink r:id="rId12333" ref="V937"/>
    <hyperlink r:id="rId12334" ref="W937"/>
    <hyperlink r:id="rId12335" ref="Z937"/>
    <hyperlink r:id="rId12336" ref="B938"/>
    <hyperlink r:id="rId12337" ref="C938"/>
    <hyperlink r:id="rId12338" ref="J938"/>
    <hyperlink r:id="rId12339" ref="K938"/>
    <hyperlink r:id="rId12340" ref="M938"/>
    <hyperlink r:id="rId12341" ref="N938"/>
    <hyperlink r:id="rId12342" ref="S938"/>
    <hyperlink r:id="rId12343" ref="T938"/>
    <hyperlink r:id="rId12344" ref="U938"/>
    <hyperlink r:id="rId12345" ref="V938"/>
    <hyperlink r:id="rId12346" ref="W938"/>
    <hyperlink r:id="rId12347" ref="X938"/>
    <hyperlink r:id="rId12348" ref="Y938"/>
    <hyperlink r:id="rId12349" ref="Z938"/>
    <hyperlink r:id="rId12350" ref="B939"/>
    <hyperlink r:id="rId12351" ref="C939"/>
    <hyperlink r:id="rId12352" ref="J939"/>
    <hyperlink r:id="rId12353" ref="K939"/>
    <hyperlink r:id="rId12354" ref="M939"/>
    <hyperlink r:id="rId12355" ref="N939"/>
    <hyperlink r:id="rId12356" ref="S939"/>
    <hyperlink r:id="rId12357" ref="T939"/>
    <hyperlink r:id="rId12358" ref="U939"/>
    <hyperlink r:id="rId12359" ref="V939"/>
    <hyperlink r:id="rId12360" ref="W939"/>
    <hyperlink r:id="rId12361" ref="X939"/>
    <hyperlink r:id="rId12362" ref="Y939"/>
    <hyperlink r:id="rId12363" ref="Z939"/>
    <hyperlink r:id="rId12364" ref="B940"/>
    <hyperlink r:id="rId12365" ref="C940"/>
    <hyperlink r:id="rId12366" ref="J940"/>
    <hyperlink r:id="rId12367" ref="K940"/>
    <hyperlink r:id="rId12368" ref="S940"/>
    <hyperlink r:id="rId12369" ref="T940"/>
    <hyperlink r:id="rId12370" ref="U940"/>
    <hyperlink r:id="rId12371" ref="V940"/>
    <hyperlink r:id="rId12372" ref="W940"/>
    <hyperlink r:id="rId12373" ref="X940"/>
    <hyperlink r:id="rId12374" ref="Y940"/>
    <hyperlink r:id="rId12375" ref="Z940"/>
    <hyperlink r:id="rId12376" ref="B941"/>
    <hyperlink r:id="rId12377" ref="C941"/>
    <hyperlink r:id="rId12378" ref="J941"/>
    <hyperlink r:id="rId12379" ref="K941"/>
    <hyperlink r:id="rId12380" ref="M941"/>
    <hyperlink r:id="rId12381" ref="N941"/>
    <hyperlink r:id="rId12382" ref="S941"/>
    <hyperlink r:id="rId12383" ref="T941"/>
    <hyperlink r:id="rId12384" ref="U941"/>
    <hyperlink r:id="rId12385" ref="V941"/>
    <hyperlink r:id="rId12386" ref="W941"/>
    <hyperlink r:id="rId12387" ref="X941"/>
    <hyperlink r:id="rId12388" ref="Y941"/>
    <hyperlink r:id="rId12389" ref="Z941"/>
    <hyperlink r:id="rId12390" ref="B942"/>
    <hyperlink r:id="rId12391" ref="C942"/>
    <hyperlink r:id="rId12392" ref="J942"/>
    <hyperlink r:id="rId12393" ref="K942"/>
    <hyperlink r:id="rId12394" ref="M942"/>
    <hyperlink r:id="rId12395" ref="N942"/>
    <hyperlink r:id="rId12396" ref="S942"/>
    <hyperlink r:id="rId12397" ref="T942"/>
    <hyperlink r:id="rId12398" ref="U942"/>
    <hyperlink r:id="rId12399" ref="V942"/>
    <hyperlink r:id="rId12400" ref="W942"/>
    <hyperlink r:id="rId12401" ref="X942"/>
    <hyperlink r:id="rId12402" ref="Y942"/>
    <hyperlink r:id="rId12403" ref="Z942"/>
    <hyperlink r:id="rId12404" ref="B943"/>
    <hyperlink r:id="rId12405" ref="C943"/>
    <hyperlink r:id="rId12406" ref="J943"/>
    <hyperlink r:id="rId12407" ref="K943"/>
    <hyperlink r:id="rId12408" ref="N943"/>
    <hyperlink r:id="rId12409" ref="S943"/>
    <hyperlink r:id="rId12410" ref="T943"/>
    <hyperlink r:id="rId12411" ref="U943"/>
    <hyperlink r:id="rId12412" ref="V943"/>
    <hyperlink r:id="rId12413" ref="W943"/>
    <hyperlink r:id="rId12414" ref="X943"/>
    <hyperlink r:id="rId12415" ref="Y943"/>
    <hyperlink r:id="rId12416" ref="Z943"/>
    <hyperlink r:id="rId12417" ref="B944"/>
    <hyperlink r:id="rId12418" ref="C944"/>
    <hyperlink r:id="rId12419" ref="J944"/>
    <hyperlink r:id="rId12420" ref="K944"/>
    <hyperlink r:id="rId12421" ref="M944"/>
    <hyperlink r:id="rId12422" ref="N944"/>
    <hyperlink r:id="rId12423" ref="S944"/>
    <hyperlink r:id="rId12424" ref="T944"/>
    <hyperlink r:id="rId12425" ref="U944"/>
    <hyperlink r:id="rId12426" ref="V944"/>
    <hyperlink r:id="rId12427" ref="W944"/>
    <hyperlink r:id="rId12428" ref="X944"/>
    <hyperlink r:id="rId12429" ref="Y944"/>
    <hyperlink r:id="rId12430" ref="Z944"/>
    <hyperlink r:id="rId12431" ref="B945"/>
    <hyperlink r:id="rId12432" ref="C945"/>
    <hyperlink r:id="rId12433" ref="J945"/>
    <hyperlink r:id="rId12434" ref="K945"/>
    <hyperlink r:id="rId12435" ref="M945"/>
    <hyperlink r:id="rId12436" ref="N945"/>
    <hyperlink r:id="rId12437" ref="S945"/>
    <hyperlink r:id="rId12438" ref="T945"/>
    <hyperlink r:id="rId12439" ref="U945"/>
    <hyperlink r:id="rId12440" ref="V945"/>
    <hyperlink r:id="rId12441" ref="W945"/>
    <hyperlink r:id="rId12442" ref="X945"/>
    <hyperlink r:id="rId12443" ref="Y945"/>
    <hyperlink r:id="rId12444" ref="Z945"/>
    <hyperlink r:id="rId12445" ref="B946"/>
    <hyperlink r:id="rId12446" ref="C946"/>
    <hyperlink r:id="rId12447" ref="J946"/>
    <hyperlink r:id="rId12448" ref="K946"/>
    <hyperlink r:id="rId12449" ref="M946"/>
    <hyperlink r:id="rId12450" ref="N946"/>
    <hyperlink r:id="rId12451" ref="S946"/>
    <hyperlink r:id="rId12452" ref="T946"/>
    <hyperlink r:id="rId12453" ref="U946"/>
    <hyperlink r:id="rId12454" ref="V946"/>
    <hyperlink r:id="rId12455" ref="W946"/>
    <hyperlink r:id="rId12456" ref="X946"/>
    <hyperlink r:id="rId12457" ref="Y946"/>
    <hyperlink r:id="rId12458" ref="Z946"/>
    <hyperlink r:id="rId12459" ref="B947"/>
    <hyperlink r:id="rId12460" ref="C947"/>
    <hyperlink r:id="rId12461" ref="J947"/>
    <hyperlink r:id="rId12462" ref="K947"/>
    <hyperlink r:id="rId12463" ref="M947"/>
    <hyperlink r:id="rId12464" ref="N947"/>
    <hyperlink r:id="rId12465" ref="S947"/>
    <hyperlink r:id="rId12466" ref="T947"/>
    <hyperlink r:id="rId12467" ref="U947"/>
    <hyperlink r:id="rId12468" ref="V947"/>
    <hyperlink r:id="rId12469" ref="W947"/>
    <hyperlink r:id="rId12470" ref="X947"/>
    <hyperlink r:id="rId12471" ref="Y947"/>
    <hyperlink r:id="rId12472" ref="Z947"/>
    <hyperlink r:id="rId12473" ref="B948"/>
    <hyperlink r:id="rId12474" ref="C948"/>
    <hyperlink r:id="rId12475" ref="J948"/>
    <hyperlink r:id="rId12476" ref="K948"/>
    <hyperlink r:id="rId12477" ref="M948"/>
    <hyperlink r:id="rId12478" ref="N948"/>
    <hyperlink r:id="rId12479" ref="S948"/>
    <hyperlink r:id="rId12480" ref="T948"/>
    <hyperlink r:id="rId12481" ref="U948"/>
    <hyperlink r:id="rId12482" ref="V948"/>
    <hyperlink r:id="rId12483" ref="W948"/>
    <hyperlink r:id="rId12484" ref="X948"/>
    <hyperlink r:id="rId12485" ref="Y948"/>
    <hyperlink r:id="rId12486" ref="Z948"/>
    <hyperlink r:id="rId12487" ref="B949"/>
    <hyperlink r:id="rId12488" ref="C949"/>
    <hyperlink r:id="rId12489" ref="J949"/>
    <hyperlink r:id="rId12490" ref="K949"/>
    <hyperlink r:id="rId12491" ref="S949"/>
    <hyperlink r:id="rId12492" ref="T949"/>
    <hyperlink r:id="rId12493" ref="U949"/>
    <hyperlink r:id="rId12494" ref="V949"/>
    <hyperlink r:id="rId12495" ref="W949"/>
    <hyperlink r:id="rId12496" ref="X949"/>
    <hyperlink r:id="rId12497" ref="Y949"/>
    <hyperlink r:id="rId12498" ref="Z949"/>
    <hyperlink r:id="rId12499" ref="B950"/>
    <hyperlink r:id="rId12500" ref="C950"/>
    <hyperlink r:id="rId12501" ref="J950"/>
    <hyperlink r:id="rId12502" ref="K950"/>
    <hyperlink r:id="rId12503" ref="M950"/>
    <hyperlink r:id="rId12504" ref="N950"/>
    <hyperlink r:id="rId12505" ref="S950"/>
    <hyperlink r:id="rId12506" ref="T950"/>
    <hyperlink r:id="rId12507" ref="U950"/>
    <hyperlink r:id="rId12508" ref="V950"/>
    <hyperlink r:id="rId12509" ref="W950"/>
    <hyperlink r:id="rId12510" ref="X950"/>
    <hyperlink r:id="rId12511" ref="Y950"/>
    <hyperlink r:id="rId12512" ref="Z950"/>
    <hyperlink r:id="rId12513" ref="B951"/>
    <hyperlink r:id="rId12514" ref="C951"/>
    <hyperlink r:id="rId12515" ref="J951"/>
    <hyperlink r:id="rId12516" ref="K951"/>
    <hyperlink r:id="rId12517" ref="M951"/>
    <hyperlink r:id="rId12518" ref="N951"/>
    <hyperlink r:id="rId12519" ref="S951"/>
    <hyperlink r:id="rId12520" ref="T951"/>
    <hyperlink r:id="rId12521" ref="U951"/>
    <hyperlink r:id="rId12522" ref="V951"/>
    <hyperlink r:id="rId12523" ref="W951"/>
    <hyperlink r:id="rId12524" ref="X951"/>
    <hyperlink r:id="rId12525" ref="Y951"/>
    <hyperlink r:id="rId12526" ref="Z951"/>
    <hyperlink r:id="rId12527" ref="B952"/>
    <hyperlink r:id="rId12528" ref="C952"/>
    <hyperlink r:id="rId12529" ref="J952"/>
    <hyperlink r:id="rId12530" ref="K952"/>
    <hyperlink r:id="rId12531" ref="M952"/>
    <hyperlink r:id="rId12532" ref="N952"/>
    <hyperlink r:id="rId12533" ref="S952"/>
    <hyperlink r:id="rId12534" ref="T952"/>
    <hyperlink r:id="rId12535" ref="U952"/>
    <hyperlink r:id="rId12536" ref="V952"/>
    <hyperlink r:id="rId12537" ref="W952"/>
    <hyperlink r:id="rId12538" ref="X952"/>
    <hyperlink r:id="rId12539" ref="Y952"/>
    <hyperlink r:id="rId12540" ref="Z952"/>
    <hyperlink r:id="rId12541" ref="B953"/>
    <hyperlink r:id="rId12542" ref="C953"/>
    <hyperlink r:id="rId12543" ref="J953"/>
    <hyperlink r:id="rId12544" ref="K953"/>
    <hyperlink r:id="rId12545" ref="M953"/>
    <hyperlink r:id="rId12546" ref="N953"/>
    <hyperlink r:id="rId12547" ref="S953"/>
    <hyperlink r:id="rId12548" ref="T953"/>
    <hyperlink r:id="rId12549" ref="U953"/>
    <hyperlink r:id="rId12550" ref="V953"/>
    <hyperlink r:id="rId12551" ref="W953"/>
    <hyperlink r:id="rId12552" ref="X953"/>
    <hyperlink r:id="rId12553" ref="Y953"/>
    <hyperlink r:id="rId12554" ref="Z953"/>
    <hyperlink r:id="rId12555" ref="B954"/>
    <hyperlink r:id="rId12556" ref="C954"/>
    <hyperlink r:id="rId12557" ref="J954"/>
    <hyperlink r:id="rId12558" ref="K954"/>
    <hyperlink r:id="rId12559" ref="M954"/>
    <hyperlink r:id="rId12560" ref="N954"/>
    <hyperlink r:id="rId12561" ref="S954"/>
    <hyperlink r:id="rId12562" ref="T954"/>
    <hyperlink r:id="rId12563" ref="U954"/>
    <hyperlink r:id="rId12564" ref="V954"/>
    <hyperlink r:id="rId12565" ref="W954"/>
    <hyperlink r:id="rId12566" ref="X954"/>
    <hyperlink r:id="rId12567" ref="Y954"/>
    <hyperlink r:id="rId12568" ref="Z954"/>
    <hyperlink r:id="rId12569" ref="B955"/>
    <hyperlink r:id="rId12570" ref="C955"/>
    <hyperlink r:id="rId12571" ref="J955"/>
    <hyperlink r:id="rId12572" ref="K955"/>
    <hyperlink r:id="rId12573" ref="M955"/>
    <hyperlink r:id="rId12574" ref="N955"/>
    <hyperlink r:id="rId12575" ref="S955"/>
    <hyperlink r:id="rId12576" ref="T955"/>
    <hyperlink r:id="rId12577" ref="U955"/>
    <hyperlink r:id="rId12578" ref="V955"/>
    <hyperlink r:id="rId12579" ref="W955"/>
    <hyperlink r:id="rId12580" ref="X955"/>
    <hyperlink r:id="rId12581" ref="Y955"/>
    <hyperlink r:id="rId12582" ref="Z955"/>
    <hyperlink r:id="rId12583" ref="B956"/>
    <hyperlink r:id="rId12584" ref="C956"/>
    <hyperlink r:id="rId12585" ref="J956"/>
    <hyperlink r:id="rId12586" ref="K956"/>
    <hyperlink r:id="rId12587" ref="M956"/>
    <hyperlink r:id="rId12588" ref="N956"/>
    <hyperlink r:id="rId12589" ref="S956"/>
    <hyperlink r:id="rId12590" ref="T956"/>
    <hyperlink r:id="rId12591" ref="U956"/>
    <hyperlink r:id="rId12592" ref="V956"/>
    <hyperlink r:id="rId12593" ref="W956"/>
    <hyperlink r:id="rId12594" ref="X956"/>
    <hyperlink r:id="rId12595" ref="Y956"/>
    <hyperlink r:id="rId12596" ref="Z956"/>
    <hyperlink r:id="rId12597" ref="B957"/>
    <hyperlink r:id="rId12598" ref="C957"/>
    <hyperlink r:id="rId12599" ref="J957"/>
    <hyperlink r:id="rId12600" ref="K957"/>
    <hyperlink r:id="rId12601" ref="N957"/>
    <hyperlink r:id="rId12602" ref="S957"/>
    <hyperlink r:id="rId12603" ref="T957"/>
    <hyperlink r:id="rId12604" ref="U957"/>
    <hyperlink r:id="rId12605" ref="V957"/>
    <hyperlink r:id="rId12606" ref="W957"/>
    <hyperlink r:id="rId12607" ref="X957"/>
    <hyperlink r:id="rId12608" ref="Y957"/>
    <hyperlink r:id="rId12609" ref="Z957"/>
    <hyperlink r:id="rId12610" ref="B958"/>
    <hyperlink r:id="rId12611" ref="C958"/>
    <hyperlink r:id="rId12612" ref="J958"/>
    <hyperlink r:id="rId12613" ref="K958"/>
    <hyperlink r:id="rId12614" ref="M958"/>
    <hyperlink r:id="rId12615" ref="N958"/>
    <hyperlink r:id="rId12616" ref="S958"/>
    <hyperlink r:id="rId12617" ref="T958"/>
    <hyperlink r:id="rId12618" ref="U958"/>
    <hyperlink r:id="rId12619" ref="V958"/>
    <hyperlink r:id="rId12620" ref="W958"/>
    <hyperlink r:id="rId12621" ref="X958"/>
    <hyperlink r:id="rId12622" ref="Y958"/>
    <hyperlink r:id="rId12623" ref="Z958"/>
    <hyperlink r:id="rId12624" ref="B959"/>
    <hyperlink r:id="rId12625" ref="C959"/>
    <hyperlink r:id="rId12626" ref="J959"/>
    <hyperlink r:id="rId12627" ref="K959"/>
    <hyperlink r:id="rId12628" ref="S959"/>
    <hyperlink r:id="rId12629" ref="T959"/>
    <hyperlink r:id="rId12630" ref="U959"/>
    <hyperlink r:id="rId12631" ref="V959"/>
    <hyperlink r:id="rId12632" ref="W959"/>
    <hyperlink r:id="rId12633" ref="X959"/>
    <hyperlink r:id="rId12634" ref="Y959"/>
    <hyperlink r:id="rId12635" ref="Z959"/>
    <hyperlink r:id="rId12636" ref="B960"/>
    <hyperlink r:id="rId12637" ref="C960"/>
    <hyperlink r:id="rId12638" ref="J960"/>
    <hyperlink r:id="rId12639" ref="K960"/>
    <hyperlink r:id="rId12640" ref="M960"/>
    <hyperlink r:id="rId12641" ref="N960"/>
    <hyperlink r:id="rId12642" ref="S960"/>
    <hyperlink r:id="rId12643" ref="T960"/>
    <hyperlink r:id="rId12644" ref="U960"/>
    <hyperlink r:id="rId12645" ref="V960"/>
    <hyperlink r:id="rId12646" ref="W960"/>
    <hyperlink r:id="rId12647" ref="X960"/>
    <hyperlink r:id="rId12648" ref="Z960"/>
    <hyperlink r:id="rId12649" ref="B961"/>
    <hyperlink r:id="rId12650" ref="C961"/>
    <hyperlink r:id="rId12651" ref="J961"/>
    <hyperlink r:id="rId12652" ref="K961"/>
    <hyperlink r:id="rId12653" ref="M961"/>
    <hyperlink r:id="rId12654" ref="N961"/>
    <hyperlink r:id="rId12655" ref="S961"/>
    <hyperlink r:id="rId12656" ref="T961"/>
    <hyperlink r:id="rId12657" ref="U961"/>
    <hyperlink r:id="rId12658" ref="V961"/>
    <hyperlink r:id="rId12659" ref="W961"/>
    <hyperlink r:id="rId12660" ref="X961"/>
    <hyperlink r:id="rId12661" ref="Y961"/>
    <hyperlink r:id="rId12662" ref="Z961"/>
    <hyperlink r:id="rId12663" ref="B962"/>
    <hyperlink r:id="rId12664" ref="C962"/>
    <hyperlink r:id="rId12665" ref="J962"/>
    <hyperlink r:id="rId12666" ref="K962"/>
    <hyperlink r:id="rId12667" ref="M962"/>
    <hyperlink r:id="rId12668" ref="N962"/>
    <hyperlink r:id="rId12669" ref="S962"/>
    <hyperlink r:id="rId12670" ref="T962"/>
    <hyperlink r:id="rId12671" ref="U962"/>
    <hyperlink r:id="rId12672" ref="V962"/>
    <hyperlink r:id="rId12673" ref="W962"/>
    <hyperlink r:id="rId12674" ref="X962"/>
    <hyperlink r:id="rId12675" ref="Y962"/>
    <hyperlink r:id="rId12676" ref="Z962"/>
    <hyperlink r:id="rId12677" ref="B963"/>
    <hyperlink r:id="rId12678" ref="C963"/>
    <hyperlink r:id="rId12679" ref="J963"/>
    <hyperlink r:id="rId12680" ref="K963"/>
    <hyperlink r:id="rId12681" ref="M963"/>
    <hyperlink r:id="rId12682" ref="N963"/>
    <hyperlink r:id="rId12683" ref="S963"/>
    <hyperlink r:id="rId12684" ref="T963"/>
    <hyperlink r:id="rId12685" ref="U963"/>
    <hyperlink r:id="rId12686" ref="V963"/>
    <hyperlink r:id="rId12687" ref="W963"/>
    <hyperlink r:id="rId12688" ref="X963"/>
    <hyperlink r:id="rId12689" ref="Y963"/>
    <hyperlink r:id="rId12690" ref="Z963"/>
    <hyperlink r:id="rId12691" ref="B964"/>
    <hyperlink r:id="rId12692" ref="C964"/>
    <hyperlink r:id="rId12693" ref="J964"/>
    <hyperlink r:id="rId12694" ref="K964"/>
    <hyperlink r:id="rId12695" ref="M964"/>
    <hyperlink r:id="rId12696" ref="N964"/>
    <hyperlink r:id="rId12697" ref="S964"/>
    <hyperlink r:id="rId12698" ref="T964"/>
    <hyperlink r:id="rId12699" ref="U964"/>
    <hyperlink r:id="rId12700" ref="V964"/>
    <hyperlink r:id="rId12701" ref="W964"/>
    <hyperlink r:id="rId12702" ref="X964"/>
    <hyperlink r:id="rId12703" ref="Y964"/>
    <hyperlink r:id="rId12704" ref="Z964"/>
    <hyperlink r:id="rId12705" ref="B965"/>
    <hyperlink r:id="rId12706" ref="C965"/>
    <hyperlink r:id="rId12707" ref="J965"/>
    <hyperlink r:id="rId12708" ref="K965"/>
    <hyperlink r:id="rId12709" ref="M965"/>
    <hyperlink r:id="rId12710" ref="N965"/>
    <hyperlink r:id="rId12711" ref="S965"/>
    <hyperlink r:id="rId12712" ref="T965"/>
    <hyperlink r:id="rId12713" ref="U965"/>
    <hyperlink r:id="rId12714" ref="V965"/>
    <hyperlink r:id="rId12715" ref="W965"/>
    <hyperlink r:id="rId12716" ref="X965"/>
    <hyperlink r:id="rId12717" ref="Y965"/>
    <hyperlink r:id="rId12718" ref="Z965"/>
    <hyperlink r:id="rId12719" ref="B966"/>
    <hyperlink r:id="rId12720" ref="C966"/>
    <hyperlink r:id="rId12721" ref="J966"/>
    <hyperlink r:id="rId12722" ref="K966"/>
    <hyperlink r:id="rId12723" ref="M966"/>
    <hyperlink r:id="rId12724" ref="N966"/>
    <hyperlink r:id="rId12725" ref="S966"/>
    <hyperlink r:id="rId12726" ref="T966"/>
    <hyperlink r:id="rId12727" ref="U966"/>
    <hyperlink r:id="rId12728" ref="V966"/>
    <hyperlink r:id="rId12729" ref="W966"/>
    <hyperlink r:id="rId12730" ref="X966"/>
    <hyperlink r:id="rId12731" ref="Y966"/>
    <hyperlink r:id="rId12732" ref="Z966"/>
    <hyperlink r:id="rId12733" ref="B967"/>
    <hyperlink r:id="rId12734" ref="C967"/>
    <hyperlink r:id="rId12735" ref="J967"/>
    <hyperlink r:id="rId12736" ref="K967"/>
    <hyperlink r:id="rId12737" ref="M967"/>
    <hyperlink r:id="rId12738" ref="N967"/>
    <hyperlink r:id="rId12739" ref="S967"/>
    <hyperlink r:id="rId12740" ref="T967"/>
    <hyperlink r:id="rId12741" ref="U967"/>
    <hyperlink r:id="rId12742" ref="V967"/>
    <hyperlink r:id="rId12743" ref="W967"/>
    <hyperlink r:id="rId12744" ref="X967"/>
    <hyperlink r:id="rId12745" ref="Y967"/>
    <hyperlink r:id="rId12746" ref="Z967"/>
    <hyperlink r:id="rId12747" ref="B968"/>
    <hyperlink r:id="rId12748" ref="C968"/>
    <hyperlink r:id="rId12749" ref="J968"/>
    <hyperlink r:id="rId12750" ref="K968"/>
    <hyperlink r:id="rId12751" ref="M968"/>
    <hyperlink r:id="rId12752" ref="N968"/>
    <hyperlink r:id="rId12753" ref="S968"/>
    <hyperlink r:id="rId12754" ref="T968"/>
    <hyperlink r:id="rId12755" ref="U968"/>
    <hyperlink r:id="rId12756" ref="V968"/>
    <hyperlink r:id="rId12757" ref="W968"/>
    <hyperlink r:id="rId12758" ref="X968"/>
    <hyperlink r:id="rId12759" ref="Y968"/>
    <hyperlink r:id="rId12760" ref="Z968"/>
    <hyperlink r:id="rId12761" ref="B969"/>
    <hyperlink r:id="rId12762" ref="C969"/>
    <hyperlink r:id="rId12763" ref="J969"/>
    <hyperlink r:id="rId12764" ref="K969"/>
    <hyperlink r:id="rId12765" ref="S969"/>
    <hyperlink r:id="rId12766" ref="T969"/>
    <hyperlink r:id="rId12767" ref="U969"/>
    <hyperlink r:id="rId12768" ref="V969"/>
    <hyperlink r:id="rId12769" ref="W969"/>
    <hyperlink r:id="rId12770" ref="X969"/>
    <hyperlink r:id="rId12771" ref="Y969"/>
    <hyperlink r:id="rId12772" ref="Z969"/>
    <hyperlink r:id="rId12773" ref="B970"/>
    <hyperlink r:id="rId12774" ref="C970"/>
    <hyperlink r:id="rId12775" ref="J970"/>
    <hyperlink r:id="rId12776" ref="K970"/>
    <hyperlink r:id="rId12777" ref="M970"/>
    <hyperlink r:id="rId12778" ref="N970"/>
    <hyperlink r:id="rId12779" ref="S970"/>
    <hyperlink r:id="rId12780" ref="T970"/>
    <hyperlink r:id="rId12781" ref="U970"/>
    <hyperlink r:id="rId12782" ref="V970"/>
    <hyperlink r:id="rId12783" ref="W970"/>
    <hyperlink r:id="rId12784" ref="X970"/>
    <hyperlink r:id="rId12785" ref="Y970"/>
    <hyperlink r:id="rId12786" ref="Z970"/>
    <hyperlink r:id="rId12787" ref="B971"/>
    <hyperlink r:id="rId12788" ref="C971"/>
    <hyperlink r:id="rId12789" ref="J971"/>
    <hyperlink r:id="rId12790" ref="K971"/>
    <hyperlink r:id="rId12791" ref="S971"/>
    <hyperlink r:id="rId12792" ref="T971"/>
    <hyperlink r:id="rId12793" ref="U971"/>
    <hyperlink r:id="rId12794" ref="V971"/>
    <hyperlink r:id="rId12795" ref="W971"/>
    <hyperlink r:id="rId12796" ref="X971"/>
    <hyperlink r:id="rId12797" ref="Y971"/>
    <hyperlink r:id="rId12798" ref="Z971"/>
    <hyperlink r:id="rId12799" ref="B972"/>
    <hyperlink r:id="rId12800" ref="C972"/>
    <hyperlink r:id="rId12801" ref="J972"/>
    <hyperlink r:id="rId12802" ref="K972"/>
    <hyperlink r:id="rId12803" ref="S972"/>
    <hyperlink r:id="rId12804" ref="T972"/>
    <hyperlink r:id="rId12805" ref="U972"/>
    <hyperlink r:id="rId12806" ref="V972"/>
    <hyperlink r:id="rId12807" ref="W972"/>
    <hyperlink r:id="rId12808" ref="X972"/>
    <hyperlink r:id="rId12809" ref="Y972"/>
    <hyperlink r:id="rId12810" ref="Z972"/>
    <hyperlink r:id="rId12811" ref="B973"/>
    <hyperlink r:id="rId12812" ref="C973"/>
    <hyperlink r:id="rId12813" ref="J973"/>
    <hyperlink r:id="rId12814" ref="K973"/>
    <hyperlink r:id="rId12815" ref="M973"/>
    <hyperlink r:id="rId12816" ref="N973"/>
    <hyperlink r:id="rId12817" ref="S973"/>
    <hyperlink r:id="rId12818" ref="T973"/>
    <hyperlink r:id="rId12819" ref="U973"/>
    <hyperlink r:id="rId12820" ref="V973"/>
    <hyperlink r:id="rId12821" ref="W973"/>
    <hyperlink r:id="rId12822" ref="X973"/>
    <hyperlink r:id="rId12823" ref="Y973"/>
    <hyperlink r:id="rId12824" ref="Z973"/>
    <hyperlink r:id="rId12825" ref="B974"/>
    <hyperlink r:id="rId12826" ref="C974"/>
    <hyperlink r:id="rId12827" ref="J974"/>
    <hyperlink r:id="rId12828" ref="K974"/>
    <hyperlink r:id="rId12829" ref="M974"/>
    <hyperlink r:id="rId12830" ref="N974"/>
    <hyperlink r:id="rId12831" ref="S974"/>
    <hyperlink r:id="rId12832" ref="T974"/>
    <hyperlink r:id="rId12833" ref="U974"/>
    <hyperlink r:id="rId12834" ref="V974"/>
    <hyperlink r:id="rId12835" ref="W974"/>
    <hyperlink r:id="rId12836" ref="X974"/>
    <hyperlink r:id="rId12837" ref="Y974"/>
    <hyperlink r:id="rId12838" ref="Z974"/>
    <hyperlink r:id="rId12839" ref="B975"/>
    <hyperlink r:id="rId12840" ref="C975"/>
    <hyperlink r:id="rId12841" ref="J975"/>
    <hyperlink r:id="rId12842" ref="K975"/>
    <hyperlink r:id="rId12843" ref="M975"/>
    <hyperlink r:id="rId12844" ref="N975"/>
    <hyperlink r:id="rId12845" ref="S975"/>
    <hyperlink r:id="rId12846" ref="T975"/>
    <hyperlink r:id="rId12847" ref="U975"/>
    <hyperlink r:id="rId12848" ref="V975"/>
    <hyperlink r:id="rId12849" ref="W975"/>
    <hyperlink r:id="rId12850" ref="X975"/>
    <hyperlink r:id="rId12851" ref="Y975"/>
    <hyperlink r:id="rId12852" ref="Z975"/>
    <hyperlink r:id="rId12853" ref="B976"/>
    <hyperlink r:id="rId12854" ref="C976"/>
    <hyperlink r:id="rId12855" ref="J976"/>
    <hyperlink r:id="rId12856" ref="K976"/>
    <hyperlink r:id="rId12857" ref="M976"/>
    <hyperlink r:id="rId12858" ref="N976"/>
    <hyperlink r:id="rId12859" ref="S976"/>
    <hyperlink r:id="rId12860" ref="T976"/>
    <hyperlink r:id="rId12861" ref="U976"/>
    <hyperlink r:id="rId12862" ref="V976"/>
    <hyperlink r:id="rId12863" ref="W976"/>
    <hyperlink r:id="rId12864" ref="X976"/>
    <hyperlink r:id="rId12865" ref="Y976"/>
    <hyperlink r:id="rId12866" ref="Z976"/>
    <hyperlink r:id="rId12867" ref="B977"/>
    <hyperlink r:id="rId12868" ref="C977"/>
    <hyperlink r:id="rId12869" ref="J977"/>
    <hyperlink r:id="rId12870" ref="K977"/>
    <hyperlink r:id="rId12871" ref="M977"/>
    <hyperlink r:id="rId12872" ref="N977"/>
    <hyperlink r:id="rId12873" ref="S977"/>
    <hyperlink r:id="rId12874" ref="T977"/>
    <hyperlink r:id="rId12875" ref="U977"/>
    <hyperlink r:id="rId12876" ref="V977"/>
    <hyperlink r:id="rId12877" ref="W977"/>
    <hyperlink r:id="rId12878" ref="X977"/>
    <hyperlink r:id="rId12879" ref="Y977"/>
    <hyperlink r:id="rId12880" ref="Z977"/>
    <hyperlink r:id="rId12881" ref="B978"/>
    <hyperlink r:id="rId12882" ref="C978"/>
    <hyperlink r:id="rId12883" ref="J978"/>
    <hyperlink r:id="rId12884" ref="K978"/>
    <hyperlink r:id="rId12885" ref="M978"/>
    <hyperlink r:id="rId12886" ref="N978"/>
    <hyperlink r:id="rId12887" ref="S978"/>
    <hyperlink r:id="rId12888" ref="T978"/>
    <hyperlink r:id="rId12889" ref="U978"/>
    <hyperlink r:id="rId12890" ref="V978"/>
    <hyperlink r:id="rId12891" ref="W978"/>
    <hyperlink r:id="rId12892" ref="X978"/>
    <hyperlink r:id="rId12893" ref="Y978"/>
    <hyperlink r:id="rId12894" ref="Z978"/>
    <hyperlink r:id="rId12895" ref="B979"/>
    <hyperlink r:id="rId12896" ref="C979"/>
    <hyperlink r:id="rId12897" ref="J979"/>
    <hyperlink r:id="rId12898" ref="K979"/>
    <hyperlink r:id="rId12899" ref="M979"/>
    <hyperlink r:id="rId12900" ref="N979"/>
    <hyperlink r:id="rId12901" ref="S979"/>
    <hyperlink r:id="rId12902" ref="T979"/>
    <hyperlink r:id="rId12903" ref="U979"/>
    <hyperlink r:id="rId12904" ref="V979"/>
    <hyperlink r:id="rId12905" ref="W979"/>
    <hyperlink r:id="rId12906" ref="X979"/>
    <hyperlink r:id="rId12907" ref="Y979"/>
    <hyperlink r:id="rId12908" ref="Z979"/>
    <hyperlink r:id="rId12909" ref="B980"/>
    <hyperlink r:id="rId12910" ref="C980"/>
    <hyperlink r:id="rId12911" ref="J980"/>
    <hyperlink r:id="rId12912" ref="K980"/>
    <hyperlink r:id="rId12913" ref="M980"/>
    <hyperlink r:id="rId12914" ref="N980"/>
    <hyperlink r:id="rId12915" ref="S980"/>
    <hyperlink r:id="rId12916" ref="T980"/>
    <hyperlink r:id="rId12917" ref="U980"/>
    <hyperlink r:id="rId12918" ref="V980"/>
    <hyperlink r:id="rId12919" ref="W980"/>
    <hyperlink r:id="rId12920" ref="X980"/>
    <hyperlink r:id="rId12921" ref="Y980"/>
    <hyperlink r:id="rId12922" ref="Z980"/>
    <hyperlink r:id="rId12923" ref="B981"/>
    <hyperlink r:id="rId12924" ref="C981"/>
    <hyperlink r:id="rId12925" ref="J981"/>
    <hyperlink r:id="rId12926" ref="K981"/>
    <hyperlink r:id="rId12927" ref="M981"/>
    <hyperlink r:id="rId12928" ref="N981"/>
    <hyperlink r:id="rId12929" ref="S981"/>
    <hyperlink r:id="rId12930" ref="T981"/>
    <hyperlink r:id="rId12931" ref="U981"/>
    <hyperlink r:id="rId12932" ref="V981"/>
    <hyperlink r:id="rId12933" ref="W981"/>
    <hyperlink r:id="rId12934" ref="X981"/>
    <hyperlink r:id="rId12935" ref="Y981"/>
    <hyperlink r:id="rId12936" ref="Z981"/>
    <hyperlink r:id="rId12937" ref="B982"/>
    <hyperlink r:id="rId12938" ref="C982"/>
    <hyperlink r:id="rId12939" ref="J982"/>
    <hyperlink r:id="rId12940" ref="K982"/>
    <hyperlink r:id="rId12941" ref="M982"/>
    <hyperlink r:id="rId12942" ref="N982"/>
    <hyperlink r:id="rId12943" ref="S982"/>
    <hyperlink r:id="rId12944" ref="T982"/>
    <hyperlink r:id="rId12945" ref="U982"/>
    <hyperlink r:id="rId12946" ref="V982"/>
    <hyperlink r:id="rId12947" ref="W982"/>
    <hyperlink r:id="rId12948" ref="X982"/>
    <hyperlink r:id="rId12949" ref="Y982"/>
    <hyperlink r:id="rId12950" ref="Z982"/>
    <hyperlink r:id="rId12951" ref="B983"/>
    <hyperlink r:id="rId12952" ref="C983"/>
    <hyperlink r:id="rId12953" ref="J983"/>
    <hyperlink r:id="rId12954" ref="K983"/>
    <hyperlink r:id="rId12955" ref="M983"/>
    <hyperlink r:id="rId12956" ref="N983"/>
    <hyperlink r:id="rId12957" ref="S983"/>
    <hyperlink r:id="rId12958" ref="T983"/>
    <hyperlink r:id="rId12959" ref="U983"/>
    <hyperlink r:id="rId12960" ref="V983"/>
    <hyperlink r:id="rId12961" ref="W983"/>
    <hyperlink r:id="rId12962" ref="X983"/>
    <hyperlink r:id="rId12963" ref="Y983"/>
    <hyperlink r:id="rId12964" ref="Z983"/>
    <hyperlink r:id="rId12965" ref="B984"/>
    <hyperlink r:id="rId12966" ref="C984"/>
    <hyperlink r:id="rId12967" ref="J984"/>
    <hyperlink r:id="rId12968" ref="K984"/>
    <hyperlink r:id="rId12969" ref="S984"/>
    <hyperlink r:id="rId12970" ref="T984"/>
    <hyperlink r:id="rId12971" ref="U984"/>
    <hyperlink r:id="rId12972" ref="V984"/>
    <hyperlink r:id="rId12973" ref="W984"/>
    <hyperlink r:id="rId12974" ref="X984"/>
    <hyperlink r:id="rId12975" ref="Y984"/>
    <hyperlink r:id="rId12976" ref="Z984"/>
    <hyperlink r:id="rId12977" ref="B985"/>
    <hyperlink r:id="rId12978" ref="C985"/>
    <hyperlink r:id="rId12979" ref="J985"/>
    <hyperlink r:id="rId12980" ref="K985"/>
    <hyperlink r:id="rId12981" ref="M985"/>
    <hyperlink r:id="rId12982" ref="N985"/>
    <hyperlink r:id="rId12983" ref="S985"/>
    <hyperlink r:id="rId12984" ref="T985"/>
    <hyperlink r:id="rId12985" ref="U985"/>
    <hyperlink r:id="rId12986" ref="V985"/>
    <hyperlink r:id="rId12987" ref="W985"/>
    <hyperlink r:id="rId12988" ref="X985"/>
    <hyperlink r:id="rId12989" ref="Y985"/>
    <hyperlink r:id="rId12990" ref="Z985"/>
    <hyperlink r:id="rId12991" ref="B986"/>
    <hyperlink r:id="rId12992" ref="C986"/>
    <hyperlink r:id="rId12993" ref="J986"/>
    <hyperlink r:id="rId12994" ref="K986"/>
    <hyperlink r:id="rId12995" ref="M986"/>
    <hyperlink r:id="rId12996" ref="N986"/>
    <hyperlink r:id="rId12997" ref="S986"/>
    <hyperlink r:id="rId12998" ref="T986"/>
    <hyperlink r:id="rId12999" ref="U986"/>
    <hyperlink r:id="rId13000" ref="V986"/>
    <hyperlink r:id="rId13001" ref="W986"/>
    <hyperlink r:id="rId13002" ref="X986"/>
    <hyperlink r:id="rId13003" ref="Y986"/>
    <hyperlink r:id="rId13004" ref="Z986"/>
    <hyperlink r:id="rId13005" ref="B987"/>
    <hyperlink r:id="rId13006" ref="C987"/>
    <hyperlink r:id="rId13007" ref="J987"/>
    <hyperlink r:id="rId13008" ref="K987"/>
    <hyperlink r:id="rId13009" ref="M987"/>
    <hyperlink r:id="rId13010" ref="N987"/>
    <hyperlink r:id="rId13011" ref="S987"/>
    <hyperlink r:id="rId13012" ref="T987"/>
    <hyperlink r:id="rId13013" ref="U987"/>
    <hyperlink r:id="rId13014" ref="V987"/>
    <hyperlink r:id="rId13015" ref="W987"/>
    <hyperlink r:id="rId13016" ref="X987"/>
    <hyperlink r:id="rId13017" ref="Y987"/>
    <hyperlink r:id="rId13018" ref="Z987"/>
    <hyperlink r:id="rId13019" ref="B988"/>
    <hyperlink r:id="rId13020" ref="C988"/>
    <hyperlink r:id="rId13021" ref="J988"/>
    <hyperlink r:id="rId13022" ref="K988"/>
    <hyperlink r:id="rId13023" ref="M988"/>
    <hyperlink r:id="rId13024" ref="N988"/>
    <hyperlink r:id="rId13025" ref="S988"/>
    <hyperlink r:id="rId13026" ref="T988"/>
    <hyperlink r:id="rId13027" ref="U988"/>
    <hyperlink r:id="rId13028" ref="V988"/>
    <hyperlink r:id="rId13029" ref="W988"/>
    <hyperlink r:id="rId13030" ref="X988"/>
    <hyperlink r:id="rId13031" ref="Y988"/>
    <hyperlink r:id="rId13032" ref="Z988"/>
    <hyperlink r:id="rId13033" ref="B989"/>
    <hyperlink r:id="rId13034" ref="C989"/>
    <hyperlink r:id="rId13035" ref="J989"/>
    <hyperlink r:id="rId13036" ref="K989"/>
    <hyperlink r:id="rId13037" ref="M989"/>
    <hyperlink r:id="rId13038" ref="N989"/>
    <hyperlink r:id="rId13039" ref="S989"/>
    <hyperlink r:id="rId13040" ref="T989"/>
    <hyperlink r:id="rId13041" ref="U989"/>
    <hyperlink r:id="rId13042" ref="V989"/>
    <hyperlink r:id="rId13043" ref="W989"/>
    <hyperlink r:id="rId13044" ref="X989"/>
    <hyperlink r:id="rId13045" ref="Y989"/>
    <hyperlink r:id="rId13046" ref="Z989"/>
    <hyperlink r:id="rId13047" ref="B990"/>
    <hyperlink r:id="rId13048" ref="C990"/>
    <hyperlink r:id="rId13049" ref="J990"/>
    <hyperlink r:id="rId13050" ref="K990"/>
    <hyperlink r:id="rId13051" ref="M990"/>
    <hyperlink r:id="rId13052" ref="N990"/>
    <hyperlink r:id="rId13053" ref="S990"/>
    <hyperlink r:id="rId13054" ref="T990"/>
    <hyperlink r:id="rId13055" ref="U990"/>
    <hyperlink r:id="rId13056" ref="V990"/>
    <hyperlink r:id="rId13057" ref="W990"/>
    <hyperlink r:id="rId13058" ref="X990"/>
    <hyperlink r:id="rId13059" ref="Z990"/>
    <hyperlink r:id="rId13060" ref="B991"/>
    <hyperlink r:id="rId13061" ref="C991"/>
    <hyperlink r:id="rId13062" ref="J991"/>
    <hyperlink r:id="rId13063" ref="K991"/>
    <hyperlink r:id="rId13064" ref="S991"/>
    <hyperlink r:id="rId13065" ref="T991"/>
    <hyperlink r:id="rId13066" ref="U991"/>
    <hyperlink r:id="rId13067" ref="V991"/>
    <hyperlink r:id="rId13068" ref="W991"/>
    <hyperlink r:id="rId13069" ref="X991"/>
    <hyperlink r:id="rId13070" ref="Y991"/>
    <hyperlink r:id="rId13071" ref="Z991"/>
    <hyperlink r:id="rId13072" ref="B992"/>
    <hyperlink r:id="rId13073" ref="C992"/>
    <hyperlink r:id="rId13074" ref="J992"/>
    <hyperlink r:id="rId13075" ref="K992"/>
    <hyperlink r:id="rId13076" ref="M992"/>
    <hyperlink r:id="rId13077" ref="N992"/>
    <hyperlink r:id="rId13078" ref="S992"/>
    <hyperlink r:id="rId13079" ref="T992"/>
    <hyperlink r:id="rId13080" ref="U992"/>
    <hyperlink r:id="rId13081" ref="V992"/>
    <hyperlink r:id="rId13082" ref="W992"/>
    <hyperlink r:id="rId13083" ref="X992"/>
    <hyperlink r:id="rId13084" ref="Z992"/>
    <hyperlink r:id="rId13085" ref="B993"/>
    <hyperlink r:id="rId13086" ref="C993"/>
    <hyperlink r:id="rId13087" ref="J993"/>
    <hyperlink r:id="rId13088" ref="K993"/>
    <hyperlink r:id="rId13089" ref="M993"/>
    <hyperlink r:id="rId13090" ref="N993"/>
    <hyperlink r:id="rId13091" ref="S993"/>
    <hyperlink r:id="rId13092" ref="T993"/>
    <hyperlink r:id="rId13093" ref="U993"/>
    <hyperlink r:id="rId13094" ref="V993"/>
    <hyperlink r:id="rId13095" ref="W993"/>
    <hyperlink r:id="rId13096" ref="X993"/>
    <hyperlink r:id="rId13097" ref="Y993"/>
    <hyperlink r:id="rId13098" ref="Z993"/>
    <hyperlink r:id="rId13099" ref="B994"/>
    <hyperlink r:id="rId13100" ref="C994"/>
    <hyperlink r:id="rId13101" ref="J994"/>
    <hyperlink r:id="rId13102" ref="K994"/>
    <hyperlink r:id="rId13103" ref="M994"/>
    <hyperlink r:id="rId13104" ref="N994"/>
    <hyperlink r:id="rId13105" ref="S994"/>
    <hyperlink r:id="rId13106" ref="T994"/>
    <hyperlink r:id="rId13107" ref="U994"/>
    <hyperlink r:id="rId13108" ref="V994"/>
    <hyperlink r:id="rId13109" ref="W994"/>
    <hyperlink r:id="rId13110" ref="X994"/>
    <hyperlink r:id="rId13111" ref="Y994"/>
    <hyperlink r:id="rId13112" ref="Z994"/>
    <hyperlink r:id="rId13113" ref="B995"/>
    <hyperlink r:id="rId13114" ref="C995"/>
    <hyperlink r:id="rId13115" ref="J995"/>
    <hyperlink r:id="rId13116" ref="K995"/>
    <hyperlink r:id="rId13117" ref="N995"/>
    <hyperlink r:id="rId13118" ref="S995"/>
    <hyperlink r:id="rId13119" ref="T995"/>
    <hyperlink r:id="rId13120" ref="U995"/>
    <hyperlink r:id="rId13121" ref="V995"/>
    <hyperlink r:id="rId13122" ref="W995"/>
    <hyperlink r:id="rId13123" ref="X995"/>
    <hyperlink r:id="rId13124" ref="Y995"/>
    <hyperlink r:id="rId13125" ref="Z995"/>
    <hyperlink r:id="rId13126" ref="B996"/>
    <hyperlink r:id="rId13127" ref="C996"/>
    <hyperlink r:id="rId13128" ref="J996"/>
    <hyperlink r:id="rId13129" ref="K996"/>
    <hyperlink r:id="rId13130" ref="M996"/>
    <hyperlink r:id="rId13131" ref="N996"/>
    <hyperlink r:id="rId13132" ref="S996"/>
    <hyperlink r:id="rId13133" ref="T996"/>
    <hyperlink r:id="rId13134" ref="U996"/>
    <hyperlink r:id="rId13135" ref="V996"/>
    <hyperlink r:id="rId13136" ref="W996"/>
    <hyperlink r:id="rId13137" ref="X996"/>
    <hyperlink r:id="rId13138" ref="Y996"/>
    <hyperlink r:id="rId13139" ref="Z996"/>
    <hyperlink r:id="rId13140" ref="B997"/>
    <hyperlink r:id="rId13141" ref="C997"/>
    <hyperlink r:id="rId13142" ref="J997"/>
    <hyperlink r:id="rId13143" ref="K997"/>
    <hyperlink r:id="rId13144" ref="M997"/>
    <hyperlink r:id="rId13145" ref="N997"/>
    <hyperlink r:id="rId13146" ref="S997"/>
    <hyperlink r:id="rId13147" ref="T997"/>
    <hyperlink r:id="rId13148" ref="U997"/>
    <hyperlink r:id="rId13149" ref="V997"/>
    <hyperlink r:id="rId13150" ref="W997"/>
    <hyperlink r:id="rId13151" ref="X997"/>
    <hyperlink r:id="rId13152" ref="Y997"/>
    <hyperlink r:id="rId13153" ref="Z997"/>
    <hyperlink r:id="rId13154" ref="B998"/>
    <hyperlink r:id="rId13155" ref="C998"/>
    <hyperlink r:id="rId13156" ref="J998"/>
    <hyperlink r:id="rId13157" ref="K998"/>
    <hyperlink r:id="rId13158" ref="M998"/>
    <hyperlink r:id="rId13159" ref="N998"/>
    <hyperlink r:id="rId13160" ref="S998"/>
    <hyperlink r:id="rId13161" ref="T998"/>
    <hyperlink r:id="rId13162" ref="U998"/>
    <hyperlink r:id="rId13163" ref="V998"/>
    <hyperlink r:id="rId13164" ref="W998"/>
    <hyperlink r:id="rId13165" ref="X998"/>
    <hyperlink r:id="rId13166" ref="Y998"/>
    <hyperlink r:id="rId13167" ref="Z998"/>
    <hyperlink r:id="rId13168" ref="B999"/>
    <hyperlink r:id="rId13169" ref="C999"/>
    <hyperlink r:id="rId13170" ref="J999"/>
    <hyperlink r:id="rId13171" ref="K999"/>
    <hyperlink r:id="rId13172" ref="M999"/>
    <hyperlink r:id="rId13173" ref="N999"/>
    <hyperlink r:id="rId13174" ref="S999"/>
    <hyperlink r:id="rId13175" ref="T999"/>
    <hyperlink r:id="rId13176" ref="U999"/>
    <hyperlink r:id="rId13177" ref="V999"/>
    <hyperlink r:id="rId13178" ref="W999"/>
    <hyperlink r:id="rId13179" ref="X999"/>
    <hyperlink r:id="rId13180" ref="Y999"/>
    <hyperlink r:id="rId13181" ref="Z999"/>
    <hyperlink r:id="rId13182" ref="B1000"/>
    <hyperlink r:id="rId13183" ref="C1000"/>
    <hyperlink r:id="rId13184" ref="J1000"/>
    <hyperlink r:id="rId13185" ref="K1000"/>
    <hyperlink r:id="rId13186" ref="M1000"/>
    <hyperlink r:id="rId13187" ref="N1000"/>
    <hyperlink r:id="rId13188" ref="S1000"/>
    <hyperlink r:id="rId13189" ref="T1000"/>
    <hyperlink r:id="rId13190" ref="U1000"/>
    <hyperlink r:id="rId13191" ref="V1000"/>
    <hyperlink r:id="rId13192" ref="W1000"/>
    <hyperlink r:id="rId13193" ref="X1000"/>
    <hyperlink r:id="rId13194" ref="Y1000"/>
    <hyperlink r:id="rId13195" ref="Z1000"/>
    <hyperlink r:id="rId13196" ref="B1001"/>
    <hyperlink r:id="rId13197" ref="C1001"/>
    <hyperlink r:id="rId13198" ref="J1001"/>
    <hyperlink r:id="rId13199" ref="K1001"/>
    <hyperlink r:id="rId13200" ref="M1001"/>
    <hyperlink r:id="rId13201" ref="N1001"/>
    <hyperlink r:id="rId13202" ref="S1001"/>
    <hyperlink r:id="rId13203" ref="T1001"/>
    <hyperlink r:id="rId13204" ref="U1001"/>
    <hyperlink r:id="rId13205" ref="V1001"/>
    <hyperlink r:id="rId13206" ref="W1001"/>
    <hyperlink r:id="rId13207" ref="X1001"/>
    <hyperlink r:id="rId13208" ref="Y1001"/>
    <hyperlink r:id="rId13209" ref="Z1001"/>
    <hyperlink r:id="rId13210" ref="B1002"/>
    <hyperlink r:id="rId13211" ref="C1002"/>
    <hyperlink r:id="rId13212" ref="J1002"/>
    <hyperlink r:id="rId13213" ref="K1002"/>
    <hyperlink r:id="rId13214" ref="M1002"/>
    <hyperlink r:id="rId13215" ref="N1002"/>
    <hyperlink r:id="rId13216" ref="S1002"/>
    <hyperlink r:id="rId13217" ref="T1002"/>
    <hyperlink r:id="rId13218" ref="U1002"/>
    <hyperlink r:id="rId13219" ref="V1002"/>
    <hyperlink r:id="rId13220" ref="W1002"/>
    <hyperlink r:id="rId13221" ref="X1002"/>
    <hyperlink r:id="rId13222" ref="Z1002"/>
    <hyperlink r:id="rId13223" ref="B1003"/>
    <hyperlink r:id="rId13224" ref="C1003"/>
    <hyperlink r:id="rId13225" ref="J1003"/>
    <hyperlink r:id="rId13226" ref="K1003"/>
    <hyperlink r:id="rId13227" ref="M1003"/>
    <hyperlink r:id="rId13228" ref="N1003"/>
    <hyperlink r:id="rId13229" ref="S1003"/>
    <hyperlink r:id="rId13230" ref="T1003"/>
    <hyperlink r:id="rId13231" ref="U1003"/>
    <hyperlink r:id="rId13232" ref="V1003"/>
    <hyperlink r:id="rId13233" ref="W1003"/>
    <hyperlink r:id="rId13234" ref="X1003"/>
    <hyperlink r:id="rId13235" ref="Y1003"/>
    <hyperlink r:id="rId13236" ref="Z1003"/>
    <hyperlink r:id="rId13237" ref="B1004"/>
    <hyperlink r:id="rId13238" ref="C1004"/>
    <hyperlink r:id="rId13239" ref="J1004"/>
    <hyperlink r:id="rId13240" ref="K1004"/>
    <hyperlink r:id="rId13241" ref="M1004"/>
    <hyperlink r:id="rId13242" ref="N1004"/>
    <hyperlink r:id="rId13243" ref="S1004"/>
    <hyperlink r:id="rId13244" ref="T1004"/>
    <hyperlink r:id="rId13245" ref="U1004"/>
    <hyperlink r:id="rId13246" ref="V1004"/>
    <hyperlink r:id="rId13247" ref="W1004"/>
    <hyperlink r:id="rId13248" ref="X1004"/>
    <hyperlink r:id="rId13249" ref="Y1004"/>
    <hyperlink r:id="rId13250" ref="Z1004"/>
    <hyperlink r:id="rId13251" ref="B1005"/>
    <hyperlink r:id="rId13252" ref="C1005"/>
    <hyperlink r:id="rId13253" ref="J1005"/>
    <hyperlink r:id="rId13254" ref="K1005"/>
    <hyperlink r:id="rId13255" ref="M1005"/>
    <hyperlink r:id="rId13256" ref="N1005"/>
    <hyperlink r:id="rId13257" ref="S1005"/>
    <hyperlink r:id="rId13258" ref="T1005"/>
    <hyperlink r:id="rId13259" ref="U1005"/>
    <hyperlink r:id="rId13260" ref="V1005"/>
    <hyperlink r:id="rId13261" ref="W1005"/>
    <hyperlink r:id="rId13262" ref="X1005"/>
    <hyperlink r:id="rId13263" ref="Y1005"/>
    <hyperlink r:id="rId13264" ref="Z1005"/>
    <hyperlink r:id="rId13265" ref="B1006"/>
    <hyperlink r:id="rId13266" ref="C1006"/>
    <hyperlink r:id="rId13267" ref="J1006"/>
    <hyperlink r:id="rId13268" ref="K1006"/>
    <hyperlink r:id="rId13269" ref="M1006"/>
    <hyperlink r:id="rId13270" ref="N1006"/>
    <hyperlink r:id="rId13271" ref="S1006"/>
    <hyperlink r:id="rId13272" ref="T1006"/>
    <hyperlink r:id="rId13273" ref="U1006"/>
    <hyperlink r:id="rId13274" ref="V1006"/>
    <hyperlink r:id="rId13275" ref="W1006"/>
    <hyperlink r:id="rId13276" ref="X1006"/>
    <hyperlink r:id="rId13277" ref="Y1006"/>
    <hyperlink r:id="rId13278" ref="Z1006"/>
    <hyperlink r:id="rId13279" ref="B1007"/>
    <hyperlink r:id="rId13280" ref="C1007"/>
    <hyperlink r:id="rId13281" ref="J1007"/>
    <hyperlink r:id="rId13282" ref="K1007"/>
    <hyperlink r:id="rId13283" ref="M1007"/>
    <hyperlink r:id="rId13284" ref="N1007"/>
    <hyperlink r:id="rId13285" ref="S1007"/>
    <hyperlink r:id="rId13286" ref="T1007"/>
    <hyperlink r:id="rId13287" ref="U1007"/>
    <hyperlink r:id="rId13288" ref="V1007"/>
    <hyperlink r:id="rId13289" ref="W1007"/>
    <hyperlink r:id="rId13290" ref="X1007"/>
    <hyperlink r:id="rId13291" ref="Y1007"/>
    <hyperlink r:id="rId13292" ref="Z1007"/>
    <hyperlink r:id="rId13293" ref="B1008"/>
    <hyperlink r:id="rId13294" ref="C1008"/>
    <hyperlink r:id="rId13295" ref="J1008"/>
    <hyperlink r:id="rId13296" ref="K1008"/>
    <hyperlink r:id="rId13297" ref="M1008"/>
    <hyperlink r:id="rId13298" ref="N1008"/>
    <hyperlink r:id="rId13299" ref="S1008"/>
    <hyperlink r:id="rId13300" ref="T1008"/>
    <hyperlink r:id="rId13301" ref="U1008"/>
    <hyperlink r:id="rId13302" ref="V1008"/>
    <hyperlink r:id="rId13303" ref="W1008"/>
    <hyperlink r:id="rId13304" ref="X1008"/>
    <hyperlink r:id="rId13305" ref="Y1008"/>
    <hyperlink r:id="rId13306" ref="Z1008"/>
    <hyperlink r:id="rId13307" ref="B1009"/>
    <hyperlink r:id="rId13308" ref="C1009"/>
    <hyperlink r:id="rId13309" ref="J1009"/>
    <hyperlink r:id="rId13310" ref="K1009"/>
    <hyperlink r:id="rId13311" ref="M1009"/>
    <hyperlink r:id="rId13312" ref="N1009"/>
    <hyperlink r:id="rId13313" ref="S1009"/>
    <hyperlink r:id="rId13314" ref="T1009"/>
    <hyperlink r:id="rId13315" ref="U1009"/>
    <hyperlink r:id="rId13316" ref="V1009"/>
    <hyperlink r:id="rId13317" ref="W1009"/>
    <hyperlink r:id="rId13318" ref="X1009"/>
    <hyperlink r:id="rId13319" ref="Y1009"/>
    <hyperlink r:id="rId13320" ref="Z1009"/>
    <hyperlink r:id="rId13321" ref="B1010"/>
    <hyperlink r:id="rId13322" ref="C1010"/>
    <hyperlink r:id="rId13323" ref="J1010"/>
    <hyperlink r:id="rId13324" ref="K1010"/>
    <hyperlink r:id="rId13325" ref="M1010"/>
    <hyperlink r:id="rId13326" ref="N1010"/>
    <hyperlink r:id="rId13327" ref="S1010"/>
    <hyperlink r:id="rId13328" ref="T1010"/>
    <hyperlink r:id="rId13329" ref="U1010"/>
    <hyperlink r:id="rId13330" ref="V1010"/>
    <hyperlink r:id="rId13331" ref="W1010"/>
    <hyperlink r:id="rId13332" ref="X1010"/>
    <hyperlink r:id="rId13333" ref="Z1010"/>
    <hyperlink r:id="rId13334" ref="B1011"/>
    <hyperlink r:id="rId13335" ref="C1011"/>
    <hyperlink r:id="rId13336" ref="J1011"/>
    <hyperlink r:id="rId13337" ref="K1011"/>
    <hyperlink r:id="rId13338" ref="M1011"/>
    <hyperlink r:id="rId13339" ref="N1011"/>
    <hyperlink r:id="rId13340" ref="S1011"/>
    <hyperlink r:id="rId13341" ref="T1011"/>
    <hyperlink r:id="rId13342" ref="U1011"/>
    <hyperlink r:id="rId13343" ref="V1011"/>
    <hyperlink r:id="rId13344" ref="W1011"/>
    <hyperlink r:id="rId13345" ref="X1011"/>
    <hyperlink r:id="rId13346" ref="Y1011"/>
    <hyperlink r:id="rId13347" ref="Z1011"/>
    <hyperlink r:id="rId13348" ref="B1012"/>
    <hyperlink r:id="rId13349" ref="C1012"/>
    <hyperlink r:id="rId13350" ref="J1012"/>
    <hyperlink r:id="rId13351" ref="K1012"/>
    <hyperlink r:id="rId13352" ref="M1012"/>
    <hyperlink r:id="rId13353" ref="N1012"/>
    <hyperlink r:id="rId13354" ref="S1012"/>
    <hyperlink r:id="rId13355" ref="T1012"/>
    <hyperlink r:id="rId13356" ref="U1012"/>
    <hyperlink r:id="rId13357" ref="V1012"/>
    <hyperlink r:id="rId13358" ref="W1012"/>
    <hyperlink r:id="rId13359" ref="X1012"/>
    <hyperlink r:id="rId13360" ref="Y1012"/>
    <hyperlink r:id="rId13361" ref="Z1012"/>
    <hyperlink r:id="rId13362" ref="B1013"/>
    <hyperlink r:id="rId13363" ref="C1013"/>
    <hyperlink r:id="rId13364" ref="J1013"/>
    <hyperlink r:id="rId13365" ref="K1013"/>
    <hyperlink r:id="rId13366" ref="M1013"/>
    <hyperlink r:id="rId13367" ref="N1013"/>
    <hyperlink r:id="rId13368" ref="S1013"/>
    <hyperlink r:id="rId13369" ref="T1013"/>
    <hyperlink r:id="rId13370" ref="U1013"/>
    <hyperlink r:id="rId13371" ref="V1013"/>
    <hyperlink r:id="rId13372" ref="W1013"/>
    <hyperlink r:id="rId13373" ref="X1013"/>
    <hyperlink r:id="rId13374" ref="Y1013"/>
    <hyperlink r:id="rId13375" ref="Z1013"/>
    <hyperlink r:id="rId13376" ref="B1014"/>
    <hyperlink r:id="rId13377" ref="C1014"/>
    <hyperlink r:id="rId13378" ref="J1014"/>
    <hyperlink r:id="rId13379" ref="K1014"/>
    <hyperlink r:id="rId13380" ref="M1014"/>
    <hyperlink r:id="rId13381" ref="N1014"/>
    <hyperlink r:id="rId13382" ref="S1014"/>
    <hyperlink r:id="rId13383" ref="T1014"/>
    <hyperlink r:id="rId13384" ref="U1014"/>
    <hyperlink r:id="rId13385" ref="V1014"/>
    <hyperlink r:id="rId13386" ref="W1014"/>
    <hyperlink r:id="rId13387" ref="X1014"/>
    <hyperlink r:id="rId13388" ref="Y1014"/>
    <hyperlink r:id="rId13389" ref="Z1014"/>
    <hyperlink r:id="rId13390" ref="B1015"/>
    <hyperlink r:id="rId13391" ref="C1015"/>
    <hyperlink r:id="rId13392" ref="J1015"/>
    <hyperlink r:id="rId13393" ref="K1015"/>
    <hyperlink r:id="rId13394" ref="M1015"/>
    <hyperlink r:id="rId13395" ref="N1015"/>
    <hyperlink r:id="rId13396" ref="S1015"/>
    <hyperlink r:id="rId13397" ref="T1015"/>
    <hyperlink r:id="rId13398" ref="U1015"/>
    <hyperlink r:id="rId13399" ref="V1015"/>
    <hyperlink r:id="rId13400" ref="W1015"/>
    <hyperlink r:id="rId13401" ref="X1015"/>
    <hyperlink r:id="rId13402" ref="Y1015"/>
    <hyperlink r:id="rId13403" ref="Z1015"/>
    <hyperlink r:id="rId13404" ref="B1016"/>
    <hyperlink r:id="rId13405" ref="C1016"/>
    <hyperlink r:id="rId13406" ref="J1016"/>
    <hyperlink r:id="rId13407" ref="K1016"/>
    <hyperlink r:id="rId13408" ref="M1016"/>
    <hyperlink r:id="rId13409" ref="N1016"/>
    <hyperlink r:id="rId13410" ref="S1016"/>
    <hyperlink r:id="rId13411" ref="T1016"/>
    <hyperlink r:id="rId13412" ref="U1016"/>
    <hyperlink r:id="rId13413" ref="V1016"/>
    <hyperlink r:id="rId13414" ref="W1016"/>
    <hyperlink r:id="rId13415" ref="X1016"/>
    <hyperlink r:id="rId13416" ref="Z1016"/>
    <hyperlink r:id="rId13417" ref="B1017"/>
    <hyperlink r:id="rId13418" ref="C1017"/>
    <hyperlink r:id="rId13419" ref="J1017"/>
    <hyperlink r:id="rId13420" ref="K1017"/>
    <hyperlink r:id="rId13421" ref="M1017"/>
    <hyperlink r:id="rId13422" ref="N1017"/>
    <hyperlink r:id="rId13423" ref="S1017"/>
    <hyperlink r:id="rId13424" ref="T1017"/>
    <hyperlink r:id="rId13425" ref="U1017"/>
    <hyperlink r:id="rId13426" ref="V1017"/>
    <hyperlink r:id="rId13427" ref="W1017"/>
    <hyperlink r:id="rId13428" ref="X1017"/>
    <hyperlink r:id="rId13429" ref="Z1017"/>
    <hyperlink r:id="rId13430" ref="B1018"/>
    <hyperlink r:id="rId13431" ref="C1018"/>
    <hyperlink r:id="rId13432" ref="J1018"/>
    <hyperlink r:id="rId13433" ref="K1018"/>
    <hyperlink r:id="rId13434" ref="M1018"/>
    <hyperlink r:id="rId13435" ref="N1018"/>
    <hyperlink r:id="rId13436" ref="S1018"/>
    <hyperlink r:id="rId13437" ref="T1018"/>
    <hyperlink r:id="rId13438" ref="U1018"/>
    <hyperlink r:id="rId13439" ref="V1018"/>
    <hyperlink r:id="rId13440" ref="W1018"/>
    <hyperlink r:id="rId13441" ref="X1018"/>
    <hyperlink r:id="rId13442" ref="Y1018"/>
    <hyperlink r:id="rId13443" ref="Z1018"/>
    <hyperlink r:id="rId13444" ref="B1019"/>
    <hyperlink r:id="rId13445" ref="C1019"/>
    <hyperlink r:id="rId13446" ref="J1019"/>
    <hyperlink r:id="rId13447" ref="K1019"/>
    <hyperlink r:id="rId13448" ref="S1019"/>
    <hyperlink r:id="rId13449" ref="T1019"/>
    <hyperlink r:id="rId13450" ref="U1019"/>
    <hyperlink r:id="rId13451" ref="V1019"/>
    <hyperlink r:id="rId13452" ref="W1019"/>
    <hyperlink r:id="rId13453" ref="X1019"/>
    <hyperlink r:id="rId13454" ref="Y1019"/>
    <hyperlink r:id="rId13455" ref="Z1019"/>
    <hyperlink r:id="rId13456" ref="B1020"/>
    <hyperlink r:id="rId13457" ref="C1020"/>
    <hyperlink r:id="rId13458" ref="J1020"/>
    <hyperlink r:id="rId13459" ref="K1020"/>
    <hyperlink r:id="rId13460" ref="M1020"/>
    <hyperlink r:id="rId13461" ref="N1020"/>
    <hyperlink r:id="rId13462" ref="S1020"/>
    <hyperlink r:id="rId13463" ref="T1020"/>
    <hyperlink r:id="rId13464" ref="U1020"/>
    <hyperlink r:id="rId13465" ref="V1020"/>
    <hyperlink r:id="rId13466" ref="W1020"/>
    <hyperlink r:id="rId13467" ref="X1020"/>
    <hyperlink r:id="rId13468" ref="Y1020"/>
    <hyperlink r:id="rId13469" ref="Z1020"/>
    <hyperlink r:id="rId13470" ref="B1021"/>
    <hyperlink r:id="rId13471" ref="C1021"/>
    <hyperlink r:id="rId13472" ref="J1021"/>
    <hyperlink r:id="rId13473" ref="K1021"/>
    <hyperlink r:id="rId13474" ref="M1021"/>
    <hyperlink r:id="rId13475" ref="N1021"/>
    <hyperlink r:id="rId13476" ref="S1021"/>
    <hyperlink r:id="rId13477" ref="T1021"/>
    <hyperlink r:id="rId13478" ref="U1021"/>
    <hyperlink r:id="rId13479" ref="V1021"/>
    <hyperlink r:id="rId13480" ref="W1021"/>
    <hyperlink r:id="rId13481" ref="X1021"/>
    <hyperlink r:id="rId13482" ref="Z1021"/>
    <hyperlink r:id="rId13483" ref="B1022"/>
    <hyperlink r:id="rId13484" ref="C1022"/>
    <hyperlink r:id="rId13485" ref="J1022"/>
    <hyperlink r:id="rId13486" ref="K1022"/>
    <hyperlink r:id="rId13487" ref="M1022"/>
    <hyperlink r:id="rId13488" ref="N1022"/>
    <hyperlink r:id="rId13489" ref="S1022"/>
    <hyperlink r:id="rId13490" ref="T1022"/>
    <hyperlink r:id="rId13491" ref="U1022"/>
    <hyperlink r:id="rId13492" ref="V1022"/>
    <hyperlink r:id="rId13493" ref="W1022"/>
    <hyperlink r:id="rId13494" ref="X1022"/>
    <hyperlink r:id="rId13495" ref="Z1022"/>
    <hyperlink r:id="rId13496" ref="B1023"/>
    <hyperlink r:id="rId13497" ref="C1023"/>
    <hyperlink r:id="rId13498" ref="J1023"/>
    <hyperlink r:id="rId13499" ref="K1023"/>
    <hyperlink r:id="rId13500" ref="M1023"/>
    <hyperlink r:id="rId13501" ref="N1023"/>
    <hyperlink r:id="rId13502" ref="S1023"/>
    <hyperlink r:id="rId13503" ref="T1023"/>
    <hyperlink r:id="rId13504" ref="U1023"/>
    <hyperlink r:id="rId13505" ref="V1023"/>
    <hyperlink r:id="rId13506" ref="W1023"/>
    <hyperlink r:id="rId13507" ref="X1023"/>
    <hyperlink r:id="rId13508" ref="Y1023"/>
    <hyperlink r:id="rId13509" ref="Z1023"/>
    <hyperlink r:id="rId13510" ref="B1024"/>
    <hyperlink r:id="rId13511" ref="C1024"/>
    <hyperlink r:id="rId13512" ref="J1024"/>
    <hyperlink r:id="rId13513" ref="K1024"/>
    <hyperlink r:id="rId13514" ref="M1024"/>
    <hyperlink r:id="rId13515" ref="N1024"/>
    <hyperlink r:id="rId13516" ref="S1024"/>
    <hyperlink r:id="rId13517" ref="T1024"/>
    <hyperlink r:id="rId13518" ref="U1024"/>
    <hyperlink r:id="rId13519" ref="V1024"/>
    <hyperlink r:id="rId13520" ref="W1024"/>
    <hyperlink r:id="rId13521" ref="X1024"/>
    <hyperlink r:id="rId13522" ref="Y1024"/>
    <hyperlink r:id="rId13523" ref="Z1024"/>
    <hyperlink r:id="rId13524" ref="B1025"/>
    <hyperlink r:id="rId13525" ref="C1025"/>
    <hyperlink r:id="rId13526" ref="J1025"/>
    <hyperlink r:id="rId13527" ref="K1025"/>
    <hyperlink r:id="rId13528" ref="M1025"/>
    <hyperlink r:id="rId13529" ref="N1025"/>
    <hyperlink r:id="rId13530" ref="S1025"/>
    <hyperlink r:id="rId13531" ref="T1025"/>
    <hyperlink r:id="rId13532" ref="U1025"/>
    <hyperlink r:id="rId13533" ref="V1025"/>
    <hyperlink r:id="rId13534" ref="W1025"/>
    <hyperlink r:id="rId13535" ref="X1025"/>
    <hyperlink r:id="rId13536" ref="Y1025"/>
    <hyperlink r:id="rId13537" ref="Z1025"/>
    <hyperlink r:id="rId13538" ref="B1026"/>
    <hyperlink r:id="rId13539" ref="C1026"/>
    <hyperlink r:id="rId13540" ref="J1026"/>
    <hyperlink r:id="rId13541" ref="K1026"/>
    <hyperlink r:id="rId13542" ref="M1026"/>
    <hyperlink r:id="rId13543" ref="N1026"/>
    <hyperlink r:id="rId13544" ref="S1026"/>
    <hyperlink r:id="rId13545" ref="T1026"/>
    <hyperlink r:id="rId13546" ref="U1026"/>
    <hyperlink r:id="rId13547" ref="V1026"/>
    <hyperlink r:id="rId13548" ref="W1026"/>
    <hyperlink r:id="rId13549" ref="X1026"/>
    <hyperlink r:id="rId13550" ref="Y1026"/>
    <hyperlink r:id="rId13551" ref="Z1026"/>
    <hyperlink r:id="rId13552" ref="B1027"/>
    <hyperlink r:id="rId13553" ref="C1027"/>
    <hyperlink r:id="rId13554" ref="J1027"/>
    <hyperlink r:id="rId13555" ref="K1027"/>
    <hyperlink r:id="rId13556" ref="M1027"/>
    <hyperlink r:id="rId13557" ref="N1027"/>
    <hyperlink r:id="rId13558" ref="S1027"/>
    <hyperlink r:id="rId13559" ref="T1027"/>
    <hyperlink r:id="rId13560" ref="U1027"/>
    <hyperlink r:id="rId13561" ref="V1027"/>
    <hyperlink r:id="rId13562" ref="W1027"/>
    <hyperlink r:id="rId13563" ref="X1027"/>
    <hyperlink r:id="rId13564" ref="Z1027"/>
    <hyperlink r:id="rId13565" ref="B1028"/>
    <hyperlink r:id="rId13566" ref="C1028"/>
    <hyperlink r:id="rId13567" ref="J1028"/>
    <hyperlink r:id="rId13568" ref="K1028"/>
    <hyperlink r:id="rId13569" ref="M1028"/>
    <hyperlink r:id="rId13570" ref="N1028"/>
    <hyperlink r:id="rId13571" ref="S1028"/>
    <hyperlink r:id="rId13572" ref="T1028"/>
    <hyperlink r:id="rId13573" ref="U1028"/>
    <hyperlink r:id="rId13574" ref="V1028"/>
    <hyperlink r:id="rId13575" ref="W1028"/>
    <hyperlink r:id="rId13576" ref="X1028"/>
    <hyperlink r:id="rId13577" ref="Z1028"/>
    <hyperlink r:id="rId13578" ref="B1029"/>
    <hyperlink r:id="rId13579" ref="C1029"/>
    <hyperlink r:id="rId13580" ref="J1029"/>
    <hyperlink r:id="rId13581" ref="K1029"/>
    <hyperlink r:id="rId13582" ref="M1029"/>
    <hyperlink r:id="rId13583" ref="N1029"/>
    <hyperlink r:id="rId13584" ref="S1029"/>
    <hyperlink r:id="rId13585" ref="T1029"/>
    <hyperlink r:id="rId13586" ref="U1029"/>
    <hyperlink r:id="rId13587" ref="V1029"/>
    <hyperlink r:id="rId13588" ref="W1029"/>
    <hyperlink r:id="rId13589" ref="X1029"/>
    <hyperlink r:id="rId13590" ref="Z1029"/>
    <hyperlink r:id="rId13591" ref="B1030"/>
    <hyperlink r:id="rId13592" ref="C1030"/>
    <hyperlink r:id="rId13593" ref="J1030"/>
    <hyperlink r:id="rId13594" ref="K1030"/>
    <hyperlink r:id="rId13595" ref="M1030"/>
    <hyperlink r:id="rId13596" ref="N1030"/>
    <hyperlink r:id="rId13597" ref="S1030"/>
    <hyperlink r:id="rId13598" ref="T1030"/>
    <hyperlink r:id="rId13599" ref="U1030"/>
    <hyperlink r:id="rId13600" ref="V1030"/>
    <hyperlink r:id="rId13601" ref="W1030"/>
    <hyperlink r:id="rId13602" ref="X1030"/>
    <hyperlink r:id="rId13603" ref="Y1030"/>
    <hyperlink r:id="rId13604" ref="Z1030"/>
    <hyperlink r:id="rId13605" ref="B1031"/>
    <hyperlink r:id="rId13606" ref="C1031"/>
    <hyperlink r:id="rId13607" ref="J1031"/>
    <hyperlink r:id="rId13608" ref="K1031"/>
    <hyperlink r:id="rId13609" ref="N1031"/>
    <hyperlink r:id="rId13610" ref="S1031"/>
    <hyperlink r:id="rId13611" ref="T1031"/>
    <hyperlink r:id="rId13612" ref="U1031"/>
    <hyperlink r:id="rId13613" ref="V1031"/>
    <hyperlink r:id="rId13614" ref="W1031"/>
    <hyperlink r:id="rId13615" ref="X1031"/>
    <hyperlink r:id="rId13616" ref="Y1031"/>
    <hyperlink r:id="rId13617" ref="Z1031"/>
    <hyperlink r:id="rId13618" ref="B1032"/>
    <hyperlink r:id="rId13619" ref="C1032"/>
    <hyperlink r:id="rId13620" ref="J1032"/>
    <hyperlink r:id="rId13621" ref="K1032"/>
    <hyperlink r:id="rId13622" ref="M1032"/>
    <hyperlink r:id="rId13623" ref="N1032"/>
    <hyperlink r:id="rId13624" ref="S1032"/>
    <hyperlink r:id="rId13625" ref="T1032"/>
    <hyperlink r:id="rId13626" ref="U1032"/>
    <hyperlink r:id="rId13627" ref="V1032"/>
    <hyperlink r:id="rId13628" ref="W1032"/>
    <hyperlink r:id="rId13629" ref="X1032"/>
    <hyperlink r:id="rId13630" ref="Y1032"/>
    <hyperlink r:id="rId13631" ref="Z1032"/>
    <hyperlink r:id="rId13632" ref="B1033"/>
    <hyperlink r:id="rId13633" ref="C1033"/>
    <hyperlink r:id="rId13634" ref="J1033"/>
    <hyperlink r:id="rId13635" ref="K1033"/>
    <hyperlink r:id="rId13636" ref="M1033"/>
    <hyperlink r:id="rId13637" ref="N1033"/>
    <hyperlink r:id="rId13638" ref="S1033"/>
    <hyperlink r:id="rId13639" ref="T1033"/>
    <hyperlink r:id="rId13640" ref="U1033"/>
    <hyperlink r:id="rId13641" ref="V1033"/>
    <hyperlink r:id="rId13642" ref="W1033"/>
    <hyperlink r:id="rId13643" ref="X1033"/>
    <hyperlink r:id="rId13644" ref="Y1033"/>
    <hyperlink r:id="rId13645" ref="Z1033"/>
    <hyperlink r:id="rId13646" ref="B1034"/>
    <hyperlink r:id="rId13647" ref="C1034"/>
    <hyperlink r:id="rId13648" ref="J1034"/>
    <hyperlink r:id="rId13649" ref="K1034"/>
    <hyperlink r:id="rId13650" ref="M1034"/>
    <hyperlink r:id="rId13651" ref="N1034"/>
    <hyperlink r:id="rId13652" ref="S1034"/>
    <hyperlink r:id="rId13653" ref="T1034"/>
    <hyperlink r:id="rId13654" ref="U1034"/>
    <hyperlink r:id="rId13655" ref="V1034"/>
    <hyperlink r:id="rId13656" ref="W1034"/>
    <hyperlink r:id="rId13657" ref="X1034"/>
    <hyperlink r:id="rId13658" ref="Y1034"/>
    <hyperlink r:id="rId13659" ref="Z1034"/>
    <hyperlink r:id="rId13660" ref="B1035"/>
    <hyperlink r:id="rId13661" ref="C1035"/>
    <hyperlink r:id="rId13662" ref="J1035"/>
    <hyperlink r:id="rId13663" ref="K1035"/>
    <hyperlink r:id="rId13664" ref="M1035"/>
    <hyperlink r:id="rId13665" ref="N1035"/>
    <hyperlink r:id="rId13666" ref="S1035"/>
    <hyperlink r:id="rId13667" ref="T1035"/>
    <hyperlink r:id="rId13668" ref="U1035"/>
    <hyperlink r:id="rId13669" ref="V1035"/>
    <hyperlink r:id="rId13670" ref="W1035"/>
    <hyperlink r:id="rId13671" ref="X1035"/>
    <hyperlink r:id="rId13672" ref="Y1035"/>
    <hyperlink r:id="rId13673" ref="Z1035"/>
    <hyperlink r:id="rId13674" ref="B1036"/>
    <hyperlink r:id="rId13675" ref="C1036"/>
    <hyperlink r:id="rId13676" ref="J1036"/>
    <hyperlink r:id="rId13677" ref="K1036"/>
    <hyperlink r:id="rId13678" ref="M1036"/>
    <hyperlink r:id="rId13679" ref="N1036"/>
    <hyperlink r:id="rId13680" ref="S1036"/>
    <hyperlink r:id="rId13681" ref="T1036"/>
    <hyperlink r:id="rId13682" ref="U1036"/>
    <hyperlink r:id="rId13683" ref="V1036"/>
    <hyperlink r:id="rId13684" ref="W1036"/>
    <hyperlink r:id="rId13685" ref="X1036"/>
    <hyperlink r:id="rId13686" ref="Y1036"/>
    <hyperlink r:id="rId13687" ref="Z1036"/>
    <hyperlink r:id="rId13688" ref="B1037"/>
    <hyperlink r:id="rId13689" ref="C1037"/>
    <hyperlink r:id="rId13690" ref="J1037"/>
    <hyperlink r:id="rId13691" ref="K1037"/>
    <hyperlink r:id="rId13692" ref="S1037"/>
    <hyperlink r:id="rId13693" ref="T1037"/>
    <hyperlink r:id="rId13694" ref="U1037"/>
    <hyperlink r:id="rId13695" ref="V1037"/>
    <hyperlink r:id="rId13696" ref="W1037"/>
    <hyperlink r:id="rId13697" ref="X1037"/>
    <hyperlink r:id="rId13698" ref="Y1037"/>
    <hyperlink r:id="rId13699" ref="Z1037"/>
    <hyperlink r:id="rId13700" ref="B1038"/>
    <hyperlink r:id="rId13701" ref="C1038"/>
    <hyperlink r:id="rId13702" ref="J1038"/>
    <hyperlink r:id="rId13703" ref="K1038"/>
    <hyperlink r:id="rId13704" ref="M1038"/>
    <hyperlink r:id="rId13705" ref="N1038"/>
    <hyperlink r:id="rId13706" ref="S1038"/>
    <hyperlink r:id="rId13707" ref="T1038"/>
    <hyperlink r:id="rId13708" ref="U1038"/>
    <hyperlink r:id="rId13709" ref="V1038"/>
    <hyperlink r:id="rId13710" ref="W1038"/>
    <hyperlink r:id="rId13711" ref="X1038"/>
    <hyperlink r:id="rId13712" ref="Y1038"/>
    <hyperlink r:id="rId13713" ref="Z1038"/>
    <hyperlink r:id="rId13714" ref="B1039"/>
    <hyperlink r:id="rId13715" ref="C1039"/>
    <hyperlink r:id="rId13716" ref="J1039"/>
    <hyperlink r:id="rId13717" ref="K1039"/>
    <hyperlink r:id="rId13718" ref="N1039"/>
    <hyperlink r:id="rId13719" ref="S1039"/>
    <hyperlink r:id="rId13720" ref="T1039"/>
    <hyperlink r:id="rId13721" ref="U1039"/>
    <hyperlink r:id="rId13722" ref="V1039"/>
    <hyperlink r:id="rId13723" ref="W1039"/>
    <hyperlink r:id="rId13724" ref="X1039"/>
    <hyperlink r:id="rId13725" ref="Y1039"/>
    <hyperlink r:id="rId13726" ref="Z1039"/>
    <hyperlink r:id="rId13727" ref="B1040"/>
    <hyperlink r:id="rId13728" ref="C1040"/>
    <hyperlink r:id="rId13729" ref="J1040"/>
    <hyperlink r:id="rId13730" ref="K1040"/>
    <hyperlink r:id="rId13731" ref="M1040"/>
    <hyperlink r:id="rId13732" ref="N1040"/>
    <hyperlink r:id="rId13733" ref="S1040"/>
    <hyperlink r:id="rId13734" ref="T1040"/>
    <hyperlink r:id="rId13735" ref="U1040"/>
    <hyperlink r:id="rId13736" ref="V1040"/>
    <hyperlink r:id="rId13737" ref="W1040"/>
    <hyperlink r:id="rId13738" ref="X1040"/>
    <hyperlink r:id="rId13739" ref="Y1040"/>
    <hyperlink r:id="rId13740" ref="Z1040"/>
    <hyperlink r:id="rId13741" ref="B1041"/>
    <hyperlink r:id="rId13742" ref="C1041"/>
    <hyperlink r:id="rId13743" ref="J1041"/>
    <hyperlink r:id="rId13744" ref="K1041"/>
    <hyperlink r:id="rId13745" ref="M1041"/>
    <hyperlink r:id="rId13746" ref="N1041"/>
    <hyperlink r:id="rId13747" ref="S1041"/>
    <hyperlink r:id="rId13748" ref="T1041"/>
    <hyperlink r:id="rId13749" ref="U1041"/>
    <hyperlink r:id="rId13750" ref="V1041"/>
    <hyperlink r:id="rId13751" ref="W1041"/>
    <hyperlink r:id="rId13752" ref="X1041"/>
    <hyperlink r:id="rId13753" ref="Y1041"/>
    <hyperlink r:id="rId13754" ref="Z1041"/>
    <hyperlink r:id="rId13755" ref="B1042"/>
    <hyperlink r:id="rId13756" ref="C1042"/>
    <hyperlink r:id="rId13757" ref="J1042"/>
    <hyperlink r:id="rId13758" ref="K1042"/>
    <hyperlink r:id="rId13759" ref="M1042"/>
    <hyperlink r:id="rId13760" ref="N1042"/>
    <hyperlink r:id="rId13761" ref="S1042"/>
    <hyperlink r:id="rId13762" ref="T1042"/>
    <hyperlink r:id="rId13763" ref="U1042"/>
    <hyperlink r:id="rId13764" ref="V1042"/>
    <hyperlink r:id="rId13765" ref="W1042"/>
    <hyperlink r:id="rId13766" ref="X1042"/>
    <hyperlink r:id="rId13767" ref="Y1042"/>
    <hyperlink r:id="rId13768" ref="Z1042"/>
    <hyperlink r:id="rId13769" ref="B1043"/>
    <hyperlink r:id="rId13770" ref="C1043"/>
    <hyperlink r:id="rId13771" ref="J1043"/>
    <hyperlink r:id="rId13772" ref="K1043"/>
    <hyperlink r:id="rId13773" ref="M1043"/>
    <hyperlink r:id="rId13774" ref="N1043"/>
    <hyperlink r:id="rId13775" ref="S1043"/>
    <hyperlink r:id="rId13776" ref="T1043"/>
    <hyperlink r:id="rId13777" ref="U1043"/>
    <hyperlink r:id="rId13778" ref="V1043"/>
    <hyperlink r:id="rId13779" ref="W1043"/>
    <hyperlink r:id="rId13780" ref="X1043"/>
    <hyperlink r:id="rId13781" ref="Y1043"/>
    <hyperlink r:id="rId13782" ref="Z1043"/>
    <hyperlink r:id="rId13783" ref="B1044"/>
    <hyperlink r:id="rId13784" ref="C1044"/>
    <hyperlink r:id="rId13785" ref="J1044"/>
    <hyperlink r:id="rId13786" ref="K1044"/>
    <hyperlink r:id="rId13787" ref="M1044"/>
    <hyperlink r:id="rId13788" ref="N1044"/>
    <hyperlink r:id="rId13789" ref="S1044"/>
    <hyperlink r:id="rId13790" ref="T1044"/>
    <hyperlink r:id="rId13791" ref="U1044"/>
    <hyperlink r:id="rId13792" ref="V1044"/>
    <hyperlink r:id="rId13793" ref="W1044"/>
    <hyperlink r:id="rId13794" ref="X1044"/>
    <hyperlink r:id="rId13795" ref="Y1044"/>
    <hyperlink r:id="rId13796" ref="Z1044"/>
    <hyperlink r:id="rId13797" ref="B1045"/>
    <hyperlink r:id="rId13798" ref="C1045"/>
    <hyperlink r:id="rId13799" ref="J1045"/>
    <hyperlink r:id="rId13800" ref="K1045"/>
    <hyperlink r:id="rId13801" ref="M1045"/>
    <hyperlink r:id="rId13802" ref="N1045"/>
    <hyperlink r:id="rId13803" ref="S1045"/>
    <hyperlink r:id="rId13804" ref="T1045"/>
    <hyperlink r:id="rId13805" ref="U1045"/>
    <hyperlink r:id="rId13806" ref="Z1045"/>
    <hyperlink r:id="rId13807" ref="B1046"/>
    <hyperlink r:id="rId13808" ref="C1046"/>
    <hyperlink r:id="rId13809" ref="J1046"/>
    <hyperlink r:id="rId13810" ref="K1046"/>
    <hyperlink r:id="rId13811" ref="N1046"/>
    <hyperlink r:id="rId13812" ref="S1046"/>
    <hyperlink r:id="rId13813" ref="T1046"/>
    <hyperlink r:id="rId13814" ref="U1046"/>
    <hyperlink r:id="rId13815" ref="V1046"/>
    <hyperlink r:id="rId13816" ref="W1046"/>
    <hyperlink r:id="rId13817" ref="Y1046"/>
    <hyperlink r:id="rId13818" ref="Z1046"/>
    <hyperlink r:id="rId13819" ref="B1047"/>
    <hyperlink r:id="rId13820" ref="C1047"/>
    <hyperlink r:id="rId13821" ref="J1047"/>
    <hyperlink r:id="rId13822" ref="K1047"/>
    <hyperlink r:id="rId13823" ref="S1047"/>
    <hyperlink r:id="rId13824" ref="T1047"/>
    <hyperlink r:id="rId13825" ref="U1047"/>
    <hyperlink r:id="rId13826" ref="V1047"/>
    <hyperlink r:id="rId13827" ref="W1047"/>
    <hyperlink r:id="rId13828" ref="X1047"/>
    <hyperlink r:id="rId13829" ref="Y1047"/>
    <hyperlink r:id="rId13830" ref="Z1047"/>
    <hyperlink r:id="rId13831" ref="B1048"/>
    <hyperlink r:id="rId13832" ref="C1048"/>
    <hyperlink r:id="rId13833" ref="J1048"/>
    <hyperlink r:id="rId13834" ref="K1048"/>
    <hyperlink r:id="rId13835" ref="S1048"/>
    <hyperlink r:id="rId13836" ref="T1048"/>
    <hyperlink r:id="rId13837" ref="U1048"/>
    <hyperlink r:id="rId13838" ref="V1048"/>
    <hyperlink r:id="rId13839" ref="W1048"/>
    <hyperlink r:id="rId13840" ref="X1048"/>
    <hyperlink r:id="rId13841" ref="Z1048"/>
    <hyperlink r:id="rId13842" ref="B1049"/>
    <hyperlink r:id="rId13843" ref="C1049"/>
    <hyperlink r:id="rId13844" ref="J1049"/>
    <hyperlink r:id="rId13845" ref="K1049"/>
    <hyperlink r:id="rId13846" ref="M1049"/>
    <hyperlink r:id="rId13847" ref="N1049"/>
    <hyperlink r:id="rId13848" ref="S1049"/>
    <hyperlink r:id="rId13849" ref="T1049"/>
    <hyperlink r:id="rId13850" ref="U1049"/>
    <hyperlink r:id="rId13851" ref="V1049"/>
    <hyperlink r:id="rId13852" ref="W1049"/>
    <hyperlink r:id="rId13853" ref="X1049"/>
    <hyperlink r:id="rId13854" ref="Y1049"/>
    <hyperlink r:id="rId13855" ref="Z1049"/>
    <hyperlink r:id="rId13856" ref="B1050"/>
    <hyperlink r:id="rId13857" ref="C1050"/>
    <hyperlink r:id="rId13858" ref="J1050"/>
    <hyperlink r:id="rId13859" ref="K1050"/>
    <hyperlink r:id="rId13860" ref="S1050"/>
    <hyperlink r:id="rId13861" ref="T1050"/>
    <hyperlink r:id="rId13862" ref="U1050"/>
    <hyperlink r:id="rId13863" ref="V1050"/>
    <hyperlink r:id="rId13864" ref="W1050"/>
    <hyperlink r:id="rId13865" ref="X1050"/>
    <hyperlink r:id="rId13866" ref="Y1050"/>
    <hyperlink r:id="rId13867" ref="Z1050"/>
    <hyperlink r:id="rId13868" ref="B1051"/>
    <hyperlink r:id="rId13869" ref="C1051"/>
    <hyperlink r:id="rId13870" ref="J1051"/>
    <hyperlink r:id="rId13871" ref="K1051"/>
    <hyperlink r:id="rId13872" ref="S1051"/>
    <hyperlink r:id="rId13873" ref="T1051"/>
    <hyperlink r:id="rId13874" ref="U1051"/>
    <hyperlink r:id="rId13875" ref="V1051"/>
    <hyperlink r:id="rId13876" ref="W1051"/>
    <hyperlink r:id="rId13877" ref="X1051"/>
    <hyperlink r:id="rId13878" ref="Y1051"/>
    <hyperlink r:id="rId13879" ref="Z1051"/>
    <hyperlink r:id="rId13880" ref="B1052"/>
    <hyperlink r:id="rId13881" ref="C1052"/>
    <hyperlink r:id="rId13882" ref="J1052"/>
    <hyperlink r:id="rId13883" ref="K1052"/>
    <hyperlink r:id="rId13884" ref="N1052"/>
    <hyperlink r:id="rId13885" ref="S1052"/>
    <hyperlink r:id="rId13886" ref="T1052"/>
    <hyperlink r:id="rId13887" ref="U1052"/>
    <hyperlink r:id="rId13888" ref="V1052"/>
    <hyperlink r:id="rId13889" ref="W1052"/>
    <hyperlink r:id="rId13890" ref="X1052"/>
    <hyperlink r:id="rId13891" ref="Z1052"/>
    <hyperlink r:id="rId13892" ref="B1053"/>
    <hyperlink r:id="rId13893" ref="C1053"/>
    <hyperlink r:id="rId13894" ref="J1053"/>
    <hyperlink r:id="rId13895" ref="K1053"/>
    <hyperlink r:id="rId13896" ref="S1053"/>
    <hyperlink r:id="rId13897" ref="T1053"/>
    <hyperlink r:id="rId13898" ref="U1053"/>
    <hyperlink r:id="rId13899" ref="V1053"/>
    <hyperlink r:id="rId13900" ref="W1053"/>
    <hyperlink r:id="rId13901" ref="X1053"/>
    <hyperlink r:id="rId13902" ref="Y1053"/>
    <hyperlink r:id="rId13903" ref="Z1053"/>
    <hyperlink r:id="rId13904" ref="B1054"/>
    <hyperlink r:id="rId13905" ref="C1054"/>
    <hyperlink r:id="rId13906" ref="J1054"/>
    <hyperlink r:id="rId13907" ref="K1054"/>
    <hyperlink r:id="rId13908" ref="N1054"/>
    <hyperlink r:id="rId13909" ref="S1054"/>
    <hyperlink r:id="rId13910" ref="T1054"/>
    <hyperlink r:id="rId13911" ref="U1054"/>
    <hyperlink r:id="rId13912" ref="V1054"/>
    <hyperlink r:id="rId13913" ref="W1054"/>
    <hyperlink r:id="rId13914" ref="X1054"/>
    <hyperlink r:id="rId13915" ref="Z1054"/>
    <hyperlink r:id="rId13916" ref="B1055"/>
    <hyperlink r:id="rId13917" ref="C1055"/>
    <hyperlink r:id="rId13918" ref="J1055"/>
    <hyperlink r:id="rId13919" ref="K1055"/>
    <hyperlink r:id="rId13920" ref="M1055"/>
    <hyperlink r:id="rId13921" ref="N1055"/>
    <hyperlink r:id="rId13922" ref="S1055"/>
    <hyperlink r:id="rId13923" ref="T1055"/>
    <hyperlink r:id="rId13924" ref="U1055"/>
    <hyperlink r:id="rId13925" ref="V1055"/>
    <hyperlink r:id="rId13926" ref="W1055"/>
    <hyperlink r:id="rId13927" ref="X1055"/>
    <hyperlink r:id="rId13928" ref="Y1055"/>
    <hyperlink r:id="rId13929" ref="Z1055"/>
    <hyperlink r:id="rId13930" ref="B1056"/>
    <hyperlink r:id="rId13931" ref="C1056"/>
    <hyperlink r:id="rId13932" ref="J1056"/>
    <hyperlink r:id="rId13933" ref="K1056"/>
    <hyperlink r:id="rId13934" ref="M1056"/>
    <hyperlink r:id="rId13935" ref="N1056"/>
    <hyperlink r:id="rId13936" ref="S1056"/>
    <hyperlink r:id="rId13937" ref="T1056"/>
    <hyperlink r:id="rId13938" ref="U1056"/>
    <hyperlink r:id="rId13939" ref="V1056"/>
    <hyperlink r:id="rId13940" ref="W1056"/>
    <hyperlink r:id="rId13941" ref="X1056"/>
    <hyperlink r:id="rId13942" ref="Y1056"/>
    <hyperlink r:id="rId13943" ref="Z1056"/>
    <hyperlink r:id="rId13944" ref="B1057"/>
    <hyperlink r:id="rId13945" ref="C1057"/>
    <hyperlink r:id="rId13946" ref="J1057"/>
    <hyperlink r:id="rId13947" ref="K1057"/>
    <hyperlink r:id="rId13948" ref="S1057"/>
    <hyperlink r:id="rId13949" ref="T1057"/>
    <hyperlink r:id="rId13950" ref="U1057"/>
    <hyperlink r:id="rId13951" ref="V1057"/>
    <hyperlink r:id="rId13952" ref="W1057"/>
    <hyperlink r:id="rId13953" ref="X1057"/>
    <hyperlink r:id="rId13954" ref="Y1057"/>
    <hyperlink r:id="rId13955" ref="Z1057"/>
    <hyperlink r:id="rId13956" ref="B1058"/>
    <hyperlink r:id="rId13957" ref="C1058"/>
    <hyperlink r:id="rId13958" ref="J1058"/>
    <hyperlink r:id="rId13959" ref="K1058"/>
    <hyperlink r:id="rId13960" ref="N1058"/>
    <hyperlink r:id="rId13961" ref="S1058"/>
    <hyperlink r:id="rId13962" ref="T1058"/>
    <hyperlink r:id="rId13963" ref="U1058"/>
    <hyperlink r:id="rId13964" ref="V1058"/>
    <hyperlink r:id="rId13965" ref="W1058"/>
    <hyperlink r:id="rId13966" ref="X1058"/>
    <hyperlink r:id="rId13967" ref="Y1058"/>
    <hyperlink r:id="rId13968" ref="Z1058"/>
    <hyperlink r:id="rId13969" ref="B1059"/>
    <hyperlink r:id="rId13970" ref="C1059"/>
    <hyperlink r:id="rId13971" ref="J1059"/>
    <hyperlink r:id="rId13972" ref="K1059"/>
    <hyperlink r:id="rId13973" ref="N1059"/>
    <hyperlink r:id="rId13974" ref="S1059"/>
    <hyperlink r:id="rId13975" ref="T1059"/>
    <hyperlink r:id="rId13976" ref="U1059"/>
    <hyperlink r:id="rId13977" ref="V1059"/>
    <hyperlink r:id="rId13978" ref="W1059"/>
    <hyperlink r:id="rId13979" ref="X1059"/>
    <hyperlink r:id="rId13980" ref="Y1059"/>
    <hyperlink r:id="rId13981" ref="Z1059"/>
    <hyperlink r:id="rId13982" ref="B1060"/>
    <hyperlink r:id="rId13983" ref="C1060"/>
    <hyperlink r:id="rId13984" ref="J1060"/>
    <hyperlink r:id="rId13985" ref="K1060"/>
    <hyperlink r:id="rId13986" ref="S1060"/>
    <hyperlink r:id="rId13987" ref="T1060"/>
    <hyperlink r:id="rId13988" ref="U1060"/>
    <hyperlink r:id="rId13989" ref="V1060"/>
    <hyperlink r:id="rId13990" ref="W1060"/>
    <hyperlink r:id="rId13991" ref="X1060"/>
    <hyperlink r:id="rId13992" ref="Y1060"/>
    <hyperlink r:id="rId13993" ref="Z1060"/>
    <hyperlink r:id="rId13994" ref="B1061"/>
    <hyperlink r:id="rId13995" ref="C1061"/>
    <hyperlink r:id="rId13996" ref="J1061"/>
    <hyperlink r:id="rId13997" ref="K1061"/>
    <hyperlink r:id="rId13998" ref="S1061"/>
    <hyperlink r:id="rId13999" ref="T1061"/>
    <hyperlink r:id="rId14000" ref="U1061"/>
    <hyperlink r:id="rId14001" ref="V1061"/>
    <hyperlink r:id="rId14002" ref="W1061"/>
    <hyperlink r:id="rId14003" ref="X1061"/>
    <hyperlink r:id="rId14004" ref="Y1061"/>
    <hyperlink r:id="rId14005" ref="Z1061"/>
    <hyperlink r:id="rId14006" ref="B1062"/>
    <hyperlink r:id="rId14007" ref="C1062"/>
    <hyperlink r:id="rId14008" ref="J1062"/>
    <hyperlink r:id="rId14009" ref="K1062"/>
    <hyperlink r:id="rId14010" ref="N1062"/>
    <hyperlink r:id="rId14011" ref="S1062"/>
    <hyperlink r:id="rId14012" ref="T1062"/>
    <hyperlink r:id="rId14013" ref="U1062"/>
    <hyperlink r:id="rId14014" ref="V1062"/>
    <hyperlink r:id="rId14015" ref="W1062"/>
    <hyperlink r:id="rId14016" ref="X1062"/>
    <hyperlink r:id="rId14017" ref="Z1062"/>
    <hyperlink r:id="rId14018" ref="B1063"/>
    <hyperlink r:id="rId14019" ref="C1063"/>
    <hyperlink r:id="rId14020" ref="J1063"/>
    <hyperlink r:id="rId14021" ref="K1063"/>
    <hyperlink r:id="rId14022" ref="M1063"/>
    <hyperlink r:id="rId14023" ref="N1063"/>
    <hyperlink r:id="rId14024" ref="S1063"/>
    <hyperlink r:id="rId14025" ref="T1063"/>
    <hyperlink r:id="rId14026" ref="U1063"/>
    <hyperlink r:id="rId14027" ref="V1063"/>
    <hyperlink r:id="rId14028" ref="W1063"/>
    <hyperlink r:id="rId14029" ref="X1063"/>
    <hyperlink r:id="rId14030" ref="Y1063"/>
    <hyperlink r:id="rId14031" ref="Z1063"/>
    <hyperlink r:id="rId14032" ref="B1064"/>
    <hyperlink r:id="rId14033" ref="C1064"/>
    <hyperlink r:id="rId14034" ref="J1064"/>
    <hyperlink r:id="rId14035" ref="K1064"/>
    <hyperlink r:id="rId14036" ref="M1064"/>
    <hyperlink r:id="rId14037" ref="N1064"/>
    <hyperlink r:id="rId14038" ref="S1064"/>
    <hyperlink r:id="rId14039" ref="T1064"/>
    <hyperlink r:id="rId14040" ref="U1064"/>
    <hyperlink r:id="rId14041" ref="V1064"/>
    <hyperlink r:id="rId14042" ref="W1064"/>
    <hyperlink r:id="rId14043" ref="X1064"/>
    <hyperlink r:id="rId14044" ref="Y1064"/>
    <hyperlink r:id="rId14045" ref="Z1064"/>
    <hyperlink r:id="rId14046" ref="B1065"/>
    <hyperlink r:id="rId14047" ref="C1065"/>
    <hyperlink r:id="rId14048" ref="J1065"/>
    <hyperlink r:id="rId14049" ref="K1065"/>
    <hyperlink r:id="rId14050" ref="S1065"/>
    <hyperlink r:id="rId14051" ref="T1065"/>
    <hyperlink r:id="rId14052" ref="U1065"/>
    <hyperlink r:id="rId14053" ref="V1065"/>
    <hyperlink r:id="rId14054" ref="W1065"/>
    <hyperlink r:id="rId14055" ref="X1065"/>
    <hyperlink r:id="rId14056" ref="Y1065"/>
    <hyperlink r:id="rId14057" ref="Z1065"/>
    <hyperlink r:id="rId14058" ref="B1066"/>
    <hyperlink r:id="rId14059" ref="C1066"/>
    <hyperlink r:id="rId14060" ref="J1066"/>
    <hyperlink r:id="rId14061" ref="K1066"/>
    <hyperlink r:id="rId14062" ref="S1066"/>
    <hyperlink r:id="rId14063" ref="T1066"/>
    <hyperlink r:id="rId14064" ref="U1066"/>
    <hyperlink r:id="rId14065" ref="V1066"/>
    <hyperlink r:id="rId14066" ref="W1066"/>
    <hyperlink r:id="rId14067" ref="X1066"/>
    <hyperlink r:id="rId14068" ref="Y1066"/>
    <hyperlink r:id="rId14069" ref="Z1066"/>
    <hyperlink r:id="rId14070" ref="B1067"/>
    <hyperlink r:id="rId14071" ref="C1067"/>
    <hyperlink r:id="rId14072" ref="J1067"/>
    <hyperlink r:id="rId14073" ref="K1067"/>
    <hyperlink r:id="rId14074" ref="S1067"/>
    <hyperlink r:id="rId14075" ref="T1067"/>
    <hyperlink r:id="rId14076" ref="U1067"/>
    <hyperlink r:id="rId14077" ref="V1067"/>
    <hyperlink r:id="rId14078" ref="W1067"/>
    <hyperlink r:id="rId14079" ref="X1067"/>
    <hyperlink r:id="rId14080" ref="Y1067"/>
    <hyperlink r:id="rId14081" ref="Z1067"/>
    <hyperlink r:id="rId14082" ref="B1068"/>
    <hyperlink r:id="rId14083" ref="C1068"/>
    <hyperlink r:id="rId14084" ref="J1068"/>
    <hyperlink r:id="rId14085" ref="K1068"/>
    <hyperlink r:id="rId14086" ref="S1068"/>
    <hyperlink r:id="rId14087" ref="T1068"/>
    <hyperlink r:id="rId14088" ref="U1068"/>
    <hyperlink r:id="rId14089" ref="V1068"/>
    <hyperlink r:id="rId14090" ref="W1068"/>
    <hyperlink r:id="rId14091" ref="X1068"/>
    <hyperlink r:id="rId14092" ref="Y1068"/>
    <hyperlink r:id="rId14093" ref="Z1068"/>
    <hyperlink r:id="rId14094" ref="B1069"/>
    <hyperlink r:id="rId14095" ref="C1069"/>
    <hyperlink r:id="rId14096" ref="J1069"/>
    <hyperlink r:id="rId14097" ref="K1069"/>
    <hyperlink r:id="rId14098" ref="M1069"/>
    <hyperlink r:id="rId14099" ref="N1069"/>
    <hyperlink r:id="rId14100" ref="S1069"/>
    <hyperlink r:id="rId14101" ref="T1069"/>
    <hyperlink r:id="rId14102" ref="U1069"/>
    <hyperlink r:id="rId14103" ref="V1069"/>
    <hyperlink r:id="rId14104" ref="W1069"/>
    <hyperlink r:id="rId14105" ref="X1069"/>
    <hyperlink r:id="rId14106" ref="Y1069"/>
    <hyperlink r:id="rId14107" ref="Z1069"/>
    <hyperlink r:id="rId14108" ref="B1070"/>
    <hyperlink r:id="rId14109" ref="C1070"/>
    <hyperlink r:id="rId14110" ref="J1070"/>
    <hyperlink r:id="rId14111" ref="K1070"/>
    <hyperlink r:id="rId14112" ref="M1070"/>
    <hyperlink r:id="rId14113" ref="N1070"/>
    <hyperlink r:id="rId14114" ref="S1070"/>
    <hyperlink r:id="rId14115" ref="T1070"/>
    <hyperlink r:id="rId14116" ref="U1070"/>
    <hyperlink r:id="rId14117" ref="V1070"/>
    <hyperlink r:id="rId14118" ref="W1070"/>
    <hyperlink r:id="rId14119" ref="X1070"/>
    <hyperlink r:id="rId14120" ref="Z1070"/>
    <hyperlink r:id="rId14121" ref="B1071"/>
    <hyperlink r:id="rId14122" ref="C1071"/>
    <hyperlink r:id="rId14123" ref="J1071"/>
    <hyperlink r:id="rId14124" ref="K1071"/>
    <hyperlink r:id="rId14125" ref="M1071"/>
    <hyperlink r:id="rId14126" ref="N1071"/>
    <hyperlink r:id="rId14127" ref="S1071"/>
    <hyperlink r:id="rId14128" ref="T1071"/>
    <hyperlink r:id="rId14129" ref="U1071"/>
    <hyperlink r:id="rId14130" ref="V1071"/>
    <hyperlink r:id="rId14131" ref="W1071"/>
    <hyperlink r:id="rId14132" ref="X1071"/>
    <hyperlink r:id="rId14133" ref="Z1071"/>
    <hyperlink r:id="rId14134" ref="B1072"/>
    <hyperlink r:id="rId14135" ref="C1072"/>
    <hyperlink r:id="rId14136" ref="J1072"/>
    <hyperlink r:id="rId14137" ref="K1072"/>
    <hyperlink r:id="rId14138" ref="S1072"/>
    <hyperlink r:id="rId14139" ref="T1072"/>
    <hyperlink r:id="rId14140" ref="U1072"/>
    <hyperlink r:id="rId14141" ref="V1072"/>
    <hyperlink r:id="rId14142" ref="W1072"/>
    <hyperlink r:id="rId14143" ref="X1072"/>
    <hyperlink r:id="rId14144" ref="Y1072"/>
    <hyperlink r:id="rId14145" ref="Z1072"/>
    <hyperlink r:id="rId14146" ref="B1073"/>
    <hyperlink r:id="rId14147" ref="C1073"/>
    <hyperlink r:id="rId14148" ref="J1073"/>
    <hyperlink r:id="rId14149" ref="K1073"/>
    <hyperlink r:id="rId14150" ref="T1073"/>
    <hyperlink r:id="rId14151" ref="U1073"/>
    <hyperlink r:id="rId14152" ref="V1073"/>
    <hyperlink r:id="rId14153" ref="W1073"/>
    <hyperlink r:id="rId14154" ref="X1073"/>
    <hyperlink r:id="rId14155" ref="Z1073"/>
    <hyperlink r:id="rId14156" ref="B1074"/>
    <hyperlink r:id="rId14157" ref="C1074"/>
    <hyperlink r:id="rId14158" ref="J1074"/>
    <hyperlink r:id="rId14159" ref="K1074"/>
    <hyperlink r:id="rId14160" ref="M1074"/>
    <hyperlink r:id="rId14161" ref="N1074"/>
    <hyperlink r:id="rId14162" ref="T1074"/>
    <hyperlink r:id="rId14163" ref="U1074"/>
    <hyperlink r:id="rId14164" ref="V1074"/>
    <hyperlink r:id="rId14165" ref="W1074"/>
    <hyperlink r:id="rId14166" ref="X1074"/>
    <hyperlink r:id="rId14167" ref="Z1074"/>
    <hyperlink r:id="rId14168" ref="B1075"/>
    <hyperlink r:id="rId14169" ref="C1075"/>
    <hyperlink r:id="rId14170" ref="J1075"/>
    <hyperlink r:id="rId14171" ref="K1075"/>
    <hyperlink r:id="rId14172" ref="S1075"/>
    <hyperlink r:id="rId14173" ref="T1075"/>
    <hyperlink r:id="rId14174" ref="U1075"/>
    <hyperlink r:id="rId14175" ref="V1075"/>
    <hyperlink r:id="rId14176" ref="W1075"/>
    <hyperlink r:id="rId14177" ref="X1075"/>
    <hyperlink r:id="rId14178" ref="Y1075"/>
    <hyperlink r:id="rId14179" ref="Z1075"/>
    <hyperlink r:id="rId14180" ref="B1076"/>
    <hyperlink r:id="rId14181" ref="C1076"/>
    <hyperlink r:id="rId14182" ref="J1076"/>
    <hyperlink r:id="rId14183" ref="K1076"/>
    <hyperlink r:id="rId14184" ref="N1076"/>
    <hyperlink r:id="rId14185" ref="S1076"/>
    <hyperlink r:id="rId14186" ref="T1076"/>
    <hyperlink r:id="rId14187" ref="U1076"/>
    <hyperlink r:id="rId14188" ref="V1076"/>
    <hyperlink r:id="rId14189" ref="W1076"/>
    <hyperlink r:id="rId14190" ref="Z1076"/>
    <hyperlink r:id="rId14191" ref="B1077"/>
    <hyperlink r:id="rId14192" ref="C1077"/>
    <hyperlink r:id="rId14193" ref="J1077"/>
    <hyperlink r:id="rId14194" ref="K1077"/>
    <hyperlink r:id="rId14195" ref="N1077"/>
    <hyperlink r:id="rId14196" ref="S1077"/>
    <hyperlink r:id="rId14197" ref="T1077"/>
    <hyperlink r:id="rId14198" ref="U1077"/>
    <hyperlink r:id="rId14199" ref="V1077"/>
    <hyperlink r:id="rId14200" ref="W1077"/>
    <hyperlink r:id="rId14201" ref="X1077"/>
    <hyperlink r:id="rId14202" ref="Z1077"/>
    <hyperlink r:id="rId14203" ref="B1078"/>
    <hyperlink r:id="rId14204" ref="C1078"/>
    <hyperlink r:id="rId14205" ref="J1078"/>
    <hyperlink r:id="rId14206" ref="K1078"/>
    <hyperlink r:id="rId14207" ref="M1078"/>
    <hyperlink r:id="rId14208" ref="N1078"/>
    <hyperlink r:id="rId14209" ref="S1078"/>
    <hyperlink r:id="rId14210" ref="T1078"/>
    <hyperlink r:id="rId14211" ref="U1078"/>
    <hyperlink r:id="rId14212" ref="V1078"/>
    <hyperlink r:id="rId14213" ref="W1078"/>
    <hyperlink r:id="rId14214" ref="X1078"/>
    <hyperlink r:id="rId14215" ref="Y1078"/>
    <hyperlink r:id="rId14216" ref="Z1078"/>
    <hyperlink r:id="rId14217" ref="B1079"/>
    <hyperlink r:id="rId14218" ref="C1079"/>
    <hyperlink r:id="rId14219" ref="J1079"/>
    <hyperlink r:id="rId14220" ref="K1079"/>
    <hyperlink r:id="rId14221" ref="S1079"/>
    <hyperlink r:id="rId14222" ref="T1079"/>
    <hyperlink r:id="rId14223" ref="U1079"/>
    <hyperlink r:id="rId14224" ref="V1079"/>
    <hyperlink r:id="rId14225" ref="W1079"/>
    <hyperlink r:id="rId14226" ref="Y1079"/>
    <hyperlink r:id="rId14227" ref="Z1079"/>
    <hyperlink r:id="rId14228" ref="B1080"/>
    <hyperlink r:id="rId14229" ref="C1080"/>
    <hyperlink r:id="rId14230" ref="J1080"/>
    <hyperlink r:id="rId14231" ref="K1080"/>
    <hyperlink r:id="rId14232" ref="M1080"/>
    <hyperlink r:id="rId14233" ref="N1080"/>
    <hyperlink r:id="rId14234" ref="S1080"/>
    <hyperlink r:id="rId14235" ref="T1080"/>
    <hyperlink r:id="rId14236" ref="U1080"/>
    <hyperlink r:id="rId14237" ref="V1080"/>
    <hyperlink r:id="rId14238" ref="W1080"/>
    <hyperlink r:id="rId14239" ref="X1080"/>
    <hyperlink r:id="rId14240" ref="Z1080"/>
    <hyperlink r:id="rId14241" ref="B1081"/>
    <hyperlink r:id="rId14242" ref="C1081"/>
    <hyperlink r:id="rId14243" ref="J1081"/>
    <hyperlink r:id="rId14244" ref="K1081"/>
    <hyperlink r:id="rId14245" ref="M1081"/>
    <hyperlink r:id="rId14246" ref="N1081"/>
    <hyperlink r:id="rId14247" ref="S1081"/>
    <hyperlink r:id="rId14248" ref="T1081"/>
    <hyperlink r:id="rId14249" ref="U1081"/>
    <hyperlink r:id="rId14250" ref="V1081"/>
    <hyperlink r:id="rId14251" ref="W1081"/>
    <hyperlink r:id="rId14252" ref="X1081"/>
    <hyperlink r:id="rId14253" ref="Y1081"/>
    <hyperlink r:id="rId14254" ref="Z1081"/>
    <hyperlink r:id="rId14255" ref="B1082"/>
    <hyperlink r:id="rId14256" ref="C1082"/>
    <hyperlink r:id="rId14257" ref="J1082"/>
    <hyperlink r:id="rId14258" ref="K1082"/>
    <hyperlink r:id="rId14259" ref="S1082"/>
    <hyperlink r:id="rId14260" ref="T1082"/>
    <hyperlink r:id="rId14261" ref="U1082"/>
    <hyperlink r:id="rId14262" ref="V1082"/>
    <hyperlink r:id="rId14263" ref="W1082"/>
    <hyperlink r:id="rId14264" ref="X1082"/>
    <hyperlink r:id="rId14265" ref="Y1082"/>
    <hyperlink r:id="rId14266" ref="Z1082"/>
    <hyperlink r:id="rId14267" ref="B1083"/>
    <hyperlink r:id="rId14268" ref="C1083"/>
    <hyperlink r:id="rId14269" ref="J1083"/>
    <hyperlink r:id="rId14270" ref="K1083"/>
    <hyperlink r:id="rId14271" ref="S1083"/>
    <hyperlink r:id="rId14272" ref="T1083"/>
    <hyperlink r:id="rId14273" ref="U1083"/>
    <hyperlink r:id="rId14274" ref="W1083"/>
    <hyperlink r:id="rId14275" ref="Y1083"/>
    <hyperlink r:id="rId14276" ref="Z1083"/>
    <hyperlink r:id="rId14277" ref="B1084"/>
    <hyperlink r:id="rId14278" ref="C1084"/>
    <hyperlink r:id="rId14279" ref="J1084"/>
    <hyperlink r:id="rId14280" ref="K1084"/>
    <hyperlink r:id="rId14281" ref="N1084"/>
    <hyperlink r:id="rId14282" ref="S1084"/>
    <hyperlink r:id="rId14283" ref="T1084"/>
    <hyperlink r:id="rId14284" ref="U1084"/>
    <hyperlink r:id="rId14285" ref="V1084"/>
    <hyperlink r:id="rId14286" ref="W1084"/>
    <hyperlink r:id="rId14287" ref="Z1084"/>
    <hyperlink r:id="rId14288" ref="B1085"/>
    <hyperlink r:id="rId14289" ref="C1085"/>
    <hyperlink r:id="rId14290" ref="J1085"/>
    <hyperlink r:id="rId14291" ref="K1085"/>
    <hyperlink r:id="rId14292" ref="M1085"/>
    <hyperlink r:id="rId14293" ref="N1085"/>
    <hyperlink r:id="rId14294" ref="S1085"/>
    <hyperlink r:id="rId14295" ref="T1085"/>
    <hyperlink r:id="rId14296" ref="U1085"/>
    <hyperlink r:id="rId14297" ref="V1085"/>
    <hyperlink r:id="rId14298" ref="W1085"/>
    <hyperlink r:id="rId14299" ref="X1085"/>
    <hyperlink r:id="rId14300" ref="Y1085"/>
    <hyperlink r:id="rId14301" ref="Z1085"/>
    <hyperlink r:id="rId14302" ref="B1086"/>
    <hyperlink r:id="rId14303" ref="C1086"/>
    <hyperlink r:id="rId14304" ref="J1086"/>
    <hyperlink r:id="rId14305" ref="K1086"/>
    <hyperlink r:id="rId14306" ref="N1086"/>
    <hyperlink r:id="rId14307" ref="T1086"/>
    <hyperlink r:id="rId14308" ref="U1086"/>
    <hyperlink r:id="rId14309" ref="V1086"/>
    <hyperlink r:id="rId14310" ref="W1086"/>
    <hyperlink r:id="rId14311" ref="X1086"/>
    <hyperlink r:id="rId14312" ref="Z1086"/>
    <hyperlink r:id="rId14313" ref="B1087"/>
    <hyperlink r:id="rId14314" ref="C1087"/>
    <hyperlink r:id="rId14315" ref="J1087"/>
    <hyperlink r:id="rId14316" ref="K1087"/>
    <hyperlink r:id="rId14317" ref="M1087"/>
    <hyperlink r:id="rId14318" ref="N1087"/>
    <hyperlink r:id="rId14319" ref="S1087"/>
    <hyperlink r:id="rId14320" ref="T1087"/>
    <hyperlink r:id="rId14321" ref="U1087"/>
    <hyperlink r:id="rId14322" ref="V1087"/>
    <hyperlink r:id="rId14323" ref="W1087"/>
    <hyperlink r:id="rId14324" ref="X1087"/>
    <hyperlink r:id="rId14325" ref="Y1087"/>
    <hyperlink r:id="rId14326" ref="Z1087"/>
    <hyperlink r:id="rId14327" ref="B1088"/>
    <hyperlink r:id="rId14328" ref="C1088"/>
    <hyperlink r:id="rId14329" ref="J1088"/>
    <hyperlink r:id="rId14330" ref="K1088"/>
    <hyperlink r:id="rId14331" ref="M1088"/>
    <hyperlink r:id="rId14332" ref="N1088"/>
    <hyperlink r:id="rId14333" ref="S1088"/>
    <hyperlink r:id="rId14334" ref="T1088"/>
    <hyperlink r:id="rId14335" ref="U1088"/>
    <hyperlink r:id="rId14336" ref="W1088"/>
    <hyperlink r:id="rId14337" ref="X1088"/>
    <hyperlink r:id="rId14338" ref="B1089"/>
    <hyperlink r:id="rId14339" ref="C1089"/>
    <hyperlink r:id="rId14340" ref="B1090"/>
    <hyperlink r:id="rId14341" ref="C1090"/>
    <hyperlink r:id="rId14342" ref="Z1090"/>
    <hyperlink r:id="rId14343" ref="B1091"/>
    <hyperlink r:id="rId14344" ref="C1091"/>
    <hyperlink r:id="rId14345" ref="K1091"/>
    <hyperlink r:id="rId14346" ref="N1091"/>
    <hyperlink r:id="rId14347" ref="B1092"/>
    <hyperlink r:id="rId14348" ref="C1092"/>
    <hyperlink r:id="rId14349" ref="K1092"/>
    <hyperlink r:id="rId14350" ref="N1092"/>
    <hyperlink r:id="rId14351" ref="T1092"/>
    <hyperlink r:id="rId14352" ref="U1092"/>
    <hyperlink r:id="rId14353" ref="V1092"/>
    <hyperlink r:id="rId14354" ref="W1092"/>
    <hyperlink r:id="rId14355" ref="B1093"/>
    <hyperlink r:id="rId14356" ref="C1093"/>
    <hyperlink r:id="rId14357" ref="K1093"/>
    <hyperlink r:id="rId14358" ref="N1093"/>
    <hyperlink r:id="rId14359" ref="T1093"/>
    <hyperlink r:id="rId14360" ref="U1093"/>
    <hyperlink r:id="rId14361" ref="V1093"/>
    <hyperlink r:id="rId14362" ref="W1093"/>
    <hyperlink r:id="rId14363" ref="Z1093"/>
    <hyperlink r:id="rId14364" ref="B1094"/>
    <hyperlink r:id="rId14365" ref="C1094"/>
    <hyperlink r:id="rId14366" ref="K1094"/>
    <hyperlink r:id="rId14367" ref="N1094"/>
    <hyperlink r:id="rId14368" ref="T1094"/>
    <hyperlink r:id="rId14369" ref="U1094"/>
    <hyperlink r:id="rId14370" ref="Z1094"/>
    <hyperlink r:id="rId14371" ref="B1095"/>
    <hyperlink r:id="rId14372" ref="C1095"/>
    <hyperlink r:id="rId14373" ref="J1095"/>
    <hyperlink r:id="rId14374" ref="K1095"/>
    <hyperlink r:id="rId14375" ref="S1095"/>
    <hyperlink r:id="rId14376" ref="T1095"/>
    <hyperlink r:id="rId14377" ref="U1095"/>
    <hyperlink r:id="rId14378" ref="V1095"/>
    <hyperlink r:id="rId14379" ref="W1095"/>
    <hyperlink r:id="rId14380" ref="X1095"/>
    <hyperlink r:id="rId14381" ref="Y1095"/>
    <hyperlink r:id="rId14382" ref="Z1095"/>
    <hyperlink r:id="rId14383" ref="B1096"/>
    <hyperlink r:id="rId14384" ref="C1096"/>
    <hyperlink r:id="rId14385" ref="J1096"/>
    <hyperlink r:id="rId14386" ref="K1096"/>
    <hyperlink r:id="rId14387" ref="M1096"/>
    <hyperlink r:id="rId14388" ref="N1096"/>
    <hyperlink r:id="rId14389" ref="S1096"/>
    <hyperlink r:id="rId14390" ref="T1096"/>
    <hyperlink r:id="rId14391" ref="U1096"/>
    <hyperlink r:id="rId14392" ref="V1096"/>
    <hyperlink r:id="rId14393" ref="W1096"/>
    <hyperlink r:id="rId14394" ref="X1096"/>
    <hyperlink r:id="rId14395" ref="Y1096"/>
    <hyperlink r:id="rId14396" ref="Z1096"/>
    <hyperlink r:id="rId14397" ref="B1097"/>
    <hyperlink r:id="rId14398" ref="C1097"/>
    <hyperlink r:id="rId14399" ref="J1097"/>
    <hyperlink r:id="rId14400" ref="K1097"/>
    <hyperlink r:id="rId14401" ref="M1097"/>
    <hyperlink r:id="rId14402" ref="N1097"/>
    <hyperlink r:id="rId14403" ref="S1097"/>
    <hyperlink r:id="rId14404" ref="T1097"/>
    <hyperlink r:id="rId14405" ref="U1097"/>
    <hyperlink r:id="rId14406" ref="V1097"/>
    <hyperlink r:id="rId14407" ref="W1097"/>
    <hyperlink r:id="rId14408" ref="X1097"/>
    <hyperlink r:id="rId14409" ref="Y1097"/>
    <hyperlink r:id="rId14410" ref="Z1097"/>
    <hyperlink r:id="rId14411" ref="B1098"/>
    <hyperlink r:id="rId14412" ref="C1098"/>
    <hyperlink r:id="rId14413" ref="J1098"/>
    <hyperlink r:id="rId14414" ref="K1098"/>
    <hyperlink r:id="rId14415" ref="M1098"/>
    <hyperlink r:id="rId14416" ref="N1098"/>
    <hyperlink r:id="rId14417" ref="S1098"/>
    <hyperlink r:id="rId14418" ref="T1098"/>
    <hyperlink r:id="rId14419" ref="U1098"/>
    <hyperlink r:id="rId14420" ref="V1098"/>
    <hyperlink r:id="rId14421" ref="W1098"/>
    <hyperlink r:id="rId14422" ref="X1098"/>
    <hyperlink r:id="rId14423" ref="Y1098"/>
    <hyperlink r:id="rId14424" ref="Z1098"/>
    <hyperlink r:id="rId14425" ref="B1099"/>
    <hyperlink r:id="rId14426" ref="C1099"/>
    <hyperlink r:id="rId14427" ref="J1099"/>
    <hyperlink r:id="rId14428" ref="K1099"/>
    <hyperlink r:id="rId14429" ref="S1099"/>
    <hyperlink r:id="rId14430" ref="T1099"/>
    <hyperlink r:id="rId14431" ref="U1099"/>
    <hyperlink r:id="rId14432" ref="V1099"/>
    <hyperlink r:id="rId14433" ref="W1099"/>
    <hyperlink r:id="rId14434" ref="X1099"/>
    <hyperlink r:id="rId14435" ref="Y1099"/>
    <hyperlink r:id="rId14436" ref="Z1099"/>
    <hyperlink r:id="rId14437" ref="B1100"/>
    <hyperlink r:id="rId14438" ref="C1100"/>
    <hyperlink r:id="rId14439" ref="J1100"/>
    <hyperlink r:id="rId14440" ref="K1100"/>
    <hyperlink r:id="rId14441" ref="M1100"/>
    <hyperlink r:id="rId14442" ref="N1100"/>
    <hyperlink r:id="rId14443" ref="S1100"/>
    <hyperlink r:id="rId14444" ref="T1100"/>
    <hyperlink r:id="rId14445" ref="U1100"/>
    <hyperlink r:id="rId14446" ref="V1100"/>
    <hyperlink r:id="rId14447" ref="W1100"/>
    <hyperlink r:id="rId14448" ref="X1100"/>
    <hyperlink r:id="rId14449" ref="Y1100"/>
    <hyperlink r:id="rId14450" ref="Z1100"/>
    <hyperlink r:id="rId14451" ref="B1101"/>
    <hyperlink r:id="rId14452" ref="C1101"/>
    <hyperlink r:id="rId14453" ref="J1101"/>
    <hyperlink r:id="rId14454" ref="K1101"/>
    <hyperlink r:id="rId14455" ref="M1101"/>
    <hyperlink r:id="rId14456" ref="N1101"/>
    <hyperlink r:id="rId14457" ref="S1101"/>
    <hyperlink r:id="rId14458" ref="T1101"/>
    <hyperlink r:id="rId14459" ref="U1101"/>
    <hyperlink r:id="rId14460" ref="V1101"/>
    <hyperlink r:id="rId14461" ref="W1101"/>
    <hyperlink r:id="rId14462" ref="X1101"/>
    <hyperlink r:id="rId14463" ref="Y1101"/>
    <hyperlink r:id="rId14464" ref="Z1101"/>
    <hyperlink r:id="rId14465" ref="B1102"/>
    <hyperlink r:id="rId14466" ref="C1102"/>
    <hyperlink r:id="rId14467" ref="J1102"/>
    <hyperlink r:id="rId14468" ref="K1102"/>
    <hyperlink r:id="rId14469" ref="M1102"/>
    <hyperlink r:id="rId14470" ref="N1102"/>
    <hyperlink r:id="rId14471" ref="S1102"/>
    <hyperlink r:id="rId14472" ref="T1102"/>
    <hyperlink r:id="rId14473" ref="U1102"/>
    <hyperlink r:id="rId14474" ref="V1102"/>
    <hyperlink r:id="rId14475" ref="W1102"/>
    <hyperlink r:id="rId14476" ref="X1102"/>
    <hyperlink r:id="rId14477" ref="Y1102"/>
    <hyperlink r:id="rId14478" ref="Z1102"/>
    <hyperlink r:id="rId14479" ref="B1103"/>
    <hyperlink r:id="rId14480" ref="C1103"/>
    <hyperlink r:id="rId14481" ref="J1103"/>
    <hyperlink r:id="rId14482" ref="K1103"/>
    <hyperlink r:id="rId14483" ref="M1103"/>
    <hyperlink r:id="rId14484" ref="N1103"/>
    <hyperlink r:id="rId14485" ref="S1103"/>
    <hyperlink r:id="rId14486" ref="T1103"/>
    <hyperlink r:id="rId14487" ref="U1103"/>
    <hyperlink r:id="rId14488" ref="V1103"/>
    <hyperlink r:id="rId14489" ref="W1103"/>
    <hyperlink r:id="rId14490" ref="X1103"/>
    <hyperlink r:id="rId14491" ref="Y1103"/>
    <hyperlink r:id="rId14492" ref="Z1103"/>
    <hyperlink r:id="rId14493" ref="B1104"/>
    <hyperlink r:id="rId14494" ref="C1104"/>
    <hyperlink r:id="rId14495" ref="J1104"/>
    <hyperlink r:id="rId14496" ref="K1104"/>
    <hyperlink r:id="rId14497" ref="M1104"/>
    <hyperlink r:id="rId14498" ref="N1104"/>
    <hyperlink r:id="rId14499" ref="S1104"/>
    <hyperlink r:id="rId14500" ref="T1104"/>
    <hyperlink r:id="rId14501" ref="U1104"/>
    <hyperlink r:id="rId14502" ref="V1104"/>
    <hyperlink r:id="rId14503" ref="W1104"/>
    <hyperlink r:id="rId14504" ref="X1104"/>
    <hyperlink r:id="rId14505" ref="Y1104"/>
    <hyperlink r:id="rId14506" ref="Z1104"/>
    <hyperlink r:id="rId14507" ref="B1105"/>
    <hyperlink r:id="rId14508" ref="C1105"/>
    <hyperlink r:id="rId14509" ref="J1105"/>
    <hyperlink r:id="rId14510" ref="K1105"/>
    <hyperlink r:id="rId14511" ref="M1105"/>
    <hyperlink r:id="rId14512" ref="N1105"/>
    <hyperlink r:id="rId14513" ref="S1105"/>
    <hyperlink r:id="rId14514" ref="T1105"/>
    <hyperlink r:id="rId14515" ref="U1105"/>
    <hyperlink r:id="rId14516" ref="V1105"/>
    <hyperlink r:id="rId14517" ref="W1105"/>
    <hyperlink r:id="rId14518" ref="X1105"/>
    <hyperlink r:id="rId14519" ref="Y1105"/>
    <hyperlink r:id="rId14520" ref="Z1105"/>
    <hyperlink r:id="rId14521" ref="B1106"/>
    <hyperlink r:id="rId14522" ref="C1106"/>
    <hyperlink r:id="rId14523" ref="J1106"/>
    <hyperlink r:id="rId14524" ref="K1106"/>
    <hyperlink r:id="rId14525" ref="M1106"/>
    <hyperlink r:id="rId14526" ref="N1106"/>
    <hyperlink r:id="rId14527" ref="S1106"/>
    <hyperlink r:id="rId14528" ref="T1106"/>
    <hyperlink r:id="rId14529" ref="U1106"/>
    <hyperlink r:id="rId14530" ref="V1106"/>
    <hyperlink r:id="rId14531" ref="W1106"/>
    <hyperlink r:id="rId14532" ref="X1106"/>
    <hyperlink r:id="rId14533" ref="Y1106"/>
    <hyperlink r:id="rId14534" ref="Z1106"/>
    <hyperlink r:id="rId14535" ref="B1107"/>
    <hyperlink r:id="rId14536" ref="C1107"/>
    <hyperlink r:id="rId14537" ref="J1107"/>
    <hyperlink r:id="rId14538" ref="K1107"/>
    <hyperlink r:id="rId14539" ref="M1107"/>
    <hyperlink r:id="rId14540" ref="N1107"/>
    <hyperlink r:id="rId14541" ref="S1107"/>
    <hyperlink r:id="rId14542" ref="T1107"/>
    <hyperlink r:id="rId14543" ref="U1107"/>
    <hyperlink r:id="rId14544" ref="V1107"/>
    <hyperlink r:id="rId14545" ref="W1107"/>
    <hyperlink r:id="rId14546" ref="X1107"/>
    <hyperlink r:id="rId14547" ref="Y1107"/>
    <hyperlink r:id="rId14548" ref="Z1107"/>
    <hyperlink r:id="rId14549" ref="B1108"/>
    <hyperlink r:id="rId14550" ref="C1108"/>
    <hyperlink r:id="rId14551" ref="J1108"/>
    <hyperlink r:id="rId14552" ref="K1108"/>
    <hyperlink r:id="rId14553" ref="M1108"/>
    <hyperlink r:id="rId14554" ref="N1108"/>
    <hyperlink r:id="rId14555" ref="S1108"/>
    <hyperlink r:id="rId14556" ref="T1108"/>
    <hyperlink r:id="rId14557" ref="U1108"/>
    <hyperlink r:id="rId14558" ref="V1108"/>
    <hyperlink r:id="rId14559" ref="W1108"/>
    <hyperlink r:id="rId14560" ref="X1108"/>
    <hyperlink r:id="rId14561" ref="Y1108"/>
    <hyperlink r:id="rId14562" ref="Z1108"/>
    <hyperlink r:id="rId14563" ref="B1109"/>
    <hyperlink r:id="rId14564" ref="C1109"/>
    <hyperlink r:id="rId14565" ref="J1109"/>
    <hyperlink r:id="rId14566" ref="K1109"/>
    <hyperlink r:id="rId14567" ref="M1109"/>
    <hyperlink r:id="rId14568" ref="N1109"/>
    <hyperlink r:id="rId14569" ref="S1109"/>
    <hyperlink r:id="rId14570" ref="T1109"/>
    <hyperlink r:id="rId14571" ref="U1109"/>
    <hyperlink r:id="rId14572" ref="V1109"/>
    <hyperlink r:id="rId14573" ref="W1109"/>
    <hyperlink r:id="rId14574" ref="X1109"/>
    <hyperlink r:id="rId14575" ref="Y1109"/>
    <hyperlink r:id="rId14576" ref="Z1109"/>
    <hyperlink r:id="rId14577" ref="B1110"/>
    <hyperlink r:id="rId14578" ref="C1110"/>
    <hyperlink r:id="rId14579" ref="J1110"/>
    <hyperlink r:id="rId14580" ref="K1110"/>
    <hyperlink r:id="rId14581" ref="N1110"/>
    <hyperlink r:id="rId14582" ref="S1110"/>
    <hyperlink r:id="rId14583" ref="T1110"/>
    <hyperlink r:id="rId14584" ref="U1110"/>
    <hyperlink r:id="rId14585" ref="V1110"/>
    <hyperlink r:id="rId14586" ref="W1110"/>
    <hyperlink r:id="rId14587" ref="X1110"/>
    <hyperlink r:id="rId14588" ref="Y1110"/>
    <hyperlink r:id="rId14589" ref="Z1110"/>
    <hyperlink r:id="rId14590" ref="B1111"/>
    <hyperlink r:id="rId14591" ref="C1111"/>
    <hyperlink r:id="rId14592" ref="J1111"/>
    <hyperlink r:id="rId14593" ref="K1111"/>
    <hyperlink r:id="rId14594" ref="M1111"/>
    <hyperlink r:id="rId14595" ref="N1111"/>
    <hyperlink r:id="rId14596" ref="S1111"/>
    <hyperlink r:id="rId14597" ref="T1111"/>
    <hyperlink r:id="rId14598" ref="U1111"/>
    <hyperlink r:id="rId14599" ref="V1111"/>
    <hyperlink r:id="rId14600" ref="W1111"/>
    <hyperlink r:id="rId14601" ref="X1111"/>
    <hyperlink r:id="rId14602" ref="Y1111"/>
    <hyperlink r:id="rId14603" ref="Z1111"/>
    <hyperlink r:id="rId14604" ref="B1112"/>
    <hyperlink r:id="rId14605" ref="C1112"/>
    <hyperlink r:id="rId14606" ref="J1112"/>
    <hyperlink r:id="rId14607" ref="K1112"/>
    <hyperlink r:id="rId14608" ref="N1112"/>
    <hyperlink r:id="rId14609" ref="S1112"/>
    <hyperlink r:id="rId14610" ref="T1112"/>
    <hyperlink r:id="rId14611" ref="U1112"/>
    <hyperlink r:id="rId14612" ref="V1112"/>
    <hyperlink r:id="rId14613" ref="W1112"/>
    <hyperlink r:id="rId14614" ref="X1112"/>
    <hyperlink r:id="rId14615" ref="Y1112"/>
    <hyperlink r:id="rId14616" ref="Z1112"/>
    <hyperlink r:id="rId14617" ref="B1113"/>
    <hyperlink r:id="rId14618" ref="C1113"/>
    <hyperlink r:id="rId14619" ref="J1113"/>
    <hyperlink r:id="rId14620" ref="K1113"/>
    <hyperlink r:id="rId14621" ref="M1113"/>
    <hyperlink r:id="rId14622" ref="N1113"/>
    <hyperlink r:id="rId14623" ref="S1113"/>
    <hyperlink r:id="rId14624" ref="T1113"/>
    <hyperlink r:id="rId14625" ref="U1113"/>
    <hyperlink r:id="rId14626" ref="V1113"/>
    <hyperlink r:id="rId14627" ref="W1113"/>
    <hyperlink r:id="rId14628" ref="X1113"/>
    <hyperlink r:id="rId14629" ref="Y1113"/>
    <hyperlink r:id="rId14630" ref="Z1113"/>
    <hyperlink r:id="rId14631" ref="B1114"/>
    <hyperlink r:id="rId14632" ref="C1114"/>
    <hyperlink r:id="rId14633" ref="J1114"/>
    <hyperlink r:id="rId14634" ref="K1114"/>
    <hyperlink r:id="rId14635" ref="M1114"/>
    <hyperlink r:id="rId14636" ref="N1114"/>
    <hyperlink r:id="rId14637" ref="S1114"/>
    <hyperlink r:id="rId14638" ref="T1114"/>
    <hyperlink r:id="rId14639" ref="U1114"/>
    <hyperlink r:id="rId14640" ref="V1114"/>
    <hyperlink r:id="rId14641" ref="W1114"/>
    <hyperlink r:id="rId14642" ref="X1114"/>
    <hyperlink r:id="rId14643" ref="Y1114"/>
    <hyperlink r:id="rId14644" ref="Z1114"/>
    <hyperlink r:id="rId14645" ref="B1115"/>
    <hyperlink r:id="rId14646" ref="C1115"/>
    <hyperlink r:id="rId14647" ref="J1115"/>
    <hyperlink r:id="rId14648" ref="K1115"/>
    <hyperlink r:id="rId14649" ref="M1115"/>
    <hyperlink r:id="rId14650" ref="N1115"/>
    <hyperlink r:id="rId14651" ref="S1115"/>
    <hyperlink r:id="rId14652" ref="T1115"/>
    <hyperlink r:id="rId14653" ref="U1115"/>
    <hyperlink r:id="rId14654" ref="V1115"/>
    <hyperlink r:id="rId14655" ref="W1115"/>
    <hyperlink r:id="rId14656" ref="X1115"/>
    <hyperlink r:id="rId14657" ref="Y1115"/>
    <hyperlink r:id="rId14658" ref="Z1115"/>
    <hyperlink r:id="rId14659" ref="B1116"/>
    <hyperlink r:id="rId14660" ref="C1116"/>
    <hyperlink r:id="rId14661" ref="J1116"/>
    <hyperlink r:id="rId14662" ref="K1116"/>
    <hyperlink r:id="rId14663" ref="M1116"/>
    <hyperlink r:id="rId14664" ref="N1116"/>
    <hyperlink r:id="rId14665" ref="S1116"/>
    <hyperlink r:id="rId14666" ref="T1116"/>
    <hyperlink r:id="rId14667" ref="U1116"/>
    <hyperlink r:id="rId14668" ref="V1116"/>
    <hyperlink r:id="rId14669" ref="W1116"/>
    <hyperlink r:id="rId14670" ref="X1116"/>
    <hyperlink r:id="rId14671" ref="Y1116"/>
    <hyperlink r:id="rId14672" ref="Z1116"/>
    <hyperlink r:id="rId14673" ref="B1117"/>
    <hyperlink r:id="rId14674" ref="C1117"/>
    <hyperlink r:id="rId14675" ref="J1117"/>
    <hyperlink r:id="rId14676" ref="K1117"/>
    <hyperlink r:id="rId14677" ref="M1117"/>
    <hyperlink r:id="rId14678" ref="N1117"/>
    <hyperlink r:id="rId14679" ref="S1117"/>
    <hyperlink r:id="rId14680" ref="T1117"/>
    <hyperlink r:id="rId14681" ref="U1117"/>
    <hyperlink r:id="rId14682" ref="V1117"/>
    <hyperlink r:id="rId14683" ref="W1117"/>
    <hyperlink r:id="rId14684" ref="X1117"/>
    <hyperlink r:id="rId14685" ref="Y1117"/>
    <hyperlink r:id="rId14686" ref="Z1117"/>
    <hyperlink r:id="rId14687" ref="B1118"/>
    <hyperlink r:id="rId14688" ref="C1118"/>
    <hyperlink r:id="rId14689" ref="J1118"/>
    <hyperlink r:id="rId14690" ref="K1118"/>
    <hyperlink r:id="rId14691" ref="M1118"/>
    <hyperlink r:id="rId14692" ref="N1118"/>
    <hyperlink r:id="rId14693" ref="S1118"/>
    <hyperlink r:id="rId14694" ref="T1118"/>
    <hyperlink r:id="rId14695" ref="U1118"/>
    <hyperlink r:id="rId14696" ref="V1118"/>
    <hyperlink r:id="rId14697" ref="W1118"/>
    <hyperlink r:id="rId14698" ref="X1118"/>
    <hyperlink r:id="rId14699" ref="Y1118"/>
    <hyperlink r:id="rId14700" ref="Z1118"/>
    <hyperlink r:id="rId14701" ref="B1119"/>
    <hyperlink r:id="rId14702" ref="C1119"/>
    <hyperlink r:id="rId14703" ref="J1119"/>
    <hyperlink r:id="rId14704" ref="K1119"/>
    <hyperlink r:id="rId14705" ref="N1119"/>
    <hyperlink r:id="rId14706" ref="S1119"/>
    <hyperlink r:id="rId14707" ref="T1119"/>
    <hyperlink r:id="rId14708" ref="U1119"/>
    <hyperlink r:id="rId14709" ref="V1119"/>
    <hyperlink r:id="rId14710" ref="W1119"/>
    <hyperlink r:id="rId14711" ref="X1119"/>
    <hyperlink r:id="rId14712" ref="Z1119"/>
    <hyperlink r:id="rId14713" ref="B1120"/>
    <hyperlink r:id="rId14714" ref="C1120"/>
    <hyperlink r:id="rId14715" ref="J1120"/>
    <hyperlink r:id="rId14716" ref="K1120"/>
    <hyperlink r:id="rId14717" ref="M1120"/>
    <hyperlink r:id="rId14718" ref="N1120"/>
    <hyperlink r:id="rId14719" ref="S1120"/>
    <hyperlink r:id="rId14720" ref="T1120"/>
    <hyperlink r:id="rId14721" ref="U1120"/>
    <hyperlink r:id="rId14722" ref="V1120"/>
    <hyperlink r:id="rId14723" ref="W1120"/>
    <hyperlink r:id="rId14724" ref="X1120"/>
    <hyperlink r:id="rId14725" ref="Y1120"/>
    <hyperlink r:id="rId14726" ref="Z1120"/>
    <hyperlink r:id="rId14727" ref="B1121"/>
    <hyperlink r:id="rId14728" ref="C1121"/>
    <hyperlink r:id="rId14729" ref="J1121"/>
    <hyperlink r:id="rId14730" ref="K1121"/>
    <hyperlink r:id="rId14731" ref="N1121"/>
    <hyperlink r:id="rId14732" ref="S1121"/>
    <hyperlink r:id="rId14733" ref="T1121"/>
    <hyperlink r:id="rId14734" ref="U1121"/>
    <hyperlink r:id="rId14735" ref="V1121"/>
    <hyperlink r:id="rId14736" ref="W1121"/>
    <hyperlink r:id="rId14737" ref="X1121"/>
    <hyperlink r:id="rId14738" ref="Y1121"/>
    <hyperlink r:id="rId14739" ref="Z1121"/>
    <hyperlink r:id="rId14740" ref="B1122"/>
    <hyperlink r:id="rId14741" ref="C1122"/>
    <hyperlink r:id="rId14742" ref="J1122"/>
    <hyperlink r:id="rId14743" ref="K1122"/>
    <hyperlink r:id="rId14744" ref="M1122"/>
    <hyperlink r:id="rId14745" ref="N1122"/>
    <hyperlink r:id="rId14746" ref="S1122"/>
    <hyperlink r:id="rId14747" ref="T1122"/>
    <hyperlink r:id="rId14748" ref="U1122"/>
    <hyperlink r:id="rId14749" ref="V1122"/>
    <hyperlink r:id="rId14750" ref="W1122"/>
    <hyperlink r:id="rId14751" ref="X1122"/>
    <hyperlink r:id="rId14752" ref="Y1122"/>
    <hyperlink r:id="rId14753" ref="Z1122"/>
    <hyperlink r:id="rId14754" ref="B1123"/>
    <hyperlink r:id="rId14755" ref="C1123"/>
    <hyperlink r:id="rId14756" ref="J1123"/>
    <hyperlink r:id="rId14757" ref="K1123"/>
    <hyperlink r:id="rId14758" ref="M1123"/>
    <hyperlink r:id="rId14759" ref="N1123"/>
    <hyperlink r:id="rId14760" ref="S1123"/>
    <hyperlink r:id="rId14761" ref="T1123"/>
    <hyperlink r:id="rId14762" ref="U1123"/>
    <hyperlink r:id="rId14763" ref="V1123"/>
    <hyperlink r:id="rId14764" ref="W1123"/>
    <hyperlink r:id="rId14765" ref="X1123"/>
    <hyperlink r:id="rId14766" ref="Y1123"/>
    <hyperlink r:id="rId14767" ref="Z1123"/>
    <hyperlink r:id="rId14768" ref="B1124"/>
    <hyperlink r:id="rId14769" ref="C1124"/>
    <hyperlink r:id="rId14770" ref="J1124"/>
    <hyperlink r:id="rId14771" ref="K1124"/>
    <hyperlink r:id="rId14772" ref="M1124"/>
    <hyperlink r:id="rId14773" ref="N1124"/>
    <hyperlink r:id="rId14774" ref="S1124"/>
    <hyperlink r:id="rId14775" ref="T1124"/>
    <hyperlink r:id="rId14776" ref="U1124"/>
    <hyperlink r:id="rId14777" ref="V1124"/>
    <hyperlink r:id="rId14778" ref="W1124"/>
    <hyperlink r:id="rId14779" ref="X1124"/>
    <hyperlink r:id="rId14780" ref="Y1124"/>
    <hyperlink r:id="rId14781" ref="Z1124"/>
    <hyperlink r:id="rId14782" ref="B1125"/>
    <hyperlink r:id="rId14783" ref="C1125"/>
    <hyperlink r:id="rId14784" ref="J1125"/>
    <hyperlink r:id="rId14785" ref="K1125"/>
    <hyperlink r:id="rId14786" ref="M1125"/>
    <hyperlink r:id="rId14787" ref="N1125"/>
    <hyperlink r:id="rId14788" ref="S1125"/>
    <hyperlink r:id="rId14789" ref="T1125"/>
    <hyperlink r:id="rId14790" ref="U1125"/>
    <hyperlink r:id="rId14791" ref="V1125"/>
    <hyperlink r:id="rId14792" ref="W1125"/>
    <hyperlink r:id="rId14793" ref="X1125"/>
    <hyperlink r:id="rId14794" ref="Z1125"/>
    <hyperlink r:id="rId14795" ref="B1126"/>
    <hyperlink r:id="rId14796" ref="C1126"/>
    <hyperlink r:id="rId14797" ref="J1126"/>
    <hyperlink r:id="rId14798" ref="K1126"/>
    <hyperlink r:id="rId14799" ref="M1126"/>
    <hyperlink r:id="rId14800" ref="N1126"/>
    <hyperlink r:id="rId14801" ref="S1126"/>
    <hyperlink r:id="rId14802" ref="T1126"/>
    <hyperlink r:id="rId14803" ref="U1126"/>
    <hyperlink r:id="rId14804" ref="V1126"/>
    <hyperlink r:id="rId14805" ref="W1126"/>
    <hyperlink r:id="rId14806" ref="X1126"/>
    <hyperlink r:id="rId14807" ref="Y1126"/>
    <hyperlink r:id="rId14808" ref="Z1126"/>
    <hyperlink r:id="rId14809" ref="B1127"/>
    <hyperlink r:id="rId14810" ref="C1127"/>
    <hyperlink r:id="rId14811" ref="J1127"/>
    <hyperlink r:id="rId14812" ref="K1127"/>
    <hyperlink r:id="rId14813" ref="M1127"/>
    <hyperlink r:id="rId14814" ref="N1127"/>
    <hyperlink r:id="rId14815" ref="S1127"/>
    <hyperlink r:id="rId14816" ref="T1127"/>
    <hyperlink r:id="rId14817" ref="U1127"/>
    <hyperlink r:id="rId14818" ref="V1127"/>
    <hyperlink r:id="rId14819" ref="W1127"/>
    <hyperlink r:id="rId14820" ref="X1127"/>
    <hyperlink r:id="rId14821" ref="Y1127"/>
    <hyperlink r:id="rId14822" ref="Z1127"/>
    <hyperlink r:id="rId14823" ref="B1128"/>
    <hyperlink r:id="rId14824" ref="C1128"/>
    <hyperlink r:id="rId14825" ref="J1128"/>
    <hyperlink r:id="rId14826" ref="K1128"/>
    <hyperlink r:id="rId14827" ref="N1128"/>
    <hyperlink r:id="rId14828" ref="S1128"/>
    <hyperlink r:id="rId14829" ref="T1128"/>
    <hyperlink r:id="rId14830" ref="U1128"/>
    <hyperlink r:id="rId14831" ref="V1128"/>
    <hyperlink r:id="rId14832" ref="W1128"/>
    <hyperlink r:id="rId14833" ref="X1128"/>
    <hyperlink r:id="rId14834" ref="Y1128"/>
    <hyperlink r:id="rId14835" ref="Z1128"/>
    <hyperlink r:id="rId14836" ref="B1129"/>
    <hyperlink r:id="rId14837" ref="C1129"/>
    <hyperlink r:id="rId14838" ref="J1129"/>
    <hyperlink r:id="rId14839" ref="K1129"/>
    <hyperlink r:id="rId14840" ref="M1129"/>
    <hyperlink r:id="rId14841" ref="N1129"/>
    <hyperlink r:id="rId14842" ref="S1129"/>
    <hyperlink r:id="rId14843" ref="T1129"/>
    <hyperlink r:id="rId14844" ref="U1129"/>
    <hyperlink r:id="rId14845" ref="V1129"/>
    <hyperlink r:id="rId14846" ref="W1129"/>
    <hyperlink r:id="rId14847" ref="X1129"/>
    <hyperlink r:id="rId14848" ref="Y1129"/>
    <hyperlink r:id="rId14849" ref="Z1129"/>
    <hyperlink r:id="rId14850" ref="B1130"/>
    <hyperlink r:id="rId14851" ref="C1130"/>
    <hyperlink r:id="rId14852" ref="J1130"/>
    <hyperlink r:id="rId14853" ref="K1130"/>
    <hyperlink r:id="rId14854" ref="M1130"/>
    <hyperlink r:id="rId14855" ref="N1130"/>
    <hyperlink r:id="rId14856" ref="S1130"/>
    <hyperlink r:id="rId14857" ref="T1130"/>
    <hyperlink r:id="rId14858" ref="U1130"/>
    <hyperlink r:id="rId14859" ref="V1130"/>
    <hyperlink r:id="rId14860" ref="W1130"/>
    <hyperlink r:id="rId14861" ref="X1130"/>
    <hyperlink r:id="rId14862" ref="Y1130"/>
    <hyperlink r:id="rId14863" ref="Z1130"/>
    <hyperlink r:id="rId14864" ref="B1131"/>
    <hyperlink r:id="rId14865" ref="C1131"/>
    <hyperlink r:id="rId14866" ref="J1131"/>
    <hyperlink r:id="rId14867" ref="K1131"/>
    <hyperlink r:id="rId14868" ref="M1131"/>
    <hyperlink r:id="rId14869" ref="N1131"/>
    <hyperlink r:id="rId14870" ref="S1131"/>
    <hyperlink r:id="rId14871" ref="T1131"/>
    <hyperlink r:id="rId14872" ref="U1131"/>
    <hyperlink r:id="rId14873" ref="V1131"/>
    <hyperlink r:id="rId14874" ref="W1131"/>
    <hyperlink r:id="rId14875" ref="X1131"/>
    <hyperlink r:id="rId14876" ref="Y1131"/>
    <hyperlink r:id="rId14877" ref="Z1131"/>
    <hyperlink r:id="rId14878" ref="B1132"/>
    <hyperlink r:id="rId14879" ref="C1132"/>
    <hyperlink r:id="rId14880" ref="J1132"/>
    <hyperlink r:id="rId14881" ref="K1132"/>
    <hyperlink r:id="rId14882" ref="M1132"/>
    <hyperlink r:id="rId14883" ref="N1132"/>
    <hyperlink r:id="rId14884" ref="S1132"/>
    <hyperlink r:id="rId14885" ref="T1132"/>
    <hyperlink r:id="rId14886" ref="U1132"/>
    <hyperlink r:id="rId14887" ref="V1132"/>
    <hyperlink r:id="rId14888" ref="W1132"/>
    <hyperlink r:id="rId14889" ref="X1132"/>
    <hyperlink r:id="rId14890" ref="Y1132"/>
    <hyperlink r:id="rId14891" ref="Z1132"/>
    <hyperlink r:id="rId14892" ref="B1133"/>
    <hyperlink r:id="rId14893" ref="C1133"/>
    <hyperlink r:id="rId14894" ref="J1133"/>
    <hyperlink r:id="rId14895" ref="K1133"/>
    <hyperlink r:id="rId14896" ref="M1133"/>
    <hyperlink r:id="rId14897" ref="N1133"/>
    <hyperlink r:id="rId14898" ref="S1133"/>
    <hyperlink r:id="rId14899" ref="T1133"/>
    <hyperlink r:id="rId14900" ref="U1133"/>
    <hyperlink r:id="rId14901" ref="V1133"/>
    <hyperlink r:id="rId14902" ref="W1133"/>
    <hyperlink r:id="rId14903" ref="X1133"/>
    <hyperlink r:id="rId14904" ref="Y1133"/>
    <hyperlink r:id="rId14905" ref="Z1133"/>
    <hyperlink r:id="rId14906" ref="B1134"/>
    <hyperlink r:id="rId14907" ref="C1134"/>
    <hyperlink r:id="rId14908" ref="J1134"/>
    <hyperlink r:id="rId14909" ref="K1134"/>
    <hyperlink r:id="rId14910" ref="M1134"/>
    <hyperlink r:id="rId14911" ref="N1134"/>
    <hyperlink r:id="rId14912" ref="S1134"/>
    <hyperlink r:id="rId14913" ref="T1134"/>
    <hyperlink r:id="rId14914" ref="U1134"/>
    <hyperlink r:id="rId14915" ref="V1134"/>
    <hyperlink r:id="rId14916" ref="W1134"/>
    <hyperlink r:id="rId14917" ref="X1134"/>
    <hyperlink r:id="rId14918" ref="Y1134"/>
    <hyperlink r:id="rId14919" ref="Z1134"/>
    <hyperlink r:id="rId14920" ref="B1135"/>
    <hyperlink r:id="rId14921" ref="C1135"/>
    <hyperlink r:id="rId14922" ref="J1135"/>
    <hyperlink r:id="rId14923" ref="K1135"/>
    <hyperlink r:id="rId14924" ref="M1135"/>
    <hyperlink r:id="rId14925" ref="N1135"/>
    <hyperlink r:id="rId14926" ref="S1135"/>
    <hyperlink r:id="rId14927" ref="T1135"/>
    <hyperlink r:id="rId14928" ref="U1135"/>
    <hyperlink r:id="rId14929" ref="V1135"/>
    <hyperlink r:id="rId14930" ref="W1135"/>
    <hyperlink r:id="rId14931" ref="X1135"/>
    <hyperlink r:id="rId14932" ref="Y1135"/>
    <hyperlink r:id="rId14933" ref="Z1135"/>
    <hyperlink r:id="rId14934" ref="B1136"/>
    <hyperlink r:id="rId14935" ref="C1136"/>
    <hyperlink r:id="rId14936" ref="J1136"/>
    <hyperlink r:id="rId14937" ref="K1136"/>
    <hyperlink r:id="rId14938" ref="S1136"/>
    <hyperlink r:id="rId14939" ref="T1136"/>
    <hyperlink r:id="rId14940" ref="U1136"/>
    <hyperlink r:id="rId14941" ref="V1136"/>
    <hyperlink r:id="rId14942" ref="W1136"/>
    <hyperlink r:id="rId14943" ref="X1136"/>
    <hyperlink r:id="rId14944" ref="Y1136"/>
    <hyperlink r:id="rId14945" ref="Z1136"/>
    <hyperlink r:id="rId14946" ref="B1137"/>
    <hyperlink r:id="rId14947" ref="C1137"/>
    <hyperlink r:id="rId14948" ref="J1137"/>
    <hyperlink r:id="rId14949" ref="K1137"/>
    <hyperlink r:id="rId14950" ref="M1137"/>
    <hyperlink r:id="rId14951" ref="N1137"/>
    <hyperlink r:id="rId14952" ref="S1137"/>
    <hyperlink r:id="rId14953" ref="T1137"/>
    <hyperlink r:id="rId14954" ref="U1137"/>
    <hyperlink r:id="rId14955" ref="V1137"/>
    <hyperlink r:id="rId14956" ref="W1137"/>
    <hyperlink r:id="rId14957" ref="X1137"/>
    <hyperlink r:id="rId14958" ref="Y1137"/>
    <hyperlink r:id="rId14959" ref="Z1137"/>
    <hyperlink r:id="rId14960" ref="B1138"/>
    <hyperlink r:id="rId14961" ref="C1138"/>
    <hyperlink r:id="rId14962" ref="J1138"/>
    <hyperlink r:id="rId14963" ref="K1138"/>
    <hyperlink r:id="rId14964" ref="M1138"/>
    <hyperlink r:id="rId14965" ref="N1138"/>
    <hyperlink r:id="rId14966" ref="S1138"/>
    <hyperlink r:id="rId14967" ref="T1138"/>
    <hyperlink r:id="rId14968" ref="U1138"/>
    <hyperlink r:id="rId14969" ref="V1138"/>
    <hyperlink r:id="rId14970" ref="W1138"/>
    <hyperlink r:id="rId14971" ref="X1138"/>
    <hyperlink r:id="rId14972" ref="Y1138"/>
    <hyperlink r:id="rId14973" ref="Z1138"/>
    <hyperlink r:id="rId14974" ref="B1139"/>
    <hyperlink r:id="rId14975" ref="C1139"/>
    <hyperlink r:id="rId14976" ref="J1139"/>
    <hyperlink r:id="rId14977" ref="K1139"/>
    <hyperlink r:id="rId14978" ref="M1139"/>
    <hyperlink r:id="rId14979" ref="N1139"/>
    <hyperlink r:id="rId14980" ref="S1139"/>
    <hyperlink r:id="rId14981" ref="T1139"/>
    <hyperlink r:id="rId14982" ref="U1139"/>
    <hyperlink r:id="rId14983" ref="V1139"/>
    <hyperlink r:id="rId14984" ref="W1139"/>
    <hyperlink r:id="rId14985" ref="X1139"/>
    <hyperlink r:id="rId14986" ref="Y1139"/>
    <hyperlink r:id="rId14987" ref="Z1139"/>
    <hyperlink r:id="rId14988" ref="B1140"/>
    <hyperlink r:id="rId14989" ref="C1140"/>
    <hyperlink r:id="rId14990" ref="J1140"/>
    <hyperlink r:id="rId14991" ref="K1140"/>
    <hyperlink r:id="rId14992" ref="M1140"/>
    <hyperlink r:id="rId14993" ref="N1140"/>
    <hyperlink r:id="rId14994" ref="S1140"/>
    <hyperlink r:id="rId14995" ref="T1140"/>
    <hyperlink r:id="rId14996" ref="U1140"/>
    <hyperlink r:id="rId14997" ref="V1140"/>
    <hyperlink r:id="rId14998" ref="W1140"/>
    <hyperlink r:id="rId14999" ref="X1140"/>
    <hyperlink r:id="rId15000" ref="Y1140"/>
    <hyperlink r:id="rId15001" ref="Z1140"/>
    <hyperlink r:id="rId15002" ref="B1141"/>
    <hyperlink r:id="rId15003" ref="C1141"/>
    <hyperlink r:id="rId15004" ref="J1141"/>
    <hyperlink r:id="rId15005" ref="K1141"/>
    <hyperlink r:id="rId15006" ref="M1141"/>
    <hyperlink r:id="rId15007" ref="N1141"/>
    <hyperlink r:id="rId15008" ref="S1141"/>
    <hyperlink r:id="rId15009" ref="T1141"/>
    <hyperlink r:id="rId15010" ref="U1141"/>
    <hyperlink r:id="rId15011" ref="V1141"/>
    <hyperlink r:id="rId15012" ref="W1141"/>
    <hyperlink r:id="rId15013" ref="X1141"/>
    <hyperlink r:id="rId15014" ref="Y1141"/>
    <hyperlink r:id="rId15015" ref="Z1141"/>
    <hyperlink r:id="rId15016" ref="B1142"/>
    <hyperlink r:id="rId15017" ref="C1142"/>
    <hyperlink r:id="rId15018" ref="J1142"/>
    <hyperlink r:id="rId15019" ref="K1142"/>
    <hyperlink r:id="rId15020" ref="M1142"/>
    <hyperlink r:id="rId15021" ref="N1142"/>
    <hyperlink r:id="rId15022" ref="S1142"/>
    <hyperlink r:id="rId15023" ref="T1142"/>
    <hyperlink r:id="rId15024" ref="U1142"/>
    <hyperlink r:id="rId15025" ref="V1142"/>
    <hyperlink r:id="rId15026" ref="W1142"/>
    <hyperlink r:id="rId15027" ref="X1142"/>
    <hyperlink r:id="rId15028" ref="Y1142"/>
    <hyperlink r:id="rId15029" ref="Z1142"/>
    <hyperlink r:id="rId15030" ref="B1143"/>
    <hyperlink r:id="rId15031" ref="C1143"/>
    <hyperlink r:id="rId15032" ref="J1143"/>
    <hyperlink r:id="rId15033" ref="K1143"/>
    <hyperlink r:id="rId15034" ref="M1143"/>
    <hyperlink r:id="rId15035" ref="N1143"/>
    <hyperlink r:id="rId15036" ref="S1143"/>
    <hyperlink r:id="rId15037" ref="T1143"/>
    <hyperlink r:id="rId15038" ref="U1143"/>
    <hyperlink r:id="rId15039" ref="V1143"/>
    <hyperlink r:id="rId15040" ref="W1143"/>
    <hyperlink r:id="rId15041" ref="X1143"/>
    <hyperlink r:id="rId15042" ref="Y1143"/>
    <hyperlink r:id="rId15043" ref="Z1143"/>
    <hyperlink r:id="rId15044" ref="B1144"/>
    <hyperlink r:id="rId15045" ref="C1144"/>
    <hyperlink r:id="rId15046" ref="J1144"/>
    <hyperlink r:id="rId15047" ref="K1144"/>
    <hyperlink r:id="rId15048" ref="M1144"/>
    <hyperlink r:id="rId15049" ref="N1144"/>
    <hyperlink r:id="rId15050" ref="S1144"/>
    <hyperlink r:id="rId15051" ref="T1144"/>
    <hyperlink r:id="rId15052" ref="U1144"/>
    <hyperlink r:id="rId15053" ref="V1144"/>
    <hyperlink r:id="rId15054" ref="W1144"/>
    <hyperlink r:id="rId15055" ref="X1144"/>
    <hyperlink r:id="rId15056" ref="Y1144"/>
    <hyperlink r:id="rId15057" ref="Z1144"/>
    <hyperlink r:id="rId15058" ref="B1145"/>
    <hyperlink r:id="rId15059" ref="C1145"/>
    <hyperlink r:id="rId15060" ref="J1145"/>
    <hyperlink r:id="rId15061" ref="K1145"/>
    <hyperlink r:id="rId15062" ref="M1145"/>
    <hyperlink r:id="rId15063" ref="N1145"/>
    <hyperlink r:id="rId15064" ref="S1145"/>
    <hyperlink r:id="rId15065" ref="T1145"/>
    <hyperlink r:id="rId15066" ref="U1145"/>
    <hyperlink r:id="rId15067" ref="V1145"/>
    <hyperlink r:id="rId15068" ref="W1145"/>
    <hyperlink r:id="rId15069" ref="X1145"/>
    <hyperlink r:id="rId15070" ref="Y1145"/>
    <hyperlink r:id="rId15071" ref="Z1145"/>
    <hyperlink r:id="rId15072" ref="B1146"/>
    <hyperlink r:id="rId15073" ref="C1146"/>
    <hyperlink r:id="rId15074" ref="J1146"/>
    <hyperlink r:id="rId15075" ref="K1146"/>
    <hyperlink r:id="rId15076" ref="M1146"/>
    <hyperlink r:id="rId15077" ref="N1146"/>
    <hyperlink r:id="rId15078" ref="S1146"/>
    <hyperlink r:id="rId15079" ref="T1146"/>
    <hyperlink r:id="rId15080" ref="U1146"/>
    <hyperlink r:id="rId15081" ref="V1146"/>
    <hyperlink r:id="rId15082" ref="W1146"/>
    <hyperlink r:id="rId15083" ref="X1146"/>
    <hyperlink r:id="rId15084" ref="Y1146"/>
    <hyperlink r:id="rId15085" ref="Z1146"/>
    <hyperlink r:id="rId15086" ref="B1147"/>
    <hyperlink r:id="rId15087" ref="C1147"/>
    <hyperlink r:id="rId15088" ref="J1147"/>
    <hyperlink r:id="rId15089" ref="K1147"/>
    <hyperlink r:id="rId15090" ref="M1147"/>
    <hyperlink r:id="rId15091" ref="N1147"/>
    <hyperlink r:id="rId15092" ref="S1147"/>
    <hyperlink r:id="rId15093" ref="T1147"/>
    <hyperlink r:id="rId15094" ref="U1147"/>
    <hyperlink r:id="rId15095" ref="V1147"/>
    <hyperlink r:id="rId15096" ref="W1147"/>
    <hyperlink r:id="rId15097" ref="X1147"/>
    <hyperlink r:id="rId15098" ref="Y1147"/>
    <hyperlink r:id="rId15099" ref="Z1147"/>
    <hyperlink r:id="rId15100" ref="B1148"/>
    <hyperlink r:id="rId15101" ref="C1148"/>
    <hyperlink r:id="rId15102" ref="J1148"/>
    <hyperlink r:id="rId15103" ref="K1148"/>
    <hyperlink r:id="rId15104" ref="M1148"/>
    <hyperlink r:id="rId15105" ref="N1148"/>
    <hyperlink r:id="rId15106" ref="S1148"/>
    <hyperlink r:id="rId15107" ref="T1148"/>
    <hyperlink r:id="rId15108" ref="U1148"/>
    <hyperlink r:id="rId15109" ref="V1148"/>
    <hyperlink r:id="rId15110" ref="W1148"/>
    <hyperlink r:id="rId15111" ref="X1148"/>
    <hyperlink r:id="rId15112" ref="Y1148"/>
    <hyperlink r:id="rId15113" ref="Z1148"/>
    <hyperlink r:id="rId15114" ref="B1149"/>
    <hyperlink r:id="rId15115" ref="C1149"/>
    <hyperlink r:id="rId15116" ref="J1149"/>
    <hyperlink r:id="rId15117" ref="K1149"/>
    <hyperlink r:id="rId15118" ref="M1149"/>
    <hyperlink r:id="rId15119" ref="N1149"/>
    <hyperlink r:id="rId15120" ref="S1149"/>
    <hyperlink r:id="rId15121" ref="T1149"/>
    <hyperlink r:id="rId15122" ref="U1149"/>
    <hyperlink r:id="rId15123" ref="V1149"/>
    <hyperlink r:id="rId15124" ref="W1149"/>
    <hyperlink r:id="rId15125" ref="X1149"/>
    <hyperlink r:id="rId15126" ref="Y1149"/>
    <hyperlink r:id="rId15127" ref="Z1149"/>
    <hyperlink r:id="rId15128" ref="B1150"/>
    <hyperlink r:id="rId15129" ref="C1150"/>
    <hyperlink r:id="rId15130" ref="J1150"/>
    <hyperlink r:id="rId15131" ref="K1150"/>
    <hyperlink r:id="rId15132" ref="M1150"/>
    <hyperlink r:id="rId15133" ref="N1150"/>
    <hyperlink r:id="rId15134" ref="S1150"/>
    <hyperlink r:id="rId15135" ref="T1150"/>
    <hyperlink r:id="rId15136" ref="U1150"/>
    <hyperlink r:id="rId15137" ref="V1150"/>
    <hyperlink r:id="rId15138" ref="W1150"/>
    <hyperlink r:id="rId15139" ref="X1150"/>
    <hyperlink r:id="rId15140" ref="Y1150"/>
    <hyperlink r:id="rId15141" ref="Z1150"/>
    <hyperlink r:id="rId15142" ref="B1151"/>
    <hyperlink r:id="rId15143" ref="C1151"/>
    <hyperlink r:id="rId15144" ref="J1151"/>
    <hyperlink r:id="rId15145" ref="K1151"/>
    <hyperlink r:id="rId15146" ref="M1151"/>
    <hyperlink r:id="rId15147" ref="N1151"/>
    <hyperlink r:id="rId15148" ref="S1151"/>
    <hyperlink r:id="rId15149" ref="T1151"/>
    <hyperlink r:id="rId15150" ref="U1151"/>
    <hyperlink r:id="rId15151" ref="V1151"/>
    <hyperlink r:id="rId15152" ref="W1151"/>
    <hyperlink r:id="rId15153" ref="X1151"/>
    <hyperlink r:id="rId15154" ref="Y1151"/>
    <hyperlink r:id="rId15155" ref="Z1151"/>
    <hyperlink r:id="rId15156" ref="B1152"/>
    <hyperlink r:id="rId15157" ref="C1152"/>
    <hyperlink r:id="rId15158" ref="J1152"/>
    <hyperlink r:id="rId15159" ref="K1152"/>
    <hyperlink r:id="rId15160" ref="M1152"/>
    <hyperlink r:id="rId15161" ref="N1152"/>
    <hyperlink r:id="rId15162" ref="S1152"/>
    <hyperlink r:id="rId15163" ref="T1152"/>
    <hyperlink r:id="rId15164" ref="U1152"/>
    <hyperlink r:id="rId15165" ref="V1152"/>
    <hyperlink r:id="rId15166" ref="W1152"/>
    <hyperlink r:id="rId15167" ref="X1152"/>
    <hyperlink r:id="rId15168" ref="Z1152"/>
    <hyperlink r:id="rId15169" ref="B1153"/>
    <hyperlink r:id="rId15170" ref="C1153"/>
    <hyperlink r:id="rId15171" ref="J1153"/>
    <hyperlink r:id="rId15172" ref="K1153"/>
    <hyperlink r:id="rId15173" ref="M1153"/>
    <hyperlink r:id="rId15174" ref="N1153"/>
    <hyperlink r:id="rId15175" ref="S1153"/>
    <hyperlink r:id="rId15176" ref="T1153"/>
    <hyperlink r:id="rId15177" ref="U1153"/>
    <hyperlink r:id="rId15178" ref="V1153"/>
    <hyperlink r:id="rId15179" ref="W1153"/>
    <hyperlink r:id="rId15180" ref="X1153"/>
    <hyperlink r:id="rId15181" ref="Y1153"/>
    <hyperlink r:id="rId15182" ref="Z1153"/>
    <hyperlink r:id="rId15183" ref="B1154"/>
    <hyperlink r:id="rId15184" ref="C1154"/>
    <hyperlink r:id="rId15185" ref="J1154"/>
    <hyperlink r:id="rId15186" ref="K1154"/>
    <hyperlink r:id="rId15187" ref="M1154"/>
    <hyperlink r:id="rId15188" ref="N1154"/>
    <hyperlink r:id="rId15189" ref="S1154"/>
    <hyperlink r:id="rId15190" ref="T1154"/>
    <hyperlink r:id="rId15191" ref="U1154"/>
    <hyperlink r:id="rId15192" ref="V1154"/>
    <hyperlink r:id="rId15193" ref="W1154"/>
    <hyperlink r:id="rId15194" ref="X1154"/>
    <hyperlink r:id="rId15195" ref="Y1154"/>
    <hyperlink r:id="rId15196" ref="Z1154"/>
    <hyperlink r:id="rId15197" ref="B1155"/>
    <hyperlink r:id="rId15198" ref="C1155"/>
    <hyperlink r:id="rId15199" ref="J1155"/>
    <hyperlink r:id="rId15200" ref="K1155"/>
    <hyperlink r:id="rId15201" ref="M1155"/>
    <hyperlink r:id="rId15202" ref="N1155"/>
    <hyperlink r:id="rId15203" ref="S1155"/>
    <hyperlink r:id="rId15204" ref="T1155"/>
    <hyperlink r:id="rId15205" ref="U1155"/>
    <hyperlink r:id="rId15206" ref="V1155"/>
    <hyperlink r:id="rId15207" ref="W1155"/>
    <hyperlink r:id="rId15208" ref="X1155"/>
    <hyperlink r:id="rId15209" ref="Y1155"/>
    <hyperlink r:id="rId15210" ref="Z1155"/>
    <hyperlink r:id="rId15211" ref="B1156"/>
    <hyperlink r:id="rId15212" ref="C1156"/>
    <hyperlink r:id="rId15213" ref="J1156"/>
    <hyperlink r:id="rId15214" ref="K1156"/>
    <hyperlink r:id="rId15215" ref="M1156"/>
    <hyperlink r:id="rId15216" ref="N1156"/>
    <hyperlink r:id="rId15217" ref="S1156"/>
    <hyperlink r:id="rId15218" ref="T1156"/>
    <hyperlink r:id="rId15219" ref="U1156"/>
    <hyperlink r:id="rId15220" ref="V1156"/>
    <hyperlink r:id="rId15221" ref="W1156"/>
    <hyperlink r:id="rId15222" ref="X1156"/>
    <hyperlink r:id="rId15223" ref="Y1156"/>
    <hyperlink r:id="rId15224" ref="Z1156"/>
    <hyperlink r:id="rId15225" ref="B1157"/>
    <hyperlink r:id="rId15226" ref="C1157"/>
    <hyperlink r:id="rId15227" ref="J1157"/>
    <hyperlink r:id="rId15228" ref="K1157"/>
    <hyperlink r:id="rId15229" ref="M1157"/>
    <hyperlink r:id="rId15230" ref="N1157"/>
    <hyperlink r:id="rId15231" ref="S1157"/>
    <hyperlink r:id="rId15232" ref="T1157"/>
    <hyperlink r:id="rId15233" ref="U1157"/>
    <hyperlink r:id="rId15234" ref="V1157"/>
    <hyperlink r:id="rId15235" ref="W1157"/>
    <hyperlink r:id="rId15236" ref="X1157"/>
    <hyperlink r:id="rId15237" ref="Y1157"/>
    <hyperlink r:id="rId15238" ref="Z1157"/>
    <hyperlink r:id="rId15239" ref="B1158"/>
    <hyperlink r:id="rId15240" ref="C1158"/>
    <hyperlink r:id="rId15241" ref="J1158"/>
    <hyperlink r:id="rId15242" ref="K1158"/>
    <hyperlink r:id="rId15243" ref="M1158"/>
    <hyperlink r:id="rId15244" ref="N1158"/>
    <hyperlink r:id="rId15245" ref="S1158"/>
    <hyperlink r:id="rId15246" ref="T1158"/>
    <hyperlink r:id="rId15247" ref="U1158"/>
    <hyperlink r:id="rId15248" ref="V1158"/>
    <hyperlink r:id="rId15249" ref="W1158"/>
    <hyperlink r:id="rId15250" ref="X1158"/>
    <hyperlink r:id="rId15251" ref="Y1158"/>
    <hyperlink r:id="rId15252" ref="Z1158"/>
    <hyperlink r:id="rId15253" ref="B1159"/>
    <hyperlink r:id="rId15254" ref="C1159"/>
    <hyperlink r:id="rId15255" ref="J1159"/>
    <hyperlink r:id="rId15256" ref="K1159"/>
    <hyperlink r:id="rId15257" ref="M1159"/>
    <hyperlink r:id="rId15258" ref="N1159"/>
    <hyperlink r:id="rId15259" ref="S1159"/>
    <hyperlink r:id="rId15260" ref="T1159"/>
    <hyperlink r:id="rId15261" ref="U1159"/>
    <hyperlink r:id="rId15262" ref="V1159"/>
    <hyperlink r:id="rId15263" ref="W1159"/>
    <hyperlink r:id="rId15264" ref="X1159"/>
    <hyperlink r:id="rId15265" ref="Y1159"/>
    <hyperlink r:id="rId15266" ref="Z1159"/>
    <hyperlink r:id="rId15267" ref="B1160"/>
    <hyperlink r:id="rId15268" ref="C1160"/>
    <hyperlink r:id="rId15269" ref="J1160"/>
    <hyperlink r:id="rId15270" ref="K1160"/>
    <hyperlink r:id="rId15271" ref="N1160"/>
    <hyperlink r:id="rId15272" ref="S1160"/>
    <hyperlink r:id="rId15273" ref="T1160"/>
    <hyperlink r:id="rId15274" ref="U1160"/>
    <hyperlink r:id="rId15275" ref="V1160"/>
    <hyperlink r:id="rId15276" ref="W1160"/>
    <hyperlink r:id="rId15277" ref="X1160"/>
    <hyperlink r:id="rId15278" ref="Y1160"/>
    <hyperlink r:id="rId15279" ref="Z1160"/>
    <hyperlink r:id="rId15280" ref="B1161"/>
    <hyperlink r:id="rId15281" ref="C1161"/>
    <hyperlink r:id="rId15282" ref="J1161"/>
    <hyperlink r:id="rId15283" ref="K1161"/>
    <hyperlink r:id="rId15284" ref="M1161"/>
    <hyperlink r:id="rId15285" ref="N1161"/>
    <hyperlink r:id="rId15286" ref="S1161"/>
    <hyperlink r:id="rId15287" ref="T1161"/>
    <hyperlink r:id="rId15288" ref="U1161"/>
    <hyperlink r:id="rId15289" ref="V1161"/>
    <hyperlink r:id="rId15290" ref="W1161"/>
    <hyperlink r:id="rId15291" ref="X1161"/>
    <hyperlink r:id="rId15292" ref="Y1161"/>
    <hyperlink r:id="rId15293" ref="Z1161"/>
    <hyperlink r:id="rId15294" ref="B1162"/>
    <hyperlink r:id="rId15295" ref="C1162"/>
    <hyperlink r:id="rId15296" ref="J1162"/>
    <hyperlink r:id="rId15297" ref="K1162"/>
    <hyperlink r:id="rId15298" ref="S1162"/>
    <hyperlink r:id="rId15299" ref="T1162"/>
    <hyperlink r:id="rId15300" ref="U1162"/>
    <hyperlink r:id="rId15301" ref="V1162"/>
    <hyperlink r:id="rId15302" ref="W1162"/>
    <hyperlink r:id="rId15303" ref="X1162"/>
    <hyperlink r:id="rId15304" ref="Y1162"/>
    <hyperlink r:id="rId15305" ref="Z1162"/>
    <hyperlink r:id="rId15306" ref="B1163"/>
    <hyperlink r:id="rId15307" ref="C1163"/>
    <hyperlink r:id="rId15308" ref="J1163"/>
    <hyperlink r:id="rId15309" ref="K1163"/>
    <hyperlink r:id="rId15310" ref="S1163"/>
    <hyperlink r:id="rId15311" ref="T1163"/>
    <hyperlink r:id="rId15312" ref="U1163"/>
    <hyperlink r:id="rId15313" ref="V1163"/>
    <hyperlink r:id="rId15314" ref="W1163"/>
    <hyperlink r:id="rId15315" ref="X1163"/>
    <hyperlink r:id="rId15316" ref="Y1163"/>
    <hyperlink r:id="rId15317" ref="Z1163"/>
    <hyperlink r:id="rId15318" ref="B1164"/>
    <hyperlink r:id="rId15319" ref="C1164"/>
    <hyperlink r:id="rId15320" ref="J1164"/>
    <hyperlink r:id="rId15321" ref="K1164"/>
    <hyperlink r:id="rId15322" ref="M1164"/>
    <hyperlink r:id="rId15323" ref="N1164"/>
    <hyperlink r:id="rId15324" ref="S1164"/>
    <hyperlink r:id="rId15325" ref="T1164"/>
    <hyperlink r:id="rId15326" ref="U1164"/>
    <hyperlink r:id="rId15327" ref="V1164"/>
    <hyperlink r:id="rId15328" ref="W1164"/>
    <hyperlink r:id="rId15329" ref="X1164"/>
    <hyperlink r:id="rId15330" ref="Y1164"/>
    <hyperlink r:id="rId15331" ref="Z1164"/>
    <hyperlink r:id="rId15332" ref="B1165"/>
    <hyperlink r:id="rId15333" ref="C1165"/>
    <hyperlink r:id="rId15334" ref="J1165"/>
    <hyperlink r:id="rId15335" ref="K1165"/>
    <hyperlink r:id="rId15336" ref="M1165"/>
    <hyperlink r:id="rId15337" ref="N1165"/>
    <hyperlink r:id="rId15338" ref="S1165"/>
    <hyperlink r:id="rId15339" ref="T1165"/>
    <hyperlink r:id="rId15340" ref="U1165"/>
    <hyperlink r:id="rId15341" ref="V1165"/>
    <hyperlink r:id="rId15342" ref="W1165"/>
    <hyperlink r:id="rId15343" ref="X1165"/>
    <hyperlink r:id="rId15344" ref="Y1165"/>
    <hyperlink r:id="rId15345" ref="Z1165"/>
    <hyperlink r:id="rId15346" ref="B1166"/>
    <hyperlink r:id="rId15347" ref="C1166"/>
    <hyperlink r:id="rId15348" ref="J1166"/>
    <hyperlink r:id="rId15349" ref="K1166"/>
    <hyperlink r:id="rId15350" ref="N1166"/>
    <hyperlink r:id="rId15351" ref="S1166"/>
    <hyperlink r:id="rId15352" ref="T1166"/>
    <hyperlink r:id="rId15353" ref="U1166"/>
    <hyperlink r:id="rId15354" ref="V1166"/>
    <hyperlink r:id="rId15355" ref="W1166"/>
    <hyperlink r:id="rId15356" ref="X1166"/>
    <hyperlink r:id="rId15357" ref="Y1166"/>
    <hyperlink r:id="rId15358" ref="Z1166"/>
    <hyperlink r:id="rId15359" ref="B1167"/>
    <hyperlink r:id="rId15360" ref="C1167"/>
    <hyperlink r:id="rId15361" ref="J1167"/>
    <hyperlink r:id="rId15362" ref="K1167"/>
    <hyperlink r:id="rId15363" ref="M1167"/>
    <hyperlink r:id="rId15364" ref="N1167"/>
    <hyperlink r:id="rId15365" ref="S1167"/>
    <hyperlink r:id="rId15366" ref="T1167"/>
    <hyperlink r:id="rId15367" ref="U1167"/>
    <hyperlink r:id="rId15368" ref="V1167"/>
    <hyperlink r:id="rId15369" ref="W1167"/>
    <hyperlink r:id="rId15370" ref="X1167"/>
    <hyperlink r:id="rId15371" ref="Y1167"/>
    <hyperlink r:id="rId15372" ref="Z1167"/>
    <hyperlink r:id="rId15373" ref="B1168"/>
    <hyperlink r:id="rId15374" ref="C1168"/>
    <hyperlink r:id="rId15375" ref="J1168"/>
    <hyperlink r:id="rId15376" ref="K1168"/>
    <hyperlink r:id="rId15377" ref="M1168"/>
    <hyperlink r:id="rId15378" ref="N1168"/>
    <hyperlink r:id="rId15379" ref="S1168"/>
    <hyperlink r:id="rId15380" ref="T1168"/>
    <hyperlink r:id="rId15381" ref="U1168"/>
    <hyperlink r:id="rId15382" ref="V1168"/>
    <hyperlink r:id="rId15383" ref="W1168"/>
    <hyperlink r:id="rId15384" ref="X1168"/>
    <hyperlink r:id="rId15385" ref="Y1168"/>
    <hyperlink r:id="rId15386" ref="Z1168"/>
    <hyperlink r:id="rId15387" ref="B1169"/>
    <hyperlink r:id="rId15388" ref="C1169"/>
    <hyperlink r:id="rId15389" ref="J1169"/>
    <hyperlink r:id="rId15390" ref="K1169"/>
    <hyperlink r:id="rId15391" ref="M1169"/>
    <hyperlink r:id="rId15392" ref="N1169"/>
    <hyperlink r:id="rId15393" ref="S1169"/>
    <hyperlink r:id="rId15394" ref="T1169"/>
    <hyperlink r:id="rId15395" ref="U1169"/>
    <hyperlink r:id="rId15396" ref="V1169"/>
    <hyperlink r:id="rId15397" ref="W1169"/>
    <hyperlink r:id="rId15398" ref="X1169"/>
    <hyperlink r:id="rId15399" ref="Y1169"/>
    <hyperlink r:id="rId15400" ref="Z1169"/>
    <hyperlink r:id="rId15401" ref="B1170"/>
    <hyperlink r:id="rId15402" ref="C1170"/>
    <hyperlink r:id="rId15403" ref="J1170"/>
    <hyperlink r:id="rId15404" ref="K1170"/>
    <hyperlink r:id="rId15405" ref="M1170"/>
    <hyperlink r:id="rId15406" ref="N1170"/>
    <hyperlink r:id="rId15407" ref="S1170"/>
    <hyperlink r:id="rId15408" ref="T1170"/>
    <hyperlink r:id="rId15409" ref="U1170"/>
    <hyperlink r:id="rId15410" ref="V1170"/>
    <hyperlink r:id="rId15411" ref="W1170"/>
    <hyperlink r:id="rId15412" ref="X1170"/>
    <hyperlink r:id="rId15413" ref="Y1170"/>
    <hyperlink r:id="rId15414" ref="Z1170"/>
    <hyperlink r:id="rId15415" ref="B1171"/>
    <hyperlink r:id="rId15416" ref="C1171"/>
    <hyperlink r:id="rId15417" ref="J1171"/>
    <hyperlink r:id="rId15418" ref="K1171"/>
    <hyperlink r:id="rId15419" ref="S1171"/>
    <hyperlink r:id="rId15420" ref="T1171"/>
    <hyperlink r:id="rId15421" ref="U1171"/>
    <hyperlink r:id="rId15422" ref="V1171"/>
    <hyperlink r:id="rId15423" ref="W1171"/>
    <hyperlink r:id="rId15424" ref="X1171"/>
    <hyperlink r:id="rId15425" ref="Y1171"/>
    <hyperlink r:id="rId15426" ref="Z1171"/>
    <hyperlink r:id="rId15427" ref="B1172"/>
    <hyperlink r:id="rId15428" ref="C1172"/>
    <hyperlink r:id="rId15429" ref="J1172"/>
    <hyperlink r:id="rId15430" ref="K1172"/>
    <hyperlink r:id="rId15431" ref="M1172"/>
    <hyperlink r:id="rId15432" ref="N1172"/>
    <hyperlink r:id="rId15433" ref="S1172"/>
    <hyperlink r:id="rId15434" ref="T1172"/>
    <hyperlink r:id="rId15435" ref="U1172"/>
    <hyperlink r:id="rId15436" ref="V1172"/>
    <hyperlink r:id="rId15437" ref="W1172"/>
    <hyperlink r:id="rId15438" ref="X1172"/>
    <hyperlink r:id="rId15439" ref="Y1172"/>
    <hyperlink r:id="rId15440" ref="Z1172"/>
    <hyperlink r:id="rId15441" ref="B1173"/>
    <hyperlink r:id="rId15442" ref="C1173"/>
    <hyperlink r:id="rId15443" ref="J1173"/>
    <hyperlink r:id="rId15444" ref="K1173"/>
    <hyperlink r:id="rId15445" ref="M1173"/>
    <hyperlink r:id="rId15446" ref="N1173"/>
    <hyperlink r:id="rId15447" ref="S1173"/>
    <hyperlink r:id="rId15448" ref="T1173"/>
    <hyperlink r:id="rId15449" ref="U1173"/>
    <hyperlink r:id="rId15450" ref="V1173"/>
    <hyperlink r:id="rId15451" ref="W1173"/>
    <hyperlink r:id="rId15452" ref="X1173"/>
    <hyperlink r:id="rId15453" ref="Y1173"/>
    <hyperlink r:id="rId15454" ref="Z1173"/>
    <hyperlink r:id="rId15455" ref="B1174"/>
    <hyperlink r:id="rId15456" ref="C1174"/>
    <hyperlink r:id="rId15457" ref="J1174"/>
    <hyperlink r:id="rId15458" ref="K1174"/>
    <hyperlink r:id="rId15459" ref="M1174"/>
    <hyperlink r:id="rId15460" ref="N1174"/>
    <hyperlink r:id="rId15461" ref="S1174"/>
    <hyperlink r:id="rId15462" ref="T1174"/>
    <hyperlink r:id="rId15463" ref="U1174"/>
    <hyperlink r:id="rId15464" ref="V1174"/>
    <hyperlink r:id="rId15465" ref="W1174"/>
    <hyperlink r:id="rId15466" ref="X1174"/>
    <hyperlink r:id="rId15467" ref="Y1174"/>
    <hyperlink r:id="rId15468" ref="Z1174"/>
    <hyperlink r:id="rId15469" ref="B1175"/>
    <hyperlink r:id="rId15470" ref="C1175"/>
    <hyperlink r:id="rId15471" ref="J1175"/>
    <hyperlink r:id="rId15472" ref="K1175"/>
    <hyperlink r:id="rId15473" ref="N1175"/>
    <hyperlink r:id="rId15474" ref="S1175"/>
    <hyperlink r:id="rId15475" ref="T1175"/>
    <hyperlink r:id="rId15476" ref="U1175"/>
    <hyperlink r:id="rId15477" ref="V1175"/>
    <hyperlink r:id="rId15478" ref="W1175"/>
    <hyperlink r:id="rId15479" ref="X1175"/>
    <hyperlink r:id="rId15480" ref="Y1175"/>
    <hyperlink r:id="rId15481" ref="Z1175"/>
    <hyperlink r:id="rId15482" ref="B1176"/>
    <hyperlink r:id="rId15483" ref="C1176"/>
    <hyperlink r:id="rId15484" ref="J1176"/>
    <hyperlink r:id="rId15485" ref="K1176"/>
    <hyperlink r:id="rId15486" ref="S1176"/>
    <hyperlink r:id="rId15487" ref="T1176"/>
    <hyperlink r:id="rId15488" ref="U1176"/>
    <hyperlink r:id="rId15489" ref="V1176"/>
    <hyperlink r:id="rId15490" ref="W1176"/>
    <hyperlink r:id="rId15491" ref="X1176"/>
    <hyperlink r:id="rId15492" ref="Y1176"/>
    <hyperlink r:id="rId15493" ref="Z1176"/>
    <hyperlink r:id="rId15494" ref="B1177"/>
    <hyperlink r:id="rId15495" ref="C1177"/>
    <hyperlink r:id="rId15496" ref="J1177"/>
    <hyperlink r:id="rId15497" ref="K1177"/>
    <hyperlink r:id="rId15498" ref="M1177"/>
    <hyperlink r:id="rId15499" ref="N1177"/>
    <hyperlink r:id="rId15500" ref="S1177"/>
    <hyperlink r:id="rId15501" ref="T1177"/>
    <hyperlink r:id="rId15502" ref="U1177"/>
    <hyperlink r:id="rId15503" ref="V1177"/>
    <hyperlink r:id="rId15504" ref="W1177"/>
    <hyperlink r:id="rId15505" ref="X1177"/>
    <hyperlink r:id="rId15506" ref="Z1177"/>
    <hyperlink r:id="rId15507" ref="B1178"/>
    <hyperlink r:id="rId15508" ref="C1178"/>
    <hyperlink r:id="rId15509" ref="J1178"/>
    <hyperlink r:id="rId15510" ref="K1178"/>
    <hyperlink r:id="rId15511" ref="M1178"/>
    <hyperlink r:id="rId15512" ref="N1178"/>
    <hyperlink r:id="rId15513" ref="S1178"/>
    <hyperlink r:id="rId15514" ref="T1178"/>
    <hyperlink r:id="rId15515" ref="U1178"/>
    <hyperlink r:id="rId15516" ref="V1178"/>
    <hyperlink r:id="rId15517" ref="W1178"/>
    <hyperlink r:id="rId15518" ref="X1178"/>
    <hyperlink r:id="rId15519" ref="Y1178"/>
    <hyperlink r:id="rId15520" ref="Z1178"/>
    <hyperlink r:id="rId15521" ref="B1179"/>
    <hyperlink r:id="rId15522" ref="C1179"/>
    <hyperlink r:id="rId15523" ref="J1179"/>
    <hyperlink r:id="rId15524" ref="K1179"/>
    <hyperlink r:id="rId15525" ref="M1179"/>
    <hyperlink r:id="rId15526" ref="N1179"/>
    <hyperlink r:id="rId15527" ref="S1179"/>
    <hyperlink r:id="rId15528" ref="T1179"/>
    <hyperlink r:id="rId15529" ref="U1179"/>
    <hyperlink r:id="rId15530" ref="V1179"/>
    <hyperlink r:id="rId15531" ref="W1179"/>
    <hyperlink r:id="rId15532" ref="X1179"/>
    <hyperlink r:id="rId15533" ref="Z1179"/>
    <hyperlink r:id="rId15534" ref="B1180"/>
    <hyperlink r:id="rId15535" ref="C1180"/>
    <hyperlink r:id="rId15536" ref="J1180"/>
    <hyperlink r:id="rId15537" ref="K1180"/>
    <hyperlink r:id="rId15538" ref="M1180"/>
    <hyperlink r:id="rId15539" ref="N1180"/>
    <hyperlink r:id="rId15540" ref="S1180"/>
    <hyperlink r:id="rId15541" ref="T1180"/>
    <hyperlink r:id="rId15542" ref="U1180"/>
    <hyperlink r:id="rId15543" ref="V1180"/>
    <hyperlink r:id="rId15544" ref="W1180"/>
    <hyperlink r:id="rId15545" ref="X1180"/>
    <hyperlink r:id="rId15546" ref="Y1180"/>
    <hyperlink r:id="rId15547" ref="Z1180"/>
    <hyperlink r:id="rId15548" ref="B1181"/>
    <hyperlink r:id="rId15549" ref="C1181"/>
    <hyperlink r:id="rId15550" ref="J1181"/>
    <hyperlink r:id="rId15551" ref="K1181"/>
    <hyperlink r:id="rId15552" ref="S1181"/>
    <hyperlink r:id="rId15553" ref="T1181"/>
    <hyperlink r:id="rId15554" ref="U1181"/>
    <hyperlink r:id="rId15555" ref="V1181"/>
    <hyperlink r:id="rId15556" ref="W1181"/>
    <hyperlink r:id="rId15557" ref="X1181"/>
    <hyperlink r:id="rId15558" ref="Y1181"/>
    <hyperlink r:id="rId15559" ref="Z1181"/>
    <hyperlink r:id="rId15560" ref="B1182"/>
    <hyperlink r:id="rId15561" ref="C1182"/>
    <hyperlink r:id="rId15562" ref="J1182"/>
    <hyperlink r:id="rId15563" ref="K1182"/>
    <hyperlink r:id="rId15564" ref="S1182"/>
    <hyperlink r:id="rId15565" ref="T1182"/>
    <hyperlink r:id="rId15566" ref="U1182"/>
    <hyperlink r:id="rId15567" ref="V1182"/>
    <hyperlink r:id="rId15568" ref="W1182"/>
    <hyperlink r:id="rId15569" ref="X1182"/>
    <hyperlink r:id="rId15570" ref="Y1182"/>
    <hyperlink r:id="rId15571" ref="Z1182"/>
    <hyperlink r:id="rId15572" ref="B1183"/>
    <hyperlink r:id="rId15573" ref="C1183"/>
    <hyperlink r:id="rId15574" ref="J1183"/>
    <hyperlink r:id="rId15575" ref="K1183"/>
    <hyperlink r:id="rId15576" ref="M1183"/>
    <hyperlink r:id="rId15577" ref="N1183"/>
    <hyperlink r:id="rId15578" ref="S1183"/>
    <hyperlink r:id="rId15579" ref="T1183"/>
    <hyperlink r:id="rId15580" ref="U1183"/>
    <hyperlink r:id="rId15581" ref="V1183"/>
    <hyperlink r:id="rId15582" ref="W1183"/>
    <hyperlink r:id="rId15583" ref="X1183"/>
    <hyperlink r:id="rId15584" ref="Y1183"/>
    <hyperlink r:id="rId15585" ref="Z1183"/>
    <hyperlink r:id="rId15586" ref="B1184"/>
    <hyperlink r:id="rId15587" ref="C1184"/>
    <hyperlink r:id="rId15588" ref="J1184"/>
    <hyperlink r:id="rId15589" ref="K1184"/>
    <hyperlink r:id="rId15590" ref="M1184"/>
    <hyperlink r:id="rId15591" ref="N1184"/>
    <hyperlink r:id="rId15592" ref="S1184"/>
    <hyperlink r:id="rId15593" ref="T1184"/>
    <hyperlink r:id="rId15594" ref="U1184"/>
    <hyperlink r:id="rId15595" ref="V1184"/>
    <hyperlink r:id="rId15596" ref="W1184"/>
    <hyperlink r:id="rId15597" ref="X1184"/>
    <hyperlink r:id="rId15598" ref="Z1184"/>
    <hyperlink r:id="rId15599" ref="B1185"/>
    <hyperlink r:id="rId15600" ref="C1185"/>
    <hyperlink r:id="rId15601" ref="J1185"/>
    <hyperlink r:id="rId15602" ref="K1185"/>
    <hyperlink r:id="rId15603" ref="M1185"/>
    <hyperlink r:id="rId15604" ref="N1185"/>
    <hyperlink r:id="rId15605" ref="S1185"/>
    <hyperlink r:id="rId15606" ref="T1185"/>
    <hyperlink r:id="rId15607" ref="U1185"/>
    <hyperlink r:id="rId15608" ref="V1185"/>
    <hyperlink r:id="rId15609" ref="W1185"/>
    <hyperlink r:id="rId15610" ref="X1185"/>
    <hyperlink r:id="rId15611" ref="Y1185"/>
    <hyperlink r:id="rId15612" ref="Z1185"/>
    <hyperlink r:id="rId15613" ref="B1186"/>
    <hyperlink r:id="rId15614" ref="C1186"/>
    <hyperlink r:id="rId15615" ref="J1186"/>
    <hyperlink r:id="rId15616" ref="K1186"/>
    <hyperlink r:id="rId15617" ref="M1186"/>
    <hyperlink r:id="rId15618" ref="N1186"/>
    <hyperlink r:id="rId15619" ref="S1186"/>
    <hyperlink r:id="rId15620" ref="T1186"/>
    <hyperlink r:id="rId15621" ref="U1186"/>
    <hyperlink r:id="rId15622" ref="V1186"/>
    <hyperlink r:id="rId15623" ref="W1186"/>
    <hyperlink r:id="rId15624" ref="X1186"/>
    <hyperlink r:id="rId15625" ref="Z1186"/>
    <hyperlink r:id="rId15626" ref="B1187"/>
    <hyperlink r:id="rId15627" ref="C1187"/>
    <hyperlink r:id="rId15628" ref="J1187"/>
    <hyperlink r:id="rId15629" ref="K1187"/>
    <hyperlink r:id="rId15630" ref="M1187"/>
    <hyperlink r:id="rId15631" ref="N1187"/>
    <hyperlink r:id="rId15632" ref="S1187"/>
    <hyperlink r:id="rId15633" ref="T1187"/>
    <hyperlink r:id="rId15634" ref="U1187"/>
    <hyperlink r:id="rId15635" ref="V1187"/>
    <hyperlink r:id="rId15636" ref="W1187"/>
    <hyperlink r:id="rId15637" ref="X1187"/>
    <hyperlink r:id="rId15638" ref="Y1187"/>
    <hyperlink r:id="rId15639" ref="Z1187"/>
    <hyperlink r:id="rId15640" ref="B1188"/>
    <hyperlink r:id="rId15641" ref="C1188"/>
    <hyperlink r:id="rId15642" ref="J1188"/>
    <hyperlink r:id="rId15643" ref="K1188"/>
    <hyperlink r:id="rId15644" ref="M1188"/>
    <hyperlink r:id="rId15645" ref="N1188"/>
    <hyperlink r:id="rId15646" ref="S1188"/>
    <hyperlink r:id="rId15647" ref="T1188"/>
    <hyperlink r:id="rId15648" ref="U1188"/>
    <hyperlink r:id="rId15649" ref="W1188"/>
    <hyperlink r:id="rId15650" ref="X1188"/>
    <hyperlink r:id="rId15651" ref="Y1188"/>
    <hyperlink r:id="rId15652" ref="Z1188"/>
    <hyperlink r:id="rId15653" ref="B1189"/>
    <hyperlink r:id="rId15654" ref="C1189"/>
    <hyperlink r:id="rId15655" ref="J1189"/>
    <hyperlink r:id="rId15656" ref="K1189"/>
    <hyperlink r:id="rId15657" ref="N1189"/>
    <hyperlink r:id="rId15658" ref="S1189"/>
    <hyperlink r:id="rId15659" ref="T1189"/>
    <hyperlink r:id="rId15660" ref="U1189"/>
    <hyperlink r:id="rId15661" ref="V1189"/>
    <hyperlink r:id="rId15662" ref="W1189"/>
    <hyperlink r:id="rId15663" ref="X1189"/>
    <hyperlink r:id="rId15664" ref="Y1189"/>
    <hyperlink r:id="rId15665" ref="Z1189"/>
    <hyperlink r:id="rId15666" ref="B1190"/>
    <hyperlink r:id="rId15667" ref="C1190"/>
    <hyperlink r:id="rId15668" ref="J1190"/>
    <hyperlink r:id="rId15669" ref="K1190"/>
    <hyperlink r:id="rId15670" ref="M1190"/>
    <hyperlink r:id="rId15671" ref="N1190"/>
    <hyperlink r:id="rId15672" ref="S1190"/>
    <hyperlink r:id="rId15673" ref="T1190"/>
    <hyperlink r:id="rId15674" ref="U1190"/>
    <hyperlink r:id="rId15675" ref="V1190"/>
    <hyperlink r:id="rId15676" ref="W1190"/>
    <hyperlink r:id="rId15677" ref="X1190"/>
    <hyperlink r:id="rId15678" ref="Y1190"/>
    <hyperlink r:id="rId15679" ref="Z1190"/>
    <hyperlink r:id="rId15680" ref="B1191"/>
    <hyperlink r:id="rId15681" ref="C1191"/>
    <hyperlink r:id="rId15682" ref="J1191"/>
    <hyperlink r:id="rId15683" ref="K1191"/>
    <hyperlink r:id="rId15684" ref="M1191"/>
    <hyperlink r:id="rId15685" ref="N1191"/>
    <hyperlink r:id="rId15686" ref="S1191"/>
    <hyperlink r:id="rId15687" ref="T1191"/>
    <hyperlink r:id="rId15688" ref="U1191"/>
    <hyperlink r:id="rId15689" ref="V1191"/>
    <hyperlink r:id="rId15690" ref="W1191"/>
    <hyperlink r:id="rId15691" ref="X1191"/>
    <hyperlink r:id="rId15692" ref="Y1191"/>
    <hyperlink r:id="rId15693" ref="Z1191"/>
    <hyperlink r:id="rId15694" ref="B1192"/>
    <hyperlink r:id="rId15695" ref="C1192"/>
    <hyperlink r:id="rId15696" ref="J1192"/>
    <hyperlink r:id="rId15697" ref="K1192"/>
    <hyperlink r:id="rId15698" ref="M1192"/>
    <hyperlink r:id="rId15699" ref="N1192"/>
    <hyperlink r:id="rId15700" ref="S1192"/>
    <hyperlink r:id="rId15701" ref="T1192"/>
    <hyperlink r:id="rId15702" ref="U1192"/>
    <hyperlink r:id="rId15703" ref="V1192"/>
    <hyperlink r:id="rId15704" ref="W1192"/>
    <hyperlink r:id="rId15705" ref="X1192"/>
    <hyperlink r:id="rId15706" ref="Y1192"/>
    <hyperlink r:id="rId15707" ref="Z1192"/>
    <hyperlink r:id="rId15708" ref="B1193"/>
    <hyperlink r:id="rId15709" ref="C1193"/>
    <hyperlink r:id="rId15710" ref="J1193"/>
    <hyperlink r:id="rId15711" ref="K1193"/>
    <hyperlink r:id="rId15712" ref="S1193"/>
    <hyperlink r:id="rId15713" ref="T1193"/>
    <hyperlink r:id="rId15714" ref="U1193"/>
    <hyperlink r:id="rId15715" ref="V1193"/>
    <hyperlink r:id="rId15716" ref="W1193"/>
    <hyperlink r:id="rId15717" ref="X1193"/>
    <hyperlink r:id="rId15718" ref="Y1193"/>
    <hyperlink r:id="rId15719" ref="Z1193"/>
    <hyperlink r:id="rId15720" ref="B1194"/>
    <hyperlink r:id="rId15721" ref="C1194"/>
    <hyperlink r:id="rId15722" ref="J1194"/>
    <hyperlink r:id="rId15723" ref="K1194"/>
    <hyperlink r:id="rId15724" ref="M1194"/>
    <hyperlink r:id="rId15725" ref="N1194"/>
    <hyperlink r:id="rId15726" ref="S1194"/>
    <hyperlink r:id="rId15727" ref="T1194"/>
    <hyperlink r:id="rId15728" ref="U1194"/>
    <hyperlink r:id="rId15729" ref="V1194"/>
    <hyperlink r:id="rId15730" ref="W1194"/>
    <hyperlink r:id="rId15731" ref="X1194"/>
    <hyperlink r:id="rId15732" ref="Z1194"/>
    <hyperlink r:id="rId15733" ref="B1195"/>
    <hyperlink r:id="rId15734" ref="C1195"/>
    <hyperlink r:id="rId15735" ref="J1195"/>
    <hyperlink r:id="rId15736" ref="K1195"/>
    <hyperlink r:id="rId15737" ref="N1195"/>
    <hyperlink r:id="rId15738" ref="S1195"/>
    <hyperlink r:id="rId15739" ref="T1195"/>
    <hyperlink r:id="rId15740" ref="U1195"/>
    <hyperlink r:id="rId15741" ref="V1195"/>
    <hyperlink r:id="rId15742" ref="W1195"/>
    <hyperlink r:id="rId15743" ref="X1195"/>
    <hyperlink r:id="rId15744" ref="Y1195"/>
    <hyperlink r:id="rId15745" ref="Z1195"/>
    <hyperlink r:id="rId15746" ref="B1196"/>
    <hyperlink r:id="rId15747" ref="C1196"/>
    <hyperlink r:id="rId15748" ref="J1196"/>
    <hyperlink r:id="rId15749" ref="K1196"/>
    <hyperlink r:id="rId15750" ref="M1196"/>
    <hyperlink r:id="rId15751" ref="N1196"/>
    <hyperlink r:id="rId15752" ref="S1196"/>
    <hyperlink r:id="rId15753" ref="T1196"/>
    <hyperlink r:id="rId15754" ref="U1196"/>
    <hyperlink r:id="rId15755" ref="V1196"/>
    <hyperlink r:id="rId15756" ref="W1196"/>
    <hyperlink r:id="rId15757" ref="X1196"/>
    <hyperlink r:id="rId15758" ref="Y1196"/>
    <hyperlink r:id="rId15759" ref="Z1196"/>
    <hyperlink r:id="rId15760" ref="B1197"/>
    <hyperlink r:id="rId15761" ref="C1197"/>
    <hyperlink r:id="rId15762" ref="J1197"/>
    <hyperlink r:id="rId15763" ref="K1197"/>
    <hyperlink r:id="rId15764" ref="M1197"/>
    <hyperlink r:id="rId15765" ref="N1197"/>
    <hyperlink r:id="rId15766" ref="S1197"/>
    <hyperlink r:id="rId15767" ref="T1197"/>
    <hyperlink r:id="rId15768" ref="U1197"/>
    <hyperlink r:id="rId15769" ref="V1197"/>
    <hyperlink r:id="rId15770" ref="W1197"/>
    <hyperlink r:id="rId15771" ref="X1197"/>
    <hyperlink r:id="rId15772" ref="Z1197"/>
    <hyperlink r:id="rId15773" ref="B1198"/>
    <hyperlink r:id="rId15774" ref="C1198"/>
    <hyperlink r:id="rId15775" ref="J1198"/>
    <hyperlink r:id="rId15776" ref="K1198"/>
    <hyperlink r:id="rId15777" ref="N1198"/>
    <hyperlink r:id="rId15778" ref="S1198"/>
    <hyperlink r:id="rId15779" ref="T1198"/>
    <hyperlink r:id="rId15780" ref="U1198"/>
    <hyperlink r:id="rId15781" ref="V1198"/>
    <hyperlink r:id="rId15782" ref="W1198"/>
    <hyperlink r:id="rId15783" ref="X1198"/>
    <hyperlink r:id="rId15784" ref="Y1198"/>
    <hyperlink r:id="rId15785" ref="Z1198"/>
    <hyperlink r:id="rId15786" ref="B1199"/>
    <hyperlink r:id="rId15787" ref="C1199"/>
    <hyperlink r:id="rId15788" ref="J1199"/>
    <hyperlink r:id="rId15789" ref="K1199"/>
    <hyperlink r:id="rId15790" ref="N1199"/>
    <hyperlink r:id="rId15791" ref="S1199"/>
    <hyperlink r:id="rId15792" ref="T1199"/>
    <hyperlink r:id="rId15793" ref="U1199"/>
    <hyperlink r:id="rId15794" ref="V1199"/>
    <hyperlink r:id="rId15795" ref="W1199"/>
    <hyperlink r:id="rId15796" ref="X1199"/>
    <hyperlink r:id="rId15797" ref="Z1199"/>
    <hyperlink r:id="rId15798" ref="B1200"/>
    <hyperlink r:id="rId15799" ref="C1200"/>
    <hyperlink r:id="rId15800" ref="J1200"/>
    <hyperlink r:id="rId15801" ref="K1200"/>
    <hyperlink r:id="rId15802" ref="M1200"/>
    <hyperlink r:id="rId15803" ref="N1200"/>
    <hyperlink r:id="rId15804" ref="S1200"/>
    <hyperlink r:id="rId15805" ref="T1200"/>
    <hyperlink r:id="rId15806" ref="U1200"/>
    <hyperlink r:id="rId15807" ref="V1200"/>
    <hyperlink r:id="rId15808" ref="W1200"/>
    <hyperlink r:id="rId15809" ref="X1200"/>
    <hyperlink r:id="rId15810" ref="Y1200"/>
    <hyperlink r:id="rId15811" ref="Z1200"/>
    <hyperlink r:id="rId15812" ref="B1201"/>
    <hyperlink r:id="rId15813" ref="C1201"/>
    <hyperlink r:id="rId15814" ref="J1201"/>
    <hyperlink r:id="rId15815" ref="K1201"/>
    <hyperlink r:id="rId15816" ref="S1201"/>
    <hyperlink r:id="rId15817" ref="T1201"/>
    <hyperlink r:id="rId15818" ref="U1201"/>
    <hyperlink r:id="rId15819" ref="V1201"/>
    <hyperlink r:id="rId15820" ref="W1201"/>
    <hyperlink r:id="rId15821" ref="X1201"/>
    <hyperlink r:id="rId15822" ref="Y1201"/>
    <hyperlink r:id="rId15823" ref="Z1201"/>
    <hyperlink r:id="rId15824" ref="B1202"/>
    <hyperlink r:id="rId15825" ref="C1202"/>
    <hyperlink r:id="rId15826" ref="J1202"/>
    <hyperlink r:id="rId15827" ref="K1202"/>
    <hyperlink r:id="rId15828" ref="M1202"/>
    <hyperlink r:id="rId15829" ref="N1202"/>
    <hyperlink r:id="rId15830" ref="S1202"/>
    <hyperlink r:id="rId15831" ref="T1202"/>
    <hyperlink r:id="rId15832" ref="U1202"/>
    <hyperlink r:id="rId15833" ref="V1202"/>
    <hyperlink r:id="rId15834" ref="W1202"/>
    <hyperlink r:id="rId15835" ref="X1202"/>
    <hyperlink r:id="rId15836" ref="Z1202"/>
    <hyperlink r:id="rId15837" ref="B1203"/>
    <hyperlink r:id="rId15838" ref="C1203"/>
    <hyperlink r:id="rId15839" ref="J1203"/>
    <hyperlink r:id="rId15840" ref="K1203"/>
    <hyperlink r:id="rId15841" ref="N1203"/>
    <hyperlink r:id="rId15842" ref="S1203"/>
    <hyperlink r:id="rId15843" ref="T1203"/>
    <hyperlink r:id="rId15844" ref="U1203"/>
    <hyperlink r:id="rId15845" ref="V1203"/>
    <hyperlink r:id="rId15846" ref="W1203"/>
    <hyperlink r:id="rId15847" ref="X1203"/>
    <hyperlink r:id="rId15848" ref="Y1203"/>
    <hyperlink r:id="rId15849" ref="Z1203"/>
    <hyperlink r:id="rId15850" ref="B1204"/>
    <hyperlink r:id="rId15851" ref="C1204"/>
    <hyperlink r:id="rId15852" ref="J1204"/>
    <hyperlink r:id="rId15853" ref="K1204"/>
    <hyperlink r:id="rId15854" ref="M1204"/>
    <hyperlink r:id="rId15855" ref="N1204"/>
    <hyperlink r:id="rId15856" ref="S1204"/>
    <hyperlink r:id="rId15857" ref="T1204"/>
    <hyperlink r:id="rId15858" ref="U1204"/>
    <hyperlink r:id="rId15859" ref="V1204"/>
    <hyperlink r:id="rId15860" ref="W1204"/>
    <hyperlink r:id="rId15861" ref="X1204"/>
    <hyperlink r:id="rId15862" ref="Z1204"/>
    <hyperlink r:id="rId15863" ref="B1205"/>
    <hyperlink r:id="rId15864" ref="C1205"/>
    <hyperlink r:id="rId15865" ref="J1205"/>
    <hyperlink r:id="rId15866" ref="K1205"/>
    <hyperlink r:id="rId15867" ref="M1205"/>
    <hyperlink r:id="rId15868" ref="N1205"/>
    <hyperlink r:id="rId15869" ref="S1205"/>
    <hyperlink r:id="rId15870" ref="T1205"/>
    <hyperlink r:id="rId15871" ref="U1205"/>
    <hyperlink r:id="rId15872" ref="V1205"/>
    <hyperlink r:id="rId15873" ref="W1205"/>
    <hyperlink r:id="rId15874" ref="X1205"/>
    <hyperlink r:id="rId15875" ref="Y1205"/>
    <hyperlink r:id="rId15876" ref="Z1205"/>
    <hyperlink r:id="rId15877" ref="B1206"/>
    <hyperlink r:id="rId15878" ref="C1206"/>
    <hyperlink r:id="rId15879" ref="J1206"/>
    <hyperlink r:id="rId15880" ref="K1206"/>
    <hyperlink r:id="rId15881" ref="M1206"/>
    <hyperlink r:id="rId15882" ref="N1206"/>
    <hyperlink r:id="rId15883" ref="S1206"/>
    <hyperlink r:id="rId15884" ref="T1206"/>
    <hyperlink r:id="rId15885" ref="U1206"/>
    <hyperlink r:id="rId15886" ref="V1206"/>
    <hyperlink r:id="rId15887" ref="W1206"/>
    <hyperlink r:id="rId15888" ref="X1206"/>
    <hyperlink r:id="rId15889" ref="Y1206"/>
    <hyperlink r:id="rId15890" ref="Z1206"/>
    <hyperlink r:id="rId15891" ref="B1207"/>
    <hyperlink r:id="rId15892" ref="C1207"/>
    <hyperlink r:id="rId15893" ref="J1207"/>
    <hyperlink r:id="rId15894" ref="K1207"/>
    <hyperlink r:id="rId15895" ref="N1207"/>
    <hyperlink r:id="rId15896" ref="S1207"/>
    <hyperlink r:id="rId15897" ref="T1207"/>
    <hyperlink r:id="rId15898" ref="U1207"/>
    <hyperlink r:id="rId15899" ref="V1207"/>
    <hyperlink r:id="rId15900" ref="W1207"/>
    <hyperlink r:id="rId15901" ref="X1207"/>
    <hyperlink r:id="rId15902" ref="Y1207"/>
    <hyperlink r:id="rId15903" ref="Z1207"/>
    <hyperlink r:id="rId15904" ref="B1208"/>
    <hyperlink r:id="rId15905" ref="C1208"/>
    <hyperlink r:id="rId15906" ref="J1208"/>
    <hyperlink r:id="rId15907" ref="K1208"/>
    <hyperlink r:id="rId15908" ref="M1208"/>
    <hyperlink r:id="rId15909" ref="N1208"/>
    <hyperlink r:id="rId15910" ref="S1208"/>
    <hyperlink r:id="rId15911" ref="T1208"/>
    <hyperlink r:id="rId15912" ref="U1208"/>
    <hyperlink r:id="rId15913" ref="V1208"/>
    <hyperlink r:id="rId15914" ref="W1208"/>
    <hyperlink r:id="rId15915" ref="X1208"/>
    <hyperlink r:id="rId15916" ref="Y1208"/>
    <hyperlink r:id="rId15917" ref="Z1208"/>
    <hyperlink r:id="rId15918" ref="B1209"/>
    <hyperlink r:id="rId15919" ref="C1209"/>
    <hyperlink r:id="rId15920" ref="J1209"/>
    <hyperlink r:id="rId15921" ref="K1209"/>
    <hyperlink r:id="rId15922" ref="M1209"/>
    <hyperlink r:id="rId15923" ref="N1209"/>
    <hyperlink r:id="rId15924" ref="S1209"/>
    <hyperlink r:id="rId15925" ref="T1209"/>
    <hyperlink r:id="rId15926" ref="U1209"/>
    <hyperlink r:id="rId15927" ref="V1209"/>
    <hyperlink r:id="rId15928" ref="W1209"/>
    <hyperlink r:id="rId15929" ref="X1209"/>
    <hyperlink r:id="rId15930" ref="Y1209"/>
    <hyperlink r:id="rId15931" ref="Z1209"/>
    <hyperlink r:id="rId15932" ref="B1210"/>
    <hyperlink r:id="rId15933" ref="C1210"/>
    <hyperlink r:id="rId15934" ref="J1210"/>
    <hyperlink r:id="rId15935" ref="K1210"/>
    <hyperlink r:id="rId15936" ref="S1210"/>
    <hyperlink r:id="rId15937" ref="T1210"/>
    <hyperlink r:id="rId15938" ref="U1210"/>
    <hyperlink r:id="rId15939" ref="V1210"/>
    <hyperlink r:id="rId15940" ref="W1210"/>
    <hyperlink r:id="rId15941" ref="X1210"/>
    <hyperlink r:id="rId15942" ref="Y1210"/>
    <hyperlink r:id="rId15943" ref="Z1210"/>
    <hyperlink r:id="rId15944" ref="B1211"/>
    <hyperlink r:id="rId15945" ref="C1211"/>
    <hyperlink r:id="rId15946" ref="J1211"/>
    <hyperlink r:id="rId15947" ref="K1211"/>
    <hyperlink r:id="rId15948" ref="M1211"/>
    <hyperlink r:id="rId15949" ref="N1211"/>
    <hyperlink r:id="rId15950" ref="S1211"/>
    <hyperlink r:id="rId15951" ref="T1211"/>
    <hyperlink r:id="rId15952" ref="U1211"/>
    <hyperlink r:id="rId15953" ref="V1211"/>
    <hyperlink r:id="rId15954" ref="W1211"/>
    <hyperlink r:id="rId15955" ref="X1211"/>
    <hyperlink r:id="rId15956" ref="Y1211"/>
    <hyperlink r:id="rId15957" ref="Z1211"/>
    <hyperlink r:id="rId15958" ref="B1212"/>
    <hyperlink r:id="rId15959" ref="C1212"/>
    <hyperlink r:id="rId15960" ref="J1212"/>
    <hyperlink r:id="rId15961" ref="K1212"/>
    <hyperlink r:id="rId15962" ref="M1212"/>
    <hyperlink r:id="rId15963" ref="N1212"/>
    <hyperlink r:id="rId15964" ref="S1212"/>
    <hyperlink r:id="rId15965" ref="T1212"/>
    <hyperlink r:id="rId15966" ref="U1212"/>
    <hyperlink r:id="rId15967" ref="V1212"/>
    <hyperlink r:id="rId15968" ref="W1212"/>
    <hyperlink r:id="rId15969" ref="X1212"/>
    <hyperlink r:id="rId15970" ref="Y1212"/>
    <hyperlink r:id="rId15971" ref="Z1212"/>
    <hyperlink r:id="rId15972" ref="B1213"/>
    <hyperlink r:id="rId15973" ref="C1213"/>
    <hyperlink r:id="rId15974" ref="J1213"/>
    <hyperlink r:id="rId15975" ref="K1213"/>
    <hyperlink r:id="rId15976" ref="M1213"/>
    <hyperlink r:id="rId15977" ref="N1213"/>
    <hyperlink r:id="rId15978" ref="T1213"/>
    <hyperlink r:id="rId15979" ref="U1213"/>
    <hyperlink r:id="rId15980" ref="V1213"/>
    <hyperlink r:id="rId15981" ref="W1213"/>
    <hyperlink r:id="rId15982" ref="X1213"/>
    <hyperlink r:id="rId15983" ref="Y1213"/>
    <hyperlink r:id="rId15984" ref="Z1213"/>
    <hyperlink r:id="rId15985" ref="B1214"/>
    <hyperlink r:id="rId15986" ref="C1214"/>
    <hyperlink r:id="rId15987" ref="J1214"/>
    <hyperlink r:id="rId15988" ref="K1214"/>
    <hyperlink r:id="rId15989" ref="S1214"/>
    <hyperlink r:id="rId15990" ref="T1214"/>
    <hyperlink r:id="rId15991" ref="U1214"/>
    <hyperlink r:id="rId15992" ref="V1214"/>
    <hyperlink r:id="rId15993" ref="W1214"/>
    <hyperlink r:id="rId15994" ref="X1214"/>
    <hyperlink r:id="rId15995" ref="Y1214"/>
    <hyperlink r:id="rId15996" ref="Z1214"/>
    <hyperlink r:id="rId15997" ref="B1215"/>
    <hyperlink r:id="rId15998" ref="C1215"/>
    <hyperlink r:id="rId15999" ref="J1215"/>
    <hyperlink r:id="rId16000" ref="K1215"/>
    <hyperlink r:id="rId16001" ref="M1215"/>
    <hyperlink r:id="rId16002" ref="N1215"/>
    <hyperlink r:id="rId16003" ref="S1215"/>
    <hyperlink r:id="rId16004" ref="T1215"/>
    <hyperlink r:id="rId16005" ref="U1215"/>
    <hyperlink r:id="rId16006" ref="V1215"/>
    <hyperlink r:id="rId16007" ref="W1215"/>
    <hyperlink r:id="rId16008" ref="X1215"/>
    <hyperlink r:id="rId16009" ref="Z1215"/>
    <hyperlink r:id="rId16010" ref="B1216"/>
    <hyperlink r:id="rId16011" ref="C1216"/>
    <hyperlink r:id="rId16012" ref="J1216"/>
    <hyperlink r:id="rId16013" ref="K1216"/>
    <hyperlink r:id="rId16014" ref="M1216"/>
    <hyperlink r:id="rId16015" ref="N1216"/>
    <hyperlink r:id="rId16016" ref="S1216"/>
    <hyperlink r:id="rId16017" ref="T1216"/>
    <hyperlink r:id="rId16018" ref="U1216"/>
    <hyperlink r:id="rId16019" ref="V1216"/>
    <hyperlink r:id="rId16020" ref="W1216"/>
    <hyperlink r:id="rId16021" ref="X1216"/>
    <hyperlink r:id="rId16022" ref="Y1216"/>
    <hyperlink r:id="rId16023" ref="Z1216"/>
    <hyperlink r:id="rId16024" ref="B1217"/>
    <hyperlink r:id="rId16025" ref="C1217"/>
    <hyperlink r:id="rId16026" ref="J1217"/>
    <hyperlink r:id="rId16027" ref="K1217"/>
    <hyperlink r:id="rId16028" ref="S1217"/>
    <hyperlink r:id="rId16029" ref="T1217"/>
    <hyperlink r:id="rId16030" ref="U1217"/>
    <hyperlink r:id="rId16031" ref="V1217"/>
    <hyperlink r:id="rId16032" ref="W1217"/>
    <hyperlink r:id="rId16033" ref="X1217"/>
    <hyperlink r:id="rId16034" ref="Y1217"/>
    <hyperlink r:id="rId16035" ref="Z1217"/>
    <hyperlink r:id="rId16036" ref="B1218"/>
    <hyperlink r:id="rId16037" ref="C1218"/>
    <hyperlink r:id="rId16038" ref="J1218"/>
    <hyperlink r:id="rId16039" ref="K1218"/>
    <hyperlink r:id="rId16040" ref="M1218"/>
    <hyperlink r:id="rId16041" ref="N1218"/>
    <hyperlink r:id="rId16042" ref="S1218"/>
    <hyperlink r:id="rId16043" ref="T1218"/>
    <hyperlink r:id="rId16044" ref="U1218"/>
    <hyperlink r:id="rId16045" ref="V1218"/>
    <hyperlink r:id="rId16046" ref="W1218"/>
    <hyperlink r:id="rId16047" ref="X1218"/>
    <hyperlink r:id="rId16048" ref="Z1218"/>
    <hyperlink r:id="rId16049" ref="B1219"/>
    <hyperlink r:id="rId16050" ref="C1219"/>
    <hyperlink r:id="rId16051" ref="J1219"/>
    <hyperlink r:id="rId16052" ref="K1219"/>
    <hyperlink r:id="rId16053" ref="N1219"/>
    <hyperlink r:id="rId16054" ref="S1219"/>
    <hyperlink r:id="rId16055" ref="T1219"/>
    <hyperlink r:id="rId16056" ref="U1219"/>
    <hyperlink r:id="rId16057" ref="V1219"/>
    <hyperlink r:id="rId16058" ref="W1219"/>
    <hyperlink r:id="rId16059" ref="X1219"/>
    <hyperlink r:id="rId16060" ref="Z1219"/>
    <hyperlink r:id="rId16061" ref="B1220"/>
    <hyperlink r:id="rId16062" ref="C1220"/>
    <hyperlink r:id="rId16063" ref="J1220"/>
    <hyperlink r:id="rId16064" ref="K1220"/>
    <hyperlink r:id="rId16065" ref="M1220"/>
    <hyperlink r:id="rId16066" ref="N1220"/>
    <hyperlink r:id="rId16067" ref="S1220"/>
    <hyperlink r:id="rId16068" ref="T1220"/>
    <hyperlink r:id="rId16069" ref="U1220"/>
    <hyperlink r:id="rId16070" ref="V1220"/>
    <hyperlink r:id="rId16071" ref="W1220"/>
    <hyperlink r:id="rId16072" ref="X1220"/>
    <hyperlink r:id="rId16073" ref="Y1220"/>
    <hyperlink r:id="rId16074" ref="Z1220"/>
    <hyperlink r:id="rId16075" ref="B1221"/>
    <hyperlink r:id="rId16076" ref="C1221"/>
    <hyperlink r:id="rId16077" ref="J1221"/>
    <hyperlink r:id="rId16078" ref="K1221"/>
    <hyperlink r:id="rId16079" ref="M1221"/>
    <hyperlink r:id="rId16080" ref="N1221"/>
    <hyperlink r:id="rId16081" ref="T1221"/>
    <hyperlink r:id="rId16082" ref="U1221"/>
    <hyperlink r:id="rId16083" ref="V1221"/>
    <hyperlink r:id="rId16084" ref="W1221"/>
    <hyperlink r:id="rId16085" ref="Z1221"/>
    <hyperlink r:id="rId16086" ref="B1222"/>
    <hyperlink r:id="rId16087" ref="C1222"/>
    <hyperlink r:id="rId16088" ref="J1222"/>
    <hyperlink r:id="rId16089" ref="K1222"/>
    <hyperlink r:id="rId16090" ref="M1222"/>
    <hyperlink r:id="rId16091" ref="N1222"/>
    <hyperlink r:id="rId16092" ref="S1222"/>
    <hyperlink r:id="rId16093" ref="T1222"/>
    <hyperlink r:id="rId16094" ref="U1222"/>
    <hyperlink r:id="rId16095" ref="V1222"/>
    <hyperlink r:id="rId16096" ref="W1222"/>
    <hyperlink r:id="rId16097" ref="X1222"/>
    <hyperlink r:id="rId16098" ref="Y1222"/>
    <hyperlink r:id="rId16099" ref="Z1222"/>
    <hyperlink r:id="rId16100" ref="B1223"/>
    <hyperlink r:id="rId16101" ref="C1223"/>
    <hyperlink r:id="rId16102" ref="J1223"/>
    <hyperlink r:id="rId16103" ref="K1223"/>
    <hyperlink r:id="rId16104" ref="S1223"/>
    <hyperlink r:id="rId16105" ref="T1223"/>
    <hyperlink r:id="rId16106" ref="U1223"/>
    <hyperlink r:id="rId16107" ref="V1223"/>
    <hyperlink r:id="rId16108" ref="W1223"/>
    <hyperlink r:id="rId16109" ref="X1223"/>
    <hyperlink r:id="rId16110" ref="Y1223"/>
    <hyperlink r:id="rId16111" ref="Z1223"/>
    <hyperlink r:id="rId16112" ref="B1224"/>
    <hyperlink r:id="rId16113" ref="C1224"/>
    <hyperlink r:id="rId16114" ref="J1224"/>
    <hyperlink r:id="rId16115" ref="K1224"/>
    <hyperlink r:id="rId16116" ref="M1224"/>
    <hyperlink r:id="rId16117" ref="N1224"/>
    <hyperlink r:id="rId16118" ref="S1224"/>
    <hyperlink r:id="rId16119" ref="T1224"/>
    <hyperlink r:id="rId16120" ref="U1224"/>
    <hyperlink r:id="rId16121" ref="V1224"/>
    <hyperlink r:id="rId16122" ref="W1224"/>
    <hyperlink r:id="rId16123" ref="X1224"/>
    <hyperlink r:id="rId16124" ref="Z1224"/>
    <hyperlink r:id="rId16125" ref="B1225"/>
    <hyperlink r:id="rId16126" ref="C1225"/>
    <hyperlink r:id="rId16127" ref="J1225"/>
    <hyperlink r:id="rId16128" ref="K1225"/>
    <hyperlink r:id="rId16129" ref="S1225"/>
    <hyperlink r:id="rId16130" ref="T1225"/>
    <hyperlink r:id="rId16131" ref="U1225"/>
    <hyperlink r:id="rId16132" ref="V1225"/>
    <hyperlink r:id="rId16133" ref="W1225"/>
    <hyperlink r:id="rId16134" ref="X1225"/>
    <hyperlink r:id="rId16135" ref="Z1225"/>
    <hyperlink r:id="rId16136" ref="B1226"/>
    <hyperlink r:id="rId16137" ref="C1226"/>
    <hyperlink r:id="rId16138" ref="J1226"/>
    <hyperlink r:id="rId16139" ref="K1226"/>
    <hyperlink r:id="rId16140" ref="M1226"/>
    <hyperlink r:id="rId16141" ref="N1226"/>
    <hyperlink r:id="rId16142" ref="S1226"/>
    <hyperlink r:id="rId16143" ref="T1226"/>
    <hyperlink r:id="rId16144" ref="U1226"/>
    <hyperlink r:id="rId16145" ref="V1226"/>
    <hyperlink r:id="rId16146" ref="W1226"/>
    <hyperlink r:id="rId16147" ref="X1226"/>
    <hyperlink r:id="rId16148" ref="Y1226"/>
    <hyperlink r:id="rId16149" ref="Z1226"/>
    <hyperlink r:id="rId16150" ref="B1227"/>
    <hyperlink r:id="rId16151" ref="C1227"/>
    <hyperlink r:id="rId16152" ref="J1227"/>
    <hyperlink r:id="rId16153" ref="K1227"/>
    <hyperlink r:id="rId16154" ref="N1227"/>
    <hyperlink r:id="rId16155" ref="S1227"/>
    <hyperlink r:id="rId16156" ref="T1227"/>
    <hyperlink r:id="rId16157" ref="U1227"/>
    <hyperlink r:id="rId16158" ref="V1227"/>
    <hyperlink r:id="rId16159" ref="W1227"/>
    <hyperlink r:id="rId16160" ref="X1227"/>
    <hyperlink r:id="rId16161" ref="Z1227"/>
    <hyperlink r:id="rId16162" ref="B1228"/>
    <hyperlink r:id="rId16163" ref="C1228"/>
    <hyperlink r:id="rId16164" ref="J1228"/>
    <hyperlink r:id="rId16165" ref="K1228"/>
    <hyperlink r:id="rId16166" ref="N1228"/>
    <hyperlink r:id="rId16167" ref="S1228"/>
    <hyperlink r:id="rId16168" ref="T1228"/>
    <hyperlink r:id="rId16169" ref="U1228"/>
    <hyperlink r:id="rId16170" ref="V1228"/>
    <hyperlink r:id="rId16171" ref="W1228"/>
    <hyperlink r:id="rId16172" ref="X1228"/>
    <hyperlink r:id="rId16173" ref="Y1228"/>
    <hyperlink r:id="rId16174" ref="Z1228"/>
    <hyperlink r:id="rId16175" ref="B1229"/>
    <hyperlink r:id="rId16176" ref="C1229"/>
    <hyperlink r:id="rId16177" ref="J1229"/>
    <hyperlink r:id="rId16178" ref="K1229"/>
    <hyperlink r:id="rId16179" ref="N1229"/>
    <hyperlink r:id="rId16180" ref="S1229"/>
    <hyperlink r:id="rId16181" ref="T1229"/>
    <hyperlink r:id="rId16182" ref="U1229"/>
    <hyperlink r:id="rId16183" ref="V1229"/>
    <hyperlink r:id="rId16184" ref="W1229"/>
    <hyperlink r:id="rId16185" ref="X1229"/>
    <hyperlink r:id="rId16186" ref="Y1229"/>
    <hyperlink r:id="rId16187" ref="Z1229"/>
    <hyperlink r:id="rId16188" ref="B1230"/>
    <hyperlink r:id="rId16189" ref="C1230"/>
    <hyperlink r:id="rId16190" ref="J1230"/>
    <hyperlink r:id="rId16191" ref="K1230"/>
    <hyperlink r:id="rId16192" ref="M1230"/>
    <hyperlink r:id="rId16193" ref="N1230"/>
    <hyperlink r:id="rId16194" ref="S1230"/>
    <hyperlink r:id="rId16195" ref="T1230"/>
    <hyperlink r:id="rId16196" ref="U1230"/>
    <hyperlink r:id="rId16197" ref="W1230"/>
    <hyperlink r:id="rId16198" ref="Y1230"/>
    <hyperlink r:id="rId16199" ref="Z1230"/>
    <hyperlink r:id="rId16200" ref="B1231"/>
    <hyperlink r:id="rId16201" ref="C1231"/>
    <hyperlink r:id="rId16202" ref="J1231"/>
    <hyperlink r:id="rId16203" ref="K1231"/>
    <hyperlink r:id="rId16204" ref="M1231"/>
    <hyperlink r:id="rId16205" ref="N1231"/>
    <hyperlink r:id="rId16206" ref="S1231"/>
    <hyperlink r:id="rId16207" ref="T1231"/>
    <hyperlink r:id="rId16208" ref="U1231"/>
    <hyperlink r:id="rId16209" ref="V1231"/>
    <hyperlink r:id="rId16210" ref="W1231"/>
    <hyperlink r:id="rId16211" ref="X1231"/>
    <hyperlink r:id="rId16212" ref="Y1231"/>
    <hyperlink r:id="rId16213" ref="Z1231"/>
    <hyperlink r:id="rId16214" ref="B1232"/>
    <hyperlink r:id="rId16215" ref="C1232"/>
    <hyperlink r:id="rId16216" ref="J1232"/>
    <hyperlink r:id="rId16217" ref="K1232"/>
    <hyperlink r:id="rId16218" ref="N1232"/>
    <hyperlink r:id="rId16219" ref="S1232"/>
    <hyperlink r:id="rId16220" ref="T1232"/>
    <hyperlink r:id="rId16221" ref="U1232"/>
    <hyperlink r:id="rId16222" ref="V1232"/>
    <hyperlink r:id="rId16223" ref="W1232"/>
    <hyperlink r:id="rId16224" ref="X1232"/>
    <hyperlink r:id="rId16225" ref="Y1232"/>
    <hyperlink r:id="rId16226" ref="Z1232"/>
    <hyperlink r:id="rId16227" ref="B1233"/>
    <hyperlink r:id="rId16228" ref="C1233"/>
    <hyperlink r:id="rId16229" ref="J1233"/>
    <hyperlink r:id="rId16230" ref="K1233"/>
    <hyperlink r:id="rId16231" ref="M1233"/>
    <hyperlink r:id="rId16232" ref="N1233"/>
    <hyperlink r:id="rId16233" ref="T1233"/>
    <hyperlink r:id="rId16234" ref="U1233"/>
    <hyperlink r:id="rId16235" ref="V1233"/>
    <hyperlink r:id="rId16236" ref="W1233"/>
    <hyperlink r:id="rId16237" ref="X1233"/>
    <hyperlink r:id="rId16238" ref="Y1233"/>
    <hyperlink r:id="rId16239" ref="Z1233"/>
    <hyperlink r:id="rId16240" ref="B1234"/>
    <hyperlink r:id="rId16241" ref="C1234"/>
    <hyperlink r:id="rId16242" ref="J1234"/>
    <hyperlink r:id="rId16243" ref="K1234"/>
    <hyperlink r:id="rId16244" ref="S1234"/>
    <hyperlink r:id="rId16245" ref="T1234"/>
    <hyperlink r:id="rId16246" ref="U1234"/>
    <hyperlink r:id="rId16247" ref="V1234"/>
    <hyperlink r:id="rId16248" ref="W1234"/>
    <hyperlink r:id="rId16249" ref="X1234"/>
    <hyperlink r:id="rId16250" ref="Y1234"/>
    <hyperlink r:id="rId16251" ref="Z1234"/>
    <hyperlink r:id="rId16252" ref="B1235"/>
    <hyperlink r:id="rId16253" ref="C1235"/>
    <hyperlink r:id="rId16254" ref="J1235"/>
    <hyperlink r:id="rId16255" ref="K1235"/>
    <hyperlink r:id="rId16256" ref="S1235"/>
    <hyperlink r:id="rId16257" ref="T1235"/>
    <hyperlink r:id="rId16258" ref="U1235"/>
    <hyperlink r:id="rId16259" ref="W1235"/>
    <hyperlink r:id="rId16260" ref="Y1235"/>
    <hyperlink r:id="rId16261" ref="Z1235"/>
    <hyperlink r:id="rId16262" ref="B1236"/>
    <hyperlink r:id="rId16263" ref="C1236"/>
    <hyperlink r:id="rId16264" ref="J1236"/>
    <hyperlink r:id="rId16265" ref="K1236"/>
    <hyperlink r:id="rId16266" ref="S1236"/>
    <hyperlink r:id="rId16267" ref="T1236"/>
    <hyperlink r:id="rId16268" ref="U1236"/>
    <hyperlink r:id="rId16269" ref="W1236"/>
    <hyperlink r:id="rId16270" ref="X1236"/>
    <hyperlink r:id="rId16271" ref="Y1236"/>
    <hyperlink r:id="rId16272" ref="Z1236"/>
    <hyperlink r:id="rId16273" ref="B1237"/>
    <hyperlink r:id="rId16274" ref="C1237"/>
    <hyperlink r:id="rId16275" ref="J1237"/>
    <hyperlink r:id="rId16276" ref="K1237"/>
    <hyperlink r:id="rId16277" ref="S1237"/>
    <hyperlink r:id="rId16278" ref="T1237"/>
    <hyperlink r:id="rId16279" ref="U1237"/>
    <hyperlink r:id="rId16280" ref="W1237"/>
    <hyperlink r:id="rId16281" ref="Z1237"/>
    <hyperlink r:id="rId16282" ref="B1238"/>
    <hyperlink r:id="rId16283" ref="C1238"/>
    <hyperlink r:id="rId16284" ref="J1238"/>
    <hyperlink r:id="rId16285" ref="K1238"/>
    <hyperlink r:id="rId16286" ref="S1238"/>
    <hyperlink r:id="rId16287" ref="T1238"/>
    <hyperlink r:id="rId16288" ref="U1238"/>
    <hyperlink r:id="rId16289" ref="V1238"/>
    <hyperlink r:id="rId16290" ref="W1238"/>
    <hyperlink r:id="rId16291" ref="X1238"/>
    <hyperlink r:id="rId16292" ref="Y1238"/>
    <hyperlink r:id="rId16293" ref="Z1238"/>
    <hyperlink r:id="rId16294" ref="B1239"/>
    <hyperlink r:id="rId16295" ref="C1239"/>
    <hyperlink r:id="rId16296" ref="J1239"/>
    <hyperlink r:id="rId16297" ref="K1239"/>
    <hyperlink r:id="rId16298" ref="S1239"/>
    <hyperlink r:id="rId16299" ref="T1239"/>
    <hyperlink r:id="rId16300" ref="U1239"/>
    <hyperlink r:id="rId16301" ref="V1239"/>
    <hyperlink r:id="rId16302" ref="W1239"/>
    <hyperlink r:id="rId16303" ref="B1240"/>
    <hyperlink r:id="rId16304" ref="C1240"/>
    <hyperlink r:id="rId16305" ref="J1240"/>
    <hyperlink r:id="rId16306" ref="K1240"/>
    <hyperlink r:id="rId16307" ref="M1240"/>
    <hyperlink r:id="rId16308" ref="N1240"/>
    <hyperlink r:id="rId16309" ref="T1240"/>
    <hyperlink r:id="rId16310" ref="U1240"/>
    <hyperlink r:id="rId16311" ref="V1240"/>
    <hyperlink r:id="rId16312" ref="W1240"/>
    <hyperlink r:id="rId16313" ref="Z1240"/>
    <hyperlink r:id="rId16314" ref="B1241"/>
    <hyperlink r:id="rId16315" ref="C1241"/>
    <hyperlink r:id="rId16316" ref="J1241"/>
    <hyperlink r:id="rId16317" ref="K1241"/>
    <hyperlink r:id="rId16318" ref="N1241"/>
    <hyperlink r:id="rId16319" ref="S1241"/>
    <hyperlink r:id="rId16320" ref="T1241"/>
    <hyperlink r:id="rId16321" ref="U1241"/>
    <hyperlink r:id="rId16322" ref="W1241"/>
    <hyperlink r:id="rId16323" ref="X1241"/>
    <hyperlink r:id="rId16324" ref="Z1241"/>
    <hyperlink r:id="rId16325" ref="B1242"/>
    <hyperlink r:id="rId16326" ref="C1242"/>
    <hyperlink r:id="rId16327" ref="J1242"/>
    <hyperlink r:id="rId16328" ref="K1242"/>
    <hyperlink r:id="rId16329" ref="S1242"/>
    <hyperlink r:id="rId16330" ref="T1242"/>
    <hyperlink r:id="rId16331" ref="U1242"/>
    <hyperlink r:id="rId16332" ref="W1242"/>
    <hyperlink r:id="rId16333" ref="X1242"/>
    <hyperlink r:id="rId16334" ref="Y1242"/>
    <hyperlink r:id="rId16335" ref="Z1242"/>
    <hyperlink r:id="rId16336" ref="B1243"/>
    <hyperlink r:id="rId16337" ref="C1243"/>
    <hyperlink r:id="rId16338" ref="J1243"/>
    <hyperlink r:id="rId16339" ref="K1243"/>
    <hyperlink r:id="rId16340" ref="T1243"/>
    <hyperlink r:id="rId16341" ref="U1243"/>
    <hyperlink r:id="rId16342" ref="W1243"/>
    <hyperlink r:id="rId16343" ref="X1243"/>
    <hyperlink r:id="rId16344" ref="Y1243"/>
    <hyperlink r:id="rId16345" ref="Z1243"/>
    <hyperlink r:id="rId16346" ref="B1244"/>
    <hyperlink r:id="rId16347" ref="C1244"/>
    <hyperlink r:id="rId16348" ref="J1244"/>
    <hyperlink r:id="rId16349" ref="K1244"/>
    <hyperlink r:id="rId16350" ref="T1244"/>
    <hyperlink r:id="rId16351" ref="U1244"/>
    <hyperlink r:id="rId16352" ref="W1244"/>
    <hyperlink r:id="rId16353" ref="Z1244"/>
    <hyperlink r:id="rId16354" ref="B1245"/>
    <hyperlink r:id="rId16355" ref="C1245"/>
    <hyperlink r:id="rId16356" ref="J1245"/>
    <hyperlink r:id="rId16357" ref="K1245"/>
    <hyperlink r:id="rId16358" ref="N1245"/>
    <hyperlink r:id="rId16359" ref="S1245"/>
    <hyperlink r:id="rId16360" ref="T1245"/>
    <hyperlink r:id="rId16361" ref="U1245"/>
    <hyperlink r:id="rId16362" ref="V1245"/>
    <hyperlink r:id="rId16363" ref="W1245"/>
    <hyperlink r:id="rId16364" ref="X1245"/>
    <hyperlink r:id="rId16365" ref="Z1245"/>
    <hyperlink r:id="rId16366" ref="B1246"/>
    <hyperlink r:id="rId16367" ref="C1246"/>
    <hyperlink r:id="rId16368" ref="J1246"/>
    <hyperlink r:id="rId16369" ref="K1246"/>
    <hyperlink r:id="rId16370" ref="S1246"/>
    <hyperlink r:id="rId16371" ref="T1246"/>
    <hyperlink r:id="rId16372" ref="U1246"/>
    <hyperlink r:id="rId16373" ref="V1246"/>
    <hyperlink r:id="rId16374" ref="W1246"/>
    <hyperlink r:id="rId16375" ref="Z1246"/>
    <hyperlink r:id="rId16376" ref="B1247"/>
    <hyperlink r:id="rId16377" ref="C1247"/>
    <hyperlink r:id="rId16378" ref="J1247"/>
    <hyperlink r:id="rId16379" ref="K1247"/>
    <hyperlink r:id="rId16380" ref="S1247"/>
    <hyperlink r:id="rId16381" ref="T1247"/>
    <hyperlink r:id="rId16382" ref="U1247"/>
    <hyperlink r:id="rId16383" ref="W1247"/>
    <hyperlink r:id="rId16384" ref="Y1247"/>
    <hyperlink r:id="rId16385" ref="Z1247"/>
    <hyperlink r:id="rId16386" ref="B1248"/>
    <hyperlink r:id="rId16387" ref="C1248"/>
    <hyperlink r:id="rId16388" ref="J1248"/>
    <hyperlink r:id="rId16389" ref="K1248"/>
    <hyperlink r:id="rId16390" ref="S1248"/>
    <hyperlink r:id="rId16391" ref="T1248"/>
    <hyperlink r:id="rId16392" ref="U1248"/>
    <hyperlink r:id="rId16393" ref="V1248"/>
    <hyperlink r:id="rId16394" ref="W1248"/>
    <hyperlink r:id="rId16395" ref="X1248"/>
    <hyperlink r:id="rId16396" ref="Z1248"/>
    <hyperlink r:id="rId16397" ref="B1249"/>
    <hyperlink r:id="rId16398" ref="C1249"/>
    <hyperlink r:id="rId16399" ref="K1249"/>
    <hyperlink r:id="rId16400" ref="B1250"/>
    <hyperlink r:id="rId16401" ref="C1250"/>
    <hyperlink r:id="rId16402" ref="K1250"/>
    <hyperlink r:id="rId16403" ref="S1250"/>
    <hyperlink r:id="rId16404" ref="T1250"/>
    <hyperlink r:id="rId16405" ref="U1250"/>
    <hyperlink r:id="rId16406" ref="V1250"/>
    <hyperlink r:id="rId16407" ref="W1250"/>
    <hyperlink r:id="rId16408" ref="B1251"/>
    <hyperlink r:id="rId16409" ref="C1251"/>
    <hyperlink r:id="rId16410" ref="K1251"/>
    <hyperlink r:id="rId16411" ref="S1251"/>
    <hyperlink r:id="rId16412" ref="T1251"/>
    <hyperlink r:id="rId16413" ref="U1251"/>
    <hyperlink r:id="rId16414" ref="W1251"/>
    <hyperlink r:id="rId16415" ref="Z1251"/>
    <hyperlink r:id="rId16416" ref="B1252"/>
    <hyperlink r:id="rId16417" ref="C1252"/>
    <hyperlink r:id="rId16418" ref="J1252"/>
    <hyperlink r:id="rId16419" ref="K1252"/>
    <hyperlink r:id="rId16420" ref="M1252"/>
    <hyperlink r:id="rId16421" ref="N1252"/>
    <hyperlink r:id="rId16422" ref="S1252"/>
    <hyperlink r:id="rId16423" ref="T1252"/>
    <hyperlink r:id="rId16424" ref="U1252"/>
    <hyperlink r:id="rId16425" ref="V1252"/>
    <hyperlink r:id="rId16426" ref="W1252"/>
    <hyperlink r:id="rId16427" ref="X1252"/>
    <hyperlink r:id="rId16428" ref="Y1252"/>
    <hyperlink r:id="rId16429" ref="Z1252"/>
    <hyperlink r:id="rId16430" ref="B1253"/>
    <hyperlink r:id="rId16431" ref="C1253"/>
    <hyperlink r:id="rId16432" ref="J1253"/>
    <hyperlink r:id="rId16433" ref="K1253"/>
    <hyperlink r:id="rId16434" ref="M1253"/>
    <hyperlink r:id="rId16435" ref="N1253"/>
    <hyperlink r:id="rId16436" ref="S1253"/>
    <hyperlink r:id="rId16437" ref="T1253"/>
    <hyperlink r:id="rId16438" ref="U1253"/>
    <hyperlink r:id="rId16439" ref="V1253"/>
    <hyperlink r:id="rId16440" ref="W1253"/>
    <hyperlink r:id="rId16441" ref="X1253"/>
    <hyperlink r:id="rId16442" ref="Y1253"/>
    <hyperlink r:id="rId16443" ref="Z1253"/>
    <hyperlink r:id="rId16444" ref="B1254"/>
    <hyperlink r:id="rId16445" ref="C1254"/>
    <hyperlink r:id="rId16446" ref="J1254"/>
    <hyperlink r:id="rId16447" ref="K1254"/>
    <hyperlink r:id="rId16448" ref="M1254"/>
    <hyperlink r:id="rId16449" ref="N1254"/>
    <hyperlink r:id="rId16450" ref="S1254"/>
    <hyperlink r:id="rId16451" ref="T1254"/>
    <hyperlink r:id="rId16452" ref="U1254"/>
    <hyperlink r:id="rId16453" ref="V1254"/>
    <hyperlink r:id="rId16454" ref="W1254"/>
    <hyperlink r:id="rId16455" ref="X1254"/>
    <hyperlink r:id="rId16456" ref="Y1254"/>
    <hyperlink r:id="rId16457" ref="Z1254"/>
    <hyperlink r:id="rId16458" ref="B1255"/>
    <hyperlink r:id="rId16459" ref="C1255"/>
    <hyperlink r:id="rId16460" ref="J1255"/>
    <hyperlink r:id="rId16461" ref="K1255"/>
    <hyperlink r:id="rId16462" ref="M1255"/>
    <hyperlink r:id="rId16463" ref="N1255"/>
    <hyperlink r:id="rId16464" ref="S1255"/>
    <hyperlink r:id="rId16465" ref="T1255"/>
    <hyperlink r:id="rId16466" ref="U1255"/>
    <hyperlink r:id="rId16467" ref="V1255"/>
    <hyperlink r:id="rId16468" ref="W1255"/>
    <hyperlink r:id="rId16469" ref="X1255"/>
    <hyperlink r:id="rId16470" ref="Y1255"/>
    <hyperlink r:id="rId16471" ref="Z1255"/>
    <hyperlink r:id="rId16472" ref="B1256"/>
    <hyperlink r:id="rId16473" ref="C1256"/>
    <hyperlink r:id="rId16474" ref="J1256"/>
    <hyperlink r:id="rId16475" ref="K1256"/>
    <hyperlink r:id="rId16476" ref="M1256"/>
    <hyperlink r:id="rId16477" ref="N1256"/>
    <hyperlink r:id="rId16478" ref="S1256"/>
    <hyperlink r:id="rId16479" ref="T1256"/>
    <hyperlink r:id="rId16480" ref="U1256"/>
    <hyperlink r:id="rId16481" ref="V1256"/>
    <hyperlink r:id="rId16482" ref="W1256"/>
    <hyperlink r:id="rId16483" ref="X1256"/>
    <hyperlink r:id="rId16484" ref="Y1256"/>
    <hyperlink r:id="rId16485" ref="Z1256"/>
    <hyperlink r:id="rId16486" ref="B1257"/>
    <hyperlink r:id="rId16487" ref="C1257"/>
    <hyperlink r:id="rId16488" ref="J1257"/>
    <hyperlink r:id="rId16489" ref="K1257"/>
    <hyperlink r:id="rId16490" ref="M1257"/>
    <hyperlink r:id="rId16491" ref="N1257"/>
    <hyperlink r:id="rId16492" ref="S1257"/>
    <hyperlink r:id="rId16493" ref="T1257"/>
    <hyperlink r:id="rId16494" ref="U1257"/>
    <hyperlink r:id="rId16495" ref="V1257"/>
    <hyperlink r:id="rId16496" ref="W1257"/>
    <hyperlink r:id="rId16497" ref="X1257"/>
    <hyperlink r:id="rId16498" ref="Y1257"/>
    <hyperlink r:id="rId16499" ref="Z1257"/>
    <hyperlink r:id="rId16500" ref="B1258"/>
    <hyperlink r:id="rId16501" ref="C1258"/>
    <hyperlink r:id="rId16502" ref="J1258"/>
    <hyperlink r:id="rId16503" ref="K1258"/>
    <hyperlink r:id="rId16504" ref="M1258"/>
    <hyperlink r:id="rId16505" ref="N1258"/>
    <hyperlink r:id="rId16506" ref="S1258"/>
    <hyperlink r:id="rId16507" ref="T1258"/>
    <hyperlink r:id="rId16508" ref="U1258"/>
    <hyperlink r:id="rId16509" ref="V1258"/>
    <hyperlink r:id="rId16510" ref="W1258"/>
    <hyperlink r:id="rId16511" ref="X1258"/>
    <hyperlink r:id="rId16512" ref="Y1258"/>
    <hyperlink r:id="rId16513" ref="Z1258"/>
    <hyperlink r:id="rId16514" ref="B1259"/>
    <hyperlink r:id="rId16515" ref="C1259"/>
    <hyperlink r:id="rId16516" ref="J1259"/>
    <hyperlink r:id="rId16517" ref="K1259"/>
    <hyperlink r:id="rId16518" ref="M1259"/>
    <hyperlink r:id="rId16519" ref="N1259"/>
    <hyperlink r:id="rId16520" ref="S1259"/>
    <hyperlink r:id="rId16521" ref="T1259"/>
    <hyperlink r:id="rId16522" ref="U1259"/>
    <hyperlink r:id="rId16523" ref="V1259"/>
    <hyperlink r:id="rId16524" ref="W1259"/>
    <hyperlink r:id="rId16525" ref="X1259"/>
    <hyperlink r:id="rId16526" ref="Y1259"/>
    <hyperlink r:id="rId16527" ref="Z1259"/>
    <hyperlink r:id="rId16528" ref="B1260"/>
    <hyperlink r:id="rId16529" ref="C1260"/>
    <hyperlink r:id="rId16530" ref="J1260"/>
    <hyperlink r:id="rId16531" ref="K1260"/>
    <hyperlink r:id="rId16532" ref="M1260"/>
    <hyperlink r:id="rId16533" ref="N1260"/>
    <hyperlink r:id="rId16534" ref="S1260"/>
    <hyperlink r:id="rId16535" ref="T1260"/>
    <hyperlink r:id="rId16536" ref="U1260"/>
    <hyperlink r:id="rId16537" ref="V1260"/>
    <hyperlink r:id="rId16538" ref="W1260"/>
    <hyperlink r:id="rId16539" ref="X1260"/>
    <hyperlink r:id="rId16540" ref="Y1260"/>
    <hyperlink r:id="rId16541" ref="Z1260"/>
    <hyperlink r:id="rId16542" ref="B1261"/>
    <hyperlink r:id="rId16543" ref="C1261"/>
    <hyperlink r:id="rId16544" ref="J1261"/>
    <hyperlink r:id="rId16545" ref="K1261"/>
    <hyperlink r:id="rId16546" ref="M1261"/>
    <hyperlink r:id="rId16547" ref="N1261"/>
    <hyperlink r:id="rId16548" ref="S1261"/>
    <hyperlink r:id="rId16549" ref="T1261"/>
    <hyperlink r:id="rId16550" ref="U1261"/>
    <hyperlink r:id="rId16551" ref="V1261"/>
    <hyperlink r:id="rId16552" ref="W1261"/>
    <hyperlink r:id="rId16553" ref="X1261"/>
    <hyperlink r:id="rId16554" ref="Y1261"/>
    <hyperlink r:id="rId16555" ref="Z1261"/>
    <hyperlink r:id="rId16556" ref="B1262"/>
    <hyperlink r:id="rId16557" ref="C1262"/>
    <hyperlink r:id="rId16558" ref="J1262"/>
    <hyperlink r:id="rId16559" ref="K1262"/>
    <hyperlink r:id="rId16560" ref="M1262"/>
    <hyperlink r:id="rId16561" ref="N1262"/>
    <hyperlink r:id="rId16562" ref="S1262"/>
    <hyperlink r:id="rId16563" ref="T1262"/>
    <hyperlink r:id="rId16564" ref="U1262"/>
    <hyperlink r:id="rId16565" ref="V1262"/>
    <hyperlink r:id="rId16566" ref="W1262"/>
    <hyperlink r:id="rId16567" ref="X1262"/>
    <hyperlink r:id="rId16568" ref="Y1262"/>
    <hyperlink r:id="rId16569" ref="Z1262"/>
    <hyperlink r:id="rId16570" ref="B1263"/>
    <hyperlink r:id="rId16571" ref="C1263"/>
    <hyperlink r:id="rId16572" ref="J1263"/>
    <hyperlink r:id="rId16573" ref="K1263"/>
    <hyperlink r:id="rId16574" ref="M1263"/>
    <hyperlink r:id="rId16575" ref="N1263"/>
    <hyperlink r:id="rId16576" ref="S1263"/>
    <hyperlink r:id="rId16577" ref="T1263"/>
    <hyperlink r:id="rId16578" ref="U1263"/>
    <hyperlink r:id="rId16579" ref="V1263"/>
    <hyperlink r:id="rId16580" ref="W1263"/>
    <hyperlink r:id="rId16581" ref="X1263"/>
    <hyperlink r:id="rId16582" ref="Y1263"/>
    <hyperlink r:id="rId16583" ref="Z1263"/>
    <hyperlink r:id="rId16584" ref="B1264"/>
    <hyperlink r:id="rId16585" ref="C1264"/>
    <hyperlink r:id="rId16586" ref="J1264"/>
    <hyperlink r:id="rId16587" ref="K1264"/>
    <hyperlink r:id="rId16588" ref="M1264"/>
    <hyperlink r:id="rId16589" ref="N1264"/>
    <hyperlink r:id="rId16590" ref="S1264"/>
    <hyperlink r:id="rId16591" ref="T1264"/>
    <hyperlink r:id="rId16592" ref="U1264"/>
    <hyperlink r:id="rId16593" ref="V1264"/>
    <hyperlink r:id="rId16594" ref="W1264"/>
    <hyperlink r:id="rId16595" ref="X1264"/>
    <hyperlink r:id="rId16596" ref="Y1264"/>
    <hyperlink r:id="rId16597" ref="Z1264"/>
    <hyperlink r:id="rId16598" ref="B1265"/>
    <hyperlink r:id="rId16599" ref="C1265"/>
    <hyperlink r:id="rId16600" ref="J1265"/>
    <hyperlink r:id="rId16601" ref="K1265"/>
    <hyperlink r:id="rId16602" ref="S1265"/>
    <hyperlink r:id="rId16603" ref="T1265"/>
    <hyperlink r:id="rId16604" ref="U1265"/>
    <hyperlink r:id="rId16605" ref="V1265"/>
    <hyperlink r:id="rId16606" ref="W1265"/>
    <hyperlink r:id="rId16607" ref="X1265"/>
    <hyperlink r:id="rId16608" ref="Y1265"/>
    <hyperlink r:id="rId16609" ref="Z1265"/>
    <hyperlink r:id="rId16610" ref="B1266"/>
    <hyperlink r:id="rId16611" ref="C1266"/>
    <hyperlink r:id="rId16612" ref="J1266"/>
    <hyperlink r:id="rId16613" ref="K1266"/>
    <hyperlink r:id="rId16614" ref="M1266"/>
    <hyperlink r:id="rId16615" ref="N1266"/>
    <hyperlink r:id="rId16616" ref="S1266"/>
    <hyperlink r:id="rId16617" ref="T1266"/>
    <hyperlink r:id="rId16618" ref="U1266"/>
    <hyperlink r:id="rId16619" ref="V1266"/>
    <hyperlink r:id="rId16620" ref="W1266"/>
    <hyperlink r:id="rId16621" ref="X1266"/>
    <hyperlink r:id="rId16622" ref="Y1266"/>
    <hyperlink r:id="rId16623" ref="Z1266"/>
    <hyperlink r:id="rId16624" ref="B1267"/>
    <hyperlink r:id="rId16625" ref="C1267"/>
    <hyperlink r:id="rId16626" ref="J1267"/>
    <hyperlink r:id="rId16627" ref="K1267"/>
    <hyperlink r:id="rId16628" ref="M1267"/>
    <hyperlink r:id="rId16629" ref="N1267"/>
    <hyperlink r:id="rId16630" ref="S1267"/>
    <hyperlink r:id="rId16631" ref="T1267"/>
    <hyperlink r:id="rId16632" ref="U1267"/>
    <hyperlink r:id="rId16633" ref="V1267"/>
    <hyperlink r:id="rId16634" ref="W1267"/>
    <hyperlink r:id="rId16635" ref="X1267"/>
    <hyperlink r:id="rId16636" ref="Y1267"/>
    <hyperlink r:id="rId16637" ref="Z1267"/>
    <hyperlink r:id="rId16638" ref="B1268"/>
    <hyperlink r:id="rId16639" ref="C1268"/>
    <hyperlink r:id="rId16640" ref="J1268"/>
    <hyperlink r:id="rId16641" ref="K1268"/>
    <hyperlink r:id="rId16642" ref="M1268"/>
    <hyperlink r:id="rId16643" ref="N1268"/>
    <hyperlink r:id="rId16644" ref="S1268"/>
    <hyperlink r:id="rId16645" ref="T1268"/>
    <hyperlink r:id="rId16646" ref="U1268"/>
    <hyperlink r:id="rId16647" ref="V1268"/>
    <hyperlink r:id="rId16648" ref="W1268"/>
    <hyperlink r:id="rId16649" ref="X1268"/>
    <hyperlink r:id="rId16650" ref="Y1268"/>
    <hyperlink r:id="rId16651" ref="Z1268"/>
    <hyperlink r:id="rId16652" ref="B1269"/>
    <hyperlink r:id="rId16653" ref="C1269"/>
    <hyperlink r:id="rId16654" ref="J1269"/>
    <hyperlink r:id="rId16655" ref="K1269"/>
    <hyperlink r:id="rId16656" ref="S1269"/>
    <hyperlink r:id="rId16657" ref="T1269"/>
    <hyperlink r:id="rId16658" ref="U1269"/>
    <hyperlink r:id="rId16659" ref="V1269"/>
    <hyperlink r:id="rId16660" ref="W1269"/>
    <hyperlink r:id="rId16661" ref="X1269"/>
    <hyperlink r:id="rId16662" ref="Y1269"/>
    <hyperlink r:id="rId16663" ref="Z1269"/>
    <hyperlink r:id="rId16664" ref="B1270"/>
    <hyperlink r:id="rId16665" ref="C1270"/>
    <hyperlink r:id="rId16666" ref="J1270"/>
    <hyperlink r:id="rId16667" ref="K1270"/>
    <hyperlink r:id="rId16668" ref="M1270"/>
    <hyperlink r:id="rId16669" ref="N1270"/>
    <hyperlink r:id="rId16670" ref="S1270"/>
    <hyperlink r:id="rId16671" ref="T1270"/>
    <hyperlink r:id="rId16672" ref="U1270"/>
    <hyperlink r:id="rId16673" ref="V1270"/>
    <hyperlink r:id="rId16674" ref="W1270"/>
    <hyperlink r:id="rId16675" ref="X1270"/>
    <hyperlink r:id="rId16676" ref="Y1270"/>
    <hyperlink r:id="rId16677" ref="Z1270"/>
    <hyperlink r:id="rId16678" ref="B1271"/>
    <hyperlink r:id="rId16679" ref="C1271"/>
    <hyperlink r:id="rId16680" ref="J1271"/>
    <hyperlink r:id="rId16681" ref="K1271"/>
    <hyperlink r:id="rId16682" ref="M1271"/>
    <hyperlink r:id="rId16683" ref="N1271"/>
    <hyperlink r:id="rId16684" ref="S1271"/>
    <hyperlink r:id="rId16685" ref="T1271"/>
    <hyperlink r:id="rId16686" ref="U1271"/>
    <hyperlink r:id="rId16687" ref="V1271"/>
    <hyperlink r:id="rId16688" ref="W1271"/>
    <hyperlink r:id="rId16689" ref="X1271"/>
    <hyperlink r:id="rId16690" ref="Y1271"/>
    <hyperlink r:id="rId16691" ref="Z1271"/>
    <hyperlink r:id="rId16692" ref="B1272"/>
    <hyperlink r:id="rId16693" ref="C1272"/>
    <hyperlink r:id="rId16694" ref="J1272"/>
    <hyperlink r:id="rId16695" ref="K1272"/>
    <hyperlink r:id="rId16696" ref="M1272"/>
    <hyperlink r:id="rId16697" ref="N1272"/>
    <hyperlink r:id="rId16698" ref="S1272"/>
    <hyperlink r:id="rId16699" ref="T1272"/>
    <hyperlink r:id="rId16700" ref="U1272"/>
    <hyperlink r:id="rId16701" ref="V1272"/>
    <hyperlink r:id="rId16702" ref="W1272"/>
    <hyperlink r:id="rId16703" ref="X1272"/>
    <hyperlink r:id="rId16704" ref="Y1272"/>
    <hyperlink r:id="rId16705" ref="Z1272"/>
    <hyperlink r:id="rId16706" ref="B1273"/>
    <hyperlink r:id="rId16707" ref="C1273"/>
    <hyperlink r:id="rId16708" ref="J1273"/>
    <hyperlink r:id="rId16709" ref="K1273"/>
    <hyperlink r:id="rId16710" ref="M1273"/>
    <hyperlink r:id="rId16711" ref="N1273"/>
    <hyperlink r:id="rId16712" ref="S1273"/>
    <hyperlink r:id="rId16713" ref="T1273"/>
    <hyperlink r:id="rId16714" ref="U1273"/>
    <hyperlink r:id="rId16715" ref="V1273"/>
    <hyperlink r:id="rId16716" ref="W1273"/>
    <hyperlink r:id="rId16717" ref="X1273"/>
    <hyperlink r:id="rId16718" ref="Y1273"/>
    <hyperlink r:id="rId16719" ref="Z1273"/>
    <hyperlink r:id="rId16720" ref="B1274"/>
    <hyperlink r:id="rId16721" ref="C1274"/>
    <hyperlink r:id="rId16722" ref="J1274"/>
    <hyperlink r:id="rId16723" ref="K1274"/>
    <hyperlink r:id="rId16724" ref="M1274"/>
    <hyperlink r:id="rId16725" ref="N1274"/>
    <hyperlink r:id="rId16726" ref="S1274"/>
    <hyperlink r:id="rId16727" ref="T1274"/>
    <hyperlink r:id="rId16728" ref="U1274"/>
    <hyperlink r:id="rId16729" ref="V1274"/>
    <hyperlink r:id="rId16730" ref="W1274"/>
    <hyperlink r:id="rId16731" ref="X1274"/>
    <hyperlink r:id="rId16732" ref="Y1274"/>
    <hyperlink r:id="rId16733" ref="Z1274"/>
    <hyperlink r:id="rId16734" ref="B1275"/>
    <hyperlink r:id="rId16735" ref="C1275"/>
    <hyperlink r:id="rId16736" ref="J1275"/>
    <hyperlink r:id="rId16737" ref="K1275"/>
    <hyperlink r:id="rId16738" ref="M1275"/>
    <hyperlink r:id="rId16739" ref="N1275"/>
    <hyperlink r:id="rId16740" ref="S1275"/>
    <hyperlink r:id="rId16741" ref="T1275"/>
    <hyperlink r:id="rId16742" ref="U1275"/>
    <hyperlink r:id="rId16743" ref="V1275"/>
    <hyperlink r:id="rId16744" ref="W1275"/>
    <hyperlink r:id="rId16745" ref="X1275"/>
    <hyperlink r:id="rId16746" ref="Y1275"/>
    <hyperlink r:id="rId16747" ref="Z1275"/>
    <hyperlink r:id="rId16748" ref="B1276"/>
    <hyperlink r:id="rId16749" ref="C1276"/>
    <hyperlink r:id="rId16750" ref="J1276"/>
    <hyperlink r:id="rId16751" ref="K1276"/>
    <hyperlink r:id="rId16752" ref="M1276"/>
    <hyperlink r:id="rId16753" ref="N1276"/>
    <hyperlink r:id="rId16754" ref="S1276"/>
    <hyperlink r:id="rId16755" ref="T1276"/>
    <hyperlink r:id="rId16756" ref="U1276"/>
    <hyperlink r:id="rId16757" ref="V1276"/>
    <hyperlink r:id="rId16758" ref="W1276"/>
    <hyperlink r:id="rId16759" ref="X1276"/>
    <hyperlink r:id="rId16760" ref="Y1276"/>
    <hyperlink r:id="rId16761" ref="Z1276"/>
    <hyperlink r:id="rId16762" ref="B1277"/>
    <hyperlink r:id="rId16763" ref="C1277"/>
    <hyperlink r:id="rId16764" ref="J1277"/>
    <hyperlink r:id="rId16765" ref="K1277"/>
    <hyperlink r:id="rId16766" ref="S1277"/>
    <hyperlink r:id="rId16767" ref="T1277"/>
    <hyperlink r:id="rId16768" ref="U1277"/>
    <hyperlink r:id="rId16769" ref="V1277"/>
    <hyperlink r:id="rId16770" ref="W1277"/>
    <hyperlink r:id="rId16771" ref="X1277"/>
    <hyperlink r:id="rId16772" ref="Y1277"/>
    <hyperlink r:id="rId16773" ref="Z1277"/>
    <hyperlink r:id="rId16774" ref="B1278"/>
    <hyperlink r:id="rId16775" ref="C1278"/>
    <hyperlink r:id="rId16776" ref="J1278"/>
    <hyperlink r:id="rId16777" ref="K1278"/>
    <hyperlink r:id="rId16778" ref="M1278"/>
    <hyperlink r:id="rId16779" ref="N1278"/>
    <hyperlink r:id="rId16780" ref="S1278"/>
    <hyperlink r:id="rId16781" ref="T1278"/>
    <hyperlink r:id="rId16782" ref="U1278"/>
    <hyperlink r:id="rId16783" ref="V1278"/>
    <hyperlink r:id="rId16784" ref="W1278"/>
    <hyperlink r:id="rId16785" ref="X1278"/>
    <hyperlink r:id="rId16786" ref="Y1278"/>
    <hyperlink r:id="rId16787" ref="Z1278"/>
    <hyperlink r:id="rId16788" ref="B1279"/>
    <hyperlink r:id="rId16789" ref="C1279"/>
    <hyperlink r:id="rId16790" ref="J1279"/>
    <hyperlink r:id="rId16791" ref="K1279"/>
    <hyperlink r:id="rId16792" ref="M1279"/>
    <hyperlink r:id="rId16793" ref="N1279"/>
    <hyperlink r:id="rId16794" ref="S1279"/>
    <hyperlink r:id="rId16795" ref="T1279"/>
    <hyperlink r:id="rId16796" ref="U1279"/>
    <hyperlink r:id="rId16797" ref="V1279"/>
    <hyperlink r:id="rId16798" ref="W1279"/>
    <hyperlink r:id="rId16799" ref="X1279"/>
    <hyperlink r:id="rId16800" ref="Y1279"/>
    <hyperlink r:id="rId16801" ref="Z1279"/>
    <hyperlink r:id="rId16802" ref="B1280"/>
    <hyperlink r:id="rId16803" ref="C1280"/>
    <hyperlink r:id="rId16804" ref="J1280"/>
    <hyperlink r:id="rId16805" ref="K1280"/>
    <hyperlink r:id="rId16806" ref="S1280"/>
    <hyperlink r:id="rId16807" ref="T1280"/>
    <hyperlink r:id="rId16808" ref="U1280"/>
    <hyperlink r:id="rId16809" ref="V1280"/>
    <hyperlink r:id="rId16810" ref="W1280"/>
    <hyperlink r:id="rId16811" ref="X1280"/>
    <hyperlink r:id="rId16812" ref="Y1280"/>
    <hyperlink r:id="rId16813" ref="Z1280"/>
    <hyperlink r:id="rId16814" ref="B1281"/>
    <hyperlink r:id="rId16815" ref="C1281"/>
    <hyperlink r:id="rId16816" ref="J1281"/>
    <hyperlink r:id="rId16817" ref="K1281"/>
    <hyperlink r:id="rId16818" ref="M1281"/>
    <hyperlink r:id="rId16819" ref="N1281"/>
    <hyperlink r:id="rId16820" ref="S1281"/>
    <hyperlink r:id="rId16821" ref="T1281"/>
    <hyperlink r:id="rId16822" ref="U1281"/>
    <hyperlink r:id="rId16823" ref="V1281"/>
    <hyperlink r:id="rId16824" ref="W1281"/>
    <hyperlink r:id="rId16825" ref="X1281"/>
    <hyperlink r:id="rId16826" ref="Y1281"/>
    <hyperlink r:id="rId16827" ref="Z1281"/>
    <hyperlink r:id="rId16828" ref="B1282"/>
    <hyperlink r:id="rId16829" ref="C1282"/>
    <hyperlink r:id="rId16830" ref="J1282"/>
    <hyperlink r:id="rId16831" ref="K1282"/>
    <hyperlink r:id="rId16832" ref="M1282"/>
    <hyperlink r:id="rId16833" ref="N1282"/>
    <hyperlink r:id="rId16834" ref="S1282"/>
    <hyperlink r:id="rId16835" ref="T1282"/>
    <hyperlink r:id="rId16836" ref="U1282"/>
    <hyperlink r:id="rId16837" ref="V1282"/>
    <hyperlink r:id="rId16838" ref="W1282"/>
    <hyperlink r:id="rId16839" ref="X1282"/>
    <hyperlink r:id="rId16840" ref="Y1282"/>
    <hyperlink r:id="rId16841" ref="Z1282"/>
    <hyperlink r:id="rId16842" ref="B1283"/>
    <hyperlink r:id="rId16843" ref="C1283"/>
    <hyperlink r:id="rId16844" ref="J1283"/>
    <hyperlink r:id="rId16845" ref="K1283"/>
    <hyperlink r:id="rId16846" ref="S1283"/>
    <hyperlink r:id="rId16847" ref="T1283"/>
    <hyperlink r:id="rId16848" ref="U1283"/>
    <hyperlink r:id="rId16849" ref="V1283"/>
    <hyperlink r:id="rId16850" ref="W1283"/>
    <hyperlink r:id="rId16851" ref="X1283"/>
    <hyperlink r:id="rId16852" ref="Y1283"/>
    <hyperlink r:id="rId16853" ref="Z1283"/>
    <hyperlink r:id="rId16854" ref="B1284"/>
    <hyperlink r:id="rId16855" ref="C1284"/>
    <hyperlink r:id="rId16856" ref="J1284"/>
    <hyperlink r:id="rId16857" ref="K1284"/>
    <hyperlink r:id="rId16858" ref="M1284"/>
    <hyperlink r:id="rId16859" ref="N1284"/>
    <hyperlink r:id="rId16860" ref="S1284"/>
    <hyperlink r:id="rId16861" ref="T1284"/>
    <hyperlink r:id="rId16862" ref="U1284"/>
    <hyperlink r:id="rId16863" ref="V1284"/>
    <hyperlink r:id="rId16864" ref="W1284"/>
    <hyperlink r:id="rId16865" ref="X1284"/>
    <hyperlink r:id="rId16866" ref="Y1284"/>
    <hyperlink r:id="rId16867" ref="Z1284"/>
    <hyperlink r:id="rId16868" ref="B1285"/>
    <hyperlink r:id="rId16869" ref="C1285"/>
    <hyperlink r:id="rId16870" ref="J1285"/>
    <hyperlink r:id="rId16871" ref="K1285"/>
    <hyperlink r:id="rId16872" ref="M1285"/>
    <hyperlink r:id="rId16873" ref="N1285"/>
    <hyperlink r:id="rId16874" ref="S1285"/>
    <hyperlink r:id="rId16875" ref="T1285"/>
    <hyperlink r:id="rId16876" ref="U1285"/>
    <hyperlink r:id="rId16877" ref="V1285"/>
    <hyperlink r:id="rId16878" ref="W1285"/>
    <hyperlink r:id="rId16879" ref="X1285"/>
    <hyperlink r:id="rId16880" ref="Y1285"/>
    <hyperlink r:id="rId16881" ref="Z1285"/>
    <hyperlink r:id="rId16882" ref="B1286"/>
    <hyperlink r:id="rId16883" ref="C1286"/>
    <hyperlink r:id="rId16884" ref="J1286"/>
    <hyperlink r:id="rId16885" ref="K1286"/>
    <hyperlink r:id="rId16886" ref="S1286"/>
    <hyperlink r:id="rId16887" ref="T1286"/>
    <hyperlink r:id="rId16888" ref="U1286"/>
    <hyperlink r:id="rId16889" ref="V1286"/>
    <hyperlink r:id="rId16890" ref="W1286"/>
    <hyperlink r:id="rId16891" ref="X1286"/>
    <hyperlink r:id="rId16892" ref="Y1286"/>
    <hyperlink r:id="rId16893" ref="Z1286"/>
    <hyperlink r:id="rId16894" ref="B1287"/>
    <hyperlink r:id="rId16895" ref="C1287"/>
    <hyperlink r:id="rId16896" ref="J1287"/>
    <hyperlink r:id="rId16897" ref="K1287"/>
    <hyperlink r:id="rId16898" ref="M1287"/>
    <hyperlink r:id="rId16899" ref="N1287"/>
    <hyperlink r:id="rId16900" ref="S1287"/>
    <hyperlink r:id="rId16901" ref="T1287"/>
    <hyperlink r:id="rId16902" ref="U1287"/>
    <hyperlink r:id="rId16903" ref="V1287"/>
    <hyperlink r:id="rId16904" ref="W1287"/>
    <hyperlink r:id="rId16905" ref="X1287"/>
    <hyperlink r:id="rId16906" ref="Y1287"/>
    <hyperlink r:id="rId16907" ref="Z1287"/>
    <hyperlink r:id="rId16908" ref="B1288"/>
    <hyperlink r:id="rId16909" ref="C1288"/>
    <hyperlink r:id="rId16910" ref="J1288"/>
    <hyperlink r:id="rId16911" ref="K1288"/>
    <hyperlink r:id="rId16912" ref="M1288"/>
    <hyperlink r:id="rId16913" ref="N1288"/>
    <hyperlink r:id="rId16914" ref="S1288"/>
    <hyperlink r:id="rId16915" ref="T1288"/>
    <hyperlink r:id="rId16916" ref="U1288"/>
    <hyperlink r:id="rId16917" ref="V1288"/>
    <hyperlink r:id="rId16918" ref="W1288"/>
    <hyperlink r:id="rId16919" ref="X1288"/>
    <hyperlink r:id="rId16920" ref="Y1288"/>
    <hyperlink r:id="rId16921" ref="Z1288"/>
    <hyperlink r:id="rId16922" ref="B1289"/>
    <hyperlink r:id="rId16923" ref="C1289"/>
    <hyperlink r:id="rId16924" ref="J1289"/>
    <hyperlink r:id="rId16925" ref="K1289"/>
    <hyperlink r:id="rId16926" ref="M1289"/>
    <hyperlink r:id="rId16927" ref="N1289"/>
    <hyperlink r:id="rId16928" ref="S1289"/>
    <hyperlink r:id="rId16929" ref="T1289"/>
    <hyperlink r:id="rId16930" ref="U1289"/>
    <hyperlink r:id="rId16931" ref="V1289"/>
    <hyperlink r:id="rId16932" ref="W1289"/>
    <hyperlink r:id="rId16933" ref="X1289"/>
    <hyperlink r:id="rId16934" ref="Y1289"/>
    <hyperlink r:id="rId16935" ref="Z1289"/>
    <hyperlink r:id="rId16936" ref="B1290"/>
    <hyperlink r:id="rId16937" ref="C1290"/>
    <hyperlink r:id="rId16938" ref="J1290"/>
    <hyperlink r:id="rId16939" ref="K1290"/>
    <hyperlink r:id="rId16940" ref="M1290"/>
    <hyperlink r:id="rId16941" ref="N1290"/>
    <hyperlink r:id="rId16942" ref="S1290"/>
    <hyperlink r:id="rId16943" ref="T1290"/>
    <hyperlink r:id="rId16944" ref="U1290"/>
    <hyperlink r:id="rId16945" ref="V1290"/>
    <hyperlink r:id="rId16946" ref="W1290"/>
    <hyperlink r:id="rId16947" ref="X1290"/>
    <hyperlink r:id="rId16948" ref="Z1290"/>
    <hyperlink r:id="rId16949" ref="B1291"/>
    <hyperlink r:id="rId16950" ref="C1291"/>
    <hyperlink r:id="rId16951" ref="J1291"/>
    <hyperlink r:id="rId16952" ref="K1291"/>
    <hyperlink r:id="rId16953" ref="M1291"/>
    <hyperlink r:id="rId16954" ref="N1291"/>
    <hyperlink r:id="rId16955" ref="S1291"/>
    <hyperlink r:id="rId16956" ref="T1291"/>
    <hyperlink r:id="rId16957" ref="U1291"/>
    <hyperlink r:id="rId16958" ref="V1291"/>
    <hyperlink r:id="rId16959" ref="W1291"/>
    <hyperlink r:id="rId16960" ref="X1291"/>
    <hyperlink r:id="rId16961" ref="Y1291"/>
    <hyperlink r:id="rId16962" ref="Z1291"/>
    <hyperlink r:id="rId16963" ref="B1292"/>
    <hyperlink r:id="rId16964" ref="C1292"/>
    <hyperlink r:id="rId16965" ref="J1292"/>
    <hyperlink r:id="rId16966" ref="K1292"/>
    <hyperlink r:id="rId16967" ref="M1292"/>
    <hyperlink r:id="rId16968" ref="N1292"/>
    <hyperlink r:id="rId16969" ref="S1292"/>
    <hyperlink r:id="rId16970" ref="T1292"/>
    <hyperlink r:id="rId16971" ref="U1292"/>
    <hyperlink r:id="rId16972" ref="V1292"/>
    <hyperlink r:id="rId16973" ref="W1292"/>
    <hyperlink r:id="rId16974" ref="X1292"/>
    <hyperlink r:id="rId16975" ref="Y1292"/>
    <hyperlink r:id="rId16976" ref="Z1292"/>
    <hyperlink r:id="rId16977" ref="B1293"/>
    <hyperlink r:id="rId16978" ref="C1293"/>
    <hyperlink r:id="rId16979" ref="J1293"/>
    <hyperlink r:id="rId16980" ref="K1293"/>
    <hyperlink r:id="rId16981" ref="S1293"/>
    <hyperlink r:id="rId16982" ref="T1293"/>
    <hyperlink r:id="rId16983" ref="U1293"/>
    <hyperlink r:id="rId16984" ref="V1293"/>
    <hyperlink r:id="rId16985" ref="W1293"/>
    <hyperlink r:id="rId16986" ref="X1293"/>
    <hyperlink r:id="rId16987" ref="Y1293"/>
    <hyperlink r:id="rId16988" ref="Z1293"/>
    <hyperlink r:id="rId16989" ref="B1294"/>
    <hyperlink r:id="rId16990" ref="C1294"/>
    <hyperlink r:id="rId16991" ref="J1294"/>
    <hyperlink r:id="rId16992" ref="K1294"/>
    <hyperlink r:id="rId16993" ref="S1294"/>
    <hyperlink r:id="rId16994" ref="T1294"/>
    <hyperlink r:id="rId16995" ref="U1294"/>
    <hyperlink r:id="rId16996" ref="V1294"/>
    <hyperlink r:id="rId16997" ref="W1294"/>
    <hyperlink r:id="rId16998" ref="X1294"/>
    <hyperlink r:id="rId16999" ref="Y1294"/>
    <hyperlink r:id="rId17000" ref="Z1294"/>
    <hyperlink r:id="rId17001" ref="B1295"/>
    <hyperlink r:id="rId17002" ref="C1295"/>
    <hyperlink r:id="rId17003" ref="J1295"/>
    <hyperlink r:id="rId17004" ref="K1295"/>
    <hyperlink r:id="rId17005" ref="S1295"/>
    <hyperlink r:id="rId17006" ref="T1295"/>
    <hyperlink r:id="rId17007" ref="U1295"/>
    <hyperlink r:id="rId17008" ref="V1295"/>
    <hyperlink r:id="rId17009" ref="W1295"/>
    <hyperlink r:id="rId17010" ref="X1295"/>
    <hyperlink r:id="rId17011" ref="Y1295"/>
    <hyperlink r:id="rId17012" ref="Z1295"/>
    <hyperlink r:id="rId17013" ref="B1296"/>
    <hyperlink r:id="rId17014" ref="C1296"/>
    <hyperlink r:id="rId17015" ref="J1296"/>
    <hyperlink r:id="rId17016" ref="K1296"/>
    <hyperlink r:id="rId17017" ref="M1296"/>
    <hyperlink r:id="rId17018" ref="N1296"/>
    <hyperlink r:id="rId17019" ref="S1296"/>
    <hyperlink r:id="rId17020" ref="T1296"/>
    <hyperlink r:id="rId17021" ref="U1296"/>
    <hyperlink r:id="rId17022" ref="V1296"/>
    <hyperlink r:id="rId17023" ref="W1296"/>
    <hyperlink r:id="rId17024" ref="X1296"/>
    <hyperlink r:id="rId17025" ref="Y1296"/>
    <hyperlink r:id="rId17026" ref="Z1296"/>
    <hyperlink r:id="rId17027" ref="B1297"/>
    <hyperlink r:id="rId17028" ref="C1297"/>
    <hyperlink r:id="rId17029" ref="J1297"/>
    <hyperlink r:id="rId17030" ref="K1297"/>
    <hyperlink r:id="rId17031" ref="M1297"/>
    <hyperlink r:id="rId17032" ref="N1297"/>
    <hyperlink r:id="rId17033" ref="S1297"/>
    <hyperlink r:id="rId17034" ref="T1297"/>
    <hyperlink r:id="rId17035" ref="U1297"/>
    <hyperlink r:id="rId17036" ref="V1297"/>
    <hyperlink r:id="rId17037" ref="W1297"/>
    <hyperlink r:id="rId17038" ref="X1297"/>
    <hyperlink r:id="rId17039" ref="Y1297"/>
    <hyperlink r:id="rId17040" ref="Z1297"/>
    <hyperlink r:id="rId17041" ref="B1298"/>
    <hyperlink r:id="rId17042" ref="C1298"/>
    <hyperlink r:id="rId17043" ref="J1298"/>
    <hyperlink r:id="rId17044" ref="K1298"/>
    <hyperlink r:id="rId17045" ref="M1298"/>
    <hyperlink r:id="rId17046" ref="N1298"/>
    <hyperlink r:id="rId17047" ref="S1298"/>
    <hyperlink r:id="rId17048" ref="T1298"/>
    <hyperlink r:id="rId17049" ref="U1298"/>
    <hyperlink r:id="rId17050" ref="V1298"/>
    <hyperlink r:id="rId17051" ref="W1298"/>
    <hyperlink r:id="rId17052" ref="X1298"/>
    <hyperlink r:id="rId17053" ref="Y1298"/>
    <hyperlink r:id="rId17054" ref="Z1298"/>
    <hyperlink r:id="rId17055" ref="B1299"/>
    <hyperlink r:id="rId17056" ref="C1299"/>
    <hyperlink r:id="rId17057" ref="J1299"/>
    <hyperlink r:id="rId17058" ref="K1299"/>
    <hyperlink r:id="rId17059" ref="M1299"/>
    <hyperlink r:id="rId17060" ref="N1299"/>
    <hyperlink r:id="rId17061" ref="S1299"/>
    <hyperlink r:id="rId17062" ref="T1299"/>
    <hyperlink r:id="rId17063" ref="U1299"/>
    <hyperlink r:id="rId17064" ref="V1299"/>
    <hyperlink r:id="rId17065" ref="W1299"/>
    <hyperlink r:id="rId17066" ref="X1299"/>
    <hyperlink r:id="rId17067" ref="Y1299"/>
    <hyperlink r:id="rId17068" ref="Z1299"/>
    <hyperlink r:id="rId17069" ref="B1300"/>
    <hyperlink r:id="rId17070" ref="C1300"/>
    <hyperlink r:id="rId17071" ref="J1300"/>
    <hyperlink r:id="rId17072" ref="K1300"/>
    <hyperlink r:id="rId17073" ref="M1300"/>
    <hyperlink r:id="rId17074" ref="N1300"/>
    <hyperlink r:id="rId17075" ref="S1300"/>
    <hyperlink r:id="rId17076" ref="T1300"/>
    <hyperlink r:id="rId17077" ref="U1300"/>
    <hyperlink r:id="rId17078" ref="V1300"/>
    <hyperlink r:id="rId17079" ref="W1300"/>
    <hyperlink r:id="rId17080" ref="X1300"/>
    <hyperlink r:id="rId17081" ref="Y1300"/>
    <hyperlink r:id="rId17082" ref="Z1300"/>
    <hyperlink r:id="rId17083" ref="B1301"/>
    <hyperlink r:id="rId17084" ref="C1301"/>
    <hyperlink r:id="rId17085" ref="J1301"/>
    <hyperlink r:id="rId17086" ref="K1301"/>
    <hyperlink r:id="rId17087" ref="M1301"/>
    <hyperlink r:id="rId17088" ref="N1301"/>
    <hyperlink r:id="rId17089" ref="S1301"/>
    <hyperlink r:id="rId17090" ref="T1301"/>
    <hyperlink r:id="rId17091" ref="U1301"/>
    <hyperlink r:id="rId17092" ref="V1301"/>
    <hyperlink r:id="rId17093" ref="W1301"/>
    <hyperlink r:id="rId17094" ref="X1301"/>
    <hyperlink r:id="rId17095" ref="Y1301"/>
    <hyperlink r:id="rId17096" ref="Z1301"/>
    <hyperlink r:id="rId17097" ref="B1302"/>
    <hyperlink r:id="rId17098" ref="C1302"/>
    <hyperlink r:id="rId17099" ref="J1302"/>
    <hyperlink r:id="rId17100" ref="K1302"/>
    <hyperlink r:id="rId17101" ref="M1302"/>
    <hyperlink r:id="rId17102" ref="N1302"/>
    <hyperlink r:id="rId17103" ref="S1302"/>
    <hyperlink r:id="rId17104" ref="T1302"/>
    <hyperlink r:id="rId17105" ref="U1302"/>
    <hyperlink r:id="rId17106" ref="V1302"/>
    <hyperlink r:id="rId17107" ref="W1302"/>
    <hyperlink r:id="rId17108" ref="X1302"/>
    <hyperlink r:id="rId17109" ref="Y1302"/>
    <hyperlink r:id="rId17110" ref="Z1302"/>
    <hyperlink r:id="rId17111" ref="B1303"/>
    <hyperlink r:id="rId17112" ref="C1303"/>
    <hyperlink r:id="rId17113" ref="J1303"/>
    <hyperlink r:id="rId17114" ref="K1303"/>
    <hyperlink r:id="rId17115" ref="N1303"/>
    <hyperlink r:id="rId17116" ref="S1303"/>
    <hyperlink r:id="rId17117" ref="T1303"/>
    <hyperlink r:id="rId17118" ref="U1303"/>
    <hyperlink r:id="rId17119" ref="V1303"/>
    <hyperlink r:id="rId17120" ref="W1303"/>
    <hyperlink r:id="rId17121" ref="X1303"/>
    <hyperlink r:id="rId17122" ref="Y1303"/>
    <hyperlink r:id="rId17123" ref="Z1303"/>
    <hyperlink r:id="rId17124" ref="B1304"/>
    <hyperlink r:id="rId17125" ref="C1304"/>
    <hyperlink r:id="rId17126" ref="J1304"/>
    <hyperlink r:id="rId17127" ref="K1304"/>
    <hyperlink r:id="rId17128" ref="M1304"/>
    <hyperlink r:id="rId17129" ref="N1304"/>
    <hyperlink r:id="rId17130" ref="S1304"/>
    <hyperlink r:id="rId17131" ref="T1304"/>
    <hyperlink r:id="rId17132" ref="U1304"/>
    <hyperlink r:id="rId17133" ref="V1304"/>
    <hyperlink r:id="rId17134" ref="W1304"/>
    <hyperlink r:id="rId17135" ref="X1304"/>
    <hyperlink r:id="rId17136" ref="Z1304"/>
    <hyperlink r:id="rId17137" ref="B1305"/>
    <hyperlink r:id="rId17138" ref="C1305"/>
    <hyperlink r:id="rId17139" ref="J1305"/>
    <hyperlink r:id="rId17140" ref="K1305"/>
    <hyperlink r:id="rId17141" ref="M1305"/>
    <hyperlink r:id="rId17142" ref="N1305"/>
    <hyperlink r:id="rId17143" ref="S1305"/>
    <hyperlink r:id="rId17144" ref="T1305"/>
    <hyperlink r:id="rId17145" ref="U1305"/>
    <hyperlink r:id="rId17146" ref="V1305"/>
    <hyperlink r:id="rId17147" ref="W1305"/>
    <hyperlink r:id="rId17148" ref="X1305"/>
    <hyperlink r:id="rId17149" ref="Y1305"/>
    <hyperlink r:id="rId17150" ref="Z1305"/>
    <hyperlink r:id="rId17151" ref="B1306"/>
    <hyperlink r:id="rId17152" ref="C1306"/>
    <hyperlink r:id="rId17153" ref="J1306"/>
    <hyperlink r:id="rId17154" ref="K1306"/>
    <hyperlink r:id="rId17155" ref="S1306"/>
    <hyperlink r:id="rId17156" ref="T1306"/>
    <hyperlink r:id="rId17157" ref="U1306"/>
    <hyperlink r:id="rId17158" ref="V1306"/>
    <hyperlink r:id="rId17159" ref="W1306"/>
    <hyperlink r:id="rId17160" ref="X1306"/>
    <hyperlink r:id="rId17161" ref="Y1306"/>
    <hyperlink r:id="rId17162" ref="Z1306"/>
    <hyperlink r:id="rId17163" ref="B1307"/>
    <hyperlink r:id="rId17164" ref="C1307"/>
    <hyperlink r:id="rId17165" ref="J1307"/>
    <hyperlink r:id="rId17166" ref="K1307"/>
    <hyperlink r:id="rId17167" ref="M1307"/>
    <hyperlink r:id="rId17168" ref="N1307"/>
    <hyperlink r:id="rId17169" ref="S1307"/>
    <hyperlink r:id="rId17170" ref="T1307"/>
    <hyperlink r:id="rId17171" ref="U1307"/>
    <hyperlink r:id="rId17172" ref="V1307"/>
    <hyperlink r:id="rId17173" ref="W1307"/>
    <hyperlink r:id="rId17174" ref="X1307"/>
    <hyperlink r:id="rId17175" ref="Z1307"/>
    <hyperlink r:id="rId17176" ref="B1308"/>
    <hyperlink r:id="rId17177" ref="C1308"/>
    <hyperlink r:id="rId17178" ref="J1308"/>
    <hyperlink r:id="rId17179" ref="K1308"/>
    <hyperlink r:id="rId17180" ref="M1308"/>
    <hyperlink r:id="rId17181" ref="N1308"/>
    <hyperlink r:id="rId17182" ref="S1308"/>
    <hyperlink r:id="rId17183" ref="T1308"/>
    <hyperlink r:id="rId17184" ref="U1308"/>
    <hyperlink r:id="rId17185" ref="V1308"/>
    <hyperlink r:id="rId17186" ref="W1308"/>
    <hyperlink r:id="rId17187" ref="X1308"/>
    <hyperlink r:id="rId17188" ref="Y1308"/>
    <hyperlink r:id="rId17189" ref="Z1308"/>
    <hyperlink r:id="rId17190" ref="B1309"/>
    <hyperlink r:id="rId17191" ref="C1309"/>
    <hyperlink r:id="rId17192" ref="J1309"/>
    <hyperlink r:id="rId17193" ref="K1309"/>
    <hyperlink r:id="rId17194" ref="S1309"/>
    <hyperlink r:id="rId17195" ref="T1309"/>
    <hyperlink r:id="rId17196" ref="U1309"/>
    <hyperlink r:id="rId17197" ref="V1309"/>
    <hyperlink r:id="rId17198" ref="W1309"/>
    <hyperlink r:id="rId17199" ref="X1309"/>
    <hyperlink r:id="rId17200" ref="Y1309"/>
    <hyperlink r:id="rId17201" ref="Z1309"/>
    <hyperlink r:id="rId17202" ref="B1310"/>
    <hyperlink r:id="rId17203" ref="C1310"/>
    <hyperlink r:id="rId17204" ref="J1310"/>
    <hyperlink r:id="rId17205" ref="K1310"/>
    <hyperlink r:id="rId17206" ref="M1310"/>
    <hyperlink r:id="rId17207" ref="N1310"/>
    <hyperlink r:id="rId17208" ref="S1310"/>
    <hyperlink r:id="rId17209" ref="T1310"/>
    <hyperlink r:id="rId17210" ref="U1310"/>
    <hyperlink r:id="rId17211" ref="V1310"/>
    <hyperlink r:id="rId17212" ref="W1310"/>
    <hyperlink r:id="rId17213" ref="X1310"/>
    <hyperlink r:id="rId17214" ref="Y1310"/>
    <hyperlink r:id="rId17215" ref="Z1310"/>
    <hyperlink r:id="rId17216" ref="B1311"/>
    <hyperlink r:id="rId17217" ref="C1311"/>
    <hyperlink r:id="rId17218" ref="J1311"/>
    <hyperlink r:id="rId17219" ref="K1311"/>
    <hyperlink r:id="rId17220" ref="M1311"/>
    <hyperlink r:id="rId17221" ref="N1311"/>
    <hyperlink r:id="rId17222" ref="S1311"/>
    <hyperlink r:id="rId17223" ref="T1311"/>
    <hyperlink r:id="rId17224" ref="U1311"/>
    <hyperlink r:id="rId17225" ref="V1311"/>
    <hyperlink r:id="rId17226" ref="W1311"/>
    <hyperlink r:id="rId17227" ref="X1311"/>
    <hyperlink r:id="rId17228" ref="Y1311"/>
    <hyperlink r:id="rId17229" ref="Z1311"/>
    <hyperlink r:id="rId17230" ref="B1312"/>
    <hyperlink r:id="rId17231" ref="C1312"/>
    <hyperlink r:id="rId17232" ref="J1312"/>
    <hyperlink r:id="rId17233" ref="K1312"/>
    <hyperlink r:id="rId17234" ref="M1312"/>
    <hyperlink r:id="rId17235" ref="N1312"/>
    <hyperlink r:id="rId17236" ref="S1312"/>
    <hyperlink r:id="rId17237" ref="T1312"/>
    <hyperlink r:id="rId17238" ref="U1312"/>
    <hyperlink r:id="rId17239" ref="V1312"/>
    <hyperlink r:id="rId17240" ref="W1312"/>
    <hyperlink r:id="rId17241" ref="X1312"/>
    <hyperlink r:id="rId17242" ref="Z1312"/>
    <hyperlink r:id="rId17243" ref="B1313"/>
    <hyperlink r:id="rId17244" ref="C1313"/>
    <hyperlink r:id="rId17245" ref="J1313"/>
    <hyperlink r:id="rId17246" ref="K1313"/>
    <hyperlink r:id="rId17247" ref="S1313"/>
    <hyperlink r:id="rId17248" ref="T1313"/>
    <hyperlink r:id="rId17249" ref="U1313"/>
    <hyperlink r:id="rId17250" ref="V1313"/>
    <hyperlink r:id="rId17251" ref="W1313"/>
    <hyperlink r:id="rId17252" ref="X1313"/>
    <hyperlink r:id="rId17253" ref="Y1313"/>
    <hyperlink r:id="rId17254" ref="Z1313"/>
    <hyperlink r:id="rId17255" ref="B1314"/>
    <hyperlink r:id="rId17256" ref="C1314"/>
    <hyperlink r:id="rId17257" ref="J1314"/>
    <hyperlink r:id="rId17258" ref="K1314"/>
    <hyperlink r:id="rId17259" ref="M1314"/>
    <hyperlink r:id="rId17260" ref="N1314"/>
    <hyperlink r:id="rId17261" ref="S1314"/>
    <hyperlink r:id="rId17262" ref="T1314"/>
    <hyperlink r:id="rId17263" ref="U1314"/>
    <hyperlink r:id="rId17264" ref="V1314"/>
    <hyperlink r:id="rId17265" ref="W1314"/>
    <hyperlink r:id="rId17266" ref="X1314"/>
    <hyperlink r:id="rId17267" ref="Y1314"/>
    <hyperlink r:id="rId17268" ref="Z1314"/>
    <hyperlink r:id="rId17269" ref="B1315"/>
    <hyperlink r:id="rId17270" ref="C1315"/>
    <hyperlink r:id="rId17271" ref="J1315"/>
    <hyperlink r:id="rId17272" ref="K1315"/>
    <hyperlink r:id="rId17273" ref="M1315"/>
    <hyperlink r:id="rId17274" ref="N1315"/>
    <hyperlink r:id="rId17275" ref="S1315"/>
    <hyperlink r:id="rId17276" ref="T1315"/>
    <hyperlink r:id="rId17277" ref="U1315"/>
    <hyperlink r:id="rId17278" ref="V1315"/>
    <hyperlink r:id="rId17279" ref="W1315"/>
    <hyperlink r:id="rId17280" ref="X1315"/>
    <hyperlink r:id="rId17281" ref="Y1315"/>
    <hyperlink r:id="rId17282" ref="Z1315"/>
    <hyperlink r:id="rId17283" ref="B1316"/>
    <hyperlink r:id="rId17284" ref="C1316"/>
    <hyperlink r:id="rId17285" ref="J1316"/>
    <hyperlink r:id="rId17286" ref="K1316"/>
    <hyperlink r:id="rId17287" ref="M1316"/>
    <hyperlink r:id="rId17288" ref="N1316"/>
    <hyperlink r:id="rId17289" ref="S1316"/>
    <hyperlink r:id="rId17290" ref="T1316"/>
    <hyperlink r:id="rId17291" ref="U1316"/>
    <hyperlink r:id="rId17292" ref="V1316"/>
    <hyperlink r:id="rId17293" ref="W1316"/>
    <hyperlink r:id="rId17294" ref="X1316"/>
    <hyperlink r:id="rId17295" ref="Y1316"/>
    <hyperlink r:id="rId17296" ref="Z1316"/>
    <hyperlink r:id="rId17297" ref="B1317"/>
    <hyperlink r:id="rId17298" ref="C1317"/>
    <hyperlink r:id="rId17299" ref="J1317"/>
    <hyperlink r:id="rId17300" ref="K1317"/>
    <hyperlink r:id="rId17301" ref="S1317"/>
    <hyperlink r:id="rId17302" ref="T1317"/>
    <hyperlink r:id="rId17303" ref="U1317"/>
    <hyperlink r:id="rId17304" ref="V1317"/>
    <hyperlink r:id="rId17305" ref="W1317"/>
    <hyperlink r:id="rId17306" ref="X1317"/>
    <hyperlink r:id="rId17307" ref="Y1317"/>
    <hyperlink r:id="rId17308" ref="Z1317"/>
    <hyperlink r:id="rId17309" ref="B1318"/>
    <hyperlink r:id="rId17310" ref="C1318"/>
    <hyperlink r:id="rId17311" ref="J1318"/>
    <hyperlink r:id="rId17312" ref="K1318"/>
    <hyperlink r:id="rId17313" ref="M1318"/>
    <hyperlink r:id="rId17314" ref="N1318"/>
    <hyperlink r:id="rId17315" ref="S1318"/>
    <hyperlink r:id="rId17316" ref="T1318"/>
    <hyperlink r:id="rId17317" ref="U1318"/>
    <hyperlink r:id="rId17318" ref="V1318"/>
    <hyperlink r:id="rId17319" ref="W1318"/>
    <hyperlink r:id="rId17320" ref="X1318"/>
    <hyperlink r:id="rId17321" ref="Y1318"/>
    <hyperlink r:id="rId17322" ref="Z1318"/>
    <hyperlink r:id="rId17323" ref="B1319"/>
    <hyperlink r:id="rId17324" ref="C1319"/>
    <hyperlink r:id="rId17325" ref="J1319"/>
    <hyperlink r:id="rId17326" ref="K1319"/>
    <hyperlink r:id="rId17327" ref="S1319"/>
    <hyperlink r:id="rId17328" ref="T1319"/>
    <hyperlink r:id="rId17329" ref="U1319"/>
    <hyperlink r:id="rId17330" ref="V1319"/>
    <hyperlink r:id="rId17331" ref="W1319"/>
    <hyperlink r:id="rId17332" ref="X1319"/>
    <hyperlink r:id="rId17333" ref="Y1319"/>
    <hyperlink r:id="rId17334" ref="Z1319"/>
    <hyperlink r:id="rId17335" ref="B1320"/>
    <hyperlink r:id="rId17336" ref="C1320"/>
    <hyperlink r:id="rId17337" ref="J1320"/>
    <hyperlink r:id="rId17338" ref="K1320"/>
    <hyperlink r:id="rId17339" ref="M1320"/>
    <hyperlink r:id="rId17340" ref="N1320"/>
    <hyperlink r:id="rId17341" ref="S1320"/>
    <hyperlink r:id="rId17342" ref="T1320"/>
    <hyperlink r:id="rId17343" ref="U1320"/>
    <hyperlink r:id="rId17344" ref="V1320"/>
    <hyperlink r:id="rId17345" ref="W1320"/>
    <hyperlink r:id="rId17346" ref="X1320"/>
    <hyperlink r:id="rId17347" ref="Y1320"/>
    <hyperlink r:id="rId17348" ref="Z1320"/>
    <hyperlink r:id="rId17349" ref="B1321"/>
    <hyperlink r:id="rId17350" ref="C1321"/>
    <hyperlink r:id="rId17351" ref="J1321"/>
    <hyperlink r:id="rId17352" ref="K1321"/>
    <hyperlink r:id="rId17353" ref="M1321"/>
    <hyperlink r:id="rId17354" ref="N1321"/>
    <hyperlink r:id="rId17355" ref="S1321"/>
    <hyperlink r:id="rId17356" ref="T1321"/>
    <hyperlink r:id="rId17357" ref="U1321"/>
    <hyperlink r:id="rId17358" ref="V1321"/>
    <hyperlink r:id="rId17359" ref="W1321"/>
    <hyperlink r:id="rId17360" ref="X1321"/>
    <hyperlink r:id="rId17361" ref="Y1321"/>
    <hyperlink r:id="rId17362" ref="Z1321"/>
    <hyperlink r:id="rId17363" ref="B1322"/>
    <hyperlink r:id="rId17364" ref="C1322"/>
    <hyperlink r:id="rId17365" ref="J1322"/>
    <hyperlink r:id="rId17366" ref="K1322"/>
    <hyperlink r:id="rId17367" ref="S1322"/>
    <hyperlink r:id="rId17368" ref="T1322"/>
    <hyperlink r:id="rId17369" ref="U1322"/>
    <hyperlink r:id="rId17370" ref="V1322"/>
    <hyperlink r:id="rId17371" ref="W1322"/>
    <hyperlink r:id="rId17372" ref="X1322"/>
    <hyperlink r:id="rId17373" ref="Y1322"/>
    <hyperlink r:id="rId17374" ref="Z1322"/>
    <hyperlink r:id="rId17375" ref="B1323"/>
    <hyperlink r:id="rId17376" ref="C1323"/>
    <hyperlink r:id="rId17377" ref="J1323"/>
    <hyperlink r:id="rId17378" ref="K1323"/>
    <hyperlink r:id="rId17379" ref="M1323"/>
    <hyperlink r:id="rId17380" ref="N1323"/>
    <hyperlink r:id="rId17381" ref="S1323"/>
    <hyperlink r:id="rId17382" ref="T1323"/>
    <hyperlink r:id="rId17383" ref="U1323"/>
    <hyperlink r:id="rId17384" ref="V1323"/>
    <hyperlink r:id="rId17385" ref="W1323"/>
    <hyperlink r:id="rId17386" ref="X1323"/>
    <hyperlink r:id="rId17387" ref="Y1323"/>
    <hyperlink r:id="rId17388" ref="Z1323"/>
    <hyperlink r:id="rId17389" ref="B1324"/>
    <hyperlink r:id="rId17390" ref="C1324"/>
    <hyperlink r:id="rId17391" ref="J1324"/>
    <hyperlink r:id="rId17392" ref="K1324"/>
    <hyperlink r:id="rId17393" ref="N1324"/>
    <hyperlink r:id="rId17394" ref="S1324"/>
    <hyperlink r:id="rId17395" ref="T1324"/>
    <hyperlink r:id="rId17396" ref="U1324"/>
    <hyperlink r:id="rId17397" ref="V1324"/>
    <hyperlink r:id="rId17398" ref="W1324"/>
    <hyperlink r:id="rId17399" ref="X1324"/>
    <hyperlink r:id="rId17400" ref="Y1324"/>
    <hyperlink r:id="rId17401" ref="Z1324"/>
    <hyperlink r:id="rId17402" ref="B1325"/>
    <hyperlink r:id="rId17403" ref="C1325"/>
    <hyperlink r:id="rId17404" ref="J1325"/>
    <hyperlink r:id="rId17405" ref="K1325"/>
    <hyperlink r:id="rId17406" ref="M1325"/>
    <hyperlink r:id="rId17407" ref="N1325"/>
    <hyperlink r:id="rId17408" ref="S1325"/>
    <hyperlink r:id="rId17409" ref="T1325"/>
    <hyperlink r:id="rId17410" ref="U1325"/>
    <hyperlink r:id="rId17411" ref="V1325"/>
    <hyperlink r:id="rId17412" ref="W1325"/>
    <hyperlink r:id="rId17413" ref="X1325"/>
    <hyperlink r:id="rId17414" ref="Y1325"/>
    <hyperlink r:id="rId17415" ref="Z1325"/>
    <hyperlink r:id="rId17416" ref="B1326"/>
    <hyperlink r:id="rId17417" ref="C1326"/>
    <hyperlink r:id="rId17418" ref="J1326"/>
    <hyperlink r:id="rId17419" ref="K1326"/>
    <hyperlink r:id="rId17420" ref="S1326"/>
    <hyperlink r:id="rId17421" ref="T1326"/>
    <hyperlink r:id="rId17422" ref="U1326"/>
    <hyperlink r:id="rId17423" ref="V1326"/>
    <hyperlink r:id="rId17424" ref="W1326"/>
    <hyperlink r:id="rId17425" ref="X1326"/>
    <hyperlink r:id="rId17426" ref="Y1326"/>
    <hyperlink r:id="rId17427" ref="Z1326"/>
    <hyperlink r:id="rId17428" ref="B1327"/>
    <hyperlink r:id="rId17429" ref="C1327"/>
    <hyperlink r:id="rId17430" ref="J1327"/>
    <hyperlink r:id="rId17431" ref="K1327"/>
    <hyperlink r:id="rId17432" ref="M1327"/>
    <hyperlink r:id="rId17433" ref="N1327"/>
    <hyperlink r:id="rId17434" ref="S1327"/>
    <hyperlink r:id="rId17435" ref="T1327"/>
    <hyperlink r:id="rId17436" ref="U1327"/>
    <hyperlink r:id="rId17437" ref="V1327"/>
    <hyperlink r:id="rId17438" ref="W1327"/>
    <hyperlink r:id="rId17439" ref="X1327"/>
    <hyperlink r:id="rId17440" ref="Z1327"/>
    <hyperlink r:id="rId17441" ref="B1328"/>
    <hyperlink r:id="rId17442" ref="C1328"/>
    <hyperlink r:id="rId17443" ref="J1328"/>
    <hyperlink r:id="rId17444" ref="K1328"/>
    <hyperlink r:id="rId17445" ref="M1328"/>
    <hyperlink r:id="rId17446" ref="N1328"/>
    <hyperlink r:id="rId17447" ref="S1328"/>
    <hyperlink r:id="rId17448" ref="T1328"/>
    <hyperlink r:id="rId17449" ref="U1328"/>
    <hyperlink r:id="rId17450" ref="V1328"/>
    <hyperlink r:id="rId17451" ref="W1328"/>
    <hyperlink r:id="rId17452" ref="X1328"/>
    <hyperlink r:id="rId17453" ref="Y1328"/>
    <hyperlink r:id="rId17454" ref="Z1328"/>
    <hyperlink r:id="rId17455" ref="B1329"/>
    <hyperlink r:id="rId17456" ref="C1329"/>
    <hyperlink r:id="rId17457" ref="J1329"/>
    <hyperlink r:id="rId17458" ref="K1329"/>
    <hyperlink r:id="rId17459" ref="M1329"/>
    <hyperlink r:id="rId17460" ref="N1329"/>
    <hyperlink r:id="rId17461" ref="S1329"/>
    <hyperlink r:id="rId17462" ref="T1329"/>
    <hyperlink r:id="rId17463" ref="U1329"/>
    <hyperlink r:id="rId17464" ref="V1329"/>
    <hyperlink r:id="rId17465" ref="W1329"/>
    <hyperlink r:id="rId17466" ref="X1329"/>
    <hyperlink r:id="rId17467" ref="Y1329"/>
    <hyperlink r:id="rId17468" ref="Z1329"/>
    <hyperlink r:id="rId17469" ref="B1330"/>
    <hyperlink r:id="rId17470" ref="C1330"/>
    <hyperlink r:id="rId17471" ref="J1330"/>
    <hyperlink r:id="rId17472" ref="K1330"/>
    <hyperlink r:id="rId17473" ref="S1330"/>
    <hyperlink r:id="rId17474" ref="T1330"/>
    <hyperlink r:id="rId17475" ref="U1330"/>
    <hyperlink r:id="rId17476" ref="V1330"/>
    <hyperlink r:id="rId17477" ref="W1330"/>
    <hyperlink r:id="rId17478" ref="X1330"/>
    <hyperlink r:id="rId17479" ref="Y1330"/>
    <hyperlink r:id="rId17480" ref="Z1330"/>
    <hyperlink r:id="rId17481" ref="B1331"/>
    <hyperlink r:id="rId17482" ref="C1331"/>
    <hyperlink r:id="rId17483" ref="J1331"/>
    <hyperlink r:id="rId17484" ref="K1331"/>
    <hyperlink r:id="rId17485" ref="M1331"/>
    <hyperlink r:id="rId17486" ref="N1331"/>
    <hyperlink r:id="rId17487" ref="S1331"/>
    <hyperlink r:id="rId17488" ref="T1331"/>
    <hyperlink r:id="rId17489" ref="U1331"/>
    <hyperlink r:id="rId17490" ref="V1331"/>
    <hyperlink r:id="rId17491" ref="W1331"/>
    <hyperlink r:id="rId17492" ref="X1331"/>
    <hyperlink r:id="rId17493" ref="Y1331"/>
    <hyperlink r:id="rId17494" ref="Z1331"/>
    <hyperlink r:id="rId17495" ref="B1332"/>
    <hyperlink r:id="rId17496" ref="C1332"/>
    <hyperlink r:id="rId17497" ref="J1332"/>
    <hyperlink r:id="rId17498" ref="K1332"/>
    <hyperlink r:id="rId17499" ref="M1332"/>
    <hyperlink r:id="rId17500" ref="N1332"/>
    <hyperlink r:id="rId17501" ref="S1332"/>
    <hyperlink r:id="rId17502" ref="T1332"/>
    <hyperlink r:id="rId17503" ref="U1332"/>
    <hyperlink r:id="rId17504" ref="V1332"/>
    <hyperlink r:id="rId17505" ref="W1332"/>
    <hyperlink r:id="rId17506" ref="X1332"/>
    <hyperlink r:id="rId17507" ref="Y1332"/>
    <hyperlink r:id="rId17508" ref="Z1332"/>
    <hyperlink r:id="rId17509" ref="B1333"/>
    <hyperlink r:id="rId17510" ref="C1333"/>
    <hyperlink r:id="rId17511" ref="J1333"/>
    <hyperlink r:id="rId17512" ref="K1333"/>
    <hyperlink r:id="rId17513" ref="M1333"/>
    <hyperlink r:id="rId17514" ref="N1333"/>
    <hyperlink r:id="rId17515" ref="S1333"/>
    <hyperlink r:id="rId17516" ref="T1333"/>
    <hyperlink r:id="rId17517" ref="U1333"/>
    <hyperlink r:id="rId17518" ref="V1333"/>
    <hyperlink r:id="rId17519" ref="W1333"/>
    <hyperlink r:id="rId17520" ref="X1333"/>
    <hyperlink r:id="rId17521" ref="Y1333"/>
    <hyperlink r:id="rId17522" ref="Z1333"/>
    <hyperlink r:id="rId17523" ref="B1334"/>
    <hyperlink r:id="rId17524" ref="C1334"/>
    <hyperlink r:id="rId17525" ref="J1334"/>
    <hyperlink r:id="rId17526" ref="K1334"/>
    <hyperlink r:id="rId17527" ref="S1334"/>
    <hyperlink r:id="rId17528" ref="T1334"/>
    <hyperlink r:id="rId17529" ref="U1334"/>
    <hyperlink r:id="rId17530" ref="V1334"/>
    <hyperlink r:id="rId17531" ref="W1334"/>
    <hyperlink r:id="rId17532" ref="X1334"/>
    <hyperlink r:id="rId17533" ref="Y1334"/>
    <hyperlink r:id="rId17534" ref="Z1334"/>
    <hyperlink r:id="rId17535" ref="B1335"/>
    <hyperlink r:id="rId17536" ref="C1335"/>
    <hyperlink r:id="rId17537" ref="J1335"/>
    <hyperlink r:id="rId17538" ref="K1335"/>
    <hyperlink r:id="rId17539" ref="M1335"/>
    <hyperlink r:id="rId17540" ref="N1335"/>
    <hyperlink r:id="rId17541" ref="S1335"/>
    <hyperlink r:id="rId17542" ref="T1335"/>
    <hyperlink r:id="rId17543" ref="U1335"/>
    <hyperlink r:id="rId17544" ref="V1335"/>
    <hyperlink r:id="rId17545" ref="W1335"/>
    <hyperlink r:id="rId17546" ref="X1335"/>
    <hyperlink r:id="rId17547" ref="Y1335"/>
    <hyperlink r:id="rId17548" ref="Z1335"/>
    <hyperlink r:id="rId17549" ref="B1336"/>
    <hyperlink r:id="rId17550" ref="C1336"/>
    <hyperlink r:id="rId17551" ref="J1336"/>
    <hyperlink r:id="rId17552" ref="K1336"/>
    <hyperlink r:id="rId17553" ref="M1336"/>
    <hyperlink r:id="rId17554" ref="N1336"/>
    <hyperlink r:id="rId17555" ref="S1336"/>
    <hyperlink r:id="rId17556" ref="T1336"/>
    <hyperlink r:id="rId17557" ref="U1336"/>
    <hyperlink r:id="rId17558" ref="V1336"/>
    <hyperlink r:id="rId17559" ref="W1336"/>
    <hyperlink r:id="rId17560" ref="X1336"/>
    <hyperlink r:id="rId17561" ref="Y1336"/>
    <hyperlink r:id="rId17562" ref="Z1336"/>
    <hyperlink r:id="rId17563" ref="B1337"/>
    <hyperlink r:id="rId17564" ref="C1337"/>
    <hyperlink r:id="rId17565" ref="J1337"/>
    <hyperlink r:id="rId17566" ref="K1337"/>
    <hyperlink r:id="rId17567" ref="M1337"/>
    <hyperlink r:id="rId17568" ref="N1337"/>
    <hyperlink r:id="rId17569" ref="S1337"/>
    <hyperlink r:id="rId17570" ref="T1337"/>
    <hyperlink r:id="rId17571" ref="U1337"/>
    <hyperlink r:id="rId17572" ref="V1337"/>
    <hyperlink r:id="rId17573" ref="W1337"/>
    <hyperlink r:id="rId17574" ref="X1337"/>
    <hyperlink r:id="rId17575" ref="Z1337"/>
    <hyperlink r:id="rId17576" ref="B1338"/>
    <hyperlink r:id="rId17577" ref="C1338"/>
    <hyperlink r:id="rId17578" ref="J1338"/>
    <hyperlink r:id="rId17579" ref="K1338"/>
    <hyperlink r:id="rId17580" ref="S1338"/>
    <hyperlink r:id="rId17581" ref="T1338"/>
    <hyperlink r:id="rId17582" ref="U1338"/>
    <hyperlink r:id="rId17583" ref="V1338"/>
    <hyperlink r:id="rId17584" ref="W1338"/>
    <hyperlink r:id="rId17585" ref="X1338"/>
    <hyperlink r:id="rId17586" ref="Y1338"/>
    <hyperlink r:id="rId17587" ref="Z1338"/>
    <hyperlink r:id="rId17588" ref="B1339"/>
    <hyperlink r:id="rId17589" ref="C1339"/>
    <hyperlink r:id="rId17590" ref="J1339"/>
    <hyperlink r:id="rId17591" ref="K1339"/>
    <hyperlink r:id="rId17592" ref="M1339"/>
    <hyperlink r:id="rId17593" ref="N1339"/>
    <hyperlink r:id="rId17594" ref="S1339"/>
    <hyperlink r:id="rId17595" ref="T1339"/>
    <hyperlink r:id="rId17596" ref="U1339"/>
    <hyperlink r:id="rId17597" ref="V1339"/>
    <hyperlink r:id="rId17598" ref="W1339"/>
    <hyperlink r:id="rId17599" ref="X1339"/>
    <hyperlink r:id="rId17600" ref="Y1339"/>
    <hyperlink r:id="rId17601" ref="Z1339"/>
    <hyperlink r:id="rId17602" ref="B1340"/>
    <hyperlink r:id="rId17603" ref="C1340"/>
    <hyperlink r:id="rId17604" ref="J1340"/>
    <hyperlink r:id="rId17605" ref="K1340"/>
    <hyperlink r:id="rId17606" ref="M1340"/>
    <hyperlink r:id="rId17607" ref="N1340"/>
    <hyperlink r:id="rId17608" ref="S1340"/>
    <hyperlink r:id="rId17609" ref="T1340"/>
    <hyperlink r:id="rId17610" ref="U1340"/>
    <hyperlink r:id="rId17611" ref="V1340"/>
    <hyperlink r:id="rId17612" ref="W1340"/>
    <hyperlink r:id="rId17613" ref="X1340"/>
    <hyperlink r:id="rId17614" ref="Y1340"/>
    <hyperlink r:id="rId17615" ref="Z1340"/>
    <hyperlink r:id="rId17616" ref="B1341"/>
    <hyperlink r:id="rId17617" ref="C1341"/>
    <hyperlink r:id="rId17618" ref="J1341"/>
    <hyperlink r:id="rId17619" ref="K1341"/>
    <hyperlink r:id="rId17620" ref="M1341"/>
    <hyperlink r:id="rId17621" ref="N1341"/>
    <hyperlink r:id="rId17622" ref="S1341"/>
    <hyperlink r:id="rId17623" ref="T1341"/>
    <hyperlink r:id="rId17624" ref="U1341"/>
    <hyperlink r:id="rId17625" ref="V1341"/>
    <hyperlink r:id="rId17626" ref="W1341"/>
    <hyperlink r:id="rId17627" ref="X1341"/>
    <hyperlink r:id="rId17628" ref="Y1341"/>
    <hyperlink r:id="rId17629" ref="Z1341"/>
    <hyperlink r:id="rId17630" ref="B1342"/>
    <hyperlink r:id="rId17631" ref="C1342"/>
    <hyperlink r:id="rId17632" ref="J1342"/>
    <hyperlink r:id="rId17633" ref="K1342"/>
    <hyperlink r:id="rId17634" ref="M1342"/>
    <hyperlink r:id="rId17635" ref="N1342"/>
    <hyperlink r:id="rId17636" ref="S1342"/>
    <hyperlink r:id="rId17637" ref="T1342"/>
    <hyperlink r:id="rId17638" ref="U1342"/>
    <hyperlink r:id="rId17639" ref="V1342"/>
    <hyperlink r:id="rId17640" ref="W1342"/>
    <hyperlink r:id="rId17641" ref="X1342"/>
    <hyperlink r:id="rId17642" ref="Y1342"/>
    <hyperlink r:id="rId17643" ref="Z1342"/>
    <hyperlink r:id="rId17644" ref="B1343"/>
    <hyperlink r:id="rId17645" ref="C1343"/>
    <hyperlink r:id="rId17646" ref="J1343"/>
    <hyperlink r:id="rId17647" ref="K1343"/>
    <hyperlink r:id="rId17648" ref="S1343"/>
    <hyperlink r:id="rId17649" ref="T1343"/>
    <hyperlink r:id="rId17650" ref="U1343"/>
    <hyperlink r:id="rId17651" ref="V1343"/>
    <hyperlink r:id="rId17652" ref="W1343"/>
    <hyperlink r:id="rId17653" ref="X1343"/>
    <hyperlink r:id="rId17654" ref="Y1343"/>
    <hyperlink r:id="rId17655" ref="Z1343"/>
    <hyperlink r:id="rId17656" ref="B1344"/>
    <hyperlink r:id="rId17657" ref="C1344"/>
    <hyperlink r:id="rId17658" ref="J1344"/>
    <hyperlink r:id="rId17659" ref="K1344"/>
    <hyperlink r:id="rId17660" ref="N1344"/>
    <hyperlink r:id="rId17661" ref="S1344"/>
    <hyperlink r:id="rId17662" ref="T1344"/>
    <hyperlink r:id="rId17663" ref="U1344"/>
    <hyperlink r:id="rId17664" ref="V1344"/>
    <hyperlink r:id="rId17665" ref="W1344"/>
    <hyperlink r:id="rId17666" ref="X1344"/>
    <hyperlink r:id="rId17667" ref="Y1344"/>
    <hyperlink r:id="rId17668" ref="Z1344"/>
    <hyperlink r:id="rId17669" ref="B1345"/>
    <hyperlink r:id="rId17670" ref="C1345"/>
    <hyperlink r:id="rId17671" ref="J1345"/>
    <hyperlink r:id="rId17672" ref="K1345"/>
    <hyperlink r:id="rId17673" ref="N1345"/>
    <hyperlink r:id="rId17674" ref="S1345"/>
    <hyperlink r:id="rId17675" ref="T1345"/>
    <hyperlink r:id="rId17676" ref="U1345"/>
    <hyperlink r:id="rId17677" ref="V1345"/>
    <hyperlink r:id="rId17678" ref="W1345"/>
    <hyperlink r:id="rId17679" ref="X1345"/>
    <hyperlink r:id="rId17680" ref="Y1345"/>
    <hyperlink r:id="rId17681" ref="Z1345"/>
    <hyperlink r:id="rId17682" ref="B1346"/>
    <hyperlink r:id="rId17683" ref="C1346"/>
    <hyperlink r:id="rId17684" ref="J1346"/>
    <hyperlink r:id="rId17685" ref="K1346"/>
    <hyperlink r:id="rId17686" ref="M1346"/>
    <hyperlink r:id="rId17687" ref="N1346"/>
    <hyperlink r:id="rId17688" ref="S1346"/>
    <hyperlink r:id="rId17689" ref="T1346"/>
    <hyperlink r:id="rId17690" ref="U1346"/>
    <hyperlink r:id="rId17691" ref="V1346"/>
    <hyperlink r:id="rId17692" ref="W1346"/>
    <hyperlink r:id="rId17693" ref="X1346"/>
    <hyperlink r:id="rId17694" ref="Y1346"/>
    <hyperlink r:id="rId17695" ref="Z1346"/>
    <hyperlink r:id="rId17696" ref="B1347"/>
    <hyperlink r:id="rId17697" ref="C1347"/>
    <hyperlink r:id="rId17698" ref="J1347"/>
    <hyperlink r:id="rId17699" ref="K1347"/>
    <hyperlink r:id="rId17700" ref="S1347"/>
    <hyperlink r:id="rId17701" ref="T1347"/>
    <hyperlink r:id="rId17702" ref="U1347"/>
    <hyperlink r:id="rId17703" ref="V1347"/>
    <hyperlink r:id="rId17704" ref="W1347"/>
    <hyperlink r:id="rId17705" ref="X1347"/>
    <hyperlink r:id="rId17706" ref="Y1347"/>
    <hyperlink r:id="rId17707" ref="Z1347"/>
    <hyperlink r:id="rId17708" ref="B1348"/>
    <hyperlink r:id="rId17709" ref="C1348"/>
    <hyperlink r:id="rId17710" ref="J1348"/>
    <hyperlink r:id="rId17711" ref="K1348"/>
    <hyperlink r:id="rId17712" ref="M1348"/>
    <hyperlink r:id="rId17713" ref="N1348"/>
    <hyperlink r:id="rId17714" ref="S1348"/>
    <hyperlink r:id="rId17715" ref="T1348"/>
    <hyperlink r:id="rId17716" ref="U1348"/>
    <hyperlink r:id="rId17717" ref="V1348"/>
    <hyperlink r:id="rId17718" ref="W1348"/>
    <hyperlink r:id="rId17719" ref="X1348"/>
    <hyperlink r:id="rId17720" ref="Z1348"/>
    <hyperlink r:id="rId17721" ref="B1349"/>
    <hyperlink r:id="rId17722" ref="C1349"/>
    <hyperlink r:id="rId17723" ref="J1349"/>
    <hyperlink r:id="rId17724" ref="K1349"/>
    <hyperlink r:id="rId17725" ref="M1349"/>
    <hyperlink r:id="rId17726" ref="N1349"/>
    <hyperlink r:id="rId17727" ref="S1349"/>
    <hyperlink r:id="rId17728" ref="T1349"/>
    <hyperlink r:id="rId17729" ref="U1349"/>
    <hyperlink r:id="rId17730" ref="V1349"/>
    <hyperlink r:id="rId17731" ref="W1349"/>
    <hyperlink r:id="rId17732" ref="X1349"/>
    <hyperlink r:id="rId17733" ref="Y1349"/>
    <hyperlink r:id="rId17734" ref="Z1349"/>
    <hyperlink r:id="rId17735" ref="B1350"/>
    <hyperlink r:id="rId17736" ref="C1350"/>
    <hyperlink r:id="rId17737" ref="J1350"/>
    <hyperlink r:id="rId17738" ref="K1350"/>
    <hyperlink r:id="rId17739" ref="M1350"/>
    <hyperlink r:id="rId17740" ref="N1350"/>
    <hyperlink r:id="rId17741" ref="S1350"/>
    <hyperlink r:id="rId17742" ref="T1350"/>
    <hyperlink r:id="rId17743" ref="U1350"/>
    <hyperlink r:id="rId17744" ref="V1350"/>
    <hyperlink r:id="rId17745" ref="W1350"/>
    <hyperlink r:id="rId17746" ref="X1350"/>
    <hyperlink r:id="rId17747" ref="Z1350"/>
    <hyperlink r:id="rId17748" ref="B1351"/>
    <hyperlink r:id="rId17749" ref="C1351"/>
    <hyperlink r:id="rId17750" ref="J1351"/>
    <hyperlink r:id="rId17751" ref="K1351"/>
    <hyperlink r:id="rId17752" ref="M1351"/>
    <hyperlink r:id="rId17753" ref="N1351"/>
    <hyperlink r:id="rId17754" ref="S1351"/>
    <hyperlink r:id="rId17755" ref="T1351"/>
    <hyperlink r:id="rId17756" ref="U1351"/>
    <hyperlink r:id="rId17757" ref="V1351"/>
    <hyperlink r:id="rId17758" ref="W1351"/>
    <hyperlink r:id="rId17759" ref="X1351"/>
    <hyperlink r:id="rId17760" ref="Y1351"/>
    <hyperlink r:id="rId17761" ref="Z1351"/>
    <hyperlink r:id="rId17762" ref="B1352"/>
    <hyperlink r:id="rId17763" ref="C1352"/>
    <hyperlink r:id="rId17764" ref="J1352"/>
    <hyperlink r:id="rId17765" ref="K1352"/>
    <hyperlink r:id="rId17766" ref="M1352"/>
    <hyperlink r:id="rId17767" ref="N1352"/>
    <hyperlink r:id="rId17768" ref="S1352"/>
    <hyperlink r:id="rId17769" ref="T1352"/>
    <hyperlink r:id="rId17770" ref="U1352"/>
    <hyperlink r:id="rId17771" ref="V1352"/>
    <hyperlink r:id="rId17772" ref="W1352"/>
    <hyperlink r:id="rId17773" ref="X1352"/>
    <hyperlink r:id="rId17774" ref="Z1352"/>
    <hyperlink r:id="rId17775" ref="B1353"/>
    <hyperlink r:id="rId17776" ref="C1353"/>
    <hyperlink r:id="rId17777" ref="J1353"/>
    <hyperlink r:id="rId17778" ref="K1353"/>
    <hyperlink r:id="rId17779" ref="M1353"/>
    <hyperlink r:id="rId17780" ref="N1353"/>
    <hyperlink r:id="rId17781" ref="S1353"/>
    <hyperlink r:id="rId17782" ref="T1353"/>
    <hyperlink r:id="rId17783" ref="U1353"/>
    <hyperlink r:id="rId17784" ref="V1353"/>
    <hyperlink r:id="rId17785" ref="W1353"/>
    <hyperlink r:id="rId17786" ref="X1353"/>
    <hyperlink r:id="rId17787" ref="Y1353"/>
    <hyperlink r:id="rId17788" ref="Z1353"/>
    <hyperlink r:id="rId17789" ref="B1354"/>
    <hyperlink r:id="rId17790" ref="C1354"/>
    <hyperlink r:id="rId17791" ref="J1354"/>
    <hyperlink r:id="rId17792" ref="K1354"/>
    <hyperlink r:id="rId17793" ref="M1354"/>
    <hyperlink r:id="rId17794" ref="N1354"/>
    <hyperlink r:id="rId17795" ref="S1354"/>
    <hyperlink r:id="rId17796" ref="T1354"/>
    <hyperlink r:id="rId17797" ref="U1354"/>
    <hyperlink r:id="rId17798" ref="V1354"/>
    <hyperlink r:id="rId17799" ref="W1354"/>
    <hyperlink r:id="rId17800" ref="X1354"/>
    <hyperlink r:id="rId17801" ref="Y1354"/>
    <hyperlink r:id="rId17802" ref="Z1354"/>
    <hyperlink r:id="rId17803" ref="B1355"/>
    <hyperlink r:id="rId17804" ref="C1355"/>
    <hyperlink r:id="rId17805" ref="J1355"/>
    <hyperlink r:id="rId17806" ref="K1355"/>
    <hyperlink r:id="rId17807" ref="N1355"/>
    <hyperlink r:id="rId17808" ref="S1355"/>
    <hyperlink r:id="rId17809" ref="T1355"/>
    <hyperlink r:id="rId17810" ref="U1355"/>
    <hyperlink r:id="rId17811" ref="V1355"/>
    <hyperlink r:id="rId17812" ref="W1355"/>
    <hyperlink r:id="rId17813" ref="X1355"/>
    <hyperlink r:id="rId17814" ref="Y1355"/>
    <hyperlink r:id="rId17815" ref="Z1355"/>
    <hyperlink r:id="rId17816" ref="B1356"/>
    <hyperlink r:id="rId17817" ref="C1356"/>
    <hyperlink r:id="rId17818" ref="J1356"/>
    <hyperlink r:id="rId17819" ref="K1356"/>
    <hyperlink r:id="rId17820" ref="S1356"/>
    <hyperlink r:id="rId17821" ref="T1356"/>
    <hyperlink r:id="rId17822" ref="U1356"/>
    <hyperlink r:id="rId17823" ref="V1356"/>
    <hyperlink r:id="rId17824" ref="W1356"/>
    <hyperlink r:id="rId17825" ref="X1356"/>
    <hyperlink r:id="rId17826" ref="Y1356"/>
    <hyperlink r:id="rId17827" ref="Z1356"/>
    <hyperlink r:id="rId17828" ref="B1357"/>
    <hyperlink r:id="rId17829" ref="C1357"/>
    <hyperlink r:id="rId17830" ref="J1357"/>
    <hyperlink r:id="rId17831" ref="K1357"/>
    <hyperlink r:id="rId17832" ref="M1357"/>
    <hyperlink r:id="rId17833" ref="N1357"/>
    <hyperlink r:id="rId17834" ref="S1357"/>
    <hyperlink r:id="rId17835" ref="T1357"/>
    <hyperlink r:id="rId17836" ref="U1357"/>
    <hyperlink r:id="rId17837" ref="V1357"/>
    <hyperlink r:id="rId17838" ref="W1357"/>
    <hyperlink r:id="rId17839" ref="X1357"/>
    <hyperlink r:id="rId17840" ref="Y1357"/>
    <hyperlink r:id="rId17841" ref="Z1357"/>
    <hyperlink r:id="rId17842" ref="B1358"/>
    <hyperlink r:id="rId17843" ref="C1358"/>
    <hyperlink r:id="rId17844" ref="J1358"/>
    <hyperlink r:id="rId17845" ref="K1358"/>
    <hyperlink r:id="rId17846" ref="M1358"/>
    <hyperlink r:id="rId17847" ref="N1358"/>
    <hyperlink r:id="rId17848" ref="S1358"/>
    <hyperlink r:id="rId17849" ref="T1358"/>
    <hyperlink r:id="rId17850" ref="U1358"/>
    <hyperlink r:id="rId17851" ref="V1358"/>
    <hyperlink r:id="rId17852" ref="W1358"/>
    <hyperlink r:id="rId17853" ref="X1358"/>
    <hyperlink r:id="rId17854" ref="Y1358"/>
    <hyperlink r:id="rId17855" ref="Z1358"/>
    <hyperlink r:id="rId17856" ref="B1359"/>
    <hyperlink r:id="rId17857" ref="C1359"/>
    <hyperlink r:id="rId17858" ref="J1359"/>
    <hyperlink r:id="rId17859" ref="K1359"/>
    <hyperlink r:id="rId17860" ref="S1359"/>
    <hyperlink r:id="rId17861" ref="T1359"/>
    <hyperlink r:id="rId17862" ref="U1359"/>
    <hyperlink r:id="rId17863" ref="V1359"/>
    <hyperlink r:id="rId17864" ref="W1359"/>
    <hyperlink r:id="rId17865" ref="X1359"/>
    <hyperlink r:id="rId17866" ref="Y1359"/>
    <hyperlink r:id="rId17867" ref="Z1359"/>
    <hyperlink r:id="rId17868" ref="B1360"/>
    <hyperlink r:id="rId17869" ref="C1360"/>
    <hyperlink r:id="rId17870" ref="J1360"/>
    <hyperlink r:id="rId17871" ref="K1360"/>
    <hyperlink r:id="rId17872" ref="M1360"/>
    <hyperlink r:id="rId17873" ref="N1360"/>
    <hyperlink r:id="rId17874" ref="S1360"/>
    <hyperlink r:id="rId17875" ref="T1360"/>
    <hyperlink r:id="rId17876" ref="U1360"/>
    <hyperlink r:id="rId17877" ref="V1360"/>
    <hyperlink r:id="rId17878" ref="W1360"/>
    <hyperlink r:id="rId17879" ref="X1360"/>
    <hyperlink r:id="rId17880" ref="Y1360"/>
    <hyperlink r:id="rId17881" ref="Z1360"/>
    <hyperlink r:id="rId17882" ref="B1361"/>
    <hyperlink r:id="rId17883" ref="C1361"/>
    <hyperlink r:id="rId17884" ref="J1361"/>
    <hyperlink r:id="rId17885" ref="K1361"/>
    <hyperlink r:id="rId17886" ref="M1361"/>
    <hyperlink r:id="rId17887" ref="N1361"/>
    <hyperlink r:id="rId17888" ref="S1361"/>
    <hyperlink r:id="rId17889" ref="T1361"/>
    <hyperlink r:id="rId17890" ref="U1361"/>
    <hyperlink r:id="rId17891" ref="V1361"/>
    <hyperlink r:id="rId17892" ref="W1361"/>
    <hyperlink r:id="rId17893" ref="X1361"/>
    <hyperlink r:id="rId17894" ref="Y1361"/>
    <hyperlink r:id="rId17895" ref="Z1361"/>
    <hyperlink r:id="rId17896" ref="B1362"/>
    <hyperlink r:id="rId17897" ref="C1362"/>
    <hyperlink r:id="rId17898" ref="J1362"/>
    <hyperlink r:id="rId17899" ref="K1362"/>
    <hyperlink r:id="rId17900" ref="M1362"/>
    <hyperlink r:id="rId17901" ref="N1362"/>
    <hyperlink r:id="rId17902" ref="S1362"/>
    <hyperlink r:id="rId17903" ref="T1362"/>
    <hyperlink r:id="rId17904" ref="U1362"/>
    <hyperlink r:id="rId17905" ref="V1362"/>
    <hyperlink r:id="rId17906" ref="W1362"/>
    <hyperlink r:id="rId17907" ref="X1362"/>
    <hyperlink r:id="rId17908" ref="Y1362"/>
    <hyperlink r:id="rId17909" ref="Z1362"/>
    <hyperlink r:id="rId17910" ref="B1363"/>
    <hyperlink r:id="rId17911" ref="C1363"/>
    <hyperlink r:id="rId17912" ref="J1363"/>
    <hyperlink r:id="rId17913" ref="K1363"/>
    <hyperlink r:id="rId17914" ref="S1363"/>
    <hyperlink r:id="rId17915" ref="T1363"/>
    <hyperlink r:id="rId17916" ref="U1363"/>
    <hyperlink r:id="rId17917" ref="V1363"/>
    <hyperlink r:id="rId17918" ref="W1363"/>
    <hyperlink r:id="rId17919" ref="X1363"/>
    <hyperlink r:id="rId17920" ref="Z1363"/>
    <hyperlink r:id="rId17921" ref="B1364"/>
    <hyperlink r:id="rId17922" ref="C1364"/>
    <hyperlink r:id="rId17923" ref="J1364"/>
    <hyperlink r:id="rId17924" ref="K1364"/>
    <hyperlink r:id="rId17925" ref="M1364"/>
    <hyperlink r:id="rId17926" ref="N1364"/>
    <hyperlink r:id="rId17927" ref="S1364"/>
    <hyperlink r:id="rId17928" ref="T1364"/>
    <hyperlink r:id="rId17929" ref="U1364"/>
    <hyperlink r:id="rId17930" ref="V1364"/>
    <hyperlink r:id="rId17931" ref="W1364"/>
    <hyperlink r:id="rId17932" ref="X1364"/>
    <hyperlink r:id="rId17933" ref="Y1364"/>
    <hyperlink r:id="rId17934" ref="Z1364"/>
    <hyperlink r:id="rId17935" ref="B1365"/>
    <hyperlink r:id="rId17936" ref="C1365"/>
    <hyperlink r:id="rId17937" ref="J1365"/>
    <hyperlink r:id="rId17938" ref="K1365"/>
    <hyperlink r:id="rId17939" ref="S1365"/>
    <hyperlink r:id="rId17940" ref="T1365"/>
    <hyperlink r:id="rId17941" ref="U1365"/>
    <hyperlink r:id="rId17942" ref="V1365"/>
    <hyperlink r:id="rId17943" ref="W1365"/>
    <hyperlink r:id="rId17944" ref="X1365"/>
    <hyperlink r:id="rId17945" ref="Y1365"/>
    <hyperlink r:id="rId17946" ref="Z1365"/>
    <hyperlink r:id="rId17947" ref="B1366"/>
    <hyperlink r:id="rId17948" ref="C1366"/>
    <hyperlink r:id="rId17949" ref="J1366"/>
    <hyperlink r:id="rId17950" ref="K1366"/>
    <hyperlink r:id="rId17951" ref="M1366"/>
    <hyperlink r:id="rId17952" ref="N1366"/>
    <hyperlink r:id="rId17953" ref="S1366"/>
    <hyperlink r:id="rId17954" ref="T1366"/>
    <hyperlink r:id="rId17955" ref="U1366"/>
    <hyperlink r:id="rId17956" ref="V1366"/>
    <hyperlink r:id="rId17957" ref="W1366"/>
    <hyperlink r:id="rId17958" ref="X1366"/>
    <hyperlink r:id="rId17959" ref="Y1366"/>
    <hyperlink r:id="rId17960" ref="Z1366"/>
    <hyperlink r:id="rId17961" ref="B1367"/>
    <hyperlink r:id="rId17962" ref="C1367"/>
    <hyperlink r:id="rId17963" ref="J1367"/>
    <hyperlink r:id="rId17964" ref="K1367"/>
    <hyperlink r:id="rId17965" ref="M1367"/>
    <hyperlink r:id="rId17966" ref="N1367"/>
    <hyperlink r:id="rId17967" ref="S1367"/>
    <hyperlink r:id="rId17968" ref="T1367"/>
    <hyperlink r:id="rId17969" ref="U1367"/>
    <hyperlink r:id="rId17970" ref="V1367"/>
    <hyperlink r:id="rId17971" ref="W1367"/>
    <hyperlink r:id="rId17972" ref="X1367"/>
    <hyperlink r:id="rId17973" ref="Y1367"/>
    <hyperlink r:id="rId17974" ref="Z1367"/>
    <hyperlink r:id="rId17975" ref="B1368"/>
    <hyperlink r:id="rId17976" ref="C1368"/>
    <hyperlink r:id="rId17977" ref="J1368"/>
    <hyperlink r:id="rId17978" ref="K1368"/>
    <hyperlink r:id="rId17979" ref="M1368"/>
    <hyperlink r:id="rId17980" ref="N1368"/>
    <hyperlink r:id="rId17981" ref="S1368"/>
    <hyperlink r:id="rId17982" ref="T1368"/>
    <hyperlink r:id="rId17983" ref="U1368"/>
    <hyperlink r:id="rId17984" ref="V1368"/>
    <hyperlink r:id="rId17985" ref="W1368"/>
    <hyperlink r:id="rId17986" ref="X1368"/>
    <hyperlink r:id="rId17987" ref="Y1368"/>
    <hyperlink r:id="rId17988" ref="Z1368"/>
    <hyperlink r:id="rId17989" ref="B1369"/>
    <hyperlink r:id="rId17990" ref="C1369"/>
    <hyperlink r:id="rId17991" ref="J1369"/>
    <hyperlink r:id="rId17992" ref="K1369"/>
    <hyperlink r:id="rId17993" ref="M1369"/>
    <hyperlink r:id="rId17994" ref="N1369"/>
    <hyperlink r:id="rId17995" ref="T1369"/>
    <hyperlink r:id="rId17996" ref="U1369"/>
    <hyperlink r:id="rId17997" ref="V1369"/>
    <hyperlink r:id="rId17998" ref="W1369"/>
    <hyperlink r:id="rId17999" ref="X1369"/>
    <hyperlink r:id="rId18000" ref="Y1369"/>
    <hyperlink r:id="rId18001" ref="Z1369"/>
    <hyperlink r:id="rId18002" ref="B1370"/>
    <hyperlink r:id="rId18003" ref="C1370"/>
    <hyperlink r:id="rId18004" ref="J1370"/>
    <hyperlink r:id="rId18005" ref="K1370"/>
    <hyperlink r:id="rId18006" ref="S1370"/>
    <hyperlink r:id="rId18007" ref="T1370"/>
    <hyperlink r:id="rId18008" ref="U1370"/>
    <hyperlink r:id="rId18009" ref="W1370"/>
    <hyperlink r:id="rId18010" ref="X1370"/>
    <hyperlink r:id="rId18011" ref="Y1370"/>
    <hyperlink r:id="rId18012" ref="Z1370"/>
    <hyperlink r:id="rId18013" ref="B1371"/>
    <hyperlink r:id="rId18014" ref="C1371"/>
    <hyperlink r:id="rId18015" ref="J1371"/>
    <hyperlink r:id="rId18016" ref="K1371"/>
    <hyperlink r:id="rId18017" ref="M1371"/>
    <hyperlink r:id="rId18018" ref="N1371"/>
    <hyperlink r:id="rId18019" ref="S1371"/>
    <hyperlink r:id="rId18020" ref="T1371"/>
    <hyperlink r:id="rId18021" ref="U1371"/>
    <hyperlink r:id="rId18022" ref="V1371"/>
    <hyperlink r:id="rId18023" ref="W1371"/>
    <hyperlink r:id="rId18024" ref="X1371"/>
    <hyperlink r:id="rId18025" ref="Y1371"/>
    <hyperlink r:id="rId18026" ref="Z1371"/>
    <hyperlink r:id="rId18027" ref="B1372"/>
    <hyperlink r:id="rId18028" ref="C1372"/>
    <hyperlink r:id="rId18029" ref="J1372"/>
    <hyperlink r:id="rId18030" ref="K1372"/>
    <hyperlink r:id="rId18031" ref="S1372"/>
    <hyperlink r:id="rId18032" ref="T1372"/>
    <hyperlink r:id="rId18033" ref="U1372"/>
    <hyperlink r:id="rId18034" ref="V1372"/>
    <hyperlink r:id="rId18035" ref="W1372"/>
    <hyperlink r:id="rId18036" ref="Z1372"/>
    <hyperlink r:id="rId18037" ref="B1373"/>
    <hyperlink r:id="rId18038" ref="C1373"/>
    <hyperlink r:id="rId18039" ref="J1373"/>
    <hyperlink r:id="rId18040" ref="K1373"/>
    <hyperlink r:id="rId18041" ref="M1373"/>
    <hyperlink r:id="rId18042" ref="N1373"/>
    <hyperlink r:id="rId18043" ref="S1373"/>
    <hyperlink r:id="rId18044" ref="T1373"/>
    <hyperlink r:id="rId18045" ref="U1373"/>
    <hyperlink r:id="rId18046" ref="V1373"/>
    <hyperlink r:id="rId18047" ref="W1373"/>
    <hyperlink r:id="rId18048" ref="X1373"/>
    <hyperlink r:id="rId18049" ref="Z1373"/>
    <hyperlink r:id="rId18050" ref="B1374"/>
    <hyperlink r:id="rId18051" ref="C1374"/>
    <hyperlink r:id="rId18052" ref="J1374"/>
    <hyperlink r:id="rId18053" ref="K1374"/>
    <hyperlink r:id="rId18054" ref="S1374"/>
    <hyperlink r:id="rId18055" ref="T1374"/>
    <hyperlink r:id="rId18056" ref="U1374"/>
    <hyperlink r:id="rId18057" ref="V1374"/>
    <hyperlink r:id="rId18058" ref="W1374"/>
    <hyperlink r:id="rId18059" ref="X1374"/>
    <hyperlink r:id="rId18060" ref="Y1374"/>
    <hyperlink r:id="rId18061" ref="Z1374"/>
    <hyperlink r:id="rId18062" ref="B1375"/>
    <hyperlink r:id="rId18063" ref="C1375"/>
    <hyperlink r:id="rId18064" ref="J1375"/>
    <hyperlink r:id="rId18065" ref="K1375"/>
    <hyperlink r:id="rId18066" ref="M1375"/>
    <hyperlink r:id="rId18067" ref="N1375"/>
    <hyperlink r:id="rId18068" ref="S1375"/>
    <hyperlink r:id="rId18069" ref="T1375"/>
    <hyperlink r:id="rId18070" ref="U1375"/>
    <hyperlink r:id="rId18071" ref="V1375"/>
    <hyperlink r:id="rId18072" ref="W1375"/>
    <hyperlink r:id="rId18073" ref="X1375"/>
    <hyperlink r:id="rId18074" ref="Z1375"/>
    <hyperlink r:id="rId18075" ref="B1376"/>
    <hyperlink r:id="rId18076" ref="C1376"/>
    <hyperlink r:id="rId18077" ref="J1376"/>
    <hyperlink r:id="rId18078" ref="K1376"/>
    <hyperlink r:id="rId18079" ref="N1376"/>
    <hyperlink r:id="rId18080" ref="S1376"/>
    <hyperlink r:id="rId18081" ref="T1376"/>
    <hyperlink r:id="rId18082" ref="U1376"/>
    <hyperlink r:id="rId18083" ref="V1376"/>
    <hyperlink r:id="rId18084" ref="W1376"/>
    <hyperlink r:id="rId18085" ref="X1376"/>
    <hyperlink r:id="rId18086" ref="Y1376"/>
    <hyperlink r:id="rId18087" ref="Z1376"/>
    <hyperlink r:id="rId18088" ref="B1377"/>
    <hyperlink r:id="rId18089" ref="C1377"/>
    <hyperlink r:id="rId18090" ref="J1377"/>
    <hyperlink r:id="rId18091" ref="K1377"/>
    <hyperlink r:id="rId18092" ref="M1377"/>
    <hyperlink r:id="rId18093" ref="N1377"/>
    <hyperlink r:id="rId18094" ref="S1377"/>
    <hyperlink r:id="rId18095" ref="T1377"/>
    <hyperlink r:id="rId18096" ref="U1377"/>
    <hyperlink r:id="rId18097" ref="V1377"/>
    <hyperlink r:id="rId18098" ref="W1377"/>
    <hyperlink r:id="rId18099" ref="X1377"/>
    <hyperlink r:id="rId18100" ref="Z1377"/>
    <hyperlink r:id="rId18101" ref="B1378"/>
    <hyperlink r:id="rId18102" ref="C1378"/>
    <hyperlink r:id="rId18103" ref="J1378"/>
    <hyperlink r:id="rId18104" ref="K1378"/>
    <hyperlink r:id="rId18105" ref="M1378"/>
    <hyperlink r:id="rId18106" ref="N1378"/>
    <hyperlink r:id="rId18107" ref="S1378"/>
    <hyperlink r:id="rId18108" ref="T1378"/>
    <hyperlink r:id="rId18109" ref="U1378"/>
    <hyperlink r:id="rId18110" ref="V1378"/>
    <hyperlink r:id="rId18111" ref="W1378"/>
    <hyperlink r:id="rId18112" ref="X1378"/>
    <hyperlink r:id="rId18113" ref="Y1378"/>
    <hyperlink r:id="rId18114" ref="Z1378"/>
    <hyperlink r:id="rId18115" ref="B1379"/>
    <hyperlink r:id="rId18116" ref="C1379"/>
    <hyperlink r:id="rId18117" ref="J1379"/>
    <hyperlink r:id="rId18118" ref="K1379"/>
    <hyperlink r:id="rId18119" ref="S1379"/>
    <hyperlink r:id="rId18120" ref="T1379"/>
    <hyperlink r:id="rId18121" ref="U1379"/>
    <hyperlink r:id="rId18122" ref="V1379"/>
    <hyperlink r:id="rId18123" ref="W1379"/>
    <hyperlink r:id="rId18124" ref="X1379"/>
    <hyperlink r:id="rId18125" ref="Y1379"/>
    <hyperlink r:id="rId18126" ref="Z1379"/>
    <hyperlink r:id="rId18127" ref="B1380"/>
    <hyperlink r:id="rId18128" ref="C1380"/>
    <hyperlink r:id="rId18129" ref="J1380"/>
    <hyperlink r:id="rId18130" ref="K1380"/>
    <hyperlink r:id="rId18131" ref="M1380"/>
    <hyperlink r:id="rId18132" ref="N1380"/>
    <hyperlink r:id="rId18133" ref="S1380"/>
    <hyperlink r:id="rId18134" ref="T1380"/>
    <hyperlink r:id="rId18135" ref="U1380"/>
    <hyperlink r:id="rId18136" ref="V1380"/>
    <hyperlink r:id="rId18137" ref="W1380"/>
    <hyperlink r:id="rId18138" ref="X1380"/>
    <hyperlink r:id="rId18139" ref="Y1380"/>
    <hyperlink r:id="rId18140" ref="Z1380"/>
    <hyperlink r:id="rId18141" ref="B1381"/>
    <hyperlink r:id="rId18142" ref="C1381"/>
    <hyperlink r:id="rId18143" ref="J1381"/>
    <hyperlink r:id="rId18144" ref="K1381"/>
    <hyperlink r:id="rId18145" ref="M1381"/>
    <hyperlink r:id="rId18146" ref="N1381"/>
    <hyperlink r:id="rId18147" ref="S1381"/>
    <hyperlink r:id="rId18148" ref="T1381"/>
    <hyperlink r:id="rId18149" ref="U1381"/>
    <hyperlink r:id="rId18150" ref="V1381"/>
    <hyperlink r:id="rId18151" ref="W1381"/>
    <hyperlink r:id="rId18152" ref="X1381"/>
    <hyperlink r:id="rId18153" ref="Y1381"/>
    <hyperlink r:id="rId18154" ref="Z1381"/>
    <hyperlink r:id="rId18155" ref="B1382"/>
    <hyperlink r:id="rId18156" ref="C1382"/>
    <hyperlink r:id="rId18157" ref="J1382"/>
    <hyperlink r:id="rId18158" ref="K1382"/>
    <hyperlink r:id="rId18159" ref="M1382"/>
    <hyperlink r:id="rId18160" ref="N1382"/>
    <hyperlink r:id="rId18161" ref="T1382"/>
    <hyperlink r:id="rId18162" ref="U1382"/>
    <hyperlink r:id="rId18163" ref="V1382"/>
    <hyperlink r:id="rId18164" ref="W1382"/>
    <hyperlink r:id="rId18165" ref="X1382"/>
    <hyperlink r:id="rId18166" ref="Y1382"/>
    <hyperlink r:id="rId18167" ref="Z1382"/>
    <hyperlink r:id="rId18168" ref="B1383"/>
    <hyperlink r:id="rId18169" ref="C1383"/>
    <hyperlink r:id="rId18170" ref="J1383"/>
    <hyperlink r:id="rId18171" ref="K1383"/>
    <hyperlink r:id="rId18172" ref="M1383"/>
    <hyperlink r:id="rId18173" ref="N1383"/>
    <hyperlink r:id="rId18174" ref="S1383"/>
    <hyperlink r:id="rId18175" ref="T1383"/>
    <hyperlink r:id="rId18176" ref="U1383"/>
    <hyperlink r:id="rId18177" ref="W1383"/>
    <hyperlink r:id="rId18178" ref="Z1383"/>
    <hyperlink r:id="rId18179" ref="B1384"/>
    <hyperlink r:id="rId18180" ref="C1384"/>
    <hyperlink r:id="rId18181" ref="J1384"/>
    <hyperlink r:id="rId18182" ref="K1384"/>
    <hyperlink r:id="rId18183" ref="M1384"/>
    <hyperlink r:id="rId18184" ref="N1384"/>
    <hyperlink r:id="rId18185" ref="S1384"/>
    <hyperlink r:id="rId18186" ref="T1384"/>
    <hyperlink r:id="rId18187" ref="U1384"/>
    <hyperlink r:id="rId18188" ref="V1384"/>
    <hyperlink r:id="rId18189" ref="W1384"/>
    <hyperlink r:id="rId18190" ref="X1384"/>
    <hyperlink r:id="rId18191" ref="Y1384"/>
    <hyperlink r:id="rId18192" ref="Z1384"/>
    <hyperlink r:id="rId18193" ref="B1385"/>
    <hyperlink r:id="rId18194" ref="C1385"/>
    <hyperlink r:id="rId18195" ref="J1385"/>
    <hyperlink r:id="rId18196" ref="K1385"/>
    <hyperlink r:id="rId18197" ref="M1385"/>
    <hyperlink r:id="rId18198" ref="N1385"/>
    <hyperlink r:id="rId18199" ref="S1385"/>
    <hyperlink r:id="rId18200" ref="T1385"/>
    <hyperlink r:id="rId18201" ref="U1385"/>
    <hyperlink r:id="rId18202" ref="V1385"/>
    <hyperlink r:id="rId18203" ref="W1385"/>
    <hyperlink r:id="rId18204" ref="X1385"/>
    <hyperlink r:id="rId18205" ref="Z1385"/>
    <hyperlink r:id="rId18206" ref="B1386"/>
    <hyperlink r:id="rId18207" ref="C1386"/>
    <hyperlink r:id="rId18208" ref="J1386"/>
    <hyperlink r:id="rId18209" ref="K1386"/>
    <hyperlink r:id="rId18210" ref="M1386"/>
    <hyperlink r:id="rId18211" ref="N1386"/>
    <hyperlink r:id="rId18212" ref="S1386"/>
    <hyperlink r:id="rId18213" ref="T1386"/>
    <hyperlink r:id="rId18214" ref="U1386"/>
    <hyperlink r:id="rId18215" ref="V1386"/>
    <hyperlink r:id="rId18216" ref="W1386"/>
    <hyperlink r:id="rId18217" ref="X1386"/>
    <hyperlink r:id="rId18218" ref="Y1386"/>
    <hyperlink r:id="rId18219" ref="Z1386"/>
    <hyperlink r:id="rId18220" ref="B1387"/>
    <hyperlink r:id="rId18221" ref="C1387"/>
    <hyperlink r:id="rId18222" ref="J1387"/>
    <hyperlink r:id="rId18223" ref="K1387"/>
    <hyperlink r:id="rId18224" ref="M1387"/>
    <hyperlink r:id="rId18225" ref="N1387"/>
    <hyperlink r:id="rId18226" ref="S1387"/>
    <hyperlink r:id="rId18227" ref="T1387"/>
    <hyperlink r:id="rId18228" ref="U1387"/>
    <hyperlink r:id="rId18229" ref="V1387"/>
    <hyperlink r:id="rId18230" ref="W1387"/>
    <hyperlink r:id="rId18231" ref="Z1387"/>
    <hyperlink r:id="rId18232" ref="B1388"/>
    <hyperlink r:id="rId18233" ref="C1388"/>
    <hyperlink r:id="rId18234" ref="J1388"/>
    <hyperlink r:id="rId18235" ref="K1388"/>
    <hyperlink r:id="rId18236" ref="M1388"/>
    <hyperlink r:id="rId18237" ref="N1388"/>
    <hyperlink r:id="rId18238" ref="T1388"/>
    <hyperlink r:id="rId18239" ref="U1388"/>
    <hyperlink r:id="rId18240" ref="V1388"/>
    <hyperlink r:id="rId18241" ref="W1388"/>
    <hyperlink r:id="rId18242" ref="Z1388"/>
    <hyperlink r:id="rId18243" ref="B1389"/>
    <hyperlink r:id="rId18244" ref="C1389"/>
    <hyperlink r:id="rId18245" ref="J1389"/>
    <hyperlink r:id="rId18246" ref="K1389"/>
    <hyperlink r:id="rId18247" ref="M1389"/>
    <hyperlink r:id="rId18248" ref="N1389"/>
    <hyperlink r:id="rId18249" ref="S1389"/>
    <hyperlink r:id="rId18250" ref="T1389"/>
    <hyperlink r:id="rId18251" ref="U1389"/>
    <hyperlink r:id="rId18252" ref="V1389"/>
    <hyperlink r:id="rId18253" ref="W1389"/>
    <hyperlink r:id="rId18254" ref="X1389"/>
    <hyperlink r:id="rId18255" ref="Y1389"/>
    <hyperlink r:id="rId18256" ref="Z1389"/>
    <hyperlink r:id="rId18257" ref="B1390"/>
    <hyperlink r:id="rId18258" ref="C1390"/>
    <hyperlink r:id="rId18259" ref="J1390"/>
    <hyperlink r:id="rId18260" ref="K1390"/>
    <hyperlink r:id="rId18261" ref="M1390"/>
    <hyperlink r:id="rId18262" ref="N1390"/>
    <hyperlink r:id="rId18263" ref="S1390"/>
    <hyperlink r:id="rId18264" ref="T1390"/>
    <hyperlink r:id="rId18265" ref="U1390"/>
    <hyperlink r:id="rId18266" ref="V1390"/>
    <hyperlink r:id="rId18267" ref="W1390"/>
    <hyperlink r:id="rId18268" ref="X1390"/>
    <hyperlink r:id="rId18269" ref="Y1390"/>
    <hyperlink r:id="rId18270" ref="Z1390"/>
    <hyperlink r:id="rId18271" ref="B1391"/>
    <hyperlink r:id="rId18272" ref="C1391"/>
    <hyperlink r:id="rId18273" ref="J1391"/>
    <hyperlink r:id="rId18274" ref="K1391"/>
    <hyperlink r:id="rId18275" ref="S1391"/>
    <hyperlink r:id="rId18276" ref="T1391"/>
    <hyperlink r:id="rId18277" ref="U1391"/>
    <hyperlink r:id="rId18278" ref="V1391"/>
    <hyperlink r:id="rId18279" ref="W1391"/>
    <hyperlink r:id="rId18280" ref="X1391"/>
    <hyperlink r:id="rId18281" ref="Y1391"/>
    <hyperlink r:id="rId18282" ref="Z1391"/>
    <hyperlink r:id="rId18283" ref="B1392"/>
    <hyperlink r:id="rId18284" ref="C1392"/>
    <hyperlink r:id="rId18285" ref="J1392"/>
    <hyperlink r:id="rId18286" ref="K1392"/>
    <hyperlink r:id="rId18287" ref="S1392"/>
    <hyperlink r:id="rId18288" ref="T1392"/>
    <hyperlink r:id="rId18289" ref="U1392"/>
    <hyperlink r:id="rId18290" ref="V1392"/>
    <hyperlink r:id="rId18291" ref="W1392"/>
    <hyperlink r:id="rId18292" ref="X1392"/>
    <hyperlink r:id="rId18293" ref="Y1392"/>
    <hyperlink r:id="rId18294" ref="Z1392"/>
    <hyperlink r:id="rId18295" ref="B1393"/>
    <hyperlink r:id="rId18296" ref="C1393"/>
    <hyperlink r:id="rId18297" ref="J1393"/>
    <hyperlink r:id="rId18298" ref="K1393"/>
    <hyperlink r:id="rId18299" ref="N1393"/>
    <hyperlink r:id="rId18300" ref="T1393"/>
    <hyperlink r:id="rId18301" ref="U1393"/>
    <hyperlink r:id="rId18302" ref="W1393"/>
    <hyperlink r:id="rId18303" ref="Z1393"/>
    <hyperlink r:id="rId18304" ref="B1394"/>
    <hyperlink r:id="rId18305" ref="C1394"/>
    <hyperlink r:id="rId18306" ref="J1394"/>
    <hyperlink r:id="rId18307" ref="K1394"/>
    <hyperlink r:id="rId18308" ref="M1394"/>
    <hyperlink r:id="rId18309" ref="N1394"/>
    <hyperlink r:id="rId18310" ref="T1394"/>
    <hyperlink r:id="rId18311" ref="U1394"/>
    <hyperlink r:id="rId18312" ref="V1394"/>
    <hyperlink r:id="rId18313" ref="W1394"/>
    <hyperlink r:id="rId18314" ref="Z1394"/>
    <hyperlink r:id="rId18315" ref="B1395"/>
    <hyperlink r:id="rId18316" ref="C1395"/>
    <hyperlink r:id="rId18317" ref="J1395"/>
    <hyperlink r:id="rId18318" ref="K1395"/>
    <hyperlink r:id="rId18319" ref="M1395"/>
    <hyperlink r:id="rId18320" ref="N1395"/>
    <hyperlink r:id="rId18321" ref="S1395"/>
    <hyperlink r:id="rId18322" ref="T1395"/>
    <hyperlink r:id="rId18323" ref="U1395"/>
    <hyperlink r:id="rId18324" ref="V1395"/>
    <hyperlink r:id="rId18325" ref="W1395"/>
    <hyperlink r:id="rId18326" ref="X1395"/>
    <hyperlink r:id="rId18327" ref="Y1395"/>
    <hyperlink r:id="rId18328" ref="Z1395"/>
    <hyperlink r:id="rId18329" ref="B1396"/>
    <hyperlink r:id="rId18330" ref="C1396"/>
    <hyperlink r:id="rId18331" ref="J1396"/>
    <hyperlink r:id="rId18332" ref="K1396"/>
    <hyperlink r:id="rId18333" ref="S1396"/>
    <hyperlink r:id="rId18334" ref="T1396"/>
    <hyperlink r:id="rId18335" ref="U1396"/>
    <hyperlink r:id="rId18336" ref="V1396"/>
    <hyperlink r:id="rId18337" ref="W1396"/>
    <hyperlink r:id="rId18338" ref="X1396"/>
    <hyperlink r:id="rId18339" ref="Y1396"/>
    <hyperlink r:id="rId18340" ref="Z1396"/>
    <hyperlink r:id="rId18341" ref="B1397"/>
    <hyperlink r:id="rId18342" ref="C1397"/>
    <hyperlink r:id="rId18343" ref="J1397"/>
    <hyperlink r:id="rId18344" ref="K1397"/>
    <hyperlink r:id="rId18345" ref="S1397"/>
    <hyperlink r:id="rId18346" ref="T1397"/>
    <hyperlink r:id="rId18347" ref="U1397"/>
    <hyperlink r:id="rId18348" ref="V1397"/>
    <hyperlink r:id="rId18349" ref="W1397"/>
    <hyperlink r:id="rId18350" ref="X1397"/>
    <hyperlink r:id="rId18351" ref="Y1397"/>
    <hyperlink r:id="rId18352" ref="Z1397"/>
    <hyperlink r:id="rId18353" ref="B1398"/>
    <hyperlink r:id="rId18354" ref="C1398"/>
    <hyperlink r:id="rId18355" ref="J1398"/>
    <hyperlink r:id="rId18356" ref="K1398"/>
    <hyperlink r:id="rId18357" ref="S1398"/>
    <hyperlink r:id="rId18358" ref="T1398"/>
    <hyperlink r:id="rId18359" ref="U1398"/>
    <hyperlink r:id="rId18360" ref="V1398"/>
    <hyperlink r:id="rId18361" ref="W1398"/>
    <hyperlink r:id="rId18362" ref="X1398"/>
    <hyperlink r:id="rId18363" ref="Y1398"/>
    <hyperlink r:id="rId18364" ref="Z1398"/>
    <hyperlink r:id="rId18365" ref="B1399"/>
    <hyperlink r:id="rId18366" ref="C1399"/>
    <hyperlink r:id="rId18367" ref="J1399"/>
    <hyperlink r:id="rId18368" ref="K1399"/>
    <hyperlink r:id="rId18369" ref="N1399"/>
    <hyperlink r:id="rId18370" ref="S1399"/>
    <hyperlink r:id="rId18371" ref="T1399"/>
    <hyperlink r:id="rId18372" ref="U1399"/>
    <hyperlink r:id="rId18373" ref="V1399"/>
    <hyperlink r:id="rId18374" ref="W1399"/>
    <hyperlink r:id="rId18375" ref="X1399"/>
    <hyperlink r:id="rId18376" ref="Z1399"/>
    <hyperlink r:id="rId18377" ref="B1400"/>
    <hyperlink r:id="rId18378" ref="C1400"/>
    <hyperlink r:id="rId18379" ref="J1400"/>
    <hyperlink r:id="rId18380" ref="K1400"/>
    <hyperlink r:id="rId18381" ref="S1400"/>
    <hyperlink r:id="rId18382" ref="T1400"/>
    <hyperlink r:id="rId18383" ref="U1400"/>
    <hyperlink r:id="rId18384" ref="V1400"/>
    <hyperlink r:id="rId18385" ref="W1400"/>
    <hyperlink r:id="rId18386" ref="X1400"/>
    <hyperlink r:id="rId18387" ref="Y1400"/>
    <hyperlink r:id="rId18388" ref="Z1400"/>
    <hyperlink r:id="rId18389" ref="B1401"/>
    <hyperlink r:id="rId18390" ref="C1401"/>
    <hyperlink r:id="rId18391" ref="J1401"/>
    <hyperlink r:id="rId18392" ref="K1401"/>
    <hyperlink r:id="rId18393" ref="M1401"/>
    <hyperlink r:id="rId18394" ref="N1401"/>
    <hyperlink r:id="rId18395" ref="T1401"/>
    <hyperlink r:id="rId18396" ref="U1401"/>
    <hyperlink r:id="rId18397" ref="V1401"/>
    <hyperlink r:id="rId18398" ref="W1401"/>
    <hyperlink r:id="rId18399" ref="X1401"/>
    <hyperlink r:id="rId18400" ref="Y1401"/>
    <hyperlink r:id="rId18401" ref="Z1401"/>
    <hyperlink r:id="rId18402" ref="B1402"/>
    <hyperlink r:id="rId18403" ref="C1402"/>
    <hyperlink r:id="rId18404" ref="J1402"/>
    <hyperlink r:id="rId18405" ref="K1402"/>
    <hyperlink r:id="rId18406" ref="M1402"/>
    <hyperlink r:id="rId18407" ref="N1402"/>
    <hyperlink r:id="rId18408" ref="S1402"/>
    <hyperlink r:id="rId18409" ref="T1402"/>
    <hyperlink r:id="rId18410" ref="U1402"/>
    <hyperlink r:id="rId18411" ref="V1402"/>
    <hyperlink r:id="rId18412" ref="W1402"/>
    <hyperlink r:id="rId18413" ref="X1402"/>
    <hyperlink r:id="rId18414" ref="Z1402"/>
    <hyperlink r:id="rId18415" ref="B1403"/>
    <hyperlink r:id="rId18416" ref="C1403"/>
    <hyperlink r:id="rId18417" ref="J1403"/>
    <hyperlink r:id="rId18418" ref="K1403"/>
    <hyperlink r:id="rId18419" ref="N1403"/>
    <hyperlink r:id="rId18420" ref="W1403"/>
    <hyperlink r:id="rId18421" ref="Z1403"/>
    <hyperlink r:id="rId18422" ref="B1404"/>
    <hyperlink r:id="rId18423" ref="C1404"/>
    <hyperlink r:id="rId18424" ref="J1404"/>
    <hyperlink r:id="rId18425" ref="K1404"/>
    <hyperlink r:id="rId18426" ref="M1404"/>
    <hyperlink r:id="rId18427" ref="N1404"/>
    <hyperlink r:id="rId18428" ref="S1404"/>
    <hyperlink r:id="rId18429" ref="T1404"/>
    <hyperlink r:id="rId18430" ref="U1404"/>
    <hyperlink r:id="rId18431" ref="V1404"/>
    <hyperlink r:id="rId18432" ref="W1404"/>
    <hyperlink r:id="rId18433" ref="X1404"/>
    <hyperlink r:id="rId18434" ref="Y1404"/>
    <hyperlink r:id="rId18435" ref="Z1404"/>
    <hyperlink r:id="rId18436" ref="B1405"/>
    <hyperlink r:id="rId18437" ref="C1405"/>
    <hyperlink r:id="rId18438" ref="J1405"/>
    <hyperlink r:id="rId18439" ref="K1405"/>
    <hyperlink r:id="rId18440" ref="S1405"/>
    <hyperlink r:id="rId18441" ref="T1405"/>
    <hyperlink r:id="rId18442" ref="U1405"/>
    <hyperlink r:id="rId18443" ref="W1405"/>
    <hyperlink r:id="rId18444" ref="Z1405"/>
    <hyperlink r:id="rId18445" ref="B1406"/>
    <hyperlink r:id="rId18446" ref="C1406"/>
    <hyperlink r:id="rId18447" ref="J1406"/>
    <hyperlink r:id="rId18448" ref="K1406"/>
    <hyperlink r:id="rId18449" ref="N1406"/>
    <hyperlink r:id="rId18450" ref="S1406"/>
    <hyperlink r:id="rId18451" ref="T1406"/>
    <hyperlink r:id="rId18452" ref="U1406"/>
    <hyperlink r:id="rId18453" ref="V1406"/>
    <hyperlink r:id="rId18454" ref="W1406"/>
    <hyperlink r:id="rId18455" ref="X1406"/>
    <hyperlink r:id="rId18456" ref="Z1406"/>
    <hyperlink r:id="rId18457" ref="B1407"/>
    <hyperlink r:id="rId18458" ref="C1407"/>
    <hyperlink r:id="rId18459" ref="J1407"/>
    <hyperlink r:id="rId18460" ref="K1407"/>
    <hyperlink r:id="rId18461" ref="S1407"/>
    <hyperlink r:id="rId18462" ref="T1407"/>
    <hyperlink r:id="rId18463" ref="U1407"/>
    <hyperlink r:id="rId18464" ref="V1407"/>
    <hyperlink r:id="rId18465" ref="W1407"/>
    <hyperlink r:id="rId18466" ref="Z1407"/>
    <hyperlink r:id="rId18467" ref="B1408"/>
    <hyperlink r:id="rId18468" ref="C1408"/>
    <hyperlink r:id="rId18469" ref="B1409"/>
    <hyperlink r:id="rId18470" ref="C1409"/>
    <hyperlink r:id="rId18471" ref="K1409"/>
    <hyperlink r:id="rId18472" ref="S1409"/>
    <hyperlink r:id="rId18473" ref="T1409"/>
    <hyperlink r:id="rId18474" ref="U1409"/>
    <hyperlink r:id="rId18475" ref="V1409"/>
    <hyperlink r:id="rId18476" ref="W1409"/>
    <hyperlink r:id="rId18477" ref="Y1409"/>
    <hyperlink r:id="rId18478" ref="Z1409"/>
    <hyperlink r:id="rId18479" ref="B1410"/>
    <hyperlink r:id="rId18480" ref="C1410"/>
    <hyperlink r:id="rId18481" ref="J1410"/>
    <hyperlink r:id="rId18482" ref="K1410"/>
    <hyperlink r:id="rId18483" ref="M1410"/>
    <hyperlink r:id="rId18484" ref="N1410"/>
    <hyperlink r:id="rId18485" ref="S1410"/>
    <hyperlink r:id="rId18486" ref="T1410"/>
    <hyperlink r:id="rId18487" ref="U1410"/>
    <hyperlink r:id="rId18488" ref="V1410"/>
    <hyperlink r:id="rId18489" ref="W1410"/>
    <hyperlink r:id="rId18490" ref="X1410"/>
    <hyperlink r:id="rId18491" ref="Y1410"/>
    <hyperlink r:id="rId18492" ref="Z1410"/>
    <hyperlink r:id="rId18493" ref="B1411"/>
    <hyperlink r:id="rId18494" ref="C1411"/>
    <hyperlink r:id="rId18495" ref="J1411"/>
    <hyperlink r:id="rId18496" ref="K1411"/>
    <hyperlink r:id="rId18497" ref="M1411"/>
    <hyperlink r:id="rId18498" ref="N1411"/>
    <hyperlink r:id="rId18499" ref="S1411"/>
    <hyperlink r:id="rId18500" ref="T1411"/>
    <hyperlink r:id="rId18501" ref="U1411"/>
    <hyperlink r:id="rId18502" ref="V1411"/>
    <hyperlink r:id="rId18503" ref="W1411"/>
    <hyperlink r:id="rId18504" ref="X1411"/>
    <hyperlink r:id="rId18505" ref="Y1411"/>
    <hyperlink r:id="rId18506" ref="Z1411"/>
    <hyperlink r:id="rId18507" ref="B1412"/>
    <hyperlink r:id="rId18508" ref="C1412"/>
    <hyperlink r:id="rId18509" ref="J1412"/>
    <hyperlink r:id="rId18510" ref="K1412"/>
    <hyperlink r:id="rId18511" ref="M1412"/>
    <hyperlink r:id="rId18512" ref="N1412"/>
    <hyperlink r:id="rId18513" ref="S1412"/>
    <hyperlink r:id="rId18514" ref="T1412"/>
    <hyperlink r:id="rId18515" ref="U1412"/>
    <hyperlink r:id="rId18516" ref="V1412"/>
    <hyperlink r:id="rId18517" ref="W1412"/>
    <hyperlink r:id="rId18518" ref="X1412"/>
    <hyperlink r:id="rId18519" ref="Y1412"/>
    <hyperlink r:id="rId18520" ref="Z1412"/>
    <hyperlink r:id="rId18521" ref="B1413"/>
    <hyperlink r:id="rId18522" ref="C1413"/>
    <hyperlink r:id="rId18523" ref="J1413"/>
    <hyperlink r:id="rId18524" ref="K1413"/>
    <hyperlink r:id="rId18525" ref="M1413"/>
    <hyperlink r:id="rId18526" ref="N1413"/>
    <hyperlink r:id="rId18527" ref="S1413"/>
    <hyperlink r:id="rId18528" ref="T1413"/>
    <hyperlink r:id="rId18529" ref="U1413"/>
    <hyperlink r:id="rId18530" ref="V1413"/>
    <hyperlink r:id="rId18531" ref="W1413"/>
    <hyperlink r:id="rId18532" ref="X1413"/>
    <hyperlink r:id="rId18533" ref="Y1413"/>
    <hyperlink r:id="rId18534" ref="Z1413"/>
    <hyperlink r:id="rId18535" ref="B1414"/>
    <hyperlink r:id="rId18536" ref="C1414"/>
    <hyperlink r:id="rId18537" ref="J1414"/>
    <hyperlink r:id="rId18538" ref="K1414"/>
    <hyperlink r:id="rId18539" ref="M1414"/>
    <hyperlink r:id="rId18540" ref="N1414"/>
    <hyperlink r:id="rId18541" ref="S1414"/>
    <hyperlink r:id="rId18542" ref="T1414"/>
    <hyperlink r:id="rId18543" ref="U1414"/>
    <hyperlink r:id="rId18544" ref="V1414"/>
    <hyperlink r:id="rId18545" ref="W1414"/>
    <hyperlink r:id="rId18546" ref="X1414"/>
    <hyperlink r:id="rId18547" ref="Y1414"/>
    <hyperlink r:id="rId18548" ref="Z1414"/>
    <hyperlink r:id="rId18549" ref="B1415"/>
    <hyperlink r:id="rId18550" ref="C1415"/>
    <hyperlink r:id="rId18551" ref="J1415"/>
    <hyperlink r:id="rId18552" ref="K1415"/>
    <hyperlink r:id="rId18553" ref="N1415"/>
    <hyperlink r:id="rId18554" ref="S1415"/>
    <hyperlink r:id="rId18555" ref="T1415"/>
    <hyperlink r:id="rId18556" ref="U1415"/>
    <hyperlink r:id="rId18557" ref="V1415"/>
    <hyperlink r:id="rId18558" ref="W1415"/>
    <hyperlink r:id="rId18559" ref="X1415"/>
    <hyperlink r:id="rId18560" ref="Y1415"/>
    <hyperlink r:id="rId18561" ref="Z1415"/>
    <hyperlink r:id="rId18562" ref="B1416"/>
    <hyperlink r:id="rId18563" ref="C1416"/>
    <hyperlink r:id="rId18564" ref="J1416"/>
    <hyperlink r:id="rId18565" ref="K1416"/>
    <hyperlink r:id="rId18566" ref="N1416"/>
    <hyperlink r:id="rId18567" ref="S1416"/>
    <hyperlink r:id="rId18568" ref="T1416"/>
    <hyperlink r:id="rId18569" ref="U1416"/>
    <hyperlink r:id="rId18570" ref="V1416"/>
    <hyperlink r:id="rId18571" ref="W1416"/>
    <hyperlink r:id="rId18572" ref="X1416"/>
    <hyperlink r:id="rId18573" ref="Y1416"/>
    <hyperlink r:id="rId18574" ref="Z1416"/>
    <hyperlink r:id="rId18575" ref="B1417"/>
    <hyperlink r:id="rId18576" ref="C1417"/>
    <hyperlink r:id="rId18577" ref="J1417"/>
    <hyperlink r:id="rId18578" ref="K1417"/>
    <hyperlink r:id="rId18579" ref="M1417"/>
    <hyperlink r:id="rId18580" ref="N1417"/>
    <hyperlink r:id="rId18581" ref="S1417"/>
    <hyperlink r:id="rId18582" ref="T1417"/>
    <hyperlink r:id="rId18583" ref="U1417"/>
    <hyperlink r:id="rId18584" ref="V1417"/>
    <hyperlink r:id="rId18585" ref="W1417"/>
    <hyperlink r:id="rId18586" ref="X1417"/>
    <hyperlink r:id="rId18587" ref="Z1417"/>
    <hyperlink r:id="rId18588" ref="B1418"/>
    <hyperlink r:id="rId18589" ref="C1418"/>
    <hyperlink r:id="rId18590" ref="J1418"/>
    <hyperlink r:id="rId18591" ref="K1418"/>
    <hyperlink r:id="rId18592" ref="M1418"/>
    <hyperlink r:id="rId18593" ref="N1418"/>
    <hyperlink r:id="rId18594" ref="S1418"/>
    <hyperlink r:id="rId18595" ref="T1418"/>
    <hyperlink r:id="rId18596" ref="U1418"/>
    <hyperlink r:id="rId18597" ref="V1418"/>
    <hyperlink r:id="rId18598" ref="W1418"/>
    <hyperlink r:id="rId18599" ref="X1418"/>
    <hyperlink r:id="rId18600" ref="Y1418"/>
    <hyperlink r:id="rId18601" ref="Z1418"/>
    <hyperlink r:id="rId18602" ref="B1419"/>
    <hyperlink r:id="rId18603" ref="C1419"/>
    <hyperlink r:id="rId18604" ref="J1419"/>
    <hyperlink r:id="rId18605" ref="K1419"/>
    <hyperlink r:id="rId18606" ref="M1419"/>
    <hyperlink r:id="rId18607" ref="N1419"/>
    <hyperlink r:id="rId18608" ref="S1419"/>
    <hyperlink r:id="rId18609" ref="T1419"/>
    <hyperlink r:id="rId18610" ref="U1419"/>
    <hyperlink r:id="rId18611" ref="V1419"/>
    <hyperlink r:id="rId18612" ref="W1419"/>
    <hyperlink r:id="rId18613" ref="X1419"/>
    <hyperlink r:id="rId18614" ref="Y1419"/>
    <hyperlink r:id="rId18615" ref="Z1419"/>
    <hyperlink r:id="rId18616" ref="B1420"/>
    <hyperlink r:id="rId18617" ref="C1420"/>
    <hyperlink r:id="rId18618" ref="J1420"/>
    <hyperlink r:id="rId18619" ref="K1420"/>
    <hyperlink r:id="rId18620" ref="N1420"/>
    <hyperlink r:id="rId18621" ref="S1420"/>
    <hyperlink r:id="rId18622" ref="T1420"/>
    <hyperlink r:id="rId18623" ref="U1420"/>
    <hyperlink r:id="rId18624" ref="V1420"/>
    <hyperlink r:id="rId18625" ref="W1420"/>
    <hyperlink r:id="rId18626" ref="X1420"/>
    <hyperlink r:id="rId18627" ref="Y1420"/>
    <hyperlink r:id="rId18628" ref="Z1420"/>
    <hyperlink r:id="rId18629" ref="B1421"/>
    <hyperlink r:id="rId18630" ref="C1421"/>
    <hyperlink r:id="rId18631" ref="J1421"/>
    <hyperlink r:id="rId18632" ref="K1421"/>
    <hyperlink r:id="rId18633" ref="S1421"/>
    <hyperlink r:id="rId18634" ref="T1421"/>
    <hyperlink r:id="rId18635" ref="U1421"/>
    <hyperlink r:id="rId18636" ref="V1421"/>
    <hyperlink r:id="rId18637" ref="W1421"/>
    <hyperlink r:id="rId18638" ref="X1421"/>
    <hyperlink r:id="rId18639" ref="Y1421"/>
    <hyperlink r:id="rId18640" ref="Z1421"/>
    <hyperlink r:id="rId18641" ref="B1422"/>
    <hyperlink r:id="rId18642" ref="C1422"/>
    <hyperlink r:id="rId18643" ref="J1422"/>
    <hyperlink r:id="rId18644" ref="K1422"/>
    <hyperlink r:id="rId18645" ref="S1422"/>
    <hyperlink r:id="rId18646" ref="T1422"/>
    <hyperlink r:id="rId18647" ref="U1422"/>
    <hyperlink r:id="rId18648" ref="V1422"/>
    <hyperlink r:id="rId18649" ref="W1422"/>
    <hyperlink r:id="rId18650" ref="X1422"/>
    <hyperlink r:id="rId18651" ref="Y1422"/>
    <hyperlink r:id="rId18652" ref="Z1422"/>
    <hyperlink r:id="rId18653" ref="B1423"/>
    <hyperlink r:id="rId18654" ref="C1423"/>
    <hyperlink r:id="rId18655" ref="J1423"/>
    <hyperlink r:id="rId18656" ref="K1423"/>
    <hyperlink r:id="rId18657" ref="M1423"/>
    <hyperlink r:id="rId18658" ref="N1423"/>
    <hyperlink r:id="rId18659" ref="S1423"/>
    <hyperlink r:id="rId18660" ref="T1423"/>
    <hyperlink r:id="rId18661" ref="U1423"/>
    <hyperlink r:id="rId18662" ref="V1423"/>
    <hyperlink r:id="rId18663" ref="W1423"/>
    <hyperlink r:id="rId18664" ref="X1423"/>
    <hyperlink r:id="rId18665" ref="Y1423"/>
    <hyperlink r:id="rId18666" ref="Z1423"/>
    <hyperlink r:id="rId18667" ref="B1424"/>
    <hyperlink r:id="rId18668" ref="C1424"/>
    <hyperlink r:id="rId18669" ref="J1424"/>
    <hyperlink r:id="rId18670" ref="K1424"/>
    <hyperlink r:id="rId18671" ref="M1424"/>
    <hyperlink r:id="rId18672" ref="N1424"/>
    <hyperlink r:id="rId18673" ref="S1424"/>
    <hyperlink r:id="rId18674" ref="T1424"/>
    <hyperlink r:id="rId18675" ref="U1424"/>
    <hyperlink r:id="rId18676" ref="V1424"/>
    <hyperlink r:id="rId18677" ref="W1424"/>
    <hyperlink r:id="rId18678" ref="X1424"/>
    <hyperlink r:id="rId18679" ref="Y1424"/>
    <hyperlink r:id="rId18680" ref="Z1424"/>
    <hyperlink r:id="rId18681" ref="B1425"/>
    <hyperlink r:id="rId18682" ref="C1425"/>
    <hyperlink r:id="rId18683" ref="J1425"/>
    <hyperlink r:id="rId18684" ref="K1425"/>
    <hyperlink r:id="rId18685" ref="M1425"/>
    <hyperlink r:id="rId18686" ref="N1425"/>
    <hyperlink r:id="rId18687" ref="T1425"/>
    <hyperlink r:id="rId18688" ref="U1425"/>
    <hyperlink r:id="rId18689" ref="V1425"/>
    <hyperlink r:id="rId18690" ref="W1425"/>
    <hyperlink r:id="rId18691" ref="X1425"/>
    <hyperlink r:id="rId18692" ref="Y1425"/>
    <hyperlink r:id="rId18693" ref="Z1425"/>
    <hyperlink r:id="rId18694" ref="B1426"/>
    <hyperlink r:id="rId18695" ref="C1426"/>
    <hyperlink r:id="rId18696" ref="J1426"/>
    <hyperlink r:id="rId18697" ref="K1426"/>
    <hyperlink r:id="rId18698" ref="M1426"/>
    <hyperlink r:id="rId18699" ref="N1426"/>
    <hyperlink r:id="rId18700" ref="S1426"/>
    <hyperlink r:id="rId18701" ref="T1426"/>
    <hyperlink r:id="rId18702" ref="U1426"/>
    <hyperlink r:id="rId18703" ref="V1426"/>
    <hyperlink r:id="rId18704" ref="W1426"/>
    <hyperlink r:id="rId18705" ref="X1426"/>
    <hyperlink r:id="rId18706" ref="Y1426"/>
    <hyperlink r:id="rId18707" ref="Z1426"/>
    <hyperlink r:id="rId18708" ref="B1427"/>
    <hyperlink r:id="rId18709" ref="C1427"/>
    <hyperlink r:id="rId18710" ref="J1427"/>
    <hyperlink r:id="rId18711" ref="K1427"/>
    <hyperlink r:id="rId18712" ref="S1427"/>
    <hyperlink r:id="rId18713" ref="T1427"/>
    <hyperlink r:id="rId18714" ref="U1427"/>
    <hyperlink r:id="rId18715" ref="V1427"/>
    <hyperlink r:id="rId18716" ref="W1427"/>
    <hyperlink r:id="rId18717" ref="X1427"/>
    <hyperlink r:id="rId18718" ref="Y1427"/>
    <hyperlink r:id="rId18719" ref="Z1427"/>
    <hyperlink r:id="rId18720" ref="B1428"/>
    <hyperlink r:id="rId18721" ref="C1428"/>
    <hyperlink r:id="rId18722" ref="J1428"/>
    <hyperlink r:id="rId18723" ref="K1428"/>
    <hyperlink r:id="rId18724" ref="M1428"/>
    <hyperlink r:id="rId18725" ref="N1428"/>
    <hyperlink r:id="rId18726" ref="S1428"/>
    <hyperlink r:id="rId18727" ref="T1428"/>
    <hyperlink r:id="rId18728" ref="U1428"/>
    <hyperlink r:id="rId18729" ref="V1428"/>
    <hyperlink r:id="rId18730" ref="W1428"/>
    <hyperlink r:id="rId18731" ref="X1428"/>
    <hyperlink r:id="rId18732" ref="Y1428"/>
    <hyperlink r:id="rId18733" ref="Z1428"/>
    <hyperlink r:id="rId18734" ref="B1429"/>
    <hyperlink r:id="rId18735" ref="C1429"/>
    <hyperlink r:id="rId18736" ref="J1429"/>
    <hyperlink r:id="rId18737" ref="K1429"/>
    <hyperlink r:id="rId18738" ref="M1429"/>
    <hyperlink r:id="rId18739" ref="N1429"/>
    <hyperlink r:id="rId18740" ref="S1429"/>
    <hyperlink r:id="rId18741" ref="T1429"/>
    <hyperlink r:id="rId18742" ref="U1429"/>
    <hyperlink r:id="rId18743" ref="V1429"/>
    <hyperlink r:id="rId18744" ref="W1429"/>
    <hyperlink r:id="rId18745" ref="X1429"/>
    <hyperlink r:id="rId18746" ref="Y1429"/>
    <hyperlink r:id="rId18747" ref="Z1429"/>
    <hyperlink r:id="rId18748" ref="B1430"/>
    <hyperlink r:id="rId18749" ref="C1430"/>
    <hyperlink r:id="rId18750" ref="J1430"/>
    <hyperlink r:id="rId18751" ref="K1430"/>
    <hyperlink r:id="rId18752" ref="M1430"/>
    <hyperlink r:id="rId18753" ref="N1430"/>
    <hyperlink r:id="rId18754" ref="S1430"/>
    <hyperlink r:id="rId18755" ref="T1430"/>
    <hyperlink r:id="rId18756" ref="U1430"/>
    <hyperlink r:id="rId18757" ref="V1430"/>
    <hyperlink r:id="rId18758" ref="W1430"/>
    <hyperlink r:id="rId18759" ref="X1430"/>
    <hyperlink r:id="rId18760" ref="Z1430"/>
    <hyperlink r:id="rId18761" ref="B1431"/>
    <hyperlink r:id="rId18762" ref="C1431"/>
    <hyperlink r:id="rId18763" ref="J1431"/>
    <hyperlink r:id="rId18764" ref="K1431"/>
    <hyperlink r:id="rId18765" ref="M1431"/>
    <hyperlink r:id="rId18766" ref="N1431"/>
    <hyperlink r:id="rId18767" ref="S1431"/>
    <hyperlink r:id="rId18768" ref="T1431"/>
    <hyperlink r:id="rId18769" ref="U1431"/>
    <hyperlink r:id="rId18770" ref="V1431"/>
    <hyperlink r:id="rId18771" ref="W1431"/>
    <hyperlink r:id="rId18772" ref="X1431"/>
    <hyperlink r:id="rId18773" ref="Y1431"/>
    <hyperlink r:id="rId18774" ref="Z1431"/>
    <hyperlink r:id="rId18775" ref="B1432"/>
    <hyperlink r:id="rId18776" ref="C1432"/>
    <hyperlink r:id="rId18777" ref="J1432"/>
    <hyperlink r:id="rId18778" ref="K1432"/>
    <hyperlink r:id="rId18779" ref="M1432"/>
    <hyperlink r:id="rId18780" ref="N1432"/>
    <hyperlink r:id="rId18781" ref="S1432"/>
    <hyperlink r:id="rId18782" ref="T1432"/>
    <hyperlink r:id="rId18783" ref="U1432"/>
    <hyperlink r:id="rId18784" ref="V1432"/>
    <hyperlink r:id="rId18785" ref="W1432"/>
    <hyperlink r:id="rId18786" ref="X1432"/>
    <hyperlink r:id="rId18787" ref="Y1432"/>
    <hyperlink r:id="rId18788" ref="Z1432"/>
    <hyperlink r:id="rId18789" ref="B1433"/>
    <hyperlink r:id="rId18790" ref="C1433"/>
    <hyperlink r:id="rId18791" ref="J1433"/>
    <hyperlink r:id="rId18792" ref="K1433"/>
    <hyperlink r:id="rId18793" ref="M1433"/>
    <hyperlink r:id="rId18794" ref="N1433"/>
    <hyperlink r:id="rId18795" ref="S1433"/>
    <hyperlink r:id="rId18796" ref="T1433"/>
    <hyperlink r:id="rId18797" ref="U1433"/>
    <hyperlink r:id="rId18798" ref="V1433"/>
    <hyperlink r:id="rId18799" ref="W1433"/>
    <hyperlink r:id="rId18800" ref="X1433"/>
    <hyperlink r:id="rId18801" ref="Y1433"/>
    <hyperlink r:id="rId18802" ref="Z1433"/>
    <hyperlink r:id="rId18803" ref="B1434"/>
    <hyperlink r:id="rId18804" ref="C1434"/>
    <hyperlink r:id="rId18805" ref="J1434"/>
    <hyperlink r:id="rId18806" ref="K1434"/>
    <hyperlink r:id="rId18807" ref="M1434"/>
    <hyperlink r:id="rId18808" ref="N1434"/>
    <hyperlink r:id="rId18809" ref="S1434"/>
    <hyperlink r:id="rId18810" ref="T1434"/>
    <hyperlink r:id="rId18811" ref="U1434"/>
    <hyperlink r:id="rId18812" ref="V1434"/>
    <hyperlink r:id="rId18813" ref="W1434"/>
    <hyperlink r:id="rId18814" ref="X1434"/>
    <hyperlink r:id="rId18815" ref="Y1434"/>
    <hyperlink r:id="rId18816" ref="Z1434"/>
    <hyperlink r:id="rId18817" ref="B1435"/>
    <hyperlink r:id="rId18818" ref="C1435"/>
    <hyperlink r:id="rId18819" ref="J1435"/>
    <hyperlink r:id="rId18820" ref="K1435"/>
    <hyperlink r:id="rId18821" ref="M1435"/>
    <hyperlink r:id="rId18822" ref="N1435"/>
    <hyperlink r:id="rId18823" ref="S1435"/>
    <hyperlink r:id="rId18824" ref="T1435"/>
    <hyperlink r:id="rId18825" ref="U1435"/>
    <hyperlink r:id="rId18826" ref="V1435"/>
    <hyperlink r:id="rId18827" ref="W1435"/>
    <hyperlink r:id="rId18828" ref="X1435"/>
    <hyperlink r:id="rId18829" ref="Z1435"/>
    <hyperlink r:id="rId18830" ref="B1436"/>
    <hyperlink r:id="rId18831" ref="C1436"/>
    <hyperlink r:id="rId18832" ref="J1436"/>
    <hyperlink r:id="rId18833" ref="K1436"/>
    <hyperlink r:id="rId18834" ref="M1436"/>
    <hyperlink r:id="rId18835" ref="N1436"/>
    <hyperlink r:id="rId18836" ref="S1436"/>
    <hyperlink r:id="rId18837" ref="T1436"/>
    <hyperlink r:id="rId18838" ref="U1436"/>
    <hyperlink r:id="rId18839" ref="V1436"/>
    <hyperlink r:id="rId18840" ref="W1436"/>
    <hyperlink r:id="rId18841" ref="X1436"/>
    <hyperlink r:id="rId18842" ref="Y1436"/>
    <hyperlink r:id="rId18843" ref="Z1436"/>
    <hyperlink r:id="rId18844" ref="B1437"/>
    <hyperlink r:id="rId18845" ref="C1437"/>
    <hyperlink r:id="rId18846" ref="J1437"/>
    <hyperlink r:id="rId18847" ref="K1437"/>
    <hyperlink r:id="rId18848" ref="N1437"/>
    <hyperlink r:id="rId18849" ref="S1437"/>
    <hyperlink r:id="rId18850" ref="T1437"/>
    <hyperlink r:id="rId18851" ref="U1437"/>
    <hyperlink r:id="rId18852" ref="V1437"/>
    <hyperlink r:id="rId18853" ref="W1437"/>
    <hyperlink r:id="rId18854" ref="X1437"/>
    <hyperlink r:id="rId18855" ref="Y1437"/>
    <hyperlink r:id="rId18856" ref="Z1437"/>
    <hyperlink r:id="rId18857" ref="B1438"/>
    <hyperlink r:id="rId18858" ref="C1438"/>
    <hyperlink r:id="rId18859" ref="J1438"/>
    <hyperlink r:id="rId18860" ref="K1438"/>
    <hyperlink r:id="rId18861" ref="M1438"/>
    <hyperlink r:id="rId18862" ref="N1438"/>
    <hyperlink r:id="rId18863" ref="S1438"/>
    <hyperlink r:id="rId18864" ref="T1438"/>
    <hyperlink r:id="rId18865" ref="U1438"/>
    <hyperlink r:id="rId18866" ref="V1438"/>
    <hyperlink r:id="rId18867" ref="W1438"/>
    <hyperlink r:id="rId18868" ref="X1438"/>
    <hyperlink r:id="rId18869" ref="Y1438"/>
    <hyperlink r:id="rId18870" ref="Z1438"/>
    <hyperlink r:id="rId18871" ref="B1439"/>
    <hyperlink r:id="rId18872" ref="C1439"/>
    <hyperlink r:id="rId18873" ref="J1439"/>
    <hyperlink r:id="rId18874" ref="K1439"/>
    <hyperlink r:id="rId18875" ref="N1439"/>
    <hyperlink r:id="rId18876" ref="S1439"/>
    <hyperlink r:id="rId18877" ref="T1439"/>
    <hyperlink r:id="rId18878" ref="U1439"/>
    <hyperlink r:id="rId18879" ref="V1439"/>
    <hyperlink r:id="rId18880" ref="W1439"/>
    <hyperlink r:id="rId18881" ref="X1439"/>
    <hyperlink r:id="rId18882" ref="Y1439"/>
    <hyperlink r:id="rId18883" ref="Z1439"/>
    <hyperlink r:id="rId18884" ref="B1440"/>
    <hyperlink r:id="rId18885" ref="C1440"/>
    <hyperlink r:id="rId18886" ref="J1440"/>
    <hyperlink r:id="rId18887" ref="K1440"/>
    <hyperlink r:id="rId18888" ref="M1440"/>
    <hyperlink r:id="rId18889" ref="N1440"/>
    <hyperlink r:id="rId18890" ref="S1440"/>
    <hyperlink r:id="rId18891" ref="T1440"/>
    <hyperlink r:id="rId18892" ref="U1440"/>
    <hyperlink r:id="rId18893" ref="V1440"/>
    <hyperlink r:id="rId18894" ref="W1440"/>
    <hyperlink r:id="rId18895" ref="X1440"/>
    <hyperlink r:id="rId18896" ref="Y1440"/>
    <hyperlink r:id="rId18897" ref="Z1440"/>
    <hyperlink r:id="rId18898" ref="B1441"/>
    <hyperlink r:id="rId18899" ref="C1441"/>
    <hyperlink r:id="rId18900" ref="J1441"/>
    <hyperlink r:id="rId18901" ref="K1441"/>
    <hyperlink r:id="rId18902" ref="M1441"/>
    <hyperlink r:id="rId18903" ref="N1441"/>
    <hyperlink r:id="rId18904" ref="S1441"/>
    <hyperlink r:id="rId18905" ref="T1441"/>
    <hyperlink r:id="rId18906" ref="U1441"/>
    <hyperlink r:id="rId18907" ref="V1441"/>
    <hyperlink r:id="rId18908" ref="W1441"/>
    <hyperlink r:id="rId18909" ref="X1441"/>
    <hyperlink r:id="rId18910" ref="Y1441"/>
    <hyperlink r:id="rId18911" ref="Z1441"/>
    <hyperlink r:id="rId18912" ref="B1442"/>
    <hyperlink r:id="rId18913" ref="C1442"/>
    <hyperlink r:id="rId18914" ref="J1442"/>
    <hyperlink r:id="rId18915" ref="K1442"/>
    <hyperlink r:id="rId18916" ref="M1442"/>
    <hyperlink r:id="rId18917" ref="N1442"/>
    <hyperlink r:id="rId18918" ref="S1442"/>
    <hyperlink r:id="rId18919" ref="T1442"/>
    <hyperlink r:id="rId18920" ref="U1442"/>
    <hyperlink r:id="rId18921" ref="V1442"/>
    <hyperlink r:id="rId18922" ref="W1442"/>
    <hyperlink r:id="rId18923" ref="X1442"/>
    <hyperlink r:id="rId18924" ref="Y1442"/>
    <hyperlink r:id="rId18925" ref="Z1442"/>
    <hyperlink r:id="rId18926" ref="B1443"/>
    <hyperlink r:id="rId18927" ref="C1443"/>
    <hyperlink r:id="rId18928" ref="J1443"/>
    <hyperlink r:id="rId18929" ref="K1443"/>
    <hyperlink r:id="rId18930" ref="M1443"/>
    <hyperlink r:id="rId18931" ref="N1443"/>
    <hyperlink r:id="rId18932" ref="S1443"/>
    <hyperlink r:id="rId18933" ref="T1443"/>
    <hyperlink r:id="rId18934" ref="U1443"/>
    <hyperlink r:id="rId18935" ref="V1443"/>
    <hyperlink r:id="rId18936" ref="W1443"/>
    <hyperlink r:id="rId18937" ref="X1443"/>
    <hyperlink r:id="rId18938" ref="Y1443"/>
    <hyperlink r:id="rId18939" ref="Z1443"/>
    <hyperlink r:id="rId18940" ref="B1444"/>
    <hyperlink r:id="rId18941" ref="C1444"/>
    <hyperlink r:id="rId18942" ref="J1444"/>
    <hyperlink r:id="rId18943" ref="K1444"/>
    <hyperlink r:id="rId18944" ref="M1444"/>
    <hyperlink r:id="rId18945" ref="N1444"/>
    <hyperlink r:id="rId18946" ref="S1444"/>
    <hyperlink r:id="rId18947" ref="T1444"/>
    <hyperlink r:id="rId18948" ref="U1444"/>
    <hyperlink r:id="rId18949" ref="V1444"/>
    <hyperlink r:id="rId18950" ref="W1444"/>
    <hyperlink r:id="rId18951" ref="X1444"/>
    <hyperlink r:id="rId18952" ref="Y1444"/>
    <hyperlink r:id="rId18953" ref="Z1444"/>
    <hyperlink r:id="rId18954" ref="B1445"/>
    <hyperlink r:id="rId18955" ref="C1445"/>
    <hyperlink r:id="rId18956" ref="J1445"/>
    <hyperlink r:id="rId18957" ref="K1445"/>
    <hyperlink r:id="rId18958" ref="M1445"/>
    <hyperlink r:id="rId18959" ref="N1445"/>
    <hyperlink r:id="rId18960" ref="S1445"/>
    <hyperlink r:id="rId18961" ref="T1445"/>
    <hyperlink r:id="rId18962" ref="U1445"/>
    <hyperlink r:id="rId18963" ref="V1445"/>
    <hyperlink r:id="rId18964" ref="W1445"/>
    <hyperlink r:id="rId18965" ref="X1445"/>
    <hyperlink r:id="rId18966" ref="Y1445"/>
    <hyperlink r:id="rId18967" ref="Z1445"/>
    <hyperlink r:id="rId18968" ref="B1446"/>
    <hyperlink r:id="rId18969" ref="C1446"/>
    <hyperlink r:id="rId18970" ref="J1446"/>
    <hyperlink r:id="rId18971" ref="K1446"/>
    <hyperlink r:id="rId18972" ref="M1446"/>
    <hyperlink r:id="rId18973" ref="N1446"/>
    <hyperlink r:id="rId18974" ref="S1446"/>
    <hyperlink r:id="rId18975" ref="T1446"/>
    <hyperlink r:id="rId18976" ref="U1446"/>
    <hyperlink r:id="rId18977" ref="V1446"/>
    <hyperlink r:id="rId18978" ref="W1446"/>
    <hyperlink r:id="rId18979" ref="X1446"/>
    <hyperlink r:id="rId18980" ref="Y1446"/>
    <hyperlink r:id="rId18981" ref="Z1446"/>
    <hyperlink r:id="rId18982" ref="B1447"/>
    <hyperlink r:id="rId18983" ref="C1447"/>
    <hyperlink r:id="rId18984" ref="J1447"/>
    <hyperlink r:id="rId18985" ref="K1447"/>
    <hyperlink r:id="rId18986" ref="N1447"/>
    <hyperlink r:id="rId18987" ref="S1447"/>
    <hyperlink r:id="rId18988" ref="T1447"/>
    <hyperlink r:id="rId18989" ref="U1447"/>
    <hyperlink r:id="rId18990" ref="V1447"/>
    <hyperlink r:id="rId18991" ref="W1447"/>
    <hyperlink r:id="rId18992" ref="X1447"/>
    <hyperlink r:id="rId18993" ref="Y1447"/>
    <hyperlink r:id="rId18994" ref="Z1447"/>
    <hyperlink r:id="rId18995" ref="B1448"/>
    <hyperlink r:id="rId18996" ref="C1448"/>
    <hyperlink r:id="rId18997" ref="J1448"/>
    <hyperlink r:id="rId18998" ref="K1448"/>
    <hyperlink r:id="rId18999" ref="M1448"/>
    <hyperlink r:id="rId19000" ref="N1448"/>
    <hyperlink r:id="rId19001" ref="S1448"/>
    <hyperlink r:id="rId19002" ref="T1448"/>
    <hyperlink r:id="rId19003" ref="U1448"/>
    <hyperlink r:id="rId19004" ref="V1448"/>
    <hyperlink r:id="rId19005" ref="W1448"/>
    <hyperlink r:id="rId19006" ref="X1448"/>
    <hyperlink r:id="rId19007" ref="Y1448"/>
    <hyperlink r:id="rId19008" ref="Z1448"/>
    <hyperlink r:id="rId19009" ref="B1449"/>
    <hyperlink r:id="rId19010" ref="C1449"/>
    <hyperlink r:id="rId19011" ref="J1449"/>
    <hyperlink r:id="rId19012" ref="K1449"/>
    <hyperlink r:id="rId19013" ref="M1449"/>
    <hyperlink r:id="rId19014" ref="N1449"/>
    <hyperlink r:id="rId19015" ref="S1449"/>
    <hyperlink r:id="rId19016" ref="T1449"/>
    <hyperlink r:id="rId19017" ref="U1449"/>
    <hyperlink r:id="rId19018" ref="V1449"/>
    <hyperlink r:id="rId19019" ref="W1449"/>
    <hyperlink r:id="rId19020" ref="X1449"/>
    <hyperlink r:id="rId19021" ref="Y1449"/>
    <hyperlink r:id="rId19022" ref="Z1449"/>
    <hyperlink r:id="rId19023" ref="B1450"/>
    <hyperlink r:id="rId19024" ref="C1450"/>
    <hyperlink r:id="rId19025" ref="J1450"/>
    <hyperlink r:id="rId19026" ref="K1450"/>
    <hyperlink r:id="rId19027" ref="N1450"/>
    <hyperlink r:id="rId19028" ref="S1450"/>
    <hyperlink r:id="rId19029" ref="T1450"/>
    <hyperlink r:id="rId19030" ref="U1450"/>
    <hyperlink r:id="rId19031" ref="V1450"/>
    <hyperlink r:id="rId19032" ref="W1450"/>
    <hyperlink r:id="rId19033" ref="X1450"/>
    <hyperlink r:id="rId19034" ref="Y1450"/>
    <hyperlink r:id="rId19035" ref="Z1450"/>
    <hyperlink r:id="rId19036" ref="B1451"/>
    <hyperlink r:id="rId19037" ref="C1451"/>
    <hyperlink r:id="rId19038" ref="J1451"/>
    <hyperlink r:id="rId19039" ref="K1451"/>
    <hyperlink r:id="rId19040" ref="S1451"/>
    <hyperlink r:id="rId19041" ref="T1451"/>
    <hyperlink r:id="rId19042" ref="U1451"/>
    <hyperlink r:id="rId19043" ref="V1451"/>
    <hyperlink r:id="rId19044" ref="W1451"/>
    <hyperlink r:id="rId19045" ref="X1451"/>
    <hyperlink r:id="rId19046" ref="Y1451"/>
    <hyperlink r:id="rId19047" ref="Z1451"/>
    <hyperlink r:id="rId19048" ref="B1452"/>
    <hyperlink r:id="rId19049" ref="C1452"/>
    <hyperlink r:id="rId19050" ref="J1452"/>
    <hyperlink r:id="rId19051" ref="K1452"/>
    <hyperlink r:id="rId19052" ref="M1452"/>
    <hyperlink r:id="rId19053" ref="N1452"/>
    <hyperlink r:id="rId19054" ref="S1452"/>
    <hyperlink r:id="rId19055" ref="T1452"/>
    <hyperlink r:id="rId19056" ref="U1452"/>
    <hyperlink r:id="rId19057" ref="V1452"/>
    <hyperlink r:id="rId19058" ref="W1452"/>
    <hyperlink r:id="rId19059" ref="X1452"/>
    <hyperlink r:id="rId19060" ref="Z1452"/>
    <hyperlink r:id="rId19061" ref="B1453"/>
    <hyperlink r:id="rId19062" ref="C1453"/>
    <hyperlink r:id="rId19063" ref="J1453"/>
    <hyperlink r:id="rId19064" ref="K1453"/>
    <hyperlink r:id="rId19065" ref="M1453"/>
    <hyperlink r:id="rId19066" ref="N1453"/>
    <hyperlink r:id="rId19067" ref="S1453"/>
    <hyperlink r:id="rId19068" ref="T1453"/>
    <hyperlink r:id="rId19069" ref="U1453"/>
    <hyperlink r:id="rId19070" ref="V1453"/>
    <hyperlink r:id="rId19071" ref="W1453"/>
    <hyperlink r:id="rId19072" ref="X1453"/>
    <hyperlink r:id="rId19073" ref="Y1453"/>
    <hyperlink r:id="rId19074" ref="Z1453"/>
    <hyperlink r:id="rId19075" ref="B1454"/>
    <hyperlink r:id="rId19076" ref="C1454"/>
    <hyperlink r:id="rId19077" ref="J1454"/>
    <hyperlink r:id="rId19078" ref="K1454"/>
    <hyperlink r:id="rId19079" ref="M1454"/>
    <hyperlink r:id="rId19080" ref="N1454"/>
    <hyperlink r:id="rId19081" ref="S1454"/>
    <hyperlink r:id="rId19082" ref="T1454"/>
    <hyperlink r:id="rId19083" ref="U1454"/>
    <hyperlink r:id="rId19084" ref="V1454"/>
    <hyperlink r:id="rId19085" ref="W1454"/>
    <hyperlink r:id="rId19086" ref="X1454"/>
    <hyperlink r:id="rId19087" ref="Y1454"/>
    <hyperlink r:id="rId19088" ref="Z1454"/>
    <hyperlink r:id="rId19089" ref="B1455"/>
    <hyperlink r:id="rId19090" ref="C1455"/>
    <hyperlink r:id="rId19091" ref="J1455"/>
    <hyperlink r:id="rId19092" ref="K1455"/>
    <hyperlink r:id="rId19093" ref="N1455"/>
    <hyperlink r:id="rId19094" ref="S1455"/>
    <hyperlink r:id="rId19095" ref="T1455"/>
    <hyperlink r:id="rId19096" ref="U1455"/>
    <hyperlink r:id="rId19097" ref="V1455"/>
    <hyperlink r:id="rId19098" ref="W1455"/>
    <hyperlink r:id="rId19099" ref="X1455"/>
    <hyperlink r:id="rId19100" ref="Y1455"/>
    <hyperlink r:id="rId19101" ref="Z1455"/>
    <hyperlink r:id="rId19102" ref="B1456"/>
    <hyperlink r:id="rId19103" ref="C1456"/>
    <hyperlink r:id="rId19104" ref="J1456"/>
    <hyperlink r:id="rId19105" ref="K1456"/>
    <hyperlink r:id="rId19106" ref="M1456"/>
    <hyperlink r:id="rId19107" ref="N1456"/>
    <hyperlink r:id="rId19108" ref="S1456"/>
    <hyperlink r:id="rId19109" ref="T1456"/>
    <hyperlink r:id="rId19110" ref="U1456"/>
    <hyperlink r:id="rId19111" ref="V1456"/>
    <hyperlink r:id="rId19112" ref="W1456"/>
    <hyperlink r:id="rId19113" ref="X1456"/>
    <hyperlink r:id="rId19114" ref="Y1456"/>
    <hyperlink r:id="rId19115" ref="Z1456"/>
    <hyperlink r:id="rId19116" ref="B1457"/>
    <hyperlink r:id="rId19117" ref="C1457"/>
    <hyperlink r:id="rId19118" ref="J1457"/>
    <hyperlink r:id="rId19119" ref="K1457"/>
    <hyperlink r:id="rId19120" ref="N1457"/>
    <hyperlink r:id="rId19121" ref="S1457"/>
    <hyperlink r:id="rId19122" ref="T1457"/>
    <hyperlink r:id="rId19123" ref="U1457"/>
    <hyperlink r:id="rId19124" ref="V1457"/>
    <hyperlink r:id="rId19125" ref="W1457"/>
    <hyperlink r:id="rId19126" ref="X1457"/>
    <hyperlink r:id="rId19127" ref="Y1457"/>
    <hyperlink r:id="rId19128" ref="Z1457"/>
    <hyperlink r:id="rId19129" ref="B1458"/>
    <hyperlink r:id="rId19130" ref="C1458"/>
    <hyperlink r:id="rId19131" ref="J1458"/>
    <hyperlink r:id="rId19132" ref="K1458"/>
    <hyperlink r:id="rId19133" ref="M1458"/>
    <hyperlink r:id="rId19134" ref="N1458"/>
    <hyperlink r:id="rId19135" ref="S1458"/>
    <hyperlink r:id="rId19136" ref="T1458"/>
    <hyperlink r:id="rId19137" ref="U1458"/>
    <hyperlink r:id="rId19138" ref="V1458"/>
    <hyperlink r:id="rId19139" ref="W1458"/>
    <hyperlink r:id="rId19140" ref="X1458"/>
    <hyperlink r:id="rId19141" ref="Y1458"/>
    <hyperlink r:id="rId19142" ref="Z1458"/>
    <hyperlink r:id="rId19143" ref="B1459"/>
    <hyperlink r:id="rId19144" ref="C1459"/>
    <hyperlink r:id="rId19145" ref="J1459"/>
    <hyperlink r:id="rId19146" ref="K1459"/>
    <hyperlink r:id="rId19147" ref="M1459"/>
    <hyperlink r:id="rId19148" ref="N1459"/>
    <hyperlink r:id="rId19149" ref="S1459"/>
    <hyperlink r:id="rId19150" ref="T1459"/>
    <hyperlink r:id="rId19151" ref="U1459"/>
    <hyperlink r:id="rId19152" ref="V1459"/>
    <hyperlink r:id="rId19153" ref="W1459"/>
    <hyperlink r:id="rId19154" ref="X1459"/>
    <hyperlink r:id="rId19155" ref="Y1459"/>
    <hyperlink r:id="rId19156" ref="Z1459"/>
    <hyperlink r:id="rId19157" ref="B1460"/>
    <hyperlink r:id="rId19158" ref="C1460"/>
    <hyperlink r:id="rId19159" ref="J1460"/>
    <hyperlink r:id="rId19160" ref="K1460"/>
    <hyperlink r:id="rId19161" ref="M1460"/>
    <hyperlink r:id="rId19162" ref="N1460"/>
    <hyperlink r:id="rId19163" ref="S1460"/>
    <hyperlink r:id="rId19164" ref="T1460"/>
    <hyperlink r:id="rId19165" ref="U1460"/>
    <hyperlink r:id="rId19166" ref="V1460"/>
    <hyperlink r:id="rId19167" ref="W1460"/>
    <hyperlink r:id="rId19168" ref="X1460"/>
    <hyperlink r:id="rId19169" ref="Y1460"/>
    <hyperlink r:id="rId19170" ref="Z1460"/>
    <hyperlink r:id="rId19171" ref="B1461"/>
    <hyperlink r:id="rId19172" ref="C1461"/>
    <hyperlink r:id="rId19173" ref="J1461"/>
    <hyperlink r:id="rId19174" ref="K1461"/>
    <hyperlink r:id="rId19175" ref="M1461"/>
    <hyperlink r:id="rId19176" ref="N1461"/>
    <hyperlink r:id="rId19177" ref="S1461"/>
    <hyperlink r:id="rId19178" ref="T1461"/>
    <hyperlink r:id="rId19179" ref="U1461"/>
    <hyperlink r:id="rId19180" ref="V1461"/>
    <hyperlink r:id="rId19181" ref="W1461"/>
    <hyperlink r:id="rId19182" ref="X1461"/>
    <hyperlink r:id="rId19183" ref="Y1461"/>
    <hyperlink r:id="rId19184" ref="Z1461"/>
    <hyperlink r:id="rId19185" ref="B1462"/>
    <hyperlink r:id="rId19186" ref="C1462"/>
    <hyperlink r:id="rId19187" ref="J1462"/>
    <hyperlink r:id="rId19188" ref="K1462"/>
    <hyperlink r:id="rId19189" ref="S1462"/>
    <hyperlink r:id="rId19190" ref="T1462"/>
    <hyperlink r:id="rId19191" ref="U1462"/>
    <hyperlink r:id="rId19192" ref="V1462"/>
    <hyperlink r:id="rId19193" ref="W1462"/>
    <hyperlink r:id="rId19194" ref="X1462"/>
    <hyperlink r:id="rId19195" ref="Y1462"/>
    <hyperlink r:id="rId19196" ref="Z1462"/>
    <hyperlink r:id="rId19197" ref="B1463"/>
    <hyperlink r:id="rId19198" ref="C1463"/>
    <hyperlink r:id="rId19199" ref="J1463"/>
    <hyperlink r:id="rId19200" ref="K1463"/>
    <hyperlink r:id="rId19201" ref="N1463"/>
    <hyperlink r:id="rId19202" ref="S1463"/>
    <hyperlink r:id="rId19203" ref="T1463"/>
    <hyperlink r:id="rId19204" ref="U1463"/>
    <hyperlink r:id="rId19205" ref="V1463"/>
    <hyperlink r:id="rId19206" ref="W1463"/>
    <hyperlink r:id="rId19207" ref="X1463"/>
    <hyperlink r:id="rId19208" ref="Y1463"/>
    <hyperlink r:id="rId19209" ref="Z1463"/>
    <hyperlink r:id="rId19210" ref="B1464"/>
    <hyperlink r:id="rId19211" ref="C1464"/>
    <hyperlink r:id="rId19212" ref="J1464"/>
    <hyperlink r:id="rId19213" ref="K1464"/>
    <hyperlink r:id="rId19214" ref="M1464"/>
    <hyperlink r:id="rId19215" ref="N1464"/>
    <hyperlink r:id="rId19216" ref="S1464"/>
    <hyperlink r:id="rId19217" ref="T1464"/>
    <hyperlink r:id="rId19218" ref="U1464"/>
    <hyperlink r:id="rId19219" ref="V1464"/>
    <hyperlink r:id="rId19220" ref="W1464"/>
    <hyperlink r:id="rId19221" ref="X1464"/>
    <hyperlink r:id="rId19222" ref="Y1464"/>
    <hyperlink r:id="rId19223" ref="Z1464"/>
    <hyperlink r:id="rId19224" ref="B1465"/>
    <hyperlink r:id="rId19225" ref="C1465"/>
    <hyperlink r:id="rId19226" ref="J1465"/>
    <hyperlink r:id="rId19227" ref="K1465"/>
    <hyperlink r:id="rId19228" ref="M1465"/>
    <hyperlink r:id="rId19229" ref="N1465"/>
    <hyperlink r:id="rId19230" ref="S1465"/>
    <hyperlink r:id="rId19231" ref="T1465"/>
    <hyperlink r:id="rId19232" ref="U1465"/>
    <hyperlink r:id="rId19233" ref="V1465"/>
    <hyperlink r:id="rId19234" ref="W1465"/>
    <hyperlink r:id="rId19235" ref="X1465"/>
    <hyperlink r:id="rId19236" ref="Y1465"/>
    <hyperlink r:id="rId19237" ref="Z1465"/>
    <hyperlink r:id="rId19238" ref="B1466"/>
    <hyperlink r:id="rId19239" ref="C1466"/>
    <hyperlink r:id="rId19240" ref="J1466"/>
    <hyperlink r:id="rId19241" ref="K1466"/>
    <hyperlink r:id="rId19242" ref="M1466"/>
    <hyperlink r:id="rId19243" ref="N1466"/>
    <hyperlink r:id="rId19244" ref="S1466"/>
    <hyperlink r:id="rId19245" ref="T1466"/>
    <hyperlink r:id="rId19246" ref="U1466"/>
    <hyperlink r:id="rId19247" ref="V1466"/>
    <hyperlink r:id="rId19248" ref="W1466"/>
    <hyperlink r:id="rId19249" ref="X1466"/>
    <hyperlink r:id="rId19250" ref="Y1466"/>
    <hyperlink r:id="rId19251" ref="Z1466"/>
    <hyperlink r:id="rId19252" ref="B1467"/>
    <hyperlink r:id="rId19253" ref="C1467"/>
    <hyperlink r:id="rId19254" ref="J1467"/>
    <hyperlink r:id="rId19255" ref="K1467"/>
    <hyperlink r:id="rId19256" ref="M1467"/>
    <hyperlink r:id="rId19257" ref="N1467"/>
    <hyperlink r:id="rId19258" ref="S1467"/>
    <hyperlink r:id="rId19259" ref="T1467"/>
    <hyperlink r:id="rId19260" ref="U1467"/>
    <hyperlink r:id="rId19261" ref="V1467"/>
    <hyperlink r:id="rId19262" ref="W1467"/>
    <hyperlink r:id="rId19263" ref="X1467"/>
    <hyperlink r:id="rId19264" ref="Y1467"/>
    <hyperlink r:id="rId19265" ref="Z1467"/>
    <hyperlink r:id="rId19266" ref="B1468"/>
    <hyperlink r:id="rId19267" ref="C1468"/>
    <hyperlink r:id="rId19268" ref="J1468"/>
    <hyperlink r:id="rId19269" ref="K1468"/>
    <hyperlink r:id="rId19270" ref="M1468"/>
    <hyperlink r:id="rId19271" ref="N1468"/>
    <hyperlink r:id="rId19272" ref="S1468"/>
    <hyperlink r:id="rId19273" ref="T1468"/>
    <hyperlink r:id="rId19274" ref="U1468"/>
    <hyperlink r:id="rId19275" ref="V1468"/>
    <hyperlink r:id="rId19276" ref="W1468"/>
    <hyperlink r:id="rId19277" ref="X1468"/>
    <hyperlink r:id="rId19278" ref="Y1468"/>
    <hyperlink r:id="rId19279" ref="Z1468"/>
    <hyperlink r:id="rId19280" ref="B1469"/>
    <hyperlink r:id="rId19281" ref="C1469"/>
    <hyperlink r:id="rId19282" ref="J1469"/>
    <hyperlink r:id="rId19283" ref="K1469"/>
    <hyperlink r:id="rId19284" ref="M1469"/>
    <hyperlink r:id="rId19285" ref="N1469"/>
    <hyperlink r:id="rId19286" ref="S1469"/>
    <hyperlink r:id="rId19287" ref="T1469"/>
    <hyperlink r:id="rId19288" ref="U1469"/>
    <hyperlink r:id="rId19289" ref="V1469"/>
    <hyperlink r:id="rId19290" ref="W1469"/>
    <hyperlink r:id="rId19291" ref="X1469"/>
    <hyperlink r:id="rId19292" ref="Y1469"/>
    <hyperlink r:id="rId19293" ref="Z1469"/>
    <hyperlink r:id="rId19294" ref="B1470"/>
    <hyperlink r:id="rId19295" ref="C1470"/>
    <hyperlink r:id="rId19296" ref="J1470"/>
    <hyperlink r:id="rId19297" ref="K1470"/>
    <hyperlink r:id="rId19298" ref="M1470"/>
    <hyperlink r:id="rId19299" ref="N1470"/>
    <hyperlink r:id="rId19300" ref="S1470"/>
    <hyperlink r:id="rId19301" ref="T1470"/>
    <hyperlink r:id="rId19302" ref="U1470"/>
    <hyperlink r:id="rId19303" ref="V1470"/>
    <hyperlink r:id="rId19304" ref="W1470"/>
    <hyperlink r:id="rId19305" ref="X1470"/>
    <hyperlink r:id="rId19306" ref="Y1470"/>
    <hyperlink r:id="rId19307" ref="Z1470"/>
    <hyperlink r:id="rId19308" ref="B1471"/>
    <hyperlink r:id="rId19309" ref="C1471"/>
    <hyperlink r:id="rId19310" ref="J1471"/>
    <hyperlink r:id="rId19311" ref="K1471"/>
    <hyperlink r:id="rId19312" ref="S1471"/>
    <hyperlink r:id="rId19313" ref="T1471"/>
    <hyperlink r:id="rId19314" ref="U1471"/>
    <hyperlink r:id="rId19315" ref="V1471"/>
    <hyperlink r:id="rId19316" ref="W1471"/>
    <hyperlink r:id="rId19317" ref="X1471"/>
    <hyperlink r:id="rId19318" ref="Y1471"/>
    <hyperlink r:id="rId19319" ref="Z1471"/>
    <hyperlink r:id="rId19320" ref="B1472"/>
    <hyperlink r:id="rId19321" ref="C1472"/>
    <hyperlink r:id="rId19322" ref="J1472"/>
    <hyperlink r:id="rId19323" ref="K1472"/>
    <hyperlink r:id="rId19324" ref="M1472"/>
    <hyperlink r:id="rId19325" ref="N1472"/>
    <hyperlink r:id="rId19326" ref="T1472"/>
    <hyperlink r:id="rId19327" ref="U1472"/>
    <hyperlink r:id="rId19328" ref="V1472"/>
    <hyperlink r:id="rId19329" ref="W1472"/>
    <hyperlink r:id="rId19330" ref="X1472"/>
    <hyperlink r:id="rId19331" ref="Z1472"/>
    <hyperlink r:id="rId19332" ref="B1473"/>
    <hyperlink r:id="rId19333" ref="C1473"/>
    <hyperlink r:id="rId19334" ref="J1473"/>
    <hyperlink r:id="rId19335" ref="K1473"/>
    <hyperlink r:id="rId19336" ref="M1473"/>
    <hyperlink r:id="rId19337" ref="N1473"/>
    <hyperlink r:id="rId19338" ref="S1473"/>
    <hyperlink r:id="rId19339" ref="T1473"/>
    <hyperlink r:id="rId19340" ref="U1473"/>
    <hyperlink r:id="rId19341" ref="V1473"/>
    <hyperlink r:id="rId19342" ref="W1473"/>
    <hyperlink r:id="rId19343" ref="X1473"/>
    <hyperlink r:id="rId19344" ref="Y1473"/>
    <hyperlink r:id="rId19345" ref="Z1473"/>
    <hyperlink r:id="rId19346" ref="B1474"/>
    <hyperlink r:id="rId19347" ref="C1474"/>
    <hyperlink r:id="rId19348" ref="J1474"/>
    <hyperlink r:id="rId19349" ref="K1474"/>
    <hyperlink r:id="rId19350" ref="M1474"/>
    <hyperlink r:id="rId19351" ref="N1474"/>
    <hyperlink r:id="rId19352" ref="S1474"/>
    <hyperlink r:id="rId19353" ref="T1474"/>
    <hyperlink r:id="rId19354" ref="U1474"/>
    <hyperlink r:id="rId19355" ref="V1474"/>
    <hyperlink r:id="rId19356" ref="W1474"/>
    <hyperlink r:id="rId19357" ref="X1474"/>
    <hyperlink r:id="rId19358" ref="Y1474"/>
    <hyperlink r:id="rId19359" ref="Z1474"/>
    <hyperlink r:id="rId19360" ref="B1475"/>
    <hyperlink r:id="rId19361" ref="C1475"/>
    <hyperlink r:id="rId19362" ref="J1475"/>
    <hyperlink r:id="rId19363" ref="K1475"/>
    <hyperlink r:id="rId19364" ref="M1475"/>
    <hyperlink r:id="rId19365" ref="N1475"/>
    <hyperlink r:id="rId19366" ref="S1475"/>
    <hyperlink r:id="rId19367" ref="T1475"/>
    <hyperlink r:id="rId19368" ref="U1475"/>
    <hyperlink r:id="rId19369" ref="V1475"/>
    <hyperlink r:id="rId19370" ref="W1475"/>
    <hyperlink r:id="rId19371" ref="X1475"/>
    <hyperlink r:id="rId19372" ref="Y1475"/>
    <hyperlink r:id="rId19373" ref="Z1475"/>
    <hyperlink r:id="rId19374" ref="B1476"/>
    <hyperlink r:id="rId19375" ref="C1476"/>
    <hyperlink r:id="rId19376" ref="J1476"/>
    <hyperlink r:id="rId19377" ref="K1476"/>
    <hyperlink r:id="rId19378" ref="M1476"/>
    <hyperlink r:id="rId19379" ref="N1476"/>
    <hyperlink r:id="rId19380" ref="S1476"/>
    <hyperlink r:id="rId19381" ref="T1476"/>
    <hyperlink r:id="rId19382" ref="U1476"/>
    <hyperlink r:id="rId19383" ref="V1476"/>
    <hyperlink r:id="rId19384" ref="W1476"/>
    <hyperlink r:id="rId19385" ref="X1476"/>
    <hyperlink r:id="rId19386" ref="Y1476"/>
    <hyperlink r:id="rId19387" ref="Z1476"/>
    <hyperlink r:id="rId19388" ref="B1477"/>
    <hyperlink r:id="rId19389" ref="C1477"/>
    <hyperlink r:id="rId19390" ref="J1477"/>
    <hyperlink r:id="rId19391" ref="K1477"/>
    <hyperlink r:id="rId19392" ref="S1477"/>
    <hyperlink r:id="rId19393" ref="T1477"/>
    <hyperlink r:id="rId19394" ref="U1477"/>
    <hyperlink r:id="rId19395" ref="V1477"/>
    <hyperlink r:id="rId19396" ref="W1477"/>
    <hyperlink r:id="rId19397" ref="X1477"/>
    <hyperlink r:id="rId19398" ref="Y1477"/>
    <hyperlink r:id="rId19399" ref="Z1477"/>
    <hyperlink r:id="rId19400" ref="B1478"/>
    <hyperlink r:id="rId19401" ref="C1478"/>
    <hyperlink r:id="rId19402" ref="J1478"/>
    <hyperlink r:id="rId19403" ref="K1478"/>
    <hyperlink r:id="rId19404" ref="M1478"/>
    <hyperlink r:id="rId19405" ref="N1478"/>
    <hyperlink r:id="rId19406" ref="S1478"/>
    <hyperlink r:id="rId19407" ref="T1478"/>
    <hyperlink r:id="rId19408" ref="U1478"/>
    <hyperlink r:id="rId19409" ref="V1478"/>
    <hyperlink r:id="rId19410" ref="W1478"/>
    <hyperlink r:id="rId19411" ref="X1478"/>
    <hyperlink r:id="rId19412" ref="Y1478"/>
    <hyperlink r:id="rId19413" ref="Z1478"/>
    <hyperlink r:id="rId19414" ref="B1479"/>
    <hyperlink r:id="rId19415" ref="C1479"/>
    <hyperlink r:id="rId19416" ref="J1479"/>
    <hyperlink r:id="rId19417" ref="K1479"/>
    <hyperlink r:id="rId19418" ref="M1479"/>
    <hyperlink r:id="rId19419" ref="N1479"/>
    <hyperlink r:id="rId19420" ref="S1479"/>
    <hyperlink r:id="rId19421" ref="T1479"/>
    <hyperlink r:id="rId19422" ref="U1479"/>
    <hyperlink r:id="rId19423" ref="V1479"/>
    <hyperlink r:id="rId19424" ref="W1479"/>
    <hyperlink r:id="rId19425" ref="X1479"/>
    <hyperlink r:id="rId19426" ref="Z1479"/>
    <hyperlink r:id="rId19427" ref="B1480"/>
    <hyperlink r:id="rId19428" ref="C1480"/>
    <hyperlink r:id="rId19429" ref="J1480"/>
    <hyperlink r:id="rId19430" ref="K1480"/>
    <hyperlink r:id="rId19431" ref="S1480"/>
    <hyperlink r:id="rId19432" ref="T1480"/>
    <hyperlink r:id="rId19433" ref="U1480"/>
    <hyperlink r:id="rId19434" ref="V1480"/>
    <hyperlink r:id="rId19435" ref="W1480"/>
    <hyperlink r:id="rId19436" ref="X1480"/>
    <hyperlink r:id="rId19437" ref="Y1480"/>
    <hyperlink r:id="rId19438" ref="Z1480"/>
    <hyperlink r:id="rId19439" ref="B1481"/>
    <hyperlink r:id="rId19440" ref="C1481"/>
    <hyperlink r:id="rId19441" ref="J1481"/>
    <hyperlink r:id="rId19442" ref="K1481"/>
    <hyperlink r:id="rId19443" ref="M1481"/>
    <hyperlink r:id="rId19444" ref="N1481"/>
    <hyperlink r:id="rId19445" ref="S1481"/>
    <hyperlink r:id="rId19446" ref="T1481"/>
    <hyperlink r:id="rId19447" ref="U1481"/>
    <hyperlink r:id="rId19448" ref="V1481"/>
    <hyperlink r:id="rId19449" ref="W1481"/>
    <hyperlink r:id="rId19450" ref="X1481"/>
    <hyperlink r:id="rId19451" ref="Y1481"/>
    <hyperlink r:id="rId19452" ref="Z1481"/>
    <hyperlink r:id="rId19453" ref="B1482"/>
    <hyperlink r:id="rId19454" ref="C1482"/>
    <hyperlink r:id="rId19455" ref="J1482"/>
    <hyperlink r:id="rId19456" ref="K1482"/>
    <hyperlink r:id="rId19457" ref="M1482"/>
    <hyperlink r:id="rId19458" ref="N1482"/>
    <hyperlink r:id="rId19459" ref="S1482"/>
    <hyperlink r:id="rId19460" ref="T1482"/>
    <hyperlink r:id="rId19461" ref="U1482"/>
    <hyperlink r:id="rId19462" ref="V1482"/>
    <hyperlink r:id="rId19463" ref="W1482"/>
    <hyperlink r:id="rId19464" ref="X1482"/>
    <hyperlink r:id="rId19465" ref="Y1482"/>
    <hyperlink r:id="rId19466" ref="Z1482"/>
    <hyperlink r:id="rId19467" ref="B1483"/>
    <hyperlink r:id="rId19468" ref="C1483"/>
    <hyperlink r:id="rId19469" ref="J1483"/>
    <hyperlink r:id="rId19470" ref="K1483"/>
    <hyperlink r:id="rId19471" ref="M1483"/>
    <hyperlink r:id="rId19472" ref="N1483"/>
    <hyperlink r:id="rId19473" ref="S1483"/>
    <hyperlink r:id="rId19474" ref="T1483"/>
    <hyperlink r:id="rId19475" ref="U1483"/>
    <hyperlink r:id="rId19476" ref="V1483"/>
    <hyperlink r:id="rId19477" ref="W1483"/>
    <hyperlink r:id="rId19478" ref="X1483"/>
    <hyperlink r:id="rId19479" ref="Y1483"/>
    <hyperlink r:id="rId19480" ref="Z1483"/>
    <hyperlink r:id="rId19481" ref="B1484"/>
    <hyperlink r:id="rId19482" ref="C1484"/>
    <hyperlink r:id="rId19483" ref="J1484"/>
    <hyperlink r:id="rId19484" ref="K1484"/>
    <hyperlink r:id="rId19485" ref="M1484"/>
    <hyperlink r:id="rId19486" ref="N1484"/>
    <hyperlink r:id="rId19487" ref="S1484"/>
    <hyperlink r:id="rId19488" ref="T1484"/>
    <hyperlink r:id="rId19489" ref="U1484"/>
    <hyperlink r:id="rId19490" ref="V1484"/>
    <hyperlink r:id="rId19491" ref="W1484"/>
    <hyperlink r:id="rId19492" ref="X1484"/>
    <hyperlink r:id="rId19493" ref="Y1484"/>
    <hyperlink r:id="rId19494" ref="Z1484"/>
    <hyperlink r:id="rId19495" ref="B1485"/>
    <hyperlink r:id="rId19496" ref="C1485"/>
    <hyperlink r:id="rId19497" ref="J1485"/>
    <hyperlink r:id="rId19498" ref="K1485"/>
    <hyperlink r:id="rId19499" ref="M1485"/>
    <hyperlink r:id="rId19500" ref="N1485"/>
    <hyperlink r:id="rId19501" ref="S1485"/>
    <hyperlink r:id="rId19502" ref="T1485"/>
    <hyperlink r:id="rId19503" ref="U1485"/>
    <hyperlink r:id="rId19504" ref="V1485"/>
    <hyperlink r:id="rId19505" ref="W1485"/>
    <hyperlink r:id="rId19506" ref="X1485"/>
    <hyperlink r:id="rId19507" ref="Y1485"/>
    <hyperlink r:id="rId19508" ref="Z1485"/>
    <hyperlink r:id="rId19509" ref="B1486"/>
    <hyperlink r:id="rId19510" ref="C1486"/>
    <hyperlink r:id="rId19511" ref="J1486"/>
    <hyperlink r:id="rId19512" ref="K1486"/>
    <hyperlink r:id="rId19513" ref="M1486"/>
    <hyperlink r:id="rId19514" ref="N1486"/>
    <hyperlink r:id="rId19515" ref="S1486"/>
    <hyperlink r:id="rId19516" ref="T1486"/>
    <hyperlink r:id="rId19517" ref="U1486"/>
    <hyperlink r:id="rId19518" ref="V1486"/>
    <hyperlink r:id="rId19519" ref="W1486"/>
    <hyperlink r:id="rId19520" ref="X1486"/>
    <hyperlink r:id="rId19521" ref="Y1486"/>
    <hyperlink r:id="rId19522" ref="Z1486"/>
    <hyperlink r:id="rId19523" ref="B1487"/>
    <hyperlink r:id="rId19524" ref="C1487"/>
    <hyperlink r:id="rId19525" ref="J1487"/>
    <hyperlink r:id="rId19526" ref="K1487"/>
    <hyperlink r:id="rId19527" ref="M1487"/>
    <hyperlink r:id="rId19528" ref="N1487"/>
    <hyperlink r:id="rId19529" ref="S1487"/>
    <hyperlink r:id="rId19530" ref="T1487"/>
    <hyperlink r:id="rId19531" ref="U1487"/>
    <hyperlink r:id="rId19532" ref="V1487"/>
    <hyperlink r:id="rId19533" ref="W1487"/>
    <hyperlink r:id="rId19534" ref="X1487"/>
    <hyperlink r:id="rId19535" ref="Y1487"/>
    <hyperlink r:id="rId19536" ref="Z1487"/>
    <hyperlink r:id="rId19537" ref="B1488"/>
    <hyperlink r:id="rId19538" ref="C1488"/>
    <hyperlink r:id="rId19539" ref="J1488"/>
    <hyperlink r:id="rId19540" ref="K1488"/>
    <hyperlink r:id="rId19541" ref="M1488"/>
    <hyperlink r:id="rId19542" ref="N1488"/>
    <hyperlink r:id="rId19543" ref="S1488"/>
    <hyperlink r:id="rId19544" ref="T1488"/>
    <hyperlink r:id="rId19545" ref="U1488"/>
    <hyperlink r:id="rId19546" ref="V1488"/>
    <hyperlink r:id="rId19547" ref="W1488"/>
    <hyperlink r:id="rId19548" ref="X1488"/>
    <hyperlink r:id="rId19549" ref="Y1488"/>
    <hyperlink r:id="rId19550" ref="Z1488"/>
    <hyperlink r:id="rId19551" ref="B1489"/>
    <hyperlink r:id="rId19552" ref="C1489"/>
    <hyperlink r:id="rId19553" ref="J1489"/>
    <hyperlink r:id="rId19554" ref="K1489"/>
    <hyperlink r:id="rId19555" ref="N1489"/>
    <hyperlink r:id="rId19556" ref="S1489"/>
    <hyperlink r:id="rId19557" ref="T1489"/>
    <hyperlink r:id="rId19558" ref="U1489"/>
    <hyperlink r:id="rId19559" ref="V1489"/>
    <hyperlink r:id="rId19560" ref="W1489"/>
    <hyperlink r:id="rId19561" ref="X1489"/>
    <hyperlink r:id="rId19562" ref="Y1489"/>
    <hyperlink r:id="rId19563" ref="Z1489"/>
    <hyperlink r:id="rId19564" ref="B1490"/>
    <hyperlink r:id="rId19565" ref="C1490"/>
    <hyperlink r:id="rId19566" ref="J1490"/>
    <hyperlink r:id="rId19567" ref="K1490"/>
    <hyperlink r:id="rId19568" ref="M1490"/>
    <hyperlink r:id="rId19569" ref="N1490"/>
    <hyperlink r:id="rId19570" ref="S1490"/>
    <hyperlink r:id="rId19571" ref="T1490"/>
    <hyperlink r:id="rId19572" ref="U1490"/>
    <hyperlink r:id="rId19573" ref="V1490"/>
    <hyperlink r:id="rId19574" ref="W1490"/>
    <hyperlink r:id="rId19575" ref="X1490"/>
    <hyperlink r:id="rId19576" ref="Y1490"/>
    <hyperlink r:id="rId19577" ref="Z1490"/>
    <hyperlink r:id="rId19578" ref="B1491"/>
    <hyperlink r:id="rId19579" ref="C1491"/>
    <hyperlink r:id="rId19580" ref="J1491"/>
    <hyperlink r:id="rId19581" ref="K1491"/>
    <hyperlink r:id="rId19582" ref="S1491"/>
    <hyperlink r:id="rId19583" ref="T1491"/>
    <hyperlink r:id="rId19584" ref="U1491"/>
    <hyperlink r:id="rId19585" ref="V1491"/>
    <hyperlink r:id="rId19586" ref="W1491"/>
    <hyperlink r:id="rId19587" ref="X1491"/>
    <hyperlink r:id="rId19588" ref="Y1491"/>
    <hyperlink r:id="rId19589" ref="Z1491"/>
    <hyperlink r:id="rId19590" ref="B1492"/>
    <hyperlink r:id="rId19591" ref="C1492"/>
    <hyperlink r:id="rId19592" ref="J1492"/>
    <hyperlink r:id="rId19593" ref="K1492"/>
    <hyperlink r:id="rId19594" ref="M1492"/>
    <hyperlink r:id="rId19595" ref="N1492"/>
    <hyperlink r:id="rId19596" ref="T1492"/>
    <hyperlink r:id="rId19597" ref="U1492"/>
    <hyperlink r:id="rId19598" ref="V1492"/>
    <hyperlink r:id="rId19599" ref="W1492"/>
    <hyperlink r:id="rId19600" ref="X1492"/>
    <hyperlink r:id="rId19601" ref="Y1492"/>
    <hyperlink r:id="rId19602" ref="Z1492"/>
    <hyperlink r:id="rId19603" ref="B1493"/>
    <hyperlink r:id="rId19604" ref="C1493"/>
    <hyperlink r:id="rId19605" ref="J1493"/>
    <hyperlink r:id="rId19606" ref="K1493"/>
    <hyperlink r:id="rId19607" ref="N1493"/>
    <hyperlink r:id="rId19608" ref="S1493"/>
    <hyperlink r:id="rId19609" ref="T1493"/>
    <hyperlink r:id="rId19610" ref="U1493"/>
    <hyperlink r:id="rId19611" ref="V1493"/>
    <hyperlink r:id="rId19612" ref="W1493"/>
    <hyperlink r:id="rId19613" ref="X1493"/>
    <hyperlink r:id="rId19614" ref="Y1493"/>
    <hyperlink r:id="rId19615" ref="Z1493"/>
    <hyperlink r:id="rId19616" ref="B1494"/>
    <hyperlink r:id="rId19617" ref="C1494"/>
    <hyperlink r:id="rId19618" ref="J1494"/>
    <hyperlink r:id="rId19619" ref="K1494"/>
    <hyperlink r:id="rId19620" ref="S1494"/>
    <hyperlink r:id="rId19621" ref="T1494"/>
    <hyperlink r:id="rId19622" ref="U1494"/>
    <hyperlink r:id="rId19623" ref="V1494"/>
    <hyperlink r:id="rId19624" ref="W1494"/>
    <hyperlink r:id="rId19625" ref="X1494"/>
    <hyperlink r:id="rId19626" ref="Y1494"/>
    <hyperlink r:id="rId19627" ref="Z1494"/>
    <hyperlink r:id="rId19628" ref="B1495"/>
    <hyperlink r:id="rId19629" ref="C1495"/>
    <hyperlink r:id="rId19630" ref="J1495"/>
    <hyperlink r:id="rId19631" ref="K1495"/>
    <hyperlink r:id="rId19632" ref="S1495"/>
    <hyperlink r:id="rId19633" ref="T1495"/>
    <hyperlink r:id="rId19634" ref="U1495"/>
    <hyperlink r:id="rId19635" ref="V1495"/>
    <hyperlink r:id="rId19636" ref="W1495"/>
    <hyperlink r:id="rId19637" ref="X1495"/>
    <hyperlink r:id="rId19638" ref="Y1495"/>
    <hyperlink r:id="rId19639" ref="Z1495"/>
    <hyperlink r:id="rId19640" ref="B1496"/>
    <hyperlink r:id="rId19641" ref="C1496"/>
    <hyperlink r:id="rId19642" ref="J1496"/>
    <hyperlink r:id="rId19643" ref="K1496"/>
    <hyperlink r:id="rId19644" ref="M1496"/>
    <hyperlink r:id="rId19645" ref="N1496"/>
    <hyperlink r:id="rId19646" ref="S1496"/>
    <hyperlink r:id="rId19647" ref="T1496"/>
    <hyperlink r:id="rId19648" ref="U1496"/>
    <hyperlink r:id="rId19649" ref="V1496"/>
    <hyperlink r:id="rId19650" ref="W1496"/>
    <hyperlink r:id="rId19651" ref="X1496"/>
    <hyperlink r:id="rId19652" ref="Y1496"/>
    <hyperlink r:id="rId19653" ref="Z1496"/>
    <hyperlink r:id="rId19654" ref="B1497"/>
    <hyperlink r:id="rId19655" ref="C1497"/>
    <hyperlink r:id="rId19656" ref="J1497"/>
    <hyperlink r:id="rId19657" ref="K1497"/>
    <hyperlink r:id="rId19658" ref="S1497"/>
    <hyperlink r:id="rId19659" ref="T1497"/>
    <hyperlink r:id="rId19660" ref="U1497"/>
    <hyperlink r:id="rId19661" ref="V1497"/>
    <hyperlink r:id="rId19662" ref="W1497"/>
    <hyperlink r:id="rId19663" ref="X1497"/>
    <hyperlink r:id="rId19664" ref="Y1497"/>
    <hyperlink r:id="rId19665" ref="Z1497"/>
    <hyperlink r:id="rId19666" ref="B1498"/>
    <hyperlink r:id="rId19667" ref="C1498"/>
    <hyperlink r:id="rId19668" ref="J1498"/>
    <hyperlink r:id="rId19669" ref="K1498"/>
    <hyperlink r:id="rId19670" ref="M1498"/>
    <hyperlink r:id="rId19671" ref="N1498"/>
    <hyperlink r:id="rId19672" ref="S1498"/>
    <hyperlink r:id="rId19673" ref="T1498"/>
    <hyperlink r:id="rId19674" ref="U1498"/>
    <hyperlink r:id="rId19675" ref="V1498"/>
    <hyperlink r:id="rId19676" ref="W1498"/>
    <hyperlink r:id="rId19677" ref="X1498"/>
    <hyperlink r:id="rId19678" ref="Y1498"/>
    <hyperlink r:id="rId19679" ref="Z1498"/>
    <hyperlink r:id="rId19680" ref="B1499"/>
    <hyperlink r:id="rId19681" ref="C1499"/>
    <hyperlink r:id="rId19682" ref="J1499"/>
    <hyperlink r:id="rId19683" ref="K1499"/>
    <hyperlink r:id="rId19684" ref="S1499"/>
    <hyperlink r:id="rId19685" ref="T1499"/>
    <hyperlink r:id="rId19686" ref="U1499"/>
    <hyperlink r:id="rId19687" ref="V1499"/>
    <hyperlink r:id="rId19688" ref="W1499"/>
    <hyperlink r:id="rId19689" ref="X1499"/>
    <hyperlink r:id="rId19690" ref="Y1499"/>
    <hyperlink r:id="rId19691" ref="Z1499"/>
    <hyperlink r:id="rId19692" ref="B1500"/>
    <hyperlink r:id="rId19693" ref="C1500"/>
    <hyperlink r:id="rId19694" ref="J1500"/>
    <hyperlink r:id="rId19695" ref="K1500"/>
    <hyperlink r:id="rId19696" ref="M1500"/>
    <hyperlink r:id="rId19697" ref="N1500"/>
    <hyperlink r:id="rId19698" ref="S1500"/>
    <hyperlink r:id="rId19699" ref="T1500"/>
    <hyperlink r:id="rId19700" ref="U1500"/>
    <hyperlink r:id="rId19701" ref="V1500"/>
    <hyperlink r:id="rId19702" ref="W1500"/>
    <hyperlink r:id="rId19703" ref="X1500"/>
    <hyperlink r:id="rId19704" ref="Z1500"/>
    <hyperlink r:id="rId19705" ref="B1501"/>
    <hyperlink r:id="rId19706" ref="C1501"/>
    <hyperlink r:id="rId19707" ref="J1501"/>
    <hyperlink r:id="rId19708" ref="K1501"/>
    <hyperlink r:id="rId19709" ref="M1501"/>
    <hyperlink r:id="rId19710" ref="N1501"/>
    <hyperlink r:id="rId19711" ref="S1501"/>
    <hyperlink r:id="rId19712" ref="T1501"/>
    <hyperlink r:id="rId19713" ref="U1501"/>
    <hyperlink r:id="rId19714" ref="V1501"/>
    <hyperlink r:id="rId19715" ref="W1501"/>
    <hyperlink r:id="rId19716" ref="X1501"/>
    <hyperlink r:id="rId19717" ref="Y1501"/>
    <hyperlink r:id="rId19718" ref="Z1501"/>
    <hyperlink r:id="rId19719" ref="B1502"/>
    <hyperlink r:id="rId19720" ref="C1502"/>
    <hyperlink r:id="rId19721" ref="J1502"/>
    <hyperlink r:id="rId19722" ref="K1502"/>
    <hyperlink r:id="rId19723" ref="S1502"/>
    <hyperlink r:id="rId19724" ref="T1502"/>
    <hyperlink r:id="rId19725" ref="U1502"/>
    <hyperlink r:id="rId19726" ref="V1502"/>
    <hyperlink r:id="rId19727" ref="W1502"/>
    <hyperlink r:id="rId19728" ref="X1502"/>
    <hyperlink r:id="rId19729" ref="Y1502"/>
    <hyperlink r:id="rId19730" ref="Z1502"/>
    <hyperlink r:id="rId19731" ref="B1503"/>
    <hyperlink r:id="rId19732" ref="C1503"/>
    <hyperlink r:id="rId19733" ref="J1503"/>
    <hyperlink r:id="rId19734" ref="K1503"/>
    <hyperlink r:id="rId19735" ref="S1503"/>
    <hyperlink r:id="rId19736" ref="T1503"/>
    <hyperlink r:id="rId19737" ref="U1503"/>
    <hyperlink r:id="rId19738" ref="V1503"/>
    <hyperlink r:id="rId19739" ref="W1503"/>
    <hyperlink r:id="rId19740" ref="X1503"/>
    <hyperlink r:id="rId19741" ref="Y1503"/>
    <hyperlink r:id="rId19742" ref="Z1503"/>
    <hyperlink r:id="rId19743" ref="B1504"/>
    <hyperlink r:id="rId19744" ref="C1504"/>
    <hyperlink r:id="rId19745" ref="J1504"/>
    <hyperlink r:id="rId19746" ref="K1504"/>
    <hyperlink r:id="rId19747" ref="M1504"/>
    <hyperlink r:id="rId19748" ref="N1504"/>
    <hyperlink r:id="rId19749" ref="S1504"/>
    <hyperlink r:id="rId19750" ref="T1504"/>
    <hyperlink r:id="rId19751" ref="U1504"/>
    <hyperlink r:id="rId19752" ref="V1504"/>
    <hyperlink r:id="rId19753" ref="W1504"/>
    <hyperlink r:id="rId19754" ref="X1504"/>
    <hyperlink r:id="rId19755" ref="Y1504"/>
    <hyperlink r:id="rId19756" ref="Z1504"/>
    <hyperlink r:id="rId19757" ref="B1505"/>
    <hyperlink r:id="rId19758" ref="C1505"/>
    <hyperlink r:id="rId19759" ref="J1505"/>
    <hyperlink r:id="rId19760" ref="K1505"/>
    <hyperlink r:id="rId19761" ref="N1505"/>
    <hyperlink r:id="rId19762" ref="S1505"/>
    <hyperlink r:id="rId19763" ref="T1505"/>
    <hyperlink r:id="rId19764" ref="U1505"/>
    <hyperlink r:id="rId19765" ref="V1505"/>
    <hyperlink r:id="rId19766" ref="W1505"/>
    <hyperlink r:id="rId19767" ref="X1505"/>
    <hyperlink r:id="rId19768" ref="Y1505"/>
    <hyperlink r:id="rId19769" ref="Z1505"/>
    <hyperlink r:id="rId19770" ref="B1506"/>
    <hyperlink r:id="rId19771" ref="C1506"/>
    <hyperlink r:id="rId19772" ref="J1506"/>
    <hyperlink r:id="rId19773" ref="K1506"/>
    <hyperlink r:id="rId19774" ref="M1506"/>
    <hyperlink r:id="rId19775" ref="N1506"/>
    <hyperlink r:id="rId19776" ref="S1506"/>
    <hyperlink r:id="rId19777" ref="T1506"/>
    <hyperlink r:id="rId19778" ref="U1506"/>
    <hyperlink r:id="rId19779" ref="V1506"/>
    <hyperlink r:id="rId19780" ref="W1506"/>
    <hyperlink r:id="rId19781" ref="X1506"/>
    <hyperlink r:id="rId19782" ref="Y1506"/>
    <hyperlink r:id="rId19783" ref="Z1506"/>
    <hyperlink r:id="rId19784" ref="B1507"/>
    <hyperlink r:id="rId19785" ref="C1507"/>
    <hyperlink r:id="rId19786" ref="J1507"/>
    <hyperlink r:id="rId19787" ref="K1507"/>
    <hyperlink r:id="rId19788" ref="M1507"/>
    <hyperlink r:id="rId19789" ref="N1507"/>
    <hyperlink r:id="rId19790" ref="S1507"/>
    <hyperlink r:id="rId19791" ref="T1507"/>
    <hyperlink r:id="rId19792" ref="U1507"/>
    <hyperlink r:id="rId19793" ref="V1507"/>
    <hyperlink r:id="rId19794" ref="W1507"/>
    <hyperlink r:id="rId19795" ref="X1507"/>
    <hyperlink r:id="rId19796" ref="Y1507"/>
    <hyperlink r:id="rId19797" ref="Z1507"/>
    <hyperlink r:id="rId19798" ref="B1508"/>
    <hyperlink r:id="rId19799" ref="C1508"/>
    <hyperlink r:id="rId19800" ref="J1508"/>
    <hyperlink r:id="rId19801" ref="K1508"/>
    <hyperlink r:id="rId19802" ref="S1508"/>
    <hyperlink r:id="rId19803" ref="T1508"/>
    <hyperlink r:id="rId19804" ref="U1508"/>
    <hyperlink r:id="rId19805" ref="V1508"/>
    <hyperlink r:id="rId19806" ref="W1508"/>
    <hyperlink r:id="rId19807" ref="X1508"/>
    <hyperlink r:id="rId19808" ref="Y1508"/>
    <hyperlink r:id="rId19809" ref="Z1508"/>
    <hyperlink r:id="rId19810" ref="B1509"/>
    <hyperlink r:id="rId19811" ref="C1509"/>
    <hyperlink r:id="rId19812" ref="J1509"/>
    <hyperlink r:id="rId19813" ref="K1509"/>
    <hyperlink r:id="rId19814" ref="M1509"/>
    <hyperlink r:id="rId19815" ref="N1509"/>
    <hyperlink r:id="rId19816" ref="S1509"/>
    <hyperlink r:id="rId19817" ref="T1509"/>
    <hyperlink r:id="rId19818" ref="U1509"/>
    <hyperlink r:id="rId19819" ref="V1509"/>
    <hyperlink r:id="rId19820" ref="W1509"/>
    <hyperlink r:id="rId19821" ref="X1509"/>
    <hyperlink r:id="rId19822" ref="Z1509"/>
    <hyperlink r:id="rId19823" ref="B1510"/>
    <hyperlink r:id="rId19824" ref="C1510"/>
    <hyperlink r:id="rId19825" ref="J1510"/>
    <hyperlink r:id="rId19826" ref="K1510"/>
    <hyperlink r:id="rId19827" ref="N1510"/>
    <hyperlink r:id="rId19828" ref="S1510"/>
    <hyperlink r:id="rId19829" ref="T1510"/>
    <hyperlink r:id="rId19830" ref="U1510"/>
    <hyperlink r:id="rId19831" ref="V1510"/>
    <hyperlink r:id="rId19832" ref="W1510"/>
    <hyperlink r:id="rId19833" ref="X1510"/>
    <hyperlink r:id="rId19834" ref="Y1510"/>
    <hyperlink r:id="rId19835" ref="Z1510"/>
    <hyperlink r:id="rId19836" ref="B1511"/>
    <hyperlink r:id="rId19837" ref="C1511"/>
    <hyperlink r:id="rId19838" ref="J1511"/>
    <hyperlink r:id="rId19839" ref="K1511"/>
    <hyperlink r:id="rId19840" ref="M1511"/>
    <hyperlink r:id="rId19841" ref="N1511"/>
    <hyperlink r:id="rId19842" ref="S1511"/>
    <hyperlink r:id="rId19843" ref="T1511"/>
    <hyperlink r:id="rId19844" ref="U1511"/>
    <hyperlink r:id="rId19845" ref="V1511"/>
    <hyperlink r:id="rId19846" ref="W1511"/>
    <hyperlink r:id="rId19847" ref="X1511"/>
    <hyperlink r:id="rId19848" ref="Z1511"/>
    <hyperlink r:id="rId19849" ref="B1512"/>
    <hyperlink r:id="rId19850" ref="C1512"/>
    <hyperlink r:id="rId19851" ref="J1512"/>
    <hyperlink r:id="rId19852" ref="K1512"/>
    <hyperlink r:id="rId19853" ref="N1512"/>
    <hyperlink r:id="rId19854" ref="S1512"/>
    <hyperlink r:id="rId19855" ref="T1512"/>
    <hyperlink r:id="rId19856" ref="U1512"/>
    <hyperlink r:id="rId19857" ref="V1512"/>
    <hyperlink r:id="rId19858" ref="W1512"/>
    <hyperlink r:id="rId19859" ref="X1512"/>
    <hyperlink r:id="rId19860" ref="Y1512"/>
    <hyperlink r:id="rId19861" ref="Z1512"/>
    <hyperlink r:id="rId19862" ref="B1513"/>
    <hyperlink r:id="rId19863" ref="C1513"/>
    <hyperlink r:id="rId19864" ref="J1513"/>
    <hyperlink r:id="rId19865" ref="K1513"/>
    <hyperlink r:id="rId19866" ref="S1513"/>
    <hyperlink r:id="rId19867" ref="T1513"/>
    <hyperlink r:id="rId19868" ref="U1513"/>
    <hyperlink r:id="rId19869" ref="V1513"/>
    <hyperlink r:id="rId19870" ref="W1513"/>
    <hyperlink r:id="rId19871" ref="X1513"/>
    <hyperlink r:id="rId19872" ref="Y1513"/>
    <hyperlink r:id="rId19873" ref="Z1513"/>
    <hyperlink r:id="rId19874" ref="B1514"/>
    <hyperlink r:id="rId19875" ref="C1514"/>
    <hyperlink r:id="rId19876" ref="J1514"/>
    <hyperlink r:id="rId19877" ref="K1514"/>
    <hyperlink r:id="rId19878" ref="M1514"/>
    <hyperlink r:id="rId19879" ref="N1514"/>
    <hyperlink r:id="rId19880" ref="S1514"/>
    <hyperlink r:id="rId19881" ref="T1514"/>
    <hyperlink r:id="rId19882" ref="U1514"/>
    <hyperlink r:id="rId19883" ref="V1514"/>
    <hyperlink r:id="rId19884" ref="W1514"/>
    <hyperlink r:id="rId19885" ref="X1514"/>
    <hyperlink r:id="rId19886" ref="Y1514"/>
    <hyperlink r:id="rId19887" ref="Z1514"/>
    <hyperlink r:id="rId19888" ref="B1515"/>
    <hyperlink r:id="rId19889" ref="C1515"/>
    <hyperlink r:id="rId19890" ref="J1515"/>
    <hyperlink r:id="rId19891" ref="K1515"/>
    <hyperlink r:id="rId19892" ref="M1515"/>
    <hyperlink r:id="rId19893" ref="N1515"/>
    <hyperlink r:id="rId19894" ref="S1515"/>
    <hyperlink r:id="rId19895" ref="T1515"/>
    <hyperlink r:id="rId19896" ref="U1515"/>
    <hyperlink r:id="rId19897" ref="V1515"/>
    <hyperlink r:id="rId19898" ref="W1515"/>
    <hyperlink r:id="rId19899" ref="X1515"/>
    <hyperlink r:id="rId19900" ref="Y1515"/>
    <hyperlink r:id="rId19901" ref="Z1515"/>
    <hyperlink r:id="rId19902" ref="B1516"/>
    <hyperlink r:id="rId19903" ref="C1516"/>
    <hyperlink r:id="rId19904" ref="J1516"/>
    <hyperlink r:id="rId19905" ref="K1516"/>
    <hyperlink r:id="rId19906" ref="S1516"/>
    <hyperlink r:id="rId19907" ref="T1516"/>
    <hyperlink r:id="rId19908" ref="U1516"/>
    <hyperlink r:id="rId19909" ref="V1516"/>
    <hyperlink r:id="rId19910" ref="W1516"/>
    <hyperlink r:id="rId19911" ref="X1516"/>
    <hyperlink r:id="rId19912" ref="Y1516"/>
    <hyperlink r:id="rId19913" ref="Z1516"/>
    <hyperlink r:id="rId19914" ref="B1517"/>
    <hyperlink r:id="rId19915" ref="C1517"/>
    <hyperlink r:id="rId19916" ref="J1517"/>
    <hyperlink r:id="rId19917" ref="K1517"/>
    <hyperlink r:id="rId19918" ref="M1517"/>
    <hyperlink r:id="rId19919" ref="N1517"/>
    <hyperlink r:id="rId19920" ref="S1517"/>
    <hyperlink r:id="rId19921" ref="T1517"/>
    <hyperlink r:id="rId19922" ref="U1517"/>
    <hyperlink r:id="rId19923" ref="V1517"/>
    <hyperlink r:id="rId19924" ref="W1517"/>
    <hyperlink r:id="rId19925" ref="X1517"/>
    <hyperlink r:id="rId19926" ref="Y1517"/>
    <hyperlink r:id="rId19927" ref="Z1517"/>
    <hyperlink r:id="rId19928" ref="B1518"/>
    <hyperlink r:id="rId19929" ref="C1518"/>
    <hyperlink r:id="rId19930" ref="J1518"/>
    <hyperlink r:id="rId19931" ref="K1518"/>
    <hyperlink r:id="rId19932" ref="M1518"/>
    <hyperlink r:id="rId19933" ref="N1518"/>
    <hyperlink r:id="rId19934" ref="S1518"/>
    <hyperlink r:id="rId19935" ref="T1518"/>
    <hyperlink r:id="rId19936" ref="U1518"/>
    <hyperlink r:id="rId19937" ref="V1518"/>
    <hyperlink r:id="rId19938" ref="W1518"/>
    <hyperlink r:id="rId19939" ref="X1518"/>
    <hyperlink r:id="rId19940" ref="Y1518"/>
    <hyperlink r:id="rId19941" ref="Z1518"/>
    <hyperlink r:id="rId19942" ref="B1519"/>
    <hyperlink r:id="rId19943" ref="C1519"/>
    <hyperlink r:id="rId19944" ref="J1519"/>
    <hyperlink r:id="rId19945" ref="K1519"/>
    <hyperlink r:id="rId19946" ref="S1519"/>
    <hyperlink r:id="rId19947" ref="T1519"/>
    <hyperlink r:id="rId19948" ref="U1519"/>
    <hyperlink r:id="rId19949" ref="V1519"/>
    <hyperlink r:id="rId19950" ref="W1519"/>
    <hyperlink r:id="rId19951" ref="X1519"/>
    <hyperlink r:id="rId19952" ref="Y1519"/>
    <hyperlink r:id="rId19953" ref="Z1519"/>
    <hyperlink r:id="rId19954" ref="B1520"/>
    <hyperlink r:id="rId19955" ref="C1520"/>
    <hyperlink r:id="rId19956" ref="J1520"/>
    <hyperlink r:id="rId19957" ref="K1520"/>
    <hyperlink r:id="rId19958" ref="M1520"/>
    <hyperlink r:id="rId19959" ref="N1520"/>
    <hyperlink r:id="rId19960" ref="S1520"/>
    <hyperlink r:id="rId19961" ref="T1520"/>
    <hyperlink r:id="rId19962" ref="U1520"/>
    <hyperlink r:id="rId19963" ref="V1520"/>
    <hyperlink r:id="rId19964" ref="W1520"/>
    <hyperlink r:id="rId19965" ref="X1520"/>
    <hyperlink r:id="rId19966" ref="Y1520"/>
    <hyperlink r:id="rId19967" ref="Z1520"/>
    <hyperlink r:id="rId19968" ref="B1521"/>
    <hyperlink r:id="rId19969" ref="C1521"/>
    <hyperlink r:id="rId19970" ref="J1521"/>
    <hyperlink r:id="rId19971" ref="K1521"/>
    <hyperlink r:id="rId19972" ref="M1521"/>
    <hyperlink r:id="rId19973" ref="N1521"/>
    <hyperlink r:id="rId19974" ref="S1521"/>
    <hyperlink r:id="rId19975" ref="T1521"/>
    <hyperlink r:id="rId19976" ref="U1521"/>
    <hyperlink r:id="rId19977" ref="V1521"/>
    <hyperlink r:id="rId19978" ref="W1521"/>
    <hyperlink r:id="rId19979" ref="X1521"/>
    <hyperlink r:id="rId19980" ref="Y1521"/>
    <hyperlink r:id="rId19981" ref="Z1521"/>
    <hyperlink r:id="rId19982" ref="B1522"/>
    <hyperlink r:id="rId19983" ref="C1522"/>
    <hyperlink r:id="rId19984" ref="J1522"/>
    <hyperlink r:id="rId19985" ref="K1522"/>
    <hyperlink r:id="rId19986" ref="M1522"/>
    <hyperlink r:id="rId19987" ref="N1522"/>
    <hyperlink r:id="rId19988" ref="S1522"/>
    <hyperlink r:id="rId19989" ref="T1522"/>
    <hyperlink r:id="rId19990" ref="U1522"/>
    <hyperlink r:id="rId19991" ref="V1522"/>
    <hyperlink r:id="rId19992" ref="W1522"/>
    <hyperlink r:id="rId19993" ref="X1522"/>
    <hyperlink r:id="rId19994" ref="Y1522"/>
    <hyperlink r:id="rId19995" ref="Z1522"/>
    <hyperlink r:id="rId19996" ref="B1523"/>
    <hyperlink r:id="rId19997" ref="C1523"/>
    <hyperlink r:id="rId19998" ref="J1523"/>
    <hyperlink r:id="rId19999" ref="K1523"/>
    <hyperlink r:id="rId20000" ref="S1523"/>
    <hyperlink r:id="rId20001" ref="T1523"/>
    <hyperlink r:id="rId20002" ref="U1523"/>
    <hyperlink r:id="rId20003" ref="V1523"/>
    <hyperlink r:id="rId20004" ref="W1523"/>
    <hyperlink r:id="rId20005" ref="X1523"/>
    <hyperlink r:id="rId20006" ref="Y1523"/>
    <hyperlink r:id="rId20007" ref="Z1523"/>
    <hyperlink r:id="rId20008" ref="B1524"/>
    <hyperlink r:id="rId20009" ref="C1524"/>
    <hyperlink r:id="rId20010" ref="J1524"/>
    <hyperlink r:id="rId20011" ref="K1524"/>
    <hyperlink r:id="rId20012" ref="M1524"/>
    <hyperlink r:id="rId20013" ref="N1524"/>
    <hyperlink r:id="rId20014" ref="S1524"/>
    <hyperlink r:id="rId20015" ref="T1524"/>
    <hyperlink r:id="rId20016" ref="U1524"/>
    <hyperlink r:id="rId20017" ref="V1524"/>
    <hyperlink r:id="rId20018" ref="W1524"/>
    <hyperlink r:id="rId20019" ref="X1524"/>
    <hyperlink r:id="rId20020" ref="Y1524"/>
    <hyperlink r:id="rId20021" ref="Z1524"/>
    <hyperlink r:id="rId20022" ref="B1525"/>
    <hyperlink r:id="rId20023" ref="C1525"/>
    <hyperlink r:id="rId20024" ref="J1525"/>
    <hyperlink r:id="rId20025" ref="K1525"/>
    <hyperlink r:id="rId20026" ref="N1525"/>
    <hyperlink r:id="rId20027" ref="S1525"/>
    <hyperlink r:id="rId20028" ref="T1525"/>
    <hyperlink r:id="rId20029" ref="U1525"/>
    <hyperlink r:id="rId20030" ref="V1525"/>
    <hyperlink r:id="rId20031" ref="W1525"/>
    <hyperlink r:id="rId20032" ref="X1525"/>
    <hyperlink r:id="rId20033" ref="Y1525"/>
    <hyperlink r:id="rId20034" ref="Z1525"/>
    <hyperlink r:id="rId20035" ref="B1526"/>
    <hyperlink r:id="rId20036" ref="C1526"/>
    <hyperlink r:id="rId20037" ref="J1526"/>
    <hyperlink r:id="rId20038" ref="K1526"/>
    <hyperlink r:id="rId20039" ref="M1526"/>
    <hyperlink r:id="rId20040" ref="N1526"/>
    <hyperlink r:id="rId20041" ref="S1526"/>
    <hyperlink r:id="rId20042" ref="T1526"/>
    <hyperlink r:id="rId20043" ref="U1526"/>
    <hyperlink r:id="rId20044" ref="V1526"/>
    <hyperlink r:id="rId20045" ref="W1526"/>
    <hyperlink r:id="rId20046" ref="X1526"/>
    <hyperlink r:id="rId20047" ref="Y1526"/>
    <hyperlink r:id="rId20048" ref="Z1526"/>
    <hyperlink r:id="rId20049" ref="B1527"/>
    <hyperlink r:id="rId20050" ref="C1527"/>
    <hyperlink r:id="rId20051" ref="J1527"/>
    <hyperlink r:id="rId20052" ref="K1527"/>
    <hyperlink r:id="rId20053" ref="M1527"/>
    <hyperlink r:id="rId20054" ref="N1527"/>
    <hyperlink r:id="rId20055" ref="S1527"/>
    <hyperlink r:id="rId20056" ref="T1527"/>
    <hyperlink r:id="rId20057" ref="U1527"/>
    <hyperlink r:id="rId20058" ref="V1527"/>
    <hyperlink r:id="rId20059" ref="W1527"/>
    <hyperlink r:id="rId20060" ref="X1527"/>
    <hyperlink r:id="rId20061" ref="Z1527"/>
    <hyperlink r:id="rId20062" ref="B1528"/>
    <hyperlink r:id="rId20063" ref="C1528"/>
    <hyperlink r:id="rId20064" ref="J1528"/>
    <hyperlink r:id="rId20065" ref="K1528"/>
    <hyperlink r:id="rId20066" ref="S1528"/>
    <hyperlink r:id="rId20067" ref="T1528"/>
    <hyperlink r:id="rId20068" ref="U1528"/>
    <hyperlink r:id="rId20069" ref="V1528"/>
    <hyperlink r:id="rId20070" ref="W1528"/>
    <hyperlink r:id="rId20071" ref="X1528"/>
    <hyperlink r:id="rId20072" ref="Y1528"/>
    <hyperlink r:id="rId20073" ref="Z1528"/>
    <hyperlink r:id="rId20074" ref="B1529"/>
    <hyperlink r:id="rId20075" ref="C1529"/>
    <hyperlink r:id="rId20076" ref="J1529"/>
    <hyperlink r:id="rId20077" ref="K1529"/>
    <hyperlink r:id="rId20078" ref="S1529"/>
    <hyperlink r:id="rId20079" ref="T1529"/>
    <hyperlink r:id="rId20080" ref="U1529"/>
    <hyperlink r:id="rId20081" ref="V1529"/>
    <hyperlink r:id="rId20082" ref="W1529"/>
    <hyperlink r:id="rId20083" ref="X1529"/>
    <hyperlink r:id="rId20084" ref="Y1529"/>
    <hyperlink r:id="rId20085" ref="Z1529"/>
    <hyperlink r:id="rId20086" ref="B1530"/>
    <hyperlink r:id="rId20087" ref="C1530"/>
    <hyperlink r:id="rId20088" ref="J1530"/>
    <hyperlink r:id="rId20089" ref="K1530"/>
    <hyperlink r:id="rId20090" ref="M1530"/>
    <hyperlink r:id="rId20091" ref="N1530"/>
    <hyperlink r:id="rId20092" ref="S1530"/>
    <hyperlink r:id="rId20093" ref="T1530"/>
    <hyperlink r:id="rId20094" ref="U1530"/>
    <hyperlink r:id="rId20095" ref="V1530"/>
    <hyperlink r:id="rId20096" ref="W1530"/>
    <hyperlink r:id="rId20097" ref="X1530"/>
    <hyperlink r:id="rId20098" ref="Y1530"/>
    <hyperlink r:id="rId20099" ref="Z1530"/>
    <hyperlink r:id="rId20100" ref="B1531"/>
    <hyperlink r:id="rId20101" ref="C1531"/>
    <hyperlink r:id="rId20102" ref="J1531"/>
    <hyperlink r:id="rId20103" ref="K1531"/>
    <hyperlink r:id="rId20104" ref="S1531"/>
    <hyperlink r:id="rId20105" ref="T1531"/>
    <hyperlink r:id="rId20106" ref="U1531"/>
    <hyperlink r:id="rId20107" ref="V1531"/>
    <hyperlink r:id="rId20108" ref="W1531"/>
    <hyperlink r:id="rId20109" ref="X1531"/>
    <hyperlink r:id="rId20110" ref="Y1531"/>
    <hyperlink r:id="rId20111" ref="Z1531"/>
    <hyperlink r:id="rId20112" ref="B1532"/>
    <hyperlink r:id="rId20113" ref="C1532"/>
    <hyperlink r:id="rId20114" ref="J1532"/>
    <hyperlink r:id="rId20115" ref="K1532"/>
    <hyperlink r:id="rId20116" ref="M1532"/>
    <hyperlink r:id="rId20117" ref="N1532"/>
    <hyperlink r:id="rId20118" ref="S1532"/>
    <hyperlink r:id="rId20119" ref="T1532"/>
    <hyperlink r:id="rId20120" ref="U1532"/>
    <hyperlink r:id="rId20121" ref="V1532"/>
    <hyperlink r:id="rId20122" ref="W1532"/>
    <hyperlink r:id="rId20123" ref="X1532"/>
    <hyperlink r:id="rId20124" ref="Y1532"/>
    <hyperlink r:id="rId20125" ref="Z1532"/>
    <hyperlink r:id="rId20126" ref="B1533"/>
    <hyperlink r:id="rId20127" ref="C1533"/>
    <hyperlink r:id="rId20128" ref="J1533"/>
    <hyperlink r:id="rId20129" ref="K1533"/>
    <hyperlink r:id="rId20130" ref="M1533"/>
    <hyperlink r:id="rId20131" ref="N1533"/>
    <hyperlink r:id="rId20132" ref="S1533"/>
    <hyperlink r:id="rId20133" ref="T1533"/>
    <hyperlink r:id="rId20134" ref="U1533"/>
    <hyperlink r:id="rId20135" ref="V1533"/>
    <hyperlink r:id="rId20136" ref="W1533"/>
    <hyperlink r:id="rId20137" ref="X1533"/>
    <hyperlink r:id="rId20138" ref="Z1533"/>
    <hyperlink r:id="rId20139" ref="B1534"/>
    <hyperlink r:id="rId20140" ref="C1534"/>
    <hyperlink r:id="rId20141" ref="J1534"/>
    <hyperlink r:id="rId20142" ref="K1534"/>
    <hyperlink r:id="rId20143" ref="T1534"/>
    <hyperlink r:id="rId20144" ref="U1534"/>
    <hyperlink r:id="rId20145" ref="W1534"/>
    <hyperlink r:id="rId20146" ref="Y1534"/>
    <hyperlink r:id="rId20147" ref="Z1534"/>
    <hyperlink r:id="rId20148" ref="B1535"/>
    <hyperlink r:id="rId20149" ref="C1535"/>
    <hyperlink r:id="rId20150" ref="J1535"/>
    <hyperlink r:id="rId20151" ref="K1535"/>
    <hyperlink r:id="rId20152" ref="N1535"/>
    <hyperlink r:id="rId20153" ref="S1535"/>
    <hyperlink r:id="rId20154" ref="T1535"/>
    <hyperlink r:id="rId20155" ref="U1535"/>
    <hyperlink r:id="rId20156" ref="W1535"/>
    <hyperlink r:id="rId20157" ref="X1535"/>
    <hyperlink r:id="rId20158" ref="Y1535"/>
    <hyperlink r:id="rId20159" ref="Z1535"/>
    <hyperlink r:id="rId20160" ref="B1536"/>
    <hyperlink r:id="rId20161" ref="C1536"/>
    <hyperlink r:id="rId20162" ref="J1536"/>
    <hyperlink r:id="rId20163" ref="K1536"/>
    <hyperlink r:id="rId20164" ref="S1536"/>
    <hyperlink r:id="rId20165" ref="T1536"/>
    <hyperlink r:id="rId20166" ref="U1536"/>
    <hyperlink r:id="rId20167" ref="V1536"/>
    <hyperlink r:id="rId20168" ref="W1536"/>
    <hyperlink r:id="rId20169" ref="X1536"/>
    <hyperlink r:id="rId20170" ref="Y1536"/>
    <hyperlink r:id="rId20171" ref="Z1536"/>
    <hyperlink r:id="rId20172" ref="B1537"/>
    <hyperlink r:id="rId20173" ref="C1537"/>
    <hyperlink r:id="rId20174" ref="J1537"/>
    <hyperlink r:id="rId20175" ref="K1537"/>
    <hyperlink r:id="rId20176" ref="N1537"/>
    <hyperlink r:id="rId20177" ref="S1537"/>
    <hyperlink r:id="rId20178" ref="T1537"/>
    <hyperlink r:id="rId20179" ref="U1537"/>
    <hyperlink r:id="rId20180" ref="V1537"/>
    <hyperlink r:id="rId20181" ref="W1537"/>
    <hyperlink r:id="rId20182" ref="X1537"/>
    <hyperlink r:id="rId20183" ref="Y1537"/>
    <hyperlink r:id="rId20184" ref="Z1537"/>
    <hyperlink r:id="rId20185" ref="B1538"/>
    <hyperlink r:id="rId20186" ref="C1538"/>
    <hyperlink r:id="rId20187" ref="J1538"/>
    <hyperlink r:id="rId20188" ref="K1538"/>
    <hyperlink r:id="rId20189" ref="M1538"/>
    <hyperlink r:id="rId20190" ref="N1538"/>
    <hyperlink r:id="rId20191" ref="S1538"/>
    <hyperlink r:id="rId20192" ref="T1538"/>
    <hyperlink r:id="rId20193" ref="U1538"/>
    <hyperlink r:id="rId20194" ref="V1538"/>
    <hyperlink r:id="rId20195" ref="W1538"/>
    <hyperlink r:id="rId20196" ref="X1538"/>
    <hyperlink r:id="rId20197" ref="Y1538"/>
    <hyperlink r:id="rId20198" ref="Z1538"/>
    <hyperlink r:id="rId20199" ref="B1539"/>
    <hyperlink r:id="rId20200" ref="C1539"/>
    <hyperlink r:id="rId20201" ref="J1539"/>
    <hyperlink r:id="rId20202" ref="K1539"/>
    <hyperlink r:id="rId20203" ref="M1539"/>
    <hyperlink r:id="rId20204" ref="N1539"/>
    <hyperlink r:id="rId20205" ref="S1539"/>
    <hyperlink r:id="rId20206" ref="T1539"/>
    <hyperlink r:id="rId20207" ref="U1539"/>
    <hyperlink r:id="rId20208" ref="V1539"/>
    <hyperlink r:id="rId20209" ref="W1539"/>
    <hyperlink r:id="rId20210" ref="X1539"/>
    <hyperlink r:id="rId20211" ref="Z1539"/>
    <hyperlink r:id="rId20212" ref="B1540"/>
    <hyperlink r:id="rId20213" ref="C1540"/>
    <hyperlink r:id="rId20214" ref="J1540"/>
    <hyperlink r:id="rId20215" ref="K1540"/>
    <hyperlink r:id="rId20216" ref="M1540"/>
    <hyperlink r:id="rId20217" ref="N1540"/>
    <hyperlink r:id="rId20218" ref="S1540"/>
    <hyperlink r:id="rId20219" ref="T1540"/>
    <hyperlink r:id="rId20220" ref="U1540"/>
    <hyperlink r:id="rId20221" ref="V1540"/>
    <hyperlink r:id="rId20222" ref="W1540"/>
    <hyperlink r:id="rId20223" ref="X1540"/>
    <hyperlink r:id="rId20224" ref="Z1540"/>
    <hyperlink r:id="rId20225" ref="B1541"/>
    <hyperlink r:id="rId20226" ref="C1541"/>
    <hyperlink r:id="rId20227" ref="J1541"/>
    <hyperlink r:id="rId20228" ref="K1541"/>
    <hyperlink r:id="rId20229" ref="M1541"/>
    <hyperlink r:id="rId20230" ref="N1541"/>
    <hyperlink r:id="rId20231" ref="S1541"/>
    <hyperlink r:id="rId20232" ref="T1541"/>
    <hyperlink r:id="rId20233" ref="U1541"/>
    <hyperlink r:id="rId20234" ref="V1541"/>
    <hyperlink r:id="rId20235" ref="W1541"/>
    <hyperlink r:id="rId20236" ref="X1541"/>
    <hyperlink r:id="rId20237" ref="Y1541"/>
    <hyperlink r:id="rId20238" ref="Z1541"/>
    <hyperlink r:id="rId20239" ref="B1542"/>
    <hyperlink r:id="rId20240" ref="C1542"/>
    <hyperlink r:id="rId20241" ref="J1542"/>
    <hyperlink r:id="rId20242" ref="K1542"/>
    <hyperlink r:id="rId20243" ref="M1542"/>
    <hyperlink r:id="rId20244" ref="N1542"/>
    <hyperlink r:id="rId20245" ref="S1542"/>
    <hyperlink r:id="rId20246" ref="T1542"/>
    <hyperlink r:id="rId20247" ref="U1542"/>
    <hyperlink r:id="rId20248" ref="V1542"/>
    <hyperlink r:id="rId20249" ref="W1542"/>
    <hyperlink r:id="rId20250" ref="X1542"/>
    <hyperlink r:id="rId20251" ref="Y1542"/>
    <hyperlink r:id="rId20252" ref="Z1542"/>
    <hyperlink r:id="rId20253" ref="B1543"/>
    <hyperlink r:id="rId20254" ref="C1543"/>
    <hyperlink r:id="rId20255" ref="J1543"/>
    <hyperlink r:id="rId20256" ref="K1543"/>
    <hyperlink r:id="rId20257" ref="M1543"/>
    <hyperlink r:id="rId20258" ref="N1543"/>
    <hyperlink r:id="rId20259" ref="S1543"/>
    <hyperlink r:id="rId20260" ref="T1543"/>
    <hyperlink r:id="rId20261" ref="U1543"/>
    <hyperlink r:id="rId20262" ref="V1543"/>
    <hyperlink r:id="rId20263" ref="W1543"/>
    <hyperlink r:id="rId20264" ref="X1543"/>
    <hyperlink r:id="rId20265" ref="Z1543"/>
    <hyperlink r:id="rId20266" ref="B1544"/>
    <hyperlink r:id="rId20267" ref="C1544"/>
    <hyperlink r:id="rId20268" ref="J1544"/>
    <hyperlink r:id="rId20269" ref="K1544"/>
    <hyperlink r:id="rId20270" ref="M1544"/>
    <hyperlink r:id="rId20271" ref="N1544"/>
    <hyperlink r:id="rId20272" ref="S1544"/>
    <hyperlink r:id="rId20273" ref="T1544"/>
    <hyperlink r:id="rId20274" ref="U1544"/>
    <hyperlink r:id="rId20275" ref="V1544"/>
    <hyperlink r:id="rId20276" ref="W1544"/>
    <hyperlink r:id="rId20277" ref="X1544"/>
    <hyperlink r:id="rId20278" ref="Y1544"/>
    <hyperlink r:id="rId20279" ref="Z1544"/>
    <hyperlink r:id="rId20280" ref="B1545"/>
    <hyperlink r:id="rId20281" ref="C1545"/>
    <hyperlink r:id="rId20282" ref="J1545"/>
    <hyperlink r:id="rId20283" ref="K1545"/>
    <hyperlink r:id="rId20284" ref="M1545"/>
    <hyperlink r:id="rId20285" ref="N1545"/>
    <hyperlink r:id="rId20286" ref="S1545"/>
    <hyperlink r:id="rId20287" ref="T1545"/>
    <hyperlink r:id="rId20288" ref="U1545"/>
    <hyperlink r:id="rId20289" ref="V1545"/>
    <hyperlink r:id="rId20290" ref="W1545"/>
    <hyperlink r:id="rId20291" ref="X1545"/>
    <hyperlink r:id="rId20292" ref="Y1545"/>
    <hyperlink r:id="rId20293" ref="Z1545"/>
    <hyperlink r:id="rId20294" ref="B1546"/>
    <hyperlink r:id="rId20295" ref="C1546"/>
    <hyperlink r:id="rId20296" ref="J1546"/>
    <hyperlink r:id="rId20297" ref="K1546"/>
    <hyperlink r:id="rId20298" ref="S1546"/>
    <hyperlink r:id="rId20299" ref="T1546"/>
    <hyperlink r:id="rId20300" ref="U1546"/>
    <hyperlink r:id="rId20301" ref="V1546"/>
    <hyperlink r:id="rId20302" ref="W1546"/>
    <hyperlink r:id="rId20303" ref="X1546"/>
    <hyperlink r:id="rId20304" ref="Y1546"/>
    <hyperlink r:id="rId20305" ref="Z1546"/>
    <hyperlink r:id="rId20306" ref="B1547"/>
    <hyperlink r:id="rId20307" ref="C1547"/>
    <hyperlink r:id="rId20308" ref="J1547"/>
    <hyperlink r:id="rId20309" ref="K1547"/>
    <hyperlink r:id="rId20310" ref="N1547"/>
    <hyperlink r:id="rId20311" ref="S1547"/>
    <hyperlink r:id="rId20312" ref="T1547"/>
    <hyperlink r:id="rId20313" ref="U1547"/>
    <hyperlink r:id="rId20314" ref="V1547"/>
    <hyperlink r:id="rId20315" ref="W1547"/>
    <hyperlink r:id="rId20316" ref="X1547"/>
    <hyperlink r:id="rId20317" ref="Y1547"/>
    <hyperlink r:id="rId20318" ref="Z1547"/>
    <hyperlink r:id="rId20319" ref="B1548"/>
    <hyperlink r:id="rId20320" ref="C1548"/>
    <hyperlink r:id="rId20321" ref="J1548"/>
    <hyperlink r:id="rId20322" ref="K1548"/>
    <hyperlink r:id="rId20323" ref="M1548"/>
    <hyperlink r:id="rId20324" ref="N1548"/>
    <hyperlink r:id="rId20325" ref="S1548"/>
    <hyperlink r:id="rId20326" ref="T1548"/>
    <hyperlink r:id="rId20327" ref="U1548"/>
    <hyperlink r:id="rId20328" ref="V1548"/>
    <hyperlink r:id="rId20329" ref="W1548"/>
    <hyperlink r:id="rId20330" ref="X1548"/>
    <hyperlink r:id="rId20331" ref="Y1548"/>
    <hyperlink r:id="rId20332" ref="Z1548"/>
    <hyperlink r:id="rId20333" ref="B1549"/>
    <hyperlink r:id="rId20334" ref="C1549"/>
    <hyperlink r:id="rId20335" ref="J1549"/>
    <hyperlink r:id="rId20336" ref="K1549"/>
    <hyperlink r:id="rId20337" ref="S1549"/>
    <hyperlink r:id="rId20338" ref="T1549"/>
    <hyperlink r:id="rId20339" ref="U1549"/>
    <hyperlink r:id="rId20340" ref="V1549"/>
    <hyperlink r:id="rId20341" ref="W1549"/>
    <hyperlink r:id="rId20342" ref="X1549"/>
    <hyperlink r:id="rId20343" ref="Y1549"/>
    <hyperlink r:id="rId20344" ref="Z1549"/>
    <hyperlink r:id="rId20345" ref="B1550"/>
    <hyperlink r:id="rId20346" ref="C1550"/>
    <hyperlink r:id="rId20347" ref="J1550"/>
    <hyperlink r:id="rId20348" ref="K1550"/>
    <hyperlink r:id="rId20349" ref="M1550"/>
    <hyperlink r:id="rId20350" ref="N1550"/>
    <hyperlink r:id="rId20351" ref="S1550"/>
    <hyperlink r:id="rId20352" ref="T1550"/>
    <hyperlink r:id="rId20353" ref="U1550"/>
    <hyperlink r:id="rId20354" ref="V1550"/>
    <hyperlink r:id="rId20355" ref="W1550"/>
    <hyperlink r:id="rId20356" ref="X1550"/>
    <hyperlink r:id="rId20357" ref="Y1550"/>
    <hyperlink r:id="rId20358" ref="Z1550"/>
    <hyperlink r:id="rId20359" ref="B1551"/>
    <hyperlink r:id="rId20360" ref="C1551"/>
    <hyperlink r:id="rId20361" ref="J1551"/>
    <hyperlink r:id="rId20362" ref="K1551"/>
    <hyperlink r:id="rId20363" ref="M1551"/>
    <hyperlink r:id="rId20364" ref="N1551"/>
    <hyperlink r:id="rId20365" ref="S1551"/>
    <hyperlink r:id="rId20366" ref="T1551"/>
    <hyperlink r:id="rId20367" ref="U1551"/>
    <hyperlink r:id="rId20368" ref="V1551"/>
    <hyperlink r:id="rId20369" ref="W1551"/>
    <hyperlink r:id="rId20370" ref="X1551"/>
    <hyperlink r:id="rId20371" ref="Y1551"/>
    <hyperlink r:id="rId20372" ref="Z1551"/>
    <hyperlink r:id="rId20373" ref="B1552"/>
    <hyperlink r:id="rId20374" ref="C1552"/>
    <hyperlink r:id="rId20375" ref="J1552"/>
    <hyperlink r:id="rId20376" ref="K1552"/>
    <hyperlink r:id="rId20377" ref="M1552"/>
    <hyperlink r:id="rId20378" ref="N1552"/>
    <hyperlink r:id="rId20379" ref="S1552"/>
    <hyperlink r:id="rId20380" ref="T1552"/>
    <hyperlink r:id="rId20381" ref="U1552"/>
    <hyperlink r:id="rId20382" ref="V1552"/>
    <hyperlink r:id="rId20383" ref="W1552"/>
    <hyperlink r:id="rId20384" ref="X1552"/>
    <hyperlink r:id="rId20385" ref="Y1552"/>
    <hyperlink r:id="rId20386" ref="Z1552"/>
    <hyperlink r:id="rId20387" ref="B1553"/>
    <hyperlink r:id="rId20388" ref="C1553"/>
    <hyperlink r:id="rId20389" ref="J1553"/>
    <hyperlink r:id="rId20390" ref="K1553"/>
    <hyperlink r:id="rId20391" ref="M1553"/>
    <hyperlink r:id="rId20392" ref="N1553"/>
    <hyperlink r:id="rId20393" ref="S1553"/>
    <hyperlink r:id="rId20394" ref="T1553"/>
    <hyperlink r:id="rId20395" ref="U1553"/>
    <hyperlink r:id="rId20396" ref="V1553"/>
    <hyperlink r:id="rId20397" ref="W1553"/>
    <hyperlink r:id="rId20398" ref="X1553"/>
    <hyperlink r:id="rId20399" ref="Y1553"/>
    <hyperlink r:id="rId20400" ref="Z1553"/>
    <hyperlink r:id="rId20401" ref="B1554"/>
    <hyperlink r:id="rId20402" ref="C1554"/>
    <hyperlink r:id="rId20403" ref="J1554"/>
    <hyperlink r:id="rId20404" ref="K1554"/>
    <hyperlink r:id="rId20405" ref="M1554"/>
    <hyperlink r:id="rId20406" ref="N1554"/>
    <hyperlink r:id="rId20407" ref="T1554"/>
    <hyperlink r:id="rId20408" ref="U1554"/>
    <hyperlink r:id="rId20409" ref="V1554"/>
    <hyperlink r:id="rId20410" ref="W1554"/>
    <hyperlink r:id="rId20411" ref="X1554"/>
    <hyperlink r:id="rId20412" ref="Z1554"/>
    <hyperlink r:id="rId20413" ref="B1555"/>
    <hyperlink r:id="rId20414" ref="C1555"/>
    <hyperlink r:id="rId20415" ref="J1555"/>
    <hyperlink r:id="rId20416" ref="K1555"/>
    <hyperlink r:id="rId20417" ref="M1555"/>
    <hyperlink r:id="rId20418" ref="N1555"/>
    <hyperlink r:id="rId20419" ref="S1555"/>
    <hyperlink r:id="rId20420" ref="T1555"/>
    <hyperlink r:id="rId20421" ref="U1555"/>
    <hyperlink r:id="rId20422" ref="V1555"/>
    <hyperlink r:id="rId20423" ref="W1555"/>
    <hyperlink r:id="rId20424" ref="X1555"/>
    <hyperlink r:id="rId20425" ref="Y1555"/>
    <hyperlink r:id="rId20426" ref="Z1555"/>
    <hyperlink r:id="rId20427" ref="B1556"/>
    <hyperlink r:id="rId20428" ref="C1556"/>
    <hyperlink r:id="rId20429" ref="J1556"/>
    <hyperlink r:id="rId20430" ref="K1556"/>
    <hyperlink r:id="rId20431" ref="S1556"/>
    <hyperlink r:id="rId20432" ref="T1556"/>
    <hyperlink r:id="rId20433" ref="U1556"/>
    <hyperlink r:id="rId20434" ref="V1556"/>
    <hyperlink r:id="rId20435" ref="W1556"/>
    <hyperlink r:id="rId20436" ref="X1556"/>
    <hyperlink r:id="rId20437" ref="Z1556"/>
    <hyperlink r:id="rId20438" ref="B1557"/>
    <hyperlink r:id="rId20439" ref="C1557"/>
    <hyperlink r:id="rId20440" ref="J1557"/>
    <hyperlink r:id="rId20441" ref="K1557"/>
    <hyperlink r:id="rId20442" ref="S1557"/>
    <hyperlink r:id="rId20443" ref="T1557"/>
    <hyperlink r:id="rId20444" ref="U1557"/>
    <hyperlink r:id="rId20445" ref="V1557"/>
    <hyperlink r:id="rId20446" ref="W1557"/>
    <hyperlink r:id="rId20447" ref="X1557"/>
    <hyperlink r:id="rId20448" ref="Y1557"/>
    <hyperlink r:id="rId20449" ref="Z1557"/>
    <hyperlink r:id="rId20450" ref="B1558"/>
    <hyperlink r:id="rId20451" ref="C1558"/>
    <hyperlink r:id="rId20452" ref="J1558"/>
    <hyperlink r:id="rId20453" ref="K1558"/>
    <hyperlink r:id="rId20454" ref="S1558"/>
    <hyperlink r:id="rId20455" ref="T1558"/>
    <hyperlink r:id="rId20456" ref="U1558"/>
    <hyperlink r:id="rId20457" ref="V1558"/>
    <hyperlink r:id="rId20458" ref="W1558"/>
    <hyperlink r:id="rId20459" ref="X1558"/>
    <hyperlink r:id="rId20460" ref="Y1558"/>
    <hyperlink r:id="rId20461" ref="Z1558"/>
    <hyperlink r:id="rId20462" ref="B1559"/>
    <hyperlink r:id="rId20463" ref="C1559"/>
    <hyperlink r:id="rId20464" ref="J1559"/>
    <hyperlink r:id="rId20465" ref="K1559"/>
    <hyperlink r:id="rId20466" ref="M1559"/>
    <hyperlink r:id="rId20467" ref="N1559"/>
    <hyperlink r:id="rId20468" ref="S1559"/>
    <hyperlink r:id="rId20469" ref="T1559"/>
    <hyperlink r:id="rId20470" ref="U1559"/>
    <hyperlink r:id="rId20471" ref="V1559"/>
    <hyperlink r:id="rId20472" ref="W1559"/>
    <hyperlink r:id="rId20473" ref="X1559"/>
    <hyperlink r:id="rId20474" ref="Y1559"/>
    <hyperlink r:id="rId20475" ref="Z1559"/>
    <hyperlink r:id="rId20476" ref="B1560"/>
    <hyperlink r:id="rId20477" ref="C1560"/>
    <hyperlink r:id="rId20478" ref="J1560"/>
    <hyperlink r:id="rId20479" ref="K1560"/>
    <hyperlink r:id="rId20480" ref="S1560"/>
    <hyperlink r:id="rId20481" ref="T1560"/>
    <hyperlink r:id="rId20482" ref="U1560"/>
    <hyperlink r:id="rId20483" ref="V1560"/>
    <hyperlink r:id="rId20484" ref="W1560"/>
    <hyperlink r:id="rId20485" ref="X1560"/>
    <hyperlink r:id="rId20486" ref="Y1560"/>
    <hyperlink r:id="rId20487" ref="Z1560"/>
    <hyperlink r:id="rId20488" ref="B1561"/>
    <hyperlink r:id="rId20489" ref="C1561"/>
    <hyperlink r:id="rId20490" ref="J1561"/>
    <hyperlink r:id="rId20491" ref="K1561"/>
    <hyperlink r:id="rId20492" ref="M1561"/>
    <hyperlink r:id="rId20493" ref="N1561"/>
    <hyperlink r:id="rId20494" ref="S1561"/>
    <hyperlink r:id="rId20495" ref="T1561"/>
    <hyperlink r:id="rId20496" ref="U1561"/>
    <hyperlink r:id="rId20497" ref="V1561"/>
    <hyperlink r:id="rId20498" ref="W1561"/>
    <hyperlink r:id="rId20499" ref="X1561"/>
    <hyperlink r:id="rId20500" ref="Y1561"/>
    <hyperlink r:id="rId20501" ref="Z1561"/>
    <hyperlink r:id="rId20502" ref="B1562"/>
    <hyperlink r:id="rId20503" ref="C1562"/>
    <hyperlink r:id="rId20504" ref="J1562"/>
    <hyperlink r:id="rId20505" ref="K1562"/>
    <hyperlink r:id="rId20506" ref="S1562"/>
    <hyperlink r:id="rId20507" ref="T1562"/>
    <hyperlink r:id="rId20508" ref="U1562"/>
    <hyperlink r:id="rId20509" ref="V1562"/>
    <hyperlink r:id="rId20510" ref="W1562"/>
    <hyperlink r:id="rId20511" ref="X1562"/>
    <hyperlink r:id="rId20512" ref="Y1562"/>
    <hyperlink r:id="rId20513" ref="Z1562"/>
    <hyperlink r:id="rId20514" ref="B1563"/>
    <hyperlink r:id="rId20515" ref="C1563"/>
    <hyperlink r:id="rId20516" ref="J1563"/>
    <hyperlink r:id="rId20517" ref="K1563"/>
    <hyperlink r:id="rId20518" ref="S1563"/>
    <hyperlink r:id="rId20519" ref="T1563"/>
    <hyperlink r:id="rId20520" ref="U1563"/>
    <hyperlink r:id="rId20521" ref="W1563"/>
    <hyperlink r:id="rId20522" ref="X1563"/>
    <hyperlink r:id="rId20523" ref="Y1563"/>
    <hyperlink r:id="rId20524" ref="Z1563"/>
    <hyperlink r:id="rId20525" ref="B1564"/>
    <hyperlink r:id="rId20526" ref="C1564"/>
    <hyperlink r:id="rId20527" ref="J1564"/>
    <hyperlink r:id="rId20528" ref="K1564"/>
    <hyperlink r:id="rId20529" ref="N1564"/>
    <hyperlink r:id="rId20530" ref="T1564"/>
    <hyperlink r:id="rId20531" ref="U1564"/>
    <hyperlink r:id="rId20532" ref="W1564"/>
    <hyperlink r:id="rId20533" ref="X1564"/>
    <hyperlink r:id="rId20534" ref="Y1564"/>
    <hyperlink r:id="rId20535" ref="Z1564"/>
    <hyperlink r:id="rId20536" ref="B1565"/>
    <hyperlink r:id="rId20537" ref="C1565"/>
    <hyperlink r:id="rId20538" ref="J1565"/>
    <hyperlink r:id="rId20539" ref="K1565"/>
    <hyperlink r:id="rId20540" ref="N1565"/>
    <hyperlink r:id="rId20541" ref="V1565"/>
    <hyperlink r:id="rId20542" ref="W1565"/>
    <hyperlink r:id="rId20543" ref="Z1565"/>
    <hyperlink r:id="rId20544" ref="B1566"/>
    <hyperlink r:id="rId20545" ref="C1566"/>
    <hyperlink r:id="rId20546" ref="K1566"/>
    <hyperlink r:id="rId20547" ref="T1566"/>
    <hyperlink r:id="rId20548" ref="U1566"/>
    <hyperlink r:id="rId20549" ref="V1566"/>
    <hyperlink r:id="rId20550" ref="W1566"/>
    <hyperlink r:id="rId20551" ref="X1566"/>
    <hyperlink r:id="rId20552" ref="Z1566"/>
    <hyperlink r:id="rId20553" ref="B1567"/>
    <hyperlink r:id="rId20554" ref="C1567"/>
    <hyperlink r:id="rId20555" ref="K1567"/>
    <hyperlink r:id="rId20556" ref="N1567"/>
    <hyperlink r:id="rId20557" ref="T1567"/>
    <hyperlink r:id="rId20558" ref="U1567"/>
    <hyperlink r:id="rId20559" ref="B1568"/>
    <hyperlink r:id="rId20560" ref="C1568"/>
    <hyperlink r:id="rId20561" ref="K1568"/>
    <hyperlink r:id="rId20562" ref="N1568"/>
    <hyperlink r:id="rId20563" ref="S1568"/>
    <hyperlink r:id="rId20564" ref="U1568"/>
    <hyperlink r:id="rId20565" ref="W1568"/>
    <hyperlink r:id="rId20566" ref="B1569"/>
    <hyperlink r:id="rId20567" ref="C1569"/>
    <hyperlink r:id="rId20568" ref="J1569"/>
    <hyperlink r:id="rId20569" ref="K1569"/>
    <hyperlink r:id="rId20570" ref="M1569"/>
    <hyperlink r:id="rId20571" ref="N1569"/>
    <hyperlink r:id="rId20572" ref="B1570"/>
    <hyperlink r:id="rId20573" ref="C1570"/>
    <hyperlink r:id="rId20574" ref="J1570"/>
    <hyperlink r:id="rId20575" ref="K1570"/>
    <hyperlink r:id="rId20576" ref="M1570"/>
    <hyperlink r:id="rId20577" ref="N1570"/>
    <hyperlink r:id="rId20578" ref="B1571"/>
    <hyperlink r:id="rId20579" ref="C1571"/>
    <hyperlink r:id="rId20580" ref="J1571"/>
    <hyperlink r:id="rId20581" ref="K1571"/>
    <hyperlink r:id="rId20582" ref="M1571"/>
    <hyperlink r:id="rId20583" ref="N1571"/>
    <hyperlink r:id="rId20584" ref="B1572"/>
    <hyperlink r:id="rId20585" ref="C1572"/>
    <hyperlink r:id="rId20586" ref="J1572"/>
    <hyperlink r:id="rId20587" ref="K1572"/>
    <hyperlink r:id="rId20588" ref="M1572"/>
    <hyperlink r:id="rId20589" ref="N1572"/>
    <hyperlink r:id="rId20590" ref="B1573"/>
    <hyperlink r:id="rId20591" ref="C1573"/>
    <hyperlink r:id="rId20592" ref="J1573"/>
    <hyperlink r:id="rId20593" ref="K1573"/>
    <hyperlink r:id="rId20594" ref="M1573"/>
    <hyperlink r:id="rId20595" ref="N1573"/>
    <hyperlink r:id="rId20596" ref="B1574"/>
    <hyperlink r:id="rId20597" ref="C1574"/>
    <hyperlink r:id="rId20598" ref="J1574"/>
    <hyperlink r:id="rId20599" ref="K1574"/>
    <hyperlink r:id="rId20600" ref="B1575"/>
    <hyperlink r:id="rId20601" ref="C1575"/>
    <hyperlink r:id="rId20602" ref="J1575"/>
    <hyperlink r:id="rId20603" ref="K1575"/>
    <hyperlink r:id="rId20604" ref="M1575"/>
    <hyperlink r:id="rId20605" ref="N1575"/>
    <hyperlink r:id="rId20606" ref="B1576"/>
    <hyperlink r:id="rId20607" ref="C1576"/>
    <hyperlink r:id="rId20608" ref="J1576"/>
    <hyperlink r:id="rId20609" ref="K1576"/>
    <hyperlink r:id="rId20610" ref="M1576"/>
    <hyperlink r:id="rId20611" ref="N1576"/>
    <hyperlink r:id="rId20612" ref="B1577"/>
    <hyperlink r:id="rId20613" ref="C1577"/>
    <hyperlink r:id="rId20614" ref="J1577"/>
    <hyperlink r:id="rId20615" ref="K1577"/>
    <hyperlink r:id="rId20616" ref="M1577"/>
    <hyperlink r:id="rId20617" ref="N1577"/>
    <hyperlink r:id="rId20618" ref="B1578"/>
    <hyperlink r:id="rId20619" ref="C1578"/>
    <hyperlink r:id="rId20620" ref="J1578"/>
    <hyperlink r:id="rId20621" ref="K1578"/>
    <hyperlink r:id="rId20622" ref="M1578"/>
    <hyperlink r:id="rId20623" ref="N1578"/>
    <hyperlink r:id="rId20624" ref="B1579"/>
    <hyperlink r:id="rId20625" ref="C1579"/>
    <hyperlink r:id="rId20626" ref="J1579"/>
    <hyperlink r:id="rId20627" ref="K1579"/>
    <hyperlink r:id="rId20628" ref="M1579"/>
    <hyperlink r:id="rId20629" ref="N1579"/>
    <hyperlink r:id="rId20630" ref="B1580"/>
    <hyperlink r:id="rId20631" ref="C1580"/>
    <hyperlink r:id="rId20632" ref="J1580"/>
    <hyperlink r:id="rId20633" ref="K1580"/>
    <hyperlink r:id="rId20634" ref="B1581"/>
    <hyperlink r:id="rId20635" ref="C1581"/>
    <hyperlink r:id="rId20636" ref="J1581"/>
    <hyperlink r:id="rId20637" ref="K1581"/>
    <hyperlink r:id="rId20638" ref="B1582"/>
    <hyperlink r:id="rId20639" ref="C1582"/>
    <hyperlink r:id="rId20640" ref="J1582"/>
    <hyperlink r:id="rId20641" ref="K1582"/>
    <hyperlink r:id="rId20642" ref="M1582"/>
    <hyperlink r:id="rId20643" ref="N1582"/>
    <hyperlink r:id="rId20644" ref="B1583"/>
    <hyperlink r:id="rId20645" ref="C1583"/>
    <hyperlink r:id="rId20646" ref="J1583"/>
    <hyperlink r:id="rId20647" ref="K1583"/>
    <hyperlink r:id="rId20648" ref="N1583"/>
    <hyperlink r:id="rId20649" ref="B1584"/>
    <hyperlink r:id="rId20650" ref="C1584"/>
    <hyperlink r:id="rId20651" ref="J1584"/>
    <hyperlink r:id="rId20652" ref="K1584"/>
    <hyperlink r:id="rId20653" ref="B1585"/>
    <hyperlink r:id="rId20654" ref="C1585"/>
    <hyperlink r:id="rId20655" ref="J1585"/>
    <hyperlink r:id="rId20656" ref="K1585"/>
    <hyperlink r:id="rId20657" ref="N1585"/>
    <hyperlink r:id="rId20658" ref="B1586"/>
    <hyperlink r:id="rId20659" ref="C1586"/>
    <hyperlink r:id="rId20660" ref="J1586"/>
    <hyperlink r:id="rId20661" ref="K1586"/>
    <hyperlink r:id="rId20662" ref="B1587"/>
    <hyperlink r:id="rId20663" ref="C1587"/>
    <hyperlink r:id="rId20664" ref="J1587"/>
    <hyperlink r:id="rId20665" ref="K1587"/>
    <hyperlink r:id="rId20666" ref="B1588"/>
    <hyperlink r:id="rId20667" ref="C1588"/>
    <hyperlink r:id="rId20668" ref="J1588"/>
    <hyperlink r:id="rId20669" ref="K1588"/>
    <hyperlink r:id="rId20670" ref="M1588"/>
    <hyperlink r:id="rId20671" ref="N1588"/>
    <hyperlink r:id="rId20672" ref="B1589"/>
    <hyperlink r:id="rId20673" ref="C1589"/>
    <hyperlink r:id="rId20674" ref="J1589"/>
    <hyperlink r:id="rId20675" ref="K1589"/>
    <hyperlink r:id="rId20676" ref="M1589"/>
    <hyperlink r:id="rId20677" ref="N1589"/>
    <hyperlink r:id="rId20678" ref="B1590"/>
    <hyperlink r:id="rId20679" ref="C1590"/>
    <hyperlink r:id="rId20680" ref="J1590"/>
    <hyperlink r:id="rId20681" ref="K1590"/>
    <hyperlink r:id="rId20682" ref="M1590"/>
    <hyperlink r:id="rId20683" ref="N1590"/>
    <hyperlink r:id="rId20684" ref="B1591"/>
    <hyperlink r:id="rId20685" ref="C1591"/>
    <hyperlink r:id="rId20686" ref="J1591"/>
    <hyperlink r:id="rId20687" ref="K1591"/>
    <hyperlink r:id="rId20688" ref="N1591"/>
    <hyperlink r:id="rId20689" ref="B1592"/>
    <hyperlink r:id="rId20690" ref="C1592"/>
    <hyperlink r:id="rId20691" ref="J1592"/>
    <hyperlink r:id="rId20692" ref="K1592"/>
    <hyperlink r:id="rId20693" ref="M1592"/>
    <hyperlink r:id="rId20694" ref="N1592"/>
    <hyperlink r:id="rId20695" ref="B1593"/>
    <hyperlink r:id="rId20696" ref="C1593"/>
    <hyperlink r:id="rId20697" ref="J1593"/>
    <hyperlink r:id="rId20698" ref="K1593"/>
    <hyperlink r:id="rId20699" ref="M1593"/>
    <hyperlink r:id="rId20700" ref="N1593"/>
    <hyperlink r:id="rId20701" ref="B1594"/>
    <hyperlink r:id="rId20702" ref="C1594"/>
    <hyperlink r:id="rId20703" ref="J1594"/>
    <hyperlink r:id="rId20704" ref="K1594"/>
    <hyperlink r:id="rId20705" ref="M1594"/>
    <hyperlink r:id="rId20706" ref="N1594"/>
    <hyperlink r:id="rId20707" ref="B1595"/>
    <hyperlink r:id="rId20708" ref="C1595"/>
    <hyperlink r:id="rId20709" ref="J1595"/>
    <hyperlink r:id="rId20710" ref="K1595"/>
    <hyperlink r:id="rId20711" ref="M1595"/>
    <hyperlink r:id="rId20712" ref="N1595"/>
    <hyperlink r:id="rId20713" ref="B1596"/>
    <hyperlink r:id="rId20714" ref="C1596"/>
    <hyperlink r:id="rId20715" ref="J1596"/>
    <hyperlink r:id="rId20716" ref="K1596"/>
    <hyperlink r:id="rId20717" ref="M1596"/>
    <hyperlink r:id="rId20718" ref="N1596"/>
    <hyperlink r:id="rId20719" ref="B1597"/>
    <hyperlink r:id="rId20720" ref="C1597"/>
    <hyperlink r:id="rId20721" ref="J1597"/>
    <hyperlink r:id="rId20722" ref="K1597"/>
    <hyperlink r:id="rId20723" ref="M1597"/>
    <hyperlink r:id="rId20724" ref="N1597"/>
    <hyperlink r:id="rId20725" ref="B1598"/>
    <hyperlink r:id="rId20726" ref="C1598"/>
    <hyperlink r:id="rId20727" ref="J1598"/>
    <hyperlink r:id="rId20728" ref="K1598"/>
    <hyperlink r:id="rId20729" ref="M1598"/>
    <hyperlink r:id="rId20730" ref="N1598"/>
    <hyperlink r:id="rId20731" ref="B1599"/>
    <hyperlink r:id="rId20732" ref="C1599"/>
    <hyperlink r:id="rId20733" ref="J1599"/>
    <hyperlink r:id="rId20734" ref="K1599"/>
    <hyperlink r:id="rId20735" ref="N1599"/>
    <hyperlink r:id="rId20736" ref="B1600"/>
    <hyperlink r:id="rId20737" ref="C1600"/>
    <hyperlink r:id="rId20738" ref="J1600"/>
    <hyperlink r:id="rId20739" ref="K1600"/>
    <hyperlink r:id="rId20740" ref="M1600"/>
    <hyperlink r:id="rId20741" ref="N1600"/>
    <hyperlink r:id="rId20742" ref="B1601"/>
    <hyperlink r:id="rId20743" ref="C1601"/>
    <hyperlink r:id="rId20744" ref="J1601"/>
    <hyperlink r:id="rId20745" ref="K1601"/>
    <hyperlink r:id="rId20746" ref="M1601"/>
    <hyperlink r:id="rId20747" ref="N1601"/>
    <hyperlink r:id="rId20748" ref="B1602"/>
    <hyperlink r:id="rId20749" ref="C1602"/>
    <hyperlink r:id="rId20750" ref="J1602"/>
    <hyperlink r:id="rId20751" ref="K1602"/>
    <hyperlink r:id="rId20752" ref="M1602"/>
    <hyperlink r:id="rId20753" ref="N1602"/>
    <hyperlink r:id="rId20754" ref="B1603"/>
    <hyperlink r:id="rId20755" ref="C1603"/>
    <hyperlink r:id="rId20756" ref="J1603"/>
    <hyperlink r:id="rId20757" ref="K1603"/>
    <hyperlink r:id="rId20758" ref="M1603"/>
    <hyperlink r:id="rId20759" ref="N1603"/>
    <hyperlink r:id="rId20760" ref="B1604"/>
    <hyperlink r:id="rId20761" ref="C1604"/>
    <hyperlink r:id="rId20762" ref="J1604"/>
    <hyperlink r:id="rId20763" ref="K1604"/>
    <hyperlink r:id="rId20764" ref="M1604"/>
    <hyperlink r:id="rId20765" ref="N1604"/>
    <hyperlink r:id="rId20766" ref="B1605"/>
    <hyperlink r:id="rId20767" ref="C1605"/>
    <hyperlink r:id="rId20768" ref="J1605"/>
    <hyperlink r:id="rId20769" ref="K1605"/>
    <hyperlink r:id="rId20770" ref="M1605"/>
    <hyperlink r:id="rId20771" ref="N1605"/>
    <hyperlink r:id="rId20772" ref="B1606"/>
    <hyperlink r:id="rId20773" ref="C1606"/>
    <hyperlink r:id="rId20774" ref="J1606"/>
    <hyperlink r:id="rId20775" ref="K1606"/>
    <hyperlink r:id="rId20776" ref="M1606"/>
    <hyperlink r:id="rId20777" ref="N1606"/>
    <hyperlink r:id="rId20778" ref="B1607"/>
    <hyperlink r:id="rId20779" ref="C1607"/>
    <hyperlink r:id="rId20780" ref="J1607"/>
    <hyperlink r:id="rId20781" ref="K1607"/>
    <hyperlink r:id="rId20782" ref="M1607"/>
    <hyperlink r:id="rId20783" ref="N1607"/>
    <hyperlink r:id="rId20784" ref="B1608"/>
    <hyperlink r:id="rId20785" ref="C1608"/>
    <hyperlink r:id="rId20786" ref="J1608"/>
    <hyperlink r:id="rId20787" ref="K1608"/>
    <hyperlink r:id="rId20788" ref="N1608"/>
    <hyperlink r:id="rId20789" ref="B1609"/>
    <hyperlink r:id="rId20790" ref="C1609"/>
    <hyperlink r:id="rId20791" ref="J1609"/>
    <hyperlink r:id="rId20792" ref="K1609"/>
    <hyperlink r:id="rId20793" ref="N1609"/>
    <hyperlink r:id="rId20794" ref="B1610"/>
    <hyperlink r:id="rId20795" ref="C1610"/>
    <hyperlink r:id="rId20796" ref="J1610"/>
    <hyperlink r:id="rId20797" ref="K1610"/>
    <hyperlink r:id="rId20798" ref="M1610"/>
    <hyperlink r:id="rId20799" ref="N1610"/>
    <hyperlink r:id="rId20800" ref="B1611"/>
    <hyperlink r:id="rId20801" ref="C1611"/>
    <hyperlink r:id="rId20802" ref="J1611"/>
    <hyperlink r:id="rId20803" ref="K1611"/>
    <hyperlink r:id="rId20804" ref="B1612"/>
    <hyperlink r:id="rId20805" ref="C1612"/>
    <hyperlink r:id="rId20806" ref="J1612"/>
    <hyperlink r:id="rId20807" ref="K1612"/>
    <hyperlink r:id="rId20808" ref="N1612"/>
    <hyperlink r:id="rId20809" ref="B1613"/>
    <hyperlink r:id="rId20810" ref="C1613"/>
    <hyperlink r:id="rId20811" ref="J1613"/>
    <hyperlink r:id="rId20812" ref="K1613"/>
    <hyperlink r:id="rId20813" ref="M1613"/>
    <hyperlink r:id="rId20814" ref="N1613"/>
    <hyperlink r:id="rId20815" ref="B1614"/>
    <hyperlink r:id="rId20816" ref="C1614"/>
    <hyperlink r:id="rId20817" ref="J1614"/>
    <hyperlink r:id="rId20818" ref="K1614"/>
    <hyperlink r:id="rId20819" ref="N1614"/>
    <hyperlink r:id="rId20820" ref="B1615"/>
    <hyperlink r:id="rId20821" ref="C1615"/>
    <hyperlink r:id="rId20822" ref="J1615"/>
    <hyperlink r:id="rId20823" ref="K1615"/>
    <hyperlink r:id="rId20824" ref="B1616"/>
    <hyperlink r:id="rId20825" ref="C1616"/>
    <hyperlink r:id="rId20826" ref="J1616"/>
    <hyperlink r:id="rId20827" ref="K1616"/>
    <hyperlink r:id="rId20828" ref="N1616"/>
    <hyperlink r:id="rId20829" ref="B1617"/>
    <hyperlink r:id="rId20830" ref="C1617"/>
    <hyperlink r:id="rId20831" ref="J1617"/>
    <hyperlink r:id="rId20832" ref="K1617"/>
    <hyperlink r:id="rId20833" ref="M1617"/>
    <hyperlink r:id="rId20834" ref="N1617"/>
    <hyperlink r:id="rId20835" ref="B1618"/>
    <hyperlink r:id="rId20836" ref="C1618"/>
    <hyperlink r:id="rId20837" ref="J1618"/>
    <hyperlink r:id="rId20838" ref="K1618"/>
    <hyperlink r:id="rId20839" ref="M1618"/>
    <hyperlink r:id="rId20840" ref="N1618"/>
    <hyperlink r:id="rId20841" ref="B1619"/>
    <hyperlink r:id="rId20842" ref="C1619"/>
    <hyperlink r:id="rId20843" ref="J1619"/>
    <hyperlink r:id="rId20844" ref="K1619"/>
    <hyperlink r:id="rId20845" ref="M1619"/>
    <hyperlink r:id="rId20846" ref="N1619"/>
    <hyperlink r:id="rId20847" ref="B1620"/>
    <hyperlink r:id="rId20848" ref="C1620"/>
    <hyperlink r:id="rId20849" ref="J1620"/>
    <hyperlink r:id="rId20850" ref="K1620"/>
    <hyperlink r:id="rId20851" ref="M1620"/>
    <hyperlink r:id="rId20852" ref="N1620"/>
    <hyperlink r:id="rId20853" ref="B1621"/>
    <hyperlink r:id="rId20854" ref="C1621"/>
    <hyperlink r:id="rId20855" ref="J1621"/>
    <hyperlink r:id="rId20856" ref="K1621"/>
    <hyperlink r:id="rId20857" ref="N1621"/>
    <hyperlink r:id="rId20858" ref="B1622"/>
    <hyperlink r:id="rId20859" ref="C1622"/>
    <hyperlink r:id="rId20860" ref="J1622"/>
    <hyperlink r:id="rId20861" ref="K1622"/>
    <hyperlink r:id="rId20862" ref="M1622"/>
    <hyperlink r:id="rId20863" ref="N1622"/>
    <hyperlink r:id="rId20864" ref="B1623"/>
    <hyperlink r:id="rId20865" ref="C1623"/>
    <hyperlink r:id="rId20866" ref="J1623"/>
    <hyperlink r:id="rId20867" ref="K1623"/>
    <hyperlink r:id="rId20868" ref="M1623"/>
    <hyperlink r:id="rId20869" ref="N1623"/>
    <hyperlink r:id="rId20870" ref="B1624"/>
    <hyperlink r:id="rId20871" ref="C1624"/>
    <hyperlink r:id="rId20872" ref="J1624"/>
    <hyperlink r:id="rId20873" ref="K1624"/>
    <hyperlink r:id="rId20874" ref="M1624"/>
    <hyperlink r:id="rId20875" ref="N1624"/>
    <hyperlink r:id="rId20876" ref="B1625"/>
    <hyperlink r:id="rId20877" ref="C1625"/>
    <hyperlink r:id="rId20878" ref="J1625"/>
    <hyperlink r:id="rId20879" ref="K1625"/>
    <hyperlink r:id="rId20880" ref="M1625"/>
    <hyperlink r:id="rId20881" ref="N1625"/>
    <hyperlink r:id="rId20882" ref="B1626"/>
    <hyperlink r:id="rId20883" ref="C1626"/>
    <hyperlink r:id="rId20884" ref="J1626"/>
    <hyperlink r:id="rId20885" ref="K1626"/>
    <hyperlink r:id="rId20886" ref="M1626"/>
    <hyperlink r:id="rId20887" ref="N1626"/>
    <hyperlink r:id="rId20888" ref="B1627"/>
    <hyperlink r:id="rId20889" ref="C1627"/>
    <hyperlink r:id="rId20890" ref="J1627"/>
    <hyperlink r:id="rId20891" ref="K1627"/>
    <hyperlink r:id="rId20892" ref="N1627"/>
    <hyperlink r:id="rId20893" ref="B1628"/>
    <hyperlink r:id="rId20894" ref="C1628"/>
    <hyperlink r:id="rId20895" ref="J1628"/>
    <hyperlink r:id="rId20896" ref="K1628"/>
    <hyperlink r:id="rId20897" ref="M1628"/>
    <hyperlink r:id="rId20898" ref="N1628"/>
    <hyperlink r:id="rId20899" ref="B1629"/>
    <hyperlink r:id="rId20900" ref="C1629"/>
    <hyperlink r:id="rId20901" ref="J1629"/>
    <hyperlink r:id="rId20902" ref="K1629"/>
    <hyperlink r:id="rId20903" ref="M1629"/>
    <hyperlink r:id="rId20904" ref="N1629"/>
    <hyperlink r:id="rId20905" ref="B1630"/>
    <hyperlink r:id="rId20906" ref="C1630"/>
    <hyperlink r:id="rId20907" ref="J1630"/>
    <hyperlink r:id="rId20908" ref="K1630"/>
    <hyperlink r:id="rId20909" ref="B1631"/>
    <hyperlink r:id="rId20910" ref="C1631"/>
    <hyperlink r:id="rId20911" ref="J1631"/>
    <hyperlink r:id="rId20912" ref="K1631"/>
    <hyperlink r:id="rId20913" ref="M1631"/>
    <hyperlink r:id="rId20914" ref="N1631"/>
    <hyperlink r:id="rId20915" ref="B1632"/>
    <hyperlink r:id="rId20916" ref="C1632"/>
    <hyperlink r:id="rId20917" ref="J1632"/>
    <hyperlink r:id="rId20918" ref="K1632"/>
    <hyperlink r:id="rId20919" ref="B1633"/>
    <hyperlink r:id="rId20920" ref="C1633"/>
    <hyperlink r:id="rId20921" ref="J1633"/>
    <hyperlink r:id="rId20922" ref="K1633"/>
    <hyperlink r:id="rId20923" ref="M1633"/>
    <hyperlink r:id="rId20924" ref="N1633"/>
    <hyperlink r:id="rId20925" ref="B1634"/>
    <hyperlink r:id="rId20926" ref="C1634"/>
    <hyperlink r:id="rId20927" ref="J1634"/>
    <hyperlink r:id="rId20928" ref="K1634"/>
    <hyperlink r:id="rId20929" ref="M1634"/>
    <hyperlink r:id="rId20930" ref="N1634"/>
    <hyperlink r:id="rId20931" ref="B1635"/>
    <hyperlink r:id="rId20932" ref="C1635"/>
    <hyperlink r:id="rId20933" ref="J1635"/>
    <hyperlink r:id="rId20934" ref="K1635"/>
    <hyperlink r:id="rId20935" ref="M1635"/>
    <hyperlink r:id="rId20936" ref="N1635"/>
    <hyperlink r:id="rId20937" ref="B1636"/>
    <hyperlink r:id="rId20938" ref="C1636"/>
    <hyperlink r:id="rId20939" ref="J1636"/>
    <hyperlink r:id="rId20940" ref="K1636"/>
    <hyperlink r:id="rId20941" ref="B1637"/>
    <hyperlink r:id="rId20942" ref="C1637"/>
    <hyperlink r:id="rId20943" ref="J1637"/>
    <hyperlink r:id="rId20944" ref="K1637"/>
    <hyperlink r:id="rId20945" ref="B1638"/>
    <hyperlink r:id="rId20946" ref="C1638"/>
    <hyperlink r:id="rId20947" ref="J1638"/>
    <hyperlink r:id="rId20948" ref="K1638"/>
    <hyperlink r:id="rId20949" ref="M1638"/>
    <hyperlink r:id="rId20950" ref="N1638"/>
    <hyperlink r:id="rId20951" ref="B1639"/>
    <hyperlink r:id="rId20952" ref="C1639"/>
    <hyperlink r:id="rId20953" ref="J1639"/>
    <hyperlink r:id="rId20954" ref="K1639"/>
    <hyperlink r:id="rId20955" ref="N1639"/>
    <hyperlink r:id="rId20956" ref="B1640"/>
    <hyperlink r:id="rId20957" ref="C1640"/>
    <hyperlink r:id="rId20958" ref="J1640"/>
    <hyperlink r:id="rId20959" ref="K1640"/>
    <hyperlink r:id="rId20960" ref="M1640"/>
    <hyperlink r:id="rId20961" ref="N1640"/>
    <hyperlink r:id="rId20962" ref="B1641"/>
    <hyperlink r:id="rId20963" ref="C1641"/>
    <hyperlink r:id="rId20964" ref="J1641"/>
    <hyperlink r:id="rId20965" ref="K1641"/>
    <hyperlink r:id="rId20966" ref="M1641"/>
    <hyperlink r:id="rId20967" ref="N1641"/>
    <hyperlink r:id="rId20968" ref="B1642"/>
    <hyperlink r:id="rId20969" ref="C1642"/>
    <hyperlink r:id="rId20970" ref="J1642"/>
    <hyperlink r:id="rId20971" ref="K1642"/>
    <hyperlink r:id="rId20972" ref="M1642"/>
    <hyperlink r:id="rId20973" ref="N1642"/>
    <hyperlink r:id="rId20974" ref="B1643"/>
    <hyperlink r:id="rId20975" ref="C1643"/>
    <hyperlink r:id="rId20976" ref="J1643"/>
    <hyperlink r:id="rId20977" ref="K1643"/>
    <hyperlink r:id="rId20978" ref="M1643"/>
    <hyperlink r:id="rId20979" ref="N1643"/>
    <hyperlink r:id="rId20980" ref="B1644"/>
    <hyperlink r:id="rId20981" ref="C1644"/>
    <hyperlink r:id="rId20982" ref="J1644"/>
    <hyperlink r:id="rId20983" ref="K1644"/>
    <hyperlink r:id="rId20984" ref="M1644"/>
    <hyperlink r:id="rId20985" ref="N1644"/>
    <hyperlink r:id="rId20986" ref="B1645"/>
    <hyperlink r:id="rId20987" ref="C1645"/>
    <hyperlink r:id="rId20988" ref="J1645"/>
    <hyperlink r:id="rId20989" ref="K1645"/>
    <hyperlink r:id="rId20990" ref="M1645"/>
    <hyperlink r:id="rId20991" ref="N1645"/>
    <hyperlink r:id="rId20992" ref="B1646"/>
    <hyperlink r:id="rId20993" ref="C1646"/>
    <hyperlink r:id="rId20994" ref="J1646"/>
    <hyperlink r:id="rId20995" ref="K1646"/>
    <hyperlink r:id="rId20996" ref="M1646"/>
    <hyperlink r:id="rId20997" ref="N1646"/>
    <hyperlink r:id="rId20998" ref="B1647"/>
    <hyperlink r:id="rId20999" ref="C1647"/>
    <hyperlink r:id="rId21000" ref="J1647"/>
    <hyperlink r:id="rId21001" ref="K1647"/>
    <hyperlink r:id="rId21002" ref="M1647"/>
    <hyperlink r:id="rId21003" ref="N1647"/>
    <hyperlink r:id="rId21004" ref="B1648"/>
    <hyperlink r:id="rId21005" ref="C1648"/>
    <hyperlink r:id="rId21006" ref="J1648"/>
    <hyperlink r:id="rId21007" ref="K1648"/>
    <hyperlink r:id="rId21008" ref="M1648"/>
    <hyperlink r:id="rId21009" ref="N1648"/>
    <hyperlink r:id="rId21010" ref="B1649"/>
    <hyperlink r:id="rId21011" ref="C1649"/>
    <hyperlink r:id="rId21012" ref="J1649"/>
    <hyperlink r:id="rId21013" ref="K1649"/>
    <hyperlink r:id="rId21014" ref="B1650"/>
    <hyperlink r:id="rId21015" ref="C1650"/>
    <hyperlink r:id="rId21016" ref="J1650"/>
    <hyperlink r:id="rId21017" ref="K1650"/>
    <hyperlink r:id="rId21018" ref="M1650"/>
    <hyperlink r:id="rId21019" ref="N1650"/>
    <hyperlink r:id="rId21020" ref="B1651"/>
    <hyperlink r:id="rId21021" ref="C1651"/>
    <hyperlink r:id="rId21022" ref="J1651"/>
    <hyperlink r:id="rId21023" ref="K1651"/>
    <hyperlink r:id="rId21024" ref="M1651"/>
    <hyperlink r:id="rId21025" ref="N1651"/>
    <hyperlink r:id="rId21026" ref="B1652"/>
    <hyperlink r:id="rId21027" ref="C1652"/>
    <hyperlink r:id="rId21028" ref="J1652"/>
    <hyperlink r:id="rId21029" ref="K1652"/>
    <hyperlink r:id="rId21030" ref="M1652"/>
    <hyperlink r:id="rId21031" ref="N1652"/>
    <hyperlink r:id="rId21032" ref="B1653"/>
    <hyperlink r:id="rId21033" ref="C1653"/>
    <hyperlink r:id="rId21034" ref="J1653"/>
    <hyperlink r:id="rId21035" ref="K1653"/>
    <hyperlink r:id="rId21036" ref="M1653"/>
    <hyperlink r:id="rId21037" ref="N1653"/>
    <hyperlink r:id="rId21038" ref="B1654"/>
    <hyperlink r:id="rId21039" ref="C1654"/>
    <hyperlink r:id="rId21040" ref="J1654"/>
    <hyperlink r:id="rId21041" ref="K1654"/>
    <hyperlink r:id="rId21042" ref="B1655"/>
    <hyperlink r:id="rId21043" ref="C1655"/>
    <hyperlink r:id="rId21044" ref="J1655"/>
    <hyperlink r:id="rId21045" ref="K1655"/>
    <hyperlink r:id="rId21046" ref="M1655"/>
    <hyperlink r:id="rId21047" ref="N1655"/>
    <hyperlink r:id="rId21048" ref="B1656"/>
    <hyperlink r:id="rId21049" ref="C1656"/>
    <hyperlink r:id="rId21050" ref="J1656"/>
    <hyperlink r:id="rId21051" ref="K1656"/>
    <hyperlink r:id="rId21052" ref="M1656"/>
    <hyperlink r:id="rId21053" ref="N1656"/>
    <hyperlink r:id="rId21054" ref="B1657"/>
    <hyperlink r:id="rId21055" ref="C1657"/>
    <hyperlink r:id="rId21056" ref="J1657"/>
    <hyperlink r:id="rId21057" ref="K1657"/>
    <hyperlink r:id="rId21058" ref="B1658"/>
    <hyperlink r:id="rId21059" ref="C1658"/>
    <hyperlink r:id="rId21060" ref="J1658"/>
    <hyperlink r:id="rId21061" ref="K1658"/>
    <hyperlink r:id="rId21062" ref="B1659"/>
    <hyperlink r:id="rId21063" ref="C1659"/>
    <hyperlink r:id="rId21064" ref="J1659"/>
    <hyperlink r:id="rId21065" ref="K1659"/>
    <hyperlink r:id="rId21066" ref="B1660"/>
    <hyperlink r:id="rId21067" ref="C1660"/>
    <hyperlink r:id="rId21068" ref="J1660"/>
    <hyperlink r:id="rId21069" ref="K1660"/>
    <hyperlink r:id="rId21070" ref="M1660"/>
    <hyperlink r:id="rId21071" ref="N1660"/>
    <hyperlink r:id="rId21072" ref="B1661"/>
    <hyperlink r:id="rId21073" ref="C1661"/>
    <hyperlink r:id="rId21074" ref="J1661"/>
    <hyperlink r:id="rId21075" ref="K1661"/>
    <hyperlink r:id="rId21076" ref="M1661"/>
    <hyperlink r:id="rId21077" ref="N1661"/>
    <hyperlink r:id="rId21078" ref="B1662"/>
    <hyperlink r:id="rId21079" ref="C1662"/>
    <hyperlink r:id="rId21080" ref="J1662"/>
    <hyperlink r:id="rId21081" ref="K1662"/>
    <hyperlink r:id="rId21082" ref="M1662"/>
    <hyperlink r:id="rId21083" ref="N1662"/>
    <hyperlink r:id="rId21084" ref="B1663"/>
    <hyperlink r:id="rId21085" ref="C1663"/>
    <hyperlink r:id="rId21086" ref="J1663"/>
    <hyperlink r:id="rId21087" ref="K1663"/>
    <hyperlink r:id="rId21088" ref="B1664"/>
    <hyperlink r:id="rId21089" ref="C1664"/>
    <hyperlink r:id="rId21090" ref="J1664"/>
    <hyperlink r:id="rId21091" ref="K1664"/>
    <hyperlink r:id="rId21092" ref="M1664"/>
    <hyperlink r:id="rId21093" ref="N1664"/>
    <hyperlink r:id="rId21094" ref="B1665"/>
    <hyperlink r:id="rId21095" ref="C1665"/>
    <hyperlink r:id="rId21096" ref="J1665"/>
    <hyperlink r:id="rId21097" ref="K1665"/>
    <hyperlink r:id="rId21098" ref="B1666"/>
    <hyperlink r:id="rId21099" ref="C1666"/>
    <hyperlink r:id="rId21100" ref="J1666"/>
    <hyperlink r:id="rId21101" ref="K1666"/>
    <hyperlink r:id="rId21102" ref="M1666"/>
    <hyperlink r:id="rId21103" ref="N1666"/>
    <hyperlink r:id="rId21104" ref="B1667"/>
    <hyperlink r:id="rId21105" ref="C1667"/>
    <hyperlink r:id="rId21106" ref="J1667"/>
    <hyperlink r:id="rId21107" ref="K1667"/>
    <hyperlink r:id="rId21108" ref="B1668"/>
    <hyperlink r:id="rId21109" ref="C1668"/>
    <hyperlink r:id="rId21110" ref="J1668"/>
    <hyperlink r:id="rId21111" ref="K1668"/>
    <hyperlink r:id="rId21112" ref="B1669"/>
    <hyperlink r:id="rId21113" ref="C1669"/>
    <hyperlink r:id="rId21114" ref="J1669"/>
    <hyperlink r:id="rId21115" ref="K1669"/>
    <hyperlink r:id="rId21116" ref="M1669"/>
    <hyperlink r:id="rId21117" ref="N1669"/>
    <hyperlink r:id="rId21118" ref="B1670"/>
    <hyperlink r:id="rId21119" ref="C1670"/>
    <hyperlink r:id="rId21120" ref="J1670"/>
    <hyperlink r:id="rId21121" ref="K1670"/>
    <hyperlink r:id="rId21122" ref="M1670"/>
    <hyperlink r:id="rId21123" ref="N1670"/>
    <hyperlink r:id="rId21124" ref="B1671"/>
    <hyperlink r:id="rId21125" ref="C1671"/>
    <hyperlink r:id="rId21126" ref="J1671"/>
    <hyperlink r:id="rId21127" ref="K1671"/>
    <hyperlink r:id="rId21128" ref="M1671"/>
    <hyperlink r:id="rId21129" ref="N1671"/>
    <hyperlink r:id="rId21130" ref="B1672"/>
    <hyperlink r:id="rId21131" ref="C1672"/>
    <hyperlink r:id="rId21132" ref="J1672"/>
    <hyperlink r:id="rId21133" ref="K1672"/>
    <hyperlink r:id="rId21134" ref="B1673"/>
    <hyperlink r:id="rId21135" ref="C1673"/>
    <hyperlink r:id="rId21136" ref="J1673"/>
    <hyperlink r:id="rId21137" ref="K1673"/>
    <hyperlink r:id="rId21138" ref="M1673"/>
    <hyperlink r:id="rId21139" ref="N1673"/>
    <hyperlink r:id="rId21140" ref="B1674"/>
    <hyperlink r:id="rId21141" ref="C1674"/>
    <hyperlink r:id="rId21142" ref="J1674"/>
    <hyperlink r:id="rId21143" ref="K1674"/>
    <hyperlink r:id="rId21144" ref="M1674"/>
    <hyperlink r:id="rId21145" ref="N1674"/>
    <hyperlink r:id="rId21146" ref="B1675"/>
    <hyperlink r:id="rId21147" ref="C1675"/>
    <hyperlink r:id="rId21148" ref="J1675"/>
    <hyperlink r:id="rId21149" ref="K1675"/>
    <hyperlink r:id="rId21150" ref="M1675"/>
    <hyperlink r:id="rId21151" ref="N1675"/>
    <hyperlink r:id="rId21152" ref="B1676"/>
    <hyperlink r:id="rId21153" ref="C1676"/>
    <hyperlink r:id="rId21154" ref="J1676"/>
    <hyperlink r:id="rId21155" ref="K1676"/>
    <hyperlink r:id="rId21156" ref="M1676"/>
    <hyperlink r:id="rId21157" ref="N1676"/>
    <hyperlink r:id="rId21158" ref="B1677"/>
    <hyperlink r:id="rId21159" ref="C1677"/>
    <hyperlink r:id="rId21160" ref="J1677"/>
    <hyperlink r:id="rId21161" ref="K1677"/>
    <hyperlink r:id="rId21162" ref="B1678"/>
    <hyperlink r:id="rId21163" ref="C1678"/>
    <hyperlink r:id="rId21164" ref="J1678"/>
    <hyperlink r:id="rId21165" ref="K1678"/>
    <hyperlink r:id="rId21166" ref="N1678"/>
    <hyperlink r:id="rId21167" ref="B1679"/>
    <hyperlink r:id="rId21168" ref="C1679"/>
    <hyperlink r:id="rId21169" ref="J1679"/>
    <hyperlink r:id="rId21170" ref="K1679"/>
    <hyperlink r:id="rId21171" ref="B1680"/>
    <hyperlink r:id="rId21172" ref="C1680"/>
    <hyperlink r:id="rId21173" ref="J1680"/>
    <hyperlink r:id="rId21174" ref="K1680"/>
    <hyperlink r:id="rId21175" ref="B1681"/>
    <hyperlink r:id="rId21176" ref="C1681"/>
    <hyperlink r:id="rId21177" ref="J1681"/>
    <hyperlink r:id="rId21178" ref="K1681"/>
    <hyperlink r:id="rId21179" ref="B1682"/>
    <hyperlink r:id="rId21180" ref="C1682"/>
    <hyperlink r:id="rId21181" ref="J1682"/>
    <hyperlink r:id="rId21182" ref="K1682"/>
    <hyperlink r:id="rId21183" ref="M1682"/>
    <hyperlink r:id="rId21184" ref="N1682"/>
    <hyperlink r:id="rId21185" ref="B1683"/>
    <hyperlink r:id="rId21186" ref="C1683"/>
    <hyperlink r:id="rId21187" ref="J1683"/>
    <hyperlink r:id="rId21188" ref="K1683"/>
    <hyperlink r:id="rId21189" ref="M1683"/>
    <hyperlink r:id="rId21190" ref="N1683"/>
    <hyperlink r:id="rId21191" ref="B1684"/>
    <hyperlink r:id="rId21192" ref="C1684"/>
    <hyperlink r:id="rId21193" ref="J1684"/>
    <hyperlink r:id="rId21194" ref="K1684"/>
    <hyperlink r:id="rId21195" ref="B1685"/>
    <hyperlink r:id="rId21196" ref="C1685"/>
    <hyperlink r:id="rId21197" ref="J1685"/>
    <hyperlink r:id="rId21198" ref="K1685"/>
    <hyperlink r:id="rId21199" ref="B1686"/>
    <hyperlink r:id="rId21200" ref="C1686"/>
    <hyperlink r:id="rId21201" ref="J1686"/>
    <hyperlink r:id="rId21202" ref="K1686"/>
    <hyperlink r:id="rId21203" ref="B1687"/>
    <hyperlink r:id="rId21204" ref="C1687"/>
    <hyperlink r:id="rId21205" ref="J1687"/>
    <hyperlink r:id="rId21206" ref="K1687"/>
    <hyperlink r:id="rId21207" ref="M1687"/>
    <hyperlink r:id="rId21208" ref="N1687"/>
    <hyperlink r:id="rId21209" ref="B1688"/>
    <hyperlink r:id="rId21210" ref="C1688"/>
    <hyperlink r:id="rId21211" ref="J1688"/>
    <hyperlink r:id="rId21212" ref="K1688"/>
    <hyperlink r:id="rId21213" ref="N1688"/>
    <hyperlink r:id="rId21214" ref="B1689"/>
    <hyperlink r:id="rId21215" ref="C1689"/>
    <hyperlink r:id="rId21216" ref="J1689"/>
    <hyperlink r:id="rId21217" ref="K1689"/>
    <hyperlink r:id="rId21218" ref="B1690"/>
    <hyperlink r:id="rId21219" ref="C1690"/>
    <hyperlink r:id="rId21220" ref="J1690"/>
    <hyperlink r:id="rId21221" ref="K1690"/>
    <hyperlink r:id="rId21222" ref="M1690"/>
    <hyperlink r:id="rId21223" ref="N1690"/>
    <hyperlink r:id="rId21224" ref="B1691"/>
    <hyperlink r:id="rId21225" ref="C1691"/>
    <hyperlink r:id="rId21226" ref="J1691"/>
    <hyperlink r:id="rId21227" ref="K1691"/>
    <hyperlink r:id="rId21228" ref="M1691"/>
    <hyperlink r:id="rId21229" ref="N1691"/>
    <hyperlink r:id="rId21230" ref="B1692"/>
    <hyperlink r:id="rId21231" ref="C1692"/>
    <hyperlink r:id="rId21232" ref="J1692"/>
    <hyperlink r:id="rId21233" ref="K1692"/>
    <hyperlink r:id="rId21234" ref="B1693"/>
    <hyperlink r:id="rId21235" ref="C1693"/>
    <hyperlink r:id="rId21236" ref="J1693"/>
    <hyperlink r:id="rId21237" ref="K1693"/>
    <hyperlink r:id="rId21238" ref="M1693"/>
    <hyperlink r:id="rId21239" ref="N1693"/>
    <hyperlink r:id="rId21240" ref="B1694"/>
    <hyperlink r:id="rId21241" ref="C1694"/>
    <hyperlink r:id="rId21242" ref="J1694"/>
    <hyperlink r:id="rId21243" ref="K1694"/>
    <hyperlink r:id="rId21244" ref="B1695"/>
    <hyperlink r:id="rId21245" ref="C1695"/>
    <hyperlink r:id="rId21246" ref="J1695"/>
    <hyperlink r:id="rId21247" ref="K1695"/>
    <hyperlink r:id="rId21248" ref="N1695"/>
    <hyperlink r:id="rId21249" ref="B1696"/>
    <hyperlink r:id="rId21250" ref="C1696"/>
    <hyperlink r:id="rId21251" ref="J1696"/>
    <hyperlink r:id="rId21252" ref="K1696"/>
    <hyperlink r:id="rId21253" ref="M1696"/>
    <hyperlink r:id="rId21254" ref="N1696"/>
    <hyperlink r:id="rId21255" ref="B1697"/>
    <hyperlink r:id="rId21256" ref="C1697"/>
    <hyperlink r:id="rId21257" ref="J1697"/>
    <hyperlink r:id="rId21258" ref="K1697"/>
    <hyperlink r:id="rId21259" ref="B1698"/>
    <hyperlink r:id="rId21260" ref="C1698"/>
    <hyperlink r:id="rId21261" ref="J1698"/>
    <hyperlink r:id="rId21262" ref="K1698"/>
    <hyperlink r:id="rId21263" ref="B1699"/>
    <hyperlink r:id="rId21264" ref="C1699"/>
    <hyperlink r:id="rId21265" ref="J1699"/>
    <hyperlink r:id="rId21266" ref="K1699"/>
    <hyperlink r:id="rId21267" ref="B1700"/>
    <hyperlink r:id="rId21268" ref="C1700"/>
    <hyperlink r:id="rId21269" ref="J1700"/>
    <hyperlink r:id="rId21270" ref="K1700"/>
    <hyperlink r:id="rId21271" ref="M1700"/>
    <hyperlink r:id="rId21272" ref="N1700"/>
    <hyperlink r:id="rId21273" ref="B1701"/>
    <hyperlink r:id="rId21274" ref="C1701"/>
    <hyperlink r:id="rId21275" ref="J1701"/>
    <hyperlink r:id="rId21276" ref="K1701"/>
    <hyperlink r:id="rId21277" ref="N1701"/>
    <hyperlink r:id="rId21278" ref="B1702"/>
    <hyperlink r:id="rId21279" ref="C1702"/>
    <hyperlink r:id="rId21280" ref="J1702"/>
    <hyperlink r:id="rId21281" ref="K1702"/>
    <hyperlink r:id="rId21282" ref="N1702"/>
    <hyperlink r:id="rId21283" ref="B1703"/>
    <hyperlink r:id="rId21284" ref="C1703"/>
    <hyperlink r:id="rId21285" ref="J1703"/>
    <hyperlink r:id="rId21286" ref="K1703"/>
    <hyperlink r:id="rId21287" ref="N1703"/>
    <hyperlink r:id="rId21288" ref="B1704"/>
    <hyperlink r:id="rId21289" ref="C1704"/>
    <hyperlink r:id="rId21290" ref="J1704"/>
    <hyperlink r:id="rId21291" ref="K1704"/>
    <hyperlink r:id="rId21292" ref="N1704"/>
    <hyperlink r:id="rId21293" ref="B1705"/>
    <hyperlink r:id="rId21294" ref="C1705"/>
    <hyperlink r:id="rId21295" ref="J1705"/>
    <hyperlink r:id="rId21296" ref="K1705"/>
    <hyperlink r:id="rId21297" ref="B1706"/>
    <hyperlink r:id="rId21298" ref="C1706"/>
    <hyperlink r:id="rId21299" ref="J1706"/>
    <hyperlink r:id="rId21300" ref="K1706"/>
    <hyperlink r:id="rId21301" ref="B1707"/>
    <hyperlink r:id="rId21302" ref="C1707"/>
    <hyperlink r:id="rId21303" ref="J1707"/>
    <hyperlink r:id="rId21304" ref="K1707"/>
    <hyperlink r:id="rId21305" ref="B1708"/>
    <hyperlink r:id="rId21306" ref="C1708"/>
    <hyperlink r:id="rId21307" ref="J1708"/>
    <hyperlink r:id="rId21308" ref="K1708"/>
    <hyperlink r:id="rId21309" ref="M1708"/>
    <hyperlink r:id="rId21310" ref="N1708"/>
    <hyperlink r:id="rId21311" ref="B1709"/>
    <hyperlink r:id="rId21312" ref="C1709"/>
    <hyperlink r:id="rId21313" ref="J1709"/>
    <hyperlink r:id="rId21314" ref="K1709"/>
    <hyperlink r:id="rId21315" ref="M1709"/>
    <hyperlink r:id="rId21316" ref="N1709"/>
    <hyperlink r:id="rId21317" ref="B1710"/>
    <hyperlink r:id="rId21318" ref="C1710"/>
    <hyperlink r:id="rId21319" ref="J1710"/>
    <hyperlink r:id="rId21320" ref="K1710"/>
    <hyperlink r:id="rId21321" ref="M1710"/>
    <hyperlink r:id="rId21322" ref="N1710"/>
    <hyperlink r:id="rId21323" ref="B1711"/>
    <hyperlink r:id="rId21324" ref="C1711"/>
    <hyperlink r:id="rId21325" ref="J1711"/>
    <hyperlink r:id="rId21326" ref="K1711"/>
    <hyperlink r:id="rId21327" ref="N1711"/>
    <hyperlink r:id="rId21328" ref="B1712"/>
    <hyperlink r:id="rId21329" ref="C1712"/>
    <hyperlink r:id="rId21330" ref="J1712"/>
    <hyperlink r:id="rId21331" ref="K1712"/>
    <hyperlink r:id="rId21332" ref="N1712"/>
    <hyperlink r:id="rId21333" ref="B1713"/>
    <hyperlink r:id="rId21334" ref="C1713"/>
    <hyperlink r:id="rId21335" ref="J1713"/>
    <hyperlink r:id="rId21336" ref="K1713"/>
    <hyperlink r:id="rId21337" ref="M1713"/>
    <hyperlink r:id="rId21338" ref="N1713"/>
    <hyperlink r:id="rId21339" ref="B1714"/>
    <hyperlink r:id="rId21340" ref="C1714"/>
    <hyperlink r:id="rId21341" ref="J1714"/>
    <hyperlink r:id="rId21342" ref="K1714"/>
    <hyperlink r:id="rId21343" ref="N1714"/>
    <hyperlink r:id="rId21344" ref="B1715"/>
    <hyperlink r:id="rId21345" ref="C1715"/>
    <hyperlink r:id="rId21346" ref="J1715"/>
    <hyperlink r:id="rId21347" ref="K1715"/>
    <hyperlink r:id="rId21348" ref="B1716"/>
    <hyperlink r:id="rId21349" ref="C1716"/>
    <hyperlink r:id="rId21350" ref="J1716"/>
    <hyperlink r:id="rId21351" ref="K1716"/>
    <hyperlink r:id="rId21352" ref="M1716"/>
    <hyperlink r:id="rId21353" ref="N1716"/>
    <hyperlink r:id="rId21354" ref="B1717"/>
    <hyperlink r:id="rId21355" ref="C1717"/>
    <hyperlink r:id="rId21356" ref="J1717"/>
    <hyperlink r:id="rId21357" ref="K1717"/>
    <hyperlink r:id="rId21358" ref="M1717"/>
    <hyperlink r:id="rId21359" ref="N1717"/>
    <hyperlink r:id="rId21360" ref="B1718"/>
    <hyperlink r:id="rId21361" ref="C1718"/>
    <hyperlink r:id="rId21362" ref="J1718"/>
    <hyperlink r:id="rId21363" ref="K1718"/>
    <hyperlink r:id="rId21364" ref="B1719"/>
    <hyperlink r:id="rId21365" ref="C1719"/>
    <hyperlink r:id="rId21366" ref="J1719"/>
    <hyperlink r:id="rId21367" ref="K1719"/>
    <hyperlink r:id="rId21368" ref="N1719"/>
    <hyperlink r:id="rId21369" ref="B1720"/>
    <hyperlink r:id="rId21370" ref="C1720"/>
    <hyperlink r:id="rId21371" ref="B1721"/>
    <hyperlink r:id="rId21372" ref="C1721"/>
    <hyperlink r:id="rId21373" ref="K1721"/>
    <hyperlink r:id="rId21374" ref="N1721"/>
    <hyperlink r:id="rId21375" ref="B1722"/>
    <hyperlink r:id="rId21376" ref="C1722"/>
    <hyperlink r:id="rId21377" ref="K1722"/>
    <hyperlink r:id="rId21378" ref="N1722"/>
    <hyperlink r:id="rId21379" ref="B1723"/>
    <hyperlink r:id="rId21380" ref="C1723"/>
    <hyperlink r:id="rId21381" ref="J1723"/>
    <hyperlink r:id="rId21382" ref="K1723"/>
    <hyperlink r:id="rId21383" ref="M1723"/>
    <hyperlink r:id="rId21384" ref="N1723"/>
    <hyperlink r:id="rId21385" ref="B1724"/>
    <hyperlink r:id="rId21386" ref="C1724"/>
    <hyperlink r:id="rId21387" ref="J1724"/>
    <hyperlink r:id="rId21388" ref="K1724"/>
    <hyperlink r:id="rId21389" ref="M1724"/>
    <hyperlink r:id="rId21390" ref="N1724"/>
    <hyperlink r:id="rId21391" ref="B1725"/>
    <hyperlink r:id="rId21392" ref="C1725"/>
    <hyperlink r:id="rId21393" ref="J1725"/>
    <hyperlink r:id="rId21394" ref="K1725"/>
    <hyperlink r:id="rId21395" ref="M1725"/>
    <hyperlink r:id="rId21396" ref="N1725"/>
    <hyperlink r:id="rId21397" ref="B1726"/>
    <hyperlink r:id="rId21398" ref="C1726"/>
    <hyperlink r:id="rId21399" ref="J1726"/>
    <hyperlink r:id="rId21400" ref="K1726"/>
    <hyperlink r:id="rId21401" ref="M1726"/>
    <hyperlink r:id="rId21402" ref="N1726"/>
    <hyperlink r:id="rId21403" ref="B1727"/>
    <hyperlink r:id="rId21404" ref="C1727"/>
    <hyperlink r:id="rId21405" ref="J1727"/>
    <hyperlink r:id="rId21406" ref="K1727"/>
    <hyperlink r:id="rId21407" ref="N1727"/>
    <hyperlink r:id="rId21408" ref="B1728"/>
    <hyperlink r:id="rId21409" ref="C1728"/>
    <hyperlink r:id="rId21410" ref="J1728"/>
    <hyperlink r:id="rId21411" ref="K1728"/>
    <hyperlink r:id="rId21412" ref="M1728"/>
    <hyperlink r:id="rId21413" ref="N1728"/>
    <hyperlink r:id="rId21414" ref="B1729"/>
    <hyperlink r:id="rId21415" ref="C1729"/>
    <hyperlink r:id="rId21416" ref="J1729"/>
    <hyperlink r:id="rId21417" ref="K1729"/>
    <hyperlink r:id="rId21418" ref="M1729"/>
    <hyperlink r:id="rId21419" ref="N1729"/>
    <hyperlink r:id="rId21420" ref="B1730"/>
    <hyperlink r:id="rId21421" ref="C1730"/>
    <hyperlink r:id="rId21422" ref="J1730"/>
    <hyperlink r:id="rId21423" ref="K1730"/>
    <hyperlink r:id="rId21424" ref="M1730"/>
    <hyperlink r:id="rId21425" ref="N1730"/>
    <hyperlink r:id="rId21426" ref="B1731"/>
    <hyperlink r:id="rId21427" ref="C1731"/>
    <hyperlink r:id="rId21428" ref="J1731"/>
    <hyperlink r:id="rId21429" ref="K1731"/>
    <hyperlink r:id="rId21430" ref="B1732"/>
    <hyperlink r:id="rId21431" ref="C1732"/>
    <hyperlink r:id="rId21432" ref="J1732"/>
    <hyperlink r:id="rId21433" ref="K1732"/>
    <hyperlink r:id="rId21434" ref="M1732"/>
    <hyperlink r:id="rId21435" ref="N1732"/>
    <hyperlink r:id="rId21436" ref="B1733"/>
    <hyperlink r:id="rId21437" ref="C1733"/>
    <hyperlink r:id="rId21438" ref="J1733"/>
    <hyperlink r:id="rId21439" ref="K1733"/>
    <hyperlink r:id="rId21440" ref="B1734"/>
    <hyperlink r:id="rId21441" ref="C1734"/>
    <hyperlink r:id="rId21442" ref="J1734"/>
    <hyperlink r:id="rId21443" ref="K1734"/>
    <hyperlink r:id="rId21444" ref="M1734"/>
    <hyperlink r:id="rId21445" ref="N1734"/>
    <hyperlink r:id="rId21446" ref="B1735"/>
    <hyperlink r:id="rId21447" ref="C1735"/>
    <hyperlink r:id="rId21448" ref="J1735"/>
    <hyperlink r:id="rId21449" ref="K1735"/>
    <hyperlink r:id="rId21450" ref="N1735"/>
    <hyperlink r:id="rId21451" ref="B1736"/>
    <hyperlink r:id="rId21452" ref="C1736"/>
    <hyperlink r:id="rId21453" ref="J1736"/>
    <hyperlink r:id="rId21454" ref="K1736"/>
    <hyperlink r:id="rId21455" ref="M1736"/>
    <hyperlink r:id="rId21456" ref="N1736"/>
    <hyperlink r:id="rId21457" ref="B1737"/>
    <hyperlink r:id="rId21458" ref="C1737"/>
    <hyperlink r:id="rId21459" ref="J1737"/>
    <hyperlink r:id="rId21460" ref="K1737"/>
    <hyperlink r:id="rId21461" ref="N1737"/>
    <hyperlink r:id="rId21462" ref="B1738"/>
    <hyperlink r:id="rId21463" ref="C1738"/>
    <hyperlink r:id="rId21464" ref="J1738"/>
    <hyperlink r:id="rId21465" ref="K1738"/>
    <hyperlink r:id="rId21466" ref="M1738"/>
    <hyperlink r:id="rId21467" ref="N1738"/>
    <hyperlink r:id="rId21468" ref="B1739"/>
    <hyperlink r:id="rId21469" ref="C1739"/>
    <hyperlink r:id="rId21470" ref="J1739"/>
    <hyperlink r:id="rId21471" ref="K1739"/>
    <hyperlink r:id="rId21472" ref="N1739"/>
    <hyperlink r:id="rId21473" ref="B1740"/>
    <hyperlink r:id="rId21474" ref="C1740"/>
    <hyperlink r:id="rId21475" ref="J1740"/>
    <hyperlink r:id="rId21476" ref="K1740"/>
    <hyperlink r:id="rId21477" ref="M1740"/>
    <hyperlink r:id="rId21478" ref="N1740"/>
    <hyperlink r:id="rId21479" ref="B1741"/>
    <hyperlink r:id="rId21480" ref="C1741"/>
    <hyperlink r:id="rId21481" ref="J1741"/>
    <hyperlink r:id="rId21482" ref="K1741"/>
    <hyperlink r:id="rId21483" ref="M1741"/>
    <hyperlink r:id="rId21484" ref="N1741"/>
    <hyperlink r:id="rId21485" ref="B1742"/>
    <hyperlink r:id="rId21486" ref="C1742"/>
    <hyperlink r:id="rId21487" ref="J1742"/>
    <hyperlink r:id="rId21488" ref="K1742"/>
    <hyperlink r:id="rId21489" ref="M1742"/>
    <hyperlink r:id="rId21490" ref="N1742"/>
    <hyperlink r:id="rId21491" ref="B1743"/>
    <hyperlink r:id="rId21492" ref="C1743"/>
    <hyperlink r:id="rId21493" ref="J1743"/>
    <hyperlink r:id="rId21494" ref="K1743"/>
    <hyperlink r:id="rId21495" ref="M1743"/>
    <hyperlink r:id="rId21496" ref="N1743"/>
    <hyperlink r:id="rId21497" ref="B1744"/>
    <hyperlink r:id="rId21498" ref="C1744"/>
    <hyperlink r:id="rId21499" ref="J1744"/>
    <hyperlink r:id="rId21500" ref="K1744"/>
    <hyperlink r:id="rId21501" ref="M1744"/>
    <hyperlink r:id="rId21502" ref="N1744"/>
    <hyperlink r:id="rId21503" ref="B1745"/>
    <hyperlink r:id="rId21504" ref="C1745"/>
    <hyperlink r:id="rId21505" ref="J1745"/>
    <hyperlink r:id="rId21506" ref="K1745"/>
    <hyperlink r:id="rId21507" ref="M1745"/>
    <hyperlink r:id="rId21508" ref="N1745"/>
    <hyperlink r:id="rId21509" ref="B1746"/>
    <hyperlink r:id="rId21510" ref="C1746"/>
    <hyperlink r:id="rId21511" ref="J1746"/>
    <hyperlink r:id="rId21512" ref="K1746"/>
    <hyperlink r:id="rId21513" ref="M1746"/>
    <hyperlink r:id="rId21514" ref="N1746"/>
    <hyperlink r:id="rId21515" ref="B1747"/>
    <hyperlink r:id="rId21516" ref="C1747"/>
    <hyperlink r:id="rId21517" ref="J1747"/>
    <hyperlink r:id="rId21518" ref="K1747"/>
    <hyperlink r:id="rId21519" ref="M1747"/>
    <hyperlink r:id="rId21520" ref="N1747"/>
    <hyperlink r:id="rId21521" ref="B1748"/>
    <hyperlink r:id="rId21522" ref="C1748"/>
    <hyperlink r:id="rId21523" ref="J1748"/>
    <hyperlink r:id="rId21524" ref="K1748"/>
    <hyperlink r:id="rId21525" ref="M1748"/>
    <hyperlink r:id="rId21526" ref="N1748"/>
    <hyperlink r:id="rId21527" ref="B1749"/>
    <hyperlink r:id="rId21528" ref="C1749"/>
    <hyperlink r:id="rId21529" ref="J1749"/>
    <hyperlink r:id="rId21530" ref="K1749"/>
    <hyperlink r:id="rId21531" ref="M1749"/>
    <hyperlink r:id="rId21532" ref="N1749"/>
    <hyperlink r:id="rId21533" ref="B1750"/>
    <hyperlink r:id="rId21534" ref="C1750"/>
    <hyperlink r:id="rId21535" ref="J1750"/>
    <hyperlink r:id="rId21536" ref="K1750"/>
    <hyperlink r:id="rId21537" ref="M1750"/>
    <hyperlink r:id="rId21538" ref="N1750"/>
    <hyperlink r:id="rId21539" ref="B1751"/>
    <hyperlink r:id="rId21540" ref="C1751"/>
    <hyperlink r:id="rId21541" ref="J1751"/>
    <hyperlink r:id="rId21542" ref="K1751"/>
    <hyperlink r:id="rId21543" ref="B1752"/>
    <hyperlink r:id="rId21544" ref="C1752"/>
    <hyperlink r:id="rId21545" ref="J1752"/>
    <hyperlink r:id="rId21546" ref="K1752"/>
    <hyperlink r:id="rId21547" ref="M1752"/>
    <hyperlink r:id="rId21548" ref="N1752"/>
    <hyperlink r:id="rId21549" ref="B1753"/>
    <hyperlink r:id="rId21550" ref="C1753"/>
    <hyperlink r:id="rId21551" ref="J1753"/>
    <hyperlink r:id="rId21552" ref="K1753"/>
    <hyperlink r:id="rId21553" ref="B1754"/>
    <hyperlink r:id="rId21554" ref="C1754"/>
    <hyperlink r:id="rId21555" ref="J1754"/>
    <hyperlink r:id="rId21556" ref="K1754"/>
    <hyperlink r:id="rId21557" ref="N1754"/>
    <hyperlink r:id="rId21558" ref="B1755"/>
    <hyperlink r:id="rId21559" ref="C1755"/>
    <hyperlink r:id="rId21560" ref="J1755"/>
    <hyperlink r:id="rId21561" ref="K1755"/>
    <hyperlink r:id="rId21562" ref="M1755"/>
    <hyperlink r:id="rId21563" ref="N1755"/>
    <hyperlink r:id="rId21564" ref="B1756"/>
    <hyperlink r:id="rId21565" ref="C1756"/>
    <hyperlink r:id="rId21566" ref="J1756"/>
    <hyperlink r:id="rId21567" ref="K1756"/>
    <hyperlink r:id="rId21568" ref="N1756"/>
    <hyperlink r:id="rId21569" ref="B1757"/>
    <hyperlink r:id="rId21570" ref="C1757"/>
    <hyperlink r:id="rId21571" ref="J1757"/>
    <hyperlink r:id="rId21572" ref="K1757"/>
    <hyperlink r:id="rId21573" ref="M1757"/>
    <hyperlink r:id="rId21574" ref="N1757"/>
    <hyperlink r:id="rId21575" ref="B1758"/>
    <hyperlink r:id="rId21576" ref="C1758"/>
    <hyperlink r:id="rId21577" ref="J1758"/>
    <hyperlink r:id="rId21578" ref="K1758"/>
    <hyperlink r:id="rId21579" ref="N1758"/>
    <hyperlink r:id="rId21580" ref="B1759"/>
    <hyperlink r:id="rId21581" ref="C1759"/>
    <hyperlink r:id="rId21582" ref="J1759"/>
    <hyperlink r:id="rId21583" ref="K1759"/>
    <hyperlink r:id="rId21584" ref="M1759"/>
    <hyperlink r:id="rId21585" ref="N1759"/>
    <hyperlink r:id="rId21586" ref="B1760"/>
    <hyperlink r:id="rId21587" ref="C1760"/>
    <hyperlink r:id="rId21588" ref="J1760"/>
    <hyperlink r:id="rId21589" ref="K1760"/>
    <hyperlink r:id="rId21590" ref="M1760"/>
    <hyperlink r:id="rId21591" ref="N1760"/>
    <hyperlink r:id="rId21592" ref="B1761"/>
    <hyperlink r:id="rId21593" ref="C1761"/>
    <hyperlink r:id="rId21594" ref="J1761"/>
    <hyperlink r:id="rId21595" ref="K1761"/>
    <hyperlink r:id="rId21596" ref="M1761"/>
    <hyperlink r:id="rId21597" ref="N1761"/>
    <hyperlink r:id="rId21598" ref="B1762"/>
    <hyperlink r:id="rId21599" ref="C1762"/>
    <hyperlink r:id="rId21600" ref="J1762"/>
    <hyperlink r:id="rId21601" ref="K1762"/>
    <hyperlink r:id="rId21602" ref="B1763"/>
    <hyperlink r:id="rId21603" ref="C1763"/>
    <hyperlink r:id="rId21604" ref="J1763"/>
    <hyperlink r:id="rId21605" ref="K1763"/>
    <hyperlink r:id="rId21606" ref="M1763"/>
    <hyperlink r:id="rId21607" ref="N1763"/>
    <hyperlink r:id="rId21608" ref="B1764"/>
    <hyperlink r:id="rId21609" ref="C1764"/>
    <hyperlink r:id="rId21610" ref="J1764"/>
    <hyperlink r:id="rId21611" ref="K1764"/>
    <hyperlink r:id="rId21612" ref="M1764"/>
    <hyperlink r:id="rId21613" ref="N1764"/>
    <hyperlink r:id="rId21614" ref="B1765"/>
    <hyperlink r:id="rId21615" ref="C1765"/>
    <hyperlink r:id="rId21616" ref="J1765"/>
    <hyperlink r:id="rId21617" ref="K1765"/>
    <hyperlink r:id="rId21618" ref="M1765"/>
    <hyperlink r:id="rId21619" ref="N1765"/>
    <hyperlink r:id="rId21620" ref="B1766"/>
    <hyperlink r:id="rId21621" ref="C1766"/>
    <hyperlink r:id="rId21622" ref="J1766"/>
    <hyperlink r:id="rId21623" ref="K1766"/>
    <hyperlink r:id="rId21624" ref="M1766"/>
    <hyperlink r:id="rId21625" ref="N1766"/>
    <hyperlink r:id="rId21626" ref="B1767"/>
    <hyperlink r:id="rId21627" ref="C1767"/>
    <hyperlink r:id="rId21628" ref="J1767"/>
    <hyperlink r:id="rId21629" ref="K1767"/>
    <hyperlink r:id="rId21630" ref="M1767"/>
    <hyperlink r:id="rId21631" ref="N1767"/>
    <hyperlink r:id="rId21632" ref="B1768"/>
    <hyperlink r:id="rId21633" ref="C1768"/>
    <hyperlink r:id="rId21634" ref="J1768"/>
    <hyperlink r:id="rId21635" ref="K1768"/>
    <hyperlink r:id="rId21636" ref="M1768"/>
    <hyperlink r:id="rId21637" ref="N1768"/>
    <hyperlink r:id="rId21638" ref="B1769"/>
    <hyperlink r:id="rId21639" ref="C1769"/>
    <hyperlink r:id="rId21640" ref="J1769"/>
    <hyperlink r:id="rId21641" ref="K1769"/>
    <hyperlink r:id="rId21642" ref="M1769"/>
    <hyperlink r:id="rId21643" ref="N1769"/>
    <hyperlink r:id="rId21644" ref="B1770"/>
    <hyperlink r:id="rId21645" ref="C1770"/>
    <hyperlink r:id="rId21646" ref="J1770"/>
    <hyperlink r:id="rId21647" ref="K1770"/>
    <hyperlink r:id="rId21648" ref="M1770"/>
    <hyperlink r:id="rId21649" ref="N1770"/>
    <hyperlink r:id="rId21650" ref="B1771"/>
    <hyperlink r:id="rId21651" ref="C1771"/>
    <hyperlink r:id="rId21652" ref="J1771"/>
    <hyperlink r:id="rId21653" ref="K1771"/>
    <hyperlink r:id="rId21654" ref="M1771"/>
    <hyperlink r:id="rId21655" ref="N1771"/>
    <hyperlink r:id="rId21656" ref="B1772"/>
    <hyperlink r:id="rId21657" ref="C1772"/>
    <hyperlink r:id="rId21658" ref="J1772"/>
    <hyperlink r:id="rId21659" ref="K1772"/>
    <hyperlink r:id="rId21660" ref="M1772"/>
    <hyperlink r:id="rId21661" ref="N1772"/>
    <hyperlink r:id="rId21662" ref="B1773"/>
    <hyperlink r:id="rId21663" ref="C1773"/>
    <hyperlink r:id="rId21664" ref="J1773"/>
    <hyperlink r:id="rId21665" ref="K1773"/>
    <hyperlink r:id="rId21666" ref="M1773"/>
    <hyperlink r:id="rId21667" ref="N1773"/>
    <hyperlink r:id="rId21668" ref="B1774"/>
    <hyperlink r:id="rId21669" ref="C1774"/>
    <hyperlink r:id="rId21670" ref="J1774"/>
    <hyperlink r:id="rId21671" ref="K1774"/>
    <hyperlink r:id="rId21672" ref="B1775"/>
    <hyperlink r:id="rId21673" ref="C1775"/>
    <hyperlink r:id="rId21674" ref="J1775"/>
    <hyperlink r:id="rId21675" ref="K1775"/>
    <hyperlink r:id="rId21676" ref="M1775"/>
    <hyperlink r:id="rId21677" ref="N1775"/>
    <hyperlink r:id="rId21678" ref="B1776"/>
    <hyperlink r:id="rId21679" ref="C1776"/>
    <hyperlink r:id="rId21680" ref="J1776"/>
    <hyperlink r:id="rId21681" ref="K1776"/>
    <hyperlink r:id="rId21682" ref="M1776"/>
    <hyperlink r:id="rId21683" ref="N1776"/>
    <hyperlink r:id="rId21684" ref="B1777"/>
    <hyperlink r:id="rId21685" ref="C1777"/>
    <hyperlink r:id="rId21686" ref="J1777"/>
    <hyperlink r:id="rId21687" ref="K1777"/>
    <hyperlink r:id="rId21688" ref="M1777"/>
    <hyperlink r:id="rId21689" ref="N1777"/>
    <hyperlink r:id="rId21690" ref="B1778"/>
    <hyperlink r:id="rId21691" ref="C1778"/>
    <hyperlink r:id="rId21692" ref="J1778"/>
    <hyperlink r:id="rId21693" ref="K1778"/>
    <hyperlink r:id="rId21694" ref="M1778"/>
    <hyperlink r:id="rId21695" ref="N1778"/>
    <hyperlink r:id="rId21696" ref="B1779"/>
    <hyperlink r:id="rId21697" ref="C1779"/>
    <hyperlink r:id="rId21698" ref="J1779"/>
    <hyperlink r:id="rId21699" ref="K1779"/>
    <hyperlink r:id="rId21700" ref="M1779"/>
    <hyperlink r:id="rId21701" ref="N1779"/>
    <hyperlink r:id="rId21702" ref="B1780"/>
    <hyperlink r:id="rId21703" ref="C1780"/>
    <hyperlink r:id="rId21704" ref="J1780"/>
    <hyperlink r:id="rId21705" ref="K1780"/>
    <hyperlink r:id="rId21706" ref="M1780"/>
    <hyperlink r:id="rId21707" ref="N1780"/>
    <hyperlink r:id="rId21708" ref="B1781"/>
    <hyperlink r:id="rId21709" ref="C1781"/>
    <hyperlink r:id="rId21710" ref="J1781"/>
    <hyperlink r:id="rId21711" ref="K1781"/>
    <hyperlink r:id="rId21712" ref="M1781"/>
    <hyperlink r:id="rId21713" ref="N1781"/>
    <hyperlink r:id="rId21714" ref="B1782"/>
    <hyperlink r:id="rId21715" ref="C1782"/>
    <hyperlink r:id="rId21716" ref="J1782"/>
    <hyperlink r:id="rId21717" ref="K1782"/>
    <hyperlink r:id="rId21718" ref="B1783"/>
    <hyperlink r:id="rId21719" ref="C1783"/>
    <hyperlink r:id="rId21720" ref="J1783"/>
    <hyperlink r:id="rId21721" ref="K1783"/>
    <hyperlink r:id="rId21722" ref="M1783"/>
    <hyperlink r:id="rId21723" ref="N1783"/>
    <hyperlink r:id="rId21724" ref="B1784"/>
    <hyperlink r:id="rId21725" ref="C1784"/>
    <hyperlink r:id="rId21726" ref="J1784"/>
    <hyperlink r:id="rId21727" ref="K1784"/>
    <hyperlink r:id="rId21728" ref="B1785"/>
    <hyperlink r:id="rId21729" ref="C1785"/>
    <hyperlink r:id="rId21730" ref="J1785"/>
    <hyperlink r:id="rId21731" ref="K1785"/>
    <hyperlink r:id="rId21732" ref="B1786"/>
    <hyperlink r:id="rId21733" ref="C1786"/>
    <hyperlink r:id="rId21734" ref="J1786"/>
    <hyperlink r:id="rId21735" ref="K1786"/>
    <hyperlink r:id="rId21736" ref="B1787"/>
    <hyperlink r:id="rId21737" ref="C1787"/>
    <hyperlink r:id="rId21738" ref="J1787"/>
    <hyperlink r:id="rId21739" ref="K1787"/>
    <hyperlink r:id="rId21740" ref="B1788"/>
    <hyperlink r:id="rId21741" ref="C1788"/>
    <hyperlink r:id="rId21742" ref="J1788"/>
    <hyperlink r:id="rId21743" ref="K1788"/>
    <hyperlink r:id="rId21744" ref="B1789"/>
    <hyperlink r:id="rId21745" ref="C1789"/>
    <hyperlink r:id="rId21746" ref="J1789"/>
    <hyperlink r:id="rId21747" ref="K1789"/>
    <hyperlink r:id="rId21748" ref="M1789"/>
    <hyperlink r:id="rId21749" ref="N1789"/>
    <hyperlink r:id="rId21750" ref="B1790"/>
    <hyperlink r:id="rId21751" ref="C1790"/>
    <hyperlink r:id="rId21752" ref="J1790"/>
    <hyperlink r:id="rId21753" ref="K1790"/>
    <hyperlink r:id="rId21754" ref="M1790"/>
    <hyperlink r:id="rId21755" ref="N1790"/>
    <hyperlink r:id="rId21756" ref="B1791"/>
    <hyperlink r:id="rId21757" ref="C1791"/>
    <hyperlink r:id="rId21758" ref="J1791"/>
    <hyperlink r:id="rId21759" ref="K1791"/>
    <hyperlink r:id="rId21760" ref="M1791"/>
    <hyperlink r:id="rId21761" ref="N1791"/>
    <hyperlink r:id="rId21762" ref="B1792"/>
    <hyperlink r:id="rId21763" ref="C1792"/>
    <hyperlink r:id="rId21764" ref="J1792"/>
    <hyperlink r:id="rId21765" ref="K1792"/>
    <hyperlink r:id="rId21766" ref="N1792"/>
    <hyperlink r:id="rId21767" ref="B1793"/>
    <hyperlink r:id="rId21768" ref="C1793"/>
    <hyperlink r:id="rId21769" ref="J1793"/>
    <hyperlink r:id="rId21770" ref="K1793"/>
    <hyperlink r:id="rId21771" ref="M1793"/>
    <hyperlink r:id="rId21772" ref="N1793"/>
    <hyperlink r:id="rId21773" ref="B1794"/>
    <hyperlink r:id="rId21774" ref="C1794"/>
    <hyperlink r:id="rId21775" ref="J1794"/>
    <hyperlink r:id="rId21776" ref="K1794"/>
    <hyperlink r:id="rId21777" ref="M1794"/>
    <hyperlink r:id="rId21778" ref="N1794"/>
    <hyperlink r:id="rId21779" ref="B1795"/>
    <hyperlink r:id="rId21780" ref="C1795"/>
    <hyperlink r:id="rId21781" ref="J1795"/>
    <hyperlink r:id="rId21782" ref="K1795"/>
    <hyperlink r:id="rId21783" ref="M1795"/>
    <hyperlink r:id="rId21784" ref="N1795"/>
    <hyperlink r:id="rId21785" ref="B1796"/>
    <hyperlink r:id="rId21786" ref="C1796"/>
    <hyperlink r:id="rId21787" ref="J1796"/>
    <hyperlink r:id="rId21788" ref="K1796"/>
    <hyperlink r:id="rId21789" ref="M1796"/>
    <hyperlink r:id="rId21790" ref="N1796"/>
    <hyperlink r:id="rId21791" ref="B1797"/>
    <hyperlink r:id="rId21792" ref="C1797"/>
    <hyperlink r:id="rId21793" ref="J1797"/>
    <hyperlink r:id="rId21794" ref="K1797"/>
    <hyperlink r:id="rId21795" ref="M1797"/>
    <hyperlink r:id="rId21796" ref="N1797"/>
    <hyperlink r:id="rId21797" ref="B1798"/>
    <hyperlink r:id="rId21798" ref="C1798"/>
    <hyperlink r:id="rId21799" ref="J1798"/>
    <hyperlink r:id="rId21800" ref="K1798"/>
    <hyperlink r:id="rId21801" ref="N1798"/>
    <hyperlink r:id="rId21802" ref="B1799"/>
    <hyperlink r:id="rId21803" ref="C1799"/>
    <hyperlink r:id="rId21804" ref="J1799"/>
    <hyperlink r:id="rId21805" ref="K1799"/>
    <hyperlink r:id="rId21806" ref="B1800"/>
    <hyperlink r:id="rId21807" ref="C1800"/>
    <hyperlink r:id="rId21808" ref="J1800"/>
    <hyperlink r:id="rId21809" ref="K1800"/>
    <hyperlink r:id="rId21810" ref="M1800"/>
    <hyperlink r:id="rId21811" ref="N1800"/>
    <hyperlink r:id="rId21812" ref="B1801"/>
    <hyperlink r:id="rId21813" ref="C1801"/>
    <hyperlink r:id="rId21814" ref="J1801"/>
    <hyperlink r:id="rId21815" ref="K1801"/>
    <hyperlink r:id="rId21816" ref="B1802"/>
    <hyperlink r:id="rId21817" ref="C1802"/>
    <hyperlink r:id="rId21818" ref="J1802"/>
    <hyperlink r:id="rId21819" ref="K1802"/>
    <hyperlink r:id="rId21820" ref="M1802"/>
    <hyperlink r:id="rId21821" ref="N1802"/>
    <hyperlink r:id="rId21822" ref="B1803"/>
    <hyperlink r:id="rId21823" ref="C1803"/>
    <hyperlink r:id="rId21824" ref="J1803"/>
    <hyperlink r:id="rId21825" ref="K1803"/>
    <hyperlink r:id="rId21826" ref="B1804"/>
    <hyperlink r:id="rId21827" ref="C1804"/>
    <hyperlink r:id="rId21828" ref="J1804"/>
    <hyperlink r:id="rId21829" ref="K1804"/>
    <hyperlink r:id="rId21830" ref="M1804"/>
    <hyperlink r:id="rId21831" ref="N1804"/>
    <hyperlink r:id="rId21832" ref="B1805"/>
    <hyperlink r:id="rId21833" ref="C1805"/>
    <hyperlink r:id="rId21834" ref="J1805"/>
    <hyperlink r:id="rId21835" ref="K1805"/>
    <hyperlink r:id="rId21836" ref="M1805"/>
    <hyperlink r:id="rId21837" ref="N1805"/>
    <hyperlink r:id="rId21838" ref="B1806"/>
    <hyperlink r:id="rId21839" ref="C1806"/>
    <hyperlink r:id="rId21840" ref="J1806"/>
    <hyperlink r:id="rId21841" ref="K1806"/>
    <hyperlink r:id="rId21842" ref="M1806"/>
    <hyperlink r:id="rId21843" ref="N1806"/>
    <hyperlink r:id="rId21844" ref="B1807"/>
    <hyperlink r:id="rId21845" ref="C1807"/>
    <hyperlink r:id="rId21846" ref="J1807"/>
    <hyperlink r:id="rId21847" ref="K1807"/>
    <hyperlink r:id="rId21848" ref="M1807"/>
    <hyperlink r:id="rId21849" ref="N1807"/>
    <hyperlink r:id="rId21850" ref="B1808"/>
    <hyperlink r:id="rId21851" ref="C1808"/>
    <hyperlink r:id="rId21852" ref="J1808"/>
    <hyperlink r:id="rId21853" ref="K1808"/>
    <hyperlink r:id="rId21854" ref="N1808"/>
    <hyperlink r:id="rId21855" ref="B1809"/>
    <hyperlink r:id="rId21856" ref="C1809"/>
    <hyperlink r:id="rId21857" ref="J1809"/>
    <hyperlink r:id="rId21858" ref="K1809"/>
    <hyperlink r:id="rId21859" ref="M1809"/>
    <hyperlink r:id="rId21860" ref="N1809"/>
    <hyperlink r:id="rId21861" ref="B1810"/>
    <hyperlink r:id="rId21862" ref="C1810"/>
    <hyperlink r:id="rId21863" ref="J1810"/>
    <hyperlink r:id="rId21864" ref="K1810"/>
    <hyperlink r:id="rId21865" ref="N1810"/>
    <hyperlink r:id="rId21866" ref="B1811"/>
    <hyperlink r:id="rId21867" ref="C1811"/>
    <hyperlink r:id="rId21868" ref="J1811"/>
    <hyperlink r:id="rId21869" ref="K1811"/>
    <hyperlink r:id="rId21870" ref="B1812"/>
    <hyperlink r:id="rId21871" ref="C1812"/>
    <hyperlink r:id="rId21872" ref="J1812"/>
    <hyperlink r:id="rId21873" ref="K1812"/>
    <hyperlink r:id="rId21874" ref="M1812"/>
    <hyperlink r:id="rId21875" ref="N1812"/>
    <hyperlink r:id="rId21876" ref="B1813"/>
    <hyperlink r:id="rId21877" ref="C1813"/>
    <hyperlink r:id="rId21878" ref="J1813"/>
    <hyperlink r:id="rId21879" ref="K1813"/>
    <hyperlink r:id="rId21880" ref="M1813"/>
    <hyperlink r:id="rId21881" ref="N1813"/>
    <hyperlink r:id="rId21882" ref="B1814"/>
    <hyperlink r:id="rId21883" ref="C1814"/>
    <hyperlink r:id="rId21884" ref="J1814"/>
    <hyperlink r:id="rId21885" ref="K1814"/>
    <hyperlink r:id="rId21886" ref="B1815"/>
    <hyperlink r:id="rId21887" ref="C1815"/>
    <hyperlink r:id="rId21888" ref="J1815"/>
    <hyperlink r:id="rId21889" ref="K1815"/>
    <hyperlink r:id="rId21890" ref="M1815"/>
    <hyperlink r:id="rId21891" ref="N1815"/>
    <hyperlink r:id="rId21892" ref="B1816"/>
    <hyperlink r:id="rId21893" ref="C1816"/>
    <hyperlink r:id="rId21894" ref="J1816"/>
    <hyperlink r:id="rId21895" ref="K1816"/>
    <hyperlink r:id="rId21896" ref="M1816"/>
    <hyperlink r:id="rId21897" ref="N1816"/>
    <hyperlink r:id="rId21898" ref="B1817"/>
    <hyperlink r:id="rId21899" ref="C1817"/>
    <hyperlink r:id="rId21900" ref="J1817"/>
    <hyperlink r:id="rId21901" ref="K1817"/>
    <hyperlink r:id="rId21902" ref="B1818"/>
    <hyperlink r:id="rId21903" ref="C1818"/>
    <hyperlink r:id="rId21904" ref="J1818"/>
    <hyperlink r:id="rId21905" ref="K1818"/>
    <hyperlink r:id="rId21906" ref="M1818"/>
    <hyperlink r:id="rId21907" ref="N1818"/>
    <hyperlink r:id="rId21908" ref="B1819"/>
    <hyperlink r:id="rId21909" ref="C1819"/>
    <hyperlink r:id="rId21910" ref="J1819"/>
    <hyperlink r:id="rId21911" ref="K1819"/>
    <hyperlink r:id="rId21912" ref="B1820"/>
    <hyperlink r:id="rId21913" ref="C1820"/>
    <hyperlink r:id="rId21914" ref="J1820"/>
    <hyperlink r:id="rId21915" ref="K1820"/>
    <hyperlink r:id="rId21916" ref="M1820"/>
    <hyperlink r:id="rId21917" ref="N1820"/>
    <hyperlink r:id="rId21918" ref="B1821"/>
    <hyperlink r:id="rId21919" ref="C1821"/>
    <hyperlink r:id="rId21920" ref="J1821"/>
    <hyperlink r:id="rId21921" ref="K1821"/>
    <hyperlink r:id="rId21922" ref="B1822"/>
    <hyperlink r:id="rId21923" ref="C1822"/>
    <hyperlink r:id="rId21924" ref="J1822"/>
    <hyperlink r:id="rId21925" ref="K1822"/>
    <hyperlink r:id="rId21926" ref="M1822"/>
    <hyperlink r:id="rId21927" ref="N1822"/>
    <hyperlink r:id="rId21928" ref="B1823"/>
    <hyperlink r:id="rId21929" ref="C1823"/>
    <hyperlink r:id="rId21930" ref="J1823"/>
    <hyperlink r:id="rId21931" ref="K1823"/>
    <hyperlink r:id="rId21932" ref="B1824"/>
    <hyperlink r:id="rId21933" ref="C1824"/>
    <hyperlink r:id="rId21934" ref="J1824"/>
    <hyperlink r:id="rId21935" ref="K1824"/>
    <hyperlink r:id="rId21936" ref="M1824"/>
    <hyperlink r:id="rId21937" ref="N1824"/>
    <hyperlink r:id="rId21938" ref="B1825"/>
    <hyperlink r:id="rId21939" ref="C1825"/>
    <hyperlink r:id="rId21940" ref="J1825"/>
    <hyperlink r:id="rId21941" ref="K1825"/>
    <hyperlink r:id="rId21942" ref="M1825"/>
    <hyperlink r:id="rId21943" ref="N1825"/>
    <hyperlink r:id="rId21944" ref="B1826"/>
    <hyperlink r:id="rId21945" ref="C1826"/>
    <hyperlink r:id="rId21946" ref="J1826"/>
    <hyperlink r:id="rId21947" ref="K1826"/>
    <hyperlink r:id="rId21948" ref="M1826"/>
    <hyperlink r:id="rId21949" ref="N1826"/>
    <hyperlink r:id="rId21950" ref="B1827"/>
    <hyperlink r:id="rId21951" ref="C1827"/>
    <hyperlink r:id="rId21952" ref="J1827"/>
    <hyperlink r:id="rId21953" ref="K1827"/>
    <hyperlink r:id="rId21954" ref="N1827"/>
    <hyperlink r:id="rId21955" ref="B1828"/>
    <hyperlink r:id="rId21956" ref="C1828"/>
    <hyperlink r:id="rId21957" ref="J1828"/>
    <hyperlink r:id="rId21958" ref="K1828"/>
    <hyperlink r:id="rId21959" ref="N1828"/>
    <hyperlink r:id="rId21960" ref="B1829"/>
    <hyperlink r:id="rId21961" ref="C1829"/>
    <hyperlink r:id="rId21962" ref="J1829"/>
    <hyperlink r:id="rId21963" ref="K1829"/>
    <hyperlink r:id="rId21964" ref="M1829"/>
    <hyperlink r:id="rId21965" ref="N1829"/>
    <hyperlink r:id="rId21966" ref="B1830"/>
    <hyperlink r:id="rId21967" ref="C1830"/>
    <hyperlink r:id="rId21968" ref="J1830"/>
    <hyperlink r:id="rId21969" ref="K1830"/>
    <hyperlink r:id="rId21970" ref="B1831"/>
    <hyperlink r:id="rId21971" ref="C1831"/>
    <hyperlink r:id="rId21972" ref="J1831"/>
    <hyperlink r:id="rId21973" ref="K1831"/>
    <hyperlink r:id="rId21974" ref="M1831"/>
    <hyperlink r:id="rId21975" ref="N1831"/>
    <hyperlink r:id="rId21976" ref="B1832"/>
    <hyperlink r:id="rId21977" ref="C1832"/>
    <hyperlink r:id="rId21978" ref="J1832"/>
    <hyperlink r:id="rId21979" ref="K1832"/>
    <hyperlink r:id="rId21980" ref="M1832"/>
    <hyperlink r:id="rId21981" ref="N1832"/>
    <hyperlink r:id="rId21982" ref="B1833"/>
    <hyperlink r:id="rId21983" ref="C1833"/>
    <hyperlink r:id="rId21984" ref="J1833"/>
    <hyperlink r:id="rId21985" ref="K1833"/>
    <hyperlink r:id="rId21986" ref="B1834"/>
    <hyperlink r:id="rId21987" ref="C1834"/>
    <hyperlink r:id="rId21988" ref="J1834"/>
    <hyperlink r:id="rId21989" ref="K1834"/>
    <hyperlink r:id="rId21990" ref="B1835"/>
    <hyperlink r:id="rId21991" ref="C1835"/>
    <hyperlink r:id="rId21992" ref="J1835"/>
    <hyperlink r:id="rId21993" ref="K1835"/>
    <hyperlink r:id="rId21994" ref="M1835"/>
    <hyperlink r:id="rId21995" ref="N1835"/>
    <hyperlink r:id="rId21996" ref="B1836"/>
    <hyperlink r:id="rId21997" ref="C1836"/>
    <hyperlink r:id="rId21998" ref="J1836"/>
    <hyperlink r:id="rId21999" ref="K1836"/>
    <hyperlink r:id="rId22000" ref="M1836"/>
    <hyperlink r:id="rId22001" ref="N1836"/>
    <hyperlink r:id="rId22002" ref="B1837"/>
    <hyperlink r:id="rId22003" ref="C1837"/>
    <hyperlink r:id="rId22004" ref="J1837"/>
    <hyperlink r:id="rId22005" ref="K1837"/>
    <hyperlink r:id="rId22006" ref="N1837"/>
    <hyperlink r:id="rId22007" ref="B1838"/>
    <hyperlink r:id="rId22008" ref="C1838"/>
    <hyperlink r:id="rId22009" ref="J1838"/>
    <hyperlink r:id="rId22010" ref="K1838"/>
    <hyperlink r:id="rId22011" ref="B1839"/>
    <hyperlink r:id="rId22012" ref="C1839"/>
    <hyperlink r:id="rId22013" ref="J1839"/>
    <hyperlink r:id="rId22014" ref="K1839"/>
    <hyperlink r:id="rId22015" ref="M1839"/>
    <hyperlink r:id="rId22016" ref="N1839"/>
    <hyperlink r:id="rId22017" ref="B1840"/>
    <hyperlink r:id="rId22018" ref="C1840"/>
    <hyperlink r:id="rId22019" ref="J1840"/>
    <hyperlink r:id="rId22020" ref="K1840"/>
    <hyperlink r:id="rId22021" ref="B1841"/>
    <hyperlink r:id="rId22022" ref="C1841"/>
    <hyperlink r:id="rId22023" ref="J1841"/>
    <hyperlink r:id="rId22024" ref="K1841"/>
    <hyperlink r:id="rId22025" ref="M1841"/>
    <hyperlink r:id="rId22026" ref="N1841"/>
    <hyperlink r:id="rId22027" ref="B1842"/>
    <hyperlink r:id="rId22028" ref="C1842"/>
    <hyperlink r:id="rId22029" ref="J1842"/>
    <hyperlink r:id="rId22030" ref="K1842"/>
    <hyperlink r:id="rId22031" ref="M1842"/>
    <hyperlink r:id="rId22032" ref="N1842"/>
    <hyperlink r:id="rId22033" ref="B1843"/>
    <hyperlink r:id="rId22034" ref="C1843"/>
    <hyperlink r:id="rId22035" ref="J1843"/>
    <hyperlink r:id="rId22036" ref="K1843"/>
    <hyperlink r:id="rId22037" ref="M1843"/>
    <hyperlink r:id="rId22038" ref="N1843"/>
    <hyperlink r:id="rId22039" ref="B1844"/>
    <hyperlink r:id="rId22040" ref="C1844"/>
    <hyperlink r:id="rId22041" ref="J1844"/>
    <hyperlink r:id="rId22042" ref="K1844"/>
    <hyperlink r:id="rId22043" ref="N1844"/>
    <hyperlink r:id="rId22044" ref="B1845"/>
    <hyperlink r:id="rId22045" ref="C1845"/>
    <hyperlink r:id="rId22046" ref="J1845"/>
    <hyperlink r:id="rId22047" ref="K1845"/>
    <hyperlink r:id="rId22048" ref="B1846"/>
    <hyperlink r:id="rId22049" ref="C1846"/>
    <hyperlink r:id="rId22050" ref="J1846"/>
    <hyperlink r:id="rId22051" ref="K1846"/>
    <hyperlink r:id="rId22052" ref="B1847"/>
    <hyperlink r:id="rId22053" ref="C1847"/>
    <hyperlink r:id="rId22054" ref="J1847"/>
    <hyperlink r:id="rId22055" ref="K1847"/>
    <hyperlink r:id="rId22056" ref="B1848"/>
    <hyperlink r:id="rId22057" ref="C1848"/>
    <hyperlink r:id="rId22058" ref="J1848"/>
    <hyperlink r:id="rId22059" ref="K1848"/>
    <hyperlink r:id="rId22060" ref="M1848"/>
    <hyperlink r:id="rId22061" ref="N1848"/>
    <hyperlink r:id="rId22062" ref="B1849"/>
    <hyperlink r:id="rId22063" ref="C1849"/>
    <hyperlink r:id="rId22064" ref="J1849"/>
    <hyperlink r:id="rId22065" ref="K1849"/>
    <hyperlink r:id="rId22066" ref="M1849"/>
    <hyperlink r:id="rId22067" ref="N1849"/>
    <hyperlink r:id="rId22068" ref="B1850"/>
    <hyperlink r:id="rId22069" ref="C1850"/>
    <hyperlink r:id="rId22070" ref="J1850"/>
    <hyperlink r:id="rId22071" ref="K1850"/>
    <hyperlink r:id="rId22072" ref="B1851"/>
    <hyperlink r:id="rId22073" ref="C1851"/>
    <hyperlink r:id="rId22074" ref="J1851"/>
    <hyperlink r:id="rId22075" ref="K1851"/>
    <hyperlink r:id="rId22076" ref="B1852"/>
    <hyperlink r:id="rId22077" ref="C1852"/>
    <hyperlink r:id="rId22078" ref="J1852"/>
    <hyperlink r:id="rId22079" ref="K1852"/>
    <hyperlink r:id="rId22080" ref="B1853"/>
    <hyperlink r:id="rId22081" ref="C1853"/>
    <hyperlink r:id="rId22082" ref="J1853"/>
    <hyperlink r:id="rId22083" ref="K1853"/>
    <hyperlink r:id="rId22084" ref="B1854"/>
    <hyperlink r:id="rId22085" ref="C1854"/>
    <hyperlink r:id="rId22086" ref="J1854"/>
    <hyperlink r:id="rId22087" ref="K1854"/>
    <hyperlink r:id="rId22088" ref="M1854"/>
    <hyperlink r:id="rId22089" ref="N1854"/>
    <hyperlink r:id="rId22090" ref="B1855"/>
    <hyperlink r:id="rId22091" ref="C1855"/>
    <hyperlink r:id="rId22092" ref="J1855"/>
    <hyperlink r:id="rId22093" ref="K1855"/>
    <hyperlink r:id="rId22094" ref="N1855"/>
    <hyperlink r:id="rId22095" ref="B1856"/>
    <hyperlink r:id="rId22096" ref="C1856"/>
    <hyperlink r:id="rId22097" ref="J1856"/>
    <hyperlink r:id="rId22098" ref="K1856"/>
    <hyperlink r:id="rId22099" ref="B1857"/>
    <hyperlink r:id="rId22100" ref="C1857"/>
    <hyperlink r:id="rId22101" ref="J1857"/>
    <hyperlink r:id="rId22102" ref="K1857"/>
    <hyperlink r:id="rId22103" ref="B1858"/>
    <hyperlink r:id="rId22104" ref="C1858"/>
    <hyperlink r:id="rId22105" ref="J1858"/>
    <hyperlink r:id="rId22106" ref="K1858"/>
    <hyperlink r:id="rId22107" ref="M1858"/>
    <hyperlink r:id="rId22108" ref="N1858"/>
    <hyperlink r:id="rId22109" ref="B1859"/>
    <hyperlink r:id="rId22110" ref="C1859"/>
    <hyperlink r:id="rId22111" ref="J1859"/>
    <hyperlink r:id="rId22112" ref="K1859"/>
    <hyperlink r:id="rId22113" ref="M1859"/>
    <hyperlink r:id="rId22114" ref="N1859"/>
    <hyperlink r:id="rId22115" ref="B1860"/>
    <hyperlink r:id="rId22116" ref="C1860"/>
    <hyperlink r:id="rId22117" ref="J1860"/>
    <hyperlink r:id="rId22118" ref="K1860"/>
    <hyperlink r:id="rId22119" ref="B1861"/>
    <hyperlink r:id="rId22120" ref="C1861"/>
    <hyperlink r:id="rId22121" ref="J1861"/>
    <hyperlink r:id="rId22122" ref="K1861"/>
    <hyperlink r:id="rId22123" ref="M1861"/>
    <hyperlink r:id="rId22124" ref="N1861"/>
    <hyperlink r:id="rId22125" ref="B1862"/>
    <hyperlink r:id="rId22126" ref="C1862"/>
    <hyperlink r:id="rId22127" ref="K1862"/>
    <hyperlink r:id="rId22128" ref="N1862"/>
    <hyperlink r:id="rId22129" ref="B1863"/>
    <hyperlink r:id="rId22130" ref="C1863"/>
    <hyperlink r:id="rId22131" ref="J1863"/>
    <hyperlink r:id="rId22132" ref="K1863"/>
    <hyperlink r:id="rId22133" ref="M1863"/>
    <hyperlink r:id="rId22134" ref="N1863"/>
    <hyperlink r:id="rId22135" ref="B1864"/>
    <hyperlink r:id="rId22136" ref="C1864"/>
    <hyperlink r:id="rId22137" ref="J1864"/>
    <hyperlink r:id="rId22138" ref="K1864"/>
    <hyperlink r:id="rId22139" ref="N1864"/>
    <hyperlink r:id="rId22140" ref="B1865"/>
    <hyperlink r:id="rId22141" ref="C1865"/>
    <hyperlink r:id="rId22142" ref="J1865"/>
    <hyperlink r:id="rId22143" ref="K1865"/>
    <hyperlink r:id="rId22144" ref="M1865"/>
    <hyperlink r:id="rId22145" ref="N1865"/>
    <hyperlink r:id="rId22146" ref="B1866"/>
    <hyperlink r:id="rId22147" ref="C1866"/>
    <hyperlink r:id="rId22148" ref="J1866"/>
    <hyperlink r:id="rId22149" ref="K1866"/>
    <hyperlink r:id="rId22150" ref="M1866"/>
    <hyperlink r:id="rId22151" ref="N1866"/>
    <hyperlink r:id="rId22152" ref="B1867"/>
    <hyperlink r:id="rId22153" ref="C1867"/>
    <hyperlink r:id="rId22154" ref="K1867"/>
    <hyperlink r:id="rId22155" ref="B1868"/>
    <hyperlink r:id="rId22156" ref="C1868"/>
    <hyperlink r:id="rId22157" ref="K1868"/>
    <hyperlink r:id="rId22158" ref="N1868"/>
    <hyperlink r:id="rId22159" ref="B1869"/>
    <hyperlink r:id="rId22160" ref="C1869"/>
    <hyperlink r:id="rId22161" ref="J1869"/>
    <hyperlink r:id="rId22162" ref="K1869"/>
    <hyperlink r:id="rId22163" ref="M1869"/>
    <hyperlink r:id="rId22164" ref="N1869"/>
    <hyperlink r:id="rId22165" ref="B1870"/>
    <hyperlink r:id="rId22166" ref="C1870"/>
    <hyperlink r:id="rId22167" ref="J1870"/>
    <hyperlink r:id="rId22168" ref="K1870"/>
    <hyperlink r:id="rId22169" ref="M1870"/>
    <hyperlink r:id="rId22170" ref="N1870"/>
    <hyperlink r:id="rId22171" ref="B1871"/>
    <hyperlink r:id="rId22172" ref="C1871"/>
    <hyperlink r:id="rId22173" ref="J1871"/>
    <hyperlink r:id="rId22174" ref="K1871"/>
    <hyperlink r:id="rId22175" ref="M1871"/>
    <hyperlink r:id="rId22176" ref="N1871"/>
    <hyperlink r:id="rId22177" ref="B1872"/>
    <hyperlink r:id="rId22178" ref="C1872"/>
    <hyperlink r:id="rId22179" ref="J1872"/>
    <hyperlink r:id="rId22180" ref="K1872"/>
    <hyperlink r:id="rId22181" ref="M1872"/>
    <hyperlink r:id="rId22182" ref="N1872"/>
    <hyperlink r:id="rId22183" ref="B1873"/>
    <hyperlink r:id="rId22184" ref="C1873"/>
    <hyperlink r:id="rId22185" ref="J1873"/>
    <hyperlink r:id="rId22186" ref="K1873"/>
    <hyperlink r:id="rId22187" ref="N1873"/>
    <hyperlink r:id="rId22188" ref="B1874"/>
    <hyperlink r:id="rId22189" ref="C1874"/>
    <hyperlink r:id="rId22190" ref="J1874"/>
    <hyperlink r:id="rId22191" ref="K1874"/>
    <hyperlink r:id="rId22192" ref="M1874"/>
    <hyperlink r:id="rId22193" ref="N1874"/>
    <hyperlink r:id="rId22194" ref="B1875"/>
    <hyperlink r:id="rId22195" ref="C1875"/>
    <hyperlink r:id="rId22196" ref="J1875"/>
    <hyperlink r:id="rId22197" ref="K1875"/>
    <hyperlink r:id="rId22198" ref="M1875"/>
    <hyperlink r:id="rId22199" ref="N1875"/>
    <hyperlink r:id="rId22200" ref="B1876"/>
    <hyperlink r:id="rId22201" ref="C1876"/>
    <hyperlink r:id="rId22202" ref="J1876"/>
    <hyperlink r:id="rId22203" ref="K1876"/>
    <hyperlink r:id="rId22204" ref="M1876"/>
    <hyperlink r:id="rId22205" ref="N1876"/>
    <hyperlink r:id="rId22206" ref="B1877"/>
    <hyperlink r:id="rId22207" ref="C1877"/>
    <hyperlink r:id="rId22208" ref="J1877"/>
    <hyperlink r:id="rId22209" ref="K1877"/>
    <hyperlink r:id="rId22210" ref="M1877"/>
    <hyperlink r:id="rId22211" ref="N1877"/>
    <hyperlink r:id="rId22212" ref="B1878"/>
    <hyperlink r:id="rId22213" ref="C1878"/>
    <hyperlink r:id="rId22214" ref="J1878"/>
    <hyperlink r:id="rId22215" ref="K1878"/>
    <hyperlink r:id="rId22216" ref="M1878"/>
    <hyperlink r:id="rId22217" ref="N1878"/>
    <hyperlink r:id="rId22218" ref="B1879"/>
    <hyperlink r:id="rId22219" ref="C1879"/>
    <hyperlink r:id="rId22220" ref="J1879"/>
    <hyperlink r:id="rId22221" ref="K1879"/>
    <hyperlink r:id="rId22222" ref="M1879"/>
    <hyperlink r:id="rId22223" ref="N1879"/>
    <hyperlink r:id="rId22224" ref="B1880"/>
    <hyperlink r:id="rId22225" ref="C1880"/>
    <hyperlink r:id="rId22226" ref="J1880"/>
    <hyperlink r:id="rId22227" ref="K1880"/>
    <hyperlink r:id="rId22228" ref="N1880"/>
    <hyperlink r:id="rId22229" ref="B1881"/>
    <hyperlink r:id="rId22230" ref="C1881"/>
    <hyperlink r:id="rId22231" ref="J1881"/>
    <hyperlink r:id="rId22232" ref="K1881"/>
    <hyperlink r:id="rId22233" ref="B1882"/>
    <hyperlink r:id="rId22234" ref="C1882"/>
    <hyperlink r:id="rId22235" ref="J1882"/>
    <hyperlink r:id="rId22236" ref="K1882"/>
    <hyperlink r:id="rId22237" ref="M1882"/>
    <hyperlink r:id="rId22238" ref="N1882"/>
    <hyperlink r:id="rId22239" ref="B1883"/>
    <hyperlink r:id="rId22240" ref="C1883"/>
    <hyperlink r:id="rId22241" ref="J1883"/>
    <hyperlink r:id="rId22242" ref="K1883"/>
    <hyperlink r:id="rId22243" ref="N1883"/>
    <hyperlink r:id="rId22244" ref="B1884"/>
    <hyperlink r:id="rId22245" ref="C1884"/>
    <hyperlink r:id="rId22246" ref="J1884"/>
    <hyperlink r:id="rId22247" ref="K1884"/>
    <hyperlink r:id="rId22248" ref="M1884"/>
    <hyperlink r:id="rId22249" ref="N1884"/>
    <hyperlink r:id="rId22250" ref="B1885"/>
    <hyperlink r:id="rId22251" ref="C1885"/>
    <hyperlink r:id="rId22252" ref="J1885"/>
    <hyperlink r:id="rId22253" ref="K1885"/>
    <hyperlink r:id="rId22254" ref="M1885"/>
    <hyperlink r:id="rId22255" ref="N1885"/>
    <hyperlink r:id="rId22256" ref="B1886"/>
    <hyperlink r:id="rId22257" ref="C1886"/>
    <hyperlink r:id="rId22258" ref="J1886"/>
    <hyperlink r:id="rId22259" ref="K1886"/>
    <hyperlink r:id="rId22260" ref="M1886"/>
    <hyperlink r:id="rId22261" ref="N1886"/>
    <hyperlink r:id="rId22262" ref="B1887"/>
    <hyperlink r:id="rId22263" ref="C1887"/>
    <hyperlink r:id="rId22264" ref="J1887"/>
    <hyperlink r:id="rId22265" ref="K1887"/>
    <hyperlink r:id="rId22266" ref="N1887"/>
    <hyperlink r:id="rId22267" ref="B1888"/>
    <hyperlink r:id="rId22268" ref="C1888"/>
    <hyperlink r:id="rId22269" ref="J1888"/>
    <hyperlink r:id="rId22270" ref="K1888"/>
    <hyperlink r:id="rId22271" ref="M1888"/>
    <hyperlink r:id="rId22272" ref="N1888"/>
    <hyperlink r:id="rId22273" ref="B1889"/>
    <hyperlink r:id="rId22274" ref="C1889"/>
    <hyperlink r:id="rId22275" ref="J1889"/>
    <hyperlink r:id="rId22276" ref="K1889"/>
    <hyperlink r:id="rId22277" ref="N1889"/>
    <hyperlink r:id="rId22278" ref="B1890"/>
    <hyperlink r:id="rId22279" ref="C1890"/>
    <hyperlink r:id="rId22280" ref="J1890"/>
    <hyperlink r:id="rId22281" ref="K1890"/>
    <hyperlink r:id="rId22282" ref="M1890"/>
    <hyperlink r:id="rId22283" ref="N1890"/>
    <hyperlink r:id="rId22284" ref="B1891"/>
    <hyperlink r:id="rId22285" ref="C1891"/>
    <hyperlink r:id="rId22286" ref="J1891"/>
    <hyperlink r:id="rId22287" ref="K1891"/>
    <hyperlink r:id="rId22288" ref="M1891"/>
    <hyperlink r:id="rId22289" ref="N1891"/>
    <hyperlink r:id="rId22290" ref="B1892"/>
    <hyperlink r:id="rId22291" ref="C1892"/>
    <hyperlink r:id="rId22292" ref="J1892"/>
    <hyperlink r:id="rId22293" ref="K1892"/>
    <hyperlink r:id="rId22294" ref="M1892"/>
    <hyperlink r:id="rId22295" ref="N1892"/>
    <hyperlink r:id="rId22296" ref="B1893"/>
    <hyperlink r:id="rId22297" ref="C1893"/>
    <hyperlink r:id="rId22298" ref="J1893"/>
    <hyperlink r:id="rId22299" ref="K1893"/>
    <hyperlink r:id="rId22300" ref="M1893"/>
    <hyperlink r:id="rId22301" ref="N1893"/>
    <hyperlink r:id="rId22302" ref="B1894"/>
    <hyperlink r:id="rId22303" ref="C1894"/>
    <hyperlink r:id="rId22304" ref="J1894"/>
    <hyperlink r:id="rId22305" ref="K1894"/>
    <hyperlink r:id="rId22306" ref="M1894"/>
    <hyperlink r:id="rId22307" ref="N1894"/>
    <hyperlink r:id="rId22308" ref="B1895"/>
    <hyperlink r:id="rId22309" ref="C1895"/>
    <hyperlink r:id="rId22310" ref="J1895"/>
    <hyperlink r:id="rId22311" ref="K1895"/>
    <hyperlink r:id="rId22312" ref="M1895"/>
    <hyperlink r:id="rId22313" ref="N1895"/>
    <hyperlink r:id="rId22314" ref="B1896"/>
    <hyperlink r:id="rId22315" ref="C1896"/>
    <hyperlink r:id="rId22316" ref="J1896"/>
    <hyperlink r:id="rId22317" ref="K1896"/>
    <hyperlink r:id="rId22318" ref="M1896"/>
    <hyperlink r:id="rId22319" ref="N1896"/>
    <hyperlink r:id="rId22320" ref="B1897"/>
    <hyperlink r:id="rId22321" ref="C1897"/>
    <hyperlink r:id="rId22322" ref="J1897"/>
    <hyperlink r:id="rId22323" ref="K1897"/>
    <hyperlink r:id="rId22324" ref="M1897"/>
    <hyperlink r:id="rId22325" ref="N1897"/>
    <hyperlink r:id="rId22326" ref="B1898"/>
    <hyperlink r:id="rId22327" ref="C1898"/>
    <hyperlink r:id="rId22328" ref="J1898"/>
    <hyperlink r:id="rId22329" ref="K1898"/>
    <hyperlink r:id="rId22330" ref="M1898"/>
    <hyperlink r:id="rId22331" ref="N1898"/>
    <hyperlink r:id="rId22332" ref="B1899"/>
    <hyperlink r:id="rId22333" ref="C1899"/>
    <hyperlink r:id="rId22334" ref="J1899"/>
    <hyperlink r:id="rId22335" ref="K1899"/>
    <hyperlink r:id="rId22336" ref="B1900"/>
    <hyperlink r:id="rId22337" ref="C1900"/>
    <hyperlink r:id="rId22338" ref="J1900"/>
    <hyperlink r:id="rId22339" ref="K1900"/>
    <hyperlink r:id="rId22340" ref="M1900"/>
    <hyperlink r:id="rId22341" ref="N1900"/>
    <hyperlink r:id="rId22342" ref="B1901"/>
    <hyperlink r:id="rId22343" ref="C1901"/>
    <hyperlink r:id="rId22344" ref="J1901"/>
    <hyperlink r:id="rId22345" ref="K1901"/>
    <hyperlink r:id="rId22346" ref="M1901"/>
    <hyperlink r:id="rId22347" ref="N1901"/>
    <hyperlink r:id="rId22348" ref="B1902"/>
    <hyperlink r:id="rId22349" ref="C1902"/>
    <hyperlink r:id="rId22350" ref="J1902"/>
    <hyperlink r:id="rId22351" ref="K1902"/>
    <hyperlink r:id="rId22352" ref="M1902"/>
    <hyperlink r:id="rId22353" ref="N1902"/>
    <hyperlink r:id="rId22354" ref="B1903"/>
    <hyperlink r:id="rId22355" ref="C1903"/>
    <hyperlink r:id="rId22356" ref="J1903"/>
    <hyperlink r:id="rId22357" ref="K1903"/>
    <hyperlink r:id="rId22358" ref="B1904"/>
    <hyperlink r:id="rId22359" ref="C1904"/>
    <hyperlink r:id="rId22360" ref="J1904"/>
    <hyperlink r:id="rId22361" ref="K1904"/>
    <hyperlink r:id="rId22362" ref="M1904"/>
    <hyperlink r:id="rId22363" ref="N1904"/>
    <hyperlink r:id="rId22364" ref="B1905"/>
    <hyperlink r:id="rId22365" ref="C1905"/>
    <hyperlink r:id="rId22366" ref="J1905"/>
    <hyperlink r:id="rId22367" ref="K1905"/>
    <hyperlink r:id="rId22368" ref="B1906"/>
    <hyperlink r:id="rId22369" ref="C1906"/>
    <hyperlink r:id="rId22370" ref="J1906"/>
    <hyperlink r:id="rId22371" ref="K1906"/>
    <hyperlink r:id="rId22372" ref="M1906"/>
    <hyperlink r:id="rId22373" ref="N1906"/>
    <hyperlink r:id="rId22374" ref="B1907"/>
    <hyperlink r:id="rId22375" ref="C1907"/>
    <hyperlink r:id="rId22376" ref="J1907"/>
    <hyperlink r:id="rId22377" ref="K1907"/>
    <hyperlink r:id="rId22378" ref="M1907"/>
    <hyperlink r:id="rId22379" ref="N1907"/>
    <hyperlink r:id="rId22380" ref="B1908"/>
    <hyperlink r:id="rId22381" ref="C1908"/>
    <hyperlink r:id="rId22382" ref="J1908"/>
    <hyperlink r:id="rId22383" ref="K1908"/>
    <hyperlink r:id="rId22384" ref="M1908"/>
    <hyperlink r:id="rId22385" ref="N1908"/>
    <hyperlink r:id="rId22386" ref="B1909"/>
    <hyperlink r:id="rId22387" ref="C1909"/>
    <hyperlink r:id="rId22388" ref="J1909"/>
    <hyperlink r:id="rId22389" ref="K1909"/>
    <hyperlink r:id="rId22390" ref="M1909"/>
    <hyperlink r:id="rId22391" ref="N1909"/>
    <hyperlink r:id="rId22392" ref="B1910"/>
    <hyperlink r:id="rId22393" ref="C1910"/>
    <hyperlink r:id="rId22394" ref="J1910"/>
    <hyperlink r:id="rId22395" ref="K1910"/>
    <hyperlink r:id="rId22396" ref="M1910"/>
    <hyperlink r:id="rId22397" ref="N1910"/>
    <hyperlink r:id="rId22398" ref="B1911"/>
    <hyperlink r:id="rId22399" ref="C1911"/>
    <hyperlink r:id="rId22400" ref="J1911"/>
    <hyperlink r:id="rId22401" ref="K1911"/>
    <hyperlink r:id="rId22402" ref="M1911"/>
    <hyperlink r:id="rId22403" ref="N1911"/>
    <hyperlink r:id="rId22404" ref="B1912"/>
    <hyperlink r:id="rId22405" ref="C1912"/>
    <hyperlink r:id="rId22406" ref="J1912"/>
    <hyperlink r:id="rId22407" ref="K1912"/>
    <hyperlink r:id="rId22408" ref="M1912"/>
    <hyperlink r:id="rId22409" ref="N1912"/>
    <hyperlink r:id="rId22410" ref="B1913"/>
    <hyperlink r:id="rId22411" ref="C1913"/>
    <hyperlink r:id="rId22412" ref="J1913"/>
    <hyperlink r:id="rId22413" ref="K1913"/>
    <hyperlink r:id="rId22414" ref="N1913"/>
    <hyperlink r:id="rId22415" ref="B1914"/>
    <hyperlink r:id="rId22416" ref="C1914"/>
    <hyperlink r:id="rId22417" ref="J1914"/>
    <hyperlink r:id="rId22418" ref="K1914"/>
    <hyperlink r:id="rId22419" ref="M1914"/>
    <hyperlink r:id="rId22420" ref="N1914"/>
    <hyperlink r:id="rId22421" ref="B1915"/>
    <hyperlink r:id="rId22422" ref="C1915"/>
    <hyperlink r:id="rId22423" ref="J1915"/>
    <hyperlink r:id="rId22424" ref="K1915"/>
    <hyperlink r:id="rId22425" ref="M1915"/>
    <hyperlink r:id="rId22426" ref="N1915"/>
    <hyperlink r:id="rId22427" ref="B1916"/>
    <hyperlink r:id="rId22428" ref="C1916"/>
    <hyperlink r:id="rId22429" ref="J1916"/>
    <hyperlink r:id="rId22430" ref="K1916"/>
    <hyperlink r:id="rId22431" ref="M1916"/>
    <hyperlink r:id="rId22432" ref="N1916"/>
    <hyperlink r:id="rId22433" ref="B1917"/>
    <hyperlink r:id="rId22434" ref="C1917"/>
    <hyperlink r:id="rId22435" ref="J1917"/>
    <hyperlink r:id="rId22436" ref="K1917"/>
    <hyperlink r:id="rId22437" ref="M1917"/>
    <hyperlink r:id="rId22438" ref="N1917"/>
    <hyperlink r:id="rId22439" ref="B1918"/>
    <hyperlink r:id="rId22440" ref="C1918"/>
    <hyperlink r:id="rId22441" ref="J1918"/>
    <hyperlink r:id="rId22442" ref="K1918"/>
    <hyperlink r:id="rId22443" ref="M1918"/>
    <hyperlink r:id="rId22444" ref="N1918"/>
    <hyperlink r:id="rId22445" ref="B1919"/>
    <hyperlink r:id="rId22446" ref="C1919"/>
    <hyperlink r:id="rId22447" ref="J1919"/>
    <hyperlink r:id="rId22448" ref="K1919"/>
    <hyperlink r:id="rId22449" ref="M1919"/>
    <hyperlink r:id="rId22450" ref="N1919"/>
    <hyperlink r:id="rId22451" ref="B1920"/>
    <hyperlink r:id="rId22452" ref="C1920"/>
    <hyperlink r:id="rId22453" ref="J1920"/>
    <hyperlink r:id="rId22454" ref="K1920"/>
    <hyperlink r:id="rId22455" ref="M1920"/>
    <hyperlink r:id="rId22456" ref="N1920"/>
    <hyperlink r:id="rId22457" ref="B1921"/>
    <hyperlink r:id="rId22458" ref="C1921"/>
    <hyperlink r:id="rId22459" ref="J1921"/>
    <hyperlink r:id="rId22460" ref="K1921"/>
    <hyperlink r:id="rId22461" ref="N1921"/>
    <hyperlink r:id="rId22462" ref="B1922"/>
    <hyperlink r:id="rId22463" ref="C1922"/>
    <hyperlink r:id="rId22464" ref="J1922"/>
    <hyperlink r:id="rId22465" ref="K1922"/>
    <hyperlink r:id="rId22466" ref="M1922"/>
    <hyperlink r:id="rId22467" ref="N1922"/>
    <hyperlink r:id="rId22468" ref="B1923"/>
    <hyperlink r:id="rId22469" ref="C1923"/>
    <hyperlink r:id="rId22470" ref="J1923"/>
    <hyperlink r:id="rId22471" ref="K1923"/>
    <hyperlink r:id="rId22472" ref="B1924"/>
    <hyperlink r:id="rId22473" ref="C1924"/>
    <hyperlink r:id="rId22474" ref="J1924"/>
    <hyperlink r:id="rId22475" ref="K1924"/>
    <hyperlink r:id="rId22476" ref="M1924"/>
    <hyperlink r:id="rId22477" ref="N1924"/>
    <hyperlink r:id="rId22478" ref="B1925"/>
    <hyperlink r:id="rId22479" ref="C1925"/>
    <hyperlink r:id="rId22480" ref="J1925"/>
    <hyperlink r:id="rId22481" ref="K1925"/>
    <hyperlink r:id="rId22482" ref="M1925"/>
    <hyperlink r:id="rId22483" ref="N1925"/>
    <hyperlink r:id="rId22484" ref="B1926"/>
    <hyperlink r:id="rId22485" ref="C1926"/>
    <hyperlink r:id="rId22486" ref="J1926"/>
    <hyperlink r:id="rId22487" ref="K1926"/>
    <hyperlink r:id="rId22488" ref="B1927"/>
    <hyperlink r:id="rId22489" ref="C1927"/>
    <hyperlink r:id="rId22490" ref="J1927"/>
    <hyperlink r:id="rId22491" ref="K1927"/>
    <hyperlink r:id="rId22492" ref="M1927"/>
    <hyperlink r:id="rId22493" ref="N1927"/>
    <hyperlink r:id="rId22494" ref="B1928"/>
    <hyperlink r:id="rId22495" ref="C1928"/>
    <hyperlink r:id="rId22496" ref="J1928"/>
    <hyperlink r:id="rId22497" ref="K1928"/>
    <hyperlink r:id="rId22498" ref="M1928"/>
    <hyperlink r:id="rId22499" ref="N1928"/>
    <hyperlink r:id="rId22500" ref="B1929"/>
    <hyperlink r:id="rId22501" ref="C1929"/>
    <hyperlink r:id="rId22502" ref="J1929"/>
    <hyperlink r:id="rId22503" ref="K1929"/>
    <hyperlink r:id="rId22504" ref="M1929"/>
    <hyperlink r:id="rId22505" ref="N1929"/>
    <hyperlink r:id="rId22506" ref="B1930"/>
    <hyperlink r:id="rId22507" ref="C1930"/>
    <hyperlink r:id="rId22508" ref="J1930"/>
    <hyperlink r:id="rId22509" ref="K1930"/>
    <hyperlink r:id="rId22510" ref="M1930"/>
    <hyperlink r:id="rId22511" ref="N1930"/>
    <hyperlink r:id="rId22512" ref="B1931"/>
    <hyperlink r:id="rId22513" ref="C1931"/>
    <hyperlink r:id="rId22514" ref="J1931"/>
    <hyperlink r:id="rId22515" ref="K1931"/>
    <hyperlink r:id="rId22516" ref="M1931"/>
    <hyperlink r:id="rId22517" ref="N1931"/>
    <hyperlink r:id="rId22518" ref="B1932"/>
    <hyperlink r:id="rId22519" ref="C1932"/>
    <hyperlink r:id="rId22520" ref="J1932"/>
    <hyperlink r:id="rId22521" ref="K1932"/>
    <hyperlink r:id="rId22522" ref="M1932"/>
    <hyperlink r:id="rId22523" ref="N1932"/>
    <hyperlink r:id="rId22524" ref="B1933"/>
    <hyperlink r:id="rId22525" ref="C1933"/>
    <hyperlink r:id="rId22526" ref="J1933"/>
    <hyperlink r:id="rId22527" ref="K1933"/>
    <hyperlink r:id="rId22528" ref="M1933"/>
    <hyperlink r:id="rId22529" ref="N1933"/>
    <hyperlink r:id="rId22530" ref="B1934"/>
    <hyperlink r:id="rId22531" ref="C1934"/>
    <hyperlink r:id="rId22532" ref="J1934"/>
    <hyperlink r:id="rId22533" ref="K1934"/>
    <hyperlink r:id="rId22534" ref="M1934"/>
    <hyperlink r:id="rId22535" ref="N1934"/>
    <hyperlink r:id="rId22536" ref="B1935"/>
    <hyperlink r:id="rId22537" ref="C1935"/>
    <hyperlink r:id="rId22538" ref="J1935"/>
    <hyperlink r:id="rId22539" ref="K1935"/>
    <hyperlink r:id="rId22540" ref="M1935"/>
    <hyperlink r:id="rId22541" ref="N1935"/>
    <hyperlink r:id="rId22542" ref="B1936"/>
    <hyperlink r:id="rId22543" ref="C1936"/>
    <hyperlink r:id="rId22544" ref="J1936"/>
    <hyperlink r:id="rId22545" ref="K1936"/>
    <hyperlink r:id="rId22546" ref="N1936"/>
    <hyperlink r:id="rId22547" ref="B1937"/>
    <hyperlink r:id="rId22548" ref="C1937"/>
    <hyperlink r:id="rId22549" ref="J1937"/>
    <hyperlink r:id="rId22550" ref="K1937"/>
    <hyperlink r:id="rId22551" ref="M1937"/>
    <hyperlink r:id="rId22552" ref="N1937"/>
    <hyperlink r:id="rId22553" ref="B1938"/>
    <hyperlink r:id="rId22554" ref="C1938"/>
    <hyperlink r:id="rId22555" ref="J1938"/>
    <hyperlink r:id="rId22556" ref="K1938"/>
    <hyperlink r:id="rId22557" ref="N1938"/>
    <hyperlink r:id="rId22558" ref="B1939"/>
    <hyperlink r:id="rId22559" ref="C1939"/>
    <hyperlink r:id="rId22560" ref="J1939"/>
    <hyperlink r:id="rId22561" ref="K1939"/>
    <hyperlink r:id="rId22562" ref="M1939"/>
    <hyperlink r:id="rId22563" ref="N1939"/>
    <hyperlink r:id="rId22564" ref="B1940"/>
    <hyperlink r:id="rId22565" ref="C1940"/>
    <hyperlink r:id="rId22566" ref="J1940"/>
    <hyperlink r:id="rId22567" ref="K1940"/>
    <hyperlink r:id="rId22568" ref="M1940"/>
    <hyperlink r:id="rId22569" ref="N1940"/>
    <hyperlink r:id="rId22570" ref="B1941"/>
    <hyperlink r:id="rId22571" ref="C1941"/>
    <hyperlink r:id="rId22572" ref="J1941"/>
    <hyperlink r:id="rId22573" ref="K1941"/>
    <hyperlink r:id="rId22574" ref="M1941"/>
    <hyperlink r:id="rId22575" ref="N1941"/>
    <hyperlink r:id="rId22576" ref="B1942"/>
    <hyperlink r:id="rId22577" ref="C1942"/>
    <hyperlink r:id="rId22578" ref="J1942"/>
    <hyperlink r:id="rId22579" ref="K1942"/>
    <hyperlink r:id="rId22580" ref="B1943"/>
    <hyperlink r:id="rId22581" ref="C1943"/>
    <hyperlink r:id="rId22582" ref="J1943"/>
    <hyperlink r:id="rId22583" ref="K1943"/>
    <hyperlink r:id="rId22584" ref="B1944"/>
    <hyperlink r:id="rId22585" ref="C1944"/>
    <hyperlink r:id="rId22586" ref="J1944"/>
    <hyperlink r:id="rId22587" ref="K1944"/>
    <hyperlink r:id="rId22588" ref="M1944"/>
    <hyperlink r:id="rId22589" ref="N1944"/>
    <hyperlink r:id="rId22590" ref="B1945"/>
    <hyperlink r:id="rId22591" ref="C1945"/>
    <hyperlink r:id="rId22592" ref="J1945"/>
    <hyperlink r:id="rId22593" ref="K1945"/>
    <hyperlink r:id="rId22594" ref="B1946"/>
    <hyperlink r:id="rId22595" ref="C1946"/>
    <hyperlink r:id="rId22596" ref="J1946"/>
    <hyperlink r:id="rId22597" ref="K1946"/>
    <hyperlink r:id="rId22598" ref="M1946"/>
    <hyperlink r:id="rId22599" ref="N1946"/>
    <hyperlink r:id="rId22600" ref="B1947"/>
    <hyperlink r:id="rId22601" ref="C1947"/>
    <hyperlink r:id="rId22602" ref="J1947"/>
    <hyperlink r:id="rId22603" ref="K1947"/>
    <hyperlink r:id="rId22604" ref="M1947"/>
    <hyperlink r:id="rId22605" ref="N1947"/>
    <hyperlink r:id="rId22606" ref="B1948"/>
    <hyperlink r:id="rId22607" ref="C1948"/>
    <hyperlink r:id="rId22608" ref="J1948"/>
    <hyperlink r:id="rId22609" ref="K1948"/>
    <hyperlink r:id="rId22610" ref="M1948"/>
    <hyperlink r:id="rId22611" ref="N1948"/>
    <hyperlink r:id="rId22612" ref="B1949"/>
    <hyperlink r:id="rId22613" ref="C1949"/>
    <hyperlink r:id="rId22614" ref="J1949"/>
    <hyperlink r:id="rId22615" ref="K1949"/>
    <hyperlink r:id="rId22616" ref="B1950"/>
    <hyperlink r:id="rId22617" ref="C1950"/>
    <hyperlink r:id="rId22618" ref="J1950"/>
    <hyperlink r:id="rId22619" ref="K1950"/>
    <hyperlink r:id="rId22620" ref="B1951"/>
    <hyperlink r:id="rId22621" ref="C1951"/>
    <hyperlink r:id="rId22622" ref="J1951"/>
    <hyperlink r:id="rId22623" ref="K1951"/>
    <hyperlink r:id="rId22624" ref="M1951"/>
    <hyperlink r:id="rId22625" ref="N1951"/>
    <hyperlink r:id="rId22626" ref="B1952"/>
    <hyperlink r:id="rId22627" ref="C1952"/>
    <hyperlink r:id="rId22628" ref="J1952"/>
    <hyperlink r:id="rId22629" ref="K1952"/>
    <hyperlink r:id="rId22630" ref="M1952"/>
    <hyperlink r:id="rId22631" ref="N1952"/>
    <hyperlink r:id="rId22632" ref="B1953"/>
    <hyperlink r:id="rId22633" ref="C1953"/>
    <hyperlink r:id="rId22634" ref="J1953"/>
    <hyperlink r:id="rId22635" ref="K1953"/>
    <hyperlink r:id="rId22636" ref="M1953"/>
    <hyperlink r:id="rId22637" ref="N1953"/>
    <hyperlink r:id="rId22638" ref="B1954"/>
    <hyperlink r:id="rId22639" ref="C1954"/>
    <hyperlink r:id="rId22640" ref="J1954"/>
    <hyperlink r:id="rId22641" ref="K1954"/>
    <hyperlink r:id="rId22642" ref="M1954"/>
    <hyperlink r:id="rId22643" ref="N1954"/>
    <hyperlink r:id="rId22644" ref="B1955"/>
    <hyperlink r:id="rId22645" ref="C1955"/>
    <hyperlink r:id="rId22646" ref="J1955"/>
    <hyperlink r:id="rId22647" ref="K1955"/>
    <hyperlink r:id="rId22648" ref="B1956"/>
    <hyperlink r:id="rId22649" ref="C1956"/>
    <hyperlink r:id="rId22650" ref="J1956"/>
    <hyperlink r:id="rId22651" ref="K1956"/>
    <hyperlink r:id="rId22652" ref="M1956"/>
    <hyperlink r:id="rId22653" ref="N1956"/>
    <hyperlink r:id="rId22654" ref="B1957"/>
    <hyperlink r:id="rId22655" ref="C1957"/>
    <hyperlink r:id="rId22656" ref="J1957"/>
    <hyperlink r:id="rId22657" ref="K1957"/>
    <hyperlink r:id="rId22658" ref="M1957"/>
    <hyperlink r:id="rId22659" ref="N1957"/>
    <hyperlink r:id="rId22660" ref="B1958"/>
    <hyperlink r:id="rId22661" ref="C1958"/>
    <hyperlink r:id="rId22662" ref="J1958"/>
    <hyperlink r:id="rId22663" ref="K1958"/>
    <hyperlink r:id="rId22664" ref="M1958"/>
    <hyperlink r:id="rId22665" ref="N1958"/>
    <hyperlink r:id="rId22666" ref="B1959"/>
    <hyperlink r:id="rId22667" ref="C1959"/>
    <hyperlink r:id="rId22668" ref="J1959"/>
    <hyperlink r:id="rId22669" ref="K1959"/>
    <hyperlink r:id="rId22670" ref="M1959"/>
    <hyperlink r:id="rId22671" ref="N1959"/>
    <hyperlink r:id="rId22672" ref="B1960"/>
    <hyperlink r:id="rId22673" ref="C1960"/>
    <hyperlink r:id="rId22674" ref="J1960"/>
    <hyperlink r:id="rId22675" ref="K1960"/>
    <hyperlink r:id="rId22676" ref="M1960"/>
    <hyperlink r:id="rId22677" ref="N1960"/>
    <hyperlink r:id="rId22678" ref="B1961"/>
    <hyperlink r:id="rId22679" ref="C1961"/>
    <hyperlink r:id="rId22680" ref="J1961"/>
    <hyperlink r:id="rId22681" ref="K1961"/>
    <hyperlink r:id="rId22682" ref="M1961"/>
    <hyperlink r:id="rId22683" ref="N1961"/>
    <hyperlink r:id="rId22684" ref="B1962"/>
    <hyperlink r:id="rId22685" ref="C1962"/>
    <hyperlink r:id="rId22686" ref="J1962"/>
    <hyperlink r:id="rId22687" ref="K1962"/>
    <hyperlink r:id="rId22688" ref="M1962"/>
    <hyperlink r:id="rId22689" ref="N1962"/>
    <hyperlink r:id="rId22690" ref="B1963"/>
    <hyperlink r:id="rId22691" ref="C1963"/>
    <hyperlink r:id="rId22692" ref="J1963"/>
    <hyperlink r:id="rId22693" ref="K1963"/>
    <hyperlink r:id="rId22694" ref="M1963"/>
    <hyperlink r:id="rId22695" ref="N1963"/>
    <hyperlink r:id="rId22696" ref="B1964"/>
    <hyperlink r:id="rId22697" ref="C1964"/>
    <hyperlink r:id="rId22698" ref="J1964"/>
    <hyperlink r:id="rId22699" ref="K1964"/>
    <hyperlink r:id="rId22700" ref="B1965"/>
    <hyperlink r:id="rId22701" ref="C1965"/>
    <hyperlink r:id="rId22702" ref="J1965"/>
    <hyperlink r:id="rId22703" ref="K1965"/>
    <hyperlink r:id="rId22704" ref="M1965"/>
    <hyperlink r:id="rId22705" ref="N1965"/>
    <hyperlink r:id="rId22706" ref="B1966"/>
    <hyperlink r:id="rId22707" ref="C1966"/>
    <hyperlink r:id="rId22708" ref="J1966"/>
    <hyperlink r:id="rId22709" ref="K1966"/>
    <hyperlink r:id="rId22710" ref="B1967"/>
    <hyperlink r:id="rId22711" ref="C1967"/>
    <hyperlink r:id="rId22712" ref="J1967"/>
    <hyperlink r:id="rId22713" ref="K1967"/>
    <hyperlink r:id="rId22714" ref="N1967"/>
    <hyperlink r:id="rId22715" ref="B1968"/>
    <hyperlink r:id="rId22716" ref="C1968"/>
    <hyperlink r:id="rId22717" ref="J1968"/>
    <hyperlink r:id="rId22718" ref="K1968"/>
    <hyperlink r:id="rId22719" ref="B1969"/>
    <hyperlink r:id="rId22720" ref="C1969"/>
    <hyperlink r:id="rId22721" ref="J1969"/>
    <hyperlink r:id="rId22722" ref="K1969"/>
    <hyperlink r:id="rId22723" ref="B1970"/>
    <hyperlink r:id="rId22724" ref="C1970"/>
    <hyperlink r:id="rId22725" ref="J1970"/>
    <hyperlink r:id="rId22726" ref="K1970"/>
    <hyperlink r:id="rId22727" ref="M1970"/>
    <hyperlink r:id="rId22728" ref="N1970"/>
    <hyperlink r:id="rId22729" ref="B1971"/>
    <hyperlink r:id="rId22730" ref="C1971"/>
    <hyperlink r:id="rId22731" ref="J1971"/>
    <hyperlink r:id="rId22732" ref="K1971"/>
    <hyperlink r:id="rId22733" ref="M1971"/>
    <hyperlink r:id="rId22734" ref="N1971"/>
    <hyperlink r:id="rId22735" ref="B1972"/>
    <hyperlink r:id="rId22736" ref="C1972"/>
    <hyperlink r:id="rId22737" ref="J1972"/>
    <hyperlink r:id="rId22738" ref="K1972"/>
    <hyperlink r:id="rId22739" ref="B1973"/>
    <hyperlink r:id="rId22740" ref="C1973"/>
    <hyperlink r:id="rId22741" ref="J1973"/>
    <hyperlink r:id="rId22742" ref="K1973"/>
    <hyperlink r:id="rId22743" ref="M1973"/>
    <hyperlink r:id="rId22744" ref="N1973"/>
    <hyperlink r:id="rId22745" ref="B1974"/>
    <hyperlink r:id="rId22746" ref="C1974"/>
    <hyperlink r:id="rId22747" ref="J1974"/>
    <hyperlink r:id="rId22748" ref="K1974"/>
    <hyperlink r:id="rId22749" ref="M1974"/>
    <hyperlink r:id="rId22750" ref="N1974"/>
    <hyperlink r:id="rId22751" ref="B1975"/>
    <hyperlink r:id="rId22752" ref="C1975"/>
    <hyperlink r:id="rId22753" ref="J1975"/>
    <hyperlink r:id="rId22754" ref="K1975"/>
    <hyperlink r:id="rId22755" ref="M1975"/>
    <hyperlink r:id="rId22756" ref="N1975"/>
    <hyperlink r:id="rId22757" ref="B1976"/>
    <hyperlink r:id="rId22758" ref="C1976"/>
    <hyperlink r:id="rId22759" ref="J1976"/>
    <hyperlink r:id="rId22760" ref="K1976"/>
    <hyperlink r:id="rId22761" ref="B1977"/>
    <hyperlink r:id="rId22762" ref="C1977"/>
    <hyperlink r:id="rId22763" ref="J1977"/>
    <hyperlink r:id="rId22764" ref="K1977"/>
    <hyperlink r:id="rId22765" ref="M1977"/>
    <hyperlink r:id="rId22766" ref="N1977"/>
    <hyperlink r:id="rId22767" ref="B1978"/>
    <hyperlink r:id="rId22768" ref="C1978"/>
    <hyperlink r:id="rId22769" ref="J1978"/>
    <hyperlink r:id="rId22770" ref="K1978"/>
    <hyperlink r:id="rId22771" ref="M1978"/>
    <hyperlink r:id="rId22772" ref="N1978"/>
    <hyperlink r:id="rId22773" ref="B1979"/>
    <hyperlink r:id="rId22774" ref="C1979"/>
    <hyperlink r:id="rId22775" ref="J1979"/>
    <hyperlink r:id="rId22776" ref="K1979"/>
    <hyperlink r:id="rId22777" ref="B1980"/>
    <hyperlink r:id="rId22778" ref="C1980"/>
    <hyperlink r:id="rId22779" ref="J1980"/>
    <hyperlink r:id="rId22780" ref="K1980"/>
    <hyperlink r:id="rId22781" ref="B1981"/>
    <hyperlink r:id="rId22782" ref="C1981"/>
    <hyperlink r:id="rId22783" ref="J1981"/>
    <hyperlink r:id="rId22784" ref="K1981"/>
    <hyperlink r:id="rId22785" ref="M1981"/>
    <hyperlink r:id="rId22786" ref="N1981"/>
    <hyperlink r:id="rId22787" ref="B1982"/>
    <hyperlink r:id="rId22788" ref="C1982"/>
    <hyperlink r:id="rId22789" ref="J1982"/>
    <hyperlink r:id="rId22790" ref="K1982"/>
    <hyperlink r:id="rId22791" ref="M1982"/>
    <hyperlink r:id="rId22792" ref="N1982"/>
    <hyperlink r:id="rId22793" ref="B1983"/>
    <hyperlink r:id="rId22794" ref="C1983"/>
    <hyperlink r:id="rId22795" ref="J1983"/>
    <hyperlink r:id="rId22796" ref="K1983"/>
    <hyperlink r:id="rId22797" ref="B1984"/>
    <hyperlink r:id="rId22798" ref="C1984"/>
    <hyperlink r:id="rId22799" ref="J1984"/>
    <hyperlink r:id="rId22800" ref="K1984"/>
    <hyperlink r:id="rId22801" ref="B1985"/>
    <hyperlink r:id="rId22802" ref="C1985"/>
    <hyperlink r:id="rId22803" ref="J1985"/>
    <hyperlink r:id="rId22804" ref="K1985"/>
    <hyperlink r:id="rId22805" ref="M1985"/>
    <hyperlink r:id="rId22806" ref="N1985"/>
    <hyperlink r:id="rId22807" ref="B1986"/>
    <hyperlink r:id="rId22808" ref="C1986"/>
    <hyperlink r:id="rId22809" ref="J1986"/>
    <hyperlink r:id="rId22810" ref="K1986"/>
    <hyperlink r:id="rId22811" ref="M1986"/>
    <hyperlink r:id="rId22812" ref="N1986"/>
    <hyperlink r:id="rId22813" ref="B1987"/>
    <hyperlink r:id="rId22814" ref="C1987"/>
    <hyperlink r:id="rId22815" ref="J1987"/>
    <hyperlink r:id="rId22816" ref="K1987"/>
    <hyperlink r:id="rId22817" ref="N1987"/>
    <hyperlink r:id="rId22818" ref="B1988"/>
    <hyperlink r:id="rId22819" ref="C1988"/>
    <hyperlink r:id="rId22820" ref="J1988"/>
    <hyperlink r:id="rId22821" ref="K1988"/>
    <hyperlink r:id="rId22822" ref="B1989"/>
    <hyperlink r:id="rId22823" ref="C1989"/>
    <hyperlink r:id="rId22824" ref="J1989"/>
    <hyperlink r:id="rId22825" ref="K1989"/>
    <hyperlink r:id="rId22826" ref="N1989"/>
    <hyperlink r:id="rId22827" ref="B1990"/>
    <hyperlink r:id="rId22828" ref="C1990"/>
    <hyperlink r:id="rId22829" ref="J1990"/>
    <hyperlink r:id="rId22830" ref="K1990"/>
    <hyperlink r:id="rId22831" ref="M1990"/>
    <hyperlink r:id="rId22832" ref="N1990"/>
    <hyperlink r:id="rId22833" ref="B1991"/>
    <hyperlink r:id="rId22834" ref="C1991"/>
    <hyperlink r:id="rId22835" ref="J1991"/>
    <hyperlink r:id="rId22836" ref="K1991"/>
    <hyperlink r:id="rId22837" ref="M1991"/>
    <hyperlink r:id="rId22838" ref="N1991"/>
    <hyperlink r:id="rId22839" ref="B1992"/>
    <hyperlink r:id="rId22840" ref="C1992"/>
    <hyperlink r:id="rId22841" ref="J1992"/>
    <hyperlink r:id="rId22842" ref="K1992"/>
    <hyperlink r:id="rId22843" ref="M1992"/>
    <hyperlink r:id="rId22844" ref="N1992"/>
    <hyperlink r:id="rId22845" ref="B1993"/>
    <hyperlink r:id="rId22846" ref="C1993"/>
    <hyperlink r:id="rId22847" ref="J1993"/>
    <hyperlink r:id="rId22848" ref="K1993"/>
    <hyperlink r:id="rId22849" ref="N1993"/>
    <hyperlink r:id="rId22850" ref="B1994"/>
    <hyperlink r:id="rId22851" ref="C1994"/>
    <hyperlink r:id="rId22852" ref="J1994"/>
    <hyperlink r:id="rId22853" ref="K1994"/>
    <hyperlink r:id="rId22854" ref="M1994"/>
    <hyperlink r:id="rId22855" ref="N1994"/>
    <hyperlink r:id="rId22856" ref="B1995"/>
    <hyperlink r:id="rId22857" ref="C1995"/>
    <hyperlink r:id="rId22858" ref="J1995"/>
    <hyperlink r:id="rId22859" ref="K1995"/>
    <hyperlink r:id="rId22860" ref="M1995"/>
    <hyperlink r:id="rId22861" ref="N1995"/>
    <hyperlink r:id="rId22862" ref="B1996"/>
    <hyperlink r:id="rId22863" ref="C1996"/>
    <hyperlink r:id="rId22864" ref="J1996"/>
    <hyperlink r:id="rId22865" ref="K1996"/>
    <hyperlink r:id="rId22866" ref="M1996"/>
    <hyperlink r:id="rId22867" ref="N1996"/>
    <hyperlink r:id="rId22868" ref="B1997"/>
    <hyperlink r:id="rId22869" ref="C1997"/>
    <hyperlink r:id="rId22870" ref="J1997"/>
    <hyperlink r:id="rId22871" ref="K1997"/>
    <hyperlink r:id="rId22872" ref="B1998"/>
    <hyperlink r:id="rId22873" ref="C1998"/>
    <hyperlink r:id="rId22874" ref="J1998"/>
    <hyperlink r:id="rId22875" ref="K1998"/>
    <hyperlink r:id="rId22876" ref="M1998"/>
    <hyperlink r:id="rId22877" ref="N1998"/>
    <hyperlink r:id="rId22878" ref="B1999"/>
    <hyperlink r:id="rId22879" ref="C1999"/>
    <hyperlink r:id="rId22880" ref="J1999"/>
    <hyperlink r:id="rId22881" ref="K1999"/>
    <hyperlink r:id="rId22882" ref="M1999"/>
    <hyperlink r:id="rId22883" ref="N1999"/>
    <hyperlink r:id="rId22884" ref="B2000"/>
    <hyperlink r:id="rId22885" ref="C2000"/>
    <hyperlink r:id="rId22886" ref="J2000"/>
    <hyperlink r:id="rId22887" ref="K2000"/>
    <hyperlink r:id="rId22888" ref="M2000"/>
    <hyperlink r:id="rId22889" ref="N2000"/>
    <hyperlink r:id="rId22890" ref="B2001"/>
    <hyperlink r:id="rId22891" ref="C2001"/>
    <hyperlink r:id="rId22892" ref="J2001"/>
    <hyperlink r:id="rId22893" ref="K2001"/>
    <hyperlink r:id="rId22894" ref="M2001"/>
    <hyperlink r:id="rId22895" ref="N2001"/>
    <hyperlink r:id="rId22896" ref="B2002"/>
    <hyperlink r:id="rId22897" ref="C2002"/>
    <hyperlink r:id="rId22898" ref="J2002"/>
    <hyperlink r:id="rId22899" ref="K2002"/>
    <hyperlink r:id="rId22900" ref="M2002"/>
    <hyperlink r:id="rId22901" ref="N2002"/>
    <hyperlink r:id="rId22902" ref="B2003"/>
    <hyperlink r:id="rId22903" ref="C2003"/>
    <hyperlink r:id="rId22904" ref="J2003"/>
    <hyperlink r:id="rId22905" ref="K2003"/>
    <hyperlink r:id="rId22906" ref="M2003"/>
    <hyperlink r:id="rId22907" ref="N2003"/>
    <hyperlink r:id="rId22908" ref="B2004"/>
    <hyperlink r:id="rId22909" ref="C2004"/>
    <hyperlink r:id="rId22910" ref="J2004"/>
    <hyperlink r:id="rId22911" ref="K2004"/>
    <hyperlink r:id="rId22912" ref="M2004"/>
    <hyperlink r:id="rId22913" ref="N2004"/>
    <hyperlink r:id="rId22914" ref="B2005"/>
    <hyperlink r:id="rId22915" ref="C2005"/>
    <hyperlink r:id="rId22916" ref="J2005"/>
    <hyperlink r:id="rId22917" ref="K2005"/>
    <hyperlink r:id="rId22918" ref="B2006"/>
    <hyperlink r:id="rId22919" ref="C2006"/>
    <hyperlink r:id="rId22920" ref="J2006"/>
    <hyperlink r:id="rId22921" ref="K2006"/>
    <hyperlink r:id="rId22922" ref="B2007"/>
    <hyperlink r:id="rId22923" ref="C2007"/>
    <hyperlink r:id="rId22924" ref="J2007"/>
    <hyperlink r:id="rId22925" ref="K2007"/>
    <hyperlink r:id="rId22926" ref="B2008"/>
    <hyperlink r:id="rId22927" ref="C2008"/>
    <hyperlink r:id="rId22928" ref="J2008"/>
    <hyperlink r:id="rId22929" ref="K2008"/>
    <hyperlink r:id="rId22930" ref="N2008"/>
    <hyperlink r:id="rId22931" ref="B2009"/>
    <hyperlink r:id="rId22932" ref="C2009"/>
    <hyperlink r:id="rId22933" ref="J2009"/>
    <hyperlink r:id="rId22934" ref="K2009"/>
    <hyperlink r:id="rId22935" ref="M2009"/>
    <hyperlink r:id="rId22936" ref="N2009"/>
    <hyperlink r:id="rId22937" ref="B2010"/>
    <hyperlink r:id="rId22938" ref="C2010"/>
    <hyperlink r:id="rId22939" ref="J2010"/>
    <hyperlink r:id="rId22940" ref="K2010"/>
    <hyperlink r:id="rId22941" ref="B2011"/>
    <hyperlink r:id="rId22942" ref="C2011"/>
    <hyperlink r:id="rId22943" ref="J2011"/>
    <hyperlink r:id="rId22944" ref="K2011"/>
    <hyperlink r:id="rId22945" ref="N2011"/>
    <hyperlink r:id="rId22946" ref="B2012"/>
    <hyperlink r:id="rId22947" ref="C2012"/>
    <hyperlink r:id="rId22948" ref="J2012"/>
    <hyperlink r:id="rId22949" ref="K2012"/>
    <hyperlink r:id="rId22950" ref="N2012"/>
    <hyperlink r:id="rId22951" ref="B2013"/>
    <hyperlink r:id="rId22952" ref="C2013"/>
    <hyperlink r:id="rId22953" ref="K2013"/>
    <hyperlink r:id="rId22954" ref="N2013"/>
    <hyperlink r:id="rId22955" ref="B2014"/>
    <hyperlink r:id="rId22956" ref="C2014"/>
    <hyperlink r:id="rId22957" ref="K2014"/>
    <hyperlink r:id="rId22958" ref="B2015"/>
    <hyperlink r:id="rId22959" ref="C2015"/>
    <hyperlink r:id="rId22960" ref="J2015"/>
    <hyperlink r:id="rId22961" ref="K2015"/>
    <hyperlink r:id="rId22962" ref="M2015"/>
    <hyperlink r:id="rId22963" ref="N2015"/>
    <hyperlink r:id="rId22964" ref="B2016"/>
    <hyperlink r:id="rId22965" ref="C2016"/>
    <hyperlink r:id="rId22966" ref="J2016"/>
    <hyperlink r:id="rId22967" ref="K2016"/>
    <hyperlink r:id="rId22968" ref="M2016"/>
    <hyperlink r:id="rId22969" ref="N2016"/>
    <hyperlink r:id="rId22970" ref="B2017"/>
    <hyperlink r:id="rId22971" ref="C2017"/>
    <hyperlink r:id="rId22972" ref="J2017"/>
    <hyperlink r:id="rId22973" ref="K2017"/>
    <hyperlink r:id="rId22974" ref="B2018"/>
    <hyperlink r:id="rId22975" ref="C2018"/>
    <hyperlink r:id="rId22976" ref="J2018"/>
    <hyperlink r:id="rId22977" ref="K2018"/>
    <hyperlink r:id="rId22978" ref="M2018"/>
    <hyperlink r:id="rId22979" ref="N2018"/>
    <hyperlink r:id="rId22980" ref="B2019"/>
    <hyperlink r:id="rId22981" ref="C2019"/>
    <hyperlink r:id="rId22982" ref="J2019"/>
    <hyperlink r:id="rId22983" ref="K2019"/>
    <hyperlink r:id="rId22984" ref="N2019"/>
    <hyperlink r:id="rId22985" ref="B2020"/>
    <hyperlink r:id="rId22986" ref="C2020"/>
    <hyperlink r:id="rId22987" ref="J2020"/>
    <hyperlink r:id="rId22988" ref="K2020"/>
    <hyperlink r:id="rId22989" ref="N2020"/>
    <hyperlink r:id="rId22990" ref="B2021"/>
    <hyperlink r:id="rId22991" ref="C2021"/>
    <hyperlink r:id="rId22992" ref="J2021"/>
    <hyperlink r:id="rId22993" ref="K2021"/>
    <hyperlink r:id="rId22994" ref="M2021"/>
    <hyperlink r:id="rId22995" ref="N2021"/>
    <hyperlink r:id="rId22996" ref="B2022"/>
    <hyperlink r:id="rId22997" ref="C2022"/>
    <hyperlink r:id="rId22998" ref="J2022"/>
    <hyperlink r:id="rId22999" ref="K2022"/>
    <hyperlink r:id="rId23000" ref="M2022"/>
    <hyperlink r:id="rId23001" ref="N2022"/>
    <hyperlink r:id="rId23002" ref="B2023"/>
    <hyperlink r:id="rId23003" ref="C2023"/>
    <hyperlink r:id="rId23004" ref="J2023"/>
    <hyperlink r:id="rId23005" ref="K2023"/>
    <hyperlink r:id="rId23006" ref="M2023"/>
    <hyperlink r:id="rId23007" ref="N2023"/>
    <hyperlink r:id="rId23008" ref="B2024"/>
    <hyperlink r:id="rId23009" ref="C2024"/>
    <hyperlink r:id="rId23010" ref="J2024"/>
    <hyperlink r:id="rId23011" ref="K2024"/>
    <hyperlink r:id="rId23012" ref="M2024"/>
    <hyperlink r:id="rId23013" ref="N2024"/>
    <hyperlink r:id="rId23014" ref="B2025"/>
    <hyperlink r:id="rId23015" ref="C2025"/>
    <hyperlink r:id="rId23016" ref="J2025"/>
    <hyperlink r:id="rId23017" ref="K2025"/>
    <hyperlink r:id="rId23018" ref="M2025"/>
    <hyperlink r:id="rId23019" ref="N2025"/>
    <hyperlink r:id="rId23020" ref="B2026"/>
    <hyperlink r:id="rId23021" ref="C2026"/>
    <hyperlink r:id="rId23022" ref="J2026"/>
    <hyperlink r:id="rId23023" ref="K2026"/>
    <hyperlink r:id="rId23024" ref="M2026"/>
    <hyperlink r:id="rId23025" ref="N2026"/>
    <hyperlink r:id="rId23026" ref="B2027"/>
    <hyperlink r:id="rId23027" ref="C2027"/>
    <hyperlink r:id="rId23028" ref="J2027"/>
    <hyperlink r:id="rId23029" ref="K2027"/>
    <hyperlink r:id="rId23030" ref="M2027"/>
    <hyperlink r:id="rId23031" ref="N2027"/>
    <hyperlink r:id="rId23032" ref="B2028"/>
    <hyperlink r:id="rId23033" ref="C2028"/>
    <hyperlink r:id="rId23034" ref="J2028"/>
    <hyperlink r:id="rId23035" ref="K2028"/>
    <hyperlink r:id="rId23036" ref="N2028"/>
    <hyperlink r:id="rId23037" ref="B2029"/>
    <hyperlink r:id="rId23038" ref="C2029"/>
    <hyperlink r:id="rId23039" ref="J2029"/>
    <hyperlink r:id="rId23040" ref="K2029"/>
    <hyperlink r:id="rId23041" ref="M2029"/>
    <hyperlink r:id="rId23042" ref="N2029"/>
    <hyperlink r:id="rId23043" ref="B2030"/>
    <hyperlink r:id="rId23044" ref="C2030"/>
    <hyperlink r:id="rId23045" ref="J2030"/>
    <hyperlink r:id="rId23046" ref="K2030"/>
    <hyperlink r:id="rId23047" ref="M2030"/>
    <hyperlink r:id="rId23048" ref="N2030"/>
    <hyperlink r:id="rId23049" ref="B2031"/>
    <hyperlink r:id="rId23050" ref="C2031"/>
    <hyperlink r:id="rId23051" ref="J2031"/>
    <hyperlink r:id="rId23052" ref="K2031"/>
    <hyperlink r:id="rId23053" ref="M2031"/>
    <hyperlink r:id="rId23054" ref="N2031"/>
    <hyperlink r:id="rId23055" ref="B2032"/>
    <hyperlink r:id="rId23056" ref="C2032"/>
    <hyperlink r:id="rId23057" ref="J2032"/>
    <hyperlink r:id="rId23058" ref="K2032"/>
    <hyperlink r:id="rId23059" ref="M2032"/>
    <hyperlink r:id="rId23060" ref="N2032"/>
    <hyperlink r:id="rId23061" ref="B2033"/>
    <hyperlink r:id="rId23062" ref="C2033"/>
    <hyperlink r:id="rId23063" ref="J2033"/>
    <hyperlink r:id="rId23064" ref="K2033"/>
    <hyperlink r:id="rId23065" ref="M2033"/>
    <hyperlink r:id="rId23066" ref="N2033"/>
    <hyperlink r:id="rId23067" ref="B2034"/>
    <hyperlink r:id="rId23068" ref="C2034"/>
    <hyperlink r:id="rId23069" ref="J2034"/>
    <hyperlink r:id="rId23070" ref="K2034"/>
    <hyperlink r:id="rId23071" ref="M2034"/>
    <hyperlink r:id="rId23072" ref="N2034"/>
    <hyperlink r:id="rId23073" ref="B2035"/>
    <hyperlink r:id="rId23074" ref="C2035"/>
    <hyperlink r:id="rId23075" ref="J2035"/>
    <hyperlink r:id="rId23076" ref="K2035"/>
    <hyperlink r:id="rId23077" ref="M2035"/>
    <hyperlink r:id="rId23078" ref="N2035"/>
    <hyperlink r:id="rId23079" ref="B2036"/>
    <hyperlink r:id="rId23080" ref="C2036"/>
    <hyperlink r:id="rId23081" ref="J2036"/>
    <hyperlink r:id="rId23082" ref="K2036"/>
    <hyperlink r:id="rId23083" ref="N2036"/>
    <hyperlink r:id="rId23084" ref="B2037"/>
    <hyperlink r:id="rId23085" ref="C2037"/>
    <hyperlink r:id="rId23086" ref="J2037"/>
    <hyperlink r:id="rId23087" ref="K2037"/>
    <hyperlink r:id="rId23088" ref="M2037"/>
    <hyperlink r:id="rId23089" ref="N2037"/>
    <hyperlink r:id="rId23090" ref="B2038"/>
    <hyperlink r:id="rId23091" ref="C2038"/>
    <hyperlink r:id="rId23092" ref="J2038"/>
    <hyperlink r:id="rId23093" ref="K2038"/>
    <hyperlink r:id="rId23094" ref="B2039"/>
    <hyperlink r:id="rId23095" ref="C2039"/>
    <hyperlink r:id="rId23096" ref="J2039"/>
    <hyperlink r:id="rId23097" ref="K2039"/>
    <hyperlink r:id="rId23098" ref="M2039"/>
    <hyperlink r:id="rId23099" ref="N2039"/>
    <hyperlink r:id="rId23100" ref="B2040"/>
    <hyperlink r:id="rId23101" ref="C2040"/>
    <hyperlink r:id="rId23102" ref="J2040"/>
    <hyperlink r:id="rId23103" ref="K2040"/>
    <hyperlink r:id="rId23104" ref="M2040"/>
    <hyperlink r:id="rId23105" ref="N2040"/>
    <hyperlink r:id="rId23106" ref="B2041"/>
    <hyperlink r:id="rId23107" ref="C2041"/>
    <hyperlink r:id="rId23108" ref="J2041"/>
    <hyperlink r:id="rId23109" ref="K2041"/>
    <hyperlink r:id="rId23110" ref="M2041"/>
    <hyperlink r:id="rId23111" ref="N2041"/>
    <hyperlink r:id="rId23112" ref="B2042"/>
    <hyperlink r:id="rId23113" ref="C2042"/>
    <hyperlink r:id="rId23114" ref="J2042"/>
    <hyperlink r:id="rId23115" ref="K2042"/>
    <hyperlink r:id="rId23116" ref="M2042"/>
    <hyperlink r:id="rId23117" ref="N2042"/>
    <hyperlink r:id="rId23118" ref="B2043"/>
    <hyperlink r:id="rId23119" ref="C2043"/>
    <hyperlink r:id="rId23120" ref="J2043"/>
    <hyperlink r:id="rId23121" ref="K2043"/>
    <hyperlink r:id="rId23122" ref="B2044"/>
    <hyperlink r:id="rId23123" ref="C2044"/>
    <hyperlink r:id="rId23124" ref="J2044"/>
    <hyperlink r:id="rId23125" ref="K2044"/>
    <hyperlink r:id="rId23126" ref="M2044"/>
    <hyperlink r:id="rId23127" ref="N2044"/>
    <hyperlink r:id="rId23128" ref="B2045"/>
    <hyperlink r:id="rId23129" ref="C2045"/>
    <hyperlink r:id="rId23130" ref="J2045"/>
    <hyperlink r:id="rId23131" ref="K2045"/>
    <hyperlink r:id="rId23132" ref="M2045"/>
    <hyperlink r:id="rId23133" ref="N2045"/>
    <hyperlink r:id="rId23134" ref="B2046"/>
    <hyperlink r:id="rId23135" ref="C2046"/>
    <hyperlink r:id="rId23136" ref="J2046"/>
    <hyperlink r:id="rId23137" ref="K2046"/>
    <hyperlink r:id="rId23138" ref="N2046"/>
    <hyperlink r:id="rId23139" ref="B2047"/>
    <hyperlink r:id="rId23140" ref="C2047"/>
    <hyperlink r:id="rId23141" ref="J2047"/>
    <hyperlink r:id="rId23142" ref="K2047"/>
    <hyperlink r:id="rId23143" ref="M2047"/>
    <hyperlink r:id="rId23144" ref="N2047"/>
    <hyperlink r:id="rId23145" ref="B2048"/>
    <hyperlink r:id="rId23146" ref="C2048"/>
    <hyperlink r:id="rId23147" ref="J2048"/>
    <hyperlink r:id="rId23148" ref="K2048"/>
    <hyperlink r:id="rId23149" ref="M2048"/>
    <hyperlink r:id="rId23150" ref="N2048"/>
    <hyperlink r:id="rId23151" ref="B2049"/>
    <hyperlink r:id="rId23152" ref="C2049"/>
    <hyperlink r:id="rId23153" ref="J2049"/>
    <hyperlink r:id="rId23154" ref="K2049"/>
    <hyperlink r:id="rId23155" ref="M2049"/>
    <hyperlink r:id="rId23156" ref="N2049"/>
    <hyperlink r:id="rId23157" ref="B2050"/>
    <hyperlink r:id="rId23158" ref="C2050"/>
    <hyperlink r:id="rId23159" ref="J2050"/>
    <hyperlink r:id="rId23160" ref="K2050"/>
    <hyperlink r:id="rId23161" ref="N2050"/>
    <hyperlink r:id="rId23162" ref="B2051"/>
    <hyperlink r:id="rId23163" ref="C2051"/>
    <hyperlink r:id="rId23164" ref="J2051"/>
    <hyperlink r:id="rId23165" ref="K2051"/>
    <hyperlink r:id="rId23166" ref="M2051"/>
    <hyperlink r:id="rId23167" ref="N2051"/>
    <hyperlink r:id="rId23168" ref="B2052"/>
    <hyperlink r:id="rId23169" ref="C2052"/>
    <hyperlink r:id="rId23170" ref="J2052"/>
    <hyperlink r:id="rId23171" ref="K2052"/>
    <hyperlink r:id="rId23172" ref="M2052"/>
    <hyperlink r:id="rId23173" ref="N2052"/>
    <hyperlink r:id="rId23174" ref="B2053"/>
    <hyperlink r:id="rId23175" ref="C2053"/>
    <hyperlink r:id="rId23176" ref="J2053"/>
    <hyperlink r:id="rId23177" ref="K2053"/>
    <hyperlink r:id="rId23178" ref="B2054"/>
    <hyperlink r:id="rId23179" ref="C2054"/>
    <hyperlink r:id="rId23180" ref="J2054"/>
    <hyperlink r:id="rId23181" ref="K2054"/>
    <hyperlink r:id="rId23182" ref="M2054"/>
    <hyperlink r:id="rId23183" ref="N2054"/>
    <hyperlink r:id="rId23184" ref="B2055"/>
    <hyperlink r:id="rId23185" ref="C2055"/>
    <hyperlink r:id="rId23186" ref="J2055"/>
    <hyperlink r:id="rId23187" ref="K2055"/>
    <hyperlink r:id="rId23188" ref="B2056"/>
    <hyperlink r:id="rId23189" ref="C2056"/>
    <hyperlink r:id="rId23190" ref="J2056"/>
    <hyperlink r:id="rId23191" ref="K2056"/>
    <hyperlink r:id="rId23192" ref="M2056"/>
    <hyperlink r:id="rId23193" ref="N2056"/>
    <hyperlink r:id="rId23194" ref="B2057"/>
    <hyperlink r:id="rId23195" ref="C2057"/>
    <hyperlink r:id="rId23196" ref="J2057"/>
    <hyperlink r:id="rId23197" ref="K2057"/>
    <hyperlink r:id="rId23198" ref="M2057"/>
    <hyperlink r:id="rId23199" ref="N2057"/>
    <hyperlink r:id="rId23200" ref="B2058"/>
    <hyperlink r:id="rId23201" ref="C2058"/>
    <hyperlink r:id="rId23202" ref="J2058"/>
    <hyperlink r:id="rId23203" ref="K2058"/>
    <hyperlink r:id="rId23204" ref="M2058"/>
    <hyperlink r:id="rId23205" ref="N2058"/>
    <hyperlink r:id="rId23206" ref="B2059"/>
    <hyperlink r:id="rId23207" ref="C2059"/>
    <hyperlink r:id="rId23208" ref="J2059"/>
    <hyperlink r:id="rId23209" ref="K2059"/>
    <hyperlink r:id="rId23210" ref="M2059"/>
    <hyperlink r:id="rId23211" ref="N2059"/>
    <hyperlink r:id="rId23212" ref="B2060"/>
    <hyperlink r:id="rId23213" ref="C2060"/>
    <hyperlink r:id="rId23214" ref="J2060"/>
    <hyperlink r:id="rId23215" ref="K2060"/>
    <hyperlink r:id="rId23216" ref="M2060"/>
    <hyperlink r:id="rId23217" ref="N2060"/>
    <hyperlink r:id="rId23218" ref="B2061"/>
    <hyperlink r:id="rId23219" ref="C2061"/>
    <hyperlink r:id="rId23220" ref="J2061"/>
    <hyperlink r:id="rId23221" ref="K2061"/>
    <hyperlink r:id="rId23222" ref="M2061"/>
    <hyperlink r:id="rId23223" ref="N2061"/>
    <hyperlink r:id="rId23224" ref="B2062"/>
    <hyperlink r:id="rId23225" ref="C2062"/>
    <hyperlink r:id="rId23226" ref="J2062"/>
    <hyperlink r:id="rId23227" ref="K2062"/>
    <hyperlink r:id="rId23228" ref="M2062"/>
    <hyperlink r:id="rId23229" ref="N2062"/>
    <hyperlink r:id="rId23230" ref="B2063"/>
    <hyperlink r:id="rId23231" ref="C2063"/>
    <hyperlink r:id="rId23232" ref="J2063"/>
    <hyperlink r:id="rId23233" ref="K2063"/>
    <hyperlink r:id="rId23234" ref="M2063"/>
    <hyperlink r:id="rId23235" ref="N2063"/>
    <hyperlink r:id="rId23236" ref="B2064"/>
    <hyperlink r:id="rId23237" ref="C2064"/>
    <hyperlink r:id="rId23238" ref="J2064"/>
    <hyperlink r:id="rId23239" ref="K2064"/>
    <hyperlink r:id="rId23240" ref="N2064"/>
    <hyperlink r:id="rId23241" ref="B2065"/>
    <hyperlink r:id="rId23242" ref="C2065"/>
    <hyperlink r:id="rId23243" ref="J2065"/>
    <hyperlink r:id="rId23244" ref="K2065"/>
    <hyperlink r:id="rId23245" ref="M2065"/>
    <hyperlink r:id="rId23246" ref="N2065"/>
    <hyperlink r:id="rId23247" ref="B2066"/>
    <hyperlink r:id="rId23248" ref="C2066"/>
    <hyperlink r:id="rId23249" ref="J2066"/>
    <hyperlink r:id="rId23250" ref="K2066"/>
    <hyperlink r:id="rId23251" ref="B2067"/>
    <hyperlink r:id="rId23252" ref="C2067"/>
    <hyperlink r:id="rId23253" ref="J2067"/>
    <hyperlink r:id="rId23254" ref="K2067"/>
    <hyperlink r:id="rId23255" ref="M2067"/>
    <hyperlink r:id="rId23256" ref="N2067"/>
    <hyperlink r:id="rId23257" ref="B2068"/>
    <hyperlink r:id="rId23258" ref="C2068"/>
    <hyperlink r:id="rId23259" ref="J2068"/>
    <hyperlink r:id="rId23260" ref="K2068"/>
    <hyperlink r:id="rId23261" ref="N2068"/>
    <hyperlink r:id="rId23262" ref="B2069"/>
    <hyperlink r:id="rId23263" ref="C2069"/>
    <hyperlink r:id="rId23264" ref="J2069"/>
    <hyperlink r:id="rId23265" ref="K2069"/>
    <hyperlink r:id="rId23266" ref="M2069"/>
    <hyperlink r:id="rId23267" ref="N2069"/>
    <hyperlink r:id="rId23268" ref="B2070"/>
    <hyperlink r:id="rId23269" ref="C2070"/>
    <hyperlink r:id="rId23270" ref="J2070"/>
    <hyperlink r:id="rId23271" ref="K2070"/>
    <hyperlink r:id="rId23272" ref="M2070"/>
    <hyperlink r:id="rId23273" ref="N2070"/>
    <hyperlink r:id="rId23274" ref="B2071"/>
    <hyperlink r:id="rId23275" ref="C2071"/>
    <hyperlink r:id="rId23276" ref="J2071"/>
    <hyperlink r:id="rId23277" ref="K2071"/>
    <hyperlink r:id="rId23278" ref="M2071"/>
    <hyperlink r:id="rId23279" ref="N2071"/>
    <hyperlink r:id="rId23280" ref="B2072"/>
    <hyperlink r:id="rId23281" ref="C2072"/>
    <hyperlink r:id="rId23282" ref="J2072"/>
    <hyperlink r:id="rId23283" ref="K2072"/>
    <hyperlink r:id="rId23284" ref="M2072"/>
    <hyperlink r:id="rId23285" ref="N2072"/>
    <hyperlink r:id="rId23286" ref="B2073"/>
    <hyperlink r:id="rId23287" ref="C2073"/>
    <hyperlink r:id="rId23288" ref="J2073"/>
    <hyperlink r:id="rId23289" ref="K2073"/>
    <hyperlink r:id="rId23290" ref="M2073"/>
    <hyperlink r:id="rId23291" ref="N2073"/>
    <hyperlink r:id="rId23292" ref="B2074"/>
    <hyperlink r:id="rId23293" ref="C2074"/>
    <hyperlink r:id="rId23294" ref="J2074"/>
    <hyperlink r:id="rId23295" ref="K2074"/>
    <hyperlink r:id="rId23296" ref="M2074"/>
    <hyperlink r:id="rId23297" ref="N2074"/>
    <hyperlink r:id="rId23298" ref="B2075"/>
    <hyperlink r:id="rId23299" ref="C2075"/>
    <hyperlink r:id="rId23300" ref="J2075"/>
    <hyperlink r:id="rId23301" ref="K2075"/>
    <hyperlink r:id="rId23302" ref="M2075"/>
    <hyperlink r:id="rId23303" ref="N2075"/>
    <hyperlink r:id="rId23304" ref="B2076"/>
    <hyperlink r:id="rId23305" ref="C2076"/>
    <hyperlink r:id="rId23306" ref="J2076"/>
    <hyperlink r:id="rId23307" ref="K2076"/>
    <hyperlink r:id="rId23308" ref="B2077"/>
    <hyperlink r:id="rId23309" ref="C2077"/>
    <hyperlink r:id="rId23310" ref="J2077"/>
    <hyperlink r:id="rId23311" ref="K2077"/>
    <hyperlink r:id="rId23312" ref="M2077"/>
    <hyperlink r:id="rId23313" ref="N2077"/>
    <hyperlink r:id="rId23314" ref="B2078"/>
    <hyperlink r:id="rId23315" ref="C2078"/>
    <hyperlink r:id="rId23316" ref="J2078"/>
    <hyperlink r:id="rId23317" ref="K2078"/>
    <hyperlink r:id="rId23318" ref="M2078"/>
    <hyperlink r:id="rId23319" ref="N2078"/>
    <hyperlink r:id="rId23320" ref="B2079"/>
    <hyperlink r:id="rId23321" ref="C2079"/>
    <hyperlink r:id="rId23322" ref="J2079"/>
    <hyperlink r:id="rId23323" ref="K2079"/>
    <hyperlink r:id="rId23324" ref="M2079"/>
    <hyperlink r:id="rId23325" ref="N2079"/>
    <hyperlink r:id="rId23326" ref="B2080"/>
    <hyperlink r:id="rId23327" ref="C2080"/>
    <hyperlink r:id="rId23328" ref="J2080"/>
    <hyperlink r:id="rId23329" ref="K2080"/>
    <hyperlink r:id="rId23330" ref="B2081"/>
    <hyperlink r:id="rId23331" ref="C2081"/>
    <hyperlink r:id="rId23332" ref="J2081"/>
    <hyperlink r:id="rId23333" ref="K2081"/>
    <hyperlink r:id="rId23334" ref="M2081"/>
    <hyperlink r:id="rId23335" ref="N2081"/>
    <hyperlink r:id="rId23336" ref="B2082"/>
    <hyperlink r:id="rId23337" ref="C2082"/>
    <hyperlink r:id="rId23338" ref="J2082"/>
    <hyperlink r:id="rId23339" ref="K2082"/>
    <hyperlink r:id="rId23340" ref="M2082"/>
    <hyperlink r:id="rId23341" ref="N2082"/>
    <hyperlink r:id="rId23342" ref="B2083"/>
    <hyperlink r:id="rId23343" ref="C2083"/>
    <hyperlink r:id="rId23344" ref="J2083"/>
    <hyperlink r:id="rId23345" ref="K2083"/>
    <hyperlink r:id="rId23346" ref="M2083"/>
    <hyperlink r:id="rId23347" ref="N2083"/>
    <hyperlink r:id="rId23348" ref="B2084"/>
    <hyperlink r:id="rId23349" ref="C2084"/>
    <hyperlink r:id="rId23350" ref="J2084"/>
    <hyperlink r:id="rId23351" ref="K2084"/>
    <hyperlink r:id="rId23352" ref="M2084"/>
    <hyperlink r:id="rId23353" ref="N2084"/>
    <hyperlink r:id="rId23354" ref="B2085"/>
    <hyperlink r:id="rId23355" ref="C2085"/>
    <hyperlink r:id="rId23356" ref="J2085"/>
    <hyperlink r:id="rId23357" ref="K2085"/>
    <hyperlink r:id="rId23358" ref="M2085"/>
    <hyperlink r:id="rId23359" ref="N2085"/>
    <hyperlink r:id="rId23360" ref="B2086"/>
    <hyperlink r:id="rId23361" ref="C2086"/>
    <hyperlink r:id="rId23362" ref="J2086"/>
    <hyperlink r:id="rId23363" ref="K2086"/>
    <hyperlink r:id="rId23364" ref="M2086"/>
    <hyperlink r:id="rId23365" ref="N2086"/>
    <hyperlink r:id="rId23366" ref="B2087"/>
    <hyperlink r:id="rId23367" ref="C2087"/>
    <hyperlink r:id="rId23368" ref="J2087"/>
    <hyperlink r:id="rId23369" ref="K2087"/>
    <hyperlink r:id="rId23370" ref="M2087"/>
    <hyperlink r:id="rId23371" ref="N2087"/>
    <hyperlink r:id="rId23372" ref="B2088"/>
    <hyperlink r:id="rId23373" ref="C2088"/>
    <hyperlink r:id="rId23374" ref="J2088"/>
    <hyperlink r:id="rId23375" ref="K2088"/>
    <hyperlink r:id="rId23376" ref="M2088"/>
    <hyperlink r:id="rId23377" ref="N2088"/>
    <hyperlink r:id="rId23378" ref="B2089"/>
    <hyperlink r:id="rId23379" ref="C2089"/>
    <hyperlink r:id="rId23380" ref="J2089"/>
    <hyperlink r:id="rId23381" ref="K2089"/>
    <hyperlink r:id="rId23382" ref="N2089"/>
    <hyperlink r:id="rId23383" ref="B2090"/>
    <hyperlink r:id="rId23384" ref="C2090"/>
    <hyperlink r:id="rId23385" ref="J2090"/>
    <hyperlink r:id="rId23386" ref="K2090"/>
    <hyperlink r:id="rId23387" ref="M2090"/>
    <hyperlink r:id="rId23388" ref="N2090"/>
    <hyperlink r:id="rId23389" ref="B2091"/>
    <hyperlink r:id="rId23390" ref="C2091"/>
    <hyperlink r:id="rId23391" ref="J2091"/>
    <hyperlink r:id="rId23392" ref="K2091"/>
    <hyperlink r:id="rId23393" ref="M2091"/>
    <hyperlink r:id="rId23394" ref="N2091"/>
    <hyperlink r:id="rId23395" ref="B2092"/>
    <hyperlink r:id="rId23396" ref="C2092"/>
    <hyperlink r:id="rId23397" ref="J2092"/>
    <hyperlink r:id="rId23398" ref="K2092"/>
    <hyperlink r:id="rId23399" ref="M2092"/>
    <hyperlink r:id="rId23400" ref="N2092"/>
    <hyperlink r:id="rId23401" ref="B2093"/>
    <hyperlink r:id="rId23402" ref="C2093"/>
    <hyperlink r:id="rId23403" ref="J2093"/>
    <hyperlink r:id="rId23404" ref="K2093"/>
    <hyperlink r:id="rId23405" ref="M2093"/>
    <hyperlink r:id="rId23406" ref="N2093"/>
    <hyperlink r:id="rId23407" ref="B2094"/>
    <hyperlink r:id="rId23408" ref="C2094"/>
    <hyperlink r:id="rId23409" ref="J2094"/>
    <hyperlink r:id="rId23410" ref="K2094"/>
    <hyperlink r:id="rId23411" ref="M2094"/>
    <hyperlink r:id="rId23412" ref="N2094"/>
    <hyperlink r:id="rId23413" ref="B2095"/>
    <hyperlink r:id="rId23414" ref="C2095"/>
    <hyperlink r:id="rId23415" ref="J2095"/>
    <hyperlink r:id="rId23416" ref="K2095"/>
    <hyperlink r:id="rId23417" ref="M2095"/>
    <hyperlink r:id="rId23418" ref="N2095"/>
    <hyperlink r:id="rId23419" ref="B2096"/>
    <hyperlink r:id="rId23420" ref="C2096"/>
    <hyperlink r:id="rId23421" ref="J2096"/>
    <hyperlink r:id="rId23422" ref="K2096"/>
    <hyperlink r:id="rId23423" ref="M2096"/>
    <hyperlink r:id="rId23424" ref="N2096"/>
    <hyperlink r:id="rId23425" ref="B2097"/>
    <hyperlink r:id="rId23426" ref="C2097"/>
    <hyperlink r:id="rId23427" ref="J2097"/>
    <hyperlink r:id="rId23428" ref="K2097"/>
    <hyperlink r:id="rId23429" ref="N2097"/>
    <hyperlink r:id="rId23430" ref="B2098"/>
    <hyperlink r:id="rId23431" ref="C2098"/>
    <hyperlink r:id="rId23432" ref="J2098"/>
    <hyperlink r:id="rId23433" ref="K2098"/>
    <hyperlink r:id="rId23434" ref="M2098"/>
    <hyperlink r:id="rId23435" ref="N2098"/>
    <hyperlink r:id="rId23436" ref="B2099"/>
    <hyperlink r:id="rId23437" ref="C2099"/>
    <hyperlink r:id="rId23438" ref="J2099"/>
    <hyperlink r:id="rId23439" ref="K2099"/>
    <hyperlink r:id="rId23440" ref="M2099"/>
    <hyperlink r:id="rId23441" ref="N2099"/>
    <hyperlink r:id="rId23442" ref="B2100"/>
    <hyperlink r:id="rId23443" ref="C2100"/>
    <hyperlink r:id="rId23444" ref="J2100"/>
    <hyperlink r:id="rId23445" ref="K2100"/>
    <hyperlink r:id="rId23446" ref="M2100"/>
    <hyperlink r:id="rId23447" ref="N2100"/>
    <hyperlink r:id="rId23448" ref="B2101"/>
    <hyperlink r:id="rId23449" ref="C2101"/>
    <hyperlink r:id="rId23450" ref="J2101"/>
    <hyperlink r:id="rId23451" ref="K2101"/>
    <hyperlink r:id="rId23452" ref="M2101"/>
    <hyperlink r:id="rId23453" ref="N2101"/>
    <hyperlink r:id="rId23454" ref="B2102"/>
    <hyperlink r:id="rId23455" ref="C2102"/>
    <hyperlink r:id="rId23456" ref="J2102"/>
    <hyperlink r:id="rId23457" ref="K2102"/>
    <hyperlink r:id="rId23458" ref="M2102"/>
    <hyperlink r:id="rId23459" ref="N2102"/>
    <hyperlink r:id="rId23460" ref="B2103"/>
    <hyperlink r:id="rId23461" ref="C2103"/>
    <hyperlink r:id="rId23462" ref="J2103"/>
    <hyperlink r:id="rId23463" ref="K2103"/>
    <hyperlink r:id="rId23464" ref="N2103"/>
    <hyperlink r:id="rId23465" ref="B2104"/>
    <hyperlink r:id="rId23466" ref="C2104"/>
    <hyperlink r:id="rId23467" ref="J2104"/>
    <hyperlink r:id="rId23468" ref="K2104"/>
    <hyperlink r:id="rId23469" ref="M2104"/>
    <hyperlink r:id="rId23470" ref="N2104"/>
    <hyperlink r:id="rId23471" ref="B2105"/>
    <hyperlink r:id="rId23472" ref="C2105"/>
    <hyperlink r:id="rId23473" ref="J2105"/>
    <hyperlink r:id="rId23474" ref="K2105"/>
    <hyperlink r:id="rId23475" ref="M2105"/>
    <hyperlink r:id="rId23476" ref="N2105"/>
    <hyperlink r:id="rId23477" ref="B2106"/>
    <hyperlink r:id="rId23478" ref="C2106"/>
    <hyperlink r:id="rId23479" ref="J2106"/>
    <hyperlink r:id="rId23480" ref="K2106"/>
    <hyperlink r:id="rId23481" ref="M2106"/>
    <hyperlink r:id="rId23482" ref="N2106"/>
    <hyperlink r:id="rId23483" ref="B2107"/>
    <hyperlink r:id="rId23484" ref="C2107"/>
    <hyperlink r:id="rId23485" ref="J2107"/>
    <hyperlink r:id="rId23486" ref="K2107"/>
    <hyperlink r:id="rId23487" ref="B2108"/>
    <hyperlink r:id="rId23488" ref="C2108"/>
    <hyperlink r:id="rId23489" ref="J2108"/>
    <hyperlink r:id="rId23490" ref="K2108"/>
    <hyperlink r:id="rId23491" ref="B2109"/>
    <hyperlink r:id="rId23492" ref="C2109"/>
    <hyperlink r:id="rId23493" ref="J2109"/>
    <hyperlink r:id="rId23494" ref="K2109"/>
    <hyperlink r:id="rId23495" ref="B2110"/>
    <hyperlink r:id="rId23496" ref="C2110"/>
    <hyperlink r:id="rId23497" ref="J2110"/>
    <hyperlink r:id="rId23498" ref="K2110"/>
    <hyperlink r:id="rId23499" ref="N2110"/>
    <hyperlink r:id="rId23500" ref="B2111"/>
    <hyperlink r:id="rId23501" ref="C2111"/>
    <hyperlink r:id="rId23502" ref="J2111"/>
    <hyperlink r:id="rId23503" ref="K2111"/>
    <hyperlink r:id="rId23504" ref="M2111"/>
    <hyperlink r:id="rId23505" ref="N2111"/>
    <hyperlink r:id="rId23506" ref="B2112"/>
    <hyperlink r:id="rId23507" ref="C2112"/>
    <hyperlink r:id="rId23508" ref="J2112"/>
    <hyperlink r:id="rId23509" ref="K2112"/>
    <hyperlink r:id="rId23510" ref="M2112"/>
    <hyperlink r:id="rId23511" ref="N2112"/>
    <hyperlink r:id="rId23512" ref="B2113"/>
    <hyperlink r:id="rId23513" ref="C2113"/>
    <hyperlink r:id="rId23514" ref="J2113"/>
    <hyperlink r:id="rId23515" ref="K2113"/>
    <hyperlink r:id="rId23516" ref="M2113"/>
    <hyperlink r:id="rId23517" ref="N2113"/>
    <hyperlink r:id="rId23518" ref="B2114"/>
    <hyperlink r:id="rId23519" ref="C2114"/>
    <hyperlink r:id="rId23520" ref="J2114"/>
    <hyperlink r:id="rId23521" ref="K2114"/>
    <hyperlink r:id="rId23522" ref="M2114"/>
    <hyperlink r:id="rId23523" ref="N2114"/>
    <hyperlink r:id="rId23524" ref="B2115"/>
    <hyperlink r:id="rId23525" ref="C2115"/>
    <hyperlink r:id="rId23526" ref="J2115"/>
    <hyperlink r:id="rId23527" ref="K2115"/>
    <hyperlink r:id="rId23528" ref="M2115"/>
    <hyperlink r:id="rId23529" ref="N2115"/>
    <hyperlink r:id="rId23530" ref="B2116"/>
    <hyperlink r:id="rId23531" ref="C2116"/>
    <hyperlink r:id="rId23532" ref="J2116"/>
    <hyperlink r:id="rId23533" ref="K2116"/>
    <hyperlink r:id="rId23534" ref="B2117"/>
    <hyperlink r:id="rId23535" ref="C2117"/>
    <hyperlink r:id="rId23536" ref="J2117"/>
    <hyperlink r:id="rId23537" ref="K2117"/>
    <hyperlink r:id="rId23538" ref="M2117"/>
    <hyperlink r:id="rId23539" ref="N2117"/>
    <hyperlink r:id="rId23540" ref="B2118"/>
    <hyperlink r:id="rId23541" ref="C2118"/>
    <hyperlink r:id="rId23542" ref="J2118"/>
    <hyperlink r:id="rId23543" ref="K2118"/>
    <hyperlink r:id="rId23544" ref="N2118"/>
    <hyperlink r:id="rId23545" ref="B2119"/>
    <hyperlink r:id="rId23546" ref="C2119"/>
    <hyperlink r:id="rId23547" ref="J2119"/>
    <hyperlink r:id="rId23548" ref="K2119"/>
    <hyperlink r:id="rId23549" ref="B2120"/>
    <hyperlink r:id="rId23550" ref="C2120"/>
    <hyperlink r:id="rId23551" ref="J2120"/>
    <hyperlink r:id="rId23552" ref="K2120"/>
    <hyperlink r:id="rId23553" ref="B2121"/>
    <hyperlink r:id="rId23554" ref="C2121"/>
    <hyperlink r:id="rId23555" ref="J2121"/>
    <hyperlink r:id="rId23556" ref="K2121"/>
    <hyperlink r:id="rId23557" ref="M2121"/>
    <hyperlink r:id="rId23558" ref="N2121"/>
    <hyperlink r:id="rId23559" ref="B2122"/>
    <hyperlink r:id="rId23560" ref="C2122"/>
    <hyperlink r:id="rId23561" ref="J2122"/>
    <hyperlink r:id="rId23562" ref="K2122"/>
    <hyperlink r:id="rId23563" ref="N2122"/>
    <hyperlink r:id="rId23564" ref="B2123"/>
    <hyperlink r:id="rId23565" ref="C2123"/>
    <hyperlink r:id="rId23566" ref="J2123"/>
    <hyperlink r:id="rId23567" ref="K2123"/>
    <hyperlink r:id="rId23568" ref="M2123"/>
    <hyperlink r:id="rId23569" ref="N2123"/>
    <hyperlink r:id="rId23570" ref="B2124"/>
    <hyperlink r:id="rId23571" ref="C2124"/>
    <hyperlink r:id="rId23572" ref="J2124"/>
    <hyperlink r:id="rId23573" ref="K2124"/>
    <hyperlink r:id="rId23574" ref="M2124"/>
    <hyperlink r:id="rId23575" ref="N2124"/>
    <hyperlink r:id="rId23576" ref="B2125"/>
    <hyperlink r:id="rId23577" ref="C2125"/>
    <hyperlink r:id="rId23578" ref="J2125"/>
    <hyperlink r:id="rId23579" ref="K2125"/>
    <hyperlink r:id="rId23580" ref="M2125"/>
    <hyperlink r:id="rId23581" ref="N2125"/>
    <hyperlink r:id="rId23582" ref="B2126"/>
    <hyperlink r:id="rId23583" ref="C2126"/>
    <hyperlink r:id="rId23584" ref="J2126"/>
    <hyperlink r:id="rId23585" ref="K2126"/>
    <hyperlink r:id="rId23586" ref="B2127"/>
    <hyperlink r:id="rId23587" ref="C2127"/>
    <hyperlink r:id="rId23588" ref="J2127"/>
    <hyperlink r:id="rId23589" ref="K2127"/>
    <hyperlink r:id="rId23590" ref="B2128"/>
    <hyperlink r:id="rId23591" ref="C2128"/>
    <hyperlink r:id="rId23592" ref="J2128"/>
    <hyperlink r:id="rId23593" ref="K2128"/>
    <hyperlink r:id="rId23594" ref="M2128"/>
    <hyperlink r:id="rId23595" ref="N2128"/>
    <hyperlink r:id="rId23596" ref="B2129"/>
    <hyperlink r:id="rId23597" ref="C2129"/>
    <hyperlink r:id="rId23598" ref="J2129"/>
    <hyperlink r:id="rId23599" ref="K2129"/>
    <hyperlink r:id="rId23600" ref="M2129"/>
    <hyperlink r:id="rId23601" ref="N2129"/>
    <hyperlink r:id="rId23602" ref="B2130"/>
    <hyperlink r:id="rId23603" ref="C2130"/>
    <hyperlink r:id="rId23604" ref="J2130"/>
    <hyperlink r:id="rId23605" ref="K2130"/>
    <hyperlink r:id="rId23606" ref="M2130"/>
    <hyperlink r:id="rId23607" ref="N2130"/>
    <hyperlink r:id="rId23608" ref="B2131"/>
    <hyperlink r:id="rId23609" ref="C2131"/>
    <hyperlink r:id="rId23610" ref="J2131"/>
    <hyperlink r:id="rId23611" ref="K2131"/>
    <hyperlink r:id="rId23612" ref="N2131"/>
    <hyperlink r:id="rId23613" ref="B2132"/>
    <hyperlink r:id="rId23614" ref="C2132"/>
    <hyperlink r:id="rId23615" ref="J2132"/>
    <hyperlink r:id="rId23616" ref="K2132"/>
    <hyperlink r:id="rId23617" ref="M2132"/>
    <hyperlink r:id="rId23618" ref="N2132"/>
    <hyperlink r:id="rId23619" ref="B2133"/>
    <hyperlink r:id="rId23620" ref="C2133"/>
    <hyperlink r:id="rId23621" ref="J2133"/>
    <hyperlink r:id="rId23622" ref="K2133"/>
    <hyperlink r:id="rId23623" ref="M2133"/>
    <hyperlink r:id="rId23624" ref="N2133"/>
    <hyperlink r:id="rId23625" ref="B2134"/>
    <hyperlink r:id="rId23626" ref="C2134"/>
    <hyperlink r:id="rId23627" ref="J2134"/>
    <hyperlink r:id="rId23628" ref="K2134"/>
    <hyperlink r:id="rId23629" ref="M2134"/>
    <hyperlink r:id="rId23630" ref="N2134"/>
    <hyperlink r:id="rId23631" ref="B2135"/>
    <hyperlink r:id="rId23632" ref="C2135"/>
    <hyperlink r:id="rId23633" ref="J2135"/>
    <hyperlink r:id="rId23634" ref="K2135"/>
    <hyperlink r:id="rId23635" ref="M2135"/>
    <hyperlink r:id="rId23636" ref="N2135"/>
    <hyperlink r:id="rId23637" ref="B2136"/>
    <hyperlink r:id="rId23638" ref="C2136"/>
    <hyperlink r:id="rId23639" ref="J2136"/>
    <hyperlink r:id="rId23640" ref="K2136"/>
    <hyperlink r:id="rId23641" ref="N2136"/>
    <hyperlink r:id="rId23642" ref="B2137"/>
    <hyperlink r:id="rId23643" ref="C2137"/>
    <hyperlink r:id="rId23644" ref="J2137"/>
    <hyperlink r:id="rId23645" ref="K2137"/>
    <hyperlink r:id="rId23646" ref="B2138"/>
    <hyperlink r:id="rId23647" ref="C2138"/>
    <hyperlink r:id="rId23648" ref="J2138"/>
    <hyperlink r:id="rId23649" ref="K2138"/>
    <hyperlink r:id="rId23650" ref="B2139"/>
    <hyperlink r:id="rId23651" ref="C2139"/>
    <hyperlink r:id="rId23652" ref="J2139"/>
    <hyperlink r:id="rId23653" ref="K2139"/>
    <hyperlink r:id="rId23654" ref="B2140"/>
    <hyperlink r:id="rId23655" ref="C2140"/>
    <hyperlink r:id="rId23656" ref="J2140"/>
    <hyperlink r:id="rId23657" ref="K2140"/>
    <hyperlink r:id="rId23658" ref="B2141"/>
    <hyperlink r:id="rId23659" ref="C2141"/>
    <hyperlink r:id="rId23660" ref="J2141"/>
    <hyperlink r:id="rId23661" ref="K2141"/>
    <hyperlink r:id="rId23662" ref="B2142"/>
    <hyperlink r:id="rId23663" ref="C2142"/>
    <hyperlink r:id="rId23664" ref="J2142"/>
    <hyperlink r:id="rId23665" ref="K2142"/>
    <hyperlink r:id="rId23666" ref="N2142"/>
    <hyperlink r:id="rId23667" ref="B2143"/>
    <hyperlink r:id="rId23668" ref="C2143"/>
    <hyperlink r:id="rId23669" ref="J2143"/>
    <hyperlink r:id="rId23670" ref="K2143"/>
    <hyperlink r:id="rId23671" ref="B2144"/>
    <hyperlink r:id="rId23672" ref="C2144"/>
    <hyperlink r:id="rId23673" ref="J2144"/>
    <hyperlink r:id="rId23674" ref="K2144"/>
    <hyperlink r:id="rId23675" ref="B2145"/>
    <hyperlink r:id="rId23676" ref="C2145"/>
    <hyperlink r:id="rId23677" ref="J2145"/>
    <hyperlink r:id="rId23678" ref="K2145"/>
    <hyperlink r:id="rId23679" ref="M2145"/>
    <hyperlink r:id="rId23680" ref="N2145"/>
    <hyperlink r:id="rId23681" ref="B2146"/>
    <hyperlink r:id="rId23682" ref="C2146"/>
    <hyperlink r:id="rId23683" ref="J2146"/>
    <hyperlink r:id="rId23684" ref="K2146"/>
    <hyperlink r:id="rId23685" ref="M2146"/>
    <hyperlink r:id="rId23686" ref="N2146"/>
    <hyperlink r:id="rId23687" ref="B2147"/>
    <hyperlink r:id="rId23688" ref="C2147"/>
    <hyperlink r:id="rId23689" ref="J2147"/>
    <hyperlink r:id="rId23690" ref="K2147"/>
    <hyperlink r:id="rId23691" ref="M2147"/>
    <hyperlink r:id="rId23692" ref="N2147"/>
    <hyperlink r:id="rId23693" ref="B2148"/>
    <hyperlink r:id="rId23694" ref="C2148"/>
    <hyperlink r:id="rId23695" ref="J2148"/>
    <hyperlink r:id="rId23696" ref="K2148"/>
    <hyperlink r:id="rId23697" ref="M2148"/>
    <hyperlink r:id="rId23698" ref="N2148"/>
    <hyperlink r:id="rId23699" ref="B2149"/>
    <hyperlink r:id="rId23700" ref="C2149"/>
    <hyperlink r:id="rId23701" ref="J2149"/>
    <hyperlink r:id="rId23702" ref="K2149"/>
    <hyperlink r:id="rId23703" ref="B2150"/>
    <hyperlink r:id="rId23704" ref="C2150"/>
    <hyperlink r:id="rId23705" ref="J2150"/>
    <hyperlink r:id="rId23706" ref="K2150"/>
    <hyperlink r:id="rId23707" ref="N2150"/>
    <hyperlink r:id="rId23708" ref="B2151"/>
    <hyperlink r:id="rId23709" ref="C2151"/>
    <hyperlink r:id="rId23710" ref="J2151"/>
    <hyperlink r:id="rId23711" ref="K2151"/>
    <hyperlink r:id="rId23712" ref="N2151"/>
    <hyperlink r:id="rId23713" ref="B2152"/>
    <hyperlink r:id="rId23714" ref="C2152"/>
    <hyperlink r:id="rId23715" ref="J2152"/>
    <hyperlink r:id="rId23716" ref="K2152"/>
    <hyperlink r:id="rId23717" ref="N2152"/>
    <hyperlink r:id="rId23718" ref="B2153"/>
    <hyperlink r:id="rId23719" ref="C2153"/>
    <hyperlink r:id="rId23720" ref="J2153"/>
    <hyperlink r:id="rId23721" ref="K2153"/>
    <hyperlink r:id="rId23722" ref="B2154"/>
    <hyperlink r:id="rId23723" ref="C2154"/>
    <hyperlink r:id="rId23724" ref="J2154"/>
    <hyperlink r:id="rId23725" ref="K2154"/>
    <hyperlink r:id="rId23726" ref="M2154"/>
    <hyperlink r:id="rId23727" ref="N2154"/>
    <hyperlink r:id="rId23728" ref="B2155"/>
    <hyperlink r:id="rId23729" ref="C2155"/>
    <hyperlink r:id="rId23730" ref="K2155"/>
    <hyperlink r:id="rId23731" ref="B2156"/>
    <hyperlink r:id="rId23732" ref="C2156"/>
    <hyperlink r:id="rId23733" ref="K2156"/>
    <hyperlink r:id="rId23734" ref="B2157"/>
    <hyperlink r:id="rId23735" ref="C2157"/>
    <hyperlink r:id="rId23736" ref="J2157"/>
    <hyperlink r:id="rId23737" ref="K2157"/>
    <hyperlink r:id="rId23738" ref="M2157"/>
    <hyperlink r:id="rId23739" ref="N2157"/>
    <hyperlink r:id="rId23740" ref="B2158"/>
    <hyperlink r:id="rId23741" ref="C2158"/>
    <hyperlink r:id="rId23742" ref="J2158"/>
    <hyperlink r:id="rId23743" ref="K2158"/>
    <hyperlink r:id="rId23744" ref="M2158"/>
    <hyperlink r:id="rId23745" ref="N2158"/>
    <hyperlink r:id="rId23746" ref="B2159"/>
    <hyperlink r:id="rId23747" ref="C2159"/>
    <hyperlink r:id="rId23748" ref="J2159"/>
    <hyperlink r:id="rId23749" ref="K2159"/>
    <hyperlink r:id="rId23750" ref="M2159"/>
    <hyperlink r:id="rId23751" ref="N2159"/>
    <hyperlink r:id="rId23752" ref="B2160"/>
    <hyperlink r:id="rId23753" ref="C2160"/>
    <hyperlink r:id="rId23754" ref="J2160"/>
    <hyperlink r:id="rId23755" ref="K2160"/>
    <hyperlink r:id="rId23756" ref="M2160"/>
    <hyperlink r:id="rId23757" ref="N2160"/>
    <hyperlink r:id="rId23758" ref="B2161"/>
    <hyperlink r:id="rId23759" ref="C2161"/>
    <hyperlink r:id="rId23760" ref="J2161"/>
    <hyperlink r:id="rId23761" ref="K2161"/>
    <hyperlink r:id="rId23762" ref="M2161"/>
    <hyperlink r:id="rId23763" ref="N2161"/>
    <hyperlink r:id="rId23764" ref="B2162"/>
    <hyperlink r:id="rId23765" ref="C2162"/>
    <hyperlink r:id="rId23766" ref="J2162"/>
    <hyperlink r:id="rId23767" ref="K2162"/>
    <hyperlink r:id="rId23768" ref="M2162"/>
    <hyperlink r:id="rId23769" ref="N2162"/>
    <hyperlink r:id="rId23770" ref="B2163"/>
    <hyperlink r:id="rId23771" ref="C2163"/>
    <hyperlink r:id="rId23772" ref="J2163"/>
    <hyperlink r:id="rId23773" ref="K2163"/>
    <hyperlink r:id="rId23774" ref="B2164"/>
    <hyperlink r:id="rId23775" ref="C2164"/>
    <hyperlink r:id="rId23776" ref="J2164"/>
    <hyperlink r:id="rId23777" ref="K2164"/>
    <hyperlink r:id="rId23778" ref="M2164"/>
    <hyperlink r:id="rId23779" ref="N2164"/>
    <hyperlink r:id="rId23780" ref="B2165"/>
    <hyperlink r:id="rId23781" ref="C2165"/>
    <hyperlink r:id="rId23782" ref="J2165"/>
    <hyperlink r:id="rId23783" ref="K2165"/>
    <hyperlink r:id="rId23784" ref="M2165"/>
    <hyperlink r:id="rId23785" ref="N2165"/>
    <hyperlink r:id="rId23786" ref="B2166"/>
    <hyperlink r:id="rId23787" ref="C2166"/>
    <hyperlink r:id="rId23788" ref="J2166"/>
    <hyperlink r:id="rId23789" ref="K2166"/>
    <hyperlink r:id="rId23790" ref="M2166"/>
    <hyperlink r:id="rId23791" ref="N2166"/>
    <hyperlink r:id="rId23792" ref="B2167"/>
    <hyperlink r:id="rId23793" ref="C2167"/>
    <hyperlink r:id="rId23794" ref="J2167"/>
    <hyperlink r:id="rId23795" ref="K2167"/>
    <hyperlink r:id="rId23796" ref="N2167"/>
    <hyperlink r:id="rId23797" ref="B2168"/>
    <hyperlink r:id="rId23798" ref="C2168"/>
    <hyperlink r:id="rId23799" ref="J2168"/>
    <hyperlink r:id="rId23800" ref="K2168"/>
    <hyperlink r:id="rId23801" ref="M2168"/>
    <hyperlink r:id="rId23802" ref="N2168"/>
    <hyperlink r:id="rId23803" ref="B2169"/>
    <hyperlink r:id="rId23804" ref="C2169"/>
    <hyperlink r:id="rId23805" ref="J2169"/>
    <hyperlink r:id="rId23806" ref="K2169"/>
    <hyperlink r:id="rId23807" ref="B2170"/>
    <hyperlink r:id="rId23808" ref="C2170"/>
    <hyperlink r:id="rId23809" ref="J2170"/>
    <hyperlink r:id="rId23810" ref="K2170"/>
    <hyperlink r:id="rId23811" ref="B2171"/>
    <hyperlink r:id="rId23812" ref="C2171"/>
    <hyperlink r:id="rId23813" ref="J2171"/>
    <hyperlink r:id="rId23814" ref="K2171"/>
    <hyperlink r:id="rId23815" ref="M2171"/>
    <hyperlink r:id="rId23816" ref="N2171"/>
    <hyperlink r:id="rId23817" ref="B2172"/>
    <hyperlink r:id="rId23818" ref="C2172"/>
    <hyperlink r:id="rId23819" ref="J2172"/>
    <hyperlink r:id="rId23820" ref="K2172"/>
    <hyperlink r:id="rId23821" ref="M2172"/>
    <hyperlink r:id="rId23822" ref="N2172"/>
    <hyperlink r:id="rId23823" ref="B2173"/>
    <hyperlink r:id="rId23824" ref="C2173"/>
    <hyperlink r:id="rId23825" ref="J2173"/>
    <hyperlink r:id="rId23826" ref="K2173"/>
    <hyperlink r:id="rId23827" ref="M2173"/>
    <hyperlink r:id="rId23828" ref="N2173"/>
    <hyperlink r:id="rId23829" ref="B2174"/>
    <hyperlink r:id="rId23830" ref="C2174"/>
    <hyperlink r:id="rId23831" ref="J2174"/>
    <hyperlink r:id="rId23832" ref="K2174"/>
    <hyperlink r:id="rId23833" ref="M2174"/>
    <hyperlink r:id="rId23834" ref="N2174"/>
    <hyperlink r:id="rId23835" ref="B2175"/>
    <hyperlink r:id="rId23836" ref="C2175"/>
    <hyperlink r:id="rId23837" ref="J2175"/>
    <hyperlink r:id="rId23838" ref="K2175"/>
    <hyperlink r:id="rId23839" ref="M2175"/>
    <hyperlink r:id="rId23840" ref="N2175"/>
    <hyperlink r:id="rId23841" ref="B2176"/>
    <hyperlink r:id="rId23842" ref="C2176"/>
    <hyperlink r:id="rId23843" ref="J2176"/>
    <hyperlink r:id="rId23844" ref="K2176"/>
    <hyperlink r:id="rId23845" ref="M2176"/>
    <hyperlink r:id="rId23846" ref="N2176"/>
    <hyperlink r:id="rId23847" ref="B2177"/>
    <hyperlink r:id="rId23848" ref="C2177"/>
    <hyperlink r:id="rId23849" ref="J2177"/>
    <hyperlink r:id="rId23850" ref="K2177"/>
    <hyperlink r:id="rId23851" ref="M2177"/>
    <hyperlink r:id="rId23852" ref="N2177"/>
    <hyperlink r:id="rId23853" ref="B2178"/>
    <hyperlink r:id="rId23854" ref="C2178"/>
    <hyperlink r:id="rId23855" ref="J2178"/>
    <hyperlink r:id="rId23856" ref="K2178"/>
    <hyperlink r:id="rId23857" ref="M2178"/>
    <hyperlink r:id="rId23858" ref="N2178"/>
    <hyperlink r:id="rId23859" ref="B2179"/>
    <hyperlink r:id="rId23860" ref="C2179"/>
    <hyperlink r:id="rId23861" ref="J2179"/>
    <hyperlink r:id="rId23862" ref="K2179"/>
    <hyperlink r:id="rId23863" ref="M2179"/>
    <hyperlink r:id="rId23864" ref="N2179"/>
    <hyperlink r:id="rId23865" ref="B2180"/>
    <hyperlink r:id="rId23866" ref="C2180"/>
    <hyperlink r:id="rId23867" ref="J2180"/>
    <hyperlink r:id="rId23868" ref="K2180"/>
    <hyperlink r:id="rId23869" ref="B2181"/>
    <hyperlink r:id="rId23870" ref="C2181"/>
    <hyperlink r:id="rId23871" ref="J2181"/>
    <hyperlink r:id="rId23872" ref="K2181"/>
    <hyperlink r:id="rId23873" ref="M2181"/>
    <hyperlink r:id="rId23874" ref="N2181"/>
    <hyperlink r:id="rId23875" ref="B2182"/>
    <hyperlink r:id="rId23876" ref="C2182"/>
    <hyperlink r:id="rId23877" ref="J2182"/>
    <hyperlink r:id="rId23878" ref="K2182"/>
    <hyperlink r:id="rId23879" ref="M2182"/>
    <hyperlink r:id="rId23880" ref="N2182"/>
    <hyperlink r:id="rId23881" ref="B2183"/>
    <hyperlink r:id="rId23882" ref="C2183"/>
    <hyperlink r:id="rId23883" ref="J2183"/>
    <hyperlink r:id="rId23884" ref="K2183"/>
    <hyperlink r:id="rId23885" ref="B2184"/>
    <hyperlink r:id="rId23886" ref="C2184"/>
    <hyperlink r:id="rId23887" ref="J2184"/>
    <hyperlink r:id="rId23888" ref="K2184"/>
    <hyperlink r:id="rId23889" ref="M2184"/>
    <hyperlink r:id="rId23890" ref="N2184"/>
    <hyperlink r:id="rId23891" ref="B2185"/>
    <hyperlink r:id="rId23892" ref="C2185"/>
    <hyperlink r:id="rId23893" ref="J2185"/>
    <hyperlink r:id="rId23894" ref="K2185"/>
    <hyperlink r:id="rId23895" ref="M2185"/>
    <hyperlink r:id="rId23896" ref="N2185"/>
    <hyperlink r:id="rId23897" ref="B2186"/>
    <hyperlink r:id="rId23898" ref="C2186"/>
    <hyperlink r:id="rId23899" ref="J2186"/>
    <hyperlink r:id="rId23900" ref="K2186"/>
    <hyperlink r:id="rId23901" ref="M2186"/>
    <hyperlink r:id="rId23902" ref="N2186"/>
    <hyperlink r:id="rId23903" ref="B2187"/>
    <hyperlink r:id="rId23904" ref="C2187"/>
    <hyperlink r:id="rId23905" ref="J2187"/>
    <hyperlink r:id="rId23906" ref="K2187"/>
    <hyperlink r:id="rId23907" ref="M2187"/>
    <hyperlink r:id="rId23908" ref="N2187"/>
    <hyperlink r:id="rId23909" ref="B2188"/>
    <hyperlink r:id="rId23910" ref="C2188"/>
    <hyperlink r:id="rId23911" ref="J2188"/>
    <hyperlink r:id="rId23912" ref="K2188"/>
    <hyperlink r:id="rId23913" ref="M2188"/>
    <hyperlink r:id="rId23914" ref="N2188"/>
    <hyperlink r:id="rId23915" ref="B2189"/>
    <hyperlink r:id="rId23916" ref="C2189"/>
    <hyperlink r:id="rId23917" ref="J2189"/>
    <hyperlink r:id="rId23918" ref="K2189"/>
    <hyperlink r:id="rId23919" ref="B2190"/>
    <hyperlink r:id="rId23920" ref="C2190"/>
    <hyperlink r:id="rId23921" ref="J2190"/>
    <hyperlink r:id="rId23922" ref="K2190"/>
    <hyperlink r:id="rId23923" ref="M2190"/>
    <hyperlink r:id="rId23924" ref="N2190"/>
    <hyperlink r:id="rId23925" ref="B2191"/>
    <hyperlink r:id="rId23926" ref="C2191"/>
    <hyperlink r:id="rId23927" ref="J2191"/>
    <hyperlink r:id="rId23928" ref="K2191"/>
    <hyperlink r:id="rId23929" ref="M2191"/>
    <hyperlink r:id="rId23930" ref="N2191"/>
    <hyperlink r:id="rId23931" ref="B2192"/>
    <hyperlink r:id="rId23932" ref="C2192"/>
    <hyperlink r:id="rId23933" ref="J2192"/>
    <hyperlink r:id="rId23934" ref="K2192"/>
    <hyperlink r:id="rId23935" ref="M2192"/>
    <hyperlink r:id="rId23936" ref="N2192"/>
    <hyperlink r:id="rId23937" ref="B2193"/>
    <hyperlink r:id="rId23938" ref="C2193"/>
    <hyperlink r:id="rId23939" ref="J2193"/>
    <hyperlink r:id="rId23940" ref="K2193"/>
    <hyperlink r:id="rId23941" ref="M2193"/>
    <hyperlink r:id="rId23942" ref="N2193"/>
    <hyperlink r:id="rId23943" ref="B2194"/>
    <hyperlink r:id="rId23944" ref="C2194"/>
    <hyperlink r:id="rId23945" ref="J2194"/>
    <hyperlink r:id="rId23946" ref="K2194"/>
    <hyperlink r:id="rId23947" ref="M2194"/>
    <hyperlink r:id="rId23948" ref="N2194"/>
    <hyperlink r:id="rId23949" ref="B2195"/>
    <hyperlink r:id="rId23950" ref="C2195"/>
    <hyperlink r:id="rId23951" ref="J2195"/>
    <hyperlink r:id="rId23952" ref="K2195"/>
    <hyperlink r:id="rId23953" ref="B2196"/>
    <hyperlink r:id="rId23954" ref="C2196"/>
    <hyperlink r:id="rId23955" ref="J2196"/>
    <hyperlink r:id="rId23956" ref="K2196"/>
    <hyperlink r:id="rId23957" ref="M2196"/>
    <hyperlink r:id="rId23958" ref="N2196"/>
    <hyperlink r:id="rId23959" ref="B2197"/>
    <hyperlink r:id="rId23960" ref="C2197"/>
    <hyperlink r:id="rId23961" ref="J2197"/>
    <hyperlink r:id="rId23962" ref="K2197"/>
    <hyperlink r:id="rId23963" ref="M2197"/>
    <hyperlink r:id="rId23964" ref="N2197"/>
    <hyperlink r:id="rId23965" ref="B2198"/>
    <hyperlink r:id="rId23966" ref="C2198"/>
    <hyperlink r:id="rId23967" ref="J2198"/>
    <hyperlink r:id="rId23968" ref="K2198"/>
    <hyperlink r:id="rId23969" ref="M2198"/>
    <hyperlink r:id="rId23970" ref="N2198"/>
    <hyperlink r:id="rId23971" ref="B2199"/>
    <hyperlink r:id="rId23972" ref="C2199"/>
    <hyperlink r:id="rId23973" ref="J2199"/>
    <hyperlink r:id="rId23974" ref="K2199"/>
    <hyperlink r:id="rId23975" ref="N2199"/>
    <hyperlink r:id="rId23976" ref="B2200"/>
    <hyperlink r:id="rId23977" ref="C2200"/>
    <hyperlink r:id="rId23978" ref="J2200"/>
    <hyperlink r:id="rId23979" ref="K2200"/>
    <hyperlink r:id="rId23980" ref="M2200"/>
    <hyperlink r:id="rId23981" ref="N2200"/>
    <hyperlink r:id="rId23982" ref="B2201"/>
    <hyperlink r:id="rId23983" ref="C2201"/>
    <hyperlink r:id="rId23984" ref="J2201"/>
    <hyperlink r:id="rId23985" ref="K2201"/>
    <hyperlink r:id="rId23986" ref="M2201"/>
    <hyperlink r:id="rId23987" ref="N2201"/>
    <hyperlink r:id="rId23988" ref="B2202"/>
    <hyperlink r:id="rId23989" ref="C2202"/>
    <hyperlink r:id="rId23990" ref="J2202"/>
    <hyperlink r:id="rId23991" ref="K2202"/>
    <hyperlink r:id="rId23992" ref="M2202"/>
    <hyperlink r:id="rId23993" ref="N2202"/>
    <hyperlink r:id="rId23994" ref="B2203"/>
    <hyperlink r:id="rId23995" ref="C2203"/>
    <hyperlink r:id="rId23996" ref="J2203"/>
    <hyperlink r:id="rId23997" ref="K2203"/>
    <hyperlink r:id="rId23998" ref="M2203"/>
    <hyperlink r:id="rId23999" ref="N2203"/>
    <hyperlink r:id="rId24000" ref="B2204"/>
    <hyperlink r:id="rId24001" ref="C2204"/>
    <hyperlink r:id="rId24002" ref="J2204"/>
    <hyperlink r:id="rId24003" ref="K2204"/>
    <hyperlink r:id="rId24004" ref="M2204"/>
    <hyperlink r:id="rId24005" ref="N2204"/>
    <hyperlink r:id="rId24006" ref="B2205"/>
    <hyperlink r:id="rId24007" ref="C2205"/>
    <hyperlink r:id="rId24008" ref="J2205"/>
    <hyperlink r:id="rId24009" ref="K2205"/>
    <hyperlink r:id="rId24010" ref="M2205"/>
    <hyperlink r:id="rId24011" ref="N2205"/>
    <hyperlink r:id="rId24012" ref="B2206"/>
    <hyperlink r:id="rId24013" ref="C2206"/>
    <hyperlink r:id="rId24014" ref="J2206"/>
    <hyperlink r:id="rId24015" ref="K2206"/>
    <hyperlink r:id="rId24016" ref="M2206"/>
    <hyperlink r:id="rId24017" ref="N2206"/>
    <hyperlink r:id="rId24018" ref="B2207"/>
    <hyperlink r:id="rId24019" ref="C2207"/>
    <hyperlink r:id="rId24020" ref="J2207"/>
    <hyperlink r:id="rId24021" ref="K2207"/>
    <hyperlink r:id="rId24022" ref="M2207"/>
    <hyperlink r:id="rId24023" ref="N2207"/>
    <hyperlink r:id="rId24024" ref="B2208"/>
    <hyperlink r:id="rId24025" ref="C2208"/>
    <hyperlink r:id="rId24026" ref="J2208"/>
    <hyperlink r:id="rId24027" ref="K2208"/>
    <hyperlink r:id="rId24028" ref="M2208"/>
    <hyperlink r:id="rId24029" ref="N2208"/>
    <hyperlink r:id="rId24030" ref="B2209"/>
    <hyperlink r:id="rId24031" ref="C2209"/>
    <hyperlink r:id="rId24032" ref="J2209"/>
    <hyperlink r:id="rId24033" ref="K2209"/>
    <hyperlink r:id="rId24034" ref="B2210"/>
    <hyperlink r:id="rId24035" ref="C2210"/>
    <hyperlink r:id="rId24036" ref="J2210"/>
    <hyperlink r:id="rId24037" ref="K2210"/>
    <hyperlink r:id="rId24038" ref="M2210"/>
    <hyperlink r:id="rId24039" ref="N2210"/>
    <hyperlink r:id="rId24040" ref="B2211"/>
    <hyperlink r:id="rId24041" ref="C2211"/>
    <hyperlink r:id="rId24042" ref="J2211"/>
    <hyperlink r:id="rId24043" ref="K2211"/>
    <hyperlink r:id="rId24044" ref="M2211"/>
    <hyperlink r:id="rId24045" ref="N2211"/>
    <hyperlink r:id="rId24046" ref="B2212"/>
    <hyperlink r:id="rId24047" ref="C2212"/>
    <hyperlink r:id="rId24048" ref="J2212"/>
    <hyperlink r:id="rId24049" ref="K2212"/>
    <hyperlink r:id="rId24050" ref="M2212"/>
    <hyperlink r:id="rId24051" ref="N2212"/>
    <hyperlink r:id="rId24052" ref="B2213"/>
    <hyperlink r:id="rId24053" ref="C2213"/>
    <hyperlink r:id="rId24054" ref="J2213"/>
    <hyperlink r:id="rId24055" ref="K2213"/>
    <hyperlink r:id="rId24056" ref="M2213"/>
    <hyperlink r:id="rId24057" ref="N2213"/>
    <hyperlink r:id="rId24058" ref="B2214"/>
    <hyperlink r:id="rId24059" ref="C2214"/>
    <hyperlink r:id="rId24060" ref="J2214"/>
    <hyperlink r:id="rId24061" ref="K2214"/>
    <hyperlink r:id="rId24062" ref="M2214"/>
    <hyperlink r:id="rId24063" ref="N2214"/>
    <hyperlink r:id="rId24064" ref="B2215"/>
    <hyperlink r:id="rId24065" ref="C2215"/>
    <hyperlink r:id="rId24066" ref="J2215"/>
    <hyperlink r:id="rId24067" ref="K2215"/>
    <hyperlink r:id="rId24068" ref="M2215"/>
    <hyperlink r:id="rId24069" ref="N2215"/>
    <hyperlink r:id="rId24070" ref="B2216"/>
    <hyperlink r:id="rId24071" ref="C2216"/>
    <hyperlink r:id="rId24072" ref="J2216"/>
    <hyperlink r:id="rId24073" ref="K2216"/>
    <hyperlink r:id="rId24074" ref="M2216"/>
    <hyperlink r:id="rId24075" ref="N2216"/>
    <hyperlink r:id="rId24076" ref="B2217"/>
    <hyperlink r:id="rId24077" ref="C2217"/>
    <hyperlink r:id="rId24078" ref="J2217"/>
    <hyperlink r:id="rId24079" ref="K2217"/>
    <hyperlink r:id="rId24080" ref="B2218"/>
    <hyperlink r:id="rId24081" ref="C2218"/>
    <hyperlink r:id="rId24082" ref="J2218"/>
    <hyperlink r:id="rId24083" ref="K2218"/>
    <hyperlink r:id="rId24084" ref="M2218"/>
    <hyperlink r:id="rId24085" ref="N2218"/>
    <hyperlink r:id="rId24086" ref="B2219"/>
    <hyperlink r:id="rId24087" ref="C2219"/>
    <hyperlink r:id="rId24088" ref="J2219"/>
    <hyperlink r:id="rId24089" ref="K2219"/>
    <hyperlink r:id="rId24090" ref="M2219"/>
    <hyperlink r:id="rId24091" ref="N2219"/>
    <hyperlink r:id="rId24092" ref="B2220"/>
    <hyperlink r:id="rId24093" ref="C2220"/>
    <hyperlink r:id="rId24094" ref="J2220"/>
    <hyperlink r:id="rId24095" ref="K2220"/>
    <hyperlink r:id="rId24096" ref="M2220"/>
    <hyperlink r:id="rId24097" ref="N2220"/>
    <hyperlink r:id="rId24098" ref="B2221"/>
    <hyperlink r:id="rId24099" ref="C2221"/>
    <hyperlink r:id="rId24100" ref="J2221"/>
    <hyperlink r:id="rId24101" ref="K2221"/>
    <hyperlink r:id="rId24102" ref="M2221"/>
    <hyperlink r:id="rId24103" ref="N2221"/>
    <hyperlink r:id="rId24104" ref="B2222"/>
    <hyperlink r:id="rId24105" ref="C2222"/>
    <hyperlink r:id="rId24106" ref="J2222"/>
    <hyperlink r:id="rId24107" ref="K2222"/>
    <hyperlink r:id="rId24108" ref="N2222"/>
    <hyperlink r:id="rId24109" ref="B2223"/>
    <hyperlink r:id="rId24110" ref="C2223"/>
    <hyperlink r:id="rId24111" ref="J2223"/>
    <hyperlink r:id="rId24112" ref="K2223"/>
    <hyperlink r:id="rId24113" ref="M2223"/>
    <hyperlink r:id="rId24114" ref="N2223"/>
    <hyperlink r:id="rId24115" ref="B2224"/>
    <hyperlink r:id="rId24116" ref="C2224"/>
    <hyperlink r:id="rId24117" ref="J2224"/>
    <hyperlink r:id="rId24118" ref="K2224"/>
    <hyperlink r:id="rId24119" ref="M2224"/>
    <hyperlink r:id="rId24120" ref="N2224"/>
    <hyperlink r:id="rId24121" ref="B2225"/>
    <hyperlink r:id="rId24122" ref="C2225"/>
    <hyperlink r:id="rId24123" ref="J2225"/>
    <hyperlink r:id="rId24124" ref="K2225"/>
    <hyperlink r:id="rId24125" ref="M2225"/>
    <hyperlink r:id="rId24126" ref="N2225"/>
    <hyperlink r:id="rId24127" ref="B2226"/>
    <hyperlink r:id="rId24128" ref="C2226"/>
    <hyperlink r:id="rId24129" ref="J2226"/>
    <hyperlink r:id="rId24130" ref="K2226"/>
    <hyperlink r:id="rId24131" ref="B2227"/>
    <hyperlink r:id="rId24132" ref="C2227"/>
    <hyperlink r:id="rId24133" ref="J2227"/>
    <hyperlink r:id="rId24134" ref="K2227"/>
    <hyperlink r:id="rId24135" ref="M2227"/>
    <hyperlink r:id="rId24136" ref="N2227"/>
    <hyperlink r:id="rId24137" ref="B2228"/>
    <hyperlink r:id="rId24138" ref="C2228"/>
    <hyperlink r:id="rId24139" ref="J2228"/>
    <hyperlink r:id="rId24140" ref="K2228"/>
    <hyperlink r:id="rId24141" ref="M2228"/>
    <hyperlink r:id="rId24142" ref="N2228"/>
    <hyperlink r:id="rId24143" ref="B2229"/>
    <hyperlink r:id="rId24144" ref="C2229"/>
    <hyperlink r:id="rId24145" ref="J2229"/>
    <hyperlink r:id="rId24146" ref="K2229"/>
    <hyperlink r:id="rId24147" ref="M2229"/>
    <hyperlink r:id="rId24148" ref="N2229"/>
    <hyperlink r:id="rId24149" ref="B2230"/>
    <hyperlink r:id="rId24150" ref="C2230"/>
    <hyperlink r:id="rId24151" ref="J2230"/>
    <hyperlink r:id="rId24152" ref="K2230"/>
    <hyperlink r:id="rId24153" ref="M2230"/>
    <hyperlink r:id="rId24154" ref="N2230"/>
    <hyperlink r:id="rId24155" ref="B2231"/>
    <hyperlink r:id="rId24156" ref="C2231"/>
    <hyperlink r:id="rId24157" ref="J2231"/>
    <hyperlink r:id="rId24158" ref="K2231"/>
    <hyperlink r:id="rId24159" ref="B2232"/>
    <hyperlink r:id="rId24160" ref="C2232"/>
    <hyperlink r:id="rId24161" ref="J2232"/>
    <hyperlink r:id="rId24162" ref="K2232"/>
    <hyperlink r:id="rId24163" ref="M2232"/>
    <hyperlink r:id="rId24164" ref="N2232"/>
    <hyperlink r:id="rId24165" ref="B2233"/>
    <hyperlink r:id="rId24166" ref="C2233"/>
    <hyperlink r:id="rId24167" ref="J2233"/>
    <hyperlink r:id="rId24168" ref="K2233"/>
    <hyperlink r:id="rId24169" ref="M2233"/>
    <hyperlink r:id="rId24170" ref="N2233"/>
    <hyperlink r:id="rId24171" ref="B2234"/>
    <hyperlink r:id="rId24172" ref="C2234"/>
    <hyperlink r:id="rId24173" ref="J2234"/>
    <hyperlink r:id="rId24174" ref="K2234"/>
    <hyperlink r:id="rId24175" ref="M2234"/>
    <hyperlink r:id="rId24176" ref="N2234"/>
    <hyperlink r:id="rId24177" ref="B2235"/>
    <hyperlink r:id="rId24178" ref="C2235"/>
    <hyperlink r:id="rId24179" ref="J2235"/>
    <hyperlink r:id="rId24180" ref="K2235"/>
    <hyperlink r:id="rId24181" ref="M2235"/>
    <hyperlink r:id="rId24182" ref="N2235"/>
    <hyperlink r:id="rId24183" ref="B2236"/>
    <hyperlink r:id="rId24184" ref="C2236"/>
    <hyperlink r:id="rId24185" ref="J2236"/>
    <hyperlink r:id="rId24186" ref="K2236"/>
    <hyperlink r:id="rId24187" ref="M2236"/>
    <hyperlink r:id="rId24188" ref="N2236"/>
    <hyperlink r:id="rId24189" ref="B2237"/>
    <hyperlink r:id="rId24190" ref="C2237"/>
    <hyperlink r:id="rId24191" ref="J2237"/>
    <hyperlink r:id="rId24192" ref="K2237"/>
    <hyperlink r:id="rId24193" ref="M2237"/>
    <hyperlink r:id="rId24194" ref="N2237"/>
    <hyperlink r:id="rId24195" ref="B2238"/>
    <hyperlink r:id="rId24196" ref="C2238"/>
    <hyperlink r:id="rId24197" ref="J2238"/>
    <hyperlink r:id="rId24198" ref="K2238"/>
    <hyperlink r:id="rId24199" ref="B2239"/>
    <hyperlink r:id="rId24200" ref="C2239"/>
    <hyperlink r:id="rId24201" ref="J2239"/>
    <hyperlink r:id="rId24202" ref="K2239"/>
    <hyperlink r:id="rId24203" ref="B2240"/>
    <hyperlink r:id="rId24204" ref="C2240"/>
    <hyperlink r:id="rId24205" ref="J2240"/>
    <hyperlink r:id="rId24206" ref="K2240"/>
    <hyperlink r:id="rId24207" ref="M2240"/>
    <hyperlink r:id="rId24208" ref="N2240"/>
    <hyperlink r:id="rId24209" ref="B2241"/>
    <hyperlink r:id="rId24210" ref="C2241"/>
    <hyperlink r:id="rId24211" ref="J2241"/>
    <hyperlink r:id="rId24212" ref="K2241"/>
    <hyperlink r:id="rId24213" ref="B2242"/>
    <hyperlink r:id="rId24214" ref="C2242"/>
    <hyperlink r:id="rId24215" ref="J2242"/>
    <hyperlink r:id="rId24216" ref="K2242"/>
    <hyperlink r:id="rId24217" ref="M2242"/>
    <hyperlink r:id="rId24218" ref="N2242"/>
    <hyperlink r:id="rId24219" ref="B2243"/>
    <hyperlink r:id="rId24220" ref="C2243"/>
    <hyperlink r:id="rId24221" ref="J2243"/>
    <hyperlink r:id="rId24222" ref="K2243"/>
    <hyperlink r:id="rId24223" ref="N2243"/>
    <hyperlink r:id="rId24224" ref="B2244"/>
    <hyperlink r:id="rId24225" ref="C2244"/>
    <hyperlink r:id="rId24226" ref="J2244"/>
    <hyperlink r:id="rId24227" ref="K2244"/>
    <hyperlink r:id="rId24228" ref="N2244"/>
    <hyperlink r:id="rId24229" ref="B2245"/>
    <hyperlink r:id="rId24230" ref="C2245"/>
    <hyperlink r:id="rId24231" ref="J2245"/>
    <hyperlink r:id="rId24232" ref="K2245"/>
    <hyperlink r:id="rId24233" ref="N2245"/>
    <hyperlink r:id="rId24234" ref="B2246"/>
    <hyperlink r:id="rId24235" ref="C2246"/>
    <hyperlink r:id="rId24236" ref="J2246"/>
    <hyperlink r:id="rId24237" ref="K2246"/>
    <hyperlink r:id="rId24238" ref="B2247"/>
    <hyperlink r:id="rId24239" ref="C2247"/>
    <hyperlink r:id="rId24240" ref="J2247"/>
    <hyperlink r:id="rId24241" ref="K2247"/>
    <hyperlink r:id="rId24242" ref="M2247"/>
    <hyperlink r:id="rId24243" ref="N2247"/>
    <hyperlink r:id="rId24244" ref="B2248"/>
    <hyperlink r:id="rId24245" ref="C2248"/>
    <hyperlink r:id="rId24246" ref="J2248"/>
    <hyperlink r:id="rId24247" ref="K2248"/>
    <hyperlink r:id="rId24248" ref="M2248"/>
    <hyperlink r:id="rId24249" ref="N2248"/>
    <hyperlink r:id="rId24250" ref="B2249"/>
    <hyperlink r:id="rId24251" ref="C2249"/>
    <hyperlink r:id="rId24252" ref="J2249"/>
    <hyperlink r:id="rId24253" ref="K2249"/>
    <hyperlink r:id="rId24254" ref="M2249"/>
    <hyperlink r:id="rId24255" ref="N2249"/>
    <hyperlink r:id="rId24256" ref="B2250"/>
    <hyperlink r:id="rId24257" ref="C2250"/>
    <hyperlink r:id="rId24258" ref="J2250"/>
    <hyperlink r:id="rId24259" ref="K2250"/>
    <hyperlink r:id="rId24260" ref="N2250"/>
    <hyperlink r:id="rId24261" ref="B2251"/>
    <hyperlink r:id="rId24262" ref="C2251"/>
    <hyperlink r:id="rId24263" ref="J2251"/>
    <hyperlink r:id="rId24264" ref="K2251"/>
    <hyperlink r:id="rId24265" ref="M2251"/>
    <hyperlink r:id="rId24266" ref="N2251"/>
    <hyperlink r:id="rId24267" ref="B2252"/>
    <hyperlink r:id="rId24268" ref="C2252"/>
    <hyperlink r:id="rId24269" ref="J2252"/>
    <hyperlink r:id="rId24270" ref="K2252"/>
    <hyperlink r:id="rId24271" ref="N2252"/>
    <hyperlink r:id="rId24272" ref="B2253"/>
    <hyperlink r:id="rId24273" ref="C2253"/>
    <hyperlink r:id="rId24274" ref="J2253"/>
    <hyperlink r:id="rId24275" ref="K2253"/>
    <hyperlink r:id="rId24276" ref="N2253"/>
    <hyperlink r:id="rId24277" ref="B2254"/>
    <hyperlink r:id="rId24278" ref="C2254"/>
    <hyperlink r:id="rId24279" ref="J2254"/>
    <hyperlink r:id="rId24280" ref="K2254"/>
    <hyperlink r:id="rId24281" ref="M2254"/>
    <hyperlink r:id="rId24282" ref="N2254"/>
    <hyperlink r:id="rId24283" ref="B2255"/>
    <hyperlink r:id="rId24284" ref="C2255"/>
    <hyperlink r:id="rId24285" ref="J2255"/>
    <hyperlink r:id="rId24286" ref="K2255"/>
    <hyperlink r:id="rId24287" ref="M2255"/>
    <hyperlink r:id="rId24288" ref="N2255"/>
    <hyperlink r:id="rId24289" ref="B2256"/>
    <hyperlink r:id="rId24290" ref="C2256"/>
    <hyperlink r:id="rId24291" ref="J2256"/>
    <hyperlink r:id="rId24292" ref="K2256"/>
    <hyperlink r:id="rId24293" ref="M2256"/>
    <hyperlink r:id="rId24294" ref="N2256"/>
    <hyperlink r:id="rId24295" ref="B2257"/>
    <hyperlink r:id="rId24296" ref="C2257"/>
    <hyperlink r:id="rId24297" ref="J2257"/>
    <hyperlink r:id="rId24298" ref="K2257"/>
    <hyperlink r:id="rId24299" ref="M2257"/>
    <hyperlink r:id="rId24300" ref="N2257"/>
    <hyperlink r:id="rId24301" ref="B2258"/>
    <hyperlink r:id="rId24302" ref="C2258"/>
    <hyperlink r:id="rId24303" ref="J2258"/>
    <hyperlink r:id="rId24304" ref="K2258"/>
    <hyperlink r:id="rId24305" ref="M2258"/>
    <hyperlink r:id="rId24306" ref="N2258"/>
    <hyperlink r:id="rId24307" ref="B2259"/>
    <hyperlink r:id="rId24308" ref="C2259"/>
    <hyperlink r:id="rId24309" ref="J2259"/>
    <hyperlink r:id="rId24310" ref="K2259"/>
    <hyperlink r:id="rId24311" ref="M2259"/>
    <hyperlink r:id="rId24312" ref="N2259"/>
    <hyperlink r:id="rId24313" ref="B2260"/>
    <hyperlink r:id="rId24314" ref="C2260"/>
    <hyperlink r:id="rId24315" ref="J2260"/>
    <hyperlink r:id="rId24316" ref="K2260"/>
    <hyperlink r:id="rId24317" ref="M2260"/>
    <hyperlink r:id="rId24318" ref="N2260"/>
    <hyperlink r:id="rId24319" ref="B2261"/>
    <hyperlink r:id="rId24320" ref="C2261"/>
    <hyperlink r:id="rId24321" ref="J2261"/>
    <hyperlink r:id="rId24322" ref="K2261"/>
    <hyperlink r:id="rId24323" ref="M2261"/>
    <hyperlink r:id="rId24324" ref="N2261"/>
    <hyperlink r:id="rId24325" ref="B2262"/>
    <hyperlink r:id="rId24326" ref="C2262"/>
    <hyperlink r:id="rId24327" ref="J2262"/>
    <hyperlink r:id="rId24328" ref="K2262"/>
    <hyperlink r:id="rId24329" ref="N2262"/>
    <hyperlink r:id="rId24330" ref="B2263"/>
    <hyperlink r:id="rId24331" ref="C2263"/>
    <hyperlink r:id="rId24332" ref="J2263"/>
    <hyperlink r:id="rId24333" ref="K2263"/>
    <hyperlink r:id="rId24334" ref="M2263"/>
    <hyperlink r:id="rId24335" ref="N2263"/>
    <hyperlink r:id="rId24336" ref="B2264"/>
    <hyperlink r:id="rId24337" ref="C2264"/>
    <hyperlink r:id="rId24338" ref="J2264"/>
    <hyperlink r:id="rId24339" ref="K2264"/>
    <hyperlink r:id="rId24340" ref="M2264"/>
    <hyperlink r:id="rId24341" ref="N2264"/>
    <hyperlink r:id="rId24342" ref="B2265"/>
    <hyperlink r:id="rId24343" ref="C2265"/>
    <hyperlink r:id="rId24344" ref="J2265"/>
    <hyperlink r:id="rId24345" ref="K2265"/>
    <hyperlink r:id="rId24346" ref="B2266"/>
    <hyperlink r:id="rId24347" ref="C2266"/>
    <hyperlink r:id="rId24348" ref="J2266"/>
    <hyperlink r:id="rId24349" ref="K2266"/>
    <hyperlink r:id="rId24350" ref="M2266"/>
    <hyperlink r:id="rId24351" ref="N2266"/>
    <hyperlink r:id="rId24352" ref="B2267"/>
    <hyperlink r:id="rId24353" ref="C2267"/>
    <hyperlink r:id="rId24354" ref="J2267"/>
    <hyperlink r:id="rId24355" ref="K2267"/>
    <hyperlink r:id="rId24356" ref="M2267"/>
    <hyperlink r:id="rId24357" ref="N2267"/>
    <hyperlink r:id="rId24358" ref="B2268"/>
    <hyperlink r:id="rId24359" ref="C2268"/>
    <hyperlink r:id="rId24360" ref="J2268"/>
    <hyperlink r:id="rId24361" ref="K2268"/>
    <hyperlink r:id="rId24362" ref="B2269"/>
    <hyperlink r:id="rId24363" ref="C2269"/>
    <hyperlink r:id="rId24364" ref="J2269"/>
    <hyperlink r:id="rId24365" ref="K2269"/>
    <hyperlink r:id="rId24366" ref="B2270"/>
    <hyperlink r:id="rId24367" ref="C2270"/>
    <hyperlink r:id="rId24368" ref="J2270"/>
    <hyperlink r:id="rId24369" ref="K2270"/>
    <hyperlink r:id="rId24370" ref="M2270"/>
    <hyperlink r:id="rId24371" ref="N2270"/>
    <hyperlink r:id="rId24372" ref="B2271"/>
    <hyperlink r:id="rId24373" ref="C2271"/>
    <hyperlink r:id="rId24374" ref="J2271"/>
    <hyperlink r:id="rId24375" ref="K2271"/>
    <hyperlink r:id="rId24376" ref="M2271"/>
    <hyperlink r:id="rId24377" ref="N2271"/>
    <hyperlink r:id="rId24378" ref="B2272"/>
    <hyperlink r:id="rId24379" ref="C2272"/>
    <hyperlink r:id="rId24380" ref="J2272"/>
    <hyperlink r:id="rId24381" ref="K2272"/>
    <hyperlink r:id="rId24382" ref="M2272"/>
    <hyperlink r:id="rId24383" ref="N2272"/>
    <hyperlink r:id="rId24384" ref="B2273"/>
    <hyperlink r:id="rId24385" ref="C2273"/>
    <hyperlink r:id="rId24386" ref="J2273"/>
    <hyperlink r:id="rId24387" ref="K2273"/>
    <hyperlink r:id="rId24388" ref="M2273"/>
    <hyperlink r:id="rId24389" ref="N2273"/>
    <hyperlink r:id="rId24390" ref="B2274"/>
    <hyperlink r:id="rId24391" ref="C2274"/>
    <hyperlink r:id="rId24392" ref="J2274"/>
    <hyperlink r:id="rId24393" ref="K2274"/>
    <hyperlink r:id="rId24394" ref="M2274"/>
    <hyperlink r:id="rId24395" ref="N2274"/>
    <hyperlink r:id="rId24396" ref="B2275"/>
    <hyperlink r:id="rId24397" ref="C2275"/>
    <hyperlink r:id="rId24398" ref="J2275"/>
    <hyperlink r:id="rId24399" ref="K2275"/>
    <hyperlink r:id="rId24400" ref="M2275"/>
    <hyperlink r:id="rId24401" ref="N2275"/>
    <hyperlink r:id="rId24402" ref="B2276"/>
    <hyperlink r:id="rId24403" ref="C2276"/>
    <hyperlink r:id="rId24404" ref="J2276"/>
    <hyperlink r:id="rId24405" ref="K2276"/>
    <hyperlink r:id="rId24406" ref="B2277"/>
    <hyperlink r:id="rId24407" ref="C2277"/>
    <hyperlink r:id="rId24408" ref="J2277"/>
    <hyperlink r:id="rId24409" ref="K2277"/>
    <hyperlink r:id="rId24410" ref="M2277"/>
    <hyperlink r:id="rId24411" ref="N2277"/>
    <hyperlink r:id="rId24412" ref="B2278"/>
    <hyperlink r:id="rId24413" ref="C2278"/>
    <hyperlink r:id="rId24414" ref="J2278"/>
    <hyperlink r:id="rId24415" ref="K2278"/>
    <hyperlink r:id="rId24416" ref="N2278"/>
    <hyperlink r:id="rId24417" ref="B2279"/>
    <hyperlink r:id="rId24418" ref="C2279"/>
    <hyperlink r:id="rId24419" ref="J2279"/>
    <hyperlink r:id="rId24420" ref="K2279"/>
    <hyperlink r:id="rId24421" ref="B2280"/>
    <hyperlink r:id="rId24422" ref="C2280"/>
    <hyperlink r:id="rId24423" ref="J2280"/>
    <hyperlink r:id="rId24424" ref="K2280"/>
    <hyperlink r:id="rId24425" ref="M2280"/>
    <hyperlink r:id="rId24426" ref="N2280"/>
    <hyperlink r:id="rId24427" ref="B2281"/>
    <hyperlink r:id="rId24428" ref="C2281"/>
    <hyperlink r:id="rId24429" ref="J2281"/>
    <hyperlink r:id="rId24430" ref="K2281"/>
    <hyperlink r:id="rId24431" ref="M2281"/>
    <hyperlink r:id="rId24432" ref="N2281"/>
    <hyperlink r:id="rId24433" ref="B2282"/>
    <hyperlink r:id="rId24434" ref="C2282"/>
    <hyperlink r:id="rId24435" ref="J2282"/>
    <hyperlink r:id="rId24436" ref="K2282"/>
    <hyperlink r:id="rId24437" ref="M2282"/>
    <hyperlink r:id="rId24438" ref="N2282"/>
    <hyperlink r:id="rId24439" ref="B2283"/>
    <hyperlink r:id="rId24440" ref="C2283"/>
    <hyperlink r:id="rId24441" ref="J2283"/>
    <hyperlink r:id="rId24442" ref="K2283"/>
    <hyperlink r:id="rId24443" ref="N2283"/>
    <hyperlink r:id="rId24444" ref="B2284"/>
    <hyperlink r:id="rId24445" ref="C2284"/>
    <hyperlink r:id="rId24446" ref="J2284"/>
    <hyperlink r:id="rId24447" ref="K2284"/>
    <hyperlink r:id="rId24448" ref="B2285"/>
    <hyperlink r:id="rId24449" ref="C2285"/>
    <hyperlink r:id="rId24450" ref="J2285"/>
    <hyperlink r:id="rId24451" ref="K2285"/>
    <hyperlink r:id="rId24452" ref="N2285"/>
    <hyperlink r:id="rId24453" ref="B2286"/>
    <hyperlink r:id="rId24454" ref="C2286"/>
    <hyperlink r:id="rId24455" ref="J2286"/>
    <hyperlink r:id="rId24456" ref="K2286"/>
    <hyperlink r:id="rId24457" ref="B2287"/>
    <hyperlink r:id="rId24458" ref="C2287"/>
    <hyperlink r:id="rId24459" ref="J2287"/>
    <hyperlink r:id="rId24460" ref="K2287"/>
    <hyperlink r:id="rId24461" ref="M2287"/>
    <hyperlink r:id="rId24462" ref="N2287"/>
    <hyperlink r:id="rId24463" ref="B2288"/>
    <hyperlink r:id="rId24464" ref="C2288"/>
    <hyperlink r:id="rId24465" ref="J2288"/>
    <hyperlink r:id="rId24466" ref="K2288"/>
    <hyperlink r:id="rId24467" ref="B2289"/>
    <hyperlink r:id="rId24468" ref="C2289"/>
    <hyperlink r:id="rId24469" ref="J2289"/>
    <hyperlink r:id="rId24470" ref="K2289"/>
    <hyperlink r:id="rId24471" ref="N2289"/>
    <hyperlink r:id="rId24472" ref="B2290"/>
    <hyperlink r:id="rId24473" ref="C2290"/>
    <hyperlink r:id="rId24474" ref="J2290"/>
    <hyperlink r:id="rId24475" ref="K2290"/>
    <hyperlink r:id="rId24476" ref="M2290"/>
    <hyperlink r:id="rId24477" ref="N2290"/>
    <hyperlink r:id="rId24478" ref="B2291"/>
    <hyperlink r:id="rId24479" ref="C2291"/>
    <hyperlink r:id="rId24480" ref="J2291"/>
    <hyperlink r:id="rId24481" ref="K2291"/>
    <hyperlink r:id="rId24482" ref="N2291"/>
    <hyperlink r:id="rId24483" ref="B2292"/>
    <hyperlink r:id="rId24484" ref="C2292"/>
    <hyperlink r:id="rId24485" ref="J2292"/>
    <hyperlink r:id="rId24486" ref="K2292"/>
    <hyperlink r:id="rId24487" ref="B2293"/>
    <hyperlink r:id="rId24488" ref="C2293"/>
    <hyperlink r:id="rId24489" ref="J2293"/>
    <hyperlink r:id="rId24490" ref="K2293"/>
    <hyperlink r:id="rId24491" ref="M2293"/>
    <hyperlink r:id="rId24492" ref="N2293"/>
    <hyperlink r:id="rId24493" ref="B2294"/>
    <hyperlink r:id="rId24494" ref="C2294"/>
    <hyperlink r:id="rId24495" ref="J2294"/>
    <hyperlink r:id="rId24496" ref="K2294"/>
    <hyperlink r:id="rId24497" ref="M2294"/>
    <hyperlink r:id="rId24498" ref="N2294"/>
    <hyperlink r:id="rId24499" ref="B2295"/>
    <hyperlink r:id="rId24500" ref="C2295"/>
    <hyperlink r:id="rId24501" ref="J2295"/>
    <hyperlink r:id="rId24502" ref="K2295"/>
    <hyperlink r:id="rId24503" ref="M2295"/>
    <hyperlink r:id="rId24504" ref="N2295"/>
    <hyperlink r:id="rId24505" ref="B2296"/>
    <hyperlink r:id="rId24506" ref="C2296"/>
    <hyperlink r:id="rId24507" ref="J2296"/>
    <hyperlink r:id="rId24508" ref="K2296"/>
    <hyperlink r:id="rId24509" ref="B2297"/>
    <hyperlink r:id="rId24510" ref="C2297"/>
    <hyperlink r:id="rId24511" ref="J2297"/>
    <hyperlink r:id="rId24512" ref="K2297"/>
    <hyperlink r:id="rId24513" ref="B2298"/>
    <hyperlink r:id="rId24514" ref="C2298"/>
    <hyperlink r:id="rId24515" ref="J2298"/>
    <hyperlink r:id="rId24516" ref="K2298"/>
    <hyperlink r:id="rId24517" ref="N2298"/>
    <hyperlink r:id="rId24518" ref="B2299"/>
    <hyperlink r:id="rId24519" ref="C2299"/>
    <hyperlink r:id="rId24520" ref="K2299"/>
    <hyperlink r:id="rId24521" ref="N2299"/>
  </hyperlinks>
  <drawing r:id="rId245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08.63"/>
  </cols>
  <sheetData>
    <row r="1">
      <c r="A1" s="14" t="s">
        <v>4626</v>
      </c>
      <c r="B1" s="21" t="s">
        <v>4627</v>
      </c>
    </row>
    <row r="2">
      <c r="A2" s="14" t="s">
        <v>4628</v>
      </c>
      <c r="B2" s="22" t="s">
        <v>4629</v>
      </c>
    </row>
    <row r="3">
      <c r="A3" s="14" t="s">
        <v>4630</v>
      </c>
      <c r="B3" s="22" t="s">
        <v>4631</v>
      </c>
    </row>
    <row r="4">
      <c r="A4" s="14" t="s">
        <v>4632</v>
      </c>
      <c r="B4" s="22" t="s">
        <v>4633</v>
      </c>
    </row>
    <row r="5">
      <c r="A5" s="14" t="s">
        <v>4634</v>
      </c>
      <c r="B5" s="22" t="s">
        <v>4635</v>
      </c>
    </row>
    <row r="6">
      <c r="A6" s="14" t="s">
        <v>4636</v>
      </c>
      <c r="B6" s="22" t="s">
        <v>4637</v>
      </c>
    </row>
    <row r="7">
      <c r="A7" s="14" t="s">
        <v>4638</v>
      </c>
      <c r="B7" s="22" t="s">
        <v>4639</v>
      </c>
    </row>
    <row r="8">
      <c r="A8" s="14" t="s">
        <v>4640</v>
      </c>
      <c r="B8" s="22" t="s">
        <v>4641</v>
      </c>
    </row>
    <row r="9">
      <c r="A9" s="14" t="s">
        <v>4642</v>
      </c>
      <c r="B9" s="22" t="s">
        <v>4643</v>
      </c>
    </row>
    <row r="10">
      <c r="A10" s="14" t="s">
        <v>4644</v>
      </c>
      <c r="B10" s="22" t="s">
        <v>4645</v>
      </c>
    </row>
    <row r="11">
      <c r="A11" s="14" t="s">
        <v>4646</v>
      </c>
      <c r="B11" s="22" t="s">
        <v>4647</v>
      </c>
    </row>
    <row r="12">
      <c r="A12" s="14" t="s">
        <v>4648</v>
      </c>
      <c r="B12" s="22" t="s">
        <v>4649</v>
      </c>
    </row>
    <row r="13">
      <c r="A13" s="14" t="s">
        <v>4650</v>
      </c>
      <c r="B13" s="22" t="s">
        <v>4651</v>
      </c>
    </row>
    <row r="14">
      <c r="A14" s="14" t="s">
        <v>4652</v>
      </c>
      <c r="B14" s="22" t="s">
        <v>4653</v>
      </c>
    </row>
    <row r="23">
      <c r="B23" s="23"/>
    </row>
  </sheetData>
  <hyperlinks>
    <hyperlink r:id="rId1" ref="B2"/>
    <hyperlink r:id="rId2" ref="B3"/>
    <hyperlink r:id="rId3" location="/media/File:Atlanta_Dream_logo.svg" ref="B4"/>
    <hyperlink r:id="rId4" ref="B5"/>
    <hyperlink r:id="rId5" ref="B6"/>
    <hyperlink r:id="rId6" location="/media/File:Indiana_Fever_logo.svg" ref="B7"/>
    <hyperlink r:id="rId7" location="/media/File:Washington_Mystics_logo.svg" ref="B8"/>
    <hyperlink r:id="rId8" ref="B9"/>
    <hyperlink r:id="rId9" location="/media/File:Golden_State_Valkyries_logo.png" ref="B10"/>
    <hyperlink r:id="rId10" ref="B11"/>
    <hyperlink r:id="rId11" ref="B12"/>
    <hyperlink r:id="rId12" ref="B13"/>
    <hyperlink r:id="rId13" ref="B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4" width="30.88"/>
    <col customWidth="1" min="6" max="6" width="15.75"/>
    <col customWidth="1" min="9" max="9" width="15.75"/>
    <col customWidth="1" min="10" max="10" width="72.5"/>
    <col customWidth="1" min="11" max="11" width="17.38"/>
  </cols>
  <sheetData>
    <row r="1">
      <c r="A1" s="14" t="s">
        <v>4654</v>
      </c>
      <c r="B1" s="14" t="s">
        <v>4655</v>
      </c>
      <c r="C1" s="14" t="s">
        <v>4656</v>
      </c>
      <c r="D1" s="14" t="s">
        <v>4657</v>
      </c>
      <c r="E1" s="14" t="s">
        <v>4658</v>
      </c>
      <c r="F1" s="14" t="s">
        <v>4659</v>
      </c>
      <c r="G1" s="14" t="s">
        <v>4660</v>
      </c>
      <c r="H1" s="14" t="s">
        <v>4661</v>
      </c>
      <c r="I1" s="14" t="s">
        <v>4662</v>
      </c>
      <c r="J1" s="14" t="s">
        <v>4663</v>
      </c>
      <c r="K1" s="14" t="s">
        <v>4664</v>
      </c>
    </row>
    <row r="2">
      <c r="A2" s="24" t="s">
        <v>4665</v>
      </c>
      <c r="B2" s="25" t="str">
        <f>IFERROR(__xludf.DUMMYFUNCTION("SPLIT(A2, "" "")"),"Ariel")</f>
        <v>Ariel</v>
      </c>
      <c r="C2" s="25" t="str">
        <f>IFERROR(__xludf.DUMMYFUNCTION("""COMPUTED_VALUE"""),"Atkins")</f>
        <v>Atkins</v>
      </c>
      <c r="D2" s="25" t="s">
        <v>4666</v>
      </c>
      <c r="E2" s="25">
        <v>70.0</v>
      </c>
      <c r="F2" s="25" t="s">
        <v>4667</v>
      </c>
      <c r="G2" s="25" t="s">
        <v>4668</v>
      </c>
      <c r="H2" s="25" t="s">
        <v>4669</v>
      </c>
      <c r="I2" s="25" t="s">
        <v>4640</v>
      </c>
      <c r="J2" s="26" t="s">
        <v>4670</v>
      </c>
      <c r="K2" s="27" t="str">
        <f>VLOOKUP(A2,'Draft Data'!A:H,8,FALSE)</f>
        <v>2018, Round 1, Pick 7</v>
      </c>
    </row>
    <row r="3">
      <c r="A3" s="24" t="s">
        <v>4671</v>
      </c>
      <c r="B3" s="25" t="str">
        <f>IFERROR(__xludf.DUMMYFUNCTION("SPLIT(A3, "" "")"),"Shakira")</f>
        <v>Shakira</v>
      </c>
      <c r="C3" s="25" t="str">
        <f>IFERROR(__xludf.DUMMYFUNCTION("""COMPUTED_VALUE"""),"Austin")</f>
        <v>Austin</v>
      </c>
      <c r="D3" s="25" t="s">
        <v>4672</v>
      </c>
      <c r="E3" s="25">
        <v>77.0</v>
      </c>
      <c r="F3" s="25" t="s">
        <v>4673</v>
      </c>
      <c r="G3" s="25" t="s">
        <v>4668</v>
      </c>
      <c r="H3" s="25" t="s">
        <v>4674</v>
      </c>
      <c r="I3" s="25" t="s">
        <v>4640</v>
      </c>
      <c r="J3" s="26" t="s">
        <v>4675</v>
      </c>
      <c r="K3" s="27" t="str">
        <f>VLOOKUP(A3,'Draft Data'!A:H,8,FALSE)</f>
        <v>2022, Round 1, Pick 3</v>
      </c>
    </row>
    <row r="4">
      <c r="A4" s="24" t="s">
        <v>4676</v>
      </c>
      <c r="B4" s="25" t="str">
        <f>IFERROR(__xludf.DUMMYFUNCTION("SPLIT(A4, "" "")"),"DeWanna")</f>
        <v>DeWanna</v>
      </c>
      <c r="C4" s="25" t="str">
        <f>IFERROR(__xludf.DUMMYFUNCTION("""COMPUTED_VALUE"""),"Bonner")</f>
        <v>Bonner</v>
      </c>
      <c r="D4" s="25" t="s">
        <v>4677</v>
      </c>
      <c r="E4" s="25">
        <v>76.0</v>
      </c>
      <c r="F4" s="25" t="s">
        <v>4678</v>
      </c>
      <c r="G4" s="25" t="s">
        <v>4668</v>
      </c>
      <c r="H4" s="25" t="s">
        <v>4679</v>
      </c>
      <c r="I4" s="25" t="s">
        <v>4680</v>
      </c>
      <c r="J4" s="26" t="s">
        <v>4681</v>
      </c>
      <c r="K4" s="27" t="str">
        <f>VLOOKUP(A4,'Draft Data'!A:H,8,FALSE)</f>
        <v>2009, Round 1, Pick 5</v>
      </c>
    </row>
    <row r="5">
      <c r="A5" s="24" t="s">
        <v>4682</v>
      </c>
      <c r="B5" s="25" t="str">
        <f>IFERROR(__xludf.DUMMYFUNCTION("SPLIT(A5, "" "")"),"Aliyah")</f>
        <v>Aliyah</v>
      </c>
      <c r="C5" s="25" t="str">
        <f>IFERROR(__xludf.DUMMYFUNCTION("""COMPUTED_VALUE"""),"Boston")</f>
        <v>Boston</v>
      </c>
      <c r="D5" s="25" t="s">
        <v>4683</v>
      </c>
      <c r="E5" s="25">
        <v>77.0</v>
      </c>
      <c r="F5" s="25" t="s">
        <v>4684</v>
      </c>
      <c r="G5" s="25" t="s">
        <v>4668</v>
      </c>
      <c r="H5" s="25" t="s">
        <v>4685</v>
      </c>
      <c r="I5" s="25" t="s">
        <v>4638</v>
      </c>
      <c r="J5" s="26" t="s">
        <v>4686</v>
      </c>
      <c r="K5" s="27" t="str">
        <f>VLOOKUP(A5,'Draft Data'!A:H,8,FALSE)</f>
        <v>2023, Round 1, Pick 1</v>
      </c>
    </row>
    <row r="6">
      <c r="A6" s="24" t="s">
        <v>4687</v>
      </c>
      <c r="B6" s="25" t="str">
        <f>IFERROR(__xludf.DUMMYFUNCTION("SPLIT(A6, "" "")"),"Jordin")</f>
        <v>Jordin</v>
      </c>
      <c r="C6" s="25" t="str">
        <f>IFERROR(__xludf.DUMMYFUNCTION("""COMPUTED_VALUE"""),"Canada")</f>
        <v>Canada</v>
      </c>
      <c r="D6" s="25" t="s">
        <v>4688</v>
      </c>
      <c r="E6" s="25">
        <v>66.0</v>
      </c>
      <c r="F6" s="25" t="s">
        <v>4689</v>
      </c>
      <c r="G6" s="25" t="s">
        <v>4668</v>
      </c>
      <c r="H6" s="25" t="s">
        <v>4669</v>
      </c>
      <c r="I6" s="25" t="s">
        <v>4632</v>
      </c>
      <c r="J6" s="26" t="s">
        <v>4690</v>
      </c>
      <c r="K6" s="27" t="str">
        <f>VLOOKUP(A6,'Draft Data'!A:H,8,FALSE)</f>
        <v>2018, Round 1, Pick 5</v>
      </c>
    </row>
    <row r="7">
      <c r="A7" s="24" t="s">
        <v>4691</v>
      </c>
      <c r="B7" s="25" t="str">
        <f>IFERROR(__xludf.DUMMYFUNCTION("SPLIT(A7, "" "")"),"Kamilla")</f>
        <v>Kamilla</v>
      </c>
      <c r="C7" s="25" t="str">
        <f>IFERROR(__xludf.DUMMYFUNCTION("""COMPUTED_VALUE"""),"Cardoso")</f>
        <v>Cardoso</v>
      </c>
      <c r="D7" s="25" t="s">
        <v>4692</v>
      </c>
      <c r="E7" s="25">
        <v>79.0</v>
      </c>
      <c r="F7" s="25" t="s">
        <v>4684</v>
      </c>
      <c r="G7" s="25" t="s">
        <v>4693</v>
      </c>
      <c r="H7" s="25" t="s">
        <v>4694</v>
      </c>
      <c r="I7" s="25" t="s">
        <v>4634</v>
      </c>
      <c r="J7" s="26" t="s">
        <v>4695</v>
      </c>
      <c r="K7" s="27" t="str">
        <f>VLOOKUP(A7,'Draft Data'!A:H,8,FALSE)</f>
        <v>2024, Round 1, Pick 3</v>
      </c>
    </row>
    <row r="8">
      <c r="A8" s="24" t="s">
        <v>4696</v>
      </c>
      <c r="B8" s="25" t="str">
        <f>IFERROR(__xludf.DUMMYFUNCTION("SPLIT(A8, "" "")"),"Bridget")</f>
        <v>Bridget</v>
      </c>
      <c r="C8" s="25" t="str">
        <f>IFERROR(__xludf.DUMMYFUNCTION("""COMPUTED_VALUE"""),"Carleton")</f>
        <v>Carleton</v>
      </c>
      <c r="D8" s="25" t="s">
        <v>4697</v>
      </c>
      <c r="E8" s="25">
        <v>73.0</v>
      </c>
      <c r="F8" s="25" t="s">
        <v>4698</v>
      </c>
      <c r="G8" s="25" t="s">
        <v>4699</v>
      </c>
      <c r="H8" s="25" t="s">
        <v>4700</v>
      </c>
      <c r="I8" s="25" t="s">
        <v>4630</v>
      </c>
      <c r="J8" s="26" t="s">
        <v>4701</v>
      </c>
      <c r="K8" s="27" t="str">
        <f>VLOOKUP(A8,'Draft Data'!A:H,8,FALSE)</f>
        <v>2019, Round 2, Pick 9</v>
      </c>
    </row>
    <row r="9">
      <c r="A9" s="24" t="s">
        <v>4702</v>
      </c>
      <c r="B9" s="25" t="str">
        <f>IFERROR(__xludf.DUMMYFUNCTION("SPLIT(A9, "" "")"),"DiJonai")</f>
        <v>DiJonai</v>
      </c>
      <c r="C9" s="25" t="str">
        <f>IFERROR(__xludf.DUMMYFUNCTION("""COMPUTED_VALUE"""),"Carrington")</f>
        <v>Carrington</v>
      </c>
      <c r="D9" s="25" t="s">
        <v>4703</v>
      </c>
      <c r="E9" s="25">
        <v>71.0</v>
      </c>
      <c r="F9" s="25" t="s">
        <v>4704</v>
      </c>
      <c r="G9" s="25" t="s">
        <v>4668</v>
      </c>
      <c r="H9" s="25" t="s">
        <v>4705</v>
      </c>
      <c r="I9" s="25" t="s">
        <v>4680</v>
      </c>
      <c r="J9" s="26" t="s">
        <v>4706</v>
      </c>
      <c r="K9" s="27" t="str">
        <f>VLOOKUP(A9,'Draft Data'!A:H,8,FALSE)</f>
        <v>2021, Round 2, Pick 8</v>
      </c>
    </row>
    <row r="10">
      <c r="A10" s="24" t="s">
        <v>4707</v>
      </c>
      <c r="B10" s="25" t="str">
        <f>IFERROR(__xludf.DUMMYFUNCTION("SPLIT(A10, "" "")"),"Chennedy")</f>
        <v>Chennedy</v>
      </c>
      <c r="C10" s="25" t="str">
        <f>IFERROR(__xludf.DUMMYFUNCTION("""COMPUTED_VALUE"""),"Carter")</f>
        <v>Carter</v>
      </c>
      <c r="D10" s="25" t="s">
        <v>4708</v>
      </c>
      <c r="E10" s="25">
        <v>69.0</v>
      </c>
      <c r="F10" s="25" t="s">
        <v>4709</v>
      </c>
      <c r="G10" s="25" t="s">
        <v>4668</v>
      </c>
      <c r="H10" s="25" t="s">
        <v>4669</v>
      </c>
      <c r="I10" s="25" t="s">
        <v>4634</v>
      </c>
      <c r="J10" s="26" t="s">
        <v>4710</v>
      </c>
      <c r="K10" s="27" t="str">
        <f>VLOOKUP(A10,'Draft Data'!A:H,8,FALSE)</f>
        <v>2020, Round 1, Pick 4</v>
      </c>
    </row>
    <row r="11">
      <c r="A11" s="24" t="s">
        <v>4711</v>
      </c>
      <c r="B11" s="25" t="str">
        <f>IFERROR(__xludf.DUMMYFUNCTION("SPLIT(A11, "" "")"),"Tina")</f>
        <v>Tina</v>
      </c>
      <c r="C11" s="25" t="str">
        <f>IFERROR(__xludf.DUMMYFUNCTION("""COMPUTED_VALUE"""),"Charles")</f>
        <v>Charles</v>
      </c>
      <c r="D11" s="25" t="s">
        <v>4712</v>
      </c>
      <c r="E11" s="25">
        <v>76.0</v>
      </c>
      <c r="F11" s="25" t="s">
        <v>4713</v>
      </c>
      <c r="G11" s="25" t="s">
        <v>4668</v>
      </c>
      <c r="H11" s="25" t="s">
        <v>4694</v>
      </c>
      <c r="I11" s="25" t="s">
        <v>4632</v>
      </c>
      <c r="J11" s="26" t="s">
        <v>4714</v>
      </c>
      <c r="K11" s="27" t="str">
        <f>VLOOKUP(A11,'Draft Data'!A:H,8,FALSE)</f>
        <v>2010, Round 1, Pick 1</v>
      </c>
    </row>
    <row r="12">
      <c r="A12" s="24" t="s">
        <v>4715</v>
      </c>
      <c r="B12" s="25" t="str">
        <f>IFERROR(__xludf.DUMMYFUNCTION("SPLIT(A12, "" "")"),"Caitlin")</f>
        <v>Caitlin</v>
      </c>
      <c r="C12" s="25" t="str">
        <f>IFERROR(__xludf.DUMMYFUNCTION("""COMPUTED_VALUE"""),"Clark")</f>
        <v>Clark</v>
      </c>
      <c r="D12" s="25" t="s">
        <v>4716</v>
      </c>
      <c r="E12" s="25">
        <v>72.0</v>
      </c>
      <c r="F12" s="25" t="s">
        <v>4717</v>
      </c>
      <c r="G12" s="25" t="s">
        <v>4668</v>
      </c>
      <c r="H12" s="25" t="s">
        <v>4669</v>
      </c>
      <c r="I12" s="25" t="s">
        <v>4638</v>
      </c>
      <c r="J12" s="26" t="s">
        <v>4718</v>
      </c>
      <c r="K12" s="27" t="str">
        <f>VLOOKUP(A12,'Draft Data'!A:H,8,FALSE)</f>
        <v>2024, Round 1, Pick 1</v>
      </c>
    </row>
    <row r="13">
      <c r="A13" s="24" t="s">
        <v>4719</v>
      </c>
      <c r="B13" s="25" t="str">
        <f>IFERROR(__xludf.DUMMYFUNCTION("SPLIT(A13, "" "")"),"Natasha")</f>
        <v>Natasha</v>
      </c>
      <c r="C13" s="25" t="str">
        <f>IFERROR(__xludf.DUMMYFUNCTION("""COMPUTED_VALUE"""),"Cloud")</f>
        <v>Cloud</v>
      </c>
      <c r="D13" s="25" t="s">
        <v>4720</v>
      </c>
      <c r="E13" s="25">
        <v>70.0</v>
      </c>
      <c r="F13" s="25" t="s">
        <v>4721</v>
      </c>
      <c r="G13" s="25" t="s">
        <v>4668</v>
      </c>
      <c r="H13" s="25" t="s">
        <v>4669</v>
      </c>
      <c r="I13" s="25" t="s">
        <v>4650</v>
      </c>
      <c r="J13" s="26" t="s">
        <v>4722</v>
      </c>
      <c r="K13" s="27" t="str">
        <f>VLOOKUP(A13,'Draft Data'!A:H,8,FALSE)</f>
        <v>2015, Round 2, Pick 3</v>
      </c>
    </row>
    <row r="14">
      <c r="A14" s="24" t="s">
        <v>4723</v>
      </c>
      <c r="B14" s="25" t="str">
        <f>IFERROR(__xludf.DUMMYFUNCTION("SPLIT(A14, "" "")"),"Napheesa")</f>
        <v>Napheesa</v>
      </c>
      <c r="C14" s="25" t="str">
        <f>IFERROR(__xludf.DUMMYFUNCTION("""COMPUTED_VALUE"""),"Collier")</f>
        <v>Collier</v>
      </c>
      <c r="D14" s="25" t="s">
        <v>4724</v>
      </c>
      <c r="E14" s="25">
        <v>73.0</v>
      </c>
      <c r="F14" s="25" t="s">
        <v>4713</v>
      </c>
      <c r="G14" s="25" t="s">
        <v>4668</v>
      </c>
      <c r="H14" s="25" t="s">
        <v>4700</v>
      </c>
      <c r="I14" s="25" t="s">
        <v>4630</v>
      </c>
      <c r="J14" s="26" t="s">
        <v>4725</v>
      </c>
      <c r="K14" s="27" t="str">
        <f>VLOOKUP(A14,'Draft Data'!A:H,8,FALSE)</f>
        <v>2019, Round 1, Pick 6</v>
      </c>
    </row>
    <row r="15">
      <c r="A15" s="24" t="s">
        <v>4726</v>
      </c>
      <c r="B15" s="25" t="str">
        <f>IFERROR(__xludf.DUMMYFUNCTION("SPLIT(A15, "" "")"),"Kahleah")</f>
        <v>Kahleah</v>
      </c>
      <c r="C15" s="25" t="str">
        <f>IFERROR(__xludf.DUMMYFUNCTION("""COMPUTED_VALUE"""),"Copper")</f>
        <v>Copper</v>
      </c>
      <c r="D15" s="25" t="s">
        <v>4727</v>
      </c>
      <c r="E15" s="25">
        <v>73.0</v>
      </c>
      <c r="F15" s="25" t="s">
        <v>4728</v>
      </c>
      <c r="G15" s="25" t="s">
        <v>4668</v>
      </c>
      <c r="H15" s="25" t="s">
        <v>4705</v>
      </c>
      <c r="I15" s="25" t="s">
        <v>4650</v>
      </c>
      <c r="J15" s="26" t="s">
        <v>4729</v>
      </c>
      <c r="K15" s="27" t="str">
        <f>VLOOKUP(A15,'Draft Data'!A:H,8,FALSE)</f>
        <v>2016, Round 1, Pick 7</v>
      </c>
    </row>
    <row r="16">
      <c r="A16" s="24" t="s">
        <v>4730</v>
      </c>
      <c r="B16" s="25" t="str">
        <f>IFERROR(__xludf.DUMMYFUNCTION("SPLIT(A16, "" "")"),"Skylar")</f>
        <v>Skylar</v>
      </c>
      <c r="C16" s="25" t="str">
        <f>IFERROR(__xludf.DUMMYFUNCTION("""COMPUTED_VALUE"""),"Diggins-Smith")</f>
        <v>Diggins-Smith</v>
      </c>
      <c r="D16" s="25" t="s">
        <v>4731</v>
      </c>
      <c r="E16" s="25">
        <v>69.0</v>
      </c>
      <c r="F16" s="25" t="s">
        <v>4732</v>
      </c>
      <c r="G16" s="25" t="s">
        <v>4668</v>
      </c>
      <c r="H16" s="25" t="s">
        <v>4669</v>
      </c>
      <c r="I16" s="25" t="s">
        <v>4733</v>
      </c>
      <c r="J16" s="26" t="s">
        <v>4734</v>
      </c>
      <c r="K16" s="27" t="s">
        <v>4735</v>
      </c>
    </row>
    <row r="17">
      <c r="A17" s="24" t="s">
        <v>4736</v>
      </c>
      <c r="B17" s="25" t="str">
        <f>IFERROR(__xludf.DUMMYFUNCTION("SPLIT(A17, "" "")"),"Allisha")</f>
        <v>Allisha</v>
      </c>
      <c r="C17" s="25" t="str">
        <f>IFERROR(__xludf.DUMMYFUNCTION("""COMPUTED_VALUE"""),"Gray")</f>
        <v>Gray</v>
      </c>
      <c r="D17" s="25" t="s">
        <v>4737</v>
      </c>
      <c r="E17" s="25">
        <v>72.0</v>
      </c>
      <c r="F17" s="25" t="s">
        <v>4684</v>
      </c>
      <c r="G17" s="25" t="s">
        <v>4668</v>
      </c>
      <c r="H17" s="25" t="s">
        <v>4669</v>
      </c>
      <c r="I17" s="25" t="s">
        <v>4632</v>
      </c>
      <c r="J17" s="26" t="s">
        <v>4738</v>
      </c>
      <c r="K17" s="27" t="str">
        <f>VLOOKUP(A17,'Draft Data'!A:H,8,FALSE)</f>
        <v>2017, Round 1, Pick 4</v>
      </c>
    </row>
    <row r="18">
      <c r="A18" s="24" t="s">
        <v>4739</v>
      </c>
      <c r="B18" s="25" t="str">
        <f>IFERROR(__xludf.DUMMYFUNCTION("SPLIT(A18, "" "")"),"Brittney")</f>
        <v>Brittney</v>
      </c>
      <c r="C18" s="25" t="str">
        <f>IFERROR(__xludf.DUMMYFUNCTION("""COMPUTED_VALUE"""),"Griner")</f>
        <v>Griner</v>
      </c>
      <c r="D18" s="25" t="s">
        <v>4740</v>
      </c>
      <c r="E18" s="25">
        <v>81.0</v>
      </c>
      <c r="F18" s="25" t="s">
        <v>4704</v>
      </c>
      <c r="G18" s="25" t="s">
        <v>4668</v>
      </c>
      <c r="H18" s="25" t="s">
        <v>4694</v>
      </c>
      <c r="I18" s="25" t="s">
        <v>4650</v>
      </c>
      <c r="J18" s="26" t="s">
        <v>4741</v>
      </c>
      <c r="K18" s="27" t="str">
        <f>VLOOKUP(A18,'Draft Data'!A:H,8,FALSE)</f>
        <v>2013, Round 1, Pick 1</v>
      </c>
    </row>
    <row r="19">
      <c r="A19" s="24" t="s">
        <v>4742</v>
      </c>
      <c r="B19" s="25" t="str">
        <f>IFERROR(__xludf.DUMMYFUNCTION("SPLIT(A19, "" "")"),"Dearica")</f>
        <v>Dearica</v>
      </c>
      <c r="C19" s="25" t="str">
        <f>IFERROR(__xludf.DUMMYFUNCTION("""COMPUTED_VALUE"""),"Hamby")</f>
        <v>Hamby</v>
      </c>
      <c r="D19" s="25" t="s">
        <v>4743</v>
      </c>
      <c r="E19" s="25">
        <v>75.0</v>
      </c>
      <c r="F19" s="25" t="s">
        <v>4744</v>
      </c>
      <c r="G19" s="25" t="s">
        <v>4668</v>
      </c>
      <c r="H19" s="25" t="s">
        <v>4700</v>
      </c>
      <c r="I19" s="25" t="s">
        <v>4648</v>
      </c>
      <c r="J19" s="26" t="s">
        <v>4745</v>
      </c>
      <c r="K19" s="27" t="str">
        <f>VLOOKUP(A19,'Draft Data'!A:H,8,FALSE)</f>
        <v>2015, Round 1, Pick 6</v>
      </c>
    </row>
    <row r="20">
      <c r="A20" s="24" t="s">
        <v>4746</v>
      </c>
      <c r="B20" s="25" t="str">
        <f>IFERROR(__xludf.DUMMYFUNCTION("SPLIT(A20, "" "")"),"Tyasha")</f>
        <v>Tyasha</v>
      </c>
      <c r="C20" s="25" t="str">
        <f>IFERROR(__xludf.DUMMYFUNCTION("""COMPUTED_VALUE"""),"Harris")</f>
        <v>Harris</v>
      </c>
      <c r="D20" s="25" t="s">
        <v>4747</v>
      </c>
      <c r="E20" s="25">
        <v>70.0</v>
      </c>
      <c r="F20" s="25" t="s">
        <v>4684</v>
      </c>
      <c r="G20" s="25" t="s">
        <v>4668</v>
      </c>
      <c r="H20" s="25" t="s">
        <v>4669</v>
      </c>
      <c r="I20" s="25" t="s">
        <v>4680</v>
      </c>
      <c r="J20" s="26" t="s">
        <v>4748</v>
      </c>
      <c r="K20" s="27" t="str">
        <f>VLOOKUP(A20,'Draft Data'!A:H,8,FALSE)</f>
        <v>2020, Round 1, Pick 7</v>
      </c>
    </row>
    <row r="21">
      <c r="A21" s="24" t="s">
        <v>4749</v>
      </c>
      <c r="B21" s="25" t="str">
        <f>IFERROR(__xludf.DUMMYFUNCTION("SPLIT(A21, "" "")"),"Natasha")</f>
        <v>Natasha</v>
      </c>
      <c r="C21" s="25" t="str">
        <f>IFERROR(__xludf.DUMMYFUNCTION("""COMPUTED_VALUE"""),"Howard")</f>
        <v>Howard</v>
      </c>
      <c r="D21" s="25" t="s">
        <v>4750</v>
      </c>
      <c r="E21" s="25">
        <v>74.0</v>
      </c>
      <c r="F21" s="25" t="s">
        <v>4751</v>
      </c>
      <c r="G21" s="25" t="s">
        <v>4668</v>
      </c>
      <c r="H21" s="25" t="s">
        <v>4700</v>
      </c>
      <c r="I21" s="25" t="s">
        <v>4642</v>
      </c>
      <c r="J21" s="26" t="s">
        <v>4752</v>
      </c>
      <c r="K21" s="27" t="str">
        <f>VLOOKUP(A21,'Draft Data'!A:H,8,FALSE)</f>
        <v>2014, Round 1, Pick 5</v>
      </c>
    </row>
    <row r="22">
      <c r="A22" s="24" t="s">
        <v>4753</v>
      </c>
      <c r="B22" s="25" t="str">
        <f>IFERROR(__xludf.DUMMYFUNCTION("SPLIT(A22, "" "")"),"Rhyne")</f>
        <v>Rhyne</v>
      </c>
      <c r="C22" s="25" t="str">
        <f>IFERROR(__xludf.DUMMYFUNCTION("""COMPUTED_VALUE"""),"Howard")</f>
        <v>Howard</v>
      </c>
      <c r="D22" s="25" t="s">
        <v>4754</v>
      </c>
      <c r="E22" s="25">
        <v>74.0</v>
      </c>
      <c r="F22" s="25" t="s">
        <v>4755</v>
      </c>
      <c r="G22" s="25" t="s">
        <v>4668</v>
      </c>
      <c r="H22" s="25" t="s">
        <v>4669</v>
      </c>
      <c r="I22" s="25" t="s">
        <v>4632</v>
      </c>
      <c r="J22" s="26" t="s">
        <v>4756</v>
      </c>
      <c r="K22" s="27" t="str">
        <f>VLOOKUP(A22,'Draft Data'!A:H,8,FALSE)</f>
        <v>2022, Round 1, Pick 1</v>
      </c>
    </row>
    <row r="23">
      <c r="A23" s="24" t="s">
        <v>4757</v>
      </c>
      <c r="B23" s="25" t="str">
        <f>IFERROR(__xludf.DUMMYFUNCTION("SPLIT(A23, "" "")"),"Sabrina")</f>
        <v>Sabrina</v>
      </c>
      <c r="C23" s="25" t="str">
        <f>IFERROR(__xludf.DUMMYFUNCTION("""COMPUTED_VALUE"""),"Ionescu")</f>
        <v>Ionescu</v>
      </c>
      <c r="D23" s="25" t="s">
        <v>4758</v>
      </c>
      <c r="E23" s="25">
        <v>71.0</v>
      </c>
      <c r="F23" s="25" t="s">
        <v>4759</v>
      </c>
      <c r="G23" s="25" t="s">
        <v>4668</v>
      </c>
      <c r="H23" s="25" t="s">
        <v>4669</v>
      </c>
      <c r="I23" s="25" t="s">
        <v>4628</v>
      </c>
      <c r="J23" s="26" t="s">
        <v>4760</v>
      </c>
      <c r="K23" s="27" t="str">
        <f>VLOOKUP(A23,'Draft Data'!A:H,8,FALSE)</f>
        <v>2020, Round 1, Pick 1</v>
      </c>
    </row>
    <row r="24">
      <c r="A24" s="24" t="s">
        <v>4761</v>
      </c>
      <c r="B24" s="25" t="str">
        <f>IFERROR(__xludf.DUMMYFUNCTION("SPLIT(A24, "" "")"),"Rickea")</f>
        <v>Rickea</v>
      </c>
      <c r="C24" s="25" t="str">
        <f>IFERROR(__xludf.DUMMYFUNCTION("""COMPUTED_VALUE"""),"Jackson")</f>
        <v>Jackson</v>
      </c>
      <c r="D24" s="25" t="s">
        <v>4762</v>
      </c>
      <c r="E24" s="25">
        <v>74.0</v>
      </c>
      <c r="F24" s="25" t="s">
        <v>4763</v>
      </c>
      <c r="G24" s="25" t="s">
        <v>4668</v>
      </c>
      <c r="H24" s="25" t="s">
        <v>4700</v>
      </c>
      <c r="I24" s="25" t="s">
        <v>4648</v>
      </c>
      <c r="J24" s="26" t="s">
        <v>4764</v>
      </c>
      <c r="K24" s="27" t="str">
        <f>VLOOKUP(A24,'Draft Data'!A:H,8,FALSE)</f>
        <v>2024, Round 1, Pick 4</v>
      </c>
    </row>
    <row r="25">
      <c r="A25" s="24" t="s">
        <v>4765</v>
      </c>
      <c r="B25" s="25" t="str">
        <f>IFERROR(__xludf.DUMMYFUNCTION("SPLIT(A25, "" "")"),"Brionna")</f>
        <v>Brionna</v>
      </c>
      <c r="C25" s="25" t="str">
        <f>IFERROR(__xludf.DUMMYFUNCTION("""COMPUTED_VALUE"""),"Jones")</f>
        <v>Jones</v>
      </c>
      <c r="D25" s="25" t="s">
        <v>4766</v>
      </c>
      <c r="E25" s="25">
        <v>75.0</v>
      </c>
      <c r="F25" s="25" t="s">
        <v>4767</v>
      </c>
      <c r="G25" s="25" t="s">
        <v>4668</v>
      </c>
      <c r="H25" s="25" t="s">
        <v>4700</v>
      </c>
      <c r="I25" s="25" t="s">
        <v>4680</v>
      </c>
      <c r="J25" s="26" t="s">
        <v>4768</v>
      </c>
      <c r="K25" s="27" t="str">
        <f>VLOOKUP(A25,'Draft Data'!A:H,8,FALSE)</f>
        <v>2017, Round 1, Pick 8</v>
      </c>
    </row>
    <row r="26">
      <c r="A26" s="24" t="s">
        <v>4769</v>
      </c>
      <c r="B26" s="25" t="str">
        <f>IFERROR(__xludf.DUMMYFUNCTION("SPLIT(A26, "" "")"),"Jonquel")</f>
        <v>Jonquel</v>
      </c>
      <c r="C26" s="25" t="str">
        <f>IFERROR(__xludf.DUMMYFUNCTION("""COMPUTED_VALUE"""),"Jones")</f>
        <v>Jones</v>
      </c>
      <c r="D26" s="25" t="s">
        <v>4770</v>
      </c>
      <c r="E26" s="25">
        <v>78.0</v>
      </c>
      <c r="F26" s="25" t="s">
        <v>4771</v>
      </c>
      <c r="G26" s="25" t="s">
        <v>4772</v>
      </c>
      <c r="H26" s="25" t="s">
        <v>4694</v>
      </c>
      <c r="I26" s="25" t="s">
        <v>4628</v>
      </c>
      <c r="J26" s="26" t="s">
        <v>4773</v>
      </c>
      <c r="K26" s="27" t="str">
        <f>VLOOKUP(A26,'Draft Data'!A:H,8,FALSE)</f>
        <v>2016, Round 1, Pick 6</v>
      </c>
    </row>
    <row r="27">
      <c r="A27" s="24" t="s">
        <v>4774</v>
      </c>
      <c r="B27" s="25" t="str">
        <f>IFERROR(__xludf.DUMMYFUNCTION("SPLIT(A27, "" "")"),"Betnijah")</f>
        <v>Betnijah</v>
      </c>
      <c r="C27" s="25" t="str">
        <f>IFERROR(__xludf.DUMMYFUNCTION("""COMPUTED_VALUE"""),"Laney-Hamilton")</f>
        <v>Laney-Hamilton</v>
      </c>
      <c r="D27" s="25" t="s">
        <v>4727</v>
      </c>
      <c r="E27" s="25">
        <v>72.0</v>
      </c>
      <c r="F27" s="25" t="s">
        <v>4728</v>
      </c>
      <c r="G27" s="25" t="s">
        <v>4668</v>
      </c>
      <c r="H27" s="25" t="s">
        <v>4705</v>
      </c>
      <c r="I27" s="25" t="s">
        <v>4628</v>
      </c>
      <c r="J27" s="26" t="s">
        <v>4775</v>
      </c>
      <c r="K27" s="27" t="s">
        <v>4776</v>
      </c>
    </row>
    <row r="28">
      <c r="A28" s="24" t="s">
        <v>4777</v>
      </c>
      <c r="B28" s="25" t="str">
        <f>IFERROR(__xludf.DUMMYFUNCTION("SPLIT(A28, "" "")"),"Jewell")</f>
        <v>Jewell</v>
      </c>
      <c r="C28" s="25" t="str">
        <f>IFERROR(__xludf.DUMMYFUNCTION("""COMPUTED_VALUE"""),"Loyd")</f>
        <v>Loyd</v>
      </c>
      <c r="D28" s="25" t="s">
        <v>4778</v>
      </c>
      <c r="E28" s="25">
        <v>71.0</v>
      </c>
      <c r="F28" s="25" t="s">
        <v>4732</v>
      </c>
      <c r="G28" s="25" t="s">
        <v>4668</v>
      </c>
      <c r="H28" s="25" t="s">
        <v>4669</v>
      </c>
      <c r="I28" s="25" t="s">
        <v>4733</v>
      </c>
      <c r="J28" s="26" t="s">
        <v>4779</v>
      </c>
      <c r="K28" s="27" t="str">
        <f>VLOOKUP(A28,'Draft Data'!A:H,8,FALSE)</f>
        <v>2015, Round 1, Pick 1</v>
      </c>
    </row>
    <row r="29">
      <c r="A29" s="24" t="s">
        <v>4780</v>
      </c>
      <c r="B29" s="25" t="str">
        <f>IFERROR(__xludf.DUMMYFUNCTION("SPLIT(A29, "" "")"),"Marina")</f>
        <v>Marina</v>
      </c>
      <c r="C29" s="25" t="str">
        <f>IFERROR(__xludf.DUMMYFUNCTION("""COMPUTED_VALUE"""),"Mabrey")</f>
        <v>Mabrey</v>
      </c>
      <c r="D29" s="25" t="s">
        <v>4781</v>
      </c>
      <c r="E29" s="25">
        <v>71.0</v>
      </c>
      <c r="F29" s="25" t="s">
        <v>4732</v>
      </c>
      <c r="G29" s="25" t="s">
        <v>4668</v>
      </c>
      <c r="H29" s="25" t="s">
        <v>4669</v>
      </c>
      <c r="I29" s="25" t="s">
        <v>4680</v>
      </c>
      <c r="J29" s="26" t="s">
        <v>4782</v>
      </c>
      <c r="K29" s="27" t="str">
        <f>VLOOKUP(A29,'Draft Data'!A:H,8,FALSE)</f>
        <v>2019, Round 2, Pick 7</v>
      </c>
    </row>
    <row r="30">
      <c r="A30" s="24" t="s">
        <v>4783</v>
      </c>
      <c r="B30" s="25" t="str">
        <f>IFERROR(__xludf.DUMMYFUNCTION("SPLIT(A30, "" "")"),"Ezi")</f>
        <v>Ezi</v>
      </c>
      <c r="C30" s="25" t="str">
        <f>IFERROR(__xludf.DUMMYFUNCTION("""COMPUTED_VALUE"""),"Magbegor")</f>
        <v>Magbegor</v>
      </c>
      <c r="D30" s="25" t="s">
        <v>4784</v>
      </c>
      <c r="E30" s="25">
        <v>76.0</v>
      </c>
      <c r="F30" s="25" t="s">
        <v>4785</v>
      </c>
      <c r="G30" s="25" t="s">
        <v>4786</v>
      </c>
      <c r="H30" s="25" t="s">
        <v>4685</v>
      </c>
      <c r="I30" s="25" t="s">
        <v>4733</v>
      </c>
      <c r="J30" s="26" t="s">
        <v>4787</v>
      </c>
      <c r="K30" s="27" t="str">
        <f>VLOOKUP(A30,'Draft Data'!A:H,8,FALSE)</f>
        <v>2019, Round 1, Pick 12</v>
      </c>
    </row>
    <row r="31">
      <c r="A31" s="24" t="s">
        <v>4788</v>
      </c>
      <c r="B31" s="25" t="str">
        <f>IFERROR(__xludf.DUMMYFUNCTION("SPLIT(A31, "" "")"),"Kayla")</f>
        <v>Kayla</v>
      </c>
      <c r="C31" s="25" t="str">
        <f>IFERROR(__xludf.DUMMYFUNCTION("""COMPUTED_VALUE"""),"McBride")</f>
        <v>McBride</v>
      </c>
      <c r="D31" s="25" t="s">
        <v>4789</v>
      </c>
      <c r="E31" s="25">
        <v>71.0</v>
      </c>
      <c r="F31" s="25" t="s">
        <v>4732</v>
      </c>
      <c r="G31" s="25" t="s">
        <v>4668</v>
      </c>
      <c r="H31" s="25" t="s">
        <v>4669</v>
      </c>
      <c r="I31" s="25" t="s">
        <v>4630</v>
      </c>
      <c r="J31" s="26" t="s">
        <v>4790</v>
      </c>
      <c r="K31" s="27" t="str">
        <f>VLOOKUP(A31,'Draft Data'!A:H,8,FALSE)</f>
        <v>2014, Round 1, Pick 3</v>
      </c>
    </row>
    <row r="32">
      <c r="A32" s="24" t="s">
        <v>4791</v>
      </c>
      <c r="B32" s="25" t="str">
        <f>IFERROR(__xludf.DUMMYFUNCTION("SPLIT(A32, "" "")"),"Teaira")</f>
        <v>Teaira</v>
      </c>
      <c r="C32" s="25" t="str">
        <f>IFERROR(__xludf.DUMMYFUNCTION("""COMPUTED_VALUE"""),"McCowan")</f>
        <v>McCowan</v>
      </c>
      <c r="D32" s="25" t="s">
        <v>4792</v>
      </c>
      <c r="E32" s="25">
        <v>79.0</v>
      </c>
      <c r="F32" s="25" t="s">
        <v>4793</v>
      </c>
      <c r="G32" s="25" t="s">
        <v>4668</v>
      </c>
      <c r="H32" s="25" t="s">
        <v>4694</v>
      </c>
      <c r="I32" s="25" t="s">
        <v>4642</v>
      </c>
      <c r="J32" s="26" t="s">
        <v>4794</v>
      </c>
      <c r="K32" s="27" t="str">
        <f>VLOOKUP(A32,'Draft Data'!A:H,8,FALSE)</f>
        <v>2019, Round 1, Pick 3</v>
      </c>
    </row>
    <row r="33">
      <c r="A33" s="24" t="s">
        <v>4795</v>
      </c>
      <c r="B33" s="25" t="str">
        <f>IFERROR(__xludf.DUMMYFUNCTION("SPLIT(A33, "" "")"),"Kelsey")</f>
        <v>Kelsey</v>
      </c>
      <c r="C33" s="25" t="str">
        <f>IFERROR(__xludf.DUMMYFUNCTION("""COMPUTED_VALUE"""),"Mitchell")</f>
        <v>Mitchell</v>
      </c>
      <c r="D33" s="25" t="s">
        <v>4796</v>
      </c>
      <c r="E33" s="25">
        <v>68.0</v>
      </c>
      <c r="F33" s="25" t="s">
        <v>4797</v>
      </c>
      <c r="G33" s="25" t="s">
        <v>4668</v>
      </c>
      <c r="H33" s="25" t="s">
        <v>4669</v>
      </c>
      <c r="I33" s="25" t="s">
        <v>4638</v>
      </c>
      <c r="J33" s="26" t="s">
        <v>4798</v>
      </c>
      <c r="K33" s="27" t="str">
        <f>VLOOKUP(A33,'Draft Data'!A:H,8,FALSE)</f>
        <v>2018, Round 1, Pick 2</v>
      </c>
    </row>
    <row r="34">
      <c r="A34" s="24" t="s">
        <v>4799</v>
      </c>
      <c r="B34" s="25" t="str">
        <f>IFERROR(__xludf.DUMMYFUNCTION("SPLIT(A34, "" "")"),"Arike")</f>
        <v>Arike</v>
      </c>
      <c r="C34" s="25" t="str">
        <f>IFERROR(__xludf.DUMMYFUNCTION("""COMPUTED_VALUE"""),"Ogunbowale")</f>
        <v>Ogunbowale</v>
      </c>
      <c r="D34" s="25" t="s">
        <v>4800</v>
      </c>
      <c r="E34" s="25">
        <v>68.0</v>
      </c>
      <c r="F34" s="25" t="s">
        <v>4732</v>
      </c>
      <c r="G34" s="25" t="s">
        <v>4668</v>
      </c>
      <c r="H34" s="25" t="s">
        <v>4669</v>
      </c>
      <c r="I34" s="25" t="s">
        <v>4642</v>
      </c>
      <c r="J34" s="26" t="s">
        <v>4801</v>
      </c>
      <c r="K34" s="27" t="str">
        <f>VLOOKUP(A34,'Draft Data'!A:H,8,FALSE)</f>
        <v>2019, Round 1, Pick 5</v>
      </c>
    </row>
    <row r="35">
      <c r="A35" s="24" t="s">
        <v>4802</v>
      </c>
      <c r="B35" s="25" t="str">
        <f>IFERROR(__xludf.DUMMYFUNCTION("SPLIT(A35, "" "")"),"Nneka")</f>
        <v>Nneka</v>
      </c>
      <c r="C35" s="25" t="str">
        <f>IFERROR(__xludf.DUMMYFUNCTION("""COMPUTED_VALUE"""),"Ogwumike")</f>
        <v>Ogwumike</v>
      </c>
      <c r="D35" s="25" t="s">
        <v>4803</v>
      </c>
      <c r="E35" s="25">
        <v>74.0</v>
      </c>
      <c r="F35" s="25" t="s">
        <v>4804</v>
      </c>
      <c r="G35" s="25" t="s">
        <v>4668</v>
      </c>
      <c r="H35" s="25" t="s">
        <v>4700</v>
      </c>
      <c r="I35" s="25" t="s">
        <v>4733</v>
      </c>
      <c r="J35" s="26" t="s">
        <v>4805</v>
      </c>
      <c r="K35" s="27" t="s">
        <v>4806</v>
      </c>
    </row>
    <row r="36">
      <c r="A36" s="24" t="s">
        <v>4807</v>
      </c>
      <c r="B36" s="25" t="str">
        <f>IFERROR(__xludf.DUMMYFUNCTION("SPLIT(A36, "" "")"),"Kelsey")</f>
        <v>Kelsey</v>
      </c>
      <c r="C36" s="25" t="str">
        <f>IFERROR(__xludf.DUMMYFUNCTION("""COMPUTED_VALUE"""),"Plum")</f>
        <v>Plum</v>
      </c>
      <c r="D36" s="25" t="s">
        <v>4808</v>
      </c>
      <c r="E36" s="25">
        <v>68.0</v>
      </c>
      <c r="F36" s="25" t="s">
        <v>4809</v>
      </c>
      <c r="G36" s="25" t="s">
        <v>4668</v>
      </c>
      <c r="H36" s="25" t="s">
        <v>4669</v>
      </c>
      <c r="I36" s="25" t="s">
        <v>4646</v>
      </c>
      <c r="J36" s="26" t="s">
        <v>4810</v>
      </c>
      <c r="K36" s="27" t="str">
        <f>VLOOKUP(A36,'Draft Data'!A:H,8,FALSE)</f>
        <v>2017, Round 1, Pick 1</v>
      </c>
    </row>
    <row r="37">
      <c r="A37" s="24" t="s">
        <v>4811</v>
      </c>
      <c r="B37" s="25" t="str">
        <f>IFERROR(__xludf.DUMMYFUNCTION("SPLIT(A37, "" "")"),"Angel")</f>
        <v>Angel</v>
      </c>
      <c r="C37" s="25" t="str">
        <f>IFERROR(__xludf.DUMMYFUNCTION("""COMPUTED_VALUE"""),"Reese")</f>
        <v>Reese</v>
      </c>
      <c r="D37" s="25" t="s">
        <v>4812</v>
      </c>
      <c r="E37" s="25">
        <v>75.0</v>
      </c>
      <c r="F37" s="25" t="s">
        <v>4813</v>
      </c>
      <c r="G37" s="25" t="s">
        <v>4668</v>
      </c>
      <c r="H37" s="25" t="s">
        <v>4700</v>
      </c>
      <c r="I37" s="25" t="s">
        <v>4634</v>
      </c>
      <c r="J37" s="26" t="s">
        <v>4814</v>
      </c>
      <c r="K37" s="27" t="str">
        <f>VLOOKUP(A37,'Draft Data'!A:H,8,FALSE)</f>
        <v>2024, Round 1, Pick 7</v>
      </c>
    </row>
    <row r="38">
      <c r="A38" s="24" t="s">
        <v>4815</v>
      </c>
      <c r="B38" s="25" t="str">
        <f>IFERROR(__xludf.DUMMYFUNCTION("SPLIT(A38, "" "")"),"Satou")</f>
        <v>Satou</v>
      </c>
      <c r="C38" s="25" t="str">
        <f>IFERROR(__xludf.DUMMYFUNCTION("""COMPUTED_VALUE"""),"Sabally")</f>
        <v>Sabally</v>
      </c>
      <c r="D38" s="25" t="s">
        <v>4816</v>
      </c>
      <c r="E38" s="25">
        <v>76.0</v>
      </c>
      <c r="F38" s="25" t="s">
        <v>4759</v>
      </c>
      <c r="G38" s="25" t="s">
        <v>4668</v>
      </c>
      <c r="H38" s="25" t="s">
        <v>4700</v>
      </c>
      <c r="I38" s="25" t="s">
        <v>4642</v>
      </c>
      <c r="J38" s="26" t="s">
        <v>4817</v>
      </c>
      <c r="K38" s="27" t="str">
        <f>VLOOKUP(A38,'Draft Data'!A:H,8,FALSE)</f>
        <v>2020, Round 1, Pick 2</v>
      </c>
    </row>
    <row r="39">
      <c r="A39" s="24" t="s">
        <v>4818</v>
      </c>
      <c r="B39" s="25" t="str">
        <f>IFERROR(__xludf.DUMMYFUNCTION("SPLIT(A39, "" "")"),"Odyssey")</f>
        <v>Odyssey</v>
      </c>
      <c r="C39" s="25" t="str">
        <f>IFERROR(__xludf.DUMMYFUNCTION("""COMPUTED_VALUE"""),"Sims")</f>
        <v>Sims</v>
      </c>
      <c r="D39" s="25" t="s">
        <v>4819</v>
      </c>
      <c r="E39" s="25">
        <v>68.0</v>
      </c>
      <c r="F39" s="25" t="s">
        <v>4704</v>
      </c>
      <c r="G39" s="25" t="s">
        <v>4668</v>
      </c>
      <c r="H39" s="25" t="s">
        <v>4669</v>
      </c>
      <c r="I39" s="25" t="s">
        <v>4648</v>
      </c>
      <c r="J39" s="26" t="s">
        <v>4820</v>
      </c>
      <c r="K39" s="27" t="str">
        <f>VLOOKUP(A39,'Draft Data'!A:H,8,FALSE)</f>
        <v>2014, Round 1, Pick 2</v>
      </c>
    </row>
    <row r="40">
      <c r="A40" s="24" t="s">
        <v>4821</v>
      </c>
      <c r="B40" s="25" t="str">
        <f>IFERROR(__xludf.DUMMYFUNCTION("SPLIT(A40, "" "")"),"Alanna")</f>
        <v>Alanna</v>
      </c>
      <c r="C40" s="25" t="str">
        <f>IFERROR(__xludf.DUMMYFUNCTION("""COMPUTED_VALUE"""),"Smith")</f>
        <v>Smith</v>
      </c>
      <c r="D40" s="25" t="s">
        <v>4822</v>
      </c>
      <c r="E40" s="25">
        <v>76.0</v>
      </c>
      <c r="F40" s="25" t="s">
        <v>4804</v>
      </c>
      <c r="G40" s="25" t="s">
        <v>4786</v>
      </c>
      <c r="H40" s="25" t="s">
        <v>4700</v>
      </c>
      <c r="I40" s="25" t="s">
        <v>4630</v>
      </c>
      <c r="J40" s="26" t="s">
        <v>4823</v>
      </c>
      <c r="K40" s="27" t="str">
        <f>VLOOKUP(A40,'Draft Data'!A:H,8,FALSE)</f>
        <v>2019, Round 1, Pick 8</v>
      </c>
    </row>
    <row r="41">
      <c r="A41" s="24" t="s">
        <v>4824</v>
      </c>
      <c r="B41" s="25" t="str">
        <f>IFERROR(__xludf.DUMMYFUNCTION("SPLIT(A41, "" "")"),"NaLyssa")</f>
        <v>NaLyssa</v>
      </c>
      <c r="C41" s="25" t="str">
        <f>IFERROR(__xludf.DUMMYFUNCTION("""COMPUTED_VALUE"""),"Smith")</f>
        <v>Smith</v>
      </c>
      <c r="D41" s="25" t="s">
        <v>4825</v>
      </c>
      <c r="E41" s="25">
        <v>76.0</v>
      </c>
      <c r="F41" s="25" t="s">
        <v>4704</v>
      </c>
      <c r="G41" s="25" t="s">
        <v>4668</v>
      </c>
      <c r="H41" s="25" t="s">
        <v>4700</v>
      </c>
      <c r="I41" s="25" t="s">
        <v>4638</v>
      </c>
      <c r="J41" s="26" t="s">
        <v>4826</v>
      </c>
      <c r="K41" s="27" t="str">
        <f>VLOOKUP(A41,'Draft Data'!A:H,8,FALSE)</f>
        <v>2022, Round 1, Pick 2</v>
      </c>
    </row>
    <row r="42">
      <c r="A42" s="24" t="s">
        <v>4827</v>
      </c>
      <c r="B42" s="25" t="str">
        <f>IFERROR(__xludf.DUMMYFUNCTION("SPLIT(A42, "" "")"),"Azurá")</f>
        <v>Azurá</v>
      </c>
      <c r="C42" s="25" t="str">
        <f>IFERROR(__xludf.DUMMYFUNCTION("""COMPUTED_VALUE"""),"Stevens")</f>
        <v>Stevens</v>
      </c>
      <c r="D42" s="25" t="s">
        <v>4828</v>
      </c>
      <c r="E42" s="25">
        <v>78.0</v>
      </c>
      <c r="F42" s="25" t="s">
        <v>4713</v>
      </c>
      <c r="G42" s="25" t="s">
        <v>4668</v>
      </c>
      <c r="H42" s="25" t="s">
        <v>4685</v>
      </c>
      <c r="I42" s="25" t="s">
        <v>4648</v>
      </c>
      <c r="J42" s="26" t="s">
        <v>4829</v>
      </c>
      <c r="K42" s="27" t="s">
        <v>4830</v>
      </c>
    </row>
    <row r="43">
      <c r="A43" s="24" t="s">
        <v>4831</v>
      </c>
      <c r="B43" s="25" t="str">
        <f>IFERROR(__xludf.DUMMYFUNCTION("SPLIT(A43, "" "")"),"Breanna")</f>
        <v>Breanna</v>
      </c>
      <c r="C43" s="25" t="str">
        <f>IFERROR(__xludf.DUMMYFUNCTION("""COMPUTED_VALUE"""),"Stewart")</f>
        <v>Stewart</v>
      </c>
      <c r="D43" s="25" t="s">
        <v>4832</v>
      </c>
      <c r="E43" s="25">
        <v>76.0</v>
      </c>
      <c r="F43" s="25" t="s">
        <v>4713</v>
      </c>
      <c r="G43" s="25" t="s">
        <v>4668</v>
      </c>
      <c r="H43" s="25" t="s">
        <v>4700</v>
      </c>
      <c r="I43" s="25" t="s">
        <v>4628</v>
      </c>
      <c r="J43" s="26" t="s">
        <v>4833</v>
      </c>
      <c r="K43" s="27" t="str">
        <f>VLOOKUP(A43,'Draft Data'!A:H,8,FALSE)</f>
        <v>2016, Round 1, Pick 1</v>
      </c>
    </row>
    <row r="44">
      <c r="A44" s="24" t="s">
        <v>4834</v>
      </c>
      <c r="B44" s="25" t="str">
        <f>IFERROR(__xludf.DUMMYFUNCTION("SPLIT(A44, "" "")"),"Brittney")</f>
        <v>Brittney</v>
      </c>
      <c r="C44" s="25" t="str">
        <f>IFERROR(__xludf.DUMMYFUNCTION("""COMPUTED_VALUE"""),"Sykes")</f>
        <v>Sykes</v>
      </c>
      <c r="D44" s="25" t="s">
        <v>4835</v>
      </c>
      <c r="E44" s="25">
        <v>69.0</v>
      </c>
      <c r="F44" s="25" t="s">
        <v>4836</v>
      </c>
      <c r="G44" s="25" t="s">
        <v>4668</v>
      </c>
      <c r="H44" s="25" t="s">
        <v>4669</v>
      </c>
      <c r="I44" s="25" t="s">
        <v>4640</v>
      </c>
      <c r="J44" s="26" t="s">
        <v>4837</v>
      </c>
      <c r="K44" s="27" t="str">
        <f>VLOOKUP(A44,'Draft Data'!A:H,8,FALSE)</f>
        <v>2017, Round 1, Pick 7</v>
      </c>
    </row>
    <row r="45">
      <c r="A45" s="24" t="s">
        <v>4838</v>
      </c>
      <c r="B45" s="25" t="str">
        <f>IFERROR(__xludf.DUMMYFUNCTION("SPLIT(A45, "" "")"),"Diana")</f>
        <v>Diana</v>
      </c>
      <c r="C45" s="25" t="str">
        <f>IFERROR(__xludf.DUMMYFUNCTION("""COMPUTED_VALUE"""),"Taurasi")</f>
        <v>Taurasi</v>
      </c>
      <c r="D45" s="25" t="s">
        <v>4839</v>
      </c>
      <c r="E45" s="25">
        <v>72.0</v>
      </c>
      <c r="F45" s="25" t="s">
        <v>4713</v>
      </c>
      <c r="G45" s="25" t="s">
        <v>4668</v>
      </c>
      <c r="H45" s="25" t="s">
        <v>4669</v>
      </c>
      <c r="I45" s="25" t="s">
        <v>4650</v>
      </c>
      <c r="J45" s="26" t="s">
        <v>4840</v>
      </c>
      <c r="K45" s="27" t="str">
        <f>VLOOKUP(A45,'Draft Data'!A:H,8,FALSE)</f>
        <v>2004, Round 1, Pick 1</v>
      </c>
    </row>
    <row r="46">
      <c r="A46" s="24" t="s">
        <v>4841</v>
      </c>
      <c r="B46" s="25" t="str">
        <f>IFERROR(__xludf.DUMMYFUNCTION("SPLIT(A46, "" "")"),"Alyssa")</f>
        <v>Alyssa</v>
      </c>
      <c r="C46" s="25" t="str">
        <f>IFERROR(__xludf.DUMMYFUNCTION("""COMPUTED_VALUE"""),"Thomas")</f>
        <v>Thomas</v>
      </c>
      <c r="D46" s="25" t="s">
        <v>4842</v>
      </c>
      <c r="E46" s="25">
        <v>74.0</v>
      </c>
      <c r="F46" s="25" t="s">
        <v>4767</v>
      </c>
      <c r="G46" s="25" t="s">
        <v>4668</v>
      </c>
      <c r="H46" s="25" t="s">
        <v>4700</v>
      </c>
      <c r="I46" s="25" t="s">
        <v>4680</v>
      </c>
      <c r="J46" s="26" t="s">
        <v>4843</v>
      </c>
      <c r="K46" s="27" t="str">
        <f>VLOOKUP(A46,'Draft Data'!A:H,8,FALSE)</f>
        <v>2014, Round 1, Pick 4</v>
      </c>
    </row>
    <row r="47">
      <c r="A47" s="24" t="s">
        <v>4844</v>
      </c>
      <c r="B47" s="25" t="str">
        <f>IFERROR(__xludf.DUMMYFUNCTION("SPLIT(A47, "" "")"),"Courtney")</f>
        <v>Courtney</v>
      </c>
      <c r="C47" s="25" t="str">
        <f>IFERROR(__xludf.DUMMYFUNCTION("""COMPUTED_VALUE"""),"Williams")</f>
        <v>Williams</v>
      </c>
      <c r="D47" s="25" t="s">
        <v>4845</v>
      </c>
      <c r="E47" s="25">
        <v>68.0</v>
      </c>
      <c r="F47" s="25" t="s">
        <v>4846</v>
      </c>
      <c r="G47" s="25" t="s">
        <v>4668</v>
      </c>
      <c r="H47" s="25" t="s">
        <v>4669</v>
      </c>
      <c r="I47" s="25" t="s">
        <v>4630</v>
      </c>
      <c r="J47" s="26" t="s">
        <v>4847</v>
      </c>
      <c r="K47" s="27" t="str">
        <f>VLOOKUP(A47,'Draft Data'!A:H,8,FALSE)</f>
        <v>2016, Round 1, Pick 8</v>
      </c>
    </row>
    <row r="48">
      <c r="A48" s="24" t="s">
        <v>4848</v>
      </c>
      <c r="B48" s="25" t="str">
        <f>IFERROR(__xludf.DUMMYFUNCTION("SPLIT(A48, "" "")"),"Elizabeth")</f>
        <v>Elizabeth</v>
      </c>
      <c r="C48" s="25" t="str">
        <f>IFERROR(__xludf.DUMMYFUNCTION("""COMPUTED_VALUE"""),"Williams")</f>
        <v>Williams</v>
      </c>
      <c r="D48" s="25" t="s">
        <v>4849</v>
      </c>
      <c r="E48" s="25">
        <v>75.0</v>
      </c>
      <c r="F48" s="25" t="s">
        <v>4850</v>
      </c>
      <c r="G48" s="25" t="s">
        <v>4851</v>
      </c>
      <c r="H48" s="25" t="s">
        <v>4674</v>
      </c>
      <c r="I48" s="25" t="s">
        <v>4634</v>
      </c>
      <c r="J48" s="26" t="s">
        <v>4852</v>
      </c>
      <c r="K48" s="27" t="str">
        <f>VLOOKUP(A48,'Draft Data'!A:H,8,FALSE)</f>
        <v>2015, Round 1, Pick 4</v>
      </c>
    </row>
    <row r="49">
      <c r="A49" s="24" t="s">
        <v>4853</v>
      </c>
      <c r="B49" s="25" t="str">
        <f>IFERROR(__xludf.DUMMYFUNCTION("SPLIT(A49, "" "")"),"Gabby")</f>
        <v>Gabby</v>
      </c>
      <c r="C49" s="25" t="str">
        <f>IFERROR(__xludf.DUMMYFUNCTION("""COMPUTED_VALUE"""),"Williams")</f>
        <v>Williams</v>
      </c>
      <c r="D49" s="25" t="s">
        <v>4854</v>
      </c>
      <c r="E49" s="25">
        <v>71.0</v>
      </c>
      <c r="F49" s="25" t="s">
        <v>4713</v>
      </c>
      <c r="G49" s="25" t="s">
        <v>4668</v>
      </c>
      <c r="H49" s="25" t="s">
        <v>4700</v>
      </c>
      <c r="I49" s="25" t="s">
        <v>4733</v>
      </c>
      <c r="J49" s="26" t="s">
        <v>4855</v>
      </c>
      <c r="K49" s="27" t="str">
        <f>VLOOKUP(A49,'Draft Data'!A:H,8,FALSE)</f>
        <v>2018, Round 1, Pick 4</v>
      </c>
    </row>
    <row r="50">
      <c r="A50" s="24" t="s">
        <v>4856</v>
      </c>
      <c r="B50" s="25" t="str">
        <f>IFERROR(__xludf.DUMMYFUNCTION("SPLIT(A50, "" "")"),"A'ja")</f>
        <v>A'ja</v>
      </c>
      <c r="C50" s="25" t="str">
        <f>IFERROR(__xludf.DUMMYFUNCTION("""COMPUTED_VALUE"""),"Wilson")</f>
        <v>Wilson</v>
      </c>
      <c r="D50" s="25" t="s">
        <v>4857</v>
      </c>
      <c r="E50" s="25">
        <v>76.0</v>
      </c>
      <c r="F50" s="25" t="s">
        <v>4684</v>
      </c>
      <c r="G50" s="25" t="s">
        <v>4668</v>
      </c>
      <c r="H50" s="25" t="s">
        <v>4694</v>
      </c>
      <c r="I50" s="25" t="s">
        <v>4646</v>
      </c>
      <c r="J50" s="26" t="s">
        <v>4858</v>
      </c>
      <c r="K50" s="27" t="str">
        <f>VLOOKUP(A50,'Draft Data'!A:H,8,FALSE)</f>
        <v>2018, Round 1, Pick 1</v>
      </c>
    </row>
    <row r="51">
      <c r="A51" s="24" t="s">
        <v>4859</v>
      </c>
      <c r="B51" s="25" t="str">
        <f>IFERROR(__xludf.DUMMYFUNCTION("SPLIT(A51, "" "")"),"Jackie")</f>
        <v>Jackie</v>
      </c>
      <c r="C51" s="25" t="str">
        <f>IFERROR(__xludf.DUMMYFUNCTION("""COMPUTED_VALUE"""),"Young")</f>
        <v>Young</v>
      </c>
      <c r="D51" s="25" t="s">
        <v>4860</v>
      </c>
      <c r="E51" s="25">
        <v>72.0</v>
      </c>
      <c r="F51" s="25" t="s">
        <v>4732</v>
      </c>
      <c r="G51" s="25" t="s">
        <v>4668</v>
      </c>
      <c r="H51" s="25" t="s">
        <v>4669</v>
      </c>
      <c r="I51" s="25" t="s">
        <v>4646</v>
      </c>
      <c r="J51" s="26" t="s">
        <v>4861</v>
      </c>
      <c r="K51" s="27" t="str">
        <f>VLOOKUP(A51,'Draft Data'!A:H,8,FALSE)</f>
        <v>2019, Round 1, Pick 1</v>
      </c>
    </row>
    <row r="52">
      <c r="A52" s="28" t="s">
        <v>4862</v>
      </c>
      <c r="B52" s="29" t="str">
        <f>IFERROR(__xludf.DUMMYFUNCTION("SPLIT(A52, "" "")"),"Rachel")</f>
        <v>Rachel</v>
      </c>
      <c r="C52" s="29" t="str">
        <f>IFERROR(__xludf.DUMMYFUNCTION("""COMPUTED_VALUE"""),"Banham")</f>
        <v>Banham</v>
      </c>
      <c r="D52" s="29" t="s">
        <v>4863</v>
      </c>
      <c r="E52" s="29">
        <v>70.0</v>
      </c>
      <c r="F52" s="29" t="s">
        <v>4864</v>
      </c>
      <c r="G52" s="29" t="s">
        <v>4668</v>
      </c>
      <c r="H52" s="29" t="s">
        <v>4669</v>
      </c>
      <c r="I52" s="29" t="s">
        <v>4634</v>
      </c>
      <c r="J52" s="30" t="s">
        <v>4865</v>
      </c>
      <c r="K52" s="27" t="str">
        <f>VLOOKUP(A52,'Draft Data'!A:H,8,FALSE)</f>
        <v>2016, Round 1, Pick 4</v>
      </c>
    </row>
    <row r="53">
      <c r="A53" s="28" t="s">
        <v>4866</v>
      </c>
      <c r="B53" s="29" t="str">
        <f>IFERROR(__xludf.DUMMYFUNCTION("SPLIT(A53, "" "")"),"Aerial")</f>
        <v>Aerial</v>
      </c>
      <c r="C53" s="29" t="str">
        <f>IFERROR(__xludf.DUMMYFUNCTION("""COMPUTED_VALUE"""),"Powers")</f>
        <v>Powers</v>
      </c>
      <c r="D53" s="29" t="s">
        <v>4762</v>
      </c>
      <c r="E53" s="29">
        <v>71.0</v>
      </c>
      <c r="F53" s="29" t="s">
        <v>4867</v>
      </c>
      <c r="G53" s="29" t="s">
        <v>4668</v>
      </c>
      <c r="H53" s="29" t="s">
        <v>4669</v>
      </c>
      <c r="I53" s="29" t="s">
        <v>4632</v>
      </c>
      <c r="J53" s="30" t="s">
        <v>4868</v>
      </c>
      <c r="K53" s="27" t="str">
        <f>VLOOKUP(A53,'Draft Data'!A:H,8,FALSE)</f>
        <v>2016, Round 1, Pick 5</v>
      </c>
    </row>
    <row r="54">
      <c r="A54" s="28" t="s">
        <v>4869</v>
      </c>
      <c r="B54" s="29" t="str">
        <f>IFERROR(__xludf.DUMMYFUNCTION("SPLIT(A54, "" "")"),"Tiffany")</f>
        <v>Tiffany</v>
      </c>
      <c r="C54" s="29" t="str">
        <f>IFERROR(__xludf.DUMMYFUNCTION("""COMPUTED_VALUE"""),"Mitchell")</f>
        <v>Mitchell</v>
      </c>
      <c r="D54" s="29" t="s">
        <v>4870</v>
      </c>
      <c r="E54" s="29">
        <v>69.0</v>
      </c>
      <c r="F54" s="29" t="s">
        <v>4684</v>
      </c>
      <c r="G54" s="29" t="s">
        <v>4668</v>
      </c>
      <c r="H54" s="29" t="s">
        <v>4669</v>
      </c>
      <c r="I54" s="29" t="s">
        <v>4680</v>
      </c>
      <c r="J54" s="30" t="s">
        <v>4871</v>
      </c>
      <c r="K54" s="27" t="str">
        <f>VLOOKUP(A54,'Draft Data'!A:H,8,FALSE)</f>
        <v>2016, Round 1, Pick 9</v>
      </c>
    </row>
    <row r="55">
      <c r="A55" s="28" t="s">
        <v>4872</v>
      </c>
      <c r="B55" s="29" t="str">
        <f>IFERROR(__xludf.DUMMYFUNCTION("SPLIT(A55, "" "")"),"Temi")</f>
        <v>Temi</v>
      </c>
      <c r="C55" s="29" t="str">
        <f>IFERROR(__xludf.DUMMYFUNCTION("""COMPUTED_VALUE"""),"Fagbenle")</f>
        <v>Fagbenle</v>
      </c>
      <c r="D55" s="29" t="s">
        <v>4812</v>
      </c>
      <c r="E55" s="29">
        <v>76.0</v>
      </c>
      <c r="F55" s="29" t="s">
        <v>4873</v>
      </c>
      <c r="G55" s="29" t="s">
        <v>4851</v>
      </c>
      <c r="H55" s="29" t="s">
        <v>4694</v>
      </c>
      <c r="I55" s="29" t="s">
        <v>4638</v>
      </c>
      <c r="J55" s="30" t="s">
        <v>4874</v>
      </c>
      <c r="K55" s="27" t="str">
        <f>VLOOKUP(A55,'Draft Data'!A:H,8,FALSE)</f>
        <v>2016, Round 3, Pick 11</v>
      </c>
    </row>
    <row r="56">
      <c r="A56" s="28" t="s">
        <v>4875</v>
      </c>
      <c r="B56" s="29" t="str">
        <f>IFERROR(__xludf.DUMMYFUNCTION("SPLIT(A56, "" "")"),"Sami")</f>
        <v>Sami</v>
      </c>
      <c r="C56" s="29" t="str">
        <f>IFERROR(__xludf.DUMMYFUNCTION("""COMPUTED_VALUE"""),"Whitcomb")</f>
        <v>Whitcomb</v>
      </c>
      <c r="D56" s="29" t="s">
        <v>4876</v>
      </c>
      <c r="E56" s="29">
        <v>70.0</v>
      </c>
      <c r="F56" s="29" t="s">
        <v>4809</v>
      </c>
      <c r="G56" s="29" t="s">
        <v>4786</v>
      </c>
      <c r="H56" s="29" t="s">
        <v>4669</v>
      </c>
      <c r="I56" s="29" t="s">
        <v>4733</v>
      </c>
      <c r="J56" s="30" t="s">
        <v>4877</v>
      </c>
      <c r="K56" s="31" t="s">
        <v>4878</v>
      </c>
    </row>
    <row r="57">
      <c r="A57" s="28" t="s">
        <v>4879</v>
      </c>
      <c r="B57" s="29" t="str">
        <f>IFERROR(__xludf.DUMMYFUNCTION("SPLIT(A57, "" "")"),"Lindsay")</f>
        <v>Lindsay</v>
      </c>
      <c r="C57" s="29" t="str">
        <f>IFERROR(__xludf.DUMMYFUNCTION("""COMPUTED_VALUE"""),"Allen")</f>
        <v>Allen</v>
      </c>
      <c r="D57" s="29" t="s">
        <v>4880</v>
      </c>
      <c r="E57" s="29">
        <v>68.0</v>
      </c>
      <c r="F57" s="29" t="s">
        <v>4732</v>
      </c>
      <c r="G57" s="29" t="s">
        <v>4668</v>
      </c>
      <c r="H57" s="29" t="s">
        <v>4669</v>
      </c>
      <c r="I57" s="29" t="s">
        <v>4634</v>
      </c>
      <c r="J57" s="30" t="s">
        <v>4881</v>
      </c>
      <c r="K57" s="27" t="str">
        <f>VLOOKUP(A57,'Draft Data'!A:H,8,FALSE)</f>
        <v>2017, Round 2, Pick 2</v>
      </c>
    </row>
    <row r="58">
      <c r="A58" s="28" t="s">
        <v>4882</v>
      </c>
      <c r="B58" s="29" t="str">
        <f>IFERROR(__xludf.DUMMYFUNCTION("SPLIT(A58, "" "")"),"Shatori")</f>
        <v>Shatori</v>
      </c>
      <c r="C58" s="29" t="str">
        <f>IFERROR(__xludf.DUMMYFUNCTION("""COMPUTED_VALUE"""),"Walker-Kimbrough")</f>
        <v>Walker-Kimbrough</v>
      </c>
      <c r="D58" s="29" t="s">
        <v>4883</v>
      </c>
      <c r="E58" s="29">
        <v>69.0</v>
      </c>
      <c r="F58" s="29" t="s">
        <v>4767</v>
      </c>
      <c r="G58" s="29" t="s">
        <v>4668</v>
      </c>
      <c r="H58" s="29" t="s">
        <v>4669</v>
      </c>
      <c r="I58" s="29" t="s">
        <v>4640</v>
      </c>
      <c r="J58" s="30" t="s">
        <v>4884</v>
      </c>
      <c r="K58" s="27" t="str">
        <f>VLOOKUP(A58,'Draft Data'!A:H,8,FALSE)</f>
        <v>2017, Round 1, Pick 6</v>
      </c>
    </row>
    <row r="59">
      <c r="A59" s="28" t="s">
        <v>4885</v>
      </c>
      <c r="B59" s="29" t="str">
        <f>IFERROR(__xludf.DUMMYFUNCTION("SPLIT(A59, "" "")"),"Karlie")</f>
        <v>Karlie</v>
      </c>
      <c r="C59" s="29" t="str">
        <f>IFERROR(__xludf.DUMMYFUNCTION("""COMPUTED_VALUE"""),"Samuelson")</f>
        <v>Samuelson</v>
      </c>
      <c r="D59" s="29" t="s">
        <v>4886</v>
      </c>
      <c r="E59" s="29">
        <v>72.0</v>
      </c>
      <c r="F59" s="29" t="s">
        <v>4804</v>
      </c>
      <c r="G59" s="29" t="s">
        <v>4668</v>
      </c>
      <c r="H59" s="29" t="s">
        <v>4669</v>
      </c>
      <c r="I59" s="29" t="s">
        <v>4640</v>
      </c>
      <c r="J59" s="30" t="s">
        <v>4887</v>
      </c>
      <c r="K59" s="31" t="s">
        <v>4878</v>
      </c>
    </row>
    <row r="60">
      <c r="A60" s="28" t="s">
        <v>4888</v>
      </c>
      <c r="B60" s="29" t="str">
        <f>IFERROR(__xludf.DUMMYFUNCTION("SPLIT(A60, "" "")"),"Cecilia")</f>
        <v>Cecilia</v>
      </c>
      <c r="C60" s="29" t="str">
        <f>IFERROR(__xludf.DUMMYFUNCTION("""COMPUTED_VALUE"""),"Zandalasini")</f>
        <v>Zandalasini</v>
      </c>
      <c r="D60" s="29" t="s">
        <v>4889</v>
      </c>
      <c r="E60" s="29">
        <v>74.0</v>
      </c>
      <c r="F60" s="29" t="s">
        <v>4890</v>
      </c>
      <c r="G60" s="29" t="s">
        <v>4891</v>
      </c>
      <c r="H60" s="29" t="s">
        <v>4700</v>
      </c>
      <c r="I60" s="29" t="s">
        <v>4630</v>
      </c>
      <c r="J60" s="30" t="s">
        <v>4892</v>
      </c>
      <c r="K60" s="31" t="s">
        <v>4878</v>
      </c>
    </row>
    <row r="61">
      <c r="A61" s="28" t="s">
        <v>4893</v>
      </c>
      <c r="B61" s="29" t="str">
        <f>IFERROR(__xludf.DUMMYFUNCTION("SPLIT(A61, "" "")"),"Monique")</f>
        <v>Monique</v>
      </c>
      <c r="C61" s="29" t="str">
        <f>IFERROR(__xludf.DUMMYFUNCTION("""COMPUTED_VALUE"""),"Billings")</f>
        <v>Billings</v>
      </c>
      <c r="D61" s="29" t="s">
        <v>4894</v>
      </c>
      <c r="E61" s="29">
        <v>76.0</v>
      </c>
      <c r="F61" s="29" t="s">
        <v>4689</v>
      </c>
      <c r="G61" s="29" t="s">
        <v>4668</v>
      </c>
      <c r="H61" s="29" t="s">
        <v>4700</v>
      </c>
      <c r="I61" s="29" t="s">
        <v>4650</v>
      </c>
      <c r="J61" s="30" t="s">
        <v>4895</v>
      </c>
      <c r="K61" s="27" t="str">
        <f>VLOOKUP(A61,'Draft Data'!A:H,8,FALSE)</f>
        <v>2018, Round 2, Pick 3</v>
      </c>
    </row>
    <row r="62">
      <c r="A62" s="28" t="s">
        <v>4896</v>
      </c>
      <c r="B62" s="29" t="str">
        <f>IFERROR(__xludf.DUMMYFUNCTION("SPLIT(A62, "" "")"),"Lexie")</f>
        <v>Lexie</v>
      </c>
      <c r="C62" s="29" t="str">
        <f>IFERROR(__xludf.DUMMYFUNCTION("""COMPUTED_VALUE"""),"Brown")</f>
        <v>Brown</v>
      </c>
      <c r="D62" s="29" t="s">
        <v>4897</v>
      </c>
      <c r="E62" s="29">
        <v>69.0</v>
      </c>
      <c r="F62" s="29" t="s">
        <v>4850</v>
      </c>
      <c r="G62" s="29" t="s">
        <v>4668</v>
      </c>
      <c r="H62" s="29" t="s">
        <v>4669</v>
      </c>
      <c r="I62" s="29" t="s">
        <v>4648</v>
      </c>
      <c r="J62" s="30" t="s">
        <v>4898</v>
      </c>
      <c r="K62" s="27" t="str">
        <f>VLOOKUP(A62,'Draft Data'!A:H,8,FALSE)</f>
        <v>2018, Round 1, Pick 9</v>
      </c>
    </row>
    <row r="63">
      <c r="A63" s="28" t="s">
        <v>4899</v>
      </c>
      <c r="B63" s="29" t="str">
        <f>IFERROR(__xludf.DUMMYFUNCTION("SPLIT(A63, "" "")"),"Diamond")</f>
        <v>Diamond</v>
      </c>
      <c r="C63" s="29" t="str">
        <f>IFERROR(__xludf.DUMMYFUNCTION("""COMPUTED_VALUE"""),"DeShields")</f>
        <v>DeShields</v>
      </c>
      <c r="D63" s="29" t="s">
        <v>4900</v>
      </c>
      <c r="E63" s="29">
        <v>73.0</v>
      </c>
      <c r="F63" s="29" t="s">
        <v>4763</v>
      </c>
      <c r="G63" s="29" t="s">
        <v>4668</v>
      </c>
      <c r="H63" s="29" t="s">
        <v>4669</v>
      </c>
      <c r="I63" s="29" t="s">
        <v>4634</v>
      </c>
      <c r="J63" s="30" t="s">
        <v>4901</v>
      </c>
      <c r="K63" s="27" t="str">
        <f>VLOOKUP(A63,'Draft Data'!A:H,8,FALSE)</f>
        <v>2018, Round 1, Pick 3</v>
      </c>
    </row>
    <row r="64">
      <c r="A64" s="28" t="s">
        <v>4902</v>
      </c>
      <c r="B64" s="29" t="str">
        <f>IFERROR(__xludf.DUMMYFUNCTION("SPLIT(A64, "" "")"),"Myisha")</f>
        <v>Myisha</v>
      </c>
      <c r="C64" s="29" t="str">
        <f>IFERROR(__xludf.DUMMYFUNCTION("""COMPUTED_VALUE"""),"Hines-Allen")</f>
        <v>Hines-Allen</v>
      </c>
      <c r="D64" s="29" t="s">
        <v>4903</v>
      </c>
      <c r="E64" s="29">
        <v>73.0</v>
      </c>
      <c r="F64" s="29" t="s">
        <v>4904</v>
      </c>
      <c r="G64" s="29" t="s">
        <v>4668</v>
      </c>
      <c r="H64" s="29" t="s">
        <v>4700</v>
      </c>
      <c r="I64" s="29" t="s">
        <v>4630</v>
      </c>
      <c r="J64" s="30" t="s">
        <v>4905</v>
      </c>
      <c r="K64" s="27" t="str">
        <f>VLOOKUP(A64,'Draft Data'!A:H,8,FALSE)</f>
        <v>2018, Round 2, Pick 7</v>
      </c>
    </row>
    <row r="65">
      <c r="A65" s="28" t="s">
        <v>4906</v>
      </c>
      <c r="B65" s="29" t="str">
        <f>IFERROR(__xludf.DUMMYFUNCTION("SPLIT(A65, "" "")"),"Kia")</f>
        <v>Kia</v>
      </c>
      <c r="C65" s="29" t="str">
        <f>IFERROR(__xludf.DUMMYFUNCTION("""COMPUTED_VALUE"""),"Nurse")</f>
        <v>Nurse</v>
      </c>
      <c r="D65" s="29" t="s">
        <v>4907</v>
      </c>
      <c r="E65" s="29">
        <v>72.0</v>
      </c>
      <c r="F65" s="29" t="s">
        <v>4713</v>
      </c>
      <c r="G65" s="29" t="s">
        <v>4699</v>
      </c>
      <c r="H65" s="29" t="s">
        <v>4669</v>
      </c>
      <c r="I65" s="29" t="s">
        <v>4648</v>
      </c>
      <c r="J65" s="30" t="s">
        <v>4908</v>
      </c>
      <c r="K65" s="27" t="str">
        <f>VLOOKUP(A65,'Draft Data'!A:H,8,FALSE)</f>
        <v>2018, Round 1, Pick 10</v>
      </c>
    </row>
    <row r="66">
      <c r="A66" s="28" t="s">
        <v>4909</v>
      </c>
      <c r="B66" s="29" t="str">
        <f>IFERROR(__xludf.DUMMYFUNCTION("SPLIT(A66, "" "")"),"Kristy")</f>
        <v>Kristy</v>
      </c>
      <c r="C66" s="29" t="str">
        <f>IFERROR(__xludf.DUMMYFUNCTION("""COMPUTED_VALUE"""),"Wallace")</f>
        <v>Wallace</v>
      </c>
      <c r="D66" s="29" t="s">
        <v>4910</v>
      </c>
      <c r="E66" s="29">
        <v>71.0</v>
      </c>
      <c r="F66" s="29" t="s">
        <v>4704</v>
      </c>
      <c r="G66" s="29" t="s">
        <v>4786</v>
      </c>
      <c r="H66" s="29" t="s">
        <v>4669</v>
      </c>
      <c r="I66" s="29" t="s">
        <v>4638</v>
      </c>
      <c r="J66" s="30" t="s">
        <v>4911</v>
      </c>
      <c r="K66" s="27" t="str">
        <f>VLOOKUP(A66,'Draft Data'!A:H,8,FALSE)</f>
        <v>2018, Round 2, Pick 4</v>
      </c>
    </row>
    <row r="67">
      <c r="A67" s="28" t="s">
        <v>4912</v>
      </c>
      <c r="B67" s="29" t="s">
        <v>4913</v>
      </c>
      <c r="C67" s="29" t="s">
        <v>4914</v>
      </c>
      <c r="D67" s="29" t="s">
        <v>4886</v>
      </c>
      <c r="E67" s="29">
        <v>75.0</v>
      </c>
      <c r="F67" s="29" t="s">
        <v>4713</v>
      </c>
      <c r="G67" s="29" t="s">
        <v>4668</v>
      </c>
      <c r="H67" s="29" t="s">
        <v>4700</v>
      </c>
      <c r="I67" s="29" t="s">
        <v>4638</v>
      </c>
      <c r="J67" s="30" t="s">
        <v>4915</v>
      </c>
      <c r="K67" s="27" t="str">
        <f>VLOOKUP(A67,'Draft Data'!A:H,8,FALSE)</f>
        <v>2019, Round 1, Pick 4</v>
      </c>
    </row>
    <row r="68">
      <c r="A68" s="28" t="s">
        <v>4916</v>
      </c>
      <c r="B68" s="29" t="str">
        <f>IFERROR(__xludf.DUMMYFUNCTION("SPLIT(A68, "" "")"),"Kalani")</f>
        <v>Kalani</v>
      </c>
      <c r="C68" s="29" t="str">
        <f>IFERROR(__xludf.DUMMYFUNCTION("""COMPUTED_VALUE"""),"Brown")</f>
        <v>Brown</v>
      </c>
      <c r="D68" s="29" t="s">
        <v>4917</v>
      </c>
      <c r="E68" s="29">
        <v>79.0</v>
      </c>
      <c r="F68" s="29" t="s">
        <v>4704</v>
      </c>
      <c r="G68" s="29" t="s">
        <v>4668</v>
      </c>
      <c r="H68" s="29" t="s">
        <v>4694</v>
      </c>
      <c r="I68" s="29" t="s">
        <v>4642</v>
      </c>
      <c r="J68" s="30" t="s">
        <v>4918</v>
      </c>
      <c r="K68" s="27" t="str">
        <f>VLOOKUP(A68,'Draft Data'!A:H,8,FALSE)</f>
        <v>2019, Round 1, Pick 7</v>
      </c>
    </row>
    <row r="69">
      <c r="A69" s="28" t="s">
        <v>4919</v>
      </c>
      <c r="B69" s="29" t="str">
        <f>IFERROR(__xludf.DUMMYFUNCTION("SPLIT(A69, "" "")"),"Sophie")</f>
        <v>Sophie</v>
      </c>
      <c r="C69" s="29" t="str">
        <f>IFERROR(__xludf.DUMMYFUNCTION("""COMPUTED_VALUE"""),"Cunningham")</f>
        <v>Cunningham</v>
      </c>
      <c r="D69" s="29" t="s">
        <v>4920</v>
      </c>
      <c r="E69" s="29">
        <v>73.0</v>
      </c>
      <c r="F69" s="29" t="s">
        <v>4921</v>
      </c>
      <c r="G69" s="29" t="s">
        <v>4668</v>
      </c>
      <c r="H69" s="29" t="s">
        <v>4669</v>
      </c>
      <c r="I69" s="29" t="s">
        <v>4650</v>
      </c>
      <c r="J69" s="30" t="s">
        <v>4922</v>
      </c>
      <c r="K69" s="27" t="str">
        <f>VLOOKUP(A69,'Draft Data'!A:H,8,FALSE)</f>
        <v>2019, Round 2, Pick 1</v>
      </c>
    </row>
    <row r="70">
      <c r="A70" s="28" t="s">
        <v>4923</v>
      </c>
      <c r="B70" s="29" t="str">
        <f>IFERROR(__xludf.DUMMYFUNCTION("SPLIT(A70, "" "")"),"Natisha")</f>
        <v>Natisha</v>
      </c>
      <c r="C70" s="29" t="str">
        <f>IFERROR(__xludf.DUMMYFUNCTION("""COMPUTED_VALUE"""),"Hiedeman")</f>
        <v>Hiedeman</v>
      </c>
      <c r="D70" s="29" t="s">
        <v>4924</v>
      </c>
      <c r="E70" s="29">
        <v>68.0</v>
      </c>
      <c r="F70" s="29" t="s">
        <v>4925</v>
      </c>
      <c r="G70" s="29" t="s">
        <v>4668</v>
      </c>
      <c r="H70" s="29" t="s">
        <v>4669</v>
      </c>
      <c r="I70" s="29" t="s">
        <v>4630</v>
      </c>
      <c r="J70" s="30" t="s">
        <v>4926</v>
      </c>
      <c r="K70" s="27" t="str">
        <f>VLOOKUP(A70,'Draft Data'!A:H,8,FALSE)</f>
        <v>2019, Round 2, Pick 6</v>
      </c>
    </row>
    <row r="71">
      <c r="A71" s="28" t="s">
        <v>4927</v>
      </c>
      <c r="B71" s="29" t="str">
        <f>IFERROR(__xludf.DUMMYFUNCTION("SPLIT(A71, "" "")"),"Li")</f>
        <v>Li</v>
      </c>
      <c r="C71" s="29" t="str">
        <f>IFERROR(__xludf.DUMMYFUNCTION("""COMPUTED_VALUE"""),"Yueru")</f>
        <v>Yueru</v>
      </c>
      <c r="D71" s="29" t="s">
        <v>4928</v>
      </c>
      <c r="E71" s="29">
        <v>79.0</v>
      </c>
      <c r="F71" s="32"/>
      <c r="G71" s="29" t="s">
        <v>4929</v>
      </c>
      <c r="H71" s="29" t="s">
        <v>4694</v>
      </c>
      <c r="I71" s="29" t="s">
        <v>4648</v>
      </c>
      <c r="J71" s="30" t="s">
        <v>4930</v>
      </c>
      <c r="K71" s="27" t="str">
        <f>VLOOKUP(A71,'Draft Data'!A:H,8,FALSE)</f>
        <v>2019, Round 3, Pick 11</v>
      </c>
    </row>
    <row r="72">
      <c r="A72" s="28" t="s">
        <v>4931</v>
      </c>
      <c r="B72" s="29" t="str">
        <f>IFERROR(__xludf.DUMMYFUNCTION("SPLIT(A72, "" "")"),"Leonie")</f>
        <v>Leonie</v>
      </c>
      <c r="C72" s="29" t="str">
        <f>IFERROR(__xludf.DUMMYFUNCTION("""COMPUTED_VALUE"""),"Fiebich")</f>
        <v>Fiebich</v>
      </c>
      <c r="D72" s="29" t="s">
        <v>4932</v>
      </c>
      <c r="E72" s="29">
        <v>76.0</v>
      </c>
      <c r="F72" s="32"/>
      <c r="G72" s="29" t="s">
        <v>4933</v>
      </c>
      <c r="H72" s="29" t="s">
        <v>4700</v>
      </c>
      <c r="I72" s="29" t="s">
        <v>4628</v>
      </c>
      <c r="J72" s="30" t="s">
        <v>4934</v>
      </c>
      <c r="K72" s="27" t="str">
        <f>VLOOKUP(A72,'Draft Data'!A:H,8,FALSE)</f>
        <v>2020, Round 2, Pick 10</v>
      </c>
    </row>
    <row r="73">
      <c r="A73" s="28" t="s">
        <v>4935</v>
      </c>
      <c r="B73" s="29" t="str">
        <f>IFERROR(__xludf.DUMMYFUNCTION("SPLIT(A73, "" "")"),"Dana")</f>
        <v>Dana</v>
      </c>
      <c r="C73" s="29" t="str">
        <f>IFERROR(__xludf.DUMMYFUNCTION("""COMPUTED_VALUE"""),"Evans")</f>
        <v>Evans</v>
      </c>
      <c r="D73" s="29" t="s">
        <v>4936</v>
      </c>
      <c r="E73" s="29">
        <v>66.0</v>
      </c>
      <c r="F73" s="29" t="s">
        <v>4904</v>
      </c>
      <c r="G73" s="29" t="s">
        <v>4668</v>
      </c>
      <c r="H73" s="29" t="s">
        <v>4669</v>
      </c>
      <c r="I73" s="29" t="s">
        <v>4634</v>
      </c>
      <c r="J73" s="30" t="s">
        <v>4937</v>
      </c>
      <c r="K73" s="27" t="str">
        <f>VLOOKUP(A73,'Draft Data'!A:H,8,FALSE)</f>
        <v>2021, Round 2, Pick 1</v>
      </c>
    </row>
    <row r="74">
      <c r="A74" s="28" t="s">
        <v>4938</v>
      </c>
      <c r="B74" s="29" t="str">
        <f>IFERROR(__xludf.DUMMYFUNCTION("SPLIT(A74, "" "")"),"Michaela")</f>
        <v>Michaela</v>
      </c>
      <c r="C74" s="29" t="str">
        <f>IFERROR(__xludf.DUMMYFUNCTION("""COMPUTED_VALUE"""),"Onyenwere")</f>
        <v>Onyenwere</v>
      </c>
      <c r="D74" s="29" t="s">
        <v>4939</v>
      </c>
      <c r="E74" s="29">
        <v>72.0</v>
      </c>
      <c r="F74" s="29" t="s">
        <v>4689</v>
      </c>
      <c r="G74" s="29" t="s">
        <v>4668</v>
      </c>
      <c r="H74" s="29" t="s">
        <v>4700</v>
      </c>
      <c r="I74" s="29" t="s">
        <v>4634</v>
      </c>
      <c r="J74" s="30" t="s">
        <v>4940</v>
      </c>
      <c r="K74" s="27" t="str">
        <f>VLOOKUP(A74,'Draft Data'!A:H,8,FALSE)</f>
        <v>2021, Round 1, Pick 6</v>
      </c>
    </row>
    <row r="75">
      <c r="A75" s="28" t="s">
        <v>4941</v>
      </c>
      <c r="B75" s="29" t="str">
        <f>IFERROR(__xludf.DUMMYFUNCTION("SPLIT(A75, "" "")"),"Aari")</f>
        <v>Aari</v>
      </c>
      <c r="C75" s="29" t="str">
        <f>IFERROR(__xludf.DUMMYFUNCTION("""COMPUTED_VALUE"""),"McDonald")</f>
        <v>McDonald</v>
      </c>
      <c r="D75" s="29" t="s">
        <v>4942</v>
      </c>
      <c r="E75" s="29">
        <v>66.0</v>
      </c>
      <c r="F75" s="29" t="s">
        <v>4943</v>
      </c>
      <c r="G75" s="29" t="s">
        <v>4668</v>
      </c>
      <c r="H75" s="29" t="s">
        <v>4669</v>
      </c>
      <c r="I75" s="29" t="s">
        <v>4648</v>
      </c>
      <c r="J75" s="30" t="s">
        <v>4944</v>
      </c>
      <c r="K75" s="27" t="str">
        <f>VLOOKUP(A75,'Draft Data'!A:H,8,FALSE)</f>
        <v>2021, Round 1, Pick 3</v>
      </c>
    </row>
    <row r="76">
      <c r="A76" s="28" t="s">
        <v>4945</v>
      </c>
      <c r="B76" s="29" t="str">
        <f>IFERROR(__xludf.DUMMYFUNCTION("SPLIT(A76, "" "")"),"Maya")</f>
        <v>Maya</v>
      </c>
      <c r="C76" s="29" t="str">
        <f>IFERROR(__xludf.DUMMYFUNCTION("""COMPUTED_VALUE"""),"Caldwell")</f>
        <v>Caldwell</v>
      </c>
      <c r="D76" s="29" t="s">
        <v>4870</v>
      </c>
      <c r="E76" s="29">
        <v>71.0</v>
      </c>
      <c r="F76" s="29" t="s">
        <v>4946</v>
      </c>
      <c r="G76" s="29" t="s">
        <v>4668</v>
      </c>
      <c r="H76" s="29" t="s">
        <v>4669</v>
      </c>
      <c r="I76" s="29" t="s">
        <v>4632</v>
      </c>
      <c r="J76" s="30" t="s">
        <v>4947</v>
      </c>
      <c r="K76" s="27" t="str">
        <f>VLOOKUP(A76,'Draft Data'!A:H,8,FALSE)</f>
        <v>2021, Round 3, Pick 9</v>
      </c>
    </row>
    <row r="77">
      <c r="A77" s="28" t="s">
        <v>4948</v>
      </c>
      <c r="B77" s="29" t="str">
        <f>IFERROR(__xludf.DUMMYFUNCTION("SPLIT(A77, "" "")"),"Rae")</f>
        <v>Rae</v>
      </c>
      <c r="C77" s="29" t="str">
        <f>IFERROR(__xludf.DUMMYFUNCTION("""COMPUTED_VALUE"""),"Burrell")</f>
        <v>Burrell</v>
      </c>
      <c r="D77" s="29" t="s">
        <v>4949</v>
      </c>
      <c r="E77" s="29">
        <v>74.0</v>
      </c>
      <c r="F77" s="29" t="s">
        <v>4763</v>
      </c>
      <c r="G77" s="29" t="s">
        <v>4668</v>
      </c>
      <c r="H77" s="29" t="s">
        <v>4705</v>
      </c>
      <c r="I77" s="29" t="s">
        <v>4648</v>
      </c>
      <c r="J77" s="30" t="s">
        <v>4950</v>
      </c>
      <c r="K77" s="27" t="str">
        <f>VLOOKUP(A77,'Draft Data'!A:H,8,FALSE)</f>
        <v>2022, Round 1, Pick 9</v>
      </c>
    </row>
    <row r="78">
      <c r="A78" s="28" t="s">
        <v>4951</v>
      </c>
      <c r="B78" s="29" t="str">
        <f>IFERROR(__xludf.DUMMYFUNCTION("SPLIT(A78, "" "")"),"Sika")</f>
        <v>Sika</v>
      </c>
      <c r="C78" s="29" t="str">
        <f>IFERROR(__xludf.DUMMYFUNCTION("""COMPUTED_VALUE"""),"Koné")</f>
        <v>Koné</v>
      </c>
      <c r="D78" s="29" t="s">
        <v>4952</v>
      </c>
      <c r="E78" s="29">
        <v>75.0</v>
      </c>
      <c r="F78" s="29"/>
      <c r="G78" s="29" t="s">
        <v>4953</v>
      </c>
      <c r="H78" s="29" t="s">
        <v>4700</v>
      </c>
      <c r="I78" s="29" t="s">
        <v>4640</v>
      </c>
      <c r="J78" s="30" t="s">
        <v>4954</v>
      </c>
      <c r="K78" s="27" t="str">
        <f>VLOOKUP(A78,'Draft Data'!A:H,8,FALSE)</f>
        <v>2022, Round 3, Pick 5</v>
      </c>
    </row>
    <row r="79">
      <c r="A79" s="28" t="s">
        <v>4955</v>
      </c>
      <c r="B79" s="29" t="str">
        <f>IFERROR(__xludf.DUMMYFUNCTION("SPLIT(A79, "" "")"),"Naz")</f>
        <v>Naz</v>
      </c>
      <c r="C79" s="29" t="str">
        <f>IFERROR(__xludf.DUMMYFUNCTION("""COMPUTED_VALUE"""),"Hillmon")</f>
        <v>Hillmon</v>
      </c>
      <c r="D79" s="29" t="s">
        <v>4956</v>
      </c>
      <c r="E79" s="29">
        <v>74.0</v>
      </c>
      <c r="F79" s="29" t="s">
        <v>4957</v>
      </c>
      <c r="G79" s="29" t="s">
        <v>4668</v>
      </c>
      <c r="H79" s="29" t="s">
        <v>4700</v>
      </c>
      <c r="I79" s="29" t="s">
        <v>4632</v>
      </c>
      <c r="J79" s="30" t="s">
        <v>4958</v>
      </c>
      <c r="K79" s="27" t="str">
        <f>VLOOKUP(A79,'Draft Data'!A:H,8,FALSE)</f>
        <v>2022, Round 2, Pick 3</v>
      </c>
    </row>
    <row r="80">
      <c r="A80" s="28" t="s">
        <v>4959</v>
      </c>
      <c r="B80" s="29" t="str">
        <f>IFERROR(__xludf.DUMMYFUNCTION("SPLIT(A80, "" "")"),"Nyara")</f>
        <v>Nyara</v>
      </c>
      <c r="C80" s="29" t="str">
        <f>IFERROR(__xludf.DUMMYFUNCTION("""COMPUTED_VALUE"""),"Sabally")</f>
        <v>Sabally</v>
      </c>
      <c r="D80" s="29" t="s">
        <v>4816</v>
      </c>
      <c r="E80" s="29">
        <v>77.0</v>
      </c>
      <c r="F80" s="29" t="s">
        <v>4759</v>
      </c>
      <c r="G80" s="29" t="s">
        <v>4933</v>
      </c>
      <c r="H80" s="29" t="s">
        <v>4694</v>
      </c>
      <c r="I80" s="29" t="s">
        <v>4628</v>
      </c>
      <c r="J80" s="30" t="s">
        <v>4960</v>
      </c>
      <c r="K80" s="27" t="str">
        <f>VLOOKUP(A80,'Draft Data'!A:H,8,FALSE)</f>
        <v>2022, Round 1, Pick 5</v>
      </c>
    </row>
    <row r="81">
      <c r="A81" s="28" t="s">
        <v>4961</v>
      </c>
      <c r="B81" s="29" t="str">
        <f>IFERROR(__xludf.DUMMYFUNCTION("SPLIT(A81, "" "")"),"Emily")</f>
        <v>Emily</v>
      </c>
      <c r="C81" s="29" t="str">
        <f>IFERROR(__xludf.DUMMYFUNCTION("""COMPUTED_VALUE"""),"Engstler")</f>
        <v>Engstler</v>
      </c>
      <c r="D81" s="29" t="s">
        <v>4962</v>
      </c>
      <c r="E81" s="29">
        <v>73.0</v>
      </c>
      <c r="F81" s="29" t="s">
        <v>4904</v>
      </c>
      <c r="G81" s="29" t="s">
        <v>4668</v>
      </c>
      <c r="H81" s="29" t="s">
        <v>4700</v>
      </c>
      <c r="I81" s="29" t="s">
        <v>4640</v>
      </c>
      <c r="J81" s="30" t="s">
        <v>4963</v>
      </c>
      <c r="K81" s="27" t="str">
        <f>VLOOKUP(A81,'Draft Data'!A:H,8,FALSE)</f>
        <v>2022, Round 1, Pick 4</v>
      </c>
    </row>
    <row r="82">
      <c r="A82" s="28" t="s">
        <v>4964</v>
      </c>
      <c r="B82" s="29" t="str">
        <f>IFERROR(__xludf.DUMMYFUNCTION("SPLIT(A82, "" "")"),"Lexie")</f>
        <v>Lexie</v>
      </c>
      <c r="C82" s="29" t="str">
        <f>IFERROR(__xludf.DUMMYFUNCTION("""COMPUTED_VALUE"""),"Hull")</f>
        <v>Hull</v>
      </c>
      <c r="D82" s="29" t="s">
        <v>4965</v>
      </c>
      <c r="E82" s="29">
        <v>73.0</v>
      </c>
      <c r="F82" s="29" t="s">
        <v>4804</v>
      </c>
      <c r="G82" s="29" t="s">
        <v>4668</v>
      </c>
      <c r="H82" s="29" t="s">
        <v>4669</v>
      </c>
      <c r="I82" s="29" t="s">
        <v>4638</v>
      </c>
      <c r="J82" s="30" t="s">
        <v>4966</v>
      </c>
      <c r="K82" s="27" t="str">
        <f>VLOOKUP(A82,'Draft Data'!A:H,8,FALSE)</f>
        <v>2022, Round 1, Pick 6</v>
      </c>
    </row>
    <row r="83">
      <c r="A83" s="28" t="s">
        <v>4967</v>
      </c>
      <c r="B83" s="29" t="str">
        <f>IFERROR(__xludf.DUMMYFUNCTION("SPLIT(A83, "" "")"),"Destanni")</f>
        <v>Destanni</v>
      </c>
      <c r="C83" s="29" t="str">
        <f>IFERROR(__xludf.DUMMYFUNCTION("""COMPUTED_VALUE"""),"Henderson")</f>
        <v>Henderson</v>
      </c>
      <c r="D83" s="29" t="s">
        <v>4968</v>
      </c>
      <c r="E83" s="29">
        <v>67.0</v>
      </c>
      <c r="F83" s="29" t="s">
        <v>4684</v>
      </c>
      <c r="G83" s="29" t="s">
        <v>4668</v>
      </c>
      <c r="H83" s="29" t="s">
        <v>4669</v>
      </c>
      <c r="I83" s="29" t="s">
        <v>4632</v>
      </c>
      <c r="J83" s="30" t="s">
        <v>4969</v>
      </c>
      <c r="K83" s="27" t="str">
        <f>VLOOKUP(A83,'Draft Data'!A:H,8,FALSE)</f>
        <v>2022, Round 2, Pick 8</v>
      </c>
    </row>
    <row r="84">
      <c r="A84" s="28" t="s">
        <v>4970</v>
      </c>
      <c r="B84" s="29" t="str">
        <f>IFERROR(__xludf.DUMMYFUNCTION("SPLIT(A84, "" "")"),"Jade")</f>
        <v>Jade</v>
      </c>
      <c r="C84" s="29" t="str">
        <f>IFERROR(__xludf.DUMMYFUNCTION("""COMPUTED_VALUE"""),"Melbourne")</f>
        <v>Melbourne</v>
      </c>
      <c r="D84" s="29" t="s">
        <v>4971</v>
      </c>
      <c r="E84" s="29">
        <v>70.0</v>
      </c>
      <c r="F84" s="32"/>
      <c r="G84" s="29" t="s">
        <v>4786</v>
      </c>
      <c r="H84" s="29" t="s">
        <v>4669</v>
      </c>
      <c r="I84" s="29" t="s">
        <v>4640</v>
      </c>
      <c r="J84" s="30" t="s">
        <v>4972</v>
      </c>
      <c r="K84" s="27" t="str">
        <f>VLOOKUP(A84,'Draft Data'!A:H,8,FALSE)</f>
        <v>2022, Round 3, Pick 9</v>
      </c>
    </row>
    <row r="85">
      <c r="A85" s="28" t="s">
        <v>4973</v>
      </c>
      <c r="B85" s="29" t="str">
        <f>IFERROR(__xludf.DUMMYFUNCTION("SPLIT(A85, "" "")"),"Jordan")</f>
        <v>Jordan</v>
      </c>
      <c r="C85" s="29" t="str">
        <f>IFERROR(__xludf.DUMMYFUNCTION("""COMPUTED_VALUE"""),"Horston")</f>
        <v>Horston</v>
      </c>
      <c r="D85" s="29" t="s">
        <v>4974</v>
      </c>
      <c r="E85" s="29">
        <v>74.0</v>
      </c>
      <c r="F85" s="29" t="s">
        <v>4763</v>
      </c>
      <c r="G85" s="29" t="s">
        <v>4668</v>
      </c>
      <c r="H85" s="29" t="s">
        <v>4700</v>
      </c>
      <c r="I85" s="29" t="s">
        <v>4733</v>
      </c>
      <c r="J85" s="30" t="s">
        <v>4975</v>
      </c>
      <c r="K85" s="27" t="str">
        <f>VLOOKUP(A85,'Draft Data'!A:H,8,FALSE)</f>
        <v>2023, Round 1, Pick 9</v>
      </c>
    </row>
    <row r="86">
      <c r="A86" s="28" t="s">
        <v>4976</v>
      </c>
      <c r="B86" s="29" t="str">
        <f>IFERROR(__xludf.DUMMYFUNCTION("SPLIT(A86, "" "")"),"Maddy")</f>
        <v>Maddy</v>
      </c>
      <c r="C86" s="29" t="str">
        <f>IFERROR(__xludf.DUMMYFUNCTION("""COMPUTED_VALUE"""),"Siegrist")</f>
        <v>Siegrist</v>
      </c>
      <c r="D86" s="29" t="s">
        <v>4977</v>
      </c>
      <c r="E86" s="29">
        <v>74.0</v>
      </c>
      <c r="F86" s="29" t="s">
        <v>4978</v>
      </c>
      <c r="G86" s="29" t="s">
        <v>4668</v>
      </c>
      <c r="H86" s="29" t="s">
        <v>4700</v>
      </c>
      <c r="I86" s="29" t="s">
        <v>4642</v>
      </c>
      <c r="J86" s="30" t="s">
        <v>4979</v>
      </c>
      <c r="K86" s="27" t="str">
        <f>VLOOKUP(A86,'Draft Data'!A:H,8,FALSE)</f>
        <v>2023, Round 1, Pick 3</v>
      </c>
    </row>
    <row r="87">
      <c r="A87" s="28" t="s">
        <v>4980</v>
      </c>
      <c r="B87" s="29" t="str">
        <f>IFERROR(__xludf.DUMMYFUNCTION("SPLIT(A87, "" "")"),"Dorka")</f>
        <v>Dorka</v>
      </c>
      <c r="C87" s="29" t="str">
        <f>IFERROR(__xludf.DUMMYFUNCTION("""COMPUTED_VALUE"""),"Juhász")</f>
        <v>Juhász</v>
      </c>
      <c r="D87" s="29" t="s">
        <v>4981</v>
      </c>
      <c r="E87" s="29">
        <v>77.0</v>
      </c>
      <c r="F87" s="29" t="s">
        <v>4713</v>
      </c>
      <c r="G87" s="29" t="s">
        <v>4982</v>
      </c>
      <c r="H87" s="29" t="s">
        <v>4700</v>
      </c>
      <c r="I87" s="29" t="s">
        <v>4630</v>
      </c>
      <c r="J87" s="30" t="s">
        <v>4983</v>
      </c>
      <c r="K87" s="27" t="str">
        <f>VLOOKUP(A87,'Draft Data'!A:H,8,FALSE)</f>
        <v>2023, Round 2, Pick 4</v>
      </c>
    </row>
    <row r="88">
      <c r="A88" s="28" t="s">
        <v>4984</v>
      </c>
      <c r="B88" s="29" t="str">
        <f>IFERROR(__xludf.DUMMYFUNCTION("SPLIT(A88, "" "")"),"Julie")</f>
        <v>Julie</v>
      </c>
      <c r="C88" s="29" t="str">
        <f>IFERROR(__xludf.DUMMYFUNCTION("""COMPUTED_VALUE"""),"Vanloo")</f>
        <v>Vanloo</v>
      </c>
      <c r="D88" s="29" t="s">
        <v>4985</v>
      </c>
      <c r="E88" s="29">
        <v>68.0</v>
      </c>
      <c r="F88" s="32"/>
      <c r="G88" s="29" t="s">
        <v>4986</v>
      </c>
      <c r="H88" s="29" t="s">
        <v>4669</v>
      </c>
      <c r="I88" s="29" t="s">
        <v>4640</v>
      </c>
      <c r="J88" s="30" t="s">
        <v>4987</v>
      </c>
      <c r="K88" s="31" t="s">
        <v>4878</v>
      </c>
    </row>
    <row r="89">
      <c r="A89" s="28" t="s">
        <v>4988</v>
      </c>
      <c r="B89" s="29" t="str">
        <f>IFERROR(__xludf.DUMMYFUNCTION("SPLIT(A89, "" "")"),"Sevgi")</f>
        <v>Sevgi</v>
      </c>
      <c r="C89" s="29" t="str">
        <f>IFERROR(__xludf.DUMMYFUNCTION("""COMPUTED_VALUE"""),"Uzun")</f>
        <v>Uzun</v>
      </c>
      <c r="D89" s="29" t="s">
        <v>4989</v>
      </c>
      <c r="E89" s="29">
        <v>70.0</v>
      </c>
      <c r="F89" s="32"/>
      <c r="G89" s="29" t="s">
        <v>4990</v>
      </c>
      <c r="H89" s="29" t="s">
        <v>4669</v>
      </c>
      <c r="I89" s="29" t="s">
        <v>4642</v>
      </c>
      <c r="J89" s="30" t="s">
        <v>4991</v>
      </c>
      <c r="K89" s="31" t="s">
        <v>4878</v>
      </c>
    </row>
    <row r="90">
      <c r="A90" s="28" t="s">
        <v>4992</v>
      </c>
      <c r="B90" s="29" t="str">
        <f>IFERROR(__xludf.DUMMYFUNCTION("SPLIT(A90, "" "")"),"Cameron")</f>
        <v>Cameron</v>
      </c>
      <c r="C90" s="29" t="str">
        <f>IFERROR(__xludf.DUMMYFUNCTION("""COMPUTED_VALUE"""),"Brink")</f>
        <v>Brink</v>
      </c>
      <c r="D90" s="29" t="s">
        <v>4993</v>
      </c>
      <c r="E90" s="29">
        <v>76.0</v>
      </c>
      <c r="F90" s="29" t="s">
        <v>4804</v>
      </c>
      <c r="G90" s="29" t="s">
        <v>4668</v>
      </c>
      <c r="H90" s="29" t="s">
        <v>4700</v>
      </c>
      <c r="I90" s="29" t="s">
        <v>4648</v>
      </c>
      <c r="J90" s="30" t="s">
        <v>4994</v>
      </c>
      <c r="K90" s="27" t="str">
        <f>VLOOKUP(A90,'Draft Data'!A:H,8,FALSE)</f>
        <v>2024, Round 1, Pick 2</v>
      </c>
    </row>
    <row r="91">
      <c r="A91" s="28" t="s">
        <v>4995</v>
      </c>
      <c r="B91" s="29" t="str">
        <f>IFERROR(__xludf.DUMMYFUNCTION("SPLIT(A91, "" "")"),"Aaliyah")</f>
        <v>Aaliyah</v>
      </c>
      <c r="C91" s="29" t="str">
        <f>IFERROR(__xludf.DUMMYFUNCTION("""COMPUTED_VALUE"""),"Edwards")</f>
        <v>Edwards</v>
      </c>
      <c r="D91" s="29" t="s">
        <v>4996</v>
      </c>
      <c r="E91" s="29">
        <v>75.0</v>
      </c>
      <c r="F91" s="29" t="s">
        <v>4713</v>
      </c>
      <c r="G91" s="29" t="s">
        <v>4699</v>
      </c>
      <c r="H91" s="29" t="s">
        <v>4700</v>
      </c>
      <c r="I91" s="29" t="s">
        <v>4640</v>
      </c>
      <c r="J91" s="30" t="s">
        <v>4997</v>
      </c>
      <c r="K91" s="27" t="str">
        <f>VLOOKUP(A91,'Draft Data'!A:H,8,FALSE)</f>
        <v>2024, Round 1, Pick 6</v>
      </c>
    </row>
    <row r="92">
      <c r="A92" s="28" t="s">
        <v>4998</v>
      </c>
      <c r="B92" s="29" t="str">
        <f>IFERROR(__xludf.DUMMYFUNCTION("SPLIT(A92, "" "")"),"Jacy")</f>
        <v>Jacy</v>
      </c>
      <c r="C92" s="29" t="str">
        <f>IFERROR(__xludf.DUMMYFUNCTION("""COMPUTED_VALUE"""),"Sheldon")</f>
        <v>Sheldon</v>
      </c>
      <c r="D92" s="29" t="s">
        <v>4999</v>
      </c>
      <c r="E92" s="29">
        <v>70.0</v>
      </c>
      <c r="F92" s="29" t="s">
        <v>4797</v>
      </c>
      <c r="G92" s="29" t="s">
        <v>4668</v>
      </c>
      <c r="H92" s="29" t="s">
        <v>4669</v>
      </c>
      <c r="I92" s="29" t="s">
        <v>4642</v>
      </c>
      <c r="J92" s="30" t="s">
        <v>5000</v>
      </c>
      <c r="K92" s="27" t="str">
        <f>VLOOKUP(A92,'Draft Data'!A:H,8,FALSE)</f>
        <v>2024, Round 1, Pick 5</v>
      </c>
    </row>
    <row r="93">
      <c r="A93" s="28" t="s">
        <v>5001</v>
      </c>
      <c r="B93" s="29" t="str">
        <f>IFERROR(__xludf.DUMMYFUNCTION("SPLIT(A93, "" "")"),"Alysha")</f>
        <v>Alysha</v>
      </c>
      <c r="C93" s="29" t="str">
        <f>IFERROR(__xludf.DUMMYFUNCTION("""COMPUTED_VALUE"""),"Clark")</f>
        <v>Clark</v>
      </c>
      <c r="D93" s="29" t="s">
        <v>5002</v>
      </c>
      <c r="E93" s="29">
        <v>71.0</v>
      </c>
      <c r="F93" s="29" t="s">
        <v>5003</v>
      </c>
      <c r="G93" s="29" t="s">
        <v>4668</v>
      </c>
      <c r="H93" s="29" t="s">
        <v>4700</v>
      </c>
      <c r="I93" s="29" t="s">
        <v>4646</v>
      </c>
      <c r="J93" s="30" t="s">
        <v>5004</v>
      </c>
      <c r="K93" s="27" t="str">
        <f>VLOOKUP(A93,'Draft Data'!A:H,8,FALSE)</f>
        <v>2010, Round 2, Pick 5</v>
      </c>
    </row>
    <row r="94">
      <c r="A94" s="28" t="s">
        <v>5005</v>
      </c>
      <c r="B94" s="29" t="str">
        <f>IFERROR(__xludf.DUMMYFUNCTION("SPLIT(A94, "" "")"),"Courtney")</f>
        <v>Courtney</v>
      </c>
      <c r="C94" s="29" t="str">
        <f>IFERROR(__xludf.DUMMYFUNCTION("""COMPUTED_VALUE"""),"Vandersloot")</f>
        <v>Vandersloot</v>
      </c>
      <c r="D94" s="29" t="s">
        <v>5006</v>
      </c>
      <c r="E94" s="29">
        <v>68.0</v>
      </c>
      <c r="F94" s="29" t="s">
        <v>5007</v>
      </c>
      <c r="G94" s="29" t="s">
        <v>4668</v>
      </c>
      <c r="H94" s="29" t="s">
        <v>4669</v>
      </c>
      <c r="I94" s="29" t="s">
        <v>4628</v>
      </c>
      <c r="J94" s="30" t="s">
        <v>5008</v>
      </c>
      <c r="K94" s="27" t="str">
        <f>VLOOKUP(A94,'Draft Data'!A:H,8,FALSE)</f>
        <v>2011, Round 1, Pick 3</v>
      </c>
    </row>
    <row r="95">
      <c r="A95" s="28" t="s">
        <v>5009</v>
      </c>
      <c r="B95" s="29" t="str">
        <f>IFERROR(__xludf.DUMMYFUNCTION("SPLIT(A95, "" "")"),"Damiris")</f>
        <v>Damiris</v>
      </c>
      <c r="C95" s="29" t="str">
        <f>IFERROR(__xludf.DUMMYFUNCTION("""COMPUTED_VALUE"""),"Dantas")</f>
        <v>Dantas</v>
      </c>
      <c r="D95" s="29" t="s">
        <v>5010</v>
      </c>
      <c r="E95" s="29">
        <v>75.0</v>
      </c>
      <c r="F95" s="29" t="s">
        <v>5011</v>
      </c>
      <c r="G95" s="29" t="s">
        <v>4693</v>
      </c>
      <c r="H95" s="29" t="s">
        <v>4700</v>
      </c>
      <c r="I95" s="29" t="s">
        <v>4638</v>
      </c>
      <c r="J95" s="30" t="s">
        <v>5012</v>
      </c>
      <c r="K95" s="27" t="str">
        <f>VLOOKUP(A95,'Draft Data'!A:H,8,FALSE)</f>
        <v>2012, Round 1, Pick 12</v>
      </c>
    </row>
    <row r="96">
      <c r="A96" s="28" t="s">
        <v>5013</v>
      </c>
      <c r="B96" s="29" t="str">
        <f>IFERROR(__xludf.DUMMYFUNCTION("SPLIT(A96, "" "")"),"Tiffany")</f>
        <v>Tiffany</v>
      </c>
      <c r="C96" s="29" t="str">
        <f>IFERROR(__xludf.DUMMYFUNCTION("""COMPUTED_VALUE"""),"Hayes")</f>
        <v>Hayes</v>
      </c>
      <c r="D96" s="29" t="s">
        <v>5014</v>
      </c>
      <c r="E96" s="29">
        <v>70.0</v>
      </c>
      <c r="F96" s="29" t="s">
        <v>4713</v>
      </c>
      <c r="G96" s="29" t="s">
        <v>4668</v>
      </c>
      <c r="H96" s="29" t="s">
        <v>4669</v>
      </c>
      <c r="I96" s="29" t="s">
        <v>4646</v>
      </c>
      <c r="J96" s="30" t="s">
        <v>5015</v>
      </c>
      <c r="K96" s="27" t="str">
        <f>VLOOKUP(A96,'Draft Data'!A:H,8,FALSE)</f>
        <v>2012, Round 2, Pick 2</v>
      </c>
    </row>
    <row r="97">
      <c r="A97" s="28" t="s">
        <v>5016</v>
      </c>
      <c r="B97" s="29" t="str">
        <f>IFERROR(__xludf.DUMMYFUNCTION("SPLIT(A97, "" "")"),"Layshia")</f>
        <v>Layshia</v>
      </c>
      <c r="C97" s="29" t="str">
        <f>IFERROR(__xludf.DUMMYFUNCTION("""COMPUTED_VALUE"""),"Clarendon")</f>
        <v>Clarendon</v>
      </c>
      <c r="D97" s="29" t="s">
        <v>5017</v>
      </c>
      <c r="E97" s="29">
        <v>69.0</v>
      </c>
      <c r="F97" s="29" t="s">
        <v>5018</v>
      </c>
      <c r="G97" s="29" t="s">
        <v>4668</v>
      </c>
      <c r="H97" s="29" t="s">
        <v>4669</v>
      </c>
      <c r="I97" s="29" t="s">
        <v>4648</v>
      </c>
      <c r="J97" s="30" t="s">
        <v>5019</v>
      </c>
      <c r="K97" s="27" t="str">
        <f>VLOOKUP(A97,'Draft Data'!A:H,8,FALSE)</f>
        <v>2013, Round 1, Pick 9</v>
      </c>
    </row>
    <row r="98">
      <c r="A98" s="28" t="s">
        <v>5020</v>
      </c>
      <c r="B98" s="29" t="str">
        <f>IFERROR(__xludf.DUMMYFUNCTION("SPLIT(A98, "" "")"),"Stefanie")</f>
        <v>Stefanie</v>
      </c>
      <c r="C98" s="29" t="str">
        <f>IFERROR(__xludf.DUMMYFUNCTION("""COMPUTED_VALUE"""),"Dolson")</f>
        <v>Dolson</v>
      </c>
      <c r="D98" s="29" t="s">
        <v>5021</v>
      </c>
      <c r="E98" s="29">
        <v>77.0</v>
      </c>
      <c r="F98" s="29" t="s">
        <v>4713</v>
      </c>
      <c r="G98" s="29" t="s">
        <v>4668</v>
      </c>
      <c r="H98" s="29" t="s">
        <v>4694</v>
      </c>
      <c r="I98" s="29" t="s">
        <v>4640</v>
      </c>
      <c r="J98" s="30" t="s">
        <v>5022</v>
      </c>
      <c r="K98" s="27" t="str">
        <f>VLOOKUP(A98,'Draft Data'!A:H,8,FALSE)</f>
        <v>2014, Round 1, Pick 6</v>
      </c>
    </row>
    <row r="99">
      <c r="A99" s="28" t="s">
        <v>5023</v>
      </c>
      <c r="B99" s="29" t="str">
        <f>IFERROR(__xludf.DUMMYFUNCTION("SPLIT(A99, "" "")"),"Chelsea")</f>
        <v>Chelsea</v>
      </c>
      <c r="C99" s="29" t="str">
        <f>IFERROR(__xludf.DUMMYFUNCTION("""COMPUTED_VALUE"""),"Gray")</f>
        <v>Gray</v>
      </c>
      <c r="D99" s="29" t="s">
        <v>5024</v>
      </c>
      <c r="E99" s="29">
        <v>71.0</v>
      </c>
      <c r="F99" s="29" t="s">
        <v>4850</v>
      </c>
      <c r="G99" s="29" t="s">
        <v>4668</v>
      </c>
      <c r="H99" s="29" t="s">
        <v>4669</v>
      </c>
      <c r="I99" s="29" t="s">
        <v>4646</v>
      </c>
      <c r="J99" s="30" t="s">
        <v>5025</v>
      </c>
      <c r="K99" s="27" t="str">
        <f>VLOOKUP(A99,'Draft Data'!A:H,8,FALSE)</f>
        <v>2014, Round 1, Pick 11</v>
      </c>
    </row>
    <row r="100">
      <c r="A100" s="28" t="s">
        <v>5026</v>
      </c>
      <c r="B100" s="29" t="str">
        <f>IFERROR(__xludf.DUMMYFUNCTION("SPLIT(A100, "" "")"),"Kayla")</f>
        <v>Kayla</v>
      </c>
      <c r="C100" s="29" t="str">
        <f>IFERROR(__xludf.DUMMYFUNCTION("""COMPUTED_VALUE"""),"Thornton")</f>
        <v>Thornton</v>
      </c>
      <c r="D100" s="29" t="s">
        <v>5027</v>
      </c>
      <c r="E100" s="29">
        <v>73.0</v>
      </c>
      <c r="F100" s="29" t="s">
        <v>5028</v>
      </c>
      <c r="G100" s="29" t="s">
        <v>4668</v>
      </c>
      <c r="H100" s="29" t="s">
        <v>4700</v>
      </c>
      <c r="I100" s="29" t="s">
        <v>4628</v>
      </c>
      <c r="J100" s="30" t="s">
        <v>5029</v>
      </c>
      <c r="K100" s="31" t="s">
        <v>4878</v>
      </c>
    </row>
    <row r="101">
      <c r="A101" s="28" t="s">
        <v>5030</v>
      </c>
      <c r="B101" s="29" t="str">
        <f>IFERROR(__xludf.DUMMYFUNCTION("SPLIT(A101, "" "")"),"Rebecca")</f>
        <v>Rebecca</v>
      </c>
      <c r="C101" s="29" t="str">
        <f>IFERROR(__xludf.DUMMYFUNCTION("""COMPUTED_VALUE"""),"Allen")</f>
        <v>Allen</v>
      </c>
      <c r="D101" s="29" t="s">
        <v>5031</v>
      </c>
      <c r="E101" s="29">
        <v>74.0</v>
      </c>
      <c r="F101" s="29" t="s">
        <v>4785</v>
      </c>
      <c r="G101" s="29" t="s">
        <v>4786</v>
      </c>
      <c r="H101" s="29" t="s">
        <v>4679</v>
      </c>
      <c r="I101" s="29" t="s">
        <v>4650</v>
      </c>
      <c r="J101" s="30" t="s">
        <v>5032</v>
      </c>
      <c r="K101" s="31" t="s">
        <v>4878</v>
      </c>
    </row>
    <row r="102">
      <c r="A102" s="28" t="s">
        <v>5033</v>
      </c>
      <c r="B102" s="29" t="str">
        <f>IFERROR(__xludf.DUMMYFUNCTION("SPLIT(A102, "" "")"),"Cheyenne")</f>
        <v>Cheyenne</v>
      </c>
      <c r="C102" s="29" t="str">
        <f>IFERROR(__xludf.DUMMYFUNCTION("""COMPUTED_VALUE"""),"Parker-Tyus")</f>
        <v>Parker-Tyus</v>
      </c>
      <c r="D102" s="29" t="s">
        <v>4962</v>
      </c>
      <c r="E102" s="29">
        <v>76.0</v>
      </c>
      <c r="F102" s="29" t="s">
        <v>5003</v>
      </c>
      <c r="G102" s="29" t="s">
        <v>4668</v>
      </c>
      <c r="H102" s="29" t="s">
        <v>4700</v>
      </c>
      <c r="I102" s="29" t="s">
        <v>4632</v>
      </c>
      <c r="J102" s="30" t="s">
        <v>5034</v>
      </c>
      <c r="K102" s="27" t="str">
        <f>VLOOKUP(A102,'Draft Data'!A:H,8,FALSE)</f>
        <v>2015, Round 1, Pick 5</v>
      </c>
    </row>
    <row r="103">
      <c r="A103" s="28" t="s">
        <v>5035</v>
      </c>
      <c r="B103" s="29" t="str">
        <f>IFERROR(__xludf.DUMMYFUNCTION("SPLIT(A103, "" "")"),"Isabelle")</f>
        <v>Isabelle</v>
      </c>
      <c r="C103" s="29" t="str">
        <f>IFERROR(__xludf.DUMMYFUNCTION("""COMPUTED_VALUE"""),"Harrison")</f>
        <v>Harrison</v>
      </c>
      <c r="D103" s="29" t="s">
        <v>5036</v>
      </c>
      <c r="E103" s="29">
        <v>75.0</v>
      </c>
      <c r="F103" s="29" t="s">
        <v>4763</v>
      </c>
      <c r="G103" s="29" t="s">
        <v>4668</v>
      </c>
      <c r="H103" s="29" t="s">
        <v>4700</v>
      </c>
      <c r="I103" s="29" t="s">
        <v>4634</v>
      </c>
      <c r="J103" s="30" t="s">
        <v>5037</v>
      </c>
      <c r="K103" s="27" t="str">
        <f>VLOOKUP(A103,'Draft Data'!A:H,8,FALSE)</f>
        <v>2015, Round 1, Pick 12</v>
      </c>
    </row>
    <row r="104">
      <c r="A104" s="33" t="s">
        <v>5038</v>
      </c>
      <c r="B104" s="34" t="str">
        <f>IFERROR(__xludf.DUMMYFUNCTION("SPLIT(A104, "" "")"),"Nia")</f>
        <v>Nia</v>
      </c>
      <c r="C104" s="34" t="str">
        <f>IFERROR(__xludf.DUMMYFUNCTION("""COMPUTED_VALUE"""),"Coffey")</f>
        <v>Coffey</v>
      </c>
      <c r="D104" s="34" t="s">
        <v>5039</v>
      </c>
      <c r="E104" s="34">
        <v>73.0</v>
      </c>
      <c r="F104" s="34" t="s">
        <v>5040</v>
      </c>
      <c r="G104" s="34" t="s">
        <v>4668</v>
      </c>
      <c r="H104" s="34" t="s">
        <v>4700</v>
      </c>
      <c r="I104" s="34" t="s">
        <v>4632</v>
      </c>
      <c r="J104" s="35" t="s">
        <v>5041</v>
      </c>
      <c r="K104" s="27" t="str">
        <f>VLOOKUP(A104,'Draft Data'!A:H,8,FALSE)</f>
        <v>2017, Round 1, Pick 5</v>
      </c>
    </row>
    <row r="105">
      <c r="A105" s="33" t="s">
        <v>5042</v>
      </c>
      <c r="B105" s="34" t="str">
        <f>IFERROR(__xludf.DUMMYFUNCTION("SPLIT(A105, "" "")"),"Kaela")</f>
        <v>Kaela</v>
      </c>
      <c r="C105" s="34" t="str">
        <f>IFERROR(__xludf.DUMMYFUNCTION("""COMPUTED_VALUE"""),"Davis")</f>
        <v>Davis</v>
      </c>
      <c r="D105" s="34" t="s">
        <v>5043</v>
      </c>
      <c r="E105" s="34">
        <v>74.0</v>
      </c>
      <c r="F105" s="34" t="s">
        <v>4684</v>
      </c>
      <c r="G105" s="34" t="s">
        <v>4668</v>
      </c>
      <c r="H105" s="34" t="s">
        <v>4700</v>
      </c>
      <c r="I105" s="34" t="s">
        <v>4634</v>
      </c>
      <c r="J105" s="35" t="s">
        <v>5044</v>
      </c>
      <c r="K105" s="27" t="str">
        <f>VLOOKUP(A105,'Draft Data'!A:H,8,FALSE)</f>
        <v>2017, Round 1, Pick 10</v>
      </c>
    </row>
    <row r="106">
      <c r="A106" s="33" t="s">
        <v>5045</v>
      </c>
      <c r="B106" s="34" t="str">
        <f>IFERROR(__xludf.DUMMYFUNCTION("SPLIT(A106, "" "")"),"Mercedes")</f>
        <v>Mercedes</v>
      </c>
      <c r="C106" s="34" t="str">
        <f>IFERROR(__xludf.DUMMYFUNCTION("""COMPUTED_VALUE"""),"Russell")</f>
        <v>Russell</v>
      </c>
      <c r="D106" s="34" t="s">
        <v>5046</v>
      </c>
      <c r="E106" s="34">
        <v>78.0</v>
      </c>
      <c r="F106" s="34" t="s">
        <v>4763</v>
      </c>
      <c r="G106" s="34" t="s">
        <v>4668</v>
      </c>
      <c r="H106" s="34" t="s">
        <v>4694</v>
      </c>
      <c r="I106" s="34" t="s">
        <v>4733</v>
      </c>
      <c r="J106" s="35" t="s">
        <v>5047</v>
      </c>
      <c r="K106" s="27" t="str">
        <f>VLOOKUP(A106,'Draft Data'!A:H,8,FALSE)</f>
        <v>2018, Round 2, Pick 10</v>
      </c>
    </row>
    <row r="107">
      <c r="A107" s="33" t="s">
        <v>5048</v>
      </c>
      <c r="B107" s="34" t="str">
        <f>IFERROR(__xludf.DUMMYFUNCTION("SPLIT(A107, "" "")"),"Victoria")</f>
        <v>Victoria</v>
      </c>
      <c r="C107" s="34" t="str">
        <f>IFERROR(__xludf.DUMMYFUNCTION("""COMPUTED_VALUE"""),"Vivians")</f>
        <v>Vivians</v>
      </c>
      <c r="D107" s="34" t="s">
        <v>5049</v>
      </c>
      <c r="E107" s="34">
        <v>73.0</v>
      </c>
      <c r="F107" s="34" t="s">
        <v>4793</v>
      </c>
      <c r="G107" s="34" t="s">
        <v>4668</v>
      </c>
      <c r="H107" s="34" t="s">
        <v>4705</v>
      </c>
      <c r="I107" s="34" t="s">
        <v>4733</v>
      </c>
      <c r="J107" s="35" t="s">
        <v>5050</v>
      </c>
      <c r="K107" s="27" t="str">
        <f>VLOOKUP(A107,'Draft Data'!A:H,8,FALSE)</f>
        <v>2018, Round 1, Pick 8</v>
      </c>
    </row>
    <row r="108">
      <c r="A108" s="33" t="s">
        <v>5051</v>
      </c>
      <c r="B108" s="34" t="str">
        <f>IFERROR(__xludf.DUMMYFUNCTION("SPLIT(A108, "" "")"),"Megan")</f>
        <v>Megan</v>
      </c>
      <c r="C108" s="34" t="str">
        <f>IFERROR(__xludf.DUMMYFUNCTION("""COMPUTED_VALUE"""),"Gustafson")</f>
        <v>Gustafson</v>
      </c>
      <c r="D108" s="34" t="s">
        <v>5052</v>
      </c>
      <c r="E108" s="34">
        <v>76.0</v>
      </c>
      <c r="F108" s="34" t="s">
        <v>4717</v>
      </c>
      <c r="G108" s="34" t="s">
        <v>4668</v>
      </c>
      <c r="H108" s="34" t="s">
        <v>4694</v>
      </c>
      <c r="I108" s="34" t="s">
        <v>4646</v>
      </c>
      <c r="J108" s="35" t="s">
        <v>5053</v>
      </c>
      <c r="K108" s="27" t="str">
        <f>VLOOKUP(A108,'Draft Data'!A:H,8,FALSE)</f>
        <v>2019, Round 2, Pick 5</v>
      </c>
    </row>
    <row r="109">
      <c r="A109" s="33" t="s">
        <v>5054</v>
      </c>
      <c r="B109" s="34" t="str">
        <f>IFERROR(__xludf.DUMMYFUNCTION("SPLIT(A109, "" "")"),"Kennedy")</f>
        <v>Kennedy</v>
      </c>
      <c r="C109" s="34" t="str">
        <f>IFERROR(__xludf.DUMMYFUNCTION("""COMPUTED_VALUE"""),"Burke")</f>
        <v>Burke</v>
      </c>
      <c r="D109" s="34" t="s">
        <v>5055</v>
      </c>
      <c r="E109" s="34">
        <v>73.0</v>
      </c>
      <c r="F109" s="34" t="s">
        <v>4689</v>
      </c>
      <c r="G109" s="34" t="s">
        <v>4668</v>
      </c>
      <c r="H109" s="34" t="s">
        <v>4705</v>
      </c>
      <c r="I109" s="34" t="s">
        <v>4628</v>
      </c>
      <c r="J109" s="35" t="s">
        <v>5056</v>
      </c>
      <c r="K109" s="27" t="str">
        <f>VLOOKUP(A109,'Draft Data'!A:H,8,FALSE)</f>
        <v>2019, Round 2, Pick 10</v>
      </c>
    </row>
    <row r="110">
      <c r="A110" s="33" t="s">
        <v>5057</v>
      </c>
      <c r="B110" s="34" t="str">
        <f>IFERROR(__xludf.DUMMYFUNCTION("SPLIT(A110, "" "")"),"Crystal")</f>
        <v>Crystal</v>
      </c>
      <c r="C110" s="34" t="str">
        <f>IFERROR(__xludf.DUMMYFUNCTION("""COMPUTED_VALUE"""),"Dangerfield")</f>
        <v>Dangerfield</v>
      </c>
      <c r="D110" s="34" t="s">
        <v>5058</v>
      </c>
      <c r="E110" s="34">
        <v>65.0</v>
      </c>
      <c r="F110" s="34" t="s">
        <v>4713</v>
      </c>
      <c r="G110" s="34" t="s">
        <v>4668</v>
      </c>
      <c r="H110" s="34" t="s">
        <v>4669</v>
      </c>
      <c r="I110" s="34" t="s">
        <v>4648</v>
      </c>
      <c r="J110" s="35" t="s">
        <v>5059</v>
      </c>
      <c r="K110" s="27" t="str">
        <f>VLOOKUP(A110,'Draft Data'!A:H,8,FALSE)</f>
        <v>2020, Round 2, Pick 4</v>
      </c>
    </row>
    <row r="111">
      <c r="A111" s="33" t="s">
        <v>5060</v>
      </c>
      <c r="B111" s="34" t="s">
        <v>5061</v>
      </c>
      <c r="C111" s="34" t="s">
        <v>5062</v>
      </c>
      <c r="D111" s="34" t="s">
        <v>5063</v>
      </c>
      <c r="E111" s="34">
        <v>74.0</v>
      </c>
      <c r="F111" s="34" t="s">
        <v>4684</v>
      </c>
      <c r="G111" s="34" t="s">
        <v>5064</v>
      </c>
      <c r="H111" s="34" t="s">
        <v>4700</v>
      </c>
      <c r="I111" s="34" t="s">
        <v>4650</v>
      </c>
      <c r="J111" s="35" t="s">
        <v>5065</v>
      </c>
      <c r="K111" s="27" t="str">
        <f>VLOOKUP(A111,'Draft Data'!A:H,8,FALSE)</f>
        <v>2020, Round 1, Pick 6</v>
      </c>
    </row>
    <row r="112">
      <c r="A112" s="33" t="s">
        <v>5066</v>
      </c>
      <c r="B112" s="34" t="str">
        <f>IFERROR(__xludf.DUMMYFUNCTION("SPLIT(A112, "" "")"),"Joyner")</f>
        <v>Joyner</v>
      </c>
      <c r="C112" s="34" t="str">
        <f>IFERROR(__xludf.DUMMYFUNCTION("""COMPUTED_VALUE"""),"Holmes")</f>
        <v>Holmes</v>
      </c>
      <c r="D112" s="34" t="s">
        <v>5067</v>
      </c>
      <c r="E112" s="34">
        <v>75.0</v>
      </c>
      <c r="F112" s="34" t="s">
        <v>4667</v>
      </c>
      <c r="G112" s="34" t="s">
        <v>4668</v>
      </c>
      <c r="H112" s="34" t="s">
        <v>4700</v>
      </c>
      <c r="I112" s="34" t="s">
        <v>4733</v>
      </c>
      <c r="J112" s="35" t="s">
        <v>5068</v>
      </c>
      <c r="K112" s="27" t="str">
        <f>VLOOKUP(A112,'Draft Data'!A:H,8,FALSE)</f>
        <v>2020, Round 2, Pick 7</v>
      </c>
    </row>
    <row r="113">
      <c r="A113" s="33" t="s">
        <v>5069</v>
      </c>
      <c r="B113" s="34" t="str">
        <f>IFERROR(__xludf.DUMMYFUNCTION("SPLIT(A113, "" "")"),"Natasha")</f>
        <v>Natasha</v>
      </c>
      <c r="C113" s="34" t="str">
        <f>IFERROR(__xludf.DUMMYFUNCTION("""COMPUTED_VALUE"""),"Mack")</f>
        <v>Mack</v>
      </c>
      <c r="D113" s="34" t="s">
        <v>5070</v>
      </c>
      <c r="E113" s="34">
        <v>75.0</v>
      </c>
      <c r="F113" s="34" t="s">
        <v>5071</v>
      </c>
      <c r="G113" s="34" t="s">
        <v>4668</v>
      </c>
      <c r="H113" s="34" t="s">
        <v>4700</v>
      </c>
      <c r="I113" s="34" t="s">
        <v>4650</v>
      </c>
      <c r="J113" s="35" t="s">
        <v>5072</v>
      </c>
      <c r="K113" s="27" t="str">
        <f>VLOOKUP(A113,'Draft Data'!A:H,8,FALSE)</f>
        <v>2021, Round 2, Pick 4</v>
      </c>
    </row>
    <row r="114">
      <c r="A114" s="33" t="s">
        <v>5073</v>
      </c>
      <c r="B114" s="34" t="str">
        <f>IFERROR(__xludf.DUMMYFUNCTION("SPLIT(A114, "" "")"),"Veronica")</f>
        <v>Veronica</v>
      </c>
      <c r="C114" s="34" t="str">
        <f>IFERROR(__xludf.DUMMYFUNCTION("""COMPUTED_VALUE"""),"Burton")</f>
        <v>Burton</v>
      </c>
      <c r="D114" s="34" t="s">
        <v>5074</v>
      </c>
      <c r="E114" s="34">
        <v>69.0</v>
      </c>
      <c r="F114" s="34" t="s">
        <v>5040</v>
      </c>
      <c r="G114" s="34" t="s">
        <v>4668</v>
      </c>
      <c r="H114" s="34" t="s">
        <v>4669</v>
      </c>
      <c r="I114" s="34" t="s">
        <v>4680</v>
      </c>
      <c r="J114" s="35" t="s">
        <v>5075</v>
      </c>
      <c r="K114" s="27" t="str">
        <f>VLOOKUP(A114,'Draft Data'!A:H,8,FALSE)</f>
        <v>2022, Round 1, Pick 7</v>
      </c>
    </row>
    <row r="115">
      <c r="A115" s="33" t="s">
        <v>5076</v>
      </c>
      <c r="B115" s="34" t="str">
        <f>IFERROR(__xludf.DUMMYFUNCTION("SPLIT(A115, "" "")"),"Olivia")</f>
        <v>Olivia</v>
      </c>
      <c r="C115" s="34" t="str">
        <f>IFERROR(__xludf.DUMMYFUNCTION("""COMPUTED_VALUE"""),"Nelson-Ododa")</f>
        <v>Nelson-Ododa</v>
      </c>
      <c r="D115" s="34" t="s">
        <v>5077</v>
      </c>
      <c r="E115" s="34">
        <v>77.0</v>
      </c>
      <c r="F115" s="34" t="s">
        <v>4713</v>
      </c>
      <c r="G115" s="34" t="s">
        <v>4668</v>
      </c>
      <c r="H115" s="34" t="s">
        <v>4694</v>
      </c>
      <c r="I115" s="34" t="s">
        <v>4680</v>
      </c>
      <c r="J115" s="35" t="s">
        <v>5078</v>
      </c>
      <c r="K115" s="27" t="str">
        <f>VLOOKUP(A115,'Draft Data'!A:H,8,FALSE)</f>
        <v>2022, Round 2, Pick 7</v>
      </c>
    </row>
    <row r="116">
      <c r="A116" s="33" t="s">
        <v>5079</v>
      </c>
      <c r="B116" s="34" t="str">
        <f>IFERROR(__xludf.DUMMYFUNCTION("SPLIT(A116, "" "")"),"Ivana")</f>
        <v>Ivana</v>
      </c>
      <c r="C116" s="34" t="str">
        <f>IFERROR(__xludf.DUMMYFUNCTION("""COMPUTED_VALUE"""),"Dojkić")</f>
        <v>Dojkić</v>
      </c>
      <c r="D116" s="34" t="s">
        <v>5080</v>
      </c>
      <c r="E116" s="34">
        <v>71.0</v>
      </c>
      <c r="F116" s="36"/>
      <c r="G116" s="34" t="s">
        <v>5081</v>
      </c>
      <c r="H116" s="34" t="s">
        <v>4669</v>
      </c>
      <c r="I116" s="34" t="s">
        <v>4628</v>
      </c>
      <c r="J116" s="35" t="s">
        <v>5082</v>
      </c>
      <c r="K116" s="31" t="s">
        <v>4878</v>
      </c>
    </row>
    <row r="117">
      <c r="A117" s="33" t="s">
        <v>5083</v>
      </c>
      <c r="B117" s="34" t="str">
        <f>IFERROR(__xludf.DUMMYFUNCTION("SPLIT(A117, "" "")"),"Haley")</f>
        <v>Haley</v>
      </c>
      <c r="C117" s="34" t="str">
        <f>IFERROR(__xludf.DUMMYFUNCTION("""COMPUTED_VALUE"""),"Jones")</f>
        <v>Jones</v>
      </c>
      <c r="D117" s="34" t="s">
        <v>5084</v>
      </c>
      <c r="E117" s="34">
        <v>73.0</v>
      </c>
      <c r="F117" s="34" t="s">
        <v>4804</v>
      </c>
      <c r="G117" s="34" t="s">
        <v>4668</v>
      </c>
      <c r="H117" s="34" t="s">
        <v>4679</v>
      </c>
      <c r="I117" s="34" t="s">
        <v>4632</v>
      </c>
      <c r="J117" s="35" t="s">
        <v>5085</v>
      </c>
      <c r="K117" s="27" t="str">
        <f>VLOOKUP(A117,'Draft Data'!A:H,8,FALSE)</f>
        <v>2023, Round 1, Pick 6</v>
      </c>
    </row>
    <row r="118">
      <c r="A118" s="33" t="s">
        <v>5086</v>
      </c>
      <c r="B118" s="34" t="str">
        <f>IFERROR(__xludf.DUMMYFUNCTION("SPLIT(A118, "" "")"),"Zia")</f>
        <v>Zia</v>
      </c>
      <c r="C118" s="34" t="str">
        <f>IFERROR(__xludf.DUMMYFUNCTION("""COMPUTED_VALUE"""),"Cooke")</f>
        <v>Cooke</v>
      </c>
      <c r="D118" s="34" t="s">
        <v>4750</v>
      </c>
      <c r="E118" s="34">
        <v>69.0</v>
      </c>
      <c r="F118" s="34" t="s">
        <v>4684</v>
      </c>
      <c r="G118" s="34" t="s">
        <v>4668</v>
      </c>
      <c r="H118" s="34" t="s">
        <v>4669</v>
      </c>
      <c r="I118" s="34" t="s">
        <v>4648</v>
      </c>
      <c r="J118" s="35" t="s">
        <v>5087</v>
      </c>
      <c r="K118" s="27" t="str">
        <f>VLOOKUP(A118,'Draft Data'!A:H,8,FALSE)</f>
        <v>2023, Round 1, Pick 10</v>
      </c>
    </row>
    <row r="119">
      <c r="A119" s="33" t="s">
        <v>5088</v>
      </c>
      <c r="B119" s="34" t="str">
        <f>IFERROR(__xludf.DUMMYFUNCTION("SPLIT(A119, "" "")"),"Stephanie")</f>
        <v>Stephanie</v>
      </c>
      <c r="C119" s="34" t="str">
        <f>IFERROR(__xludf.DUMMYFUNCTION("""COMPUTED_VALUE"""),"Talbot")</f>
        <v>Talbot</v>
      </c>
      <c r="D119" s="34" t="s">
        <v>5089</v>
      </c>
      <c r="E119" s="34">
        <v>74.0</v>
      </c>
      <c r="F119" s="34" t="s">
        <v>5090</v>
      </c>
      <c r="G119" s="34" t="s">
        <v>4786</v>
      </c>
      <c r="H119" s="34" t="s">
        <v>4700</v>
      </c>
      <c r="I119" s="34" t="s">
        <v>4648</v>
      </c>
      <c r="J119" s="35" t="s">
        <v>5091</v>
      </c>
      <c r="K119" s="27" t="str">
        <f>VLOOKUP(A119,'Draft Data'!A:H,8,FALSE)</f>
        <v>2014, Round 3, Pick 9</v>
      </c>
    </row>
    <row r="120">
      <c r="A120" s="33" t="s">
        <v>5092</v>
      </c>
      <c r="B120" s="34" t="str">
        <f>IFERROR(__xludf.DUMMYFUNCTION("SPLIT(A120, "" "")"),"Erica")</f>
        <v>Erica</v>
      </c>
      <c r="C120" s="34" t="str">
        <f>IFERROR(__xludf.DUMMYFUNCTION("""COMPUTED_VALUE"""),"Wheeler")</f>
        <v>Wheeler</v>
      </c>
      <c r="D120" s="34" t="s">
        <v>5093</v>
      </c>
      <c r="E120" s="34">
        <v>67.0</v>
      </c>
      <c r="F120" s="34" t="s">
        <v>4728</v>
      </c>
      <c r="G120" s="34" t="s">
        <v>4668</v>
      </c>
      <c r="H120" s="34" t="s">
        <v>4669</v>
      </c>
      <c r="I120" s="34" t="s">
        <v>4638</v>
      </c>
      <c r="J120" s="35" t="s">
        <v>5094</v>
      </c>
      <c r="K120" s="31" t="s">
        <v>4878</v>
      </c>
    </row>
    <row r="121">
      <c r="A121" s="33" t="s">
        <v>5095</v>
      </c>
      <c r="B121" s="34" t="str">
        <f>IFERROR(__xludf.DUMMYFUNCTION("SPLIT(A121, "" "")"),"Laeticia")</f>
        <v>Laeticia</v>
      </c>
      <c r="C121" s="34" t="str">
        <f>IFERROR(__xludf.DUMMYFUNCTION("""COMPUTED_VALUE"""),"Amihere")</f>
        <v>Amihere</v>
      </c>
      <c r="D121" s="34" t="s">
        <v>5096</v>
      </c>
      <c r="E121" s="34">
        <v>75.0</v>
      </c>
      <c r="F121" s="34" t="s">
        <v>4684</v>
      </c>
      <c r="G121" s="34" t="s">
        <v>4699</v>
      </c>
      <c r="H121" s="34" t="s">
        <v>4700</v>
      </c>
      <c r="I121" s="34" t="s">
        <v>4632</v>
      </c>
      <c r="J121" s="35" t="s">
        <v>5097</v>
      </c>
      <c r="K121" s="27" t="str">
        <f>VLOOKUP(A121,'Draft Data'!A:H,8,FALSE)</f>
        <v>2023, Round 1, Pick 8</v>
      </c>
    </row>
    <row r="122">
      <c r="A122" s="33" t="s">
        <v>5098</v>
      </c>
      <c r="B122" s="34" t="str">
        <f>IFERROR(__xludf.DUMMYFUNCTION("SPLIT(A122, "" "")"),"Amy")</f>
        <v>Amy</v>
      </c>
      <c r="C122" s="34" t="str">
        <f>IFERROR(__xludf.DUMMYFUNCTION("""COMPUTED_VALUE"""),"Atwell")</f>
        <v>Atwell</v>
      </c>
      <c r="D122" s="34" t="s">
        <v>5099</v>
      </c>
      <c r="E122" s="34">
        <v>72.0</v>
      </c>
      <c r="F122" s="34" t="s">
        <v>5100</v>
      </c>
      <c r="G122" s="34" t="s">
        <v>4786</v>
      </c>
      <c r="H122" s="34" t="s">
        <v>4669</v>
      </c>
      <c r="I122" s="34" t="s">
        <v>4650</v>
      </c>
      <c r="J122" s="35" t="s">
        <v>5101</v>
      </c>
      <c r="K122" s="27" t="str">
        <f>VLOOKUP(A122,'Draft Data'!A:H,8,FALSE)</f>
        <v>2022, Round 3, Pick 3</v>
      </c>
    </row>
    <row r="123">
      <c r="A123" s="33" t="s">
        <v>5102</v>
      </c>
      <c r="B123" s="34" t="str">
        <f>IFERROR(__xludf.DUMMYFUNCTION("SPLIT(A123, "" "")"),"Kierstan")</f>
        <v>Kierstan</v>
      </c>
      <c r="C123" s="34" t="str">
        <f>IFERROR(__xludf.DUMMYFUNCTION("""COMPUTED_VALUE"""),"Bell")</f>
        <v>Bell</v>
      </c>
      <c r="D123" s="34" t="s">
        <v>5103</v>
      </c>
      <c r="E123" s="34">
        <v>73.0</v>
      </c>
      <c r="F123" s="34" t="s">
        <v>5104</v>
      </c>
      <c r="G123" s="34" t="s">
        <v>4668</v>
      </c>
      <c r="H123" s="34" t="s">
        <v>4700</v>
      </c>
      <c r="I123" s="34" t="s">
        <v>4646</v>
      </c>
      <c r="J123" s="35" t="s">
        <v>5105</v>
      </c>
      <c r="K123" s="27" t="str">
        <f>VLOOKUP(A123,'Draft Data'!A:H,8,FALSE)</f>
        <v>2022, Round 1, Pick 11</v>
      </c>
    </row>
    <row r="124">
      <c r="A124" s="33" t="s">
        <v>5106</v>
      </c>
      <c r="B124" s="34" t="str">
        <f>IFERROR(__xludf.DUMMYFUNCTION("SPLIT(A124, "" "")"),"Grace")</f>
        <v>Grace</v>
      </c>
      <c r="C124" s="34" t="str">
        <f>IFERROR(__xludf.DUMMYFUNCTION("""COMPUTED_VALUE"""),"Berger")</f>
        <v>Berger</v>
      </c>
      <c r="D124" s="34" t="s">
        <v>5107</v>
      </c>
      <c r="E124" s="34">
        <v>72.0</v>
      </c>
      <c r="F124" s="34" t="s">
        <v>5108</v>
      </c>
      <c r="G124" s="34" t="s">
        <v>4668</v>
      </c>
      <c r="H124" s="34" t="s">
        <v>4669</v>
      </c>
      <c r="I124" s="34" t="s">
        <v>4638</v>
      </c>
      <c r="J124" s="35" t="s">
        <v>5109</v>
      </c>
      <c r="K124" s="27" t="str">
        <f>VLOOKUP(A124,'Draft Data'!A:H,8,FALSE)</f>
        <v>2023, Round 1, Pick 7</v>
      </c>
    </row>
    <row r="125">
      <c r="A125" s="33" t="s">
        <v>5110</v>
      </c>
      <c r="B125" s="34" t="str">
        <f>IFERROR(__xludf.DUMMYFUNCTION("SPLIT(A125, "" "")"),"Morgan")</f>
        <v>Morgan</v>
      </c>
      <c r="C125" s="34" t="str">
        <f>IFERROR(__xludf.DUMMYFUNCTION("""COMPUTED_VALUE"""),"Bertsch")</f>
        <v>Bertsch</v>
      </c>
      <c r="D125" s="34" t="s">
        <v>5111</v>
      </c>
      <c r="E125" s="34">
        <v>76.0</v>
      </c>
      <c r="F125" s="34" t="s">
        <v>5112</v>
      </c>
      <c r="G125" s="34" t="s">
        <v>4668</v>
      </c>
      <c r="H125" s="34" t="s">
        <v>4700</v>
      </c>
      <c r="I125" s="34" t="s">
        <v>4642</v>
      </c>
      <c r="J125" s="35" t="s">
        <v>5113</v>
      </c>
      <c r="K125" s="27" t="str">
        <f>VLOOKUP(A125,'Draft Data'!A:H,8,FALSE)</f>
        <v>2019, Round 3, Pick 5</v>
      </c>
    </row>
    <row r="126">
      <c r="A126" s="33" t="s">
        <v>5114</v>
      </c>
      <c r="B126" s="34" t="str">
        <f>IFERROR(__xludf.DUMMYFUNCTION("SPLIT(A126, "" "")"),"Caitlin")</f>
        <v>Caitlin</v>
      </c>
      <c r="C126" s="34" t="str">
        <f>IFERROR(__xludf.DUMMYFUNCTION("""COMPUTED_VALUE"""),"Bickle")</f>
        <v>Bickle</v>
      </c>
      <c r="D126" s="34" t="s">
        <v>5115</v>
      </c>
      <c r="E126" s="34">
        <v>73.0</v>
      </c>
      <c r="F126" s="34" t="s">
        <v>4704</v>
      </c>
      <c r="G126" s="34" t="s">
        <v>4668</v>
      </c>
      <c r="H126" s="34" t="s">
        <v>4700</v>
      </c>
      <c r="I126" s="34" t="s">
        <v>4680</v>
      </c>
      <c r="J126" s="35" t="s">
        <v>5116</v>
      </c>
      <c r="K126" s="31" t="s">
        <v>4878</v>
      </c>
    </row>
    <row r="127">
      <c r="A127" s="33" t="s">
        <v>5117</v>
      </c>
      <c r="B127" s="34" t="str">
        <f>IFERROR(__xludf.DUMMYFUNCTION("SPLIT(A127, "" "")"),"Jaelyn")</f>
        <v>Jaelyn</v>
      </c>
      <c r="C127" s="34" t="str">
        <f>IFERROR(__xludf.DUMMYFUNCTION("""COMPUTED_VALUE"""),"Brown")</f>
        <v>Brown</v>
      </c>
      <c r="D127" s="34" t="s">
        <v>4743</v>
      </c>
      <c r="E127" s="34">
        <v>73.0</v>
      </c>
      <c r="F127" s="34" t="s">
        <v>5018</v>
      </c>
      <c r="G127" s="34" t="s">
        <v>4668</v>
      </c>
      <c r="H127" s="34" t="s">
        <v>4705</v>
      </c>
      <c r="I127" s="34" t="s">
        <v>4642</v>
      </c>
      <c r="J127" s="35" t="s">
        <v>5118</v>
      </c>
      <c r="K127" s="31" t="s">
        <v>4878</v>
      </c>
    </row>
    <row r="128">
      <c r="A128" s="33" t="s">
        <v>5119</v>
      </c>
      <c r="B128" s="34" t="str">
        <f>IFERROR(__xludf.DUMMYFUNCTION("SPLIT(A128, "" "")"),"Jakia")</f>
        <v>Jakia</v>
      </c>
      <c r="C128" s="34" t="str">
        <f>IFERROR(__xludf.DUMMYFUNCTION("""COMPUTED_VALUE"""),"Brown-Turner")</f>
        <v>Brown-Turner</v>
      </c>
      <c r="D128" s="34" t="s">
        <v>5120</v>
      </c>
      <c r="E128" s="34">
        <v>72.0</v>
      </c>
      <c r="F128" s="34" t="s">
        <v>4767</v>
      </c>
      <c r="G128" s="34" t="s">
        <v>4668</v>
      </c>
      <c r="H128" s="34" t="s">
        <v>4669</v>
      </c>
      <c r="I128" s="34" t="s">
        <v>4640</v>
      </c>
      <c r="J128" s="35" t="s">
        <v>5121</v>
      </c>
      <c r="K128" s="31" t="s">
        <v>4878</v>
      </c>
    </row>
    <row r="129">
      <c r="A129" s="33" t="s">
        <v>5122</v>
      </c>
      <c r="B129" s="34" t="str">
        <f>IFERROR(__xludf.DUMMYFUNCTION("SPLIT(A129, "" "")"),"Emma")</f>
        <v>Emma</v>
      </c>
      <c r="C129" s="34" t="str">
        <f>IFERROR(__xludf.DUMMYFUNCTION("""COMPUTED_VALUE"""),"Cannon")</f>
        <v>Cannon</v>
      </c>
      <c r="D129" s="34" t="s">
        <v>5123</v>
      </c>
      <c r="E129" s="34">
        <v>74.0</v>
      </c>
      <c r="F129" s="34" t="s">
        <v>5124</v>
      </c>
      <c r="G129" s="34" t="s">
        <v>4668</v>
      </c>
      <c r="H129" s="34" t="s">
        <v>4700</v>
      </c>
      <c r="I129" s="34" t="s">
        <v>4646</v>
      </c>
      <c r="J129" s="35" t="s">
        <v>5125</v>
      </c>
      <c r="K129" s="31" t="s">
        <v>4878</v>
      </c>
    </row>
    <row r="130">
      <c r="A130" s="33" t="s">
        <v>5126</v>
      </c>
      <c r="B130" s="34" t="str">
        <f>IFERROR(__xludf.DUMMYFUNCTION("SPLIT(A130, "" "")"),"Jessika")</f>
        <v>Jessika</v>
      </c>
      <c r="C130" s="34" t="str">
        <f>IFERROR(__xludf.DUMMYFUNCTION("""COMPUTED_VALUE"""),"Carter")</f>
        <v>Carter</v>
      </c>
      <c r="D130" s="34" t="s">
        <v>5127</v>
      </c>
      <c r="E130" s="34">
        <v>77.0</v>
      </c>
      <c r="F130" s="34" t="s">
        <v>4793</v>
      </c>
      <c r="G130" s="34" t="s">
        <v>4668</v>
      </c>
      <c r="H130" s="34" t="s">
        <v>4694</v>
      </c>
      <c r="I130" s="34" t="s">
        <v>4646</v>
      </c>
      <c r="J130" s="35" t="s">
        <v>5128</v>
      </c>
      <c r="K130" s="27" t="str">
        <f>VLOOKUP(A130,'Draft Data'!A:H,8,FALSE)</f>
        <v>2024, Round 2, Pick 11</v>
      </c>
    </row>
    <row r="131">
      <c r="A131" s="33" t="s">
        <v>5129</v>
      </c>
      <c r="B131" s="34" t="str">
        <f>IFERROR(__xludf.DUMMYFUNCTION("SPLIT(A131, "" "")"),"Sydney")</f>
        <v>Sydney</v>
      </c>
      <c r="C131" s="34" t="str">
        <f>IFERROR(__xludf.DUMMYFUNCTION("""COMPUTED_VALUE"""),"Colson")</f>
        <v>Colson</v>
      </c>
      <c r="D131" s="34" t="s">
        <v>4740</v>
      </c>
      <c r="E131" s="34">
        <v>68.0</v>
      </c>
      <c r="F131" s="34" t="s">
        <v>4709</v>
      </c>
      <c r="G131" s="34" t="s">
        <v>4668</v>
      </c>
      <c r="H131" s="34" t="s">
        <v>4669</v>
      </c>
      <c r="I131" s="34" t="s">
        <v>4646</v>
      </c>
      <c r="J131" s="35" t="s">
        <v>5130</v>
      </c>
      <c r="K131" s="27" t="str">
        <f>VLOOKUP(A131,'Draft Data'!A:H,8,FALSE)</f>
        <v>2011, Round 2, Pick 4</v>
      </c>
    </row>
    <row r="132">
      <c r="A132" s="33" t="s">
        <v>5131</v>
      </c>
      <c r="B132" s="34" t="str">
        <f>IFERROR(__xludf.DUMMYFUNCTION("SPLIT(A132, "" "")"),"Lorela")</f>
        <v>Lorela</v>
      </c>
      <c r="C132" s="34" t="str">
        <f>IFERROR(__xludf.DUMMYFUNCTION("""COMPUTED_VALUE"""),"Cubaj")</f>
        <v>Cubaj</v>
      </c>
      <c r="D132" s="34" t="s">
        <v>5132</v>
      </c>
      <c r="E132" s="34">
        <v>76.0</v>
      </c>
      <c r="F132" s="34" t="s">
        <v>5133</v>
      </c>
      <c r="G132" s="34" t="s">
        <v>4891</v>
      </c>
      <c r="H132" s="34" t="s">
        <v>4685</v>
      </c>
      <c r="I132" s="34" t="s">
        <v>4632</v>
      </c>
      <c r="J132" s="35" t="s">
        <v>5134</v>
      </c>
      <c r="K132" s="27" t="str">
        <f>VLOOKUP(A132,'Draft Data'!A:H,8,FALSE)</f>
        <v>2022, Round 2, Pick 6</v>
      </c>
    </row>
    <row r="133">
      <c r="A133" s="33" t="s">
        <v>5135</v>
      </c>
      <c r="B133" s="34" t="str">
        <f>IFERROR(__xludf.DUMMYFUNCTION("SPLIT(A133, "" "")"),"Marquesha")</f>
        <v>Marquesha</v>
      </c>
      <c r="C133" s="34" t="str">
        <f>IFERROR(__xludf.DUMMYFUNCTION("""COMPUTED_VALUE"""),"Davis")</f>
        <v>Davis</v>
      </c>
      <c r="D133" s="34" t="s">
        <v>5136</v>
      </c>
      <c r="E133" s="34">
        <v>72.0</v>
      </c>
      <c r="F133" s="34" t="s">
        <v>4673</v>
      </c>
      <c r="G133" s="34" t="s">
        <v>4668</v>
      </c>
      <c r="H133" s="34" t="s">
        <v>4669</v>
      </c>
      <c r="I133" s="34" t="s">
        <v>4628</v>
      </c>
      <c r="J133" s="35" t="s">
        <v>5137</v>
      </c>
      <c r="K133" s="27" t="str">
        <f>VLOOKUP(A133,'Draft Data'!A:H,8,FALSE)</f>
        <v>2024, Round 1, Pick 11</v>
      </c>
    </row>
    <row r="134">
      <c r="A134" s="33" t="s">
        <v>5138</v>
      </c>
      <c r="B134" s="34" t="str">
        <f>IFERROR(__xludf.DUMMYFUNCTION("SPLIT(A134, "" "")"),"Liz")</f>
        <v>Liz</v>
      </c>
      <c r="C134" s="34" t="str">
        <f>IFERROR(__xludf.DUMMYFUNCTION("""COMPUTED_VALUE"""),"Dixon")</f>
        <v>Dixon</v>
      </c>
      <c r="D134" s="34" t="s">
        <v>5139</v>
      </c>
      <c r="E134" s="34">
        <v>77.0</v>
      </c>
      <c r="F134" s="34" t="s">
        <v>4904</v>
      </c>
      <c r="G134" s="34" t="s">
        <v>4668</v>
      </c>
      <c r="H134" s="34" t="s">
        <v>4700</v>
      </c>
      <c r="I134" s="34" t="s">
        <v>4650</v>
      </c>
      <c r="J134" s="35" t="s">
        <v>5140</v>
      </c>
      <c r="K134" s="31" t="s">
        <v>4878</v>
      </c>
    </row>
    <row r="135">
      <c r="A135" s="33" t="s">
        <v>5141</v>
      </c>
      <c r="B135" s="34" t="str">
        <f>IFERROR(__xludf.DUMMYFUNCTION("SPLIT(A135, "" "")"),"Queen")</f>
        <v>Queen</v>
      </c>
      <c r="C135" s="34" t="str">
        <f>IFERROR(__xludf.DUMMYFUNCTION("""COMPUTED_VALUE"""),"Egbo")</f>
        <v>Egbo</v>
      </c>
      <c r="D135" s="34" t="s">
        <v>4740</v>
      </c>
      <c r="E135" s="34">
        <v>76.0</v>
      </c>
      <c r="F135" s="34" t="s">
        <v>4704</v>
      </c>
      <c r="G135" s="34" t="s">
        <v>4668</v>
      </c>
      <c r="H135" s="34" t="s">
        <v>4685</v>
      </c>
      <c r="I135" s="34" t="s">
        <v>4646</v>
      </c>
      <c r="J135" s="35" t="s">
        <v>5142</v>
      </c>
      <c r="K135" s="27" t="str">
        <f>VLOOKUP(A135,'Draft Data'!A:H,8,FALSE)</f>
        <v>2022, Round 1, Pick 10</v>
      </c>
    </row>
    <row r="136">
      <c r="A136" s="33" t="s">
        <v>5143</v>
      </c>
      <c r="B136" s="34" t="str">
        <f>IFERROR(__xludf.DUMMYFUNCTION("SPLIT(A136, "" "")"),"Olivia")</f>
        <v>Olivia</v>
      </c>
      <c r="C136" s="34" t="str">
        <f>IFERROR(__xludf.DUMMYFUNCTION("""COMPUTED_VALUE"""),"Époupa")</f>
        <v>Époupa</v>
      </c>
      <c r="D136" s="34" t="s">
        <v>5144</v>
      </c>
      <c r="E136" s="34">
        <v>65.0</v>
      </c>
      <c r="F136" s="36"/>
      <c r="G136" s="34" t="s">
        <v>5145</v>
      </c>
      <c r="H136" s="34" t="s">
        <v>4669</v>
      </c>
      <c r="I136" s="34" t="s">
        <v>4630</v>
      </c>
      <c r="J136" s="35" t="s">
        <v>5146</v>
      </c>
      <c r="K136" s="31" t="s">
        <v>4878</v>
      </c>
    </row>
    <row r="137">
      <c r="A137" s="33" t="s">
        <v>5147</v>
      </c>
      <c r="B137" s="34" t="str">
        <f>IFERROR(__xludf.DUMMYFUNCTION("SPLIT(A137, "" "")"),"Dyaisha")</f>
        <v>Dyaisha</v>
      </c>
      <c r="C137" s="34" t="str">
        <f>IFERROR(__xludf.DUMMYFUNCTION("""COMPUTED_VALUE"""),"Fair")</f>
        <v>Fair</v>
      </c>
      <c r="D137" s="34" t="s">
        <v>5123</v>
      </c>
      <c r="E137" s="34">
        <v>65.0</v>
      </c>
      <c r="F137" s="34" t="s">
        <v>4836</v>
      </c>
      <c r="G137" s="34" t="s">
        <v>4668</v>
      </c>
      <c r="H137" s="34" t="s">
        <v>4669</v>
      </c>
      <c r="I137" s="34" t="s">
        <v>4646</v>
      </c>
      <c r="J137" s="35" t="s">
        <v>5148</v>
      </c>
      <c r="K137" s="27" t="str">
        <f>VLOOKUP(A137,'Draft Data'!A:H,8,FALSE)</f>
        <v>2024, Round 2, Pick 4</v>
      </c>
    </row>
    <row r="138">
      <c r="A138" s="33" t="s">
        <v>5149</v>
      </c>
      <c r="B138" s="34" t="str">
        <f>IFERROR(__xludf.DUMMYFUNCTION("SPLIT(A138, "" "")"),"Kysre")</f>
        <v>Kysre</v>
      </c>
      <c r="C138" s="34" t="str">
        <f>IFERROR(__xludf.DUMMYFUNCTION("""COMPUTED_VALUE"""),"Gondrezick")</f>
        <v>Gondrezick</v>
      </c>
      <c r="D138" s="34" t="s">
        <v>5150</v>
      </c>
      <c r="E138" s="34">
        <v>69.0</v>
      </c>
      <c r="F138" s="34" t="s">
        <v>5151</v>
      </c>
      <c r="G138" s="34" t="s">
        <v>4668</v>
      </c>
      <c r="H138" s="34" t="s">
        <v>4669</v>
      </c>
      <c r="I138" s="34" t="s">
        <v>4634</v>
      </c>
      <c r="J138" s="35" t="s">
        <v>5152</v>
      </c>
      <c r="K138" s="27" t="str">
        <f>VLOOKUP(A138,'Draft Data'!A:H,8,FALSE)</f>
        <v>2021, Round 1, Pick 4</v>
      </c>
    </row>
    <row r="139">
      <c r="A139" s="33" t="s">
        <v>5153</v>
      </c>
      <c r="B139" s="34" t="str">
        <f>IFERROR(__xludf.DUMMYFUNCTION("SPLIT(A139, "" "")"),"Moriah")</f>
        <v>Moriah</v>
      </c>
      <c r="C139" s="34" t="str">
        <f>IFERROR(__xludf.DUMMYFUNCTION("""COMPUTED_VALUE"""),"Jefferson")</f>
        <v>Jefferson</v>
      </c>
      <c r="D139" s="34" t="s">
        <v>5154</v>
      </c>
      <c r="E139" s="34">
        <v>66.0</v>
      </c>
      <c r="F139" s="34" t="s">
        <v>4713</v>
      </c>
      <c r="G139" s="34" t="s">
        <v>4668</v>
      </c>
      <c r="H139" s="34" t="s">
        <v>4669</v>
      </c>
      <c r="I139" s="34" t="s">
        <v>4634</v>
      </c>
      <c r="J139" s="35" t="s">
        <v>5155</v>
      </c>
      <c r="K139" s="27" t="str">
        <f>VLOOKUP(A139,'Draft Data'!A:H,8,FALSE)</f>
        <v>2016, Round 1, Pick 2</v>
      </c>
    </row>
    <row r="140">
      <c r="A140" s="33" t="s">
        <v>5156</v>
      </c>
      <c r="B140" s="34" t="str">
        <f>IFERROR(__xludf.DUMMYFUNCTION("SPLIT(A140, "" "")"),"Ezinne")</f>
        <v>Ezinne</v>
      </c>
      <c r="C140" s="34" t="str">
        <f>IFERROR(__xludf.DUMMYFUNCTION("""COMPUTED_VALUE"""),"Kalu")</f>
        <v>Kalu</v>
      </c>
      <c r="D140" s="34" t="s">
        <v>4835</v>
      </c>
      <c r="E140" s="34">
        <v>67.0</v>
      </c>
      <c r="F140" s="34" t="s">
        <v>5157</v>
      </c>
      <c r="G140" s="34" t="s">
        <v>4668</v>
      </c>
      <c r="H140" s="34" t="s">
        <v>4669</v>
      </c>
      <c r="I140" s="34" t="s">
        <v>4632</v>
      </c>
      <c r="J140" s="34"/>
      <c r="K140" s="31" t="s">
        <v>4878</v>
      </c>
    </row>
    <row r="141">
      <c r="A141" s="33" t="s">
        <v>5158</v>
      </c>
      <c r="B141" s="34" t="str">
        <f>IFERROR(__xludf.DUMMYFUNCTION("SPLIT(A141, "" "")"),"Kate")</f>
        <v>Kate</v>
      </c>
      <c r="C141" s="34" t="str">
        <f>IFERROR(__xludf.DUMMYFUNCTION("""COMPUTED_VALUE"""),"Martin")</f>
        <v>Martin</v>
      </c>
      <c r="D141" s="34" t="s">
        <v>5159</v>
      </c>
      <c r="E141" s="34">
        <v>72.0</v>
      </c>
      <c r="F141" s="34" t="s">
        <v>4717</v>
      </c>
      <c r="G141" s="34" t="s">
        <v>4668</v>
      </c>
      <c r="H141" s="34" t="s">
        <v>4669</v>
      </c>
      <c r="I141" s="34" t="s">
        <v>4646</v>
      </c>
      <c r="J141" s="35" t="s">
        <v>5160</v>
      </c>
      <c r="K141" s="27" t="str">
        <f>VLOOKUP(A141,'Draft Data'!A:H,8,FALSE)</f>
        <v>2024, Round 2, Pick 6</v>
      </c>
    </row>
    <row r="142">
      <c r="A142" s="33" t="s">
        <v>5161</v>
      </c>
      <c r="B142" s="34" t="str">
        <f>IFERROR(__xludf.DUMMYFUNCTION("SPLIT(A142, "" "")"),"Diamond")</f>
        <v>Diamond</v>
      </c>
      <c r="C142" s="34" t="str">
        <f>IFERROR(__xludf.DUMMYFUNCTION("""COMPUTED_VALUE"""),"Miller")</f>
        <v>Miller</v>
      </c>
      <c r="D142" s="34" t="s">
        <v>5162</v>
      </c>
      <c r="E142" s="34">
        <v>75.0</v>
      </c>
      <c r="F142" s="34" t="s">
        <v>4767</v>
      </c>
      <c r="G142" s="34" t="s">
        <v>4668</v>
      </c>
      <c r="H142" s="34" t="s">
        <v>4700</v>
      </c>
      <c r="I142" s="34" t="s">
        <v>4630</v>
      </c>
      <c r="J142" s="35" t="s">
        <v>5163</v>
      </c>
      <c r="K142" s="27" t="str">
        <f>VLOOKUP(A142,'Draft Data'!A:H,8,FALSE)</f>
        <v>2023, Round 1, Pick 2</v>
      </c>
    </row>
    <row r="143">
      <c r="A143" s="33" t="s">
        <v>5164</v>
      </c>
      <c r="B143" s="34" t="str">
        <f>IFERROR(__xludf.DUMMYFUNCTION("SPLIT(A143, "" "")"),"Nika")</f>
        <v>Nika</v>
      </c>
      <c r="C143" s="34" t="str">
        <f>IFERROR(__xludf.DUMMYFUNCTION("""COMPUTED_VALUE"""),"Mühl")</f>
        <v>Mühl</v>
      </c>
      <c r="D143" s="34" t="s">
        <v>5165</v>
      </c>
      <c r="E143" s="34">
        <v>72.0</v>
      </c>
      <c r="F143" s="34" t="s">
        <v>4713</v>
      </c>
      <c r="G143" s="34" t="s">
        <v>5081</v>
      </c>
      <c r="H143" s="34" t="s">
        <v>4669</v>
      </c>
      <c r="I143" s="34" t="s">
        <v>4733</v>
      </c>
      <c r="J143" s="35" t="s">
        <v>5166</v>
      </c>
      <c r="K143" s="27" t="str">
        <f>VLOOKUP(A143,'Draft Data'!A:H,8,FALSE)</f>
        <v>2024, Round 2, Pick 2</v>
      </c>
    </row>
    <row r="144">
      <c r="A144" s="33" t="s">
        <v>5167</v>
      </c>
      <c r="B144" s="34" t="str">
        <f>IFERROR(__xludf.DUMMYFUNCTION("SPLIT(A144, "" "")"),"Astou")</f>
        <v>Astou</v>
      </c>
      <c r="C144" s="34" t="str">
        <f>IFERROR(__xludf.DUMMYFUNCTION("""COMPUTED_VALUE"""),"Ndour-Fall")</f>
        <v>Ndour-Fall</v>
      </c>
      <c r="D144" s="34" t="s">
        <v>5168</v>
      </c>
      <c r="E144" s="34">
        <v>77.0</v>
      </c>
      <c r="F144" s="34" t="s">
        <v>5169</v>
      </c>
      <c r="G144" s="34" t="s">
        <v>5170</v>
      </c>
      <c r="H144" s="34" t="s">
        <v>4674</v>
      </c>
      <c r="I144" s="34" t="s">
        <v>4680</v>
      </c>
      <c r="J144" s="35" t="s">
        <v>5171</v>
      </c>
      <c r="K144" s="27" t="str">
        <f>VLOOKUP(A144,'Draft Data'!A:H,8,FALSE)</f>
        <v>2014, Round 2, Pick 4</v>
      </c>
    </row>
    <row r="145">
      <c r="A145" s="33" t="s">
        <v>5172</v>
      </c>
      <c r="B145" s="34" t="str">
        <f>IFERROR(__xludf.DUMMYFUNCTION("SPLIT(A145, "" "")"),"Charisma")</f>
        <v>Charisma</v>
      </c>
      <c r="C145" s="34" t="str">
        <f>IFERROR(__xludf.DUMMYFUNCTION("""COMPUTED_VALUE"""),"Osborne")</f>
        <v>Osborne</v>
      </c>
      <c r="D145" s="34" t="s">
        <v>5173</v>
      </c>
      <c r="E145" s="34">
        <v>69.0</v>
      </c>
      <c r="F145" s="34" t="s">
        <v>4689</v>
      </c>
      <c r="G145" s="34" t="s">
        <v>4668</v>
      </c>
      <c r="H145" s="34" t="s">
        <v>4669</v>
      </c>
      <c r="I145" s="34" t="s">
        <v>4650</v>
      </c>
      <c r="J145" s="35" t="s">
        <v>5174</v>
      </c>
      <c r="K145" s="27" t="str">
        <f>VLOOKUP(A145,'Draft Data'!A:H,8,FALSE)</f>
        <v>2024, Round 3, Pick 1</v>
      </c>
    </row>
    <row r="146">
      <c r="A146" s="33" t="s">
        <v>5175</v>
      </c>
      <c r="B146" s="34" t="str">
        <f>IFERROR(__xludf.DUMMYFUNCTION("SPLIT(A146, "" "")"),"Alissa")</f>
        <v>Alissa</v>
      </c>
      <c r="C146" s="34" t="str">
        <f>IFERROR(__xludf.DUMMYFUNCTION("""COMPUTED_VALUE"""),"Pili")</f>
        <v>Pili</v>
      </c>
      <c r="D146" s="34" t="s">
        <v>5176</v>
      </c>
      <c r="E146" s="34">
        <v>74.0</v>
      </c>
      <c r="F146" s="34" t="s">
        <v>5177</v>
      </c>
      <c r="G146" s="34" t="s">
        <v>4668</v>
      </c>
      <c r="H146" s="34" t="s">
        <v>4700</v>
      </c>
      <c r="I146" s="34" t="s">
        <v>4630</v>
      </c>
      <c r="J146" s="35" t="s">
        <v>5178</v>
      </c>
      <c r="K146" s="27" t="str">
        <f>VLOOKUP(A146,'Draft Data'!A:H,8,FALSE)</f>
        <v>2024, Round 1, Pick 8</v>
      </c>
    </row>
    <row r="147">
      <c r="A147" s="33" t="s">
        <v>5179</v>
      </c>
      <c r="B147" s="34" t="str">
        <f>IFERROR(__xludf.DUMMYFUNCTION("SPLIT(A147, "" "")"),"DiDi")</f>
        <v>DiDi</v>
      </c>
      <c r="C147" s="34" t="str">
        <f>IFERROR(__xludf.DUMMYFUNCTION("""COMPUTED_VALUE"""),"Richards")</f>
        <v>Richards</v>
      </c>
      <c r="D147" s="34" t="s">
        <v>5180</v>
      </c>
      <c r="E147" s="34">
        <v>74.0</v>
      </c>
      <c r="F147" s="34" t="s">
        <v>4704</v>
      </c>
      <c r="G147" s="34" t="s">
        <v>4668</v>
      </c>
      <c r="H147" s="34" t="s">
        <v>4705</v>
      </c>
      <c r="I147" s="34" t="s">
        <v>4640</v>
      </c>
      <c r="J147" s="35" t="s">
        <v>5181</v>
      </c>
      <c r="K147" s="27" t="str">
        <f>VLOOKUP(A147,'Draft Data'!A:H,8,FALSE)</f>
        <v>2021, Round 2, Pick 5</v>
      </c>
    </row>
    <row r="148">
      <c r="A148" s="33" t="s">
        <v>5182</v>
      </c>
      <c r="B148" s="34" t="str">
        <f>IFERROR(__xludf.DUMMYFUNCTION("SPLIT(A148, "" "")"),"Victaria")</f>
        <v>Victaria</v>
      </c>
      <c r="C148" s="34" t="str">
        <f>IFERROR(__xludf.DUMMYFUNCTION("""COMPUTED_VALUE"""),"Saxton")</f>
        <v>Saxton</v>
      </c>
      <c r="D148" s="34" t="s">
        <v>5183</v>
      </c>
      <c r="E148" s="34">
        <v>74.0</v>
      </c>
      <c r="F148" s="34" t="s">
        <v>4684</v>
      </c>
      <c r="G148" s="34" t="s">
        <v>4668</v>
      </c>
      <c r="H148" s="34" t="s">
        <v>4700</v>
      </c>
      <c r="I148" s="34" t="s">
        <v>4638</v>
      </c>
      <c r="J148" s="35" t="s">
        <v>5184</v>
      </c>
      <c r="K148" s="27" t="str">
        <f>VLOOKUP(A148,'Draft Data'!A:H,8,FALSE)</f>
        <v>2023, Round 3, Pick 1</v>
      </c>
    </row>
    <row r="149">
      <c r="A149" s="33" t="s">
        <v>5185</v>
      </c>
      <c r="B149" s="34" t="str">
        <f>IFERROR(__xludf.DUMMYFUNCTION("SPLIT(A149, "" "")"),"Jaylyn")</f>
        <v>Jaylyn</v>
      </c>
      <c r="C149" s="34" t="str">
        <f>IFERROR(__xludf.DUMMYFUNCTION("""COMPUTED_VALUE"""),"Sherrod")</f>
        <v>Sherrod</v>
      </c>
      <c r="D149" s="34" t="s">
        <v>5186</v>
      </c>
      <c r="E149" s="34">
        <v>67.0</v>
      </c>
      <c r="F149" s="34" t="s">
        <v>5187</v>
      </c>
      <c r="G149" s="34" t="s">
        <v>4668</v>
      </c>
      <c r="H149" s="34" t="s">
        <v>4669</v>
      </c>
      <c r="I149" s="34" t="s">
        <v>4628</v>
      </c>
      <c r="J149" s="35" t="s">
        <v>5188</v>
      </c>
      <c r="K149" s="31" t="s">
        <v>4878</v>
      </c>
    </row>
    <row r="150">
      <c r="A150" s="33" t="s">
        <v>5189</v>
      </c>
      <c r="B150" s="34" t="str">
        <f>IFERROR(__xludf.DUMMYFUNCTION("SPLIT(A150, "" "")"),"Stephanie")</f>
        <v>Stephanie</v>
      </c>
      <c r="C150" s="34" t="str">
        <f>IFERROR(__xludf.DUMMYFUNCTION("""COMPUTED_VALUE"""),"Soares")</f>
        <v>Soares</v>
      </c>
      <c r="D150" s="34" t="s">
        <v>5190</v>
      </c>
      <c r="E150" s="34">
        <v>78.0</v>
      </c>
      <c r="F150" s="34" t="s">
        <v>4698</v>
      </c>
      <c r="G150" s="34" t="s">
        <v>4693</v>
      </c>
      <c r="H150" s="34" t="s">
        <v>4694</v>
      </c>
      <c r="I150" s="34" t="s">
        <v>4642</v>
      </c>
      <c r="J150" s="35" t="s">
        <v>5191</v>
      </c>
      <c r="K150" s="27" t="str">
        <f>VLOOKUP(A150,'Draft Data'!A:H,8,FALSE)</f>
        <v>2023, Round 1, Pick 4</v>
      </c>
    </row>
    <row r="151">
      <c r="A151" s="33" t="s">
        <v>5192</v>
      </c>
      <c r="B151" s="34" t="str">
        <f>IFERROR(__xludf.DUMMYFUNCTION("SPLIT(A151, "" "")"),"Taylor")</f>
        <v>Taylor</v>
      </c>
      <c r="C151" s="34" t="str">
        <f>IFERROR(__xludf.DUMMYFUNCTION("""COMPUTED_VALUE"""),"Soule")</f>
        <v>Soule</v>
      </c>
      <c r="D151" s="34" t="s">
        <v>5193</v>
      </c>
      <c r="E151" s="34">
        <v>71.0</v>
      </c>
      <c r="F151" s="34" t="s">
        <v>5194</v>
      </c>
      <c r="G151" s="34" t="s">
        <v>4668</v>
      </c>
      <c r="H151" s="34" t="s">
        <v>4700</v>
      </c>
      <c r="I151" s="34" t="s">
        <v>4630</v>
      </c>
      <c r="J151" s="35" t="s">
        <v>5195</v>
      </c>
      <c r="K151" s="27" t="str">
        <f>VLOOKUP(A151,'Draft Data'!A:H,8,FALSE)</f>
        <v>2023, Round 3, Pick 4</v>
      </c>
    </row>
    <row r="152">
      <c r="A152" s="33" t="s">
        <v>5196</v>
      </c>
      <c r="B152" s="34" t="str">
        <f>IFERROR(__xludf.DUMMYFUNCTION("SPLIT(A152, "" "")"),"Kiah")</f>
        <v>Kiah</v>
      </c>
      <c r="C152" s="34" t="str">
        <f>IFERROR(__xludf.DUMMYFUNCTION("""COMPUTED_VALUE"""),"Stokes")</f>
        <v>Stokes</v>
      </c>
      <c r="D152" s="34" t="s">
        <v>5197</v>
      </c>
      <c r="E152" s="34">
        <v>75.0</v>
      </c>
      <c r="F152" s="34" t="s">
        <v>4713</v>
      </c>
      <c r="G152" s="34" t="s">
        <v>4668</v>
      </c>
      <c r="H152" s="34" t="s">
        <v>4694</v>
      </c>
      <c r="I152" s="34" t="s">
        <v>4646</v>
      </c>
      <c r="J152" s="35" t="s">
        <v>5198</v>
      </c>
      <c r="K152" s="27" t="str">
        <f>VLOOKUP(A152,'Draft Data'!A:H,8,FALSE)</f>
        <v>2015, Round 1, Pick 11</v>
      </c>
    </row>
    <row r="153">
      <c r="A153" s="33" t="s">
        <v>5199</v>
      </c>
      <c r="B153" s="34" t="str">
        <f>IFERROR(__xludf.DUMMYFUNCTION("SPLIT(A153, "" "")"),"Sug")</f>
        <v>Sug</v>
      </c>
      <c r="C153" s="34" t="str">
        <f>IFERROR(__xludf.DUMMYFUNCTION("""COMPUTED_VALUE"""),"Sutton")</f>
        <v>Sutton</v>
      </c>
      <c r="D153" s="34" t="s">
        <v>5200</v>
      </c>
      <c r="E153" s="34">
        <v>68.0</v>
      </c>
      <c r="F153" s="34" t="s">
        <v>4667</v>
      </c>
      <c r="G153" s="34" t="s">
        <v>4668</v>
      </c>
      <c r="H153" s="34" t="s">
        <v>4669</v>
      </c>
      <c r="I153" s="34" t="s">
        <v>4640</v>
      </c>
      <c r="J153" s="35" t="s">
        <v>5201</v>
      </c>
      <c r="K153" s="27" t="str">
        <f>VLOOKUP(A153,'Draft Data'!A:H,8,FALSE)</f>
        <v>2020, Round 3, Pick 12</v>
      </c>
    </row>
    <row r="154">
      <c r="A154" s="33" t="s">
        <v>5202</v>
      </c>
      <c r="B154" s="34" t="str">
        <f>IFERROR(__xludf.DUMMYFUNCTION("SPLIT(A154, "" "")"),"Celeste")</f>
        <v>Celeste</v>
      </c>
      <c r="C154" s="34" t="str">
        <f>IFERROR(__xludf.DUMMYFUNCTION("""COMPUTED_VALUE"""),"Taylor")</f>
        <v>Taylor</v>
      </c>
      <c r="D154" s="34" t="s">
        <v>5203</v>
      </c>
      <c r="E154" s="34">
        <v>71.0</v>
      </c>
      <c r="F154" s="34" t="s">
        <v>4797</v>
      </c>
      <c r="G154" s="34" t="s">
        <v>4668</v>
      </c>
      <c r="H154" s="34" t="s">
        <v>4669</v>
      </c>
      <c r="I154" s="34" t="s">
        <v>4650</v>
      </c>
      <c r="J154" s="35" t="s">
        <v>5204</v>
      </c>
      <c r="K154" s="27" t="str">
        <f>VLOOKUP(A154,'Draft Data'!A:H,8,FALSE)</f>
        <v>2024, Round 2, Pick 3</v>
      </c>
    </row>
    <row r="155">
      <c r="A155" s="33" t="s">
        <v>5205</v>
      </c>
      <c r="B155" s="34" t="str">
        <f>IFERROR(__xludf.DUMMYFUNCTION("SPLIT(A155, "" "")"),"Brianna")</f>
        <v>Brianna</v>
      </c>
      <c r="C155" s="34" t="str">
        <f>IFERROR(__xludf.DUMMYFUNCTION("""COMPUTED_VALUE"""),"Turner")</f>
        <v>Turner</v>
      </c>
      <c r="D155" s="34" t="s">
        <v>5206</v>
      </c>
      <c r="E155" s="34">
        <v>75.0</v>
      </c>
      <c r="F155" s="34" t="s">
        <v>4732</v>
      </c>
      <c r="G155" s="34" t="s">
        <v>4668</v>
      </c>
      <c r="H155" s="34" t="s">
        <v>4700</v>
      </c>
      <c r="I155" s="34" t="s">
        <v>4634</v>
      </c>
      <c r="J155" s="35" t="s">
        <v>5207</v>
      </c>
      <c r="K155" s="27" t="str">
        <f>VLOOKUP(A155,'Draft Data'!A:H,8,FALSE)</f>
        <v>2019, Round 1, Pick 11</v>
      </c>
    </row>
    <row r="156">
      <c r="A156" s="33" t="s">
        <v>5208</v>
      </c>
      <c r="B156" s="34" t="str">
        <f>IFERROR(__xludf.DUMMYFUNCTION("SPLIT(A156, "" "")"),"Kiana")</f>
        <v>Kiana</v>
      </c>
      <c r="C156" s="34" t="str">
        <f>IFERROR(__xludf.DUMMYFUNCTION("""COMPUTED_VALUE"""),"Williams")</f>
        <v>Williams</v>
      </c>
      <c r="D156" s="34" t="s">
        <v>5209</v>
      </c>
      <c r="E156" s="34">
        <v>67.0</v>
      </c>
      <c r="F156" s="34" t="s">
        <v>4804</v>
      </c>
      <c r="G156" s="34" t="s">
        <v>4668</v>
      </c>
      <c r="H156" s="34" t="s">
        <v>4669</v>
      </c>
      <c r="I156" s="34" t="s">
        <v>4733</v>
      </c>
      <c r="J156" s="35" t="s">
        <v>5210</v>
      </c>
      <c r="K156" s="27" t="str">
        <f>VLOOKUP(A156,'Draft Data'!A:H,8,FALSE)</f>
        <v>2021, Round 2, Pick 6</v>
      </c>
    </row>
    <row r="157">
      <c r="A157" s="33" t="s">
        <v>5211</v>
      </c>
      <c r="B157" s="34" t="s">
        <v>5212</v>
      </c>
      <c r="C157" s="34" t="s">
        <v>5213</v>
      </c>
      <c r="D157" s="34" t="s">
        <v>5214</v>
      </c>
      <c r="E157" s="34">
        <v>73.0</v>
      </c>
      <c r="F157" s="34" t="s">
        <v>4713</v>
      </c>
      <c r="G157" s="34" t="s">
        <v>5215</v>
      </c>
      <c r="H157" s="34" t="s">
        <v>4669</v>
      </c>
      <c r="I157" s="34" t="s">
        <v>4642</v>
      </c>
      <c r="J157" s="35" t="s">
        <v>5216</v>
      </c>
      <c r="K157" s="27" t="str">
        <f>VLOOKUP(A157,'Draft Data'!A:H,8,FALSE)</f>
        <v>2023, Round 1, Pick 5</v>
      </c>
    </row>
    <row r="158">
      <c r="A158" s="33" t="s">
        <v>5217</v>
      </c>
      <c r="B158" s="34" t="s">
        <v>5218</v>
      </c>
      <c r="C158" s="34" t="s">
        <v>5219</v>
      </c>
      <c r="D158" s="34" t="s">
        <v>5220</v>
      </c>
      <c r="E158" s="34">
        <v>75.0</v>
      </c>
      <c r="F158" s="34" t="s">
        <v>4846</v>
      </c>
      <c r="G158" s="34" t="s">
        <v>5221</v>
      </c>
      <c r="H158" s="34" t="s">
        <v>4685</v>
      </c>
      <c r="I158" s="34" t="s">
        <v>4733</v>
      </c>
      <c r="J158" s="35" t="s">
        <v>5222</v>
      </c>
      <c r="K158" s="27" t="str">
        <f>VLOOKUP(A158,'Draft Data'!A:H,8,FALSE)</f>
        <v>2023, Round 2, Pick 9</v>
      </c>
    </row>
    <row r="159">
      <c r="B159" s="37"/>
      <c r="C159" s="37"/>
      <c r="D159" s="8"/>
    </row>
    <row r="160">
      <c r="B160" s="37"/>
      <c r="C160" s="37"/>
      <c r="D160" s="8"/>
    </row>
    <row r="161">
      <c r="B161" s="37"/>
      <c r="C161" s="37"/>
      <c r="D161" s="8"/>
    </row>
    <row r="162">
      <c r="B162" s="37"/>
      <c r="C162" s="37"/>
      <c r="D162" s="8"/>
    </row>
    <row r="163">
      <c r="B163" s="37"/>
      <c r="C163" s="37"/>
      <c r="D163" s="8"/>
    </row>
    <row r="164">
      <c r="B164" s="37"/>
      <c r="C164" s="37"/>
      <c r="D164" s="8"/>
    </row>
    <row r="165">
      <c r="B165" s="37"/>
      <c r="C165" s="37"/>
      <c r="D165" s="8"/>
    </row>
    <row r="166">
      <c r="B166" s="37"/>
      <c r="C166" s="37"/>
      <c r="D166" s="8"/>
    </row>
    <row r="167">
      <c r="B167" s="37"/>
      <c r="C167" s="37"/>
      <c r="D167" s="8"/>
    </row>
    <row r="168">
      <c r="B168" s="37"/>
      <c r="C168" s="37"/>
      <c r="D168" s="8"/>
    </row>
    <row r="169">
      <c r="B169" s="37"/>
      <c r="C169" s="37"/>
      <c r="D169" s="8"/>
    </row>
    <row r="170">
      <c r="B170" s="37"/>
      <c r="C170" s="37"/>
      <c r="D170" s="8"/>
    </row>
    <row r="171">
      <c r="B171" s="37"/>
      <c r="C171" s="37"/>
      <c r="D171" s="8"/>
    </row>
    <row r="172">
      <c r="B172" s="37"/>
      <c r="C172" s="37"/>
      <c r="D172" s="8"/>
    </row>
    <row r="173">
      <c r="B173" s="37"/>
      <c r="C173" s="37"/>
      <c r="D173" s="8"/>
    </row>
    <row r="174">
      <c r="B174" s="37"/>
      <c r="C174" s="37"/>
      <c r="D174" s="8"/>
    </row>
    <row r="175">
      <c r="B175" s="37"/>
      <c r="C175" s="37"/>
      <c r="D175" s="8"/>
    </row>
    <row r="176">
      <c r="B176" s="37"/>
      <c r="C176" s="37"/>
      <c r="D176" s="8"/>
    </row>
    <row r="177">
      <c r="B177" s="37"/>
      <c r="C177" s="37"/>
      <c r="D177" s="8"/>
    </row>
    <row r="178">
      <c r="B178" s="37"/>
      <c r="C178" s="37"/>
      <c r="D178" s="8"/>
    </row>
    <row r="179">
      <c r="B179" s="37"/>
      <c r="C179" s="37"/>
      <c r="D179" s="8"/>
    </row>
    <row r="180">
      <c r="B180" s="37"/>
      <c r="C180" s="37"/>
      <c r="D180" s="8"/>
    </row>
    <row r="181">
      <c r="B181" s="37"/>
      <c r="C181" s="37"/>
      <c r="D181" s="8"/>
    </row>
    <row r="182">
      <c r="B182" s="37"/>
      <c r="C182" s="37"/>
      <c r="D182" s="8"/>
    </row>
    <row r="183">
      <c r="B183" s="37"/>
      <c r="C183" s="37"/>
      <c r="D183" s="8"/>
    </row>
    <row r="184">
      <c r="B184" s="37"/>
      <c r="C184" s="37"/>
      <c r="D184" s="8"/>
    </row>
    <row r="185">
      <c r="B185" s="37"/>
      <c r="C185" s="37"/>
      <c r="D185" s="8"/>
    </row>
    <row r="186">
      <c r="B186" s="37"/>
      <c r="C186" s="37"/>
      <c r="D186" s="8"/>
    </row>
    <row r="187">
      <c r="B187" s="37"/>
      <c r="C187" s="37"/>
      <c r="D187" s="8"/>
    </row>
    <row r="188">
      <c r="B188" s="37"/>
      <c r="C188" s="37"/>
      <c r="D188" s="8"/>
    </row>
    <row r="189">
      <c r="B189" s="37"/>
      <c r="C189" s="37"/>
      <c r="D189" s="8"/>
    </row>
    <row r="190">
      <c r="B190" s="37"/>
      <c r="C190" s="37"/>
      <c r="D190" s="8"/>
    </row>
    <row r="191">
      <c r="B191" s="37"/>
      <c r="C191" s="37"/>
      <c r="D191" s="8"/>
    </row>
    <row r="192">
      <c r="B192" s="37"/>
      <c r="C192" s="37"/>
      <c r="D192" s="8"/>
    </row>
    <row r="193">
      <c r="B193" s="37"/>
      <c r="C193" s="37"/>
      <c r="D193" s="8"/>
    </row>
    <row r="194">
      <c r="B194" s="37"/>
      <c r="C194" s="37"/>
      <c r="D194" s="8"/>
    </row>
    <row r="195">
      <c r="B195" s="37"/>
      <c r="C195" s="37"/>
      <c r="D195" s="8"/>
    </row>
    <row r="196">
      <c r="B196" s="37"/>
      <c r="C196" s="37"/>
      <c r="D196" s="8"/>
    </row>
    <row r="197">
      <c r="B197" s="37"/>
      <c r="C197" s="37"/>
      <c r="D197" s="8"/>
    </row>
    <row r="198">
      <c r="B198" s="37"/>
      <c r="C198" s="37"/>
      <c r="D198" s="8"/>
    </row>
    <row r="199">
      <c r="B199" s="37"/>
      <c r="C199" s="37"/>
      <c r="D199" s="8"/>
    </row>
    <row r="200">
      <c r="B200" s="37"/>
      <c r="C200" s="37"/>
      <c r="D200" s="8"/>
    </row>
    <row r="201">
      <c r="B201" s="37"/>
      <c r="C201" s="37"/>
      <c r="D201" s="8"/>
    </row>
    <row r="202">
      <c r="B202" s="37"/>
      <c r="C202" s="37"/>
      <c r="D202" s="8"/>
    </row>
    <row r="203">
      <c r="B203" s="37"/>
      <c r="C203" s="37"/>
      <c r="D203" s="8"/>
    </row>
    <row r="204">
      <c r="B204" s="37"/>
      <c r="C204" s="37"/>
      <c r="D204" s="8"/>
    </row>
    <row r="205">
      <c r="B205" s="37"/>
      <c r="C205" s="37"/>
      <c r="D205" s="8"/>
    </row>
    <row r="206">
      <c r="B206" s="37"/>
      <c r="C206" s="37"/>
      <c r="D206" s="8"/>
    </row>
    <row r="207">
      <c r="B207" s="37"/>
      <c r="C207" s="37"/>
      <c r="D207" s="8"/>
    </row>
    <row r="208">
      <c r="B208" s="37"/>
      <c r="C208" s="37"/>
      <c r="D208" s="8"/>
    </row>
    <row r="209">
      <c r="B209" s="37"/>
      <c r="C209" s="37"/>
      <c r="D209" s="8"/>
    </row>
    <row r="210">
      <c r="B210" s="37"/>
      <c r="C210" s="37"/>
      <c r="D210" s="8"/>
    </row>
    <row r="211">
      <c r="B211" s="37"/>
      <c r="C211" s="37"/>
      <c r="D211" s="8"/>
    </row>
    <row r="212">
      <c r="B212" s="37"/>
      <c r="C212" s="37"/>
      <c r="D212" s="8"/>
    </row>
    <row r="213">
      <c r="B213" s="37"/>
      <c r="C213" s="37"/>
      <c r="D213" s="8"/>
    </row>
    <row r="214">
      <c r="B214" s="37"/>
      <c r="C214" s="37"/>
      <c r="D214" s="8"/>
    </row>
    <row r="215">
      <c r="B215" s="37"/>
      <c r="C215" s="37"/>
      <c r="D215" s="8"/>
    </row>
    <row r="216">
      <c r="B216" s="37"/>
      <c r="C216" s="37"/>
      <c r="D216" s="8"/>
    </row>
    <row r="217">
      <c r="B217" s="37"/>
      <c r="C217" s="37"/>
      <c r="D217" s="8"/>
    </row>
    <row r="218">
      <c r="B218" s="37"/>
      <c r="C218" s="37"/>
      <c r="D218" s="8"/>
    </row>
    <row r="219">
      <c r="B219" s="37"/>
      <c r="C219" s="37"/>
      <c r="D219" s="8"/>
    </row>
    <row r="220">
      <c r="B220" s="37"/>
      <c r="C220" s="37"/>
      <c r="D220" s="8"/>
    </row>
    <row r="221">
      <c r="B221" s="37"/>
      <c r="C221" s="37"/>
      <c r="D221" s="8"/>
    </row>
    <row r="222">
      <c r="B222" s="37"/>
      <c r="C222" s="37"/>
      <c r="D222" s="8"/>
    </row>
    <row r="223">
      <c r="B223" s="37"/>
      <c r="C223" s="37"/>
      <c r="D223" s="8"/>
    </row>
    <row r="224">
      <c r="B224" s="37"/>
      <c r="C224" s="37"/>
      <c r="D224" s="8"/>
    </row>
    <row r="225">
      <c r="B225" s="37"/>
      <c r="C225" s="37"/>
      <c r="D225" s="8"/>
    </row>
    <row r="226">
      <c r="B226" s="37"/>
      <c r="C226" s="37"/>
      <c r="D226" s="8"/>
    </row>
    <row r="227">
      <c r="B227" s="37"/>
      <c r="C227" s="37"/>
      <c r="D227" s="8"/>
    </row>
    <row r="228">
      <c r="B228" s="37"/>
      <c r="C228" s="37"/>
      <c r="D228" s="8"/>
    </row>
    <row r="229">
      <c r="B229" s="37"/>
      <c r="C229" s="37"/>
      <c r="D229" s="8"/>
    </row>
    <row r="230">
      <c r="B230" s="37"/>
      <c r="C230" s="37"/>
      <c r="D230" s="8"/>
    </row>
    <row r="231">
      <c r="B231" s="37"/>
      <c r="C231" s="37"/>
      <c r="D231" s="8"/>
    </row>
    <row r="232">
      <c r="B232" s="37"/>
      <c r="C232" s="37"/>
      <c r="D232" s="8"/>
    </row>
    <row r="233">
      <c r="B233" s="37"/>
      <c r="C233" s="37"/>
      <c r="D233" s="8"/>
    </row>
    <row r="234">
      <c r="B234" s="37"/>
      <c r="C234" s="37"/>
      <c r="D234" s="8"/>
    </row>
    <row r="235">
      <c r="B235" s="37"/>
      <c r="C235" s="37"/>
      <c r="D235" s="8"/>
    </row>
    <row r="236">
      <c r="B236" s="37"/>
      <c r="C236" s="37"/>
      <c r="D236" s="8"/>
    </row>
    <row r="237">
      <c r="B237" s="37"/>
      <c r="C237" s="37"/>
      <c r="D237" s="8"/>
    </row>
    <row r="238">
      <c r="B238" s="37"/>
      <c r="C238" s="37"/>
      <c r="D238" s="8"/>
    </row>
    <row r="239">
      <c r="B239" s="37"/>
      <c r="C239" s="37"/>
      <c r="D239" s="8"/>
    </row>
    <row r="240">
      <c r="B240" s="37"/>
      <c r="C240" s="37"/>
      <c r="D240" s="8"/>
    </row>
    <row r="241">
      <c r="B241" s="37"/>
      <c r="C241" s="37"/>
      <c r="D241" s="8"/>
    </row>
    <row r="242">
      <c r="B242" s="37"/>
      <c r="C242" s="37"/>
      <c r="D242" s="8"/>
    </row>
    <row r="243">
      <c r="B243" s="37"/>
      <c r="C243" s="37"/>
      <c r="D243" s="8"/>
    </row>
    <row r="244">
      <c r="B244" s="37"/>
      <c r="C244" s="37"/>
      <c r="D244" s="8"/>
    </row>
    <row r="245">
      <c r="B245" s="37"/>
      <c r="C245" s="37"/>
      <c r="D245" s="8"/>
    </row>
    <row r="246">
      <c r="B246" s="37"/>
      <c r="C246" s="37"/>
      <c r="D246" s="8"/>
    </row>
    <row r="247">
      <c r="B247" s="37"/>
      <c r="C247" s="37"/>
      <c r="D247" s="8"/>
    </row>
    <row r="248">
      <c r="B248" s="37"/>
      <c r="C248" s="37"/>
      <c r="D248" s="8"/>
    </row>
    <row r="249">
      <c r="B249" s="37"/>
      <c r="C249" s="37"/>
      <c r="D249" s="8"/>
    </row>
    <row r="250">
      <c r="B250" s="37"/>
      <c r="C250" s="37"/>
      <c r="D250" s="8"/>
    </row>
    <row r="251">
      <c r="B251" s="37"/>
      <c r="C251" s="37"/>
      <c r="D251" s="8"/>
    </row>
    <row r="252">
      <c r="B252" s="37"/>
      <c r="C252" s="37"/>
      <c r="D252" s="8"/>
    </row>
    <row r="253">
      <c r="B253" s="37"/>
      <c r="C253" s="37"/>
      <c r="D253" s="8"/>
    </row>
    <row r="254">
      <c r="B254" s="37"/>
      <c r="C254" s="37"/>
      <c r="D254" s="8"/>
    </row>
    <row r="255">
      <c r="B255" s="37"/>
      <c r="C255" s="37"/>
      <c r="D255" s="8"/>
    </row>
    <row r="256">
      <c r="B256" s="37"/>
      <c r="C256" s="37"/>
      <c r="D256" s="8"/>
    </row>
    <row r="257">
      <c r="B257" s="37"/>
      <c r="C257" s="37"/>
      <c r="D257" s="8"/>
    </row>
    <row r="258">
      <c r="B258" s="37"/>
      <c r="C258" s="37"/>
      <c r="D258" s="8"/>
    </row>
    <row r="259">
      <c r="B259" s="37"/>
      <c r="C259" s="37"/>
      <c r="D259" s="8"/>
    </row>
    <row r="260">
      <c r="B260" s="37"/>
      <c r="C260" s="37"/>
      <c r="D260" s="8"/>
    </row>
    <row r="261">
      <c r="B261" s="37"/>
      <c r="C261" s="37"/>
      <c r="D261" s="8"/>
    </row>
    <row r="262">
      <c r="B262" s="37"/>
      <c r="C262" s="37"/>
      <c r="D262" s="8"/>
    </row>
    <row r="263">
      <c r="B263" s="37"/>
      <c r="C263" s="37"/>
      <c r="D263" s="8"/>
    </row>
    <row r="264">
      <c r="B264" s="37"/>
      <c r="C264" s="37"/>
      <c r="D264" s="8"/>
    </row>
    <row r="265">
      <c r="B265" s="37"/>
      <c r="C265" s="37"/>
      <c r="D265" s="8"/>
    </row>
    <row r="266">
      <c r="B266" s="37"/>
      <c r="C266" s="37"/>
      <c r="D266" s="8"/>
    </row>
    <row r="267">
      <c r="B267" s="37"/>
      <c r="C267" s="37"/>
      <c r="D267" s="8"/>
    </row>
    <row r="268">
      <c r="B268" s="37"/>
      <c r="C268" s="37"/>
      <c r="D268" s="8"/>
    </row>
    <row r="269">
      <c r="B269" s="37"/>
      <c r="C269" s="37"/>
      <c r="D269" s="8"/>
    </row>
    <row r="270">
      <c r="B270" s="37"/>
      <c r="C270" s="37"/>
      <c r="D270" s="8"/>
    </row>
    <row r="271">
      <c r="B271" s="37"/>
      <c r="C271" s="37"/>
      <c r="D271" s="8"/>
    </row>
    <row r="272">
      <c r="B272" s="37"/>
      <c r="C272" s="37"/>
      <c r="D272" s="8"/>
    </row>
    <row r="273">
      <c r="B273" s="37"/>
      <c r="C273" s="37"/>
      <c r="D273" s="8"/>
    </row>
    <row r="274">
      <c r="B274" s="37"/>
      <c r="C274" s="37"/>
      <c r="D274" s="8"/>
    </row>
    <row r="275">
      <c r="B275" s="37"/>
      <c r="C275" s="37"/>
      <c r="D275" s="8"/>
    </row>
    <row r="276">
      <c r="B276" s="37"/>
      <c r="C276" s="37"/>
      <c r="D276" s="8"/>
    </row>
    <row r="277">
      <c r="B277" s="37"/>
      <c r="C277" s="37"/>
      <c r="D277" s="8"/>
    </row>
    <row r="278">
      <c r="B278" s="37"/>
      <c r="C278" s="37"/>
      <c r="D278" s="8"/>
    </row>
    <row r="279">
      <c r="B279" s="37"/>
      <c r="C279" s="37"/>
      <c r="D279" s="8"/>
    </row>
    <row r="280">
      <c r="B280" s="37"/>
      <c r="C280" s="37"/>
      <c r="D280" s="8"/>
    </row>
    <row r="281">
      <c r="B281" s="37"/>
      <c r="C281" s="37"/>
      <c r="D281" s="8"/>
    </row>
    <row r="282">
      <c r="B282" s="37"/>
      <c r="C282" s="37"/>
      <c r="D282" s="8"/>
    </row>
    <row r="283">
      <c r="B283" s="37"/>
      <c r="C283" s="37"/>
      <c r="D283" s="8"/>
    </row>
    <row r="284">
      <c r="B284" s="37"/>
      <c r="C284" s="37"/>
      <c r="D284" s="8"/>
    </row>
    <row r="285">
      <c r="B285" s="37"/>
      <c r="C285" s="37"/>
      <c r="D285" s="8"/>
    </row>
    <row r="286">
      <c r="B286" s="37"/>
      <c r="C286" s="37"/>
      <c r="D286" s="8"/>
    </row>
    <row r="287">
      <c r="B287" s="37"/>
      <c r="C287" s="37"/>
      <c r="D287" s="8"/>
    </row>
    <row r="288">
      <c r="B288" s="37"/>
      <c r="C288" s="37"/>
      <c r="D288" s="8"/>
    </row>
    <row r="289">
      <c r="B289" s="37"/>
      <c r="C289" s="37"/>
      <c r="D289" s="8"/>
    </row>
    <row r="290">
      <c r="B290" s="37"/>
      <c r="C290" s="37"/>
      <c r="D290" s="8"/>
    </row>
    <row r="291">
      <c r="B291" s="37"/>
      <c r="C291" s="37"/>
      <c r="D291" s="8"/>
    </row>
    <row r="292">
      <c r="B292" s="37"/>
      <c r="C292" s="37"/>
      <c r="D292" s="8"/>
    </row>
    <row r="293">
      <c r="B293" s="37"/>
      <c r="C293" s="37"/>
      <c r="D293" s="8"/>
    </row>
    <row r="294">
      <c r="B294" s="37"/>
      <c r="C294" s="37"/>
      <c r="D294" s="8"/>
    </row>
    <row r="295">
      <c r="B295" s="37"/>
      <c r="C295" s="37"/>
      <c r="D295" s="8"/>
    </row>
    <row r="296">
      <c r="B296" s="37"/>
      <c r="C296" s="37"/>
      <c r="D296" s="8"/>
    </row>
    <row r="297">
      <c r="B297" s="37"/>
      <c r="C297" s="37"/>
      <c r="D297" s="8"/>
    </row>
    <row r="298">
      <c r="B298" s="37"/>
      <c r="C298" s="37"/>
      <c r="D298" s="8"/>
    </row>
    <row r="299">
      <c r="B299" s="37"/>
      <c r="C299" s="37"/>
      <c r="D299" s="8"/>
    </row>
    <row r="300">
      <c r="B300" s="37"/>
      <c r="C300" s="37"/>
      <c r="D300" s="8"/>
    </row>
    <row r="301">
      <c r="B301" s="37"/>
      <c r="C301" s="37"/>
      <c r="D301" s="8"/>
    </row>
    <row r="302">
      <c r="B302" s="37"/>
      <c r="C302" s="37"/>
      <c r="D302" s="8"/>
    </row>
    <row r="303">
      <c r="B303" s="37"/>
      <c r="C303" s="37"/>
      <c r="D303" s="8"/>
    </row>
    <row r="304">
      <c r="B304" s="37"/>
      <c r="C304" s="37"/>
      <c r="D304" s="8"/>
    </row>
    <row r="305">
      <c r="B305" s="37"/>
      <c r="C305" s="37"/>
      <c r="D305" s="8"/>
    </row>
    <row r="306">
      <c r="B306" s="37"/>
      <c r="C306" s="37"/>
      <c r="D306" s="8"/>
    </row>
    <row r="307">
      <c r="B307" s="37"/>
      <c r="C307" s="37"/>
      <c r="D307" s="8"/>
    </row>
    <row r="308">
      <c r="B308" s="37"/>
      <c r="C308" s="37"/>
      <c r="D308" s="8"/>
    </row>
    <row r="309">
      <c r="B309" s="37"/>
      <c r="C309" s="37"/>
      <c r="D309" s="8"/>
    </row>
    <row r="310">
      <c r="B310" s="37"/>
      <c r="C310" s="37"/>
      <c r="D310" s="8"/>
    </row>
    <row r="311">
      <c r="B311" s="37"/>
      <c r="C311" s="37"/>
      <c r="D311" s="8"/>
    </row>
    <row r="312">
      <c r="B312" s="37"/>
      <c r="C312" s="37"/>
      <c r="D312" s="8"/>
    </row>
    <row r="313">
      <c r="B313" s="37"/>
      <c r="C313" s="37"/>
      <c r="D313" s="8"/>
    </row>
    <row r="314">
      <c r="B314" s="17"/>
      <c r="C314" s="17"/>
      <c r="D314" s="15"/>
    </row>
    <row r="315">
      <c r="B315" s="37"/>
      <c r="C315" s="37"/>
      <c r="D315" s="8"/>
    </row>
    <row r="316">
      <c r="B316" s="37"/>
      <c r="C316" s="37"/>
      <c r="D316" s="8"/>
    </row>
    <row r="317">
      <c r="B317" s="37"/>
      <c r="C317" s="37"/>
      <c r="D317" s="8"/>
    </row>
    <row r="318">
      <c r="B318" s="37"/>
      <c r="C318" s="37"/>
      <c r="D318" s="8"/>
    </row>
    <row r="319">
      <c r="B319" s="37"/>
      <c r="C319" s="37"/>
      <c r="D319" s="8"/>
    </row>
    <row r="320">
      <c r="B320" s="37"/>
      <c r="C320" s="37"/>
      <c r="D320" s="8"/>
    </row>
    <row r="321">
      <c r="B321" s="37"/>
      <c r="C321" s="37"/>
      <c r="D321" s="8"/>
    </row>
    <row r="322">
      <c r="B322" s="37"/>
      <c r="C322" s="37"/>
      <c r="D322" s="8"/>
    </row>
    <row r="323">
      <c r="B323" s="37"/>
      <c r="C323" s="37"/>
      <c r="D323" s="8"/>
    </row>
    <row r="324">
      <c r="B324" s="37"/>
      <c r="C324" s="37"/>
      <c r="D324" s="8"/>
    </row>
    <row r="325">
      <c r="B325" s="37"/>
      <c r="C325" s="37"/>
      <c r="D325" s="8"/>
    </row>
    <row r="326">
      <c r="B326" s="37"/>
      <c r="C326" s="37"/>
      <c r="D326" s="8"/>
    </row>
    <row r="327">
      <c r="B327" s="37"/>
      <c r="C327" s="37"/>
      <c r="D327" s="8"/>
    </row>
    <row r="328">
      <c r="B328" s="37"/>
      <c r="C328" s="37"/>
      <c r="D328" s="8"/>
    </row>
    <row r="329">
      <c r="B329" s="37"/>
      <c r="C329" s="37"/>
      <c r="D329" s="8"/>
    </row>
    <row r="330">
      <c r="B330" s="37"/>
      <c r="C330" s="37"/>
      <c r="D330" s="8"/>
    </row>
    <row r="331">
      <c r="B331" s="37"/>
      <c r="C331" s="37"/>
      <c r="D331" s="8"/>
    </row>
    <row r="332">
      <c r="B332" s="37"/>
      <c r="C332" s="37"/>
      <c r="D332" s="8"/>
    </row>
    <row r="333">
      <c r="B333" s="37"/>
      <c r="C333" s="37"/>
      <c r="D333" s="8"/>
    </row>
    <row r="334">
      <c r="B334" s="37"/>
      <c r="C334" s="37"/>
      <c r="D334" s="8"/>
    </row>
    <row r="335">
      <c r="B335" s="37"/>
      <c r="C335" s="37"/>
      <c r="D335" s="8"/>
    </row>
    <row r="336">
      <c r="B336" s="37"/>
      <c r="C336" s="37"/>
      <c r="D336" s="8"/>
    </row>
    <row r="337">
      <c r="B337" s="37"/>
      <c r="C337" s="37"/>
      <c r="D337" s="8"/>
    </row>
    <row r="338">
      <c r="B338" s="37"/>
      <c r="C338" s="37"/>
      <c r="D338" s="8"/>
    </row>
    <row r="339">
      <c r="B339" s="37"/>
      <c r="C339" s="37"/>
      <c r="D339" s="8"/>
    </row>
    <row r="340">
      <c r="B340" s="37"/>
      <c r="C340" s="37"/>
      <c r="D340" s="8"/>
    </row>
    <row r="341">
      <c r="B341" s="37"/>
      <c r="C341" s="37"/>
      <c r="D341" s="8"/>
    </row>
    <row r="342">
      <c r="B342" s="37"/>
      <c r="C342" s="37"/>
      <c r="D342" s="8"/>
    </row>
    <row r="343">
      <c r="B343" s="37"/>
      <c r="C343" s="37"/>
      <c r="D343" s="8"/>
    </row>
    <row r="344">
      <c r="B344" s="37"/>
      <c r="C344" s="37"/>
      <c r="D344" s="8"/>
    </row>
    <row r="345">
      <c r="B345" s="37"/>
      <c r="C345" s="37"/>
      <c r="D345" s="8"/>
    </row>
    <row r="346">
      <c r="B346" s="37"/>
      <c r="C346" s="37"/>
      <c r="D346" s="8"/>
    </row>
    <row r="347">
      <c r="B347" s="37"/>
      <c r="C347" s="37"/>
      <c r="D347" s="8"/>
    </row>
    <row r="348">
      <c r="B348" s="37"/>
      <c r="C348" s="37"/>
      <c r="D348" s="8"/>
    </row>
    <row r="349">
      <c r="B349" s="37"/>
      <c r="C349" s="37"/>
      <c r="D349" s="8"/>
    </row>
    <row r="350">
      <c r="B350" s="37"/>
      <c r="C350" s="37"/>
      <c r="D350" s="8"/>
    </row>
    <row r="351">
      <c r="B351" s="37"/>
      <c r="C351" s="37"/>
      <c r="D351" s="8"/>
    </row>
    <row r="352">
      <c r="B352" s="37"/>
      <c r="C352" s="37"/>
      <c r="D352" s="8"/>
    </row>
    <row r="353">
      <c r="B353" s="37"/>
      <c r="C353" s="37"/>
      <c r="D353" s="8"/>
    </row>
    <row r="354">
      <c r="B354" s="37"/>
      <c r="C354" s="37"/>
      <c r="D354" s="8"/>
    </row>
    <row r="355">
      <c r="B355" s="37"/>
      <c r="C355" s="37"/>
      <c r="D355" s="8"/>
    </row>
    <row r="356">
      <c r="B356" s="37"/>
      <c r="C356" s="37"/>
      <c r="D356" s="8"/>
    </row>
    <row r="357">
      <c r="B357" s="37"/>
      <c r="C357" s="37"/>
      <c r="D357" s="8"/>
    </row>
    <row r="358">
      <c r="B358" s="37"/>
      <c r="C358" s="37"/>
      <c r="D358" s="8"/>
    </row>
    <row r="359">
      <c r="B359" s="37"/>
      <c r="C359" s="37"/>
      <c r="D359" s="8"/>
    </row>
    <row r="360">
      <c r="B360" s="37"/>
      <c r="C360" s="37"/>
      <c r="D360" s="8"/>
    </row>
    <row r="361">
      <c r="B361" s="37"/>
      <c r="C361" s="37"/>
      <c r="D361" s="8"/>
    </row>
    <row r="362">
      <c r="B362" s="37"/>
      <c r="C362" s="37"/>
      <c r="D362" s="8"/>
    </row>
    <row r="363">
      <c r="B363" s="37"/>
      <c r="C363" s="37"/>
      <c r="D363" s="8"/>
    </row>
    <row r="364">
      <c r="B364" s="37"/>
      <c r="C364" s="37"/>
      <c r="D364" s="8"/>
    </row>
    <row r="365">
      <c r="B365" s="37"/>
      <c r="C365" s="37"/>
      <c r="D365" s="8"/>
    </row>
    <row r="366">
      <c r="B366" s="37"/>
      <c r="C366" s="37"/>
      <c r="D366" s="8"/>
    </row>
    <row r="367">
      <c r="B367" s="37"/>
      <c r="C367" s="37"/>
      <c r="D367" s="8"/>
    </row>
    <row r="368">
      <c r="B368" s="37"/>
      <c r="C368" s="37"/>
      <c r="D368" s="8"/>
    </row>
    <row r="369">
      <c r="B369" s="37"/>
      <c r="C369" s="37"/>
      <c r="D369" s="8"/>
    </row>
    <row r="370">
      <c r="B370" s="37"/>
      <c r="C370" s="37"/>
      <c r="D370" s="8"/>
    </row>
    <row r="371">
      <c r="B371" s="37"/>
      <c r="C371" s="37"/>
      <c r="D371" s="8"/>
    </row>
    <row r="372">
      <c r="B372" s="37"/>
      <c r="C372" s="37"/>
      <c r="D372" s="8"/>
    </row>
    <row r="373">
      <c r="B373" s="37"/>
      <c r="C373" s="37"/>
      <c r="D373" s="8"/>
    </row>
    <row r="374">
      <c r="B374" s="37"/>
      <c r="C374" s="37"/>
      <c r="D374" s="8"/>
    </row>
    <row r="375">
      <c r="B375" s="37"/>
      <c r="C375" s="37"/>
      <c r="D375" s="8"/>
    </row>
    <row r="376">
      <c r="B376" s="37"/>
      <c r="C376" s="37"/>
      <c r="D376" s="8"/>
    </row>
    <row r="377">
      <c r="B377" s="37"/>
      <c r="C377" s="37"/>
      <c r="D377" s="8"/>
    </row>
    <row r="378">
      <c r="B378" s="37"/>
      <c r="C378" s="37"/>
      <c r="D378" s="8"/>
    </row>
    <row r="379">
      <c r="B379" s="37"/>
      <c r="C379" s="37"/>
      <c r="D379" s="8"/>
    </row>
    <row r="380">
      <c r="B380" s="37"/>
      <c r="C380" s="37"/>
      <c r="D380" s="8"/>
    </row>
    <row r="381">
      <c r="B381" s="37"/>
      <c r="C381" s="37"/>
      <c r="D381" s="8"/>
    </row>
    <row r="382">
      <c r="B382" s="37"/>
      <c r="C382" s="37"/>
      <c r="D382" s="8"/>
    </row>
    <row r="383">
      <c r="B383" s="37"/>
      <c r="C383" s="37"/>
      <c r="D383" s="8"/>
    </row>
    <row r="384">
      <c r="B384" s="37"/>
      <c r="C384" s="37"/>
      <c r="D384" s="8"/>
    </row>
    <row r="385">
      <c r="B385" s="37"/>
      <c r="C385" s="37"/>
      <c r="D385" s="8"/>
    </row>
    <row r="386">
      <c r="B386" s="37"/>
      <c r="C386" s="37"/>
      <c r="D386" s="8"/>
    </row>
    <row r="387">
      <c r="B387" s="37"/>
      <c r="C387" s="37"/>
      <c r="D387" s="8"/>
    </row>
    <row r="388">
      <c r="B388" s="37"/>
      <c r="C388" s="37"/>
      <c r="D388" s="8"/>
    </row>
    <row r="389">
      <c r="B389" s="37"/>
      <c r="C389" s="37"/>
      <c r="D389" s="8"/>
    </row>
    <row r="390">
      <c r="B390" s="37"/>
      <c r="C390" s="37"/>
      <c r="D390" s="8"/>
    </row>
    <row r="391">
      <c r="B391" s="37"/>
      <c r="C391" s="37"/>
      <c r="D391" s="8"/>
    </row>
    <row r="392">
      <c r="B392" s="37"/>
      <c r="C392" s="37"/>
      <c r="D392" s="8"/>
    </row>
    <row r="393">
      <c r="B393" s="37"/>
      <c r="C393" s="37"/>
      <c r="D393" s="8"/>
    </row>
    <row r="394">
      <c r="B394" s="37"/>
      <c r="C394" s="37"/>
      <c r="D394" s="8"/>
    </row>
    <row r="395">
      <c r="B395" s="37"/>
      <c r="C395" s="37"/>
      <c r="D395" s="8"/>
    </row>
    <row r="396">
      <c r="B396" s="37"/>
      <c r="C396" s="37"/>
      <c r="D396" s="8"/>
    </row>
    <row r="397">
      <c r="B397" s="37"/>
      <c r="C397" s="37"/>
      <c r="D397" s="8"/>
    </row>
    <row r="398">
      <c r="B398" s="37"/>
      <c r="C398" s="37"/>
      <c r="D398" s="8"/>
    </row>
    <row r="399">
      <c r="B399" s="37"/>
      <c r="C399" s="37"/>
      <c r="D399" s="8"/>
    </row>
    <row r="400">
      <c r="B400" s="37"/>
      <c r="C400" s="37"/>
      <c r="D400" s="8"/>
    </row>
    <row r="401">
      <c r="B401" s="37"/>
      <c r="C401" s="37"/>
      <c r="D401" s="8"/>
    </row>
    <row r="402">
      <c r="B402" s="37"/>
      <c r="C402" s="37"/>
      <c r="D402" s="8"/>
    </row>
    <row r="403">
      <c r="B403" s="37"/>
      <c r="C403" s="37"/>
      <c r="D403" s="8"/>
    </row>
    <row r="404">
      <c r="B404" s="37"/>
      <c r="C404" s="37"/>
      <c r="D404" s="8"/>
    </row>
    <row r="405">
      <c r="B405" s="37"/>
      <c r="C405" s="37"/>
      <c r="D405" s="8"/>
    </row>
    <row r="406">
      <c r="B406" s="37"/>
      <c r="C406" s="37"/>
      <c r="D406" s="8"/>
    </row>
    <row r="407">
      <c r="B407" s="37"/>
      <c r="C407" s="37"/>
      <c r="D407" s="8"/>
    </row>
    <row r="408">
      <c r="B408" s="37"/>
      <c r="C408" s="37"/>
      <c r="D408" s="8"/>
    </row>
    <row r="409">
      <c r="B409" s="37"/>
      <c r="C409" s="37"/>
      <c r="D409" s="8"/>
    </row>
    <row r="410">
      <c r="B410" s="37"/>
      <c r="C410" s="37"/>
      <c r="D410" s="8"/>
    </row>
    <row r="411">
      <c r="B411" s="37"/>
      <c r="C411" s="37"/>
      <c r="D411" s="8"/>
    </row>
    <row r="412">
      <c r="B412" s="37"/>
      <c r="C412" s="37"/>
      <c r="D412" s="8"/>
    </row>
    <row r="413">
      <c r="B413" s="37"/>
      <c r="C413" s="37"/>
      <c r="D413" s="8"/>
    </row>
    <row r="414">
      <c r="B414" s="37"/>
      <c r="C414" s="37"/>
      <c r="D414" s="8"/>
    </row>
    <row r="415">
      <c r="B415" s="37"/>
      <c r="C415" s="37"/>
      <c r="D415" s="8"/>
    </row>
    <row r="416">
      <c r="B416" s="37"/>
      <c r="C416" s="37"/>
      <c r="D416" s="8"/>
    </row>
    <row r="417">
      <c r="B417" s="37"/>
      <c r="C417" s="37"/>
      <c r="D417" s="8"/>
    </row>
    <row r="418">
      <c r="B418" s="37"/>
      <c r="C418" s="37"/>
      <c r="D418" s="8"/>
    </row>
    <row r="419">
      <c r="B419" s="37"/>
      <c r="C419" s="37"/>
      <c r="D419" s="8"/>
    </row>
    <row r="420">
      <c r="B420" s="37"/>
      <c r="C420" s="37"/>
      <c r="D420" s="8"/>
    </row>
    <row r="421">
      <c r="B421" s="37"/>
      <c r="C421" s="37"/>
      <c r="D421" s="8"/>
    </row>
    <row r="422">
      <c r="B422" s="37"/>
      <c r="C422" s="37"/>
      <c r="D422" s="8"/>
    </row>
    <row r="423">
      <c r="B423" s="37"/>
      <c r="C423" s="37"/>
      <c r="D423" s="8"/>
    </row>
    <row r="424">
      <c r="B424" s="37"/>
      <c r="C424" s="37"/>
      <c r="D424" s="8"/>
    </row>
    <row r="425">
      <c r="B425" s="37"/>
      <c r="C425" s="37"/>
      <c r="D425" s="8"/>
    </row>
    <row r="426">
      <c r="B426" s="37"/>
      <c r="C426" s="37"/>
      <c r="D426" s="8"/>
    </row>
    <row r="427">
      <c r="B427" s="37"/>
      <c r="C427" s="37"/>
      <c r="D427" s="8"/>
    </row>
    <row r="428">
      <c r="B428" s="37"/>
      <c r="C428" s="37"/>
      <c r="D428" s="8"/>
    </row>
    <row r="429">
      <c r="B429" s="37"/>
      <c r="C429" s="37"/>
      <c r="D429" s="8"/>
    </row>
    <row r="430">
      <c r="B430" s="37"/>
      <c r="C430" s="37"/>
      <c r="D430" s="8"/>
    </row>
    <row r="431">
      <c r="B431" s="37"/>
      <c r="C431" s="37"/>
      <c r="D431" s="8"/>
    </row>
    <row r="432">
      <c r="B432" s="37"/>
      <c r="C432" s="37"/>
      <c r="D432" s="8"/>
    </row>
    <row r="433">
      <c r="B433" s="37"/>
      <c r="C433" s="37"/>
      <c r="D433" s="8"/>
    </row>
    <row r="434">
      <c r="B434" s="37"/>
      <c r="C434" s="37"/>
      <c r="D434" s="8"/>
    </row>
    <row r="435">
      <c r="B435" s="37"/>
      <c r="C435" s="37"/>
      <c r="D435" s="8"/>
    </row>
    <row r="436">
      <c r="B436" s="37"/>
      <c r="C436" s="37"/>
      <c r="D436" s="8"/>
    </row>
    <row r="437">
      <c r="B437" s="37"/>
      <c r="C437" s="37"/>
      <c r="D437" s="8"/>
    </row>
    <row r="438">
      <c r="B438" s="37"/>
      <c r="C438" s="37"/>
      <c r="D438" s="8"/>
    </row>
    <row r="439">
      <c r="B439" s="37"/>
      <c r="C439" s="37"/>
      <c r="D439" s="8"/>
    </row>
    <row r="440">
      <c r="B440" s="37"/>
      <c r="C440" s="37"/>
      <c r="D440" s="8"/>
    </row>
    <row r="441">
      <c r="B441" s="37"/>
      <c r="C441" s="37"/>
      <c r="D441" s="8"/>
    </row>
    <row r="442">
      <c r="B442" s="37"/>
      <c r="C442" s="37"/>
      <c r="D442" s="8"/>
    </row>
    <row r="443">
      <c r="B443" s="37"/>
      <c r="C443" s="37"/>
      <c r="D443" s="8"/>
    </row>
    <row r="444">
      <c r="B444" s="37"/>
      <c r="C444" s="37"/>
      <c r="D444" s="8"/>
    </row>
    <row r="445">
      <c r="B445" s="37"/>
      <c r="C445" s="37"/>
      <c r="D445" s="8"/>
    </row>
    <row r="446">
      <c r="B446" s="37"/>
      <c r="C446" s="37"/>
      <c r="D446" s="8"/>
    </row>
    <row r="447">
      <c r="B447" s="37"/>
      <c r="C447" s="37"/>
      <c r="D447" s="8"/>
    </row>
    <row r="448">
      <c r="B448" s="37"/>
      <c r="C448" s="37"/>
      <c r="D448" s="8"/>
    </row>
    <row r="449">
      <c r="B449" s="37"/>
      <c r="C449" s="37"/>
      <c r="D449" s="8"/>
    </row>
    <row r="450">
      <c r="B450" s="37"/>
      <c r="C450" s="37"/>
      <c r="D450" s="8"/>
    </row>
    <row r="451">
      <c r="B451" s="37"/>
      <c r="C451" s="37"/>
      <c r="D451" s="8"/>
    </row>
    <row r="452">
      <c r="B452" s="37"/>
      <c r="C452" s="37"/>
      <c r="D452" s="8"/>
    </row>
    <row r="453">
      <c r="B453" s="37"/>
      <c r="C453" s="37"/>
      <c r="D453" s="8"/>
    </row>
    <row r="454">
      <c r="B454" s="37"/>
      <c r="C454" s="37"/>
      <c r="D454" s="8"/>
    </row>
    <row r="455">
      <c r="B455" s="37"/>
      <c r="C455" s="37"/>
      <c r="D455" s="8"/>
    </row>
    <row r="456">
      <c r="B456" s="37"/>
      <c r="C456" s="37"/>
      <c r="D456" s="8"/>
    </row>
    <row r="457">
      <c r="B457" s="37"/>
      <c r="C457" s="37"/>
      <c r="D457" s="8"/>
    </row>
    <row r="458">
      <c r="B458" s="37"/>
      <c r="C458" s="37"/>
      <c r="D458" s="8"/>
    </row>
    <row r="459">
      <c r="B459" s="37"/>
      <c r="C459" s="37"/>
      <c r="D459" s="8"/>
    </row>
    <row r="460">
      <c r="B460" s="37"/>
      <c r="C460" s="37"/>
      <c r="D460" s="8"/>
    </row>
    <row r="461">
      <c r="B461" s="37"/>
      <c r="C461" s="37"/>
      <c r="D461" s="8"/>
    </row>
    <row r="462">
      <c r="B462" s="37"/>
      <c r="C462" s="37"/>
      <c r="D462" s="8"/>
    </row>
    <row r="463">
      <c r="B463" s="37"/>
      <c r="C463" s="37"/>
      <c r="D463" s="8"/>
    </row>
    <row r="464">
      <c r="B464" s="37"/>
      <c r="C464" s="37"/>
      <c r="D464" s="8"/>
    </row>
    <row r="465">
      <c r="B465" s="37"/>
      <c r="C465" s="37"/>
      <c r="D465" s="8"/>
    </row>
    <row r="466">
      <c r="B466" s="37"/>
      <c r="C466" s="37"/>
      <c r="D466" s="8"/>
    </row>
    <row r="467">
      <c r="B467" s="37"/>
      <c r="C467" s="37"/>
      <c r="D467" s="8"/>
    </row>
    <row r="468">
      <c r="B468" s="37"/>
      <c r="C468" s="37"/>
      <c r="D468" s="8"/>
    </row>
    <row r="469">
      <c r="B469" s="37"/>
      <c r="C469" s="37"/>
      <c r="D469" s="8"/>
    </row>
    <row r="470">
      <c r="B470" s="37"/>
      <c r="C470" s="37"/>
      <c r="D470" s="8"/>
    </row>
    <row r="471">
      <c r="B471" s="37"/>
      <c r="C471" s="37"/>
      <c r="D471" s="8"/>
    </row>
    <row r="472">
      <c r="B472" s="37"/>
      <c r="C472" s="37"/>
      <c r="D472" s="8"/>
    </row>
    <row r="473">
      <c r="B473" s="37"/>
      <c r="C473" s="37"/>
      <c r="D473" s="8"/>
    </row>
    <row r="474">
      <c r="B474" s="37"/>
      <c r="C474" s="37"/>
      <c r="D474" s="8"/>
    </row>
    <row r="475">
      <c r="B475" s="37"/>
      <c r="C475" s="37"/>
      <c r="D475" s="8"/>
    </row>
    <row r="476">
      <c r="B476" s="37"/>
      <c r="C476" s="37"/>
      <c r="D476" s="8"/>
    </row>
    <row r="477">
      <c r="B477" s="37"/>
      <c r="C477" s="37"/>
      <c r="D477" s="8"/>
    </row>
    <row r="478">
      <c r="B478" s="37"/>
      <c r="C478" s="37"/>
      <c r="D478" s="8"/>
    </row>
    <row r="479">
      <c r="B479" s="37"/>
      <c r="C479" s="37"/>
      <c r="D479" s="8"/>
    </row>
    <row r="480">
      <c r="B480" s="37"/>
      <c r="C480" s="37"/>
      <c r="D480" s="8"/>
    </row>
    <row r="481">
      <c r="B481" s="37"/>
      <c r="C481" s="37"/>
      <c r="D481" s="8"/>
    </row>
    <row r="482">
      <c r="B482" s="37"/>
      <c r="C482" s="37"/>
      <c r="D482" s="8"/>
    </row>
    <row r="483">
      <c r="B483" s="37"/>
      <c r="C483" s="37"/>
      <c r="D483" s="8"/>
    </row>
    <row r="484">
      <c r="B484" s="37"/>
      <c r="C484" s="37"/>
      <c r="D484" s="8"/>
    </row>
    <row r="485">
      <c r="B485" s="37"/>
      <c r="C485" s="37"/>
      <c r="D485" s="8"/>
    </row>
    <row r="486">
      <c r="B486" s="37"/>
      <c r="C486" s="37"/>
      <c r="D486" s="8"/>
    </row>
    <row r="487">
      <c r="B487" s="37"/>
      <c r="C487" s="37"/>
      <c r="D487" s="8"/>
    </row>
    <row r="488">
      <c r="B488" s="37"/>
      <c r="C488" s="37"/>
      <c r="D488" s="8"/>
    </row>
    <row r="489">
      <c r="B489" s="37"/>
      <c r="C489" s="37"/>
      <c r="D489" s="8"/>
    </row>
    <row r="490">
      <c r="B490" s="37"/>
      <c r="C490" s="37"/>
      <c r="D490" s="8"/>
    </row>
    <row r="491">
      <c r="B491" s="37"/>
      <c r="C491" s="37"/>
      <c r="D491" s="8"/>
    </row>
    <row r="492">
      <c r="B492" s="37"/>
      <c r="C492" s="37"/>
      <c r="D492" s="8"/>
    </row>
    <row r="493">
      <c r="B493" s="37"/>
      <c r="C493" s="37"/>
      <c r="D493" s="8"/>
    </row>
    <row r="494">
      <c r="B494" s="37"/>
      <c r="C494" s="37"/>
      <c r="D494" s="8"/>
    </row>
    <row r="495">
      <c r="B495" s="37"/>
      <c r="C495" s="37"/>
      <c r="D495" s="8"/>
    </row>
    <row r="496">
      <c r="B496" s="37"/>
      <c r="C496" s="37"/>
      <c r="D496" s="8"/>
    </row>
    <row r="497">
      <c r="B497" s="37"/>
      <c r="C497" s="37"/>
      <c r="D497" s="8"/>
    </row>
    <row r="498">
      <c r="B498" s="37"/>
      <c r="C498" s="37"/>
      <c r="D498" s="8"/>
    </row>
    <row r="499">
      <c r="B499" s="37"/>
      <c r="C499" s="37"/>
      <c r="D499" s="8"/>
    </row>
    <row r="500">
      <c r="B500" s="37"/>
      <c r="C500" s="37"/>
      <c r="D500" s="8"/>
    </row>
    <row r="501">
      <c r="B501" s="37"/>
      <c r="C501" s="37"/>
      <c r="D501" s="8"/>
    </row>
    <row r="502">
      <c r="B502" s="37"/>
      <c r="C502" s="37"/>
      <c r="D502" s="8"/>
    </row>
    <row r="503">
      <c r="B503" s="37"/>
      <c r="C503" s="37"/>
      <c r="D503" s="8"/>
    </row>
    <row r="504">
      <c r="B504" s="37"/>
      <c r="C504" s="37"/>
      <c r="D504" s="8"/>
    </row>
    <row r="505">
      <c r="B505" s="37"/>
      <c r="C505" s="37"/>
      <c r="D505" s="8"/>
    </row>
    <row r="506">
      <c r="B506" s="37"/>
      <c r="C506" s="37"/>
      <c r="D506" s="8"/>
    </row>
    <row r="507">
      <c r="B507" s="37"/>
      <c r="C507" s="37"/>
      <c r="D507" s="8"/>
    </row>
    <row r="508">
      <c r="B508" s="37"/>
      <c r="C508" s="37"/>
      <c r="D508" s="8"/>
    </row>
    <row r="509">
      <c r="B509" s="37"/>
      <c r="C509" s="37"/>
      <c r="D509" s="8"/>
    </row>
    <row r="510">
      <c r="B510" s="37"/>
      <c r="C510" s="37"/>
      <c r="D510" s="8"/>
    </row>
    <row r="511">
      <c r="B511" s="37"/>
      <c r="C511" s="37"/>
      <c r="D511" s="8"/>
    </row>
    <row r="512">
      <c r="B512" s="37"/>
      <c r="C512" s="37"/>
      <c r="D512" s="8"/>
    </row>
    <row r="513">
      <c r="B513" s="37"/>
      <c r="C513" s="37"/>
      <c r="D513" s="8"/>
    </row>
    <row r="514">
      <c r="B514" s="37"/>
      <c r="C514" s="37"/>
      <c r="D514" s="8"/>
    </row>
    <row r="515">
      <c r="B515" s="37"/>
      <c r="C515" s="37"/>
      <c r="D515" s="8"/>
    </row>
    <row r="516">
      <c r="B516" s="37"/>
      <c r="C516" s="37"/>
      <c r="D516" s="8"/>
    </row>
    <row r="517">
      <c r="B517" s="37"/>
      <c r="C517" s="37"/>
      <c r="D517" s="8"/>
    </row>
    <row r="518">
      <c r="B518" s="37"/>
      <c r="C518" s="37"/>
      <c r="D518" s="8"/>
    </row>
    <row r="519">
      <c r="B519" s="37"/>
      <c r="C519" s="37"/>
      <c r="D519" s="8"/>
    </row>
    <row r="520">
      <c r="B520" s="37"/>
      <c r="C520" s="37"/>
      <c r="D520" s="8"/>
    </row>
    <row r="521">
      <c r="B521" s="37"/>
      <c r="C521" s="37"/>
      <c r="D521" s="8"/>
    </row>
    <row r="522">
      <c r="B522" s="37"/>
      <c r="C522" s="37"/>
      <c r="D522" s="8"/>
    </row>
    <row r="523">
      <c r="B523" s="37"/>
      <c r="C523" s="37"/>
      <c r="D523" s="8"/>
    </row>
    <row r="524">
      <c r="B524" s="37"/>
      <c r="C524" s="37"/>
      <c r="D524" s="8"/>
    </row>
    <row r="525">
      <c r="B525" s="37"/>
      <c r="C525" s="37"/>
      <c r="D525" s="8"/>
    </row>
    <row r="526">
      <c r="B526" s="37"/>
      <c r="C526" s="37"/>
      <c r="D526" s="8"/>
    </row>
    <row r="527">
      <c r="B527" s="37"/>
      <c r="C527" s="37"/>
      <c r="D527" s="8"/>
    </row>
    <row r="528">
      <c r="B528" s="37"/>
      <c r="C528" s="37"/>
      <c r="D528" s="8"/>
    </row>
    <row r="529">
      <c r="B529" s="37"/>
      <c r="C529" s="37"/>
      <c r="D529" s="8"/>
    </row>
    <row r="530">
      <c r="B530" s="37"/>
      <c r="C530" s="37"/>
      <c r="D530" s="8"/>
    </row>
    <row r="531">
      <c r="B531" s="37"/>
      <c r="C531" s="37"/>
      <c r="D531" s="8"/>
    </row>
    <row r="532">
      <c r="B532" s="37"/>
      <c r="C532" s="37"/>
      <c r="D532" s="8"/>
    </row>
    <row r="533">
      <c r="B533" s="37"/>
      <c r="C533" s="37"/>
      <c r="D533" s="8"/>
    </row>
    <row r="534">
      <c r="B534" s="37"/>
      <c r="C534" s="37"/>
      <c r="D534" s="8"/>
    </row>
    <row r="535">
      <c r="B535" s="37"/>
      <c r="C535" s="37"/>
      <c r="D535" s="8"/>
    </row>
    <row r="536">
      <c r="B536" s="37"/>
      <c r="C536" s="37"/>
      <c r="D536" s="8"/>
    </row>
    <row r="537">
      <c r="B537" s="37"/>
      <c r="C537" s="37"/>
      <c r="D537" s="8"/>
    </row>
    <row r="538">
      <c r="B538" s="37"/>
      <c r="C538" s="37"/>
      <c r="D538" s="8"/>
    </row>
    <row r="539">
      <c r="B539" s="37"/>
      <c r="C539" s="37"/>
      <c r="D539" s="8"/>
    </row>
    <row r="540">
      <c r="B540" s="37"/>
      <c r="C540" s="37"/>
      <c r="D540" s="8"/>
    </row>
    <row r="541">
      <c r="B541" s="37"/>
      <c r="C541" s="37"/>
      <c r="D541" s="8"/>
    </row>
    <row r="542">
      <c r="B542" s="37"/>
      <c r="C542" s="37"/>
      <c r="D542" s="8"/>
    </row>
    <row r="543">
      <c r="B543" s="37"/>
      <c r="C543" s="37"/>
      <c r="D543" s="8"/>
    </row>
    <row r="544">
      <c r="B544" s="37"/>
      <c r="C544" s="37"/>
      <c r="D544" s="8"/>
    </row>
    <row r="545">
      <c r="B545" s="37"/>
      <c r="C545" s="37"/>
      <c r="D545" s="8"/>
    </row>
    <row r="546">
      <c r="B546" s="37"/>
      <c r="C546" s="37"/>
      <c r="D546" s="8"/>
    </row>
    <row r="547">
      <c r="B547" s="37"/>
      <c r="C547" s="37"/>
      <c r="D547" s="8"/>
    </row>
    <row r="548">
      <c r="B548" s="37"/>
      <c r="C548" s="37"/>
      <c r="D548" s="8"/>
    </row>
    <row r="549">
      <c r="B549" s="37"/>
      <c r="C549" s="37"/>
      <c r="D549" s="8"/>
    </row>
    <row r="550">
      <c r="B550" s="37"/>
      <c r="C550" s="37"/>
      <c r="D550" s="8"/>
    </row>
    <row r="551">
      <c r="B551" s="37"/>
      <c r="C551" s="37"/>
      <c r="D551" s="8"/>
    </row>
    <row r="552">
      <c r="B552" s="37"/>
      <c r="C552" s="37"/>
      <c r="D552" s="8"/>
    </row>
    <row r="553">
      <c r="B553" s="37"/>
      <c r="C553" s="37"/>
      <c r="D553" s="8"/>
    </row>
    <row r="554">
      <c r="B554" s="37"/>
      <c r="C554" s="37"/>
      <c r="D554" s="8"/>
    </row>
    <row r="555">
      <c r="B555" s="37"/>
      <c r="C555" s="37"/>
      <c r="D555" s="8"/>
    </row>
    <row r="556">
      <c r="B556" s="37"/>
      <c r="C556" s="37"/>
      <c r="D556" s="8"/>
    </row>
    <row r="557">
      <c r="B557" s="37"/>
      <c r="C557" s="37"/>
      <c r="D557" s="8"/>
    </row>
    <row r="558">
      <c r="B558" s="37"/>
      <c r="C558" s="37"/>
      <c r="D558" s="8"/>
    </row>
    <row r="559">
      <c r="B559" s="37"/>
      <c r="C559" s="37"/>
      <c r="D559" s="8"/>
    </row>
    <row r="560">
      <c r="B560" s="37"/>
      <c r="C560" s="37"/>
      <c r="D560" s="8"/>
    </row>
    <row r="561">
      <c r="B561" s="37"/>
      <c r="C561" s="37"/>
      <c r="D561" s="8"/>
    </row>
    <row r="562">
      <c r="B562" s="37"/>
      <c r="C562" s="37"/>
      <c r="D562" s="8"/>
    </row>
    <row r="563">
      <c r="B563" s="37"/>
      <c r="C563" s="37"/>
      <c r="D563" s="8"/>
    </row>
    <row r="564">
      <c r="B564" s="37"/>
      <c r="C564" s="37"/>
      <c r="D564" s="8"/>
    </row>
    <row r="565">
      <c r="B565" s="37"/>
      <c r="C565" s="37"/>
      <c r="D565" s="8"/>
    </row>
    <row r="566">
      <c r="B566" s="37"/>
      <c r="C566" s="37"/>
      <c r="D566" s="8"/>
    </row>
    <row r="567">
      <c r="B567" s="37"/>
      <c r="C567" s="37"/>
      <c r="D567" s="8"/>
    </row>
    <row r="568">
      <c r="B568" s="37"/>
      <c r="C568" s="37"/>
      <c r="D568" s="8"/>
    </row>
    <row r="569">
      <c r="B569" s="37"/>
      <c r="C569" s="37"/>
      <c r="D569" s="8"/>
    </row>
    <row r="570">
      <c r="B570" s="37"/>
      <c r="C570" s="37"/>
      <c r="D570" s="8"/>
    </row>
    <row r="571">
      <c r="B571" s="37"/>
      <c r="C571" s="37"/>
      <c r="D571" s="8"/>
    </row>
    <row r="572">
      <c r="B572" s="37"/>
      <c r="C572" s="37"/>
      <c r="D572" s="8"/>
    </row>
    <row r="573">
      <c r="B573" s="37"/>
      <c r="C573" s="37"/>
      <c r="D573" s="8"/>
    </row>
    <row r="574">
      <c r="B574" s="37"/>
      <c r="C574" s="37"/>
      <c r="D574" s="8"/>
    </row>
    <row r="575">
      <c r="B575" s="37"/>
      <c r="C575" s="37"/>
      <c r="D575" s="8"/>
    </row>
    <row r="576">
      <c r="B576" s="37"/>
      <c r="C576" s="37"/>
      <c r="D576" s="8"/>
    </row>
    <row r="577">
      <c r="B577" s="37"/>
      <c r="C577" s="37"/>
      <c r="D577" s="8"/>
    </row>
    <row r="578">
      <c r="B578" s="37"/>
      <c r="C578" s="37"/>
      <c r="D578" s="8"/>
    </row>
    <row r="579">
      <c r="B579" s="37"/>
      <c r="C579" s="37"/>
      <c r="D579" s="8"/>
    </row>
    <row r="580">
      <c r="B580" s="37"/>
      <c r="C580" s="37"/>
      <c r="D580" s="8"/>
    </row>
    <row r="581">
      <c r="B581" s="37"/>
      <c r="C581" s="37"/>
      <c r="D581" s="8"/>
    </row>
    <row r="582">
      <c r="B582" s="37"/>
      <c r="C582" s="37"/>
      <c r="D582" s="8"/>
    </row>
    <row r="583">
      <c r="B583" s="37"/>
      <c r="C583" s="37"/>
      <c r="D583" s="8"/>
    </row>
    <row r="584">
      <c r="B584" s="37"/>
      <c r="C584" s="37"/>
      <c r="D584" s="8"/>
    </row>
    <row r="585">
      <c r="B585" s="37"/>
      <c r="C585" s="37"/>
      <c r="D585" s="8"/>
    </row>
    <row r="586">
      <c r="B586" s="37"/>
      <c r="C586" s="37"/>
      <c r="D586" s="8"/>
    </row>
    <row r="587">
      <c r="B587" s="37"/>
      <c r="C587" s="37"/>
      <c r="D587" s="8"/>
    </row>
    <row r="588">
      <c r="B588" s="37"/>
      <c r="C588" s="37"/>
      <c r="D588" s="8"/>
    </row>
    <row r="589">
      <c r="B589" s="37"/>
      <c r="C589" s="37"/>
      <c r="D589" s="8"/>
    </row>
    <row r="590">
      <c r="B590" s="37"/>
      <c r="C590" s="37"/>
      <c r="D590" s="8"/>
    </row>
    <row r="591">
      <c r="B591" s="37"/>
      <c r="C591" s="37"/>
      <c r="D591" s="8"/>
    </row>
    <row r="592">
      <c r="B592" s="37"/>
      <c r="C592" s="37"/>
      <c r="D592" s="8"/>
    </row>
    <row r="593">
      <c r="B593" s="37"/>
      <c r="C593" s="37"/>
      <c r="D593" s="8"/>
    </row>
    <row r="594">
      <c r="B594" s="37"/>
      <c r="C594" s="37"/>
      <c r="D594" s="8"/>
    </row>
    <row r="595">
      <c r="B595" s="37"/>
      <c r="C595" s="37"/>
      <c r="D595" s="8"/>
    </row>
    <row r="596">
      <c r="B596" s="37"/>
      <c r="C596" s="37"/>
      <c r="D596" s="8"/>
    </row>
    <row r="597">
      <c r="B597" s="37"/>
      <c r="C597" s="37"/>
      <c r="D597" s="8"/>
    </row>
    <row r="598">
      <c r="B598" s="37"/>
      <c r="C598" s="37"/>
      <c r="D598" s="8"/>
    </row>
    <row r="599">
      <c r="B599" s="37"/>
      <c r="C599" s="37"/>
      <c r="D599" s="8"/>
    </row>
    <row r="600">
      <c r="B600" s="37"/>
      <c r="C600" s="37"/>
      <c r="D600" s="8"/>
    </row>
    <row r="601">
      <c r="B601" s="37"/>
      <c r="C601" s="37"/>
      <c r="D601" s="8"/>
    </row>
    <row r="602">
      <c r="B602" s="37"/>
      <c r="C602" s="37"/>
      <c r="D602" s="8"/>
    </row>
    <row r="603">
      <c r="B603" s="37"/>
      <c r="C603" s="37"/>
      <c r="D603" s="8"/>
    </row>
    <row r="604">
      <c r="B604" s="37"/>
      <c r="C604" s="37"/>
      <c r="D604" s="8"/>
    </row>
    <row r="605">
      <c r="B605" s="37"/>
      <c r="C605" s="37"/>
      <c r="D605" s="8"/>
    </row>
    <row r="606">
      <c r="B606" s="37"/>
      <c r="C606" s="37"/>
      <c r="D606" s="8"/>
    </row>
    <row r="607">
      <c r="B607" s="37"/>
      <c r="C607" s="37"/>
      <c r="D607" s="8"/>
    </row>
    <row r="608">
      <c r="B608" s="37"/>
      <c r="C608" s="37"/>
      <c r="D608" s="8"/>
    </row>
    <row r="609">
      <c r="B609" s="37"/>
      <c r="C609" s="37"/>
      <c r="D609" s="8"/>
    </row>
    <row r="610">
      <c r="B610" s="37"/>
      <c r="C610" s="37"/>
      <c r="D610" s="8"/>
    </row>
    <row r="611">
      <c r="B611" s="37"/>
      <c r="C611" s="37"/>
      <c r="D611" s="8"/>
    </row>
    <row r="612">
      <c r="B612" s="37"/>
      <c r="C612" s="37"/>
      <c r="D612" s="8"/>
    </row>
    <row r="613">
      <c r="B613" s="37"/>
      <c r="C613" s="37"/>
      <c r="D613" s="8"/>
    </row>
    <row r="614">
      <c r="B614" s="37"/>
      <c r="C614" s="37"/>
      <c r="D614" s="8"/>
    </row>
    <row r="615">
      <c r="B615" s="37"/>
      <c r="C615" s="37"/>
      <c r="D615" s="8"/>
    </row>
    <row r="616">
      <c r="B616" s="37"/>
      <c r="C616" s="37"/>
      <c r="D616" s="8"/>
    </row>
    <row r="617">
      <c r="B617" s="37"/>
      <c r="C617" s="37"/>
      <c r="D617" s="8"/>
    </row>
    <row r="618">
      <c r="B618" s="37"/>
      <c r="C618" s="37"/>
      <c r="D618" s="8"/>
    </row>
    <row r="619">
      <c r="B619" s="37"/>
      <c r="C619" s="37"/>
      <c r="D619" s="8"/>
    </row>
    <row r="620">
      <c r="B620" s="37"/>
      <c r="C620" s="37"/>
      <c r="D620" s="8"/>
    </row>
    <row r="621">
      <c r="B621" s="37"/>
      <c r="C621" s="37"/>
      <c r="D621" s="8"/>
    </row>
    <row r="622">
      <c r="B622" s="37"/>
      <c r="C622" s="37"/>
      <c r="D622" s="8"/>
    </row>
    <row r="623">
      <c r="B623" s="37"/>
      <c r="C623" s="37"/>
      <c r="D623" s="8"/>
    </row>
    <row r="624">
      <c r="B624" s="37"/>
      <c r="C624" s="37"/>
      <c r="D624" s="8"/>
    </row>
    <row r="625">
      <c r="B625" s="37"/>
      <c r="C625" s="37"/>
      <c r="D625" s="8"/>
    </row>
    <row r="626">
      <c r="B626" s="37"/>
      <c r="C626" s="37"/>
      <c r="D626" s="8"/>
    </row>
    <row r="627">
      <c r="B627" s="37"/>
      <c r="C627" s="37"/>
      <c r="D627" s="8"/>
    </row>
    <row r="628">
      <c r="B628" s="37"/>
      <c r="C628" s="37"/>
      <c r="D628" s="8"/>
    </row>
    <row r="629">
      <c r="B629" s="37"/>
      <c r="C629" s="37"/>
      <c r="D629" s="8"/>
    </row>
    <row r="630">
      <c r="B630" s="37"/>
      <c r="C630" s="37"/>
      <c r="D630" s="8"/>
    </row>
    <row r="631">
      <c r="B631" s="37"/>
      <c r="C631" s="37"/>
      <c r="D631" s="8"/>
    </row>
    <row r="632">
      <c r="B632" s="37"/>
      <c r="C632" s="37"/>
      <c r="D632" s="8"/>
    </row>
    <row r="633">
      <c r="B633" s="37"/>
      <c r="C633" s="37"/>
      <c r="D633" s="8"/>
    </row>
    <row r="634">
      <c r="B634" s="37"/>
      <c r="C634" s="37"/>
      <c r="D634" s="8"/>
    </row>
    <row r="635">
      <c r="B635" s="17"/>
      <c r="C635" s="17"/>
      <c r="D635" s="15"/>
    </row>
    <row r="636">
      <c r="B636" s="37"/>
      <c r="C636" s="37"/>
      <c r="D636" s="8"/>
    </row>
    <row r="637">
      <c r="B637" s="37"/>
      <c r="C637" s="37"/>
      <c r="D637" s="8"/>
    </row>
    <row r="638">
      <c r="B638" s="37"/>
      <c r="C638" s="37"/>
      <c r="D638" s="8"/>
    </row>
    <row r="639">
      <c r="B639" s="37"/>
      <c r="C639" s="37"/>
      <c r="D639" s="8"/>
    </row>
    <row r="640">
      <c r="B640" s="37"/>
      <c r="C640" s="37"/>
      <c r="D640" s="8"/>
    </row>
    <row r="641">
      <c r="B641" s="37"/>
      <c r="C641" s="37"/>
      <c r="D641" s="8"/>
    </row>
    <row r="642">
      <c r="B642" s="37"/>
      <c r="C642" s="37"/>
      <c r="D642" s="8"/>
    </row>
    <row r="643">
      <c r="B643" s="37"/>
      <c r="C643" s="37"/>
      <c r="D643" s="8"/>
    </row>
    <row r="644">
      <c r="B644" s="37"/>
      <c r="C644" s="37"/>
      <c r="D644" s="8"/>
    </row>
    <row r="645">
      <c r="B645" s="37"/>
      <c r="C645" s="37"/>
      <c r="D645" s="8"/>
    </row>
    <row r="646">
      <c r="B646" s="37"/>
      <c r="C646" s="37"/>
      <c r="D646" s="8"/>
    </row>
    <row r="647">
      <c r="B647" s="37"/>
      <c r="C647" s="37"/>
      <c r="D647" s="8"/>
    </row>
    <row r="648">
      <c r="B648" s="37"/>
      <c r="C648" s="37"/>
      <c r="D648" s="8"/>
    </row>
    <row r="649">
      <c r="B649" s="37"/>
      <c r="C649" s="37"/>
      <c r="D649" s="8"/>
    </row>
    <row r="650">
      <c r="B650" s="37"/>
      <c r="C650" s="37"/>
      <c r="D650" s="8"/>
    </row>
    <row r="651">
      <c r="B651" s="37"/>
      <c r="C651" s="37"/>
      <c r="D651" s="8"/>
    </row>
    <row r="652">
      <c r="B652" s="37"/>
      <c r="C652" s="37"/>
      <c r="D652" s="8"/>
    </row>
    <row r="653">
      <c r="B653" s="37"/>
      <c r="C653" s="37"/>
      <c r="D653" s="8"/>
    </row>
    <row r="654">
      <c r="B654" s="37"/>
      <c r="C654" s="37"/>
      <c r="D654" s="8"/>
    </row>
    <row r="655">
      <c r="B655" s="37"/>
      <c r="C655" s="37"/>
      <c r="D655" s="8"/>
    </row>
    <row r="656">
      <c r="B656" s="37"/>
      <c r="C656" s="37"/>
      <c r="D656" s="8"/>
    </row>
    <row r="657">
      <c r="B657" s="37"/>
      <c r="C657" s="37"/>
      <c r="D657" s="8"/>
    </row>
    <row r="658">
      <c r="B658" s="37"/>
      <c r="C658" s="37"/>
      <c r="D658" s="8"/>
    </row>
    <row r="659">
      <c r="B659" s="37"/>
      <c r="C659" s="37"/>
      <c r="D659" s="8"/>
    </row>
    <row r="660">
      <c r="B660" s="37"/>
      <c r="C660" s="37"/>
      <c r="D660" s="8"/>
    </row>
    <row r="661">
      <c r="B661" s="37"/>
      <c r="C661" s="37"/>
      <c r="D661" s="8"/>
    </row>
    <row r="662">
      <c r="B662" s="37"/>
      <c r="C662" s="37"/>
      <c r="D662" s="8"/>
    </row>
    <row r="663">
      <c r="B663" s="37"/>
      <c r="C663" s="37"/>
      <c r="D663" s="8"/>
    </row>
    <row r="664">
      <c r="B664" s="37"/>
      <c r="C664" s="37"/>
      <c r="D664" s="8"/>
    </row>
    <row r="665">
      <c r="B665" s="37"/>
      <c r="C665" s="37"/>
      <c r="D665" s="8"/>
    </row>
    <row r="666">
      <c r="B666" s="37"/>
      <c r="C666" s="37"/>
      <c r="D666" s="8"/>
    </row>
    <row r="667">
      <c r="B667" s="37"/>
      <c r="C667" s="37"/>
      <c r="D667" s="8"/>
    </row>
    <row r="668">
      <c r="B668" s="37"/>
      <c r="C668" s="37"/>
      <c r="D668" s="8"/>
    </row>
    <row r="669">
      <c r="B669" s="37"/>
      <c r="C669" s="37"/>
      <c r="D669" s="8"/>
    </row>
    <row r="670">
      <c r="B670" s="37"/>
      <c r="C670" s="37"/>
      <c r="D670" s="8"/>
    </row>
    <row r="671">
      <c r="B671" s="37"/>
      <c r="C671" s="37"/>
      <c r="D671" s="8"/>
    </row>
    <row r="672">
      <c r="B672" s="37"/>
      <c r="C672" s="37"/>
      <c r="D672" s="8"/>
    </row>
    <row r="673">
      <c r="B673" s="37"/>
      <c r="C673" s="37"/>
      <c r="D673" s="8"/>
    </row>
    <row r="674">
      <c r="B674" s="37"/>
      <c r="C674" s="37"/>
      <c r="D674" s="8"/>
    </row>
    <row r="675">
      <c r="B675" s="37"/>
      <c r="C675" s="37"/>
      <c r="D675" s="8"/>
    </row>
    <row r="676">
      <c r="B676" s="37"/>
      <c r="C676" s="37"/>
      <c r="D676" s="8"/>
    </row>
    <row r="677">
      <c r="B677" s="37"/>
      <c r="C677" s="37"/>
      <c r="D677" s="8"/>
    </row>
    <row r="678">
      <c r="B678" s="37"/>
      <c r="C678" s="37"/>
      <c r="D678" s="8"/>
    </row>
    <row r="679">
      <c r="B679" s="37"/>
      <c r="C679" s="37"/>
      <c r="D679" s="8"/>
    </row>
    <row r="680">
      <c r="B680" s="37"/>
      <c r="C680" s="37"/>
      <c r="D680" s="8"/>
    </row>
    <row r="681">
      <c r="B681" s="37"/>
      <c r="C681" s="37"/>
      <c r="D681" s="8"/>
    </row>
    <row r="682">
      <c r="B682" s="37"/>
      <c r="C682" s="37"/>
      <c r="D682" s="8"/>
    </row>
    <row r="683">
      <c r="B683" s="37"/>
      <c r="C683" s="37"/>
      <c r="D683" s="8"/>
    </row>
    <row r="684">
      <c r="B684" s="37"/>
      <c r="C684" s="37"/>
      <c r="D684" s="8"/>
    </row>
    <row r="685">
      <c r="B685" s="37"/>
      <c r="C685" s="37"/>
      <c r="D685" s="8"/>
    </row>
    <row r="686">
      <c r="B686" s="37"/>
      <c r="C686" s="37"/>
      <c r="D686" s="8"/>
    </row>
    <row r="687">
      <c r="B687" s="37"/>
      <c r="C687" s="37"/>
      <c r="D687" s="8"/>
    </row>
    <row r="688">
      <c r="B688" s="37"/>
      <c r="C688" s="37"/>
      <c r="D688" s="8"/>
    </row>
    <row r="689">
      <c r="B689" s="37"/>
      <c r="C689" s="37"/>
      <c r="D689" s="8"/>
    </row>
    <row r="690">
      <c r="B690" s="37"/>
      <c r="C690" s="37"/>
      <c r="D690" s="8"/>
    </row>
    <row r="691">
      <c r="B691" s="37"/>
      <c r="C691" s="37"/>
      <c r="D691" s="8"/>
    </row>
    <row r="692">
      <c r="B692" s="37"/>
      <c r="C692" s="37"/>
      <c r="D692" s="8"/>
    </row>
    <row r="693">
      <c r="B693" s="37"/>
      <c r="C693" s="37"/>
      <c r="D693" s="8"/>
    </row>
    <row r="694">
      <c r="B694" s="37"/>
      <c r="C694" s="37"/>
      <c r="D694" s="8"/>
    </row>
    <row r="695">
      <c r="B695" s="37"/>
      <c r="C695" s="37"/>
      <c r="D695" s="8"/>
    </row>
    <row r="696">
      <c r="B696" s="37"/>
      <c r="C696" s="37"/>
      <c r="D696" s="8"/>
    </row>
    <row r="697">
      <c r="B697" s="37"/>
      <c r="C697" s="37"/>
      <c r="D697" s="8"/>
    </row>
    <row r="698">
      <c r="B698" s="37"/>
      <c r="C698" s="37"/>
      <c r="D698" s="8"/>
    </row>
    <row r="699">
      <c r="B699" s="37"/>
      <c r="C699" s="37"/>
      <c r="D699" s="8"/>
    </row>
    <row r="700">
      <c r="B700" s="37"/>
      <c r="C700" s="37"/>
      <c r="D700" s="8"/>
    </row>
    <row r="701">
      <c r="B701" s="37"/>
      <c r="C701" s="37"/>
      <c r="D701" s="8"/>
    </row>
    <row r="702">
      <c r="B702" s="37"/>
      <c r="C702" s="37"/>
      <c r="D702" s="8"/>
    </row>
    <row r="703">
      <c r="B703" s="37"/>
      <c r="C703" s="37"/>
      <c r="D703" s="8"/>
    </row>
    <row r="704">
      <c r="B704" s="37"/>
      <c r="C704" s="37"/>
      <c r="D704" s="8"/>
    </row>
    <row r="705">
      <c r="B705" s="37"/>
      <c r="C705" s="37"/>
      <c r="D705" s="8"/>
    </row>
    <row r="706">
      <c r="B706" s="37"/>
      <c r="C706" s="37"/>
      <c r="D706" s="8"/>
    </row>
    <row r="707">
      <c r="B707" s="37"/>
      <c r="C707" s="37"/>
      <c r="D707" s="8"/>
    </row>
    <row r="708">
      <c r="B708" s="37"/>
      <c r="C708" s="37"/>
      <c r="D708" s="8"/>
    </row>
    <row r="709">
      <c r="B709" s="37"/>
      <c r="C709" s="37"/>
      <c r="D709" s="8"/>
    </row>
    <row r="710">
      <c r="B710" s="37"/>
      <c r="C710" s="37"/>
      <c r="D710" s="8"/>
    </row>
    <row r="711">
      <c r="B711" s="37"/>
      <c r="C711" s="37"/>
      <c r="D711" s="8"/>
    </row>
    <row r="712">
      <c r="B712" s="37"/>
      <c r="C712" s="37"/>
      <c r="D712" s="8"/>
    </row>
    <row r="713">
      <c r="B713" s="37"/>
      <c r="C713" s="37"/>
      <c r="D713" s="8"/>
    </row>
    <row r="714">
      <c r="B714" s="37"/>
      <c r="C714" s="37"/>
      <c r="D714" s="8"/>
    </row>
    <row r="715">
      <c r="B715" s="37"/>
      <c r="C715" s="37"/>
      <c r="D715" s="8"/>
    </row>
    <row r="716">
      <c r="B716" s="37"/>
      <c r="C716" s="37"/>
      <c r="D716" s="8"/>
    </row>
    <row r="717">
      <c r="B717" s="37"/>
      <c r="C717" s="37"/>
      <c r="D717" s="8"/>
    </row>
    <row r="718">
      <c r="B718" s="37"/>
      <c r="C718" s="37"/>
      <c r="D718" s="8"/>
    </row>
    <row r="719">
      <c r="B719" s="37"/>
      <c r="C719" s="37"/>
      <c r="D719" s="8"/>
    </row>
    <row r="720">
      <c r="B720" s="37"/>
      <c r="C720" s="37"/>
      <c r="D720" s="8"/>
    </row>
    <row r="721">
      <c r="B721" s="37"/>
      <c r="C721" s="37"/>
      <c r="D721" s="8"/>
    </row>
    <row r="722">
      <c r="B722" s="37"/>
      <c r="C722" s="37"/>
      <c r="D722" s="8"/>
    </row>
    <row r="723">
      <c r="B723" s="37"/>
      <c r="C723" s="37"/>
      <c r="D723" s="8"/>
    </row>
    <row r="724">
      <c r="B724" s="37"/>
      <c r="C724" s="37"/>
      <c r="D724" s="8"/>
    </row>
    <row r="725">
      <c r="B725" s="37"/>
      <c r="C725" s="37"/>
      <c r="D725" s="8"/>
    </row>
    <row r="726">
      <c r="B726" s="37"/>
      <c r="C726" s="37"/>
      <c r="D726" s="8"/>
    </row>
    <row r="727">
      <c r="B727" s="37"/>
      <c r="C727" s="37"/>
      <c r="D727" s="8"/>
    </row>
    <row r="728">
      <c r="B728" s="37"/>
      <c r="C728" s="37"/>
      <c r="D728" s="8"/>
    </row>
    <row r="729">
      <c r="B729" s="37"/>
      <c r="C729" s="37"/>
      <c r="D729" s="8"/>
    </row>
    <row r="730">
      <c r="B730" s="37"/>
      <c r="C730" s="37"/>
      <c r="D730" s="8"/>
    </row>
    <row r="731">
      <c r="B731" s="37"/>
      <c r="C731" s="37"/>
      <c r="D731" s="8"/>
    </row>
    <row r="732">
      <c r="B732" s="37"/>
      <c r="C732" s="37"/>
      <c r="D732" s="8"/>
    </row>
    <row r="733">
      <c r="B733" s="37"/>
      <c r="C733" s="37"/>
      <c r="D733" s="8"/>
    </row>
    <row r="734">
      <c r="B734" s="37"/>
      <c r="C734" s="37"/>
      <c r="D734" s="8"/>
    </row>
    <row r="735">
      <c r="B735" s="37"/>
      <c r="C735" s="37"/>
      <c r="D735" s="8"/>
    </row>
    <row r="736">
      <c r="B736" s="37"/>
      <c r="C736" s="37"/>
      <c r="D736" s="8"/>
    </row>
    <row r="737">
      <c r="B737" s="37"/>
      <c r="C737" s="37"/>
      <c r="D737" s="8"/>
    </row>
    <row r="738">
      <c r="B738" s="37"/>
      <c r="C738" s="37"/>
      <c r="D738" s="8"/>
    </row>
    <row r="739">
      <c r="B739" s="37"/>
      <c r="C739" s="37"/>
      <c r="D739" s="8"/>
    </row>
    <row r="740">
      <c r="B740" s="37"/>
      <c r="C740" s="37"/>
      <c r="D740" s="8"/>
    </row>
    <row r="741">
      <c r="B741" s="37"/>
      <c r="C741" s="37"/>
      <c r="D741" s="8"/>
    </row>
    <row r="742">
      <c r="B742" s="37"/>
      <c r="C742" s="37"/>
      <c r="D742" s="8"/>
    </row>
    <row r="743">
      <c r="B743" s="37"/>
      <c r="C743" s="37"/>
      <c r="D743" s="8"/>
    </row>
    <row r="744">
      <c r="B744" s="37"/>
      <c r="C744" s="37"/>
      <c r="D744" s="8"/>
    </row>
    <row r="745">
      <c r="B745" s="37"/>
      <c r="C745" s="37"/>
      <c r="D745" s="8"/>
    </row>
    <row r="746">
      <c r="B746" s="37"/>
      <c r="C746" s="37"/>
      <c r="D746" s="8"/>
    </row>
    <row r="747">
      <c r="B747" s="37"/>
      <c r="C747" s="37"/>
      <c r="D747" s="8"/>
    </row>
    <row r="748">
      <c r="B748" s="37"/>
      <c r="C748" s="37"/>
      <c r="D748" s="8"/>
    </row>
    <row r="749">
      <c r="B749" s="37"/>
      <c r="C749" s="37"/>
      <c r="D749" s="8"/>
    </row>
    <row r="750">
      <c r="B750" s="37"/>
      <c r="C750" s="37"/>
      <c r="D750" s="8"/>
    </row>
    <row r="751">
      <c r="B751" s="37"/>
      <c r="C751" s="37"/>
      <c r="D751" s="8"/>
    </row>
    <row r="752">
      <c r="B752" s="37"/>
      <c r="C752" s="37"/>
      <c r="D752" s="8"/>
    </row>
    <row r="753">
      <c r="B753" s="37"/>
      <c r="C753" s="37"/>
      <c r="D753" s="8"/>
    </row>
    <row r="754">
      <c r="B754" s="37"/>
      <c r="C754" s="37"/>
      <c r="D754" s="8"/>
    </row>
    <row r="755">
      <c r="B755" s="37"/>
      <c r="C755" s="37"/>
      <c r="D755" s="8"/>
    </row>
    <row r="756">
      <c r="B756" s="37"/>
      <c r="C756" s="37"/>
      <c r="D756" s="8"/>
    </row>
    <row r="757">
      <c r="B757" s="37"/>
      <c r="C757" s="37"/>
      <c r="D757" s="8"/>
    </row>
    <row r="758">
      <c r="B758" s="37"/>
      <c r="C758" s="37"/>
      <c r="D758" s="8"/>
    </row>
    <row r="759">
      <c r="B759" s="37"/>
      <c r="C759" s="37"/>
      <c r="D759" s="8"/>
    </row>
    <row r="760">
      <c r="B760" s="37"/>
      <c r="C760" s="37"/>
      <c r="D760" s="8"/>
    </row>
    <row r="761">
      <c r="B761" s="37"/>
      <c r="C761" s="37"/>
      <c r="D761" s="8"/>
    </row>
    <row r="762">
      <c r="B762" s="37"/>
      <c r="C762" s="37"/>
      <c r="D762" s="8"/>
    </row>
    <row r="763">
      <c r="B763" s="37"/>
      <c r="C763" s="37"/>
      <c r="D763" s="8"/>
    </row>
    <row r="764">
      <c r="B764" s="37"/>
      <c r="C764" s="37"/>
      <c r="D764" s="8"/>
    </row>
    <row r="765">
      <c r="B765" s="37"/>
      <c r="C765" s="37"/>
      <c r="D765" s="8"/>
    </row>
    <row r="766">
      <c r="B766" s="37"/>
      <c r="C766" s="37"/>
      <c r="D766" s="8"/>
    </row>
    <row r="767">
      <c r="B767" s="37"/>
      <c r="C767" s="37"/>
      <c r="D767" s="8"/>
    </row>
    <row r="768">
      <c r="B768" s="37"/>
      <c r="C768" s="37"/>
      <c r="D768" s="8"/>
    </row>
    <row r="769">
      <c r="B769" s="37"/>
      <c r="C769" s="37"/>
      <c r="D769" s="8"/>
    </row>
    <row r="770">
      <c r="B770" s="37"/>
      <c r="C770" s="37"/>
      <c r="D770" s="8"/>
    </row>
    <row r="771">
      <c r="B771" s="37"/>
      <c r="C771" s="37"/>
      <c r="D771" s="8"/>
    </row>
    <row r="772">
      <c r="B772" s="37"/>
      <c r="C772" s="37"/>
      <c r="D772" s="8"/>
    </row>
    <row r="773">
      <c r="B773" s="37"/>
      <c r="C773" s="37"/>
      <c r="D773" s="8"/>
    </row>
    <row r="774">
      <c r="B774" s="37"/>
      <c r="C774" s="37"/>
      <c r="D774" s="8"/>
    </row>
    <row r="775">
      <c r="B775" s="37"/>
      <c r="C775" s="37"/>
      <c r="D775" s="8"/>
    </row>
    <row r="776">
      <c r="B776" s="37"/>
      <c r="C776" s="37"/>
      <c r="D776" s="8"/>
    </row>
    <row r="777">
      <c r="B777" s="37"/>
      <c r="C777" s="37"/>
      <c r="D777" s="8"/>
    </row>
    <row r="778">
      <c r="B778" s="37"/>
      <c r="C778" s="37"/>
      <c r="D778" s="8"/>
    </row>
    <row r="779">
      <c r="B779" s="37"/>
      <c r="C779" s="37"/>
      <c r="D779" s="8"/>
    </row>
    <row r="780">
      <c r="B780" s="37"/>
      <c r="C780" s="37"/>
      <c r="D780" s="8"/>
    </row>
    <row r="781">
      <c r="B781" s="37"/>
      <c r="C781" s="37"/>
      <c r="D781" s="8"/>
    </row>
    <row r="782">
      <c r="B782" s="37"/>
      <c r="C782" s="37"/>
      <c r="D782" s="8"/>
    </row>
    <row r="783">
      <c r="B783" s="37"/>
      <c r="C783" s="37"/>
      <c r="D783" s="8"/>
    </row>
    <row r="784">
      <c r="B784" s="37"/>
      <c r="C784" s="37"/>
      <c r="D784" s="8"/>
    </row>
    <row r="785">
      <c r="B785" s="37"/>
      <c r="C785" s="37"/>
      <c r="D785" s="8"/>
    </row>
    <row r="786">
      <c r="B786" s="37"/>
      <c r="C786" s="37"/>
      <c r="D786" s="8"/>
    </row>
    <row r="787">
      <c r="B787" s="37"/>
      <c r="C787" s="37"/>
      <c r="D787" s="8"/>
    </row>
    <row r="788">
      <c r="B788" s="37"/>
      <c r="C788" s="37"/>
      <c r="D788" s="8"/>
    </row>
    <row r="789">
      <c r="B789" s="37"/>
      <c r="C789" s="37"/>
      <c r="D789" s="8"/>
    </row>
    <row r="790">
      <c r="B790" s="37"/>
      <c r="C790" s="37"/>
      <c r="D790" s="8"/>
    </row>
    <row r="791">
      <c r="B791" s="37"/>
      <c r="C791" s="37"/>
      <c r="D791" s="8"/>
    </row>
    <row r="792">
      <c r="B792" s="37"/>
      <c r="C792" s="37"/>
      <c r="D792" s="8"/>
    </row>
    <row r="793">
      <c r="B793" s="37"/>
      <c r="C793" s="37"/>
      <c r="D793" s="8"/>
    </row>
    <row r="794">
      <c r="B794" s="37"/>
      <c r="C794" s="37"/>
      <c r="D794" s="8"/>
    </row>
    <row r="795">
      <c r="B795" s="37"/>
      <c r="C795" s="37"/>
      <c r="D795" s="8"/>
    </row>
    <row r="796">
      <c r="B796" s="37"/>
      <c r="C796" s="37"/>
      <c r="D796" s="8"/>
    </row>
    <row r="797">
      <c r="B797" s="37"/>
      <c r="C797" s="37"/>
      <c r="D797" s="8"/>
    </row>
    <row r="798">
      <c r="B798" s="37"/>
      <c r="C798" s="37"/>
      <c r="D798" s="8"/>
    </row>
    <row r="799">
      <c r="B799" s="37"/>
      <c r="C799" s="37"/>
      <c r="D799" s="8"/>
    </row>
    <row r="800">
      <c r="B800" s="37"/>
      <c r="C800" s="37"/>
      <c r="D800" s="8"/>
    </row>
    <row r="801">
      <c r="B801" s="37"/>
      <c r="C801" s="37"/>
      <c r="D801" s="8"/>
    </row>
    <row r="802">
      <c r="B802" s="37"/>
      <c r="C802" s="37"/>
      <c r="D802" s="8"/>
    </row>
    <row r="803">
      <c r="B803" s="37"/>
      <c r="C803" s="37"/>
      <c r="D803" s="8"/>
    </row>
    <row r="804">
      <c r="B804" s="37"/>
      <c r="C804" s="37"/>
      <c r="D804" s="8"/>
    </row>
    <row r="805">
      <c r="B805" s="37"/>
      <c r="C805" s="37"/>
      <c r="D805" s="8"/>
    </row>
    <row r="806">
      <c r="B806" s="37"/>
      <c r="C806" s="37"/>
      <c r="D806" s="8"/>
    </row>
    <row r="807">
      <c r="B807" s="37"/>
      <c r="C807" s="37"/>
      <c r="D807" s="8"/>
    </row>
    <row r="808">
      <c r="B808" s="37"/>
      <c r="C808" s="37"/>
      <c r="D808" s="8"/>
    </row>
    <row r="809">
      <c r="B809" s="37"/>
      <c r="C809" s="37"/>
      <c r="D809" s="8"/>
    </row>
    <row r="810">
      <c r="B810" s="37"/>
      <c r="C810" s="37"/>
      <c r="D810" s="8"/>
    </row>
    <row r="811">
      <c r="B811" s="37"/>
      <c r="C811" s="37"/>
      <c r="D811" s="8"/>
    </row>
    <row r="812">
      <c r="B812" s="37"/>
      <c r="C812" s="37"/>
      <c r="D812" s="8"/>
    </row>
    <row r="813">
      <c r="B813" s="37"/>
      <c r="C813" s="37"/>
      <c r="D813" s="8"/>
    </row>
    <row r="814">
      <c r="B814" s="37"/>
      <c r="C814" s="37"/>
      <c r="D814" s="8"/>
    </row>
    <row r="815">
      <c r="B815" s="37"/>
      <c r="C815" s="37"/>
      <c r="D815" s="8"/>
    </row>
    <row r="816">
      <c r="B816" s="37"/>
      <c r="C816" s="37"/>
      <c r="D816" s="8"/>
    </row>
    <row r="817">
      <c r="B817" s="37"/>
      <c r="C817" s="37"/>
      <c r="D817" s="8"/>
    </row>
    <row r="818">
      <c r="B818" s="37"/>
      <c r="C818" s="37"/>
      <c r="D818" s="8"/>
    </row>
    <row r="819">
      <c r="B819" s="37"/>
      <c r="C819" s="37"/>
      <c r="D819" s="8"/>
    </row>
    <row r="820">
      <c r="B820" s="37"/>
      <c r="C820" s="37"/>
      <c r="D820" s="8"/>
    </row>
    <row r="821">
      <c r="B821" s="37"/>
      <c r="C821" s="37"/>
      <c r="D821" s="8"/>
    </row>
    <row r="822">
      <c r="B822" s="37"/>
      <c r="C822" s="37"/>
      <c r="D822" s="8"/>
    </row>
    <row r="823">
      <c r="B823" s="37"/>
      <c r="C823" s="37"/>
      <c r="D823" s="8"/>
    </row>
    <row r="824">
      <c r="B824" s="37"/>
      <c r="C824" s="37"/>
      <c r="D824" s="8"/>
    </row>
    <row r="825">
      <c r="B825" s="37"/>
      <c r="C825" s="37"/>
      <c r="D825" s="8"/>
    </row>
    <row r="826">
      <c r="B826" s="37"/>
      <c r="C826" s="37"/>
      <c r="D826" s="8"/>
    </row>
    <row r="827">
      <c r="B827" s="37"/>
      <c r="C827" s="37"/>
      <c r="D827" s="8"/>
    </row>
    <row r="828">
      <c r="B828" s="37"/>
      <c r="C828" s="37"/>
      <c r="D828" s="8"/>
    </row>
    <row r="829">
      <c r="B829" s="37"/>
      <c r="C829" s="37"/>
      <c r="D829" s="8"/>
    </row>
    <row r="830">
      <c r="B830" s="37"/>
      <c r="C830" s="37"/>
      <c r="D830" s="8"/>
    </row>
    <row r="831">
      <c r="B831" s="37"/>
      <c r="C831" s="37"/>
      <c r="D831" s="8"/>
    </row>
    <row r="832">
      <c r="B832" s="37"/>
      <c r="C832" s="37"/>
      <c r="D832" s="8"/>
    </row>
    <row r="833">
      <c r="B833" s="37"/>
      <c r="C833" s="37"/>
      <c r="D833" s="8"/>
    </row>
    <row r="834">
      <c r="B834" s="37"/>
      <c r="C834" s="37"/>
      <c r="D834" s="8"/>
    </row>
    <row r="835">
      <c r="B835" s="37"/>
      <c r="C835" s="37"/>
      <c r="D835" s="8"/>
    </row>
    <row r="836">
      <c r="B836" s="37"/>
      <c r="C836" s="37"/>
      <c r="D836" s="8"/>
    </row>
    <row r="837">
      <c r="B837" s="37"/>
      <c r="C837" s="37"/>
      <c r="D837" s="8"/>
    </row>
    <row r="838">
      <c r="B838" s="37"/>
      <c r="C838" s="37"/>
      <c r="D838" s="8"/>
    </row>
    <row r="839">
      <c r="B839" s="37"/>
      <c r="C839" s="37"/>
      <c r="D839" s="8"/>
    </row>
    <row r="840">
      <c r="B840" s="37"/>
      <c r="C840" s="37"/>
      <c r="D840" s="8"/>
    </row>
    <row r="841">
      <c r="B841" s="37"/>
      <c r="C841" s="37"/>
      <c r="D841" s="8"/>
    </row>
    <row r="842">
      <c r="B842" s="37"/>
      <c r="C842" s="37"/>
      <c r="D842" s="8"/>
    </row>
    <row r="843">
      <c r="B843" s="37"/>
      <c r="C843" s="37"/>
      <c r="D843" s="8"/>
    </row>
    <row r="844">
      <c r="B844" s="37"/>
      <c r="C844" s="37"/>
      <c r="D844" s="8"/>
    </row>
    <row r="845">
      <c r="B845" s="37"/>
      <c r="C845" s="37"/>
      <c r="D845" s="8"/>
    </row>
    <row r="846">
      <c r="B846" s="37"/>
      <c r="C846" s="37"/>
      <c r="D846" s="8"/>
    </row>
    <row r="847">
      <c r="B847" s="37"/>
      <c r="C847" s="37"/>
      <c r="D847" s="8"/>
    </row>
    <row r="848">
      <c r="B848" s="37"/>
      <c r="C848" s="37"/>
      <c r="D848" s="8"/>
    </row>
    <row r="849">
      <c r="B849" s="37"/>
      <c r="C849" s="37"/>
      <c r="D849" s="8"/>
    </row>
    <row r="850">
      <c r="B850" s="37"/>
      <c r="C850" s="37"/>
      <c r="D850" s="8"/>
    </row>
    <row r="851">
      <c r="B851" s="37"/>
      <c r="C851" s="37"/>
      <c r="D851" s="8"/>
    </row>
    <row r="852">
      <c r="B852" s="37"/>
      <c r="C852" s="37"/>
      <c r="D852" s="8"/>
    </row>
    <row r="853">
      <c r="B853" s="37"/>
      <c r="C853" s="37"/>
      <c r="D853" s="8"/>
    </row>
    <row r="854">
      <c r="B854" s="37"/>
      <c r="C854" s="37"/>
      <c r="D854" s="8"/>
    </row>
    <row r="855">
      <c r="B855" s="37"/>
      <c r="C855" s="37"/>
      <c r="D855" s="8"/>
    </row>
    <row r="856">
      <c r="B856" s="37"/>
      <c r="C856" s="37"/>
      <c r="D856" s="8"/>
    </row>
    <row r="857">
      <c r="B857" s="37"/>
      <c r="C857" s="37"/>
      <c r="D857" s="8"/>
    </row>
    <row r="858">
      <c r="B858" s="37"/>
      <c r="C858" s="37"/>
      <c r="D858" s="8"/>
    </row>
    <row r="859">
      <c r="B859" s="37"/>
      <c r="C859" s="37"/>
      <c r="D859" s="8"/>
    </row>
    <row r="860">
      <c r="B860" s="37"/>
      <c r="C860" s="37"/>
      <c r="D860" s="8"/>
    </row>
    <row r="861">
      <c r="B861" s="37"/>
      <c r="C861" s="37"/>
      <c r="D861" s="8"/>
    </row>
    <row r="862">
      <c r="B862" s="37"/>
      <c r="C862" s="37"/>
      <c r="D862" s="8"/>
    </row>
    <row r="863">
      <c r="B863" s="37"/>
      <c r="C863" s="37"/>
      <c r="D863" s="8"/>
    </row>
    <row r="864">
      <c r="B864" s="37"/>
      <c r="C864" s="37"/>
      <c r="D864" s="8"/>
    </row>
    <row r="865">
      <c r="B865" s="37"/>
      <c r="C865" s="37"/>
      <c r="D865" s="8"/>
    </row>
    <row r="866">
      <c r="B866" s="37"/>
      <c r="C866" s="37"/>
      <c r="D866" s="8"/>
    </row>
    <row r="867">
      <c r="B867" s="37"/>
      <c r="C867" s="37"/>
      <c r="D867" s="8"/>
    </row>
    <row r="868">
      <c r="B868" s="37"/>
      <c r="C868" s="37"/>
      <c r="D868" s="8"/>
    </row>
    <row r="869">
      <c r="B869" s="37"/>
      <c r="C869" s="37"/>
      <c r="D869" s="8"/>
    </row>
    <row r="870">
      <c r="B870" s="37"/>
      <c r="C870" s="37"/>
      <c r="D870" s="8"/>
    </row>
    <row r="871">
      <c r="B871" s="37"/>
      <c r="C871" s="37"/>
      <c r="D871" s="8"/>
    </row>
    <row r="872">
      <c r="B872" s="37"/>
      <c r="C872" s="37"/>
      <c r="D872" s="8"/>
    </row>
    <row r="873">
      <c r="B873" s="37"/>
      <c r="C873" s="37"/>
      <c r="D873" s="8"/>
    </row>
    <row r="874">
      <c r="B874" s="37"/>
      <c r="C874" s="37"/>
      <c r="D874" s="8"/>
    </row>
    <row r="875">
      <c r="B875" s="37"/>
      <c r="C875" s="37"/>
      <c r="D875" s="8"/>
    </row>
    <row r="876">
      <c r="B876" s="37"/>
      <c r="C876" s="37"/>
      <c r="D876" s="8"/>
    </row>
    <row r="877">
      <c r="B877" s="37"/>
      <c r="C877" s="37"/>
      <c r="D877" s="8"/>
    </row>
    <row r="878">
      <c r="B878" s="37"/>
      <c r="C878" s="37"/>
      <c r="D878" s="8"/>
    </row>
    <row r="879">
      <c r="B879" s="37"/>
      <c r="C879" s="37"/>
      <c r="D879" s="8"/>
    </row>
    <row r="880">
      <c r="B880" s="37"/>
      <c r="C880" s="37"/>
      <c r="D880" s="8"/>
    </row>
    <row r="881">
      <c r="B881" s="37"/>
      <c r="C881" s="37"/>
      <c r="D881" s="8"/>
    </row>
    <row r="882">
      <c r="B882" s="37"/>
      <c r="C882" s="37"/>
      <c r="D882" s="8"/>
    </row>
    <row r="883">
      <c r="B883" s="37"/>
      <c r="C883" s="37"/>
      <c r="D883" s="8"/>
    </row>
    <row r="884">
      <c r="B884" s="37"/>
      <c r="C884" s="37"/>
      <c r="D884" s="8"/>
    </row>
    <row r="885">
      <c r="B885" s="37"/>
      <c r="C885" s="37"/>
      <c r="D885" s="8"/>
    </row>
    <row r="886">
      <c r="B886" s="37"/>
      <c r="C886" s="37"/>
      <c r="D886" s="8"/>
    </row>
    <row r="887">
      <c r="B887" s="37"/>
      <c r="C887" s="37"/>
      <c r="D887" s="8"/>
    </row>
    <row r="888">
      <c r="B888" s="37"/>
      <c r="C888" s="37"/>
      <c r="D888" s="8"/>
    </row>
    <row r="889">
      <c r="B889" s="37"/>
      <c r="C889" s="37"/>
      <c r="D889" s="8"/>
    </row>
    <row r="890">
      <c r="B890" s="37"/>
      <c r="C890" s="37"/>
      <c r="D890" s="8"/>
    </row>
    <row r="891">
      <c r="B891" s="37"/>
      <c r="C891" s="37"/>
      <c r="D891" s="8"/>
    </row>
    <row r="892">
      <c r="B892" s="37"/>
      <c r="C892" s="37"/>
      <c r="D892" s="8"/>
    </row>
    <row r="893">
      <c r="B893" s="37"/>
      <c r="C893" s="37"/>
      <c r="D893" s="8"/>
    </row>
    <row r="894">
      <c r="B894" s="37"/>
      <c r="C894" s="37"/>
      <c r="D894" s="8"/>
    </row>
    <row r="895">
      <c r="B895" s="37"/>
      <c r="C895" s="37"/>
      <c r="D895" s="8"/>
    </row>
    <row r="896">
      <c r="B896" s="37"/>
      <c r="C896" s="37"/>
      <c r="D896" s="8"/>
    </row>
    <row r="897">
      <c r="B897" s="37"/>
      <c r="C897" s="37"/>
      <c r="D897" s="8"/>
    </row>
    <row r="898">
      <c r="B898" s="37"/>
      <c r="C898" s="37"/>
      <c r="D898" s="8"/>
    </row>
    <row r="899">
      <c r="B899" s="37"/>
      <c r="C899" s="37"/>
      <c r="D899" s="8"/>
    </row>
    <row r="900">
      <c r="B900" s="37"/>
      <c r="C900" s="37"/>
      <c r="D900" s="8"/>
    </row>
    <row r="901">
      <c r="B901" s="37"/>
      <c r="C901" s="37"/>
      <c r="D901" s="8"/>
    </row>
    <row r="902">
      <c r="B902" s="37"/>
      <c r="C902" s="37"/>
      <c r="D902" s="8"/>
    </row>
    <row r="903">
      <c r="B903" s="37"/>
      <c r="C903" s="37"/>
      <c r="D903" s="8"/>
    </row>
    <row r="904">
      <c r="B904" s="37"/>
      <c r="C904" s="37"/>
      <c r="D904" s="8"/>
    </row>
    <row r="905">
      <c r="B905" s="37"/>
      <c r="C905" s="37"/>
      <c r="D905" s="8"/>
    </row>
    <row r="906">
      <c r="B906" s="37"/>
      <c r="C906" s="37"/>
      <c r="D906" s="8"/>
    </row>
    <row r="907">
      <c r="B907" s="37"/>
      <c r="C907" s="37"/>
      <c r="D907" s="8"/>
    </row>
    <row r="908">
      <c r="B908" s="37"/>
      <c r="C908" s="37"/>
      <c r="D908" s="8"/>
    </row>
    <row r="909">
      <c r="B909" s="37"/>
      <c r="C909" s="37"/>
      <c r="D909" s="8"/>
    </row>
    <row r="910">
      <c r="B910" s="37"/>
      <c r="C910" s="37"/>
      <c r="D910" s="8"/>
    </row>
    <row r="911">
      <c r="B911" s="37"/>
      <c r="C911" s="37"/>
      <c r="D911" s="8"/>
    </row>
    <row r="912">
      <c r="B912" s="37"/>
      <c r="C912" s="37"/>
      <c r="D912" s="8"/>
    </row>
    <row r="913">
      <c r="B913" s="37"/>
      <c r="C913" s="37"/>
      <c r="D913" s="8"/>
    </row>
    <row r="914">
      <c r="B914" s="37"/>
      <c r="C914" s="37"/>
      <c r="D914" s="8"/>
    </row>
    <row r="915">
      <c r="B915" s="37"/>
      <c r="C915" s="37"/>
      <c r="D915" s="8"/>
    </row>
    <row r="916">
      <c r="B916" s="37"/>
      <c r="C916" s="37"/>
      <c r="D916" s="8"/>
    </row>
    <row r="917">
      <c r="B917" s="37"/>
      <c r="C917" s="37"/>
      <c r="D917" s="8"/>
    </row>
    <row r="918">
      <c r="B918" s="37"/>
      <c r="C918" s="37"/>
      <c r="D918" s="8"/>
    </row>
    <row r="919">
      <c r="B919" s="37"/>
      <c r="C919" s="37"/>
      <c r="D919" s="8"/>
    </row>
    <row r="920">
      <c r="B920" s="37"/>
      <c r="C920" s="37"/>
      <c r="D920" s="8"/>
    </row>
    <row r="921">
      <c r="B921" s="37"/>
      <c r="C921" s="37"/>
      <c r="D921" s="8"/>
    </row>
    <row r="922">
      <c r="B922" s="37"/>
      <c r="C922" s="37"/>
      <c r="D922" s="8"/>
    </row>
    <row r="923">
      <c r="B923" s="37"/>
      <c r="C923" s="37"/>
      <c r="D923" s="8"/>
    </row>
    <row r="924">
      <c r="B924" s="37"/>
      <c r="C924" s="37"/>
      <c r="D924" s="8"/>
    </row>
    <row r="925">
      <c r="B925" s="37"/>
      <c r="C925" s="37"/>
      <c r="D925" s="8"/>
    </row>
    <row r="926">
      <c r="B926" s="37"/>
      <c r="C926" s="37"/>
      <c r="D926" s="8"/>
    </row>
    <row r="927">
      <c r="B927" s="37"/>
      <c r="C927" s="37"/>
      <c r="D927" s="8"/>
    </row>
    <row r="928">
      <c r="B928" s="37"/>
      <c r="C928" s="37"/>
      <c r="D928" s="8"/>
    </row>
    <row r="929">
      <c r="B929" s="37"/>
      <c r="C929" s="37"/>
      <c r="D929" s="8"/>
    </row>
    <row r="930">
      <c r="B930" s="37"/>
      <c r="C930" s="37"/>
      <c r="D930" s="8"/>
    </row>
    <row r="931">
      <c r="B931" s="37"/>
      <c r="C931" s="37"/>
      <c r="D931" s="8"/>
    </row>
    <row r="932">
      <c r="B932" s="37"/>
      <c r="C932" s="37"/>
      <c r="D932" s="8"/>
    </row>
    <row r="933">
      <c r="B933" s="37"/>
      <c r="C933" s="37"/>
      <c r="D933" s="8"/>
    </row>
    <row r="934">
      <c r="B934" s="37"/>
      <c r="C934" s="37"/>
      <c r="D934" s="8"/>
    </row>
    <row r="935">
      <c r="B935" s="37"/>
      <c r="C935" s="37"/>
      <c r="D935" s="8"/>
    </row>
    <row r="936">
      <c r="B936" s="37"/>
      <c r="C936" s="37"/>
      <c r="D936" s="8"/>
    </row>
    <row r="937">
      <c r="B937" s="17"/>
      <c r="C937" s="17"/>
      <c r="D937" s="15"/>
    </row>
    <row r="938">
      <c r="B938" s="37"/>
      <c r="C938" s="37"/>
      <c r="D938" s="8"/>
    </row>
    <row r="939">
      <c r="B939" s="37"/>
      <c r="C939" s="37"/>
      <c r="D939" s="8"/>
    </row>
    <row r="940">
      <c r="B940" s="37"/>
      <c r="C940" s="37"/>
      <c r="D940" s="8"/>
    </row>
    <row r="941">
      <c r="B941" s="37"/>
      <c r="C941" s="37"/>
      <c r="D941" s="8"/>
    </row>
    <row r="942">
      <c r="B942" s="37"/>
      <c r="C942" s="37"/>
      <c r="D942" s="8"/>
    </row>
    <row r="943">
      <c r="B943" s="37"/>
      <c r="C943" s="37"/>
      <c r="D943" s="8"/>
    </row>
    <row r="944">
      <c r="B944" s="37"/>
      <c r="C944" s="37"/>
      <c r="D944" s="8"/>
    </row>
    <row r="945">
      <c r="B945" s="37"/>
      <c r="C945" s="37"/>
      <c r="D945" s="8"/>
    </row>
    <row r="946">
      <c r="B946" s="37"/>
      <c r="C946" s="37"/>
      <c r="D946" s="8"/>
    </row>
    <row r="947">
      <c r="B947" s="37"/>
      <c r="C947" s="37"/>
      <c r="D947" s="8"/>
    </row>
    <row r="948">
      <c r="B948" s="37"/>
      <c r="C948" s="37"/>
      <c r="D948" s="8"/>
    </row>
    <row r="949">
      <c r="B949" s="37"/>
      <c r="C949" s="37"/>
      <c r="D949" s="8"/>
    </row>
    <row r="950">
      <c r="B950" s="37"/>
      <c r="C950" s="37"/>
      <c r="D950" s="8"/>
    </row>
    <row r="951">
      <c r="B951" s="37"/>
      <c r="C951" s="37"/>
      <c r="D951" s="8"/>
    </row>
    <row r="952">
      <c r="B952" s="37"/>
      <c r="C952" s="37"/>
      <c r="D952" s="8"/>
    </row>
    <row r="953">
      <c r="B953" s="37"/>
      <c r="C953" s="37"/>
      <c r="D953" s="8"/>
    </row>
    <row r="954">
      <c r="B954" s="37"/>
      <c r="C954" s="37"/>
      <c r="D954" s="8"/>
    </row>
    <row r="955">
      <c r="B955" s="37"/>
      <c r="C955" s="37"/>
      <c r="D955" s="8"/>
    </row>
    <row r="956">
      <c r="B956" s="37"/>
      <c r="C956" s="37"/>
      <c r="D956" s="8"/>
    </row>
    <row r="957">
      <c r="B957" s="37"/>
      <c r="C957" s="37"/>
      <c r="D957" s="8"/>
    </row>
    <row r="958">
      <c r="B958" s="37"/>
      <c r="C958" s="37"/>
      <c r="D958" s="8"/>
    </row>
    <row r="959">
      <c r="B959" s="37"/>
      <c r="C959" s="37"/>
      <c r="D959" s="8"/>
    </row>
    <row r="960">
      <c r="B960" s="37"/>
      <c r="C960" s="37"/>
      <c r="D960" s="8"/>
    </row>
    <row r="961">
      <c r="B961" s="37"/>
      <c r="C961" s="37"/>
      <c r="D961" s="8"/>
    </row>
    <row r="962">
      <c r="B962" s="37"/>
      <c r="C962" s="37"/>
      <c r="D962" s="8"/>
    </row>
    <row r="963">
      <c r="B963" s="37"/>
      <c r="C963" s="37"/>
      <c r="D963" s="8"/>
    </row>
    <row r="964">
      <c r="B964" s="37"/>
      <c r="C964" s="37"/>
      <c r="D964" s="8"/>
    </row>
    <row r="965">
      <c r="B965" s="37"/>
      <c r="C965" s="37"/>
      <c r="D965" s="8"/>
    </row>
    <row r="966">
      <c r="B966" s="37"/>
      <c r="C966" s="37"/>
      <c r="D966" s="8"/>
    </row>
    <row r="967">
      <c r="B967" s="37"/>
      <c r="C967" s="37"/>
      <c r="D967" s="8"/>
    </row>
    <row r="968">
      <c r="B968" s="37"/>
      <c r="C968" s="37"/>
      <c r="D968" s="8"/>
    </row>
    <row r="969">
      <c r="B969" s="37"/>
      <c r="C969" s="37"/>
      <c r="D969" s="8"/>
    </row>
    <row r="970">
      <c r="B970" s="37"/>
      <c r="C970" s="37"/>
      <c r="D970" s="8"/>
    </row>
    <row r="971">
      <c r="B971" s="37"/>
      <c r="C971" s="37"/>
      <c r="D971" s="8"/>
    </row>
    <row r="972">
      <c r="B972" s="37"/>
      <c r="C972" s="37"/>
      <c r="D972" s="8"/>
    </row>
    <row r="973">
      <c r="B973" s="37"/>
      <c r="C973" s="37"/>
      <c r="D973" s="8"/>
    </row>
    <row r="974">
      <c r="B974" s="37"/>
      <c r="C974" s="37"/>
      <c r="D974" s="8"/>
    </row>
    <row r="975">
      <c r="B975" s="37"/>
      <c r="C975" s="37"/>
      <c r="D975" s="8"/>
    </row>
    <row r="976">
      <c r="B976" s="37"/>
      <c r="C976" s="37"/>
      <c r="D976" s="8"/>
    </row>
    <row r="977">
      <c r="B977" s="37"/>
      <c r="C977" s="37"/>
      <c r="D977" s="8"/>
    </row>
    <row r="978">
      <c r="B978" s="37"/>
      <c r="C978" s="37"/>
      <c r="D978" s="8"/>
    </row>
    <row r="979">
      <c r="B979" s="37"/>
      <c r="C979" s="37"/>
      <c r="D979" s="8"/>
    </row>
    <row r="980">
      <c r="B980" s="37"/>
      <c r="C980" s="37"/>
      <c r="D980" s="8"/>
    </row>
    <row r="981">
      <c r="B981" s="37"/>
      <c r="C981" s="37"/>
      <c r="D981" s="8"/>
    </row>
    <row r="982">
      <c r="B982" s="37"/>
      <c r="C982" s="37"/>
      <c r="D982" s="8"/>
    </row>
    <row r="983">
      <c r="B983" s="37"/>
      <c r="C983" s="37"/>
      <c r="D983" s="8"/>
    </row>
    <row r="984">
      <c r="B984" s="37"/>
      <c r="C984" s="37"/>
      <c r="D984" s="8"/>
    </row>
    <row r="985">
      <c r="B985" s="37"/>
      <c r="C985" s="37"/>
      <c r="D985" s="8"/>
    </row>
    <row r="986">
      <c r="B986" s="37"/>
      <c r="C986" s="37"/>
      <c r="D986" s="8"/>
    </row>
    <row r="987">
      <c r="B987" s="37"/>
      <c r="C987" s="37"/>
      <c r="D987" s="8"/>
    </row>
    <row r="988">
      <c r="B988" s="37"/>
      <c r="C988" s="37"/>
      <c r="D988" s="8"/>
    </row>
    <row r="989">
      <c r="B989" s="37"/>
      <c r="C989" s="37"/>
      <c r="D989" s="8"/>
    </row>
    <row r="990">
      <c r="B990" s="37"/>
      <c r="C990" s="37"/>
      <c r="D990" s="8"/>
    </row>
    <row r="991">
      <c r="B991" s="37"/>
      <c r="C991" s="37"/>
      <c r="D991" s="8"/>
    </row>
    <row r="992">
      <c r="B992" s="37"/>
      <c r="C992" s="37"/>
      <c r="D992" s="8"/>
    </row>
    <row r="993">
      <c r="B993" s="37"/>
      <c r="C993" s="37"/>
      <c r="D993" s="8"/>
    </row>
    <row r="994">
      <c r="B994" s="37"/>
      <c r="C994" s="37"/>
      <c r="D994" s="8"/>
    </row>
    <row r="995">
      <c r="B995" s="37"/>
      <c r="C995" s="37"/>
      <c r="D995" s="8"/>
    </row>
    <row r="996">
      <c r="B996" s="37"/>
      <c r="C996" s="37"/>
      <c r="D996" s="8"/>
    </row>
    <row r="997">
      <c r="B997" s="37"/>
      <c r="C997" s="37"/>
      <c r="D997" s="8"/>
    </row>
    <row r="998">
      <c r="B998" s="37"/>
      <c r="C998" s="37"/>
      <c r="D998" s="8"/>
    </row>
    <row r="999">
      <c r="B999" s="37"/>
      <c r="C999" s="37"/>
      <c r="D999" s="8"/>
    </row>
    <row r="1000">
      <c r="B1000" s="37"/>
      <c r="C1000" s="37"/>
      <c r="D1000" s="8"/>
    </row>
    <row r="1001">
      <c r="B1001" s="37"/>
      <c r="C1001" s="37"/>
      <c r="D1001" s="8"/>
    </row>
    <row r="1002">
      <c r="B1002" s="37"/>
      <c r="C1002" s="37"/>
      <c r="D1002" s="8"/>
    </row>
    <row r="1003">
      <c r="B1003" s="37"/>
      <c r="C1003" s="37"/>
      <c r="D1003" s="8"/>
    </row>
    <row r="1004">
      <c r="B1004" s="37"/>
      <c r="C1004" s="37"/>
      <c r="D1004" s="8"/>
    </row>
    <row r="1005">
      <c r="B1005" s="37"/>
      <c r="C1005" s="37"/>
      <c r="D1005" s="8"/>
    </row>
    <row r="1006">
      <c r="B1006" s="37"/>
      <c r="C1006" s="37"/>
      <c r="D1006" s="8"/>
    </row>
    <row r="1007">
      <c r="B1007" s="37"/>
      <c r="C1007" s="37"/>
      <c r="D1007" s="8"/>
    </row>
    <row r="1008">
      <c r="B1008" s="37"/>
      <c r="C1008" s="37"/>
      <c r="D1008" s="8"/>
    </row>
    <row r="1009">
      <c r="B1009" s="37"/>
      <c r="C1009" s="37"/>
      <c r="D1009" s="8"/>
    </row>
    <row r="1010">
      <c r="B1010" s="37"/>
      <c r="C1010" s="37"/>
      <c r="D1010" s="8"/>
    </row>
    <row r="1011">
      <c r="B1011" s="37"/>
      <c r="C1011" s="37"/>
      <c r="D1011" s="8"/>
    </row>
    <row r="1012">
      <c r="B1012" s="37"/>
      <c r="C1012" s="37"/>
      <c r="D1012" s="8"/>
    </row>
    <row r="1013">
      <c r="B1013" s="37"/>
      <c r="C1013" s="37"/>
      <c r="D1013" s="8"/>
    </row>
    <row r="1014">
      <c r="B1014" s="37"/>
      <c r="C1014" s="37"/>
      <c r="D1014" s="8"/>
    </row>
    <row r="1015">
      <c r="B1015" s="37"/>
      <c r="C1015" s="37"/>
      <c r="D1015" s="8"/>
    </row>
    <row r="1016">
      <c r="B1016" s="37"/>
      <c r="C1016" s="37"/>
      <c r="D1016" s="8"/>
    </row>
    <row r="1017">
      <c r="B1017" s="37"/>
      <c r="C1017" s="37"/>
      <c r="D1017" s="8"/>
    </row>
    <row r="1018">
      <c r="B1018" s="37"/>
      <c r="C1018" s="37"/>
      <c r="D1018" s="8"/>
    </row>
    <row r="1019">
      <c r="B1019" s="37"/>
      <c r="C1019" s="37"/>
      <c r="D1019" s="8"/>
    </row>
    <row r="1020">
      <c r="B1020" s="37"/>
      <c r="C1020" s="37"/>
      <c r="D1020" s="8"/>
    </row>
    <row r="1021">
      <c r="B1021" s="37"/>
      <c r="C1021" s="37"/>
      <c r="D1021" s="8"/>
    </row>
    <row r="1022">
      <c r="B1022" s="37"/>
      <c r="C1022" s="37"/>
      <c r="D1022" s="8"/>
    </row>
    <row r="1023">
      <c r="B1023" s="37"/>
      <c r="C1023" s="37"/>
      <c r="D1023" s="8"/>
    </row>
    <row r="1024">
      <c r="B1024" s="37"/>
      <c r="C1024" s="37"/>
      <c r="D1024" s="8"/>
    </row>
    <row r="1025">
      <c r="B1025" s="37"/>
      <c r="C1025" s="37"/>
      <c r="D1025" s="8"/>
    </row>
    <row r="1026">
      <c r="B1026" s="37"/>
      <c r="C1026" s="37"/>
      <c r="D1026" s="8"/>
    </row>
    <row r="1027">
      <c r="B1027" s="37"/>
      <c r="C1027" s="37"/>
      <c r="D1027" s="8"/>
    </row>
    <row r="1028">
      <c r="B1028" s="37"/>
      <c r="C1028" s="37"/>
      <c r="D1028" s="8"/>
    </row>
    <row r="1029">
      <c r="B1029" s="37"/>
      <c r="C1029" s="37"/>
      <c r="D1029" s="8"/>
    </row>
    <row r="1030">
      <c r="B1030" s="37"/>
      <c r="C1030" s="37"/>
      <c r="D1030" s="8"/>
    </row>
    <row r="1031">
      <c r="B1031" s="37"/>
      <c r="C1031" s="37"/>
      <c r="D1031" s="8"/>
    </row>
    <row r="1032">
      <c r="B1032" s="37"/>
      <c r="C1032" s="37"/>
      <c r="D1032" s="8"/>
    </row>
    <row r="1033">
      <c r="B1033" s="37"/>
      <c r="C1033" s="37"/>
      <c r="D1033" s="8"/>
    </row>
    <row r="1034">
      <c r="B1034" s="37"/>
      <c r="C1034" s="37"/>
      <c r="D1034" s="8"/>
    </row>
    <row r="1035">
      <c r="B1035" s="37"/>
      <c r="C1035" s="37"/>
      <c r="D1035" s="8"/>
    </row>
    <row r="1036">
      <c r="B1036" s="37"/>
      <c r="C1036" s="37"/>
      <c r="D1036" s="8"/>
    </row>
    <row r="1037">
      <c r="B1037" s="37"/>
      <c r="C1037" s="37"/>
      <c r="D1037" s="8"/>
    </row>
    <row r="1038">
      <c r="B1038" s="37"/>
      <c r="C1038" s="37"/>
      <c r="D1038" s="8"/>
    </row>
    <row r="1039">
      <c r="B1039" s="37"/>
      <c r="C1039" s="37"/>
      <c r="D1039" s="8"/>
    </row>
    <row r="1040">
      <c r="B1040" s="37"/>
      <c r="C1040" s="37"/>
      <c r="D1040" s="8"/>
    </row>
    <row r="1041">
      <c r="B1041" s="37"/>
      <c r="C1041" s="37"/>
      <c r="D1041" s="8"/>
    </row>
    <row r="1042">
      <c r="B1042" s="37"/>
      <c r="C1042" s="37"/>
      <c r="D1042" s="8"/>
    </row>
    <row r="1043">
      <c r="B1043" s="37"/>
      <c r="C1043" s="37"/>
      <c r="D1043" s="8"/>
    </row>
    <row r="1044">
      <c r="B1044" s="37"/>
      <c r="C1044" s="37"/>
      <c r="D1044" s="8"/>
    </row>
    <row r="1045">
      <c r="B1045" s="37"/>
      <c r="C1045" s="37"/>
      <c r="D1045" s="8"/>
    </row>
    <row r="1046">
      <c r="B1046" s="37"/>
      <c r="C1046" s="37"/>
      <c r="D1046" s="8"/>
    </row>
    <row r="1047">
      <c r="B1047" s="37"/>
      <c r="C1047" s="37"/>
      <c r="D1047" s="8"/>
    </row>
    <row r="1048">
      <c r="B1048" s="37"/>
      <c r="C1048" s="37"/>
      <c r="D1048" s="8"/>
    </row>
    <row r="1049">
      <c r="B1049" s="37"/>
      <c r="C1049" s="37"/>
      <c r="D1049" s="8"/>
    </row>
    <row r="1050">
      <c r="B1050" s="37"/>
      <c r="C1050" s="37"/>
      <c r="D1050" s="8"/>
    </row>
    <row r="1051">
      <c r="B1051" s="37"/>
      <c r="C1051" s="37"/>
      <c r="D1051" s="8"/>
    </row>
    <row r="1052">
      <c r="B1052" s="37"/>
      <c r="C1052" s="37"/>
      <c r="D1052" s="8"/>
    </row>
    <row r="1053">
      <c r="B1053" s="37"/>
      <c r="C1053" s="37"/>
      <c r="D1053" s="8"/>
    </row>
    <row r="1054">
      <c r="B1054" s="37"/>
      <c r="C1054" s="37"/>
      <c r="D1054" s="8"/>
    </row>
    <row r="1055">
      <c r="B1055" s="37"/>
      <c r="C1055" s="37"/>
      <c r="D1055" s="8"/>
    </row>
    <row r="1056">
      <c r="B1056" s="37"/>
      <c r="C1056" s="37"/>
      <c r="D1056" s="8"/>
    </row>
    <row r="1057">
      <c r="B1057" s="37"/>
      <c r="C1057" s="37"/>
      <c r="D1057" s="8"/>
    </row>
    <row r="1058">
      <c r="B1058" s="37"/>
      <c r="C1058" s="37"/>
      <c r="D1058" s="8"/>
    </row>
    <row r="1059">
      <c r="B1059" s="37"/>
      <c r="C1059" s="37"/>
      <c r="D1059" s="8"/>
    </row>
    <row r="1060">
      <c r="B1060" s="37"/>
      <c r="C1060" s="37"/>
      <c r="D1060" s="8"/>
    </row>
    <row r="1061">
      <c r="B1061" s="37"/>
      <c r="C1061" s="37"/>
      <c r="D1061" s="8"/>
    </row>
    <row r="1062">
      <c r="B1062" s="37"/>
      <c r="C1062" s="37"/>
      <c r="D1062" s="8"/>
    </row>
    <row r="1063">
      <c r="B1063" s="37"/>
      <c r="C1063" s="37"/>
      <c r="D1063" s="8"/>
    </row>
    <row r="1064">
      <c r="B1064" s="37"/>
      <c r="C1064" s="37"/>
      <c r="D1064" s="8"/>
    </row>
    <row r="1065">
      <c r="B1065" s="37"/>
      <c r="C1065" s="37"/>
      <c r="D1065" s="8"/>
    </row>
    <row r="1066">
      <c r="B1066" s="37"/>
      <c r="C1066" s="37"/>
      <c r="D1066" s="8"/>
    </row>
    <row r="1067">
      <c r="B1067" s="37"/>
      <c r="C1067" s="37"/>
      <c r="D1067" s="8"/>
    </row>
    <row r="1068">
      <c r="B1068" s="37"/>
      <c r="C1068" s="37"/>
      <c r="D1068" s="8"/>
    </row>
    <row r="1069">
      <c r="B1069" s="37"/>
      <c r="C1069" s="37"/>
      <c r="D1069" s="8"/>
    </row>
    <row r="1070">
      <c r="B1070" s="37"/>
      <c r="C1070" s="37"/>
      <c r="D1070" s="8"/>
    </row>
    <row r="1071">
      <c r="B1071" s="37"/>
      <c r="C1071" s="37"/>
      <c r="D1071" s="8"/>
    </row>
    <row r="1072">
      <c r="B1072" s="37"/>
      <c r="C1072" s="37"/>
      <c r="D1072" s="8"/>
    </row>
    <row r="1073">
      <c r="B1073" s="37"/>
      <c r="C1073" s="37"/>
      <c r="D1073" s="8"/>
    </row>
    <row r="1074">
      <c r="B1074" s="37"/>
      <c r="C1074" s="37"/>
      <c r="D1074" s="8"/>
    </row>
    <row r="1075">
      <c r="B1075" s="37"/>
      <c r="C1075" s="37"/>
      <c r="D1075" s="8"/>
    </row>
    <row r="1076">
      <c r="B1076" s="37"/>
      <c r="C1076" s="37"/>
      <c r="D1076" s="8"/>
    </row>
    <row r="1077">
      <c r="B1077" s="37"/>
      <c r="C1077" s="37"/>
      <c r="D1077" s="8"/>
    </row>
    <row r="1078">
      <c r="B1078" s="37"/>
      <c r="C1078" s="37"/>
      <c r="D1078" s="8"/>
    </row>
    <row r="1079">
      <c r="B1079" s="37"/>
      <c r="C1079" s="37"/>
      <c r="D1079" s="8"/>
    </row>
    <row r="1080">
      <c r="B1080" s="37"/>
      <c r="C1080" s="37"/>
      <c r="D1080" s="8"/>
    </row>
    <row r="1081">
      <c r="B1081" s="37"/>
      <c r="C1081" s="37"/>
      <c r="D1081" s="8"/>
    </row>
    <row r="1082">
      <c r="B1082" s="37"/>
      <c r="C1082" s="37"/>
      <c r="D1082" s="8"/>
    </row>
    <row r="1083">
      <c r="B1083" s="37"/>
      <c r="C1083" s="37"/>
      <c r="D1083" s="8"/>
    </row>
    <row r="1084">
      <c r="B1084" s="37"/>
      <c r="C1084" s="37"/>
      <c r="D1084" s="8"/>
    </row>
    <row r="1085">
      <c r="B1085" s="37"/>
      <c r="C1085" s="37"/>
      <c r="D1085" s="8"/>
    </row>
    <row r="1086">
      <c r="B1086" s="37"/>
      <c r="C1086" s="37"/>
      <c r="D1086" s="8"/>
    </row>
    <row r="1087">
      <c r="B1087" s="37"/>
      <c r="C1087" s="37"/>
      <c r="D1087" s="8"/>
    </row>
    <row r="1088">
      <c r="B1088" s="37"/>
      <c r="C1088" s="37"/>
      <c r="D1088" s="8"/>
    </row>
    <row r="1089">
      <c r="B1089" s="37"/>
      <c r="C1089" s="37"/>
      <c r="D1089" s="8"/>
    </row>
    <row r="1090">
      <c r="B1090" s="37"/>
      <c r="C1090" s="37"/>
      <c r="D1090" s="8"/>
    </row>
    <row r="1091">
      <c r="B1091" s="37"/>
      <c r="C1091" s="37"/>
      <c r="D1091" s="8"/>
    </row>
    <row r="1092">
      <c r="B1092" s="37"/>
      <c r="C1092" s="37"/>
      <c r="D1092" s="8"/>
    </row>
    <row r="1093">
      <c r="B1093" s="37"/>
      <c r="C1093" s="37"/>
      <c r="D1093" s="8"/>
    </row>
    <row r="1094">
      <c r="B1094" s="17"/>
      <c r="C1094" s="17"/>
      <c r="D1094" s="15"/>
    </row>
    <row r="1095">
      <c r="B1095" s="17"/>
      <c r="C1095" s="17"/>
      <c r="D1095" s="17"/>
    </row>
    <row r="1096">
      <c r="B1096" s="17"/>
      <c r="C1096" s="17"/>
      <c r="D1096" s="17"/>
    </row>
    <row r="1097">
      <c r="B1097" s="17"/>
      <c r="C1097" s="17"/>
      <c r="D1097" s="17"/>
    </row>
    <row r="1098">
      <c r="B1098" s="17"/>
      <c r="C1098" s="17"/>
      <c r="D1098" s="17"/>
    </row>
    <row r="1099">
      <c r="B1099" s="17"/>
      <c r="C1099" s="17"/>
      <c r="D1099" s="17"/>
    </row>
    <row r="1100">
      <c r="B1100" s="17"/>
      <c r="C1100" s="17"/>
      <c r="D1100" s="17"/>
    </row>
    <row r="1101">
      <c r="B1101" s="17"/>
      <c r="C1101" s="17"/>
      <c r="D1101" s="17"/>
    </row>
    <row r="1102">
      <c r="B1102" s="17"/>
      <c r="C1102" s="17"/>
      <c r="D1102" s="17"/>
    </row>
    <row r="1103">
      <c r="B1103" s="17"/>
      <c r="C1103" s="17"/>
      <c r="D1103" s="17"/>
    </row>
    <row r="1104">
      <c r="B1104" s="17"/>
      <c r="C1104" s="17"/>
      <c r="D1104" s="17"/>
    </row>
    <row r="1105">
      <c r="B1105" s="17"/>
      <c r="C1105" s="17"/>
      <c r="D1105" s="17"/>
    </row>
    <row r="1106">
      <c r="B1106" s="17"/>
      <c r="C1106" s="17"/>
      <c r="D1106" s="17"/>
    </row>
    <row r="1107">
      <c r="B1107" s="17"/>
      <c r="C1107" s="17"/>
      <c r="D1107" s="17"/>
    </row>
    <row r="1108">
      <c r="B1108" s="17"/>
      <c r="C1108" s="17"/>
      <c r="D1108" s="17"/>
    </row>
    <row r="1109">
      <c r="B1109" s="17"/>
      <c r="C1109" s="17"/>
      <c r="D1109" s="17"/>
    </row>
    <row r="1110">
      <c r="B1110" s="17"/>
      <c r="C1110" s="17"/>
      <c r="D1110" s="17"/>
    </row>
    <row r="1111">
      <c r="B1111" s="17"/>
      <c r="C1111" s="17"/>
      <c r="D1111" s="17"/>
    </row>
    <row r="1112">
      <c r="B1112" s="17"/>
      <c r="C1112" s="17"/>
      <c r="D1112" s="17"/>
    </row>
    <row r="1113">
      <c r="B1113" s="17"/>
      <c r="C1113" s="17"/>
      <c r="D1113" s="17"/>
    </row>
    <row r="1114">
      <c r="B1114" s="17"/>
      <c r="C1114" s="17"/>
      <c r="D1114" s="17"/>
    </row>
    <row r="1115">
      <c r="B1115" s="17"/>
      <c r="C1115" s="17"/>
      <c r="D1115" s="17"/>
    </row>
    <row r="1116">
      <c r="B1116" s="17"/>
      <c r="C1116" s="17"/>
      <c r="D1116" s="17"/>
    </row>
    <row r="1117">
      <c r="B1117" s="17"/>
      <c r="C1117" s="17"/>
      <c r="D1117" s="17"/>
    </row>
    <row r="1118">
      <c r="B1118" s="17"/>
      <c r="C1118" s="17"/>
      <c r="D1118" s="17"/>
    </row>
    <row r="1119">
      <c r="B1119" s="17"/>
      <c r="C1119" s="17"/>
      <c r="D1119" s="17"/>
    </row>
    <row r="1120">
      <c r="B1120" s="17"/>
      <c r="C1120" s="17"/>
      <c r="D1120" s="17"/>
    </row>
    <row r="1121">
      <c r="B1121" s="17"/>
      <c r="C1121" s="17"/>
      <c r="D1121" s="17"/>
    </row>
    <row r="1122">
      <c r="B1122" s="17"/>
      <c r="C1122" s="17"/>
      <c r="D1122" s="17"/>
    </row>
    <row r="1123">
      <c r="B1123" s="17"/>
      <c r="C1123" s="17"/>
      <c r="D1123" s="17"/>
    </row>
    <row r="1124">
      <c r="B1124" s="17"/>
      <c r="C1124" s="17"/>
      <c r="D1124" s="17"/>
    </row>
    <row r="1125">
      <c r="B1125" s="17"/>
      <c r="C1125" s="17"/>
      <c r="D1125" s="17"/>
    </row>
    <row r="1126">
      <c r="B1126" s="17"/>
      <c r="C1126" s="17"/>
      <c r="D1126" s="17"/>
    </row>
    <row r="1127">
      <c r="B1127" s="17"/>
      <c r="C1127" s="17"/>
      <c r="D1127" s="17"/>
    </row>
    <row r="1128">
      <c r="B1128" s="17"/>
      <c r="C1128" s="17"/>
      <c r="D1128" s="17"/>
    </row>
    <row r="1129">
      <c r="B1129" s="17"/>
      <c r="C1129" s="17"/>
      <c r="D1129" s="17"/>
    </row>
    <row r="1130">
      <c r="B1130" s="17"/>
      <c r="C1130" s="17"/>
      <c r="D1130" s="17"/>
    </row>
    <row r="1131">
      <c r="B1131" s="17"/>
      <c r="C1131" s="17"/>
      <c r="D1131" s="17"/>
    </row>
    <row r="1132">
      <c r="B1132" s="17"/>
      <c r="C1132" s="17"/>
      <c r="D1132" s="17"/>
    </row>
    <row r="1133">
      <c r="B1133" s="17"/>
      <c r="C1133" s="17"/>
      <c r="D1133" s="17"/>
    </row>
    <row r="1134">
      <c r="B1134" s="17"/>
      <c r="C1134" s="17"/>
      <c r="D1134" s="17"/>
    </row>
    <row r="1135">
      <c r="B1135" s="17"/>
      <c r="C1135" s="17"/>
      <c r="D1135" s="17"/>
    </row>
    <row r="1136">
      <c r="B1136" s="17"/>
      <c r="C1136" s="17"/>
      <c r="D1136" s="17"/>
    </row>
    <row r="1137">
      <c r="B1137" s="17"/>
      <c r="C1137" s="17"/>
      <c r="D1137" s="17"/>
    </row>
    <row r="1138">
      <c r="B1138" s="17"/>
      <c r="C1138" s="17"/>
      <c r="D1138" s="17"/>
    </row>
    <row r="1139">
      <c r="B1139" s="17"/>
      <c r="C1139" s="17"/>
      <c r="D1139" s="17"/>
    </row>
    <row r="1140">
      <c r="B1140" s="17"/>
      <c r="C1140" s="17"/>
      <c r="D1140" s="17"/>
    </row>
    <row r="1141">
      <c r="B1141" s="17"/>
      <c r="C1141" s="17"/>
      <c r="D1141" s="17"/>
    </row>
    <row r="1142">
      <c r="B1142" s="17"/>
      <c r="C1142" s="17"/>
      <c r="D1142" s="17"/>
    </row>
    <row r="1143">
      <c r="B1143" s="17"/>
      <c r="C1143" s="17"/>
      <c r="D1143" s="17"/>
    </row>
    <row r="1144">
      <c r="B1144" s="17"/>
      <c r="C1144" s="17"/>
      <c r="D1144" s="17"/>
    </row>
    <row r="1145">
      <c r="B1145" s="17"/>
      <c r="C1145" s="17"/>
      <c r="D1145" s="17"/>
    </row>
    <row r="1146">
      <c r="B1146" s="17"/>
      <c r="C1146" s="17"/>
      <c r="D1146" s="17"/>
    </row>
    <row r="1147">
      <c r="B1147" s="17"/>
      <c r="C1147" s="17"/>
      <c r="D1147" s="17"/>
    </row>
    <row r="1148">
      <c r="B1148" s="17"/>
      <c r="C1148" s="17"/>
      <c r="D1148" s="17"/>
    </row>
    <row r="1149">
      <c r="B1149" s="17"/>
      <c r="C1149" s="17"/>
      <c r="D1149" s="17"/>
    </row>
    <row r="1150">
      <c r="B1150" s="17"/>
      <c r="C1150" s="17"/>
      <c r="D1150" s="17"/>
    </row>
    <row r="1151">
      <c r="B1151" s="17"/>
      <c r="C1151" s="17"/>
      <c r="D1151" s="17"/>
    </row>
    <row r="1152">
      <c r="B1152" s="17"/>
      <c r="C1152" s="17"/>
      <c r="D1152" s="17"/>
    </row>
    <row r="1153">
      <c r="B1153" s="17"/>
      <c r="C1153" s="17"/>
      <c r="D1153" s="17"/>
    </row>
    <row r="1154">
      <c r="B1154" s="17"/>
      <c r="C1154" s="17"/>
      <c r="D1154" s="17"/>
    </row>
    <row r="1155">
      <c r="B1155" s="17"/>
      <c r="C1155" s="17"/>
      <c r="D1155" s="17"/>
    </row>
    <row r="1156">
      <c r="B1156" s="17"/>
      <c r="C1156" s="17"/>
      <c r="D1156" s="17"/>
    </row>
    <row r="1157">
      <c r="B1157" s="17"/>
      <c r="C1157" s="17"/>
      <c r="D1157" s="17"/>
    </row>
    <row r="1158">
      <c r="B1158" s="17"/>
      <c r="C1158" s="17"/>
      <c r="D1158" s="17"/>
    </row>
    <row r="1159">
      <c r="B1159" s="17"/>
      <c r="C1159" s="17"/>
      <c r="D1159" s="17"/>
    </row>
    <row r="1160">
      <c r="B1160" s="17"/>
      <c r="C1160" s="17"/>
      <c r="D1160" s="17"/>
    </row>
    <row r="1161">
      <c r="B1161" s="17"/>
      <c r="C1161" s="17"/>
      <c r="D1161" s="17"/>
    </row>
    <row r="1162">
      <c r="B1162" s="17"/>
      <c r="C1162" s="17"/>
      <c r="D1162" s="17"/>
    </row>
    <row r="1163">
      <c r="B1163" s="17"/>
      <c r="C1163" s="17"/>
      <c r="D1163" s="17"/>
    </row>
    <row r="1164">
      <c r="B1164" s="17"/>
      <c r="C1164" s="17"/>
      <c r="D1164" s="17"/>
    </row>
    <row r="1165">
      <c r="B1165" s="17"/>
      <c r="C1165" s="17"/>
      <c r="D1165" s="17"/>
    </row>
    <row r="1166">
      <c r="B1166" s="17"/>
      <c r="C1166" s="17"/>
      <c r="D1166" s="17"/>
    </row>
    <row r="1167">
      <c r="B1167" s="17"/>
      <c r="C1167" s="17"/>
      <c r="D1167" s="17"/>
    </row>
    <row r="1168">
      <c r="B1168" s="17"/>
      <c r="C1168" s="17"/>
      <c r="D1168" s="17"/>
    </row>
    <row r="1169">
      <c r="B1169" s="17"/>
      <c r="C1169" s="17"/>
      <c r="D1169" s="17"/>
    </row>
    <row r="1170">
      <c r="B1170" s="17"/>
      <c r="C1170" s="17"/>
      <c r="D1170" s="17"/>
    </row>
    <row r="1171">
      <c r="B1171" s="17"/>
      <c r="C1171" s="17"/>
      <c r="D1171" s="17"/>
    </row>
    <row r="1172">
      <c r="B1172" s="17"/>
      <c r="C1172" s="17"/>
      <c r="D1172" s="17"/>
    </row>
    <row r="1173">
      <c r="B1173" s="17"/>
      <c r="C1173" s="17"/>
      <c r="D1173" s="17"/>
    </row>
    <row r="1174">
      <c r="B1174" s="17"/>
      <c r="C1174" s="17"/>
      <c r="D1174" s="17"/>
    </row>
    <row r="1175">
      <c r="B1175" s="17"/>
      <c r="C1175" s="17"/>
      <c r="D1175" s="17"/>
    </row>
    <row r="1176">
      <c r="B1176" s="17"/>
      <c r="C1176" s="17"/>
      <c r="D1176" s="17"/>
    </row>
    <row r="1177">
      <c r="B1177" s="17"/>
      <c r="C1177" s="17"/>
      <c r="D1177" s="17"/>
    </row>
    <row r="1178">
      <c r="B1178" s="17"/>
      <c r="C1178" s="17"/>
      <c r="D1178" s="17"/>
    </row>
    <row r="1179">
      <c r="B1179" s="17"/>
      <c r="C1179" s="17"/>
      <c r="D1179" s="17"/>
    </row>
    <row r="1180">
      <c r="B1180" s="17"/>
      <c r="C1180" s="17"/>
      <c r="D1180" s="17"/>
    </row>
    <row r="1181">
      <c r="B1181" s="17"/>
      <c r="C1181" s="17"/>
      <c r="D1181" s="17"/>
    </row>
    <row r="1182">
      <c r="B1182" s="17"/>
      <c r="C1182" s="17"/>
      <c r="D1182" s="17"/>
    </row>
    <row r="1183">
      <c r="B1183" s="17"/>
      <c r="C1183" s="17"/>
      <c r="D1183" s="17"/>
    </row>
    <row r="1184">
      <c r="B1184" s="17"/>
      <c r="C1184" s="17"/>
      <c r="D1184" s="17"/>
    </row>
    <row r="1185">
      <c r="B1185" s="17"/>
      <c r="C1185" s="17"/>
      <c r="D1185" s="17"/>
    </row>
    <row r="1186">
      <c r="B1186" s="17"/>
      <c r="C1186" s="17"/>
      <c r="D1186" s="17"/>
    </row>
    <row r="1187">
      <c r="B1187" s="17"/>
      <c r="C1187" s="17"/>
      <c r="D1187" s="17"/>
    </row>
    <row r="1188">
      <c r="B1188" s="17"/>
      <c r="C1188" s="17"/>
      <c r="D1188" s="17"/>
    </row>
    <row r="1189">
      <c r="B1189" s="17"/>
      <c r="C1189" s="17"/>
      <c r="D1189" s="17"/>
    </row>
    <row r="1190">
      <c r="B1190" s="17"/>
      <c r="C1190" s="17"/>
      <c r="D1190" s="17"/>
    </row>
    <row r="1191">
      <c r="B1191" s="17"/>
      <c r="C1191" s="17"/>
      <c r="D1191" s="17"/>
    </row>
    <row r="1192">
      <c r="B1192" s="17"/>
      <c r="C1192" s="17"/>
      <c r="D1192" s="17"/>
    </row>
    <row r="1193">
      <c r="B1193" s="17"/>
      <c r="C1193" s="17"/>
      <c r="D1193" s="17"/>
    </row>
    <row r="1194">
      <c r="B1194" s="17"/>
      <c r="C1194" s="17"/>
      <c r="D1194" s="17"/>
    </row>
    <row r="1195">
      <c r="B1195" s="17"/>
      <c r="C1195" s="17"/>
      <c r="D1195" s="17"/>
    </row>
    <row r="1196">
      <c r="B1196" s="17"/>
      <c r="C1196" s="17"/>
      <c r="D1196" s="17"/>
    </row>
    <row r="1197">
      <c r="B1197" s="17"/>
      <c r="C1197" s="17"/>
      <c r="D1197" s="17"/>
    </row>
    <row r="1198">
      <c r="B1198" s="17"/>
      <c r="C1198" s="17"/>
      <c r="D1198" s="17"/>
    </row>
    <row r="1199">
      <c r="B1199" s="17"/>
      <c r="C1199" s="17"/>
      <c r="D1199" s="17"/>
    </row>
    <row r="1200">
      <c r="B1200" s="17"/>
      <c r="C1200" s="17"/>
      <c r="D1200" s="17"/>
    </row>
    <row r="1201">
      <c r="B1201" s="17"/>
      <c r="C1201" s="17"/>
      <c r="D1201" s="17"/>
    </row>
    <row r="1202">
      <c r="B1202" s="17"/>
      <c r="C1202" s="17"/>
      <c r="D1202" s="17"/>
    </row>
    <row r="1203">
      <c r="B1203" s="17"/>
      <c r="C1203" s="17"/>
      <c r="D1203" s="17"/>
    </row>
    <row r="1204">
      <c r="B1204" s="17"/>
      <c r="C1204" s="17"/>
      <c r="D1204" s="17"/>
    </row>
    <row r="1205">
      <c r="B1205" s="17"/>
      <c r="C1205" s="17"/>
      <c r="D1205" s="17"/>
    </row>
    <row r="1206">
      <c r="B1206" s="17"/>
      <c r="C1206" s="17"/>
      <c r="D1206" s="17"/>
    </row>
    <row r="1207">
      <c r="B1207" s="17"/>
      <c r="C1207" s="17"/>
      <c r="D1207" s="17"/>
    </row>
    <row r="1208">
      <c r="B1208" s="17"/>
      <c r="C1208" s="17"/>
      <c r="D1208" s="17"/>
    </row>
    <row r="1209">
      <c r="B1209" s="17"/>
      <c r="C1209" s="17"/>
      <c r="D1209" s="17"/>
    </row>
    <row r="1210">
      <c r="B1210" s="17"/>
      <c r="C1210" s="17"/>
      <c r="D1210" s="17"/>
    </row>
    <row r="1211">
      <c r="B1211" s="17"/>
      <c r="C1211" s="17"/>
      <c r="D1211" s="17"/>
    </row>
    <row r="1212">
      <c r="B1212" s="17"/>
      <c r="C1212" s="17"/>
      <c r="D1212" s="17"/>
    </row>
    <row r="1213">
      <c r="B1213" s="17"/>
      <c r="C1213" s="17"/>
      <c r="D1213" s="17"/>
    </row>
    <row r="1214">
      <c r="B1214" s="17"/>
      <c r="C1214" s="17"/>
      <c r="D1214" s="17"/>
    </row>
    <row r="1215">
      <c r="B1215" s="17"/>
      <c r="C1215" s="17"/>
      <c r="D1215" s="17"/>
    </row>
    <row r="1216">
      <c r="B1216" s="17"/>
      <c r="C1216" s="17"/>
      <c r="D1216" s="17"/>
    </row>
    <row r="1217">
      <c r="B1217" s="17"/>
      <c r="C1217" s="17"/>
      <c r="D1217" s="17"/>
    </row>
    <row r="1218">
      <c r="B1218" s="17"/>
      <c r="C1218" s="17"/>
      <c r="D1218" s="17"/>
    </row>
    <row r="1219">
      <c r="B1219" s="17"/>
      <c r="C1219" s="17"/>
      <c r="D1219" s="17"/>
    </row>
    <row r="1220">
      <c r="B1220" s="17"/>
      <c r="C1220" s="17"/>
      <c r="D1220" s="17"/>
    </row>
    <row r="1221">
      <c r="B1221" s="17"/>
      <c r="C1221" s="17"/>
      <c r="D1221" s="17"/>
    </row>
    <row r="1222">
      <c r="B1222" s="17"/>
      <c r="C1222" s="17"/>
      <c r="D1222" s="17"/>
    </row>
    <row r="1223">
      <c r="B1223" s="17"/>
      <c r="C1223" s="17"/>
      <c r="D1223" s="17"/>
    </row>
    <row r="1224">
      <c r="B1224" s="17"/>
      <c r="C1224" s="17"/>
      <c r="D1224" s="17"/>
    </row>
    <row r="1225">
      <c r="B1225" s="17"/>
      <c r="C1225" s="17"/>
      <c r="D1225" s="17"/>
    </row>
    <row r="1226">
      <c r="B1226" s="17"/>
      <c r="C1226" s="17"/>
      <c r="D1226" s="17"/>
    </row>
    <row r="1227">
      <c r="B1227" s="17"/>
      <c r="C1227" s="17"/>
      <c r="D1227" s="17"/>
    </row>
    <row r="1228">
      <c r="B1228" s="17"/>
      <c r="C1228" s="17"/>
      <c r="D1228" s="17"/>
    </row>
    <row r="1229">
      <c r="B1229" s="17"/>
      <c r="C1229" s="17"/>
      <c r="D1229" s="17"/>
    </row>
    <row r="1230">
      <c r="B1230" s="17"/>
      <c r="C1230" s="17"/>
      <c r="D1230" s="17"/>
    </row>
    <row r="1231">
      <c r="B1231" s="17"/>
      <c r="C1231" s="17"/>
      <c r="D1231" s="17"/>
    </row>
    <row r="1232">
      <c r="B1232" s="17"/>
      <c r="C1232" s="17"/>
      <c r="D1232" s="17"/>
    </row>
    <row r="1233">
      <c r="B1233" s="17"/>
      <c r="C1233" s="17"/>
      <c r="D1233" s="17"/>
    </row>
    <row r="1234">
      <c r="B1234" s="17"/>
      <c r="C1234" s="17"/>
      <c r="D1234" s="17"/>
    </row>
    <row r="1235">
      <c r="B1235" s="17"/>
      <c r="C1235" s="17"/>
      <c r="D1235" s="17"/>
    </row>
    <row r="1236">
      <c r="B1236" s="17"/>
      <c r="C1236" s="17"/>
      <c r="D1236" s="17"/>
    </row>
    <row r="1237">
      <c r="B1237" s="17"/>
      <c r="C1237" s="17"/>
      <c r="D1237" s="17"/>
    </row>
    <row r="1238">
      <c r="B1238" s="17"/>
      <c r="C1238" s="17"/>
      <c r="D1238" s="17"/>
    </row>
    <row r="1239">
      <c r="B1239" s="17"/>
      <c r="C1239" s="17"/>
      <c r="D1239" s="17"/>
    </row>
    <row r="1240">
      <c r="B1240" s="17"/>
      <c r="C1240" s="17"/>
      <c r="D1240" s="17"/>
    </row>
    <row r="1241">
      <c r="B1241" s="17"/>
      <c r="C1241" s="17"/>
      <c r="D1241" s="17"/>
    </row>
    <row r="1242">
      <c r="B1242" s="17"/>
      <c r="C1242" s="17"/>
      <c r="D1242" s="17"/>
    </row>
    <row r="1243">
      <c r="B1243" s="17"/>
      <c r="C1243" s="17"/>
      <c r="D1243" s="17"/>
    </row>
    <row r="1244">
      <c r="B1244" s="17"/>
      <c r="C1244" s="17"/>
      <c r="D1244" s="17"/>
    </row>
    <row r="1245">
      <c r="B1245" s="17"/>
      <c r="C1245" s="17"/>
      <c r="D1245" s="17"/>
    </row>
    <row r="1246">
      <c r="B1246" s="17"/>
      <c r="C1246" s="17"/>
      <c r="D1246" s="17"/>
    </row>
    <row r="1247">
      <c r="B1247" s="17"/>
      <c r="C1247" s="17"/>
      <c r="D1247" s="17"/>
    </row>
    <row r="1248">
      <c r="B1248" s="17"/>
      <c r="C1248" s="17"/>
      <c r="D1248" s="17"/>
    </row>
    <row r="1249">
      <c r="B1249" s="17"/>
      <c r="C1249" s="17"/>
      <c r="D1249" s="17"/>
    </row>
    <row r="1250">
      <c r="B1250" s="17"/>
      <c r="C1250" s="17"/>
      <c r="D1250" s="17"/>
    </row>
    <row r="1251">
      <c r="B1251" s="17"/>
      <c r="C1251" s="17"/>
      <c r="D1251" s="17"/>
    </row>
    <row r="1252">
      <c r="B1252" s="17"/>
      <c r="C1252" s="17"/>
      <c r="D1252" s="17"/>
    </row>
    <row r="1253">
      <c r="B1253" s="17"/>
      <c r="C1253" s="17"/>
      <c r="D1253" s="17"/>
    </row>
    <row r="1254">
      <c r="B1254" s="17"/>
      <c r="C1254" s="17"/>
      <c r="D1254" s="17"/>
    </row>
    <row r="1255">
      <c r="B1255" s="17"/>
      <c r="C1255" s="17"/>
      <c r="D1255" s="17"/>
    </row>
    <row r="1256">
      <c r="B1256" s="17"/>
      <c r="C1256" s="17"/>
      <c r="D1256" s="17"/>
    </row>
    <row r="1257">
      <c r="B1257" s="17"/>
      <c r="C1257" s="17"/>
      <c r="D1257" s="17"/>
    </row>
    <row r="1258">
      <c r="B1258" s="17"/>
      <c r="C1258" s="17"/>
      <c r="D1258" s="17"/>
    </row>
    <row r="1259">
      <c r="B1259" s="17"/>
      <c r="C1259" s="17"/>
      <c r="D1259" s="17"/>
    </row>
    <row r="1260">
      <c r="B1260" s="17"/>
      <c r="C1260" s="17"/>
      <c r="D1260" s="17"/>
    </row>
    <row r="1261">
      <c r="B1261" s="17"/>
      <c r="C1261" s="17"/>
      <c r="D1261" s="17"/>
    </row>
    <row r="1262">
      <c r="B1262" s="17"/>
      <c r="C1262" s="17"/>
      <c r="D1262" s="17"/>
    </row>
    <row r="1263">
      <c r="B1263" s="17"/>
      <c r="C1263" s="17"/>
      <c r="D1263" s="17"/>
    </row>
    <row r="1264">
      <c r="B1264" s="17"/>
      <c r="C1264" s="17"/>
      <c r="D1264" s="17"/>
    </row>
    <row r="1265">
      <c r="B1265" s="17"/>
      <c r="C1265" s="17"/>
      <c r="D1265" s="17"/>
    </row>
    <row r="1266">
      <c r="B1266" s="17"/>
      <c r="C1266" s="17"/>
      <c r="D1266" s="17"/>
    </row>
    <row r="1267">
      <c r="B1267" s="17"/>
      <c r="C1267" s="17"/>
      <c r="D1267" s="17"/>
    </row>
    <row r="1268">
      <c r="B1268" s="17"/>
      <c r="C1268" s="17"/>
      <c r="D1268" s="17"/>
    </row>
    <row r="1269">
      <c r="B1269" s="17"/>
      <c r="C1269" s="17"/>
      <c r="D1269" s="17"/>
    </row>
    <row r="1270">
      <c r="B1270" s="17"/>
      <c r="C1270" s="17"/>
      <c r="D1270" s="17"/>
    </row>
    <row r="1271">
      <c r="B1271" s="17"/>
      <c r="C1271" s="17"/>
      <c r="D1271" s="17"/>
    </row>
    <row r="1272">
      <c r="B1272" s="17"/>
      <c r="C1272" s="17"/>
      <c r="D1272" s="17"/>
    </row>
    <row r="1273">
      <c r="B1273" s="17"/>
      <c r="C1273" s="17"/>
      <c r="D1273" s="17"/>
    </row>
    <row r="1274">
      <c r="B1274" s="17"/>
      <c r="C1274" s="17"/>
      <c r="D1274" s="17"/>
    </row>
    <row r="1275">
      <c r="B1275" s="17"/>
      <c r="C1275" s="17"/>
      <c r="D1275" s="17"/>
    </row>
    <row r="1276">
      <c r="B1276" s="17"/>
      <c r="C1276" s="17"/>
      <c r="D1276" s="17"/>
    </row>
    <row r="1277">
      <c r="B1277" s="17"/>
      <c r="C1277" s="17"/>
      <c r="D1277" s="17"/>
    </row>
    <row r="1278">
      <c r="B1278" s="17"/>
      <c r="C1278" s="17"/>
      <c r="D1278" s="17"/>
    </row>
    <row r="1279">
      <c r="B1279" s="17"/>
      <c r="C1279" s="17"/>
      <c r="D1279" s="17"/>
    </row>
    <row r="1280">
      <c r="B1280" s="17"/>
      <c r="C1280" s="17"/>
      <c r="D1280" s="17"/>
    </row>
    <row r="1281">
      <c r="B1281" s="17"/>
      <c r="C1281" s="17"/>
      <c r="D1281" s="17"/>
    </row>
    <row r="1282">
      <c r="B1282" s="17"/>
      <c r="C1282" s="17"/>
      <c r="D1282" s="17"/>
    </row>
    <row r="1283">
      <c r="B1283" s="17"/>
      <c r="C1283" s="17"/>
      <c r="D1283" s="17"/>
    </row>
    <row r="1284">
      <c r="B1284" s="17"/>
      <c r="C1284" s="17"/>
      <c r="D1284" s="17"/>
    </row>
    <row r="1285">
      <c r="B1285" s="17"/>
      <c r="C1285" s="17"/>
      <c r="D1285" s="17"/>
    </row>
    <row r="1286">
      <c r="B1286" s="17"/>
      <c r="C1286" s="17"/>
      <c r="D1286" s="17"/>
    </row>
    <row r="1287">
      <c r="B1287" s="17"/>
      <c r="C1287" s="17"/>
      <c r="D1287" s="17"/>
    </row>
    <row r="1288">
      <c r="B1288" s="17"/>
      <c r="C1288" s="17"/>
      <c r="D1288" s="17"/>
    </row>
    <row r="1289">
      <c r="B1289" s="17"/>
      <c r="C1289" s="17"/>
      <c r="D1289" s="17"/>
    </row>
    <row r="1290">
      <c r="B1290" s="17"/>
      <c r="C1290" s="17"/>
      <c r="D1290" s="17"/>
    </row>
    <row r="1291">
      <c r="B1291" s="17"/>
      <c r="C1291" s="17"/>
      <c r="D1291" s="17"/>
    </row>
    <row r="1292">
      <c r="B1292" s="17"/>
      <c r="C1292" s="17"/>
      <c r="D1292" s="17"/>
    </row>
    <row r="1293">
      <c r="B1293" s="17"/>
      <c r="C1293" s="17"/>
      <c r="D1293" s="17"/>
    </row>
    <row r="1294">
      <c r="B1294" s="17"/>
      <c r="C1294" s="17"/>
      <c r="D1294" s="17"/>
    </row>
    <row r="1295">
      <c r="B1295" s="17"/>
      <c r="C1295" s="17"/>
      <c r="D1295" s="17"/>
    </row>
    <row r="1296">
      <c r="B1296" s="17"/>
      <c r="C1296" s="17"/>
      <c r="D1296" s="17"/>
    </row>
    <row r="1297">
      <c r="B1297" s="17"/>
      <c r="C1297" s="17"/>
      <c r="D1297" s="17"/>
    </row>
    <row r="1298">
      <c r="B1298" s="17"/>
      <c r="C1298" s="17"/>
      <c r="D1298" s="17"/>
    </row>
    <row r="1299">
      <c r="B1299" s="17"/>
      <c r="C1299" s="17"/>
      <c r="D1299" s="17"/>
    </row>
    <row r="1300">
      <c r="B1300" s="17"/>
      <c r="C1300" s="17"/>
      <c r="D1300" s="17"/>
    </row>
    <row r="1301">
      <c r="B1301" s="17"/>
      <c r="C1301" s="17"/>
      <c r="D1301" s="17"/>
    </row>
    <row r="1302">
      <c r="B1302" s="17"/>
      <c r="C1302" s="17"/>
      <c r="D1302" s="17"/>
    </row>
    <row r="1303">
      <c r="B1303" s="17"/>
      <c r="C1303" s="17"/>
      <c r="D1303" s="17"/>
    </row>
    <row r="1304">
      <c r="B1304" s="17"/>
      <c r="C1304" s="17"/>
      <c r="D1304" s="17"/>
    </row>
    <row r="1305">
      <c r="B1305" s="17"/>
      <c r="C1305" s="17"/>
      <c r="D1305" s="17"/>
    </row>
    <row r="1306">
      <c r="B1306" s="17"/>
      <c r="C1306" s="17"/>
      <c r="D1306" s="17"/>
    </row>
    <row r="1307">
      <c r="B1307" s="17"/>
      <c r="C1307" s="17"/>
      <c r="D1307" s="17"/>
    </row>
    <row r="1308">
      <c r="B1308" s="17"/>
      <c r="C1308" s="17"/>
      <c r="D1308" s="17"/>
    </row>
    <row r="1309">
      <c r="B1309" s="17"/>
      <c r="C1309" s="17"/>
      <c r="D1309" s="17"/>
    </row>
    <row r="1310">
      <c r="B1310" s="17"/>
      <c r="C1310" s="17"/>
      <c r="D1310" s="17"/>
    </row>
    <row r="1311">
      <c r="B1311" s="17"/>
      <c r="C1311" s="17"/>
      <c r="D1311" s="17"/>
    </row>
    <row r="1312">
      <c r="B1312" s="17"/>
      <c r="C1312" s="17"/>
      <c r="D1312" s="17"/>
    </row>
    <row r="1313">
      <c r="B1313" s="17"/>
      <c r="C1313" s="17"/>
      <c r="D1313" s="17"/>
    </row>
    <row r="1314">
      <c r="B1314" s="17"/>
      <c r="C1314" s="17"/>
      <c r="D1314" s="17"/>
    </row>
    <row r="1315">
      <c r="B1315" s="17"/>
      <c r="C1315" s="17"/>
      <c r="D1315" s="17"/>
    </row>
    <row r="1316">
      <c r="B1316" s="17"/>
      <c r="C1316" s="17"/>
      <c r="D1316" s="17"/>
    </row>
    <row r="1317">
      <c r="B1317" s="17"/>
      <c r="C1317" s="17"/>
      <c r="D1317" s="17"/>
    </row>
    <row r="1318">
      <c r="B1318" s="17"/>
      <c r="C1318" s="17"/>
      <c r="D1318" s="17"/>
    </row>
    <row r="1319">
      <c r="B1319" s="17"/>
      <c r="C1319" s="17"/>
      <c r="D1319" s="17"/>
    </row>
    <row r="1320">
      <c r="B1320" s="17"/>
      <c r="C1320" s="17"/>
      <c r="D1320" s="17"/>
    </row>
    <row r="1321">
      <c r="B1321" s="17"/>
      <c r="C1321" s="17"/>
      <c r="D1321" s="17"/>
    </row>
    <row r="1322">
      <c r="B1322" s="17"/>
      <c r="C1322" s="17"/>
      <c r="D1322" s="17"/>
    </row>
    <row r="1323">
      <c r="B1323" s="17"/>
      <c r="C1323" s="17"/>
      <c r="D1323" s="17"/>
    </row>
    <row r="1324">
      <c r="B1324" s="17"/>
      <c r="C1324" s="17"/>
      <c r="D1324" s="17"/>
    </row>
    <row r="1325">
      <c r="B1325" s="17"/>
      <c r="C1325" s="17"/>
      <c r="D1325" s="17"/>
    </row>
    <row r="1326">
      <c r="B1326" s="17"/>
      <c r="C1326" s="17"/>
      <c r="D1326" s="17"/>
    </row>
    <row r="1327">
      <c r="B1327" s="17"/>
      <c r="C1327" s="17"/>
      <c r="D1327" s="17"/>
    </row>
    <row r="1328">
      <c r="B1328" s="17"/>
      <c r="C1328" s="17"/>
      <c r="D1328" s="17"/>
    </row>
    <row r="1329">
      <c r="B1329" s="17"/>
      <c r="C1329" s="17"/>
      <c r="D1329" s="17"/>
    </row>
    <row r="1330">
      <c r="B1330" s="17"/>
      <c r="C1330" s="17"/>
      <c r="D1330" s="17"/>
    </row>
    <row r="1331">
      <c r="B1331" s="17"/>
      <c r="C1331" s="17"/>
      <c r="D1331" s="17"/>
    </row>
    <row r="1332">
      <c r="B1332" s="17"/>
      <c r="C1332" s="17"/>
      <c r="D1332" s="17"/>
    </row>
    <row r="1333">
      <c r="B1333" s="17"/>
      <c r="C1333" s="17"/>
      <c r="D1333" s="17"/>
    </row>
    <row r="1334">
      <c r="B1334" s="17"/>
      <c r="C1334" s="17"/>
      <c r="D1334" s="17"/>
    </row>
    <row r="1335">
      <c r="B1335" s="17"/>
      <c r="C1335" s="17"/>
      <c r="D1335" s="17"/>
    </row>
    <row r="1336">
      <c r="B1336" s="17"/>
      <c r="C1336" s="17"/>
      <c r="D1336" s="17"/>
    </row>
    <row r="1337">
      <c r="B1337" s="17"/>
      <c r="C1337" s="17"/>
      <c r="D1337" s="17"/>
    </row>
    <row r="1338">
      <c r="B1338" s="17"/>
      <c r="C1338" s="17"/>
      <c r="D1338" s="17"/>
    </row>
    <row r="1339">
      <c r="B1339" s="17"/>
      <c r="C1339" s="17"/>
      <c r="D1339" s="17"/>
    </row>
    <row r="1340">
      <c r="B1340" s="17"/>
      <c r="C1340" s="17"/>
      <c r="D1340" s="17"/>
    </row>
    <row r="1341">
      <c r="B1341" s="17"/>
      <c r="C1341" s="17"/>
      <c r="D1341" s="17"/>
    </row>
    <row r="1342">
      <c r="B1342" s="17"/>
      <c r="C1342" s="17"/>
      <c r="D1342" s="17"/>
    </row>
    <row r="1343">
      <c r="B1343" s="17"/>
      <c r="C1343" s="17"/>
      <c r="D1343" s="17"/>
    </row>
    <row r="1344">
      <c r="B1344" s="17"/>
      <c r="C1344" s="17"/>
      <c r="D1344" s="17"/>
    </row>
    <row r="1345">
      <c r="B1345" s="17"/>
      <c r="C1345" s="17"/>
      <c r="D1345" s="17"/>
    </row>
    <row r="1346">
      <c r="B1346" s="17"/>
      <c r="C1346" s="17"/>
      <c r="D1346" s="17"/>
    </row>
    <row r="1347">
      <c r="B1347" s="17"/>
      <c r="C1347" s="17"/>
      <c r="D1347" s="17"/>
    </row>
    <row r="1348">
      <c r="B1348" s="17"/>
      <c r="C1348" s="17"/>
      <c r="D1348" s="17"/>
    </row>
    <row r="1349">
      <c r="B1349" s="17"/>
      <c r="C1349" s="17"/>
      <c r="D1349" s="17"/>
    </row>
    <row r="1350">
      <c r="B1350" s="17"/>
      <c r="C1350" s="17"/>
      <c r="D1350" s="17"/>
    </row>
    <row r="1351">
      <c r="B1351" s="17"/>
      <c r="C1351" s="17"/>
      <c r="D1351" s="17"/>
    </row>
    <row r="1352">
      <c r="B1352" s="17"/>
      <c r="C1352" s="17"/>
      <c r="D1352" s="17"/>
    </row>
    <row r="1353">
      <c r="B1353" s="17"/>
      <c r="C1353" s="17"/>
      <c r="D1353" s="17"/>
    </row>
    <row r="1354">
      <c r="B1354" s="17"/>
      <c r="C1354" s="17"/>
      <c r="D1354" s="17"/>
    </row>
    <row r="1355">
      <c r="B1355" s="17"/>
      <c r="C1355" s="17"/>
      <c r="D1355" s="17"/>
    </row>
    <row r="1356">
      <c r="B1356" s="17"/>
      <c r="C1356" s="17"/>
      <c r="D1356" s="17"/>
    </row>
    <row r="1357">
      <c r="B1357" s="17"/>
      <c r="C1357" s="17"/>
      <c r="D1357" s="17"/>
    </row>
    <row r="1358">
      <c r="B1358" s="17"/>
      <c r="C1358" s="17"/>
      <c r="D1358" s="17"/>
    </row>
    <row r="1359">
      <c r="B1359" s="17"/>
      <c r="C1359" s="17"/>
      <c r="D1359" s="17"/>
    </row>
    <row r="1360">
      <c r="B1360" s="17"/>
      <c r="C1360" s="17"/>
      <c r="D1360" s="17"/>
    </row>
    <row r="1361">
      <c r="B1361" s="17"/>
      <c r="C1361" s="17"/>
      <c r="D1361" s="17"/>
    </row>
    <row r="1362">
      <c r="B1362" s="17"/>
      <c r="C1362" s="17"/>
      <c r="D1362" s="17"/>
    </row>
    <row r="1363">
      <c r="B1363" s="17"/>
      <c r="C1363" s="17"/>
      <c r="D1363" s="17"/>
    </row>
    <row r="1364">
      <c r="B1364" s="17"/>
      <c r="C1364" s="17"/>
      <c r="D1364" s="17"/>
    </row>
    <row r="1365">
      <c r="B1365" s="17"/>
      <c r="C1365" s="17"/>
      <c r="D1365" s="17"/>
    </row>
    <row r="1366">
      <c r="B1366" s="17"/>
      <c r="C1366" s="17"/>
      <c r="D1366" s="17"/>
    </row>
    <row r="1367">
      <c r="B1367" s="17"/>
      <c r="C1367" s="17"/>
      <c r="D1367" s="17"/>
    </row>
    <row r="1368">
      <c r="B1368" s="17"/>
      <c r="C1368" s="17"/>
      <c r="D1368" s="17"/>
    </row>
    <row r="1369">
      <c r="B1369" s="17"/>
      <c r="C1369" s="17"/>
      <c r="D1369" s="17"/>
    </row>
    <row r="1370">
      <c r="B1370" s="17"/>
      <c r="C1370" s="17"/>
      <c r="D1370" s="17"/>
    </row>
    <row r="1371">
      <c r="B1371" s="17"/>
      <c r="C1371" s="17"/>
      <c r="D1371" s="17"/>
    </row>
    <row r="1372">
      <c r="B1372" s="17"/>
      <c r="C1372" s="17"/>
      <c r="D1372" s="17"/>
    </row>
    <row r="1373">
      <c r="B1373" s="17"/>
      <c r="C1373" s="17"/>
      <c r="D1373" s="17"/>
    </row>
    <row r="1374">
      <c r="B1374" s="17"/>
      <c r="C1374" s="17"/>
      <c r="D1374" s="17"/>
    </row>
    <row r="1375">
      <c r="B1375" s="17"/>
      <c r="C1375" s="17"/>
      <c r="D1375" s="17"/>
    </row>
    <row r="1376">
      <c r="B1376" s="17"/>
      <c r="C1376" s="17"/>
      <c r="D1376" s="17"/>
    </row>
    <row r="1377">
      <c r="B1377" s="17"/>
      <c r="C1377" s="17"/>
      <c r="D1377" s="17"/>
    </row>
    <row r="1378">
      <c r="B1378" s="17"/>
      <c r="C1378" s="17"/>
      <c r="D1378" s="17"/>
    </row>
    <row r="1379">
      <c r="B1379" s="17"/>
      <c r="C1379" s="17"/>
      <c r="D1379" s="17"/>
    </row>
    <row r="1380">
      <c r="B1380" s="17"/>
      <c r="C1380" s="17"/>
      <c r="D1380" s="17"/>
    </row>
    <row r="1381">
      <c r="B1381" s="17"/>
      <c r="C1381" s="17"/>
      <c r="D1381" s="17"/>
    </row>
    <row r="1382">
      <c r="B1382" s="17"/>
      <c r="C1382" s="17"/>
      <c r="D1382" s="17"/>
    </row>
    <row r="1383">
      <c r="B1383" s="17"/>
      <c r="C1383" s="17"/>
      <c r="D1383" s="17"/>
    </row>
    <row r="1384">
      <c r="B1384" s="17"/>
      <c r="C1384" s="17"/>
      <c r="D1384" s="17"/>
    </row>
    <row r="1385">
      <c r="B1385" s="17"/>
      <c r="C1385" s="17"/>
      <c r="D1385" s="17"/>
    </row>
    <row r="1386">
      <c r="B1386" s="17"/>
      <c r="C1386" s="17"/>
      <c r="D1386" s="17"/>
    </row>
    <row r="1387">
      <c r="B1387" s="17"/>
      <c r="C1387" s="17"/>
      <c r="D1387" s="17"/>
    </row>
    <row r="1388">
      <c r="B1388" s="17"/>
      <c r="C1388" s="17"/>
      <c r="D1388" s="17"/>
    </row>
    <row r="1389">
      <c r="B1389" s="17"/>
      <c r="C1389" s="17"/>
      <c r="D1389" s="17"/>
    </row>
    <row r="1390">
      <c r="B1390" s="17"/>
      <c r="C1390" s="17"/>
      <c r="D1390" s="17"/>
    </row>
    <row r="1391">
      <c r="B1391" s="17"/>
      <c r="C1391" s="17"/>
      <c r="D1391" s="17"/>
    </row>
    <row r="1392">
      <c r="B1392" s="17"/>
      <c r="C1392" s="17"/>
      <c r="D1392" s="17"/>
    </row>
    <row r="1393">
      <c r="B1393" s="17"/>
      <c r="C1393" s="17"/>
      <c r="D1393" s="17"/>
    </row>
    <row r="1394">
      <c r="B1394" s="17"/>
      <c r="C1394" s="17"/>
      <c r="D1394" s="17"/>
    </row>
    <row r="1395">
      <c r="B1395" s="17"/>
      <c r="C1395" s="17"/>
      <c r="D1395" s="17"/>
    </row>
    <row r="1396">
      <c r="B1396" s="17"/>
      <c r="C1396" s="17"/>
      <c r="D1396" s="17"/>
    </row>
    <row r="1397">
      <c r="B1397" s="17"/>
      <c r="C1397" s="17"/>
      <c r="D1397" s="17"/>
    </row>
    <row r="1398">
      <c r="B1398" s="17"/>
      <c r="C1398" s="17"/>
      <c r="D1398" s="17"/>
    </row>
    <row r="1399">
      <c r="B1399" s="17"/>
      <c r="C1399" s="17"/>
      <c r="D1399" s="17"/>
    </row>
    <row r="1400">
      <c r="B1400" s="17"/>
      <c r="C1400" s="17"/>
      <c r="D1400" s="17"/>
    </row>
    <row r="1401">
      <c r="B1401" s="17"/>
      <c r="C1401" s="17"/>
      <c r="D1401" s="17"/>
    </row>
    <row r="1402">
      <c r="B1402" s="17"/>
      <c r="C1402" s="17"/>
      <c r="D1402" s="17"/>
    </row>
    <row r="1403">
      <c r="B1403" s="17"/>
      <c r="C1403" s="17"/>
      <c r="D1403" s="17"/>
    </row>
    <row r="1404">
      <c r="B1404" s="17"/>
      <c r="C1404" s="17"/>
      <c r="D1404" s="17"/>
    </row>
    <row r="1405">
      <c r="B1405" s="17"/>
      <c r="C1405" s="17"/>
      <c r="D1405" s="17"/>
    </row>
    <row r="1406">
      <c r="B1406" s="17"/>
      <c r="C1406" s="17"/>
      <c r="D1406" s="17"/>
    </row>
    <row r="1407">
      <c r="B1407" s="17"/>
      <c r="C1407" s="17"/>
      <c r="D1407" s="17"/>
    </row>
    <row r="1408">
      <c r="B1408" s="17"/>
      <c r="C1408" s="17"/>
      <c r="D1408" s="17"/>
    </row>
    <row r="1409">
      <c r="B1409" s="17"/>
      <c r="C1409" s="17"/>
      <c r="D1409" s="17"/>
    </row>
    <row r="1410">
      <c r="B1410" s="17"/>
      <c r="C1410" s="17"/>
      <c r="D1410" s="17"/>
    </row>
    <row r="1411">
      <c r="B1411" s="17"/>
      <c r="C1411" s="17"/>
      <c r="D1411" s="17"/>
    </row>
    <row r="1412">
      <c r="B1412" s="17"/>
      <c r="C1412" s="17"/>
      <c r="D1412" s="17"/>
    </row>
    <row r="1413">
      <c r="B1413" s="17"/>
      <c r="C1413" s="17"/>
      <c r="D1413" s="17"/>
    </row>
    <row r="1414">
      <c r="B1414" s="17"/>
      <c r="C1414" s="17"/>
      <c r="D1414" s="17"/>
    </row>
    <row r="1415">
      <c r="B1415" s="17"/>
      <c r="C1415" s="17"/>
      <c r="D1415" s="17"/>
    </row>
    <row r="1416">
      <c r="B1416" s="17"/>
      <c r="C1416" s="17"/>
      <c r="D1416" s="17"/>
    </row>
    <row r="1417">
      <c r="B1417" s="17"/>
      <c r="C1417" s="17"/>
      <c r="D1417" s="17"/>
    </row>
    <row r="1418">
      <c r="B1418" s="17"/>
      <c r="C1418" s="17"/>
      <c r="D1418" s="17"/>
    </row>
    <row r="1419">
      <c r="B1419" s="17"/>
      <c r="C1419" s="17"/>
      <c r="D1419" s="17"/>
    </row>
    <row r="1420">
      <c r="B1420" s="17"/>
      <c r="C1420" s="17"/>
      <c r="D1420" s="17"/>
    </row>
    <row r="1421">
      <c r="B1421" s="17"/>
      <c r="C1421" s="17"/>
      <c r="D1421" s="17"/>
    </row>
    <row r="1422">
      <c r="B1422" s="17"/>
      <c r="C1422" s="17"/>
      <c r="D1422" s="17"/>
    </row>
    <row r="1423">
      <c r="B1423" s="17"/>
      <c r="C1423" s="17"/>
      <c r="D1423" s="17"/>
    </row>
    <row r="1424">
      <c r="B1424" s="17"/>
      <c r="C1424" s="17"/>
      <c r="D1424" s="17"/>
    </row>
    <row r="1425">
      <c r="B1425" s="17"/>
      <c r="C1425" s="17"/>
      <c r="D1425" s="17"/>
    </row>
    <row r="1426">
      <c r="B1426" s="17"/>
      <c r="C1426" s="17"/>
      <c r="D1426" s="17"/>
    </row>
    <row r="1427">
      <c r="B1427" s="17"/>
      <c r="C1427" s="17"/>
      <c r="D1427" s="17"/>
    </row>
    <row r="1428">
      <c r="B1428" s="17"/>
      <c r="C1428" s="17"/>
      <c r="D1428" s="17"/>
    </row>
    <row r="1429">
      <c r="B1429" s="17"/>
      <c r="C1429" s="17"/>
      <c r="D1429" s="17"/>
    </row>
    <row r="1430">
      <c r="B1430" s="17"/>
      <c r="C1430" s="17"/>
      <c r="D1430" s="17"/>
    </row>
    <row r="1431">
      <c r="B1431" s="17"/>
      <c r="C1431" s="17"/>
      <c r="D1431" s="17"/>
    </row>
    <row r="1432">
      <c r="B1432" s="17"/>
      <c r="C1432" s="17"/>
      <c r="D1432" s="17"/>
    </row>
    <row r="1433">
      <c r="B1433" s="17"/>
      <c r="C1433" s="17"/>
      <c r="D1433" s="17"/>
    </row>
    <row r="1434">
      <c r="B1434" s="17"/>
      <c r="C1434" s="17"/>
      <c r="D1434" s="17"/>
    </row>
    <row r="1435">
      <c r="B1435" s="17"/>
      <c r="C1435" s="17"/>
      <c r="D1435" s="17"/>
    </row>
    <row r="1436">
      <c r="B1436" s="17"/>
      <c r="C1436" s="17"/>
      <c r="D1436" s="17"/>
    </row>
    <row r="1437">
      <c r="B1437" s="17"/>
      <c r="C1437" s="17"/>
      <c r="D1437" s="17"/>
    </row>
    <row r="1438">
      <c r="B1438" s="17"/>
      <c r="C1438" s="17"/>
      <c r="D1438" s="17"/>
    </row>
    <row r="1439">
      <c r="B1439" s="17"/>
      <c r="C1439" s="17"/>
      <c r="D1439" s="17"/>
    </row>
    <row r="1440">
      <c r="B1440" s="17"/>
      <c r="C1440" s="17"/>
      <c r="D1440" s="17"/>
    </row>
    <row r="1441">
      <c r="B1441" s="17"/>
      <c r="C1441" s="17"/>
      <c r="D1441" s="17"/>
    </row>
    <row r="1442">
      <c r="B1442" s="17"/>
      <c r="C1442" s="17"/>
      <c r="D1442" s="17"/>
    </row>
    <row r="1443">
      <c r="B1443" s="17"/>
      <c r="C1443" s="17"/>
      <c r="D1443" s="17"/>
    </row>
    <row r="1444">
      <c r="B1444" s="17"/>
      <c r="C1444" s="17"/>
      <c r="D1444" s="17"/>
    </row>
    <row r="1445">
      <c r="B1445" s="17"/>
      <c r="C1445" s="17"/>
      <c r="D1445" s="17"/>
    </row>
    <row r="1446">
      <c r="B1446" s="17"/>
      <c r="C1446" s="17"/>
      <c r="D1446" s="17"/>
    </row>
    <row r="1447">
      <c r="B1447" s="17"/>
      <c r="C1447" s="17"/>
      <c r="D1447" s="17"/>
    </row>
    <row r="1448">
      <c r="B1448" s="17"/>
      <c r="C1448" s="17"/>
      <c r="D1448" s="17"/>
    </row>
    <row r="1449">
      <c r="B1449" s="17"/>
      <c r="C1449" s="17"/>
      <c r="D1449" s="17"/>
    </row>
    <row r="1450">
      <c r="B1450" s="17"/>
      <c r="C1450" s="17"/>
      <c r="D1450" s="17"/>
    </row>
    <row r="1451">
      <c r="B1451" s="17"/>
      <c r="C1451" s="17"/>
      <c r="D1451" s="17"/>
    </row>
    <row r="1452">
      <c r="B1452" s="17"/>
      <c r="C1452" s="17"/>
      <c r="D1452" s="17"/>
    </row>
    <row r="1453">
      <c r="B1453" s="17"/>
      <c r="C1453" s="17"/>
      <c r="D1453" s="17"/>
    </row>
    <row r="1454">
      <c r="B1454" s="17"/>
      <c r="C1454" s="17"/>
      <c r="D1454" s="17"/>
    </row>
    <row r="1455">
      <c r="B1455" s="17"/>
      <c r="C1455" s="17"/>
      <c r="D1455" s="17"/>
    </row>
    <row r="1456">
      <c r="B1456" s="17"/>
      <c r="C1456" s="17"/>
      <c r="D1456" s="17"/>
    </row>
    <row r="1457">
      <c r="B1457" s="17"/>
      <c r="C1457" s="17"/>
      <c r="D1457" s="17"/>
    </row>
    <row r="1458">
      <c r="B1458" s="17"/>
      <c r="C1458" s="17"/>
      <c r="D1458" s="17"/>
    </row>
    <row r="1459">
      <c r="B1459" s="17"/>
      <c r="C1459" s="17"/>
      <c r="D1459" s="17"/>
    </row>
    <row r="1460">
      <c r="B1460" s="17"/>
      <c r="C1460" s="17"/>
      <c r="D1460" s="17"/>
    </row>
    <row r="1461">
      <c r="B1461" s="17"/>
      <c r="C1461" s="17"/>
      <c r="D1461" s="17"/>
    </row>
    <row r="1462">
      <c r="B1462" s="17"/>
      <c r="C1462" s="17"/>
      <c r="D1462" s="17"/>
    </row>
    <row r="1463">
      <c r="B1463" s="17"/>
      <c r="C1463" s="17"/>
      <c r="D1463" s="17"/>
    </row>
    <row r="1464">
      <c r="B1464" s="17"/>
      <c r="C1464" s="17"/>
      <c r="D1464" s="17"/>
    </row>
    <row r="1465">
      <c r="B1465" s="17"/>
      <c r="C1465" s="17"/>
      <c r="D1465" s="17"/>
    </row>
    <row r="1466">
      <c r="B1466" s="17"/>
      <c r="C1466" s="17"/>
      <c r="D1466" s="17"/>
    </row>
    <row r="1467">
      <c r="B1467" s="17"/>
      <c r="C1467" s="17"/>
      <c r="D1467" s="17"/>
    </row>
    <row r="1468">
      <c r="B1468" s="17"/>
      <c r="C1468" s="17"/>
      <c r="D1468" s="17"/>
    </row>
    <row r="1469">
      <c r="B1469" s="17"/>
      <c r="C1469" s="17"/>
      <c r="D1469" s="17"/>
    </row>
    <row r="1470">
      <c r="B1470" s="17"/>
      <c r="C1470" s="17"/>
      <c r="D1470" s="17"/>
    </row>
    <row r="1471">
      <c r="B1471" s="17"/>
      <c r="C1471" s="17"/>
      <c r="D1471" s="17"/>
    </row>
    <row r="1472">
      <c r="B1472" s="17"/>
      <c r="C1472" s="17"/>
      <c r="D1472" s="17"/>
    </row>
    <row r="1473">
      <c r="B1473" s="17"/>
      <c r="C1473" s="17"/>
      <c r="D1473" s="17"/>
    </row>
    <row r="1474">
      <c r="B1474" s="17"/>
      <c r="C1474" s="17"/>
      <c r="D1474" s="17"/>
    </row>
    <row r="1475">
      <c r="B1475" s="17"/>
      <c r="C1475" s="17"/>
      <c r="D1475" s="17"/>
    </row>
    <row r="1476">
      <c r="B1476" s="17"/>
      <c r="C1476" s="17"/>
      <c r="D1476" s="17"/>
    </row>
    <row r="1477">
      <c r="B1477" s="17"/>
      <c r="C1477" s="17"/>
      <c r="D1477" s="17"/>
    </row>
    <row r="1478">
      <c r="B1478" s="17"/>
      <c r="C1478" s="17"/>
      <c r="D1478" s="17"/>
    </row>
    <row r="1479">
      <c r="B1479" s="17"/>
      <c r="C1479" s="17"/>
      <c r="D1479" s="17"/>
    </row>
    <row r="1480">
      <c r="B1480" s="17"/>
      <c r="C1480" s="17"/>
      <c r="D1480" s="17"/>
    </row>
    <row r="1481">
      <c r="B1481" s="17"/>
      <c r="C1481" s="17"/>
      <c r="D1481" s="17"/>
    </row>
    <row r="1482">
      <c r="B1482" s="17"/>
      <c r="C1482" s="17"/>
      <c r="D1482" s="17"/>
    </row>
    <row r="1483">
      <c r="B1483" s="17"/>
      <c r="C1483" s="17"/>
      <c r="D1483" s="17"/>
    </row>
    <row r="1484">
      <c r="B1484" s="17"/>
      <c r="C1484" s="17"/>
      <c r="D1484" s="17"/>
    </row>
    <row r="1485">
      <c r="B1485" s="17"/>
      <c r="C1485" s="17"/>
      <c r="D1485" s="17"/>
    </row>
    <row r="1486">
      <c r="B1486" s="17"/>
      <c r="C1486" s="17"/>
      <c r="D1486" s="17"/>
    </row>
    <row r="1487">
      <c r="B1487" s="17"/>
      <c r="C1487" s="17"/>
      <c r="D1487" s="17"/>
    </row>
    <row r="1488">
      <c r="B1488" s="17"/>
      <c r="C1488" s="17"/>
      <c r="D1488" s="17"/>
    </row>
    <row r="1489">
      <c r="B1489" s="17"/>
      <c r="C1489" s="17"/>
      <c r="D1489" s="17"/>
    </row>
    <row r="1490">
      <c r="B1490" s="17"/>
      <c r="C1490" s="17"/>
      <c r="D1490" s="17"/>
    </row>
    <row r="1491">
      <c r="B1491" s="17"/>
      <c r="C1491" s="17"/>
      <c r="D1491" s="17"/>
    </row>
    <row r="1492">
      <c r="B1492" s="17"/>
      <c r="C1492" s="17"/>
      <c r="D1492" s="17"/>
    </row>
    <row r="1493">
      <c r="B1493" s="17"/>
      <c r="C1493" s="17"/>
      <c r="D1493" s="17"/>
    </row>
    <row r="1494">
      <c r="B1494" s="17"/>
      <c r="C1494" s="17"/>
      <c r="D1494" s="17"/>
    </row>
    <row r="1495">
      <c r="B1495" s="17"/>
      <c r="C1495" s="17"/>
      <c r="D1495" s="17"/>
    </row>
    <row r="1496">
      <c r="B1496" s="17"/>
      <c r="C1496" s="17"/>
      <c r="D1496" s="17"/>
    </row>
    <row r="1497">
      <c r="B1497" s="17"/>
      <c r="C1497" s="17"/>
      <c r="D1497" s="17"/>
    </row>
    <row r="1498">
      <c r="B1498" s="17"/>
      <c r="C1498" s="17"/>
      <c r="D1498" s="17"/>
    </row>
    <row r="1499">
      <c r="B1499" s="17"/>
      <c r="C1499" s="17"/>
      <c r="D1499" s="17"/>
    </row>
    <row r="1500">
      <c r="B1500" s="17"/>
      <c r="C1500" s="17"/>
      <c r="D1500" s="17"/>
    </row>
    <row r="1501">
      <c r="B1501" s="17"/>
      <c r="C1501" s="17"/>
      <c r="D1501" s="17"/>
    </row>
    <row r="1502">
      <c r="B1502" s="17"/>
      <c r="C1502" s="17"/>
      <c r="D1502" s="17"/>
    </row>
    <row r="1503">
      <c r="B1503" s="17"/>
      <c r="C1503" s="17"/>
      <c r="D1503" s="17"/>
    </row>
    <row r="1504">
      <c r="B1504" s="17"/>
      <c r="C1504" s="17"/>
      <c r="D1504" s="17"/>
    </row>
    <row r="1505">
      <c r="B1505" s="17"/>
      <c r="C1505" s="17"/>
      <c r="D1505" s="17"/>
    </row>
    <row r="1506">
      <c r="B1506" s="17"/>
      <c r="C1506" s="17"/>
      <c r="D1506" s="17"/>
    </row>
    <row r="1507">
      <c r="B1507" s="17"/>
      <c r="C1507" s="17"/>
      <c r="D1507" s="17"/>
    </row>
    <row r="1508">
      <c r="B1508" s="17"/>
      <c r="C1508" s="17"/>
      <c r="D1508" s="17"/>
    </row>
    <row r="1509">
      <c r="B1509" s="17"/>
      <c r="C1509" s="17"/>
      <c r="D1509" s="17"/>
    </row>
    <row r="1510">
      <c r="B1510" s="17"/>
      <c r="C1510" s="17"/>
      <c r="D1510" s="17"/>
    </row>
    <row r="1511">
      <c r="B1511" s="17"/>
      <c r="C1511" s="17"/>
      <c r="D1511" s="17"/>
    </row>
    <row r="1512">
      <c r="B1512" s="17"/>
      <c r="C1512" s="17"/>
      <c r="D1512" s="17"/>
    </row>
    <row r="1513">
      <c r="B1513" s="17"/>
      <c r="C1513" s="17"/>
      <c r="D1513" s="17"/>
    </row>
    <row r="1514">
      <c r="B1514" s="17"/>
      <c r="C1514" s="17"/>
      <c r="D1514" s="17"/>
    </row>
    <row r="1515">
      <c r="B1515" s="17"/>
      <c r="C1515" s="17"/>
      <c r="D1515" s="17"/>
    </row>
    <row r="1516">
      <c r="B1516" s="17"/>
      <c r="C1516" s="17"/>
      <c r="D1516" s="17"/>
    </row>
    <row r="1517">
      <c r="B1517" s="17"/>
      <c r="C1517" s="17"/>
      <c r="D1517" s="17"/>
    </row>
    <row r="1518">
      <c r="B1518" s="17"/>
      <c r="C1518" s="17"/>
      <c r="D1518" s="17"/>
    </row>
    <row r="1519">
      <c r="B1519" s="17"/>
      <c r="C1519" s="17"/>
      <c r="D1519" s="17"/>
    </row>
    <row r="1520">
      <c r="B1520" s="17"/>
      <c r="C1520" s="17"/>
      <c r="D1520" s="17"/>
    </row>
    <row r="1521">
      <c r="B1521" s="17"/>
      <c r="C1521" s="17"/>
      <c r="D1521" s="17"/>
    </row>
    <row r="1522">
      <c r="B1522" s="17"/>
      <c r="C1522" s="17"/>
      <c r="D1522" s="17"/>
    </row>
    <row r="1523">
      <c r="B1523" s="17"/>
      <c r="C1523" s="17"/>
      <c r="D1523" s="17"/>
    </row>
    <row r="1524">
      <c r="B1524" s="17"/>
      <c r="C1524" s="17"/>
      <c r="D1524" s="17"/>
    </row>
    <row r="1525">
      <c r="B1525" s="17"/>
      <c r="C1525" s="17"/>
      <c r="D1525" s="17"/>
    </row>
    <row r="1526">
      <c r="B1526" s="17"/>
      <c r="C1526" s="17"/>
      <c r="D1526" s="17"/>
    </row>
    <row r="1527">
      <c r="B1527" s="17"/>
      <c r="C1527" s="17"/>
      <c r="D1527" s="17"/>
    </row>
    <row r="1528">
      <c r="B1528" s="17"/>
      <c r="C1528" s="17"/>
      <c r="D1528" s="17"/>
    </row>
    <row r="1529">
      <c r="B1529" s="17"/>
      <c r="C1529" s="17"/>
      <c r="D1529" s="17"/>
    </row>
    <row r="1530">
      <c r="B1530" s="17"/>
      <c r="C1530" s="17"/>
      <c r="D1530" s="17"/>
    </row>
    <row r="1531">
      <c r="B1531" s="17"/>
      <c r="C1531" s="17"/>
      <c r="D1531" s="17"/>
    </row>
    <row r="1532">
      <c r="B1532" s="17"/>
      <c r="C1532" s="17"/>
      <c r="D1532" s="17"/>
    </row>
    <row r="1533">
      <c r="B1533" s="17"/>
      <c r="C1533" s="17"/>
      <c r="D1533" s="17"/>
    </row>
    <row r="1534">
      <c r="B1534" s="17"/>
      <c r="C1534" s="17"/>
      <c r="D1534" s="17"/>
    </row>
    <row r="1535">
      <c r="B1535" s="17"/>
      <c r="C1535" s="17"/>
      <c r="D1535" s="17"/>
    </row>
    <row r="1536">
      <c r="B1536" s="17"/>
      <c r="C1536" s="17"/>
      <c r="D1536" s="17"/>
    </row>
    <row r="1537">
      <c r="B1537" s="17"/>
      <c r="C1537" s="17"/>
      <c r="D1537" s="17"/>
    </row>
    <row r="1538">
      <c r="B1538" s="17"/>
      <c r="C1538" s="17"/>
      <c r="D1538" s="17"/>
    </row>
    <row r="1539">
      <c r="B1539" s="17"/>
      <c r="C1539" s="17"/>
      <c r="D1539" s="17"/>
    </row>
    <row r="1540">
      <c r="B1540" s="17"/>
      <c r="C1540" s="17"/>
      <c r="D1540" s="17"/>
    </row>
    <row r="1541">
      <c r="B1541" s="17"/>
      <c r="C1541" s="17"/>
      <c r="D1541" s="17"/>
    </row>
    <row r="1542">
      <c r="B1542" s="17"/>
      <c r="C1542" s="17"/>
      <c r="D1542" s="17"/>
    </row>
    <row r="1543">
      <c r="B1543" s="17"/>
      <c r="C1543" s="17"/>
      <c r="D1543" s="17"/>
    </row>
    <row r="1544">
      <c r="B1544" s="17"/>
      <c r="C1544" s="17"/>
      <c r="D1544" s="17"/>
    </row>
    <row r="1545">
      <c r="B1545" s="17"/>
      <c r="C1545" s="17"/>
      <c r="D1545" s="17"/>
    </row>
    <row r="1546">
      <c r="B1546" s="17"/>
      <c r="C1546" s="17"/>
      <c r="D1546" s="17"/>
    </row>
    <row r="1547">
      <c r="B1547" s="17"/>
      <c r="C1547" s="17"/>
      <c r="D1547" s="17"/>
    </row>
    <row r="1548">
      <c r="B1548" s="17"/>
      <c r="C1548" s="17"/>
      <c r="D1548" s="17"/>
    </row>
    <row r="1549">
      <c r="B1549" s="17"/>
      <c r="C1549" s="17"/>
      <c r="D1549" s="17"/>
    </row>
    <row r="1550">
      <c r="B1550" s="17"/>
      <c r="C1550" s="17"/>
      <c r="D1550" s="17"/>
    </row>
    <row r="1551">
      <c r="B1551" s="17"/>
      <c r="C1551" s="17"/>
      <c r="D1551" s="17"/>
    </row>
    <row r="1552">
      <c r="B1552" s="17"/>
      <c r="C1552" s="17"/>
      <c r="D1552" s="17"/>
    </row>
    <row r="1553">
      <c r="B1553" s="17"/>
      <c r="C1553" s="17"/>
      <c r="D1553" s="17"/>
    </row>
    <row r="1554">
      <c r="B1554" s="17"/>
      <c r="C1554" s="17"/>
      <c r="D1554" s="17"/>
    </row>
    <row r="1555">
      <c r="B1555" s="17"/>
      <c r="C1555" s="17"/>
      <c r="D1555" s="17"/>
    </row>
    <row r="1556">
      <c r="B1556" s="17"/>
      <c r="C1556" s="17"/>
      <c r="D1556" s="17"/>
    </row>
    <row r="1557">
      <c r="B1557" s="17"/>
      <c r="C1557" s="17"/>
      <c r="D1557" s="17"/>
    </row>
    <row r="1558">
      <c r="B1558" s="17"/>
      <c r="C1558" s="17"/>
      <c r="D1558" s="17"/>
    </row>
    <row r="1559">
      <c r="B1559" s="17"/>
      <c r="C1559" s="17"/>
      <c r="D1559" s="17"/>
    </row>
    <row r="1560">
      <c r="B1560" s="17"/>
      <c r="C1560" s="17"/>
      <c r="D1560" s="17"/>
    </row>
    <row r="1561">
      <c r="B1561" s="17"/>
      <c r="C1561" s="17"/>
      <c r="D1561" s="17"/>
    </row>
    <row r="1562">
      <c r="B1562" s="17"/>
      <c r="C1562" s="17"/>
      <c r="D1562" s="17"/>
    </row>
    <row r="1563">
      <c r="B1563" s="17"/>
      <c r="C1563" s="17"/>
      <c r="D1563" s="17"/>
    </row>
    <row r="1564">
      <c r="B1564" s="17"/>
      <c r="C1564" s="17"/>
      <c r="D1564" s="17"/>
    </row>
    <row r="1565">
      <c r="B1565" s="17"/>
      <c r="C1565" s="17"/>
      <c r="D1565" s="17"/>
    </row>
    <row r="1566">
      <c r="B1566" s="17"/>
      <c r="C1566" s="17"/>
      <c r="D1566" s="17"/>
    </row>
    <row r="1567">
      <c r="B1567" s="17"/>
      <c r="C1567" s="17"/>
      <c r="D1567" s="17"/>
    </row>
    <row r="1568">
      <c r="B1568" s="17"/>
      <c r="C1568" s="17"/>
      <c r="D1568" s="17"/>
    </row>
    <row r="1569">
      <c r="B1569" s="17"/>
      <c r="C1569" s="17"/>
      <c r="D1569" s="17"/>
    </row>
    <row r="1570">
      <c r="B1570" s="17"/>
      <c r="C1570" s="17"/>
      <c r="D1570" s="17"/>
    </row>
    <row r="1571">
      <c r="B1571" s="17"/>
      <c r="C1571" s="17"/>
      <c r="D1571" s="17"/>
    </row>
    <row r="1572">
      <c r="B1572" s="17"/>
      <c r="C1572" s="17"/>
      <c r="D1572" s="17"/>
    </row>
    <row r="1573">
      <c r="B1573" s="17"/>
      <c r="C1573" s="17"/>
      <c r="D1573" s="17"/>
    </row>
    <row r="1574">
      <c r="B1574" s="17"/>
      <c r="C1574" s="17"/>
      <c r="D1574" s="17"/>
    </row>
    <row r="1575">
      <c r="B1575" s="17"/>
      <c r="C1575" s="17"/>
      <c r="D1575" s="17"/>
    </row>
    <row r="1576">
      <c r="B1576" s="17"/>
      <c r="C1576" s="17"/>
      <c r="D1576" s="17"/>
    </row>
    <row r="1577">
      <c r="B1577" s="17"/>
      <c r="C1577" s="17"/>
      <c r="D1577" s="17"/>
    </row>
    <row r="1578">
      <c r="B1578" s="17"/>
      <c r="C1578" s="17"/>
      <c r="D1578" s="17"/>
    </row>
    <row r="1579">
      <c r="B1579" s="17"/>
      <c r="C1579" s="17"/>
      <c r="D1579" s="17"/>
    </row>
    <row r="1580">
      <c r="B1580" s="17"/>
      <c r="C1580" s="17"/>
      <c r="D1580" s="17"/>
    </row>
    <row r="1581">
      <c r="B1581" s="17"/>
      <c r="C1581" s="17"/>
      <c r="D1581" s="17"/>
    </row>
    <row r="1582">
      <c r="B1582" s="17"/>
      <c r="C1582" s="17"/>
      <c r="D1582" s="17"/>
    </row>
    <row r="1583">
      <c r="B1583" s="17"/>
      <c r="C1583" s="17"/>
      <c r="D1583" s="17"/>
    </row>
    <row r="1584">
      <c r="B1584" s="17"/>
      <c r="C1584" s="17"/>
      <c r="D1584" s="17"/>
    </row>
    <row r="1585">
      <c r="B1585" s="17"/>
      <c r="C1585" s="17"/>
      <c r="D1585" s="17"/>
    </row>
    <row r="1586">
      <c r="B1586" s="17"/>
      <c r="C1586" s="17"/>
      <c r="D1586" s="17"/>
    </row>
    <row r="1587">
      <c r="B1587" s="17"/>
      <c r="C1587" s="17"/>
      <c r="D1587" s="17"/>
    </row>
    <row r="1588">
      <c r="B1588" s="17"/>
      <c r="C1588" s="17"/>
      <c r="D1588" s="17"/>
    </row>
    <row r="1589">
      <c r="B1589" s="17"/>
      <c r="C1589" s="17"/>
      <c r="D1589" s="17"/>
    </row>
    <row r="1590">
      <c r="B1590" s="17"/>
      <c r="C1590" s="17"/>
      <c r="D1590" s="17"/>
    </row>
    <row r="1591">
      <c r="B1591" s="17"/>
      <c r="C1591" s="17"/>
      <c r="D1591" s="17"/>
    </row>
    <row r="1592">
      <c r="B1592" s="17"/>
      <c r="C1592" s="17"/>
      <c r="D1592" s="17"/>
    </row>
    <row r="1593">
      <c r="B1593" s="17"/>
      <c r="C1593" s="17"/>
      <c r="D1593" s="17"/>
    </row>
    <row r="1594">
      <c r="B1594" s="17"/>
      <c r="C1594" s="17"/>
      <c r="D1594" s="17"/>
    </row>
    <row r="1595">
      <c r="B1595" s="17"/>
      <c r="C1595" s="17"/>
      <c r="D1595" s="17"/>
    </row>
    <row r="1596">
      <c r="B1596" s="17"/>
      <c r="C1596" s="17"/>
      <c r="D1596" s="17"/>
    </row>
    <row r="1597">
      <c r="B1597" s="17"/>
      <c r="C1597" s="17"/>
      <c r="D1597" s="17"/>
    </row>
    <row r="1598">
      <c r="B1598" s="17"/>
      <c r="C1598" s="17"/>
      <c r="D1598" s="17"/>
    </row>
    <row r="1599">
      <c r="B1599" s="17"/>
      <c r="C1599" s="17"/>
      <c r="D1599" s="17"/>
    </row>
    <row r="1600">
      <c r="B1600" s="17"/>
      <c r="C1600" s="17"/>
      <c r="D1600" s="17"/>
    </row>
    <row r="1601">
      <c r="B1601" s="17"/>
      <c r="C1601" s="17"/>
      <c r="D1601" s="17"/>
    </row>
    <row r="1602">
      <c r="B1602" s="17"/>
      <c r="C1602" s="17"/>
      <c r="D1602" s="17"/>
    </row>
    <row r="1603">
      <c r="B1603" s="17"/>
      <c r="C1603" s="17"/>
      <c r="D1603" s="17"/>
    </row>
    <row r="1604">
      <c r="B1604" s="17"/>
      <c r="C1604" s="17"/>
      <c r="D1604" s="17"/>
    </row>
    <row r="1605">
      <c r="B1605" s="17"/>
      <c r="C1605" s="17"/>
      <c r="D1605" s="17"/>
    </row>
    <row r="1606">
      <c r="B1606" s="17"/>
      <c r="C1606" s="17"/>
      <c r="D1606" s="17"/>
    </row>
    <row r="1607">
      <c r="B1607" s="17"/>
      <c r="C1607" s="17"/>
      <c r="D1607" s="17"/>
    </row>
    <row r="1608">
      <c r="B1608" s="17"/>
      <c r="C1608" s="17"/>
      <c r="D1608" s="17"/>
    </row>
    <row r="1609">
      <c r="B1609" s="17"/>
      <c r="C1609" s="17"/>
      <c r="D1609" s="17"/>
    </row>
    <row r="1610">
      <c r="B1610" s="17"/>
      <c r="C1610" s="17"/>
      <c r="D1610" s="17"/>
    </row>
    <row r="1611">
      <c r="B1611" s="17"/>
      <c r="C1611" s="17"/>
      <c r="D1611" s="17"/>
    </row>
    <row r="1612">
      <c r="B1612" s="17"/>
      <c r="C1612" s="17"/>
      <c r="D1612" s="17"/>
    </row>
    <row r="1613">
      <c r="B1613" s="17"/>
      <c r="C1613" s="17"/>
      <c r="D1613" s="17"/>
    </row>
    <row r="1614">
      <c r="B1614" s="17"/>
      <c r="C1614" s="17"/>
      <c r="D1614" s="17"/>
    </row>
    <row r="1615">
      <c r="B1615" s="17"/>
      <c r="C1615" s="17"/>
      <c r="D1615" s="17"/>
    </row>
    <row r="1616">
      <c r="B1616" s="17"/>
      <c r="C1616" s="17"/>
      <c r="D1616" s="17"/>
    </row>
    <row r="1617">
      <c r="B1617" s="17"/>
      <c r="C1617" s="17"/>
      <c r="D1617" s="17"/>
    </row>
    <row r="1618">
      <c r="B1618" s="17"/>
      <c r="C1618" s="17"/>
      <c r="D1618" s="17"/>
    </row>
    <row r="1619">
      <c r="B1619" s="17"/>
      <c r="C1619" s="17"/>
      <c r="D1619" s="17"/>
    </row>
    <row r="1620">
      <c r="B1620" s="17"/>
      <c r="C1620" s="17"/>
      <c r="D1620" s="17"/>
    </row>
    <row r="1621">
      <c r="B1621" s="17"/>
      <c r="C1621" s="17"/>
      <c r="D1621" s="17"/>
    </row>
    <row r="1622">
      <c r="B1622" s="17"/>
      <c r="C1622" s="17"/>
      <c r="D1622" s="17"/>
    </row>
    <row r="1623">
      <c r="B1623" s="17"/>
      <c r="C1623" s="17"/>
      <c r="D1623" s="17"/>
    </row>
    <row r="1624">
      <c r="B1624" s="17"/>
      <c r="C1624" s="17"/>
      <c r="D1624" s="17"/>
    </row>
    <row r="1625">
      <c r="B1625" s="17"/>
      <c r="C1625" s="17"/>
      <c r="D1625" s="17"/>
    </row>
    <row r="1626">
      <c r="B1626" s="17"/>
      <c r="C1626" s="17"/>
      <c r="D1626" s="17"/>
    </row>
    <row r="1627">
      <c r="B1627" s="17"/>
      <c r="C1627" s="17"/>
      <c r="D1627" s="17"/>
    </row>
    <row r="1628">
      <c r="B1628" s="17"/>
      <c r="C1628" s="17"/>
      <c r="D1628" s="17"/>
    </row>
    <row r="1629">
      <c r="B1629" s="17"/>
      <c r="C1629" s="17"/>
      <c r="D1629" s="17"/>
    </row>
    <row r="1630">
      <c r="B1630" s="17"/>
      <c r="C1630" s="17"/>
      <c r="D1630" s="17"/>
    </row>
    <row r="1631">
      <c r="B1631" s="17"/>
      <c r="C1631" s="17"/>
      <c r="D1631" s="17"/>
    </row>
    <row r="1632">
      <c r="B1632" s="17"/>
      <c r="C1632" s="17"/>
      <c r="D1632" s="17"/>
    </row>
    <row r="1633">
      <c r="B1633" s="17"/>
      <c r="C1633" s="17"/>
      <c r="D1633" s="17"/>
    </row>
    <row r="1634">
      <c r="B1634" s="17"/>
      <c r="C1634" s="17"/>
      <c r="D1634" s="17"/>
    </row>
    <row r="1635">
      <c r="B1635" s="17"/>
      <c r="C1635" s="17"/>
      <c r="D1635" s="17"/>
    </row>
    <row r="1636">
      <c r="B1636" s="17"/>
      <c r="C1636" s="17"/>
      <c r="D1636" s="17"/>
    </row>
    <row r="1637">
      <c r="B1637" s="17"/>
      <c r="C1637" s="17"/>
      <c r="D1637" s="17"/>
    </row>
    <row r="1638">
      <c r="B1638" s="17"/>
      <c r="C1638" s="17"/>
      <c r="D1638" s="17"/>
    </row>
    <row r="1639">
      <c r="B1639" s="17"/>
      <c r="C1639" s="17"/>
      <c r="D1639" s="17"/>
    </row>
    <row r="1640">
      <c r="B1640" s="17"/>
      <c r="C1640" s="17"/>
      <c r="D1640" s="17"/>
    </row>
    <row r="1641">
      <c r="B1641" s="17"/>
      <c r="C1641" s="17"/>
      <c r="D1641" s="17"/>
    </row>
    <row r="1642">
      <c r="B1642" s="17"/>
      <c r="C1642" s="17"/>
      <c r="D1642" s="17"/>
    </row>
    <row r="1643">
      <c r="B1643" s="17"/>
      <c r="C1643" s="17"/>
      <c r="D1643" s="17"/>
    </row>
    <row r="1644">
      <c r="B1644" s="17"/>
      <c r="C1644" s="17"/>
      <c r="D1644" s="17"/>
    </row>
    <row r="1645">
      <c r="B1645" s="17"/>
      <c r="C1645" s="17"/>
      <c r="D1645" s="17"/>
    </row>
    <row r="1646">
      <c r="B1646" s="17"/>
      <c r="C1646" s="17"/>
      <c r="D1646" s="17"/>
    </row>
    <row r="1647">
      <c r="B1647" s="17"/>
      <c r="C1647" s="17"/>
      <c r="D1647" s="17"/>
    </row>
    <row r="1648">
      <c r="B1648" s="17"/>
      <c r="C1648" s="17"/>
      <c r="D1648" s="17"/>
    </row>
    <row r="1649">
      <c r="B1649" s="17"/>
      <c r="C1649" s="17"/>
      <c r="D1649" s="17"/>
    </row>
    <row r="1650">
      <c r="B1650" s="17"/>
      <c r="C1650" s="17"/>
      <c r="D1650" s="17"/>
    </row>
    <row r="1651">
      <c r="B1651" s="17"/>
      <c r="C1651" s="17"/>
      <c r="D1651" s="17"/>
    </row>
    <row r="1652">
      <c r="B1652" s="17"/>
      <c r="C1652" s="17"/>
      <c r="D1652" s="17"/>
    </row>
    <row r="1653">
      <c r="B1653" s="17"/>
      <c r="C1653" s="17"/>
      <c r="D1653" s="17"/>
    </row>
    <row r="1654">
      <c r="B1654" s="17"/>
      <c r="C1654" s="17"/>
      <c r="D1654" s="17"/>
    </row>
    <row r="1655">
      <c r="B1655" s="17"/>
      <c r="C1655" s="17"/>
      <c r="D1655" s="17"/>
    </row>
    <row r="1656">
      <c r="B1656" s="17"/>
      <c r="C1656" s="17"/>
      <c r="D1656" s="17"/>
    </row>
    <row r="1657">
      <c r="B1657" s="17"/>
      <c r="C1657" s="17"/>
      <c r="D1657" s="17"/>
    </row>
    <row r="1658">
      <c r="B1658" s="17"/>
      <c r="C1658" s="17"/>
      <c r="D1658" s="17"/>
    </row>
    <row r="1659">
      <c r="B1659" s="17"/>
      <c r="C1659" s="17"/>
      <c r="D1659" s="17"/>
    </row>
    <row r="1660">
      <c r="B1660" s="17"/>
      <c r="C1660" s="17"/>
      <c r="D1660" s="17"/>
    </row>
    <row r="1661">
      <c r="B1661" s="17"/>
      <c r="C1661" s="17"/>
      <c r="D1661" s="17"/>
    </row>
    <row r="1662">
      <c r="B1662" s="17"/>
      <c r="C1662" s="17"/>
      <c r="D1662" s="17"/>
    </row>
    <row r="1663">
      <c r="B1663" s="17"/>
      <c r="C1663" s="17"/>
      <c r="D1663" s="17"/>
    </row>
    <row r="1664">
      <c r="B1664" s="17"/>
      <c r="C1664" s="17"/>
      <c r="D1664" s="17"/>
    </row>
    <row r="1665">
      <c r="B1665" s="17"/>
      <c r="C1665" s="17"/>
      <c r="D1665" s="17"/>
    </row>
    <row r="1666">
      <c r="B1666" s="17"/>
      <c r="C1666" s="17"/>
      <c r="D1666" s="17"/>
    </row>
    <row r="1667">
      <c r="B1667" s="17"/>
      <c r="C1667" s="17"/>
      <c r="D1667" s="17"/>
    </row>
    <row r="1668">
      <c r="B1668" s="17"/>
      <c r="C1668" s="17"/>
      <c r="D1668" s="17"/>
    </row>
    <row r="1669">
      <c r="B1669" s="17"/>
      <c r="C1669" s="17"/>
      <c r="D1669" s="17"/>
    </row>
    <row r="1670">
      <c r="B1670" s="17"/>
      <c r="C1670" s="17"/>
      <c r="D1670" s="17"/>
    </row>
    <row r="1671">
      <c r="B1671" s="17"/>
      <c r="C1671" s="17"/>
      <c r="D1671" s="17"/>
    </row>
    <row r="1672">
      <c r="B1672" s="17"/>
      <c r="C1672" s="17"/>
      <c r="D1672" s="17"/>
    </row>
    <row r="1673">
      <c r="B1673" s="17"/>
      <c r="C1673" s="17"/>
      <c r="D1673" s="17"/>
    </row>
    <row r="1674">
      <c r="B1674" s="17"/>
      <c r="C1674" s="17"/>
      <c r="D1674" s="17"/>
    </row>
    <row r="1675">
      <c r="B1675" s="17"/>
      <c r="C1675" s="17"/>
      <c r="D1675" s="17"/>
    </row>
    <row r="1676">
      <c r="B1676" s="17"/>
      <c r="C1676" s="17"/>
      <c r="D1676" s="17"/>
    </row>
    <row r="1677">
      <c r="B1677" s="17"/>
      <c r="C1677" s="17"/>
      <c r="D1677" s="17"/>
    </row>
    <row r="1678">
      <c r="B1678" s="17"/>
      <c r="C1678" s="17"/>
      <c r="D1678" s="17"/>
    </row>
    <row r="1679">
      <c r="B1679" s="17"/>
      <c r="C1679" s="17"/>
      <c r="D1679" s="17"/>
    </row>
    <row r="1680">
      <c r="B1680" s="17"/>
      <c r="C1680" s="17"/>
      <c r="D1680" s="17"/>
    </row>
    <row r="1681">
      <c r="B1681" s="17"/>
      <c r="C1681" s="17"/>
      <c r="D1681" s="17"/>
    </row>
    <row r="1682">
      <c r="B1682" s="17"/>
      <c r="C1682" s="17"/>
      <c r="D1682" s="17"/>
    </row>
    <row r="1683">
      <c r="B1683" s="17"/>
      <c r="C1683" s="17"/>
      <c r="D1683" s="17"/>
    </row>
    <row r="1684">
      <c r="B1684" s="17"/>
      <c r="C1684" s="17"/>
      <c r="D1684" s="17"/>
    </row>
    <row r="1685">
      <c r="B1685" s="17"/>
      <c r="C1685" s="17"/>
      <c r="D1685" s="17"/>
    </row>
    <row r="1686">
      <c r="B1686" s="17"/>
      <c r="C1686" s="17"/>
      <c r="D1686" s="17"/>
    </row>
    <row r="1687">
      <c r="B1687" s="17"/>
      <c r="C1687" s="17"/>
      <c r="D1687" s="17"/>
    </row>
    <row r="1688">
      <c r="B1688" s="17"/>
      <c r="C1688" s="17"/>
      <c r="D1688" s="17"/>
    </row>
    <row r="1689">
      <c r="B1689" s="17"/>
      <c r="C1689" s="17"/>
      <c r="D1689" s="17"/>
    </row>
    <row r="1690">
      <c r="B1690" s="17"/>
      <c r="C1690" s="17"/>
      <c r="D1690" s="17"/>
    </row>
    <row r="1691">
      <c r="B1691" s="17"/>
      <c r="C1691" s="17"/>
      <c r="D1691" s="17"/>
    </row>
    <row r="1692">
      <c r="B1692" s="17"/>
      <c r="C1692" s="17"/>
      <c r="D1692" s="17"/>
    </row>
    <row r="1693">
      <c r="B1693" s="17"/>
      <c r="C1693" s="17"/>
      <c r="D1693" s="17"/>
    </row>
    <row r="1694">
      <c r="B1694" s="17"/>
      <c r="C1694" s="17"/>
      <c r="D1694" s="17"/>
    </row>
    <row r="1695">
      <c r="B1695" s="17"/>
      <c r="C1695" s="17"/>
      <c r="D1695" s="17"/>
    </row>
    <row r="1696">
      <c r="B1696" s="17"/>
      <c r="C1696" s="17"/>
      <c r="D1696" s="17"/>
    </row>
    <row r="1697">
      <c r="B1697" s="17"/>
      <c r="C1697" s="17"/>
      <c r="D1697" s="17"/>
    </row>
    <row r="1698">
      <c r="B1698" s="17"/>
      <c r="C1698" s="17"/>
      <c r="D1698" s="17"/>
    </row>
    <row r="1699">
      <c r="B1699" s="17"/>
      <c r="C1699" s="17"/>
      <c r="D1699" s="17"/>
    </row>
    <row r="1700">
      <c r="B1700" s="17"/>
      <c r="C1700" s="17"/>
      <c r="D1700" s="17"/>
    </row>
    <row r="1701">
      <c r="B1701" s="17"/>
      <c r="C1701" s="17"/>
      <c r="D1701" s="17"/>
    </row>
    <row r="1702">
      <c r="B1702" s="17"/>
      <c r="C1702" s="17"/>
      <c r="D1702" s="17"/>
    </row>
    <row r="1703">
      <c r="B1703" s="17"/>
      <c r="C1703" s="17"/>
      <c r="D1703" s="17"/>
    </row>
    <row r="1704">
      <c r="B1704" s="17"/>
      <c r="C1704" s="17"/>
      <c r="D1704" s="17"/>
    </row>
    <row r="1705">
      <c r="B1705" s="17"/>
      <c r="C1705" s="17"/>
      <c r="D1705" s="17"/>
    </row>
    <row r="1706">
      <c r="B1706" s="17"/>
      <c r="C1706" s="17"/>
      <c r="D1706" s="17"/>
    </row>
    <row r="1707">
      <c r="B1707" s="17"/>
      <c r="C1707" s="17"/>
      <c r="D1707" s="17"/>
    </row>
    <row r="1708">
      <c r="B1708" s="17"/>
      <c r="C1708" s="17"/>
      <c r="D1708" s="17"/>
    </row>
    <row r="1709">
      <c r="B1709" s="17"/>
      <c r="C1709" s="17"/>
      <c r="D1709" s="17"/>
    </row>
    <row r="1710">
      <c r="B1710" s="17"/>
      <c r="C1710" s="17"/>
      <c r="D1710" s="17"/>
    </row>
    <row r="1711">
      <c r="B1711" s="17"/>
      <c r="C1711" s="17"/>
      <c r="D1711" s="17"/>
    </row>
    <row r="1712">
      <c r="B1712" s="17"/>
      <c r="C1712" s="17"/>
      <c r="D1712" s="17"/>
    </row>
    <row r="1713">
      <c r="B1713" s="17"/>
      <c r="C1713" s="17"/>
      <c r="D1713" s="17"/>
    </row>
    <row r="1714">
      <c r="B1714" s="17"/>
      <c r="C1714" s="17"/>
      <c r="D1714" s="17"/>
    </row>
    <row r="1715">
      <c r="B1715" s="17"/>
      <c r="C1715" s="17"/>
      <c r="D1715" s="17"/>
    </row>
    <row r="1716">
      <c r="B1716" s="17"/>
      <c r="C1716" s="17"/>
      <c r="D1716" s="17"/>
    </row>
    <row r="1717">
      <c r="B1717" s="17"/>
      <c r="C1717" s="17"/>
      <c r="D1717" s="17"/>
    </row>
    <row r="1718">
      <c r="B1718" s="17"/>
      <c r="C1718" s="17"/>
      <c r="D1718" s="17"/>
    </row>
    <row r="1719">
      <c r="B1719" s="17"/>
      <c r="C1719" s="17"/>
      <c r="D1719" s="17"/>
    </row>
    <row r="1720">
      <c r="B1720" s="17"/>
      <c r="C1720" s="17"/>
      <c r="D1720" s="17"/>
    </row>
    <row r="1721">
      <c r="B1721" s="17"/>
      <c r="C1721" s="17"/>
      <c r="D1721" s="17"/>
    </row>
    <row r="1722">
      <c r="B1722" s="17"/>
      <c r="C1722" s="17"/>
      <c r="D1722" s="17"/>
    </row>
    <row r="1723">
      <c r="B1723" s="17"/>
      <c r="C1723" s="17"/>
      <c r="D1723" s="17"/>
    </row>
    <row r="1724">
      <c r="B1724" s="17"/>
      <c r="C1724" s="17"/>
      <c r="D1724" s="17"/>
    </row>
    <row r="1725">
      <c r="B1725" s="17"/>
      <c r="C1725" s="17"/>
      <c r="D1725" s="17"/>
    </row>
    <row r="1726">
      <c r="B1726" s="17"/>
      <c r="C1726" s="17"/>
      <c r="D1726" s="17"/>
    </row>
    <row r="1727">
      <c r="B1727" s="17"/>
      <c r="C1727" s="17"/>
      <c r="D1727" s="17"/>
    </row>
    <row r="1728">
      <c r="B1728" s="17"/>
      <c r="C1728" s="17"/>
      <c r="D1728" s="17"/>
    </row>
    <row r="1729">
      <c r="B1729" s="17"/>
      <c r="C1729" s="17"/>
      <c r="D1729" s="17"/>
    </row>
    <row r="1730">
      <c r="B1730" s="17"/>
      <c r="C1730" s="17"/>
      <c r="D1730" s="17"/>
    </row>
    <row r="1731">
      <c r="B1731" s="17"/>
      <c r="C1731" s="17"/>
      <c r="D1731" s="17"/>
    </row>
    <row r="1732">
      <c r="B1732" s="17"/>
      <c r="C1732" s="17"/>
      <c r="D1732" s="17"/>
    </row>
    <row r="1733">
      <c r="B1733" s="17"/>
      <c r="C1733" s="17"/>
      <c r="D1733" s="17"/>
    </row>
    <row r="1734">
      <c r="B1734" s="17"/>
      <c r="C1734" s="17"/>
      <c r="D1734" s="17"/>
    </row>
    <row r="1735">
      <c r="B1735" s="17"/>
      <c r="C1735" s="17"/>
      <c r="D1735" s="17"/>
    </row>
    <row r="1736">
      <c r="B1736" s="17"/>
      <c r="C1736" s="17"/>
      <c r="D1736" s="17"/>
    </row>
    <row r="1737">
      <c r="B1737" s="17"/>
      <c r="C1737" s="17"/>
      <c r="D1737" s="17"/>
    </row>
    <row r="1738">
      <c r="B1738" s="17"/>
      <c r="C1738" s="17"/>
      <c r="D1738" s="17"/>
    </row>
    <row r="1739">
      <c r="B1739" s="17"/>
      <c r="C1739" s="17"/>
      <c r="D1739" s="17"/>
    </row>
    <row r="1740">
      <c r="B1740" s="17"/>
      <c r="C1740" s="17"/>
      <c r="D1740" s="17"/>
    </row>
    <row r="1741">
      <c r="B1741" s="17"/>
      <c r="C1741" s="17"/>
      <c r="D1741" s="17"/>
    </row>
    <row r="1742">
      <c r="B1742" s="17"/>
      <c r="C1742" s="17"/>
      <c r="D1742" s="17"/>
    </row>
    <row r="1743">
      <c r="B1743" s="17"/>
      <c r="C1743" s="17"/>
      <c r="D1743" s="17"/>
    </row>
    <row r="1744">
      <c r="B1744" s="17"/>
      <c r="C1744" s="17"/>
      <c r="D1744" s="17"/>
    </row>
    <row r="1745">
      <c r="B1745" s="17"/>
      <c r="C1745" s="17"/>
      <c r="D1745" s="17"/>
    </row>
    <row r="1746">
      <c r="B1746" s="17"/>
      <c r="C1746" s="17"/>
      <c r="D1746" s="17"/>
    </row>
    <row r="1747">
      <c r="B1747" s="17"/>
      <c r="C1747" s="17"/>
      <c r="D1747" s="17"/>
    </row>
    <row r="1748">
      <c r="B1748" s="17"/>
      <c r="C1748" s="17"/>
      <c r="D1748" s="17"/>
    </row>
    <row r="1749">
      <c r="B1749" s="17"/>
      <c r="C1749" s="17"/>
      <c r="D1749" s="17"/>
    </row>
    <row r="1750">
      <c r="B1750" s="17"/>
      <c r="C1750" s="17"/>
      <c r="D1750" s="17"/>
    </row>
    <row r="1751">
      <c r="B1751" s="17"/>
      <c r="C1751" s="17"/>
      <c r="D1751" s="17"/>
    </row>
    <row r="1752">
      <c r="B1752" s="17"/>
      <c r="C1752" s="17"/>
      <c r="D1752" s="17"/>
    </row>
    <row r="1753">
      <c r="B1753" s="17"/>
      <c r="C1753" s="17"/>
      <c r="D1753" s="17"/>
    </row>
    <row r="1754">
      <c r="B1754" s="17"/>
      <c r="C1754" s="17"/>
      <c r="D1754" s="17"/>
    </row>
    <row r="1755">
      <c r="B1755" s="17"/>
      <c r="C1755" s="17"/>
      <c r="D1755" s="17"/>
    </row>
    <row r="1756">
      <c r="B1756" s="17"/>
      <c r="C1756" s="17"/>
      <c r="D1756" s="17"/>
    </row>
    <row r="1757">
      <c r="B1757" s="17"/>
      <c r="C1757" s="17"/>
      <c r="D1757" s="17"/>
    </row>
    <row r="1758">
      <c r="B1758" s="17"/>
      <c r="C1758" s="17"/>
      <c r="D1758" s="17"/>
    </row>
    <row r="1759">
      <c r="B1759" s="17"/>
      <c r="C1759" s="17"/>
      <c r="D1759" s="17"/>
    </row>
    <row r="1760">
      <c r="B1760" s="17"/>
      <c r="C1760" s="17"/>
      <c r="D1760" s="17"/>
    </row>
    <row r="1761">
      <c r="B1761" s="17"/>
      <c r="C1761" s="17"/>
      <c r="D1761" s="17"/>
    </row>
    <row r="1762">
      <c r="B1762" s="17"/>
      <c r="C1762" s="17"/>
      <c r="D1762" s="17"/>
    </row>
    <row r="1763">
      <c r="B1763" s="17"/>
      <c r="C1763" s="17"/>
      <c r="D1763" s="17"/>
    </row>
    <row r="1764">
      <c r="B1764" s="17"/>
      <c r="C1764" s="17"/>
      <c r="D1764" s="17"/>
    </row>
    <row r="1765">
      <c r="B1765" s="17"/>
      <c r="C1765" s="17"/>
      <c r="D1765" s="17"/>
    </row>
    <row r="1766">
      <c r="B1766" s="17"/>
      <c r="C1766" s="17"/>
      <c r="D1766" s="17"/>
    </row>
    <row r="1767">
      <c r="B1767" s="17"/>
      <c r="C1767" s="17"/>
      <c r="D1767" s="17"/>
    </row>
    <row r="1768">
      <c r="B1768" s="17"/>
      <c r="C1768" s="17"/>
      <c r="D1768" s="17"/>
    </row>
    <row r="1769">
      <c r="B1769" s="17"/>
      <c r="C1769" s="17"/>
      <c r="D1769" s="17"/>
    </row>
    <row r="1770">
      <c r="B1770" s="17"/>
      <c r="C1770" s="17"/>
      <c r="D1770" s="17"/>
    </row>
    <row r="1771">
      <c r="B1771" s="17"/>
      <c r="C1771" s="17"/>
      <c r="D1771" s="17"/>
    </row>
    <row r="1772">
      <c r="B1772" s="17"/>
      <c r="C1772" s="17"/>
      <c r="D1772" s="17"/>
    </row>
    <row r="1773">
      <c r="B1773" s="17"/>
      <c r="C1773" s="17"/>
      <c r="D1773" s="17"/>
    </row>
    <row r="1774">
      <c r="B1774" s="17"/>
      <c r="C1774" s="17"/>
      <c r="D1774" s="17"/>
    </row>
    <row r="1775">
      <c r="B1775" s="17"/>
      <c r="C1775" s="17"/>
      <c r="D1775" s="17"/>
    </row>
    <row r="1776">
      <c r="B1776" s="17"/>
      <c r="C1776" s="17"/>
      <c r="D1776" s="17"/>
    </row>
    <row r="1777">
      <c r="B1777" s="17"/>
      <c r="C1777" s="17"/>
      <c r="D1777" s="17"/>
    </row>
    <row r="1778">
      <c r="B1778" s="17"/>
      <c r="C1778" s="17"/>
      <c r="D1778" s="17"/>
    </row>
    <row r="1779">
      <c r="B1779" s="17"/>
      <c r="C1779" s="17"/>
      <c r="D1779" s="17"/>
    </row>
    <row r="1780">
      <c r="B1780" s="17"/>
      <c r="C1780" s="17"/>
      <c r="D1780" s="17"/>
    </row>
    <row r="1781">
      <c r="B1781" s="17"/>
      <c r="C1781" s="17"/>
      <c r="D1781" s="17"/>
    </row>
    <row r="1782">
      <c r="B1782" s="17"/>
      <c r="C1782" s="17"/>
      <c r="D1782" s="17"/>
    </row>
    <row r="1783">
      <c r="B1783" s="17"/>
      <c r="C1783" s="17"/>
      <c r="D1783" s="17"/>
    </row>
    <row r="1784">
      <c r="B1784" s="17"/>
      <c r="C1784" s="17"/>
      <c r="D1784" s="17"/>
    </row>
    <row r="1785">
      <c r="B1785" s="17"/>
      <c r="C1785" s="17"/>
      <c r="D1785" s="17"/>
    </row>
    <row r="1786">
      <c r="B1786" s="17"/>
      <c r="C1786" s="17"/>
      <c r="D1786" s="17"/>
    </row>
    <row r="1787">
      <c r="B1787" s="17"/>
      <c r="C1787" s="17"/>
      <c r="D1787" s="17"/>
    </row>
    <row r="1788">
      <c r="B1788" s="17"/>
      <c r="C1788" s="17"/>
      <c r="D1788" s="17"/>
    </row>
    <row r="1789">
      <c r="B1789" s="17"/>
      <c r="C1789" s="17"/>
      <c r="D1789" s="17"/>
    </row>
    <row r="1790">
      <c r="B1790" s="17"/>
      <c r="C1790" s="17"/>
      <c r="D1790" s="17"/>
    </row>
    <row r="1791">
      <c r="B1791" s="17"/>
      <c r="C1791" s="17"/>
      <c r="D1791" s="17"/>
    </row>
    <row r="1792">
      <c r="B1792" s="17"/>
      <c r="C1792" s="17"/>
      <c r="D1792" s="17"/>
    </row>
    <row r="1793">
      <c r="B1793" s="17"/>
      <c r="C1793" s="17"/>
      <c r="D1793" s="17"/>
    </row>
    <row r="1794">
      <c r="B1794" s="17"/>
      <c r="C1794" s="17"/>
      <c r="D1794" s="17"/>
    </row>
    <row r="1795">
      <c r="B1795" s="17"/>
      <c r="C1795" s="17"/>
      <c r="D1795" s="17"/>
    </row>
    <row r="1796">
      <c r="B1796" s="17"/>
      <c r="C1796" s="17"/>
      <c r="D1796" s="17"/>
    </row>
    <row r="1797">
      <c r="B1797" s="17"/>
      <c r="C1797" s="17"/>
      <c r="D1797" s="17"/>
    </row>
    <row r="1798">
      <c r="B1798" s="17"/>
      <c r="C1798" s="17"/>
      <c r="D1798" s="17"/>
    </row>
    <row r="1799">
      <c r="B1799" s="17"/>
      <c r="C1799" s="17"/>
      <c r="D1799" s="17"/>
    </row>
    <row r="1800">
      <c r="B1800" s="17"/>
      <c r="C1800" s="17"/>
      <c r="D1800" s="17"/>
    </row>
    <row r="1801">
      <c r="B1801" s="17"/>
      <c r="C1801" s="17"/>
      <c r="D1801" s="17"/>
    </row>
    <row r="1802">
      <c r="B1802" s="17"/>
      <c r="C1802" s="17"/>
      <c r="D1802" s="17"/>
    </row>
    <row r="1803">
      <c r="B1803" s="17"/>
      <c r="C1803" s="17"/>
      <c r="D1803" s="17"/>
    </row>
    <row r="1804">
      <c r="B1804" s="17"/>
      <c r="C1804" s="17"/>
      <c r="D1804" s="17"/>
    </row>
    <row r="1805">
      <c r="B1805" s="17"/>
      <c r="C1805" s="17"/>
      <c r="D1805" s="17"/>
    </row>
    <row r="1806">
      <c r="B1806" s="17"/>
      <c r="C1806" s="17"/>
      <c r="D1806" s="17"/>
    </row>
    <row r="1807">
      <c r="B1807" s="17"/>
      <c r="C1807" s="17"/>
      <c r="D1807" s="17"/>
    </row>
    <row r="1808">
      <c r="B1808" s="17"/>
      <c r="C1808" s="17"/>
      <c r="D1808" s="17"/>
    </row>
    <row r="1809">
      <c r="B1809" s="17"/>
      <c r="C1809" s="17"/>
      <c r="D1809" s="17"/>
    </row>
    <row r="1810">
      <c r="B1810" s="17"/>
      <c r="C1810" s="17"/>
      <c r="D1810" s="17"/>
    </row>
    <row r="1811">
      <c r="B1811" s="17"/>
      <c r="C1811" s="17"/>
      <c r="D1811" s="17"/>
    </row>
    <row r="1812">
      <c r="B1812" s="17"/>
      <c r="C1812" s="17"/>
      <c r="D1812" s="17"/>
    </row>
    <row r="1813">
      <c r="B1813" s="17"/>
      <c r="C1813" s="17"/>
      <c r="D1813" s="17"/>
    </row>
    <row r="1814">
      <c r="B1814" s="17"/>
      <c r="C1814" s="17"/>
      <c r="D1814" s="17"/>
    </row>
    <row r="1815">
      <c r="B1815" s="17"/>
      <c r="C1815" s="17"/>
      <c r="D1815" s="17"/>
    </row>
    <row r="1816">
      <c r="B1816" s="17"/>
      <c r="C1816" s="17"/>
      <c r="D1816" s="17"/>
    </row>
    <row r="1817">
      <c r="B1817" s="17"/>
      <c r="C1817" s="17"/>
      <c r="D1817" s="17"/>
    </row>
    <row r="1818">
      <c r="B1818" s="17"/>
      <c r="C1818" s="17"/>
      <c r="D1818" s="17"/>
    </row>
    <row r="1819">
      <c r="B1819" s="17"/>
      <c r="C1819" s="17"/>
      <c r="D1819" s="17"/>
    </row>
    <row r="1820">
      <c r="B1820" s="17"/>
      <c r="C1820" s="17"/>
      <c r="D1820" s="17"/>
    </row>
    <row r="1821">
      <c r="B1821" s="17"/>
      <c r="C1821" s="17"/>
      <c r="D1821" s="17"/>
    </row>
    <row r="1822">
      <c r="B1822" s="17"/>
      <c r="C1822" s="17"/>
      <c r="D1822" s="17"/>
    </row>
    <row r="1823">
      <c r="B1823" s="17"/>
      <c r="C1823" s="17"/>
      <c r="D1823" s="17"/>
    </row>
    <row r="1824">
      <c r="B1824" s="17"/>
      <c r="C1824" s="17"/>
      <c r="D1824" s="17"/>
    </row>
    <row r="1825">
      <c r="B1825" s="17"/>
      <c r="C1825" s="17"/>
      <c r="D1825" s="17"/>
    </row>
    <row r="1826">
      <c r="B1826" s="17"/>
      <c r="C1826" s="17"/>
      <c r="D1826" s="17"/>
    </row>
    <row r="1827">
      <c r="B1827" s="17"/>
      <c r="C1827" s="17"/>
      <c r="D1827" s="17"/>
    </row>
    <row r="1828">
      <c r="B1828" s="17"/>
      <c r="C1828" s="17"/>
      <c r="D1828" s="17"/>
    </row>
    <row r="1829">
      <c r="B1829" s="17"/>
      <c r="C1829" s="17"/>
      <c r="D1829" s="17"/>
    </row>
    <row r="1830">
      <c r="B1830" s="17"/>
      <c r="C1830" s="17"/>
      <c r="D1830" s="17"/>
    </row>
    <row r="1831">
      <c r="B1831" s="17"/>
      <c r="C1831" s="17"/>
      <c r="D1831" s="17"/>
    </row>
    <row r="1832">
      <c r="B1832" s="17"/>
      <c r="C1832" s="17"/>
      <c r="D1832" s="17"/>
    </row>
    <row r="1833">
      <c r="B1833" s="17"/>
      <c r="C1833" s="17"/>
      <c r="D1833" s="17"/>
    </row>
    <row r="1834">
      <c r="B1834" s="17"/>
      <c r="C1834" s="17"/>
      <c r="D1834" s="17"/>
    </row>
    <row r="1835">
      <c r="B1835" s="17"/>
      <c r="C1835" s="17"/>
      <c r="D1835" s="17"/>
    </row>
    <row r="1836">
      <c r="B1836" s="17"/>
      <c r="C1836" s="17"/>
      <c r="D1836" s="17"/>
    </row>
    <row r="1837">
      <c r="B1837" s="17"/>
      <c r="C1837" s="17"/>
      <c r="D1837" s="17"/>
    </row>
    <row r="1838">
      <c r="B1838" s="17"/>
      <c r="C1838" s="17"/>
      <c r="D1838" s="17"/>
    </row>
    <row r="1839">
      <c r="B1839" s="17"/>
      <c r="C1839" s="17"/>
      <c r="D1839" s="17"/>
    </row>
    <row r="1840">
      <c r="B1840" s="17"/>
      <c r="C1840" s="17"/>
      <c r="D1840" s="17"/>
    </row>
    <row r="1841">
      <c r="B1841" s="17"/>
      <c r="C1841" s="17"/>
      <c r="D1841" s="17"/>
    </row>
    <row r="1842">
      <c r="B1842" s="17"/>
      <c r="C1842" s="17"/>
      <c r="D1842" s="17"/>
    </row>
    <row r="1843">
      <c r="B1843" s="17"/>
      <c r="C1843" s="17"/>
      <c r="D1843" s="17"/>
    </row>
    <row r="1844">
      <c r="B1844" s="17"/>
      <c r="C1844" s="17"/>
      <c r="D1844" s="17"/>
    </row>
    <row r="1845">
      <c r="B1845" s="17"/>
      <c r="C1845" s="17"/>
      <c r="D1845" s="17"/>
    </row>
    <row r="1846">
      <c r="B1846" s="17"/>
      <c r="C1846" s="17"/>
      <c r="D1846" s="17"/>
    </row>
    <row r="1847">
      <c r="B1847" s="17"/>
      <c r="C1847" s="17"/>
      <c r="D1847" s="17"/>
    </row>
    <row r="1848">
      <c r="B1848" s="17"/>
      <c r="C1848" s="17"/>
      <c r="D1848" s="17"/>
    </row>
    <row r="1849">
      <c r="B1849" s="17"/>
      <c r="C1849" s="17"/>
      <c r="D1849" s="17"/>
    </row>
    <row r="1850">
      <c r="B1850" s="17"/>
      <c r="C1850" s="17"/>
      <c r="D1850" s="17"/>
    </row>
    <row r="1851">
      <c r="B1851" s="17"/>
      <c r="C1851" s="17"/>
      <c r="D1851" s="17"/>
    </row>
    <row r="1852">
      <c r="B1852" s="17"/>
      <c r="C1852" s="17"/>
      <c r="D1852" s="17"/>
    </row>
    <row r="1853">
      <c r="B1853" s="17"/>
      <c r="C1853" s="17"/>
      <c r="D1853" s="17"/>
    </row>
    <row r="1854">
      <c r="B1854" s="17"/>
      <c r="C1854" s="17"/>
      <c r="D1854" s="17"/>
    </row>
    <row r="1855">
      <c r="B1855" s="17"/>
      <c r="C1855" s="17"/>
      <c r="D1855" s="17"/>
    </row>
    <row r="1856">
      <c r="B1856" s="17"/>
      <c r="C1856" s="17"/>
      <c r="D1856" s="17"/>
    </row>
    <row r="1857">
      <c r="B1857" s="17"/>
      <c r="C1857" s="17"/>
      <c r="D1857" s="17"/>
    </row>
    <row r="1858">
      <c r="B1858" s="17"/>
      <c r="C1858" s="17"/>
      <c r="D1858" s="17"/>
    </row>
    <row r="1859">
      <c r="B1859" s="17"/>
      <c r="C1859" s="17"/>
      <c r="D1859" s="17"/>
    </row>
    <row r="1860">
      <c r="B1860" s="17"/>
      <c r="C1860" s="17"/>
      <c r="D1860" s="17"/>
    </row>
    <row r="1861">
      <c r="B1861" s="17"/>
      <c r="C1861" s="17"/>
      <c r="D1861" s="17"/>
    </row>
    <row r="1862">
      <c r="B1862" s="17"/>
      <c r="C1862" s="17"/>
      <c r="D1862" s="17"/>
    </row>
    <row r="1863">
      <c r="B1863" s="17"/>
      <c r="C1863" s="17"/>
      <c r="D1863" s="17"/>
    </row>
    <row r="1864">
      <c r="B1864" s="17"/>
      <c r="C1864" s="17"/>
      <c r="D1864" s="17"/>
    </row>
    <row r="1865">
      <c r="B1865" s="17"/>
      <c r="C1865" s="17"/>
      <c r="D1865" s="17"/>
    </row>
    <row r="1866">
      <c r="B1866" s="17"/>
      <c r="C1866" s="17"/>
      <c r="D1866" s="17"/>
    </row>
    <row r="1867">
      <c r="B1867" s="17"/>
      <c r="C1867" s="17"/>
      <c r="D1867" s="17"/>
    </row>
    <row r="1868">
      <c r="B1868" s="17"/>
      <c r="C1868" s="17"/>
      <c r="D1868" s="17"/>
    </row>
    <row r="1869">
      <c r="B1869" s="17"/>
      <c r="C1869" s="17"/>
      <c r="D1869" s="17"/>
    </row>
    <row r="1870">
      <c r="B1870" s="17"/>
      <c r="C1870" s="17"/>
      <c r="D1870" s="17"/>
    </row>
    <row r="1871">
      <c r="B1871" s="17"/>
      <c r="C1871" s="17"/>
      <c r="D1871" s="17"/>
    </row>
    <row r="1872">
      <c r="B1872" s="17"/>
      <c r="C1872" s="17"/>
      <c r="D1872" s="17"/>
    </row>
    <row r="1873">
      <c r="B1873" s="17"/>
      <c r="C1873" s="17"/>
      <c r="D1873" s="17"/>
    </row>
    <row r="1874">
      <c r="B1874" s="17"/>
      <c r="C1874" s="17"/>
      <c r="D1874" s="17"/>
    </row>
    <row r="1875">
      <c r="B1875" s="17"/>
      <c r="C1875" s="17"/>
      <c r="D1875" s="17"/>
    </row>
    <row r="1876">
      <c r="B1876" s="17"/>
      <c r="C1876" s="17"/>
      <c r="D1876" s="17"/>
    </row>
    <row r="1877">
      <c r="B1877" s="17"/>
      <c r="C1877" s="17"/>
      <c r="D1877" s="17"/>
    </row>
    <row r="1878">
      <c r="B1878" s="17"/>
      <c r="C1878" s="17"/>
      <c r="D1878" s="17"/>
    </row>
    <row r="1879">
      <c r="B1879" s="17"/>
      <c r="C1879" s="17"/>
      <c r="D1879" s="17"/>
    </row>
    <row r="1880">
      <c r="B1880" s="17"/>
      <c r="C1880" s="17"/>
      <c r="D1880" s="17"/>
    </row>
    <row r="1881">
      <c r="B1881" s="17"/>
      <c r="C1881" s="17"/>
      <c r="D1881" s="17"/>
    </row>
    <row r="1882">
      <c r="B1882" s="17"/>
      <c r="C1882" s="17"/>
      <c r="D1882" s="17"/>
    </row>
    <row r="1883">
      <c r="B1883" s="17"/>
      <c r="C1883" s="17"/>
      <c r="D1883" s="17"/>
    </row>
    <row r="1884">
      <c r="B1884" s="17"/>
      <c r="C1884" s="17"/>
      <c r="D1884" s="17"/>
    </row>
    <row r="1885">
      <c r="B1885" s="17"/>
      <c r="C1885" s="17"/>
      <c r="D1885" s="17"/>
    </row>
    <row r="1886">
      <c r="B1886" s="17"/>
      <c r="C1886" s="17"/>
      <c r="D1886" s="17"/>
    </row>
    <row r="1887">
      <c r="B1887" s="17"/>
      <c r="C1887" s="17"/>
      <c r="D1887" s="17"/>
    </row>
    <row r="1888">
      <c r="B1888" s="17"/>
      <c r="C1888" s="17"/>
      <c r="D1888" s="17"/>
    </row>
    <row r="1889">
      <c r="B1889" s="17"/>
      <c r="C1889" s="17"/>
      <c r="D1889" s="17"/>
    </row>
    <row r="1890">
      <c r="B1890" s="17"/>
      <c r="C1890" s="17"/>
      <c r="D1890" s="17"/>
    </row>
    <row r="1891">
      <c r="B1891" s="17"/>
      <c r="C1891" s="17"/>
      <c r="D1891" s="17"/>
    </row>
    <row r="1892">
      <c r="B1892" s="17"/>
      <c r="C1892" s="17"/>
      <c r="D1892" s="17"/>
    </row>
    <row r="1893">
      <c r="B1893" s="17"/>
      <c r="C1893" s="17"/>
      <c r="D1893" s="17"/>
    </row>
    <row r="1894">
      <c r="B1894" s="17"/>
      <c r="C1894" s="17"/>
      <c r="D1894" s="17"/>
    </row>
    <row r="1895">
      <c r="B1895" s="17"/>
      <c r="C1895" s="17"/>
      <c r="D1895" s="17"/>
    </row>
    <row r="1896">
      <c r="B1896" s="17"/>
      <c r="C1896" s="17"/>
      <c r="D1896" s="17"/>
    </row>
    <row r="1897">
      <c r="B1897" s="17"/>
      <c r="C1897" s="17"/>
      <c r="D1897" s="17"/>
    </row>
    <row r="1898">
      <c r="B1898" s="17"/>
      <c r="C1898" s="17"/>
      <c r="D1898" s="17"/>
    </row>
    <row r="1899">
      <c r="B1899" s="17"/>
      <c r="C1899" s="17"/>
      <c r="D1899" s="17"/>
    </row>
    <row r="1900">
      <c r="B1900" s="17"/>
      <c r="C1900" s="17"/>
      <c r="D1900" s="17"/>
    </row>
    <row r="1901">
      <c r="B1901" s="17"/>
      <c r="C1901" s="17"/>
      <c r="D1901" s="17"/>
    </row>
    <row r="1902">
      <c r="B1902" s="17"/>
      <c r="C1902" s="17"/>
      <c r="D1902" s="17"/>
    </row>
    <row r="1903">
      <c r="B1903" s="17"/>
      <c r="C1903" s="17"/>
      <c r="D1903" s="17"/>
    </row>
    <row r="1904">
      <c r="B1904" s="17"/>
      <c r="C1904" s="17"/>
      <c r="D1904" s="17"/>
    </row>
    <row r="1905">
      <c r="B1905" s="17"/>
      <c r="C1905" s="17"/>
      <c r="D1905" s="17"/>
    </row>
    <row r="1906">
      <c r="B1906" s="17"/>
      <c r="C1906" s="17"/>
      <c r="D1906" s="17"/>
    </row>
    <row r="1907">
      <c r="B1907" s="17"/>
      <c r="C1907" s="17"/>
      <c r="D1907" s="17"/>
    </row>
    <row r="1908">
      <c r="B1908" s="17"/>
      <c r="C1908" s="17"/>
      <c r="D1908" s="17"/>
    </row>
    <row r="1909">
      <c r="B1909" s="17"/>
      <c r="C1909" s="17"/>
      <c r="D1909" s="17"/>
    </row>
    <row r="1910">
      <c r="B1910" s="17"/>
      <c r="C1910" s="17"/>
      <c r="D1910" s="17"/>
    </row>
    <row r="1911">
      <c r="B1911" s="17"/>
      <c r="C1911" s="17"/>
      <c r="D1911" s="17"/>
    </row>
    <row r="1912">
      <c r="B1912" s="17"/>
      <c r="C1912" s="17"/>
      <c r="D1912" s="17"/>
    </row>
    <row r="1913">
      <c r="B1913" s="17"/>
      <c r="C1913" s="17"/>
      <c r="D1913" s="17"/>
    </row>
    <row r="1914">
      <c r="B1914" s="17"/>
      <c r="C1914" s="17"/>
      <c r="D1914" s="17"/>
    </row>
    <row r="1915">
      <c r="B1915" s="17"/>
      <c r="C1915" s="17"/>
      <c r="D1915" s="17"/>
    </row>
    <row r="1916">
      <c r="B1916" s="17"/>
      <c r="C1916" s="17"/>
      <c r="D1916" s="17"/>
    </row>
    <row r="1917">
      <c r="B1917" s="17"/>
      <c r="C1917" s="17"/>
      <c r="D1917" s="17"/>
    </row>
    <row r="1918">
      <c r="B1918" s="17"/>
      <c r="C1918" s="17"/>
      <c r="D1918" s="17"/>
    </row>
    <row r="1919">
      <c r="B1919" s="17"/>
      <c r="C1919" s="17"/>
      <c r="D1919" s="17"/>
    </row>
    <row r="1920">
      <c r="B1920" s="17"/>
      <c r="C1920" s="17"/>
      <c r="D1920" s="17"/>
    </row>
    <row r="1921">
      <c r="B1921" s="17"/>
      <c r="C1921" s="17"/>
      <c r="D1921" s="17"/>
    </row>
    <row r="1922">
      <c r="B1922" s="17"/>
      <c r="C1922" s="17"/>
      <c r="D1922" s="17"/>
    </row>
    <row r="1923">
      <c r="B1923" s="17"/>
      <c r="C1923" s="17"/>
      <c r="D1923" s="17"/>
    </row>
    <row r="1924">
      <c r="B1924" s="17"/>
      <c r="C1924" s="17"/>
      <c r="D1924" s="17"/>
    </row>
    <row r="1925">
      <c r="B1925" s="17"/>
      <c r="C1925" s="17"/>
      <c r="D1925" s="17"/>
    </row>
    <row r="1926">
      <c r="B1926" s="17"/>
      <c r="C1926" s="17"/>
      <c r="D1926" s="17"/>
    </row>
    <row r="1927">
      <c r="B1927" s="17"/>
      <c r="C1927" s="17"/>
      <c r="D1927" s="17"/>
    </row>
    <row r="1928">
      <c r="B1928" s="17"/>
      <c r="C1928" s="17"/>
      <c r="D1928" s="17"/>
    </row>
    <row r="1929">
      <c r="B1929" s="17"/>
      <c r="C1929" s="17"/>
      <c r="D1929" s="17"/>
    </row>
    <row r="1930">
      <c r="B1930" s="17"/>
      <c r="C1930" s="17"/>
      <c r="D1930" s="17"/>
    </row>
    <row r="1931">
      <c r="B1931" s="17"/>
      <c r="C1931" s="17"/>
      <c r="D1931" s="17"/>
    </row>
    <row r="1932">
      <c r="B1932" s="17"/>
      <c r="C1932" s="17"/>
      <c r="D1932" s="17"/>
    </row>
    <row r="1933">
      <c r="B1933" s="17"/>
      <c r="C1933" s="17"/>
      <c r="D1933" s="17"/>
    </row>
    <row r="1934">
      <c r="B1934" s="17"/>
      <c r="C1934" s="17"/>
      <c r="D1934" s="17"/>
    </row>
    <row r="1935">
      <c r="B1935" s="17"/>
      <c r="C1935" s="17"/>
      <c r="D1935" s="17"/>
    </row>
    <row r="1936">
      <c r="B1936" s="17"/>
      <c r="C1936" s="17"/>
      <c r="D1936" s="17"/>
    </row>
    <row r="1937">
      <c r="B1937" s="17"/>
      <c r="C1937" s="17"/>
      <c r="D1937" s="17"/>
    </row>
    <row r="1938">
      <c r="B1938" s="17"/>
      <c r="C1938" s="17"/>
      <c r="D1938" s="17"/>
    </row>
    <row r="1939">
      <c r="B1939" s="17"/>
      <c r="C1939" s="17"/>
      <c r="D1939" s="17"/>
    </row>
    <row r="1940">
      <c r="B1940" s="17"/>
      <c r="C1940" s="17"/>
      <c r="D1940" s="17"/>
    </row>
    <row r="1941">
      <c r="B1941" s="17"/>
      <c r="C1941" s="17"/>
      <c r="D1941" s="17"/>
    </row>
    <row r="1942">
      <c r="B1942" s="17"/>
      <c r="C1942" s="17"/>
      <c r="D1942" s="17"/>
    </row>
    <row r="1943">
      <c r="B1943" s="17"/>
      <c r="C1943" s="17"/>
      <c r="D1943" s="17"/>
    </row>
    <row r="1944">
      <c r="B1944" s="17"/>
      <c r="C1944" s="17"/>
      <c r="D1944" s="17"/>
    </row>
    <row r="1945">
      <c r="B1945" s="17"/>
      <c r="C1945" s="17"/>
      <c r="D1945" s="17"/>
    </row>
    <row r="1946">
      <c r="B1946" s="17"/>
      <c r="C1946" s="17"/>
      <c r="D1946" s="17"/>
    </row>
    <row r="1947">
      <c r="B1947" s="17"/>
      <c r="C1947" s="17"/>
      <c r="D1947" s="17"/>
    </row>
    <row r="1948">
      <c r="B1948" s="17"/>
      <c r="C1948" s="17"/>
      <c r="D1948" s="17"/>
    </row>
    <row r="1949">
      <c r="B1949" s="17"/>
      <c r="C1949" s="17"/>
      <c r="D1949" s="17"/>
    </row>
    <row r="1950">
      <c r="B1950" s="17"/>
      <c r="C1950" s="17"/>
      <c r="D1950" s="17"/>
    </row>
    <row r="1951">
      <c r="B1951" s="17"/>
      <c r="C1951" s="17"/>
      <c r="D1951" s="17"/>
    </row>
    <row r="1952">
      <c r="B1952" s="17"/>
      <c r="C1952" s="17"/>
      <c r="D1952" s="17"/>
    </row>
    <row r="1953">
      <c r="B1953" s="17"/>
      <c r="C1953" s="17"/>
      <c r="D1953" s="17"/>
    </row>
    <row r="1954">
      <c r="B1954" s="17"/>
      <c r="C1954" s="17"/>
      <c r="D1954" s="17"/>
    </row>
    <row r="1955">
      <c r="B1955" s="17"/>
      <c r="C1955" s="17"/>
      <c r="D1955" s="17"/>
    </row>
    <row r="1956">
      <c r="B1956" s="17"/>
      <c r="C1956" s="17"/>
      <c r="D1956" s="17"/>
    </row>
    <row r="1957">
      <c r="B1957" s="17"/>
      <c r="C1957" s="17"/>
      <c r="D1957" s="17"/>
    </row>
    <row r="1958">
      <c r="B1958" s="17"/>
      <c r="C1958" s="17"/>
      <c r="D1958" s="17"/>
    </row>
    <row r="1959">
      <c r="B1959" s="17"/>
      <c r="C1959" s="17"/>
      <c r="D1959" s="17"/>
    </row>
    <row r="1960">
      <c r="B1960" s="17"/>
      <c r="C1960" s="17"/>
      <c r="D1960" s="17"/>
    </row>
    <row r="1961">
      <c r="B1961" s="17"/>
      <c r="C1961" s="17"/>
      <c r="D1961" s="17"/>
    </row>
    <row r="1962">
      <c r="B1962" s="17"/>
      <c r="C1962" s="17"/>
      <c r="D1962" s="17"/>
    </row>
    <row r="1963">
      <c r="B1963" s="17"/>
      <c r="C1963" s="17"/>
      <c r="D1963" s="17"/>
    </row>
    <row r="1964">
      <c r="B1964" s="17"/>
      <c r="C1964" s="17"/>
      <c r="D1964" s="17"/>
    </row>
    <row r="1965">
      <c r="B1965" s="17"/>
      <c r="C1965" s="17"/>
      <c r="D1965" s="17"/>
    </row>
    <row r="1966">
      <c r="B1966" s="17"/>
      <c r="C1966" s="17"/>
      <c r="D1966" s="17"/>
    </row>
    <row r="1967">
      <c r="B1967" s="17"/>
      <c r="C1967" s="17"/>
      <c r="D1967" s="17"/>
    </row>
    <row r="1968">
      <c r="B1968" s="17"/>
      <c r="C1968" s="17"/>
      <c r="D1968" s="17"/>
    </row>
    <row r="1969">
      <c r="B1969" s="17"/>
      <c r="C1969" s="17"/>
      <c r="D1969" s="17"/>
    </row>
    <row r="1970">
      <c r="B1970" s="17"/>
      <c r="C1970" s="17"/>
      <c r="D1970" s="17"/>
    </row>
    <row r="1971">
      <c r="B1971" s="17"/>
      <c r="C1971" s="17"/>
      <c r="D1971" s="17"/>
    </row>
    <row r="1972">
      <c r="B1972" s="17"/>
      <c r="C1972" s="17"/>
      <c r="D1972" s="17"/>
    </row>
    <row r="1973">
      <c r="B1973" s="17"/>
      <c r="C1973" s="17"/>
      <c r="D1973" s="17"/>
    </row>
    <row r="1974">
      <c r="B1974" s="17"/>
      <c r="C1974" s="17"/>
      <c r="D1974" s="17"/>
    </row>
    <row r="1975">
      <c r="B1975" s="17"/>
      <c r="C1975" s="17"/>
      <c r="D1975" s="17"/>
    </row>
    <row r="1976">
      <c r="B1976" s="17"/>
      <c r="C1976" s="17"/>
      <c r="D1976" s="17"/>
    </row>
    <row r="1977">
      <c r="B1977" s="17"/>
      <c r="C1977" s="17"/>
      <c r="D1977" s="17"/>
    </row>
    <row r="1978">
      <c r="B1978" s="17"/>
      <c r="C1978" s="17"/>
      <c r="D1978" s="17"/>
    </row>
    <row r="1979">
      <c r="B1979" s="17"/>
      <c r="C1979" s="17"/>
      <c r="D1979" s="17"/>
    </row>
    <row r="1980">
      <c r="B1980" s="17"/>
      <c r="C1980" s="17"/>
      <c r="D1980" s="17"/>
    </row>
    <row r="1981">
      <c r="B1981" s="17"/>
      <c r="C1981" s="17"/>
      <c r="D1981" s="17"/>
    </row>
    <row r="1982">
      <c r="B1982" s="17"/>
      <c r="C1982" s="17"/>
      <c r="D1982" s="17"/>
    </row>
    <row r="1983">
      <c r="B1983" s="17"/>
      <c r="C1983" s="17"/>
      <c r="D1983" s="17"/>
    </row>
    <row r="1984">
      <c r="B1984" s="17"/>
      <c r="C1984" s="17"/>
      <c r="D1984" s="17"/>
    </row>
    <row r="1985">
      <c r="B1985" s="17"/>
      <c r="C1985" s="17"/>
      <c r="D1985" s="17"/>
    </row>
    <row r="1986">
      <c r="B1986" s="17"/>
      <c r="C1986" s="17"/>
      <c r="D1986" s="17"/>
    </row>
    <row r="1987">
      <c r="B1987" s="17"/>
      <c r="C1987" s="17"/>
      <c r="D1987" s="17"/>
    </row>
    <row r="1988">
      <c r="B1988" s="17"/>
      <c r="C1988" s="17"/>
      <c r="D1988" s="17"/>
    </row>
    <row r="1989">
      <c r="B1989" s="17"/>
      <c r="C1989" s="17"/>
      <c r="D1989" s="17"/>
    </row>
    <row r="1990">
      <c r="B1990" s="17"/>
      <c r="C1990" s="17"/>
      <c r="D1990" s="17"/>
    </row>
    <row r="1991">
      <c r="B1991" s="17"/>
      <c r="C1991" s="17"/>
      <c r="D1991" s="17"/>
    </row>
    <row r="1992">
      <c r="B1992" s="17"/>
      <c r="C1992" s="17"/>
      <c r="D1992" s="17"/>
    </row>
    <row r="1993">
      <c r="B1993" s="17"/>
      <c r="C1993" s="17"/>
      <c r="D1993" s="17"/>
    </row>
    <row r="1994">
      <c r="B1994" s="17"/>
      <c r="C1994" s="17"/>
      <c r="D1994" s="17"/>
    </row>
    <row r="1995">
      <c r="B1995" s="17"/>
      <c r="C1995" s="17"/>
      <c r="D1995" s="17"/>
    </row>
    <row r="1996">
      <c r="B1996" s="17"/>
      <c r="C1996" s="17"/>
      <c r="D1996" s="17"/>
    </row>
    <row r="1997">
      <c r="B1997" s="17"/>
      <c r="C1997" s="17"/>
      <c r="D1997" s="17"/>
    </row>
    <row r="1998">
      <c r="B1998" s="17"/>
      <c r="C1998" s="17"/>
      <c r="D1998" s="17"/>
    </row>
    <row r="1999">
      <c r="B1999" s="17"/>
      <c r="C1999" s="17"/>
      <c r="D1999" s="17"/>
    </row>
    <row r="2000">
      <c r="B2000" s="17"/>
      <c r="C2000" s="17"/>
      <c r="D2000" s="17"/>
    </row>
    <row r="2001">
      <c r="B2001" s="17"/>
      <c r="C2001" s="17"/>
      <c r="D2001" s="17"/>
    </row>
    <row r="2002">
      <c r="B2002" s="17"/>
      <c r="C2002" s="17"/>
      <c r="D2002" s="17"/>
    </row>
    <row r="2003">
      <c r="B2003" s="17"/>
      <c r="C2003" s="17"/>
      <c r="D2003" s="17"/>
    </row>
    <row r="2004">
      <c r="B2004" s="17"/>
      <c r="C2004" s="17"/>
      <c r="D2004" s="17"/>
    </row>
    <row r="2005">
      <c r="B2005" s="17"/>
      <c r="C2005" s="17"/>
      <c r="D2005" s="17"/>
    </row>
    <row r="2006">
      <c r="B2006" s="17"/>
      <c r="C2006" s="17"/>
      <c r="D2006" s="17"/>
    </row>
    <row r="2007">
      <c r="B2007" s="17"/>
      <c r="C2007" s="17"/>
      <c r="D2007" s="17"/>
    </row>
    <row r="2008">
      <c r="B2008" s="17"/>
      <c r="C2008" s="17"/>
      <c r="D2008" s="17"/>
    </row>
    <row r="2009">
      <c r="B2009" s="17"/>
      <c r="C2009" s="17"/>
      <c r="D2009" s="17"/>
    </row>
    <row r="2010">
      <c r="B2010" s="17"/>
      <c r="C2010" s="17"/>
      <c r="D2010" s="17"/>
    </row>
    <row r="2011">
      <c r="B2011" s="17"/>
      <c r="C2011" s="17"/>
      <c r="D2011" s="17"/>
    </row>
    <row r="2012">
      <c r="B2012" s="17"/>
      <c r="C2012" s="17"/>
      <c r="D2012" s="17"/>
    </row>
    <row r="2013">
      <c r="B2013" s="17"/>
      <c r="C2013" s="17"/>
      <c r="D2013" s="17"/>
    </row>
    <row r="2014">
      <c r="B2014" s="17"/>
      <c r="C2014" s="17"/>
      <c r="D2014" s="17"/>
    </row>
    <row r="2015">
      <c r="B2015" s="17"/>
      <c r="C2015" s="17"/>
      <c r="D2015" s="17"/>
    </row>
    <row r="2016">
      <c r="B2016" s="17"/>
      <c r="C2016" s="17"/>
      <c r="D2016" s="17"/>
    </row>
    <row r="2017">
      <c r="B2017" s="17"/>
      <c r="C2017" s="17"/>
      <c r="D2017" s="17"/>
    </row>
    <row r="2018">
      <c r="B2018" s="17"/>
      <c r="C2018" s="17"/>
      <c r="D2018" s="17"/>
    </row>
    <row r="2019">
      <c r="B2019" s="17"/>
      <c r="C2019" s="17"/>
      <c r="D2019" s="17"/>
    </row>
    <row r="2020">
      <c r="B2020" s="17"/>
      <c r="C2020" s="17"/>
      <c r="D2020" s="17"/>
    </row>
    <row r="2021">
      <c r="B2021" s="17"/>
      <c r="C2021" s="17"/>
      <c r="D2021" s="17"/>
    </row>
    <row r="2022">
      <c r="B2022" s="17"/>
      <c r="C2022" s="17"/>
      <c r="D2022" s="17"/>
    </row>
    <row r="2023">
      <c r="B2023" s="17"/>
      <c r="C2023" s="17"/>
      <c r="D2023" s="17"/>
    </row>
    <row r="2024">
      <c r="B2024" s="17"/>
      <c r="C2024" s="17"/>
      <c r="D2024" s="17"/>
    </row>
    <row r="2025">
      <c r="B2025" s="17"/>
      <c r="C2025" s="17"/>
      <c r="D2025" s="17"/>
    </row>
    <row r="2026">
      <c r="B2026" s="17"/>
      <c r="C2026" s="17"/>
      <c r="D2026" s="17"/>
    </row>
    <row r="2027">
      <c r="B2027" s="17"/>
      <c r="C2027" s="17"/>
      <c r="D2027" s="17"/>
    </row>
    <row r="2028">
      <c r="B2028" s="17"/>
      <c r="C2028" s="17"/>
      <c r="D2028" s="17"/>
    </row>
    <row r="2029">
      <c r="B2029" s="17"/>
      <c r="C2029" s="17"/>
      <c r="D2029" s="17"/>
    </row>
    <row r="2030">
      <c r="B2030" s="17"/>
      <c r="C2030" s="17"/>
      <c r="D2030" s="17"/>
    </row>
    <row r="2031">
      <c r="B2031" s="17"/>
      <c r="C2031" s="17"/>
      <c r="D2031" s="17"/>
    </row>
    <row r="2032">
      <c r="B2032" s="17"/>
      <c r="C2032" s="17"/>
      <c r="D2032" s="17"/>
    </row>
    <row r="2033">
      <c r="B2033" s="17"/>
      <c r="C2033" s="17"/>
      <c r="D2033" s="17"/>
    </row>
    <row r="2034">
      <c r="B2034" s="17"/>
      <c r="C2034" s="17"/>
      <c r="D2034" s="17"/>
    </row>
    <row r="2035">
      <c r="B2035" s="17"/>
      <c r="C2035" s="17"/>
      <c r="D2035" s="17"/>
    </row>
    <row r="2036">
      <c r="B2036" s="17"/>
      <c r="C2036" s="17"/>
      <c r="D2036" s="17"/>
    </row>
    <row r="2037">
      <c r="B2037" s="17"/>
      <c r="C2037" s="17"/>
      <c r="D2037" s="17"/>
    </row>
    <row r="2038">
      <c r="B2038" s="17"/>
      <c r="C2038" s="17"/>
      <c r="D2038" s="17"/>
    </row>
    <row r="2039">
      <c r="B2039" s="17"/>
      <c r="C2039" s="17"/>
      <c r="D2039" s="17"/>
    </row>
    <row r="2040">
      <c r="B2040" s="17"/>
      <c r="C2040" s="17"/>
      <c r="D2040" s="17"/>
    </row>
    <row r="2041">
      <c r="B2041" s="17"/>
      <c r="C2041" s="17"/>
      <c r="D2041" s="17"/>
    </row>
    <row r="2042">
      <c r="B2042" s="17"/>
      <c r="C2042" s="17"/>
      <c r="D2042" s="17"/>
    </row>
    <row r="2043">
      <c r="B2043" s="17"/>
      <c r="C2043" s="17"/>
      <c r="D2043" s="17"/>
    </row>
    <row r="2044">
      <c r="B2044" s="17"/>
      <c r="C2044" s="17"/>
      <c r="D2044" s="17"/>
    </row>
    <row r="2045">
      <c r="B2045" s="17"/>
      <c r="C2045" s="17"/>
      <c r="D2045" s="17"/>
    </row>
    <row r="2046">
      <c r="B2046" s="17"/>
      <c r="C2046" s="17"/>
      <c r="D2046" s="17"/>
    </row>
    <row r="2047">
      <c r="B2047" s="17"/>
      <c r="C2047" s="17"/>
      <c r="D2047" s="17"/>
    </row>
    <row r="2048">
      <c r="B2048" s="17"/>
      <c r="C2048" s="17"/>
      <c r="D2048" s="17"/>
    </row>
    <row r="2049">
      <c r="B2049" s="17"/>
      <c r="C2049" s="17"/>
      <c r="D2049" s="17"/>
    </row>
    <row r="2050">
      <c r="B2050" s="17"/>
      <c r="C2050" s="17"/>
      <c r="D2050" s="17"/>
    </row>
    <row r="2051">
      <c r="B2051" s="17"/>
      <c r="C2051" s="17"/>
      <c r="D2051" s="17"/>
    </row>
    <row r="2052">
      <c r="B2052" s="17"/>
      <c r="C2052" s="17"/>
      <c r="D2052" s="17"/>
    </row>
    <row r="2053">
      <c r="B2053" s="17"/>
      <c r="C2053" s="17"/>
      <c r="D2053" s="17"/>
    </row>
    <row r="2054">
      <c r="B2054" s="17"/>
      <c r="C2054" s="17"/>
      <c r="D2054" s="17"/>
    </row>
    <row r="2055">
      <c r="B2055" s="17"/>
      <c r="C2055" s="17"/>
      <c r="D2055" s="17"/>
    </row>
    <row r="2056">
      <c r="B2056" s="17"/>
      <c r="C2056" s="17"/>
      <c r="D2056" s="17"/>
    </row>
    <row r="2057">
      <c r="B2057" s="17"/>
      <c r="C2057" s="17"/>
      <c r="D2057" s="17"/>
    </row>
    <row r="2058">
      <c r="B2058" s="17"/>
      <c r="C2058" s="17"/>
      <c r="D2058" s="17"/>
    </row>
    <row r="2059">
      <c r="B2059" s="17"/>
      <c r="C2059" s="17"/>
      <c r="D2059" s="17"/>
    </row>
    <row r="2060">
      <c r="B2060" s="17"/>
      <c r="C2060" s="17"/>
      <c r="D2060" s="17"/>
    </row>
    <row r="2061">
      <c r="B2061" s="17"/>
      <c r="C2061" s="17"/>
      <c r="D2061" s="17"/>
    </row>
    <row r="2062">
      <c r="B2062" s="17"/>
      <c r="C2062" s="17"/>
      <c r="D2062" s="17"/>
    </row>
    <row r="2063">
      <c r="B2063" s="17"/>
      <c r="C2063" s="17"/>
      <c r="D2063" s="17"/>
    </row>
    <row r="2064">
      <c r="B2064" s="17"/>
      <c r="C2064" s="17"/>
      <c r="D2064" s="17"/>
    </row>
    <row r="2065">
      <c r="B2065" s="17"/>
      <c r="C2065" s="17"/>
      <c r="D2065" s="17"/>
    </row>
    <row r="2066">
      <c r="B2066" s="17"/>
      <c r="C2066" s="17"/>
      <c r="D2066" s="17"/>
    </row>
    <row r="2067">
      <c r="B2067" s="17"/>
      <c r="C2067" s="17"/>
      <c r="D2067" s="17"/>
    </row>
    <row r="2068">
      <c r="B2068" s="17"/>
      <c r="C2068" s="17"/>
      <c r="D2068" s="17"/>
    </row>
    <row r="2069">
      <c r="B2069" s="17"/>
      <c r="C2069" s="17"/>
      <c r="D2069" s="17"/>
    </row>
    <row r="2070">
      <c r="B2070" s="17"/>
      <c r="C2070" s="17"/>
      <c r="D2070" s="17"/>
    </row>
    <row r="2071">
      <c r="B2071" s="17"/>
      <c r="C2071" s="17"/>
      <c r="D2071" s="17"/>
    </row>
    <row r="2072">
      <c r="B2072" s="17"/>
      <c r="C2072" s="17"/>
      <c r="D2072" s="17"/>
    </row>
    <row r="2073">
      <c r="B2073" s="17"/>
      <c r="C2073" s="17"/>
      <c r="D2073" s="17"/>
    </row>
    <row r="2074">
      <c r="B2074" s="17"/>
      <c r="C2074" s="17"/>
      <c r="D2074" s="17"/>
    </row>
    <row r="2075">
      <c r="B2075" s="17"/>
      <c r="C2075" s="17"/>
      <c r="D2075" s="17"/>
    </row>
    <row r="2076">
      <c r="B2076" s="17"/>
      <c r="C2076" s="17"/>
      <c r="D2076" s="17"/>
    </row>
    <row r="2077">
      <c r="B2077" s="17"/>
      <c r="C2077" s="17"/>
      <c r="D2077" s="17"/>
    </row>
    <row r="2078">
      <c r="B2078" s="17"/>
      <c r="C2078" s="17"/>
      <c r="D2078" s="17"/>
    </row>
    <row r="2079">
      <c r="B2079" s="17"/>
      <c r="C2079" s="17"/>
      <c r="D2079" s="17"/>
    </row>
    <row r="2080">
      <c r="B2080" s="17"/>
      <c r="C2080" s="17"/>
      <c r="D2080" s="17"/>
    </row>
    <row r="2081">
      <c r="B2081" s="17"/>
      <c r="C2081" s="17"/>
      <c r="D2081" s="17"/>
    </row>
    <row r="2082">
      <c r="B2082" s="17"/>
      <c r="C2082" s="17"/>
      <c r="D2082" s="17"/>
    </row>
    <row r="2083">
      <c r="B2083" s="17"/>
      <c r="C2083" s="17"/>
      <c r="D2083" s="17"/>
    </row>
    <row r="2084">
      <c r="B2084" s="17"/>
      <c r="C2084" s="17"/>
      <c r="D2084" s="17"/>
    </row>
    <row r="2085">
      <c r="B2085" s="17"/>
      <c r="C2085" s="17"/>
      <c r="D2085" s="17"/>
    </row>
    <row r="2086">
      <c r="B2086" s="17"/>
      <c r="C2086" s="17"/>
      <c r="D2086" s="17"/>
    </row>
    <row r="2087">
      <c r="B2087" s="17"/>
      <c r="C2087" s="17"/>
      <c r="D2087" s="17"/>
    </row>
    <row r="2088">
      <c r="B2088" s="17"/>
      <c r="C2088" s="17"/>
      <c r="D2088" s="17"/>
    </row>
    <row r="2089">
      <c r="B2089" s="17"/>
      <c r="C2089" s="17"/>
      <c r="D2089" s="17"/>
    </row>
    <row r="2090">
      <c r="B2090" s="17"/>
      <c r="C2090" s="17"/>
      <c r="D2090" s="17"/>
    </row>
    <row r="2091">
      <c r="B2091" s="17"/>
      <c r="C2091" s="17"/>
      <c r="D2091" s="17"/>
    </row>
    <row r="2092">
      <c r="B2092" s="17"/>
      <c r="C2092" s="17"/>
      <c r="D2092" s="17"/>
    </row>
    <row r="2093">
      <c r="B2093" s="17"/>
      <c r="C2093" s="17"/>
      <c r="D2093" s="17"/>
    </row>
    <row r="2094">
      <c r="B2094" s="17"/>
      <c r="C2094" s="17"/>
      <c r="D2094" s="17"/>
    </row>
    <row r="2095">
      <c r="B2095" s="17"/>
      <c r="C2095" s="17"/>
      <c r="D2095" s="17"/>
    </row>
    <row r="2096">
      <c r="B2096" s="17"/>
      <c r="C2096" s="17"/>
      <c r="D2096" s="17"/>
    </row>
    <row r="2097">
      <c r="B2097" s="17"/>
      <c r="C2097" s="17"/>
      <c r="D2097" s="17"/>
    </row>
    <row r="2098">
      <c r="B2098" s="17"/>
      <c r="C2098" s="17"/>
      <c r="D2098" s="17"/>
    </row>
    <row r="2099">
      <c r="B2099" s="17"/>
      <c r="C2099" s="17"/>
      <c r="D2099" s="17"/>
    </row>
    <row r="2100">
      <c r="B2100" s="17"/>
      <c r="C2100" s="17"/>
      <c r="D2100" s="17"/>
    </row>
    <row r="2101">
      <c r="B2101" s="17"/>
      <c r="C2101" s="17"/>
      <c r="D2101" s="17"/>
    </row>
    <row r="2102">
      <c r="B2102" s="17"/>
      <c r="C2102" s="17"/>
      <c r="D2102" s="17"/>
    </row>
    <row r="2103">
      <c r="B2103" s="17"/>
      <c r="C2103" s="17"/>
      <c r="D2103" s="17"/>
    </row>
    <row r="2104">
      <c r="B2104" s="17"/>
      <c r="C2104" s="17"/>
      <c r="D2104" s="17"/>
    </row>
    <row r="2105">
      <c r="B2105" s="17"/>
      <c r="C2105" s="17"/>
      <c r="D2105" s="17"/>
    </row>
    <row r="2106">
      <c r="B2106" s="17"/>
      <c r="C2106" s="17"/>
      <c r="D2106" s="17"/>
    </row>
    <row r="2107">
      <c r="B2107" s="17"/>
      <c r="C2107" s="17"/>
      <c r="D2107" s="17"/>
    </row>
    <row r="2108">
      <c r="B2108" s="17"/>
      <c r="C2108" s="17"/>
      <c r="D2108" s="17"/>
    </row>
    <row r="2109">
      <c r="B2109" s="17"/>
      <c r="C2109" s="17"/>
      <c r="D2109" s="17"/>
    </row>
    <row r="2110">
      <c r="B2110" s="17"/>
      <c r="C2110" s="17"/>
      <c r="D2110" s="17"/>
    </row>
    <row r="2111">
      <c r="B2111" s="17"/>
      <c r="C2111" s="17"/>
      <c r="D2111" s="17"/>
    </row>
    <row r="2112">
      <c r="B2112" s="17"/>
      <c r="C2112" s="17"/>
      <c r="D2112" s="17"/>
    </row>
    <row r="2113">
      <c r="B2113" s="17"/>
      <c r="C2113" s="17"/>
      <c r="D2113" s="17"/>
    </row>
    <row r="2114">
      <c r="B2114" s="17"/>
      <c r="C2114" s="17"/>
      <c r="D2114" s="17"/>
    </row>
    <row r="2115">
      <c r="B2115" s="17"/>
      <c r="C2115" s="17"/>
      <c r="D2115" s="17"/>
    </row>
    <row r="2116">
      <c r="B2116" s="17"/>
      <c r="C2116" s="17"/>
      <c r="D2116" s="17"/>
    </row>
    <row r="2117">
      <c r="B2117" s="17"/>
      <c r="C2117" s="17"/>
      <c r="D2117" s="17"/>
    </row>
    <row r="2118">
      <c r="B2118" s="17"/>
      <c r="C2118" s="17"/>
      <c r="D2118" s="17"/>
    </row>
    <row r="2119">
      <c r="B2119" s="17"/>
      <c r="C2119" s="17"/>
      <c r="D2119" s="17"/>
    </row>
    <row r="2120">
      <c r="B2120" s="17"/>
      <c r="C2120" s="17"/>
      <c r="D2120" s="17"/>
    </row>
    <row r="2121">
      <c r="B2121" s="17"/>
      <c r="C2121" s="17"/>
      <c r="D2121" s="17"/>
    </row>
    <row r="2122">
      <c r="B2122" s="17"/>
      <c r="C2122" s="17"/>
      <c r="D2122" s="17"/>
    </row>
    <row r="2123">
      <c r="B2123" s="17"/>
      <c r="C2123" s="17"/>
      <c r="D2123" s="17"/>
    </row>
    <row r="2124">
      <c r="B2124" s="17"/>
      <c r="C2124" s="17"/>
      <c r="D2124" s="17"/>
    </row>
    <row r="2125">
      <c r="B2125" s="17"/>
      <c r="C2125" s="17"/>
      <c r="D2125" s="17"/>
    </row>
    <row r="2126">
      <c r="B2126" s="17"/>
      <c r="C2126" s="17"/>
      <c r="D2126" s="17"/>
    </row>
    <row r="2127">
      <c r="B2127" s="17"/>
      <c r="C2127" s="17"/>
      <c r="D2127" s="17"/>
    </row>
    <row r="2128">
      <c r="B2128" s="17"/>
      <c r="C2128" s="17"/>
      <c r="D2128" s="17"/>
    </row>
    <row r="2129">
      <c r="B2129" s="17"/>
      <c r="C2129" s="17"/>
      <c r="D2129" s="17"/>
    </row>
    <row r="2130">
      <c r="B2130" s="17"/>
      <c r="C2130" s="17"/>
      <c r="D2130" s="17"/>
    </row>
    <row r="2131">
      <c r="B2131" s="17"/>
      <c r="C2131" s="17"/>
      <c r="D2131" s="17"/>
    </row>
    <row r="2132">
      <c r="B2132" s="17"/>
      <c r="C2132" s="17"/>
      <c r="D2132" s="17"/>
    </row>
    <row r="2133">
      <c r="B2133" s="17"/>
      <c r="C2133" s="17"/>
      <c r="D2133" s="17"/>
    </row>
    <row r="2134">
      <c r="B2134" s="17"/>
      <c r="C2134" s="17"/>
      <c r="D2134" s="17"/>
    </row>
    <row r="2135">
      <c r="B2135" s="17"/>
      <c r="C2135" s="17"/>
      <c r="D2135" s="17"/>
    </row>
    <row r="2136">
      <c r="B2136" s="17"/>
      <c r="C2136" s="17"/>
      <c r="D2136" s="17"/>
    </row>
    <row r="2137">
      <c r="B2137" s="17"/>
      <c r="C2137" s="17"/>
      <c r="D2137" s="17"/>
    </row>
    <row r="2138">
      <c r="B2138" s="17"/>
      <c r="C2138" s="17"/>
      <c r="D2138" s="17"/>
    </row>
    <row r="2139">
      <c r="B2139" s="17"/>
      <c r="C2139" s="17"/>
      <c r="D2139" s="17"/>
    </row>
    <row r="2140">
      <c r="B2140" s="17"/>
      <c r="C2140" s="17"/>
      <c r="D2140" s="17"/>
    </row>
    <row r="2141">
      <c r="B2141" s="17"/>
      <c r="C2141" s="17"/>
      <c r="D2141" s="17"/>
    </row>
    <row r="2142">
      <c r="B2142" s="17"/>
      <c r="C2142" s="17"/>
      <c r="D2142" s="17"/>
    </row>
    <row r="2143">
      <c r="B2143" s="17"/>
      <c r="C2143" s="17"/>
      <c r="D2143" s="17"/>
    </row>
    <row r="2144">
      <c r="B2144" s="17"/>
      <c r="C2144" s="17"/>
      <c r="D2144" s="17"/>
    </row>
    <row r="2145">
      <c r="B2145" s="17"/>
      <c r="C2145" s="17"/>
      <c r="D2145" s="17"/>
    </row>
    <row r="2146">
      <c r="B2146" s="17"/>
      <c r="C2146" s="17"/>
      <c r="D2146" s="17"/>
    </row>
    <row r="2147">
      <c r="B2147" s="17"/>
      <c r="C2147" s="17"/>
      <c r="D2147" s="17"/>
    </row>
    <row r="2148">
      <c r="B2148" s="17"/>
      <c r="C2148" s="17"/>
      <c r="D2148" s="17"/>
    </row>
    <row r="2149">
      <c r="B2149" s="17"/>
      <c r="C2149" s="17"/>
      <c r="D2149" s="17"/>
    </row>
    <row r="2150">
      <c r="B2150" s="17"/>
      <c r="C2150" s="17"/>
      <c r="D2150" s="17"/>
    </row>
    <row r="2151">
      <c r="B2151" s="17"/>
      <c r="C2151" s="17"/>
      <c r="D2151" s="17"/>
    </row>
    <row r="2152">
      <c r="B2152" s="17"/>
      <c r="C2152" s="17"/>
      <c r="D2152" s="17"/>
    </row>
    <row r="2153">
      <c r="B2153" s="17"/>
      <c r="C2153" s="17"/>
      <c r="D2153" s="17"/>
    </row>
    <row r="2154">
      <c r="B2154" s="17"/>
      <c r="C2154" s="17"/>
      <c r="D2154" s="17"/>
    </row>
    <row r="2155">
      <c r="B2155" s="17"/>
      <c r="C2155" s="17"/>
      <c r="D2155" s="17"/>
    </row>
    <row r="2156">
      <c r="B2156" s="17"/>
      <c r="C2156" s="17"/>
      <c r="D2156" s="17"/>
    </row>
    <row r="2157">
      <c r="B2157" s="17"/>
      <c r="C2157" s="17"/>
      <c r="D2157" s="17"/>
    </row>
    <row r="2158">
      <c r="B2158" s="17"/>
      <c r="C2158" s="17"/>
      <c r="D2158" s="17"/>
    </row>
    <row r="2159">
      <c r="B2159" s="17"/>
      <c r="C2159" s="17"/>
      <c r="D2159" s="17"/>
    </row>
    <row r="2160">
      <c r="B2160" s="17"/>
      <c r="C2160" s="17"/>
      <c r="D2160" s="17"/>
    </row>
    <row r="2161">
      <c r="B2161" s="17"/>
      <c r="C2161" s="17"/>
      <c r="D2161" s="17"/>
    </row>
    <row r="2162">
      <c r="B2162" s="17"/>
      <c r="C2162" s="17"/>
      <c r="D2162" s="17"/>
    </row>
    <row r="2163">
      <c r="B2163" s="17"/>
      <c r="C2163" s="17"/>
      <c r="D2163" s="17"/>
    </row>
    <row r="2164">
      <c r="B2164" s="17"/>
      <c r="C2164" s="17"/>
      <c r="D2164" s="17"/>
    </row>
    <row r="2165">
      <c r="B2165" s="17"/>
      <c r="C2165" s="17"/>
      <c r="D2165" s="17"/>
    </row>
    <row r="2166">
      <c r="B2166" s="17"/>
      <c r="C2166" s="17"/>
      <c r="D2166" s="17"/>
    </row>
    <row r="2167">
      <c r="B2167" s="17"/>
      <c r="C2167" s="17"/>
      <c r="D2167" s="17"/>
    </row>
    <row r="2168">
      <c r="B2168" s="17"/>
      <c r="C2168" s="17"/>
      <c r="D2168" s="17"/>
    </row>
    <row r="2169">
      <c r="B2169" s="17"/>
      <c r="C2169" s="17"/>
      <c r="D2169" s="17"/>
    </row>
    <row r="2170">
      <c r="B2170" s="17"/>
      <c r="C2170" s="17"/>
      <c r="D2170" s="17"/>
    </row>
    <row r="2171">
      <c r="B2171" s="17"/>
      <c r="C2171" s="17"/>
      <c r="D2171" s="17"/>
    </row>
    <row r="2172">
      <c r="B2172" s="17"/>
      <c r="C2172" s="17"/>
      <c r="D2172" s="17"/>
    </row>
    <row r="2173">
      <c r="B2173" s="17"/>
      <c r="C2173" s="17"/>
      <c r="D2173" s="17"/>
    </row>
    <row r="2174">
      <c r="B2174" s="17"/>
      <c r="C2174" s="17"/>
      <c r="D2174" s="17"/>
    </row>
    <row r="2175">
      <c r="B2175" s="17"/>
      <c r="C2175" s="17"/>
      <c r="D2175" s="17"/>
    </row>
    <row r="2176">
      <c r="B2176" s="17"/>
      <c r="C2176" s="17"/>
      <c r="D2176" s="17"/>
    </row>
    <row r="2177">
      <c r="B2177" s="17"/>
      <c r="C2177" s="17"/>
      <c r="D2177" s="17"/>
    </row>
    <row r="2178">
      <c r="B2178" s="17"/>
      <c r="C2178" s="17"/>
      <c r="D2178" s="17"/>
    </row>
    <row r="2179">
      <c r="B2179" s="17"/>
      <c r="C2179" s="17"/>
      <c r="D2179" s="17"/>
    </row>
    <row r="2180">
      <c r="B2180" s="17"/>
      <c r="C2180" s="17"/>
      <c r="D2180" s="17"/>
    </row>
    <row r="2181">
      <c r="B2181" s="17"/>
      <c r="C2181" s="17"/>
      <c r="D2181" s="17"/>
    </row>
    <row r="2182">
      <c r="B2182" s="17"/>
      <c r="C2182" s="17"/>
      <c r="D2182" s="17"/>
    </row>
    <row r="2183">
      <c r="B2183" s="17"/>
      <c r="C2183" s="17"/>
      <c r="D2183" s="17"/>
    </row>
    <row r="2184">
      <c r="B2184" s="17"/>
      <c r="C2184" s="17"/>
      <c r="D2184" s="17"/>
    </row>
    <row r="2185">
      <c r="B2185" s="17"/>
      <c r="C2185" s="17"/>
      <c r="D2185" s="17"/>
    </row>
    <row r="2186">
      <c r="B2186" s="17"/>
      <c r="C2186" s="17"/>
      <c r="D2186" s="17"/>
    </row>
    <row r="2187">
      <c r="B2187" s="17"/>
      <c r="C2187" s="17"/>
      <c r="D2187" s="17"/>
    </row>
    <row r="2188">
      <c r="B2188" s="17"/>
      <c r="C2188" s="17"/>
      <c r="D2188" s="17"/>
    </row>
    <row r="2189">
      <c r="B2189" s="17"/>
      <c r="C2189" s="17"/>
      <c r="D2189" s="17"/>
    </row>
    <row r="2190">
      <c r="B2190" s="17"/>
      <c r="C2190" s="17"/>
      <c r="D2190" s="17"/>
    </row>
    <row r="2191">
      <c r="B2191" s="17"/>
      <c r="C2191" s="17"/>
      <c r="D2191" s="17"/>
    </row>
    <row r="2192">
      <c r="B2192" s="17"/>
      <c r="C2192" s="17"/>
      <c r="D2192" s="17"/>
    </row>
    <row r="2193">
      <c r="B2193" s="17"/>
      <c r="C2193" s="17"/>
      <c r="D2193" s="17"/>
    </row>
    <row r="2194">
      <c r="B2194" s="17"/>
      <c r="C2194" s="17"/>
      <c r="D2194" s="17"/>
    </row>
    <row r="2195">
      <c r="B2195" s="17"/>
      <c r="C2195" s="17"/>
      <c r="D2195" s="17"/>
    </row>
    <row r="2196">
      <c r="B2196" s="17"/>
      <c r="C2196" s="17"/>
      <c r="D2196" s="17"/>
    </row>
    <row r="2197">
      <c r="B2197" s="17"/>
      <c r="C2197" s="17"/>
      <c r="D2197" s="17"/>
    </row>
    <row r="2198">
      <c r="B2198" s="17"/>
      <c r="C2198" s="17"/>
      <c r="D2198" s="17"/>
    </row>
    <row r="2199">
      <c r="B2199" s="17"/>
      <c r="C2199" s="17"/>
      <c r="D2199" s="17"/>
    </row>
    <row r="2200">
      <c r="B2200" s="17"/>
      <c r="C2200" s="17"/>
      <c r="D2200" s="17"/>
    </row>
    <row r="2201">
      <c r="B2201" s="17"/>
      <c r="C2201" s="17"/>
      <c r="D2201" s="17"/>
    </row>
    <row r="2202">
      <c r="B2202" s="17"/>
      <c r="C2202" s="17"/>
      <c r="D2202" s="17"/>
    </row>
    <row r="2203">
      <c r="B2203" s="17"/>
      <c r="C2203" s="17"/>
      <c r="D2203" s="17"/>
    </row>
    <row r="2204">
      <c r="B2204" s="17"/>
      <c r="C2204" s="17"/>
      <c r="D2204" s="17"/>
    </row>
    <row r="2205">
      <c r="B2205" s="17"/>
      <c r="C2205" s="17"/>
      <c r="D2205" s="17"/>
    </row>
    <row r="2206">
      <c r="B2206" s="17"/>
      <c r="C2206" s="17"/>
      <c r="D2206" s="17"/>
    </row>
    <row r="2207">
      <c r="B2207" s="17"/>
      <c r="C2207" s="17"/>
      <c r="D2207" s="17"/>
    </row>
    <row r="2208">
      <c r="B2208" s="17"/>
      <c r="C2208" s="17"/>
      <c r="D2208" s="17"/>
    </row>
    <row r="2209">
      <c r="B2209" s="17"/>
      <c r="C2209" s="17"/>
      <c r="D2209" s="17"/>
    </row>
    <row r="2210">
      <c r="B2210" s="17"/>
      <c r="C2210" s="17"/>
      <c r="D2210" s="17"/>
    </row>
    <row r="2211">
      <c r="B2211" s="17"/>
      <c r="C2211" s="17"/>
      <c r="D2211" s="17"/>
    </row>
    <row r="2212">
      <c r="B2212" s="17"/>
      <c r="C2212" s="17"/>
      <c r="D2212" s="17"/>
    </row>
    <row r="2213">
      <c r="B2213" s="17"/>
      <c r="C2213" s="17"/>
      <c r="D2213" s="17"/>
    </row>
    <row r="2214">
      <c r="B2214" s="17"/>
      <c r="C2214" s="17"/>
      <c r="D2214" s="17"/>
    </row>
    <row r="2215">
      <c r="B2215" s="17"/>
      <c r="C2215" s="17"/>
      <c r="D2215" s="17"/>
    </row>
    <row r="2216">
      <c r="B2216" s="17"/>
      <c r="C2216" s="17"/>
      <c r="D2216" s="17"/>
    </row>
    <row r="2217">
      <c r="B2217" s="17"/>
      <c r="C2217" s="17"/>
      <c r="D2217" s="17"/>
    </row>
    <row r="2218">
      <c r="B2218" s="17"/>
      <c r="C2218" s="17"/>
      <c r="D2218" s="17"/>
    </row>
    <row r="2219">
      <c r="B2219" s="17"/>
      <c r="C2219" s="17"/>
      <c r="D2219" s="17"/>
    </row>
    <row r="2220">
      <c r="B2220" s="17"/>
      <c r="C2220" s="17"/>
      <c r="D2220" s="17"/>
    </row>
    <row r="2221">
      <c r="B2221" s="17"/>
      <c r="C2221" s="17"/>
      <c r="D2221" s="17"/>
    </row>
    <row r="2222">
      <c r="B2222" s="17"/>
      <c r="C2222" s="17"/>
      <c r="D2222" s="17"/>
    </row>
    <row r="2223">
      <c r="B2223" s="17"/>
      <c r="C2223" s="17"/>
      <c r="D2223" s="17"/>
    </row>
    <row r="2224">
      <c r="B2224" s="17"/>
      <c r="C2224" s="17"/>
      <c r="D2224" s="17"/>
    </row>
    <row r="2225">
      <c r="B2225" s="17"/>
      <c r="C2225" s="17"/>
      <c r="D2225" s="17"/>
    </row>
    <row r="2226">
      <c r="B2226" s="17"/>
      <c r="C2226" s="17"/>
      <c r="D2226" s="17"/>
    </row>
    <row r="2227">
      <c r="B2227" s="17"/>
      <c r="C2227" s="17"/>
      <c r="D2227" s="17"/>
    </row>
    <row r="2228">
      <c r="B2228" s="17"/>
      <c r="C2228" s="17"/>
      <c r="D2228" s="17"/>
    </row>
    <row r="2229">
      <c r="B2229" s="17"/>
      <c r="C2229" s="17"/>
      <c r="D2229" s="17"/>
    </row>
    <row r="2230">
      <c r="B2230" s="17"/>
      <c r="C2230" s="17"/>
      <c r="D2230" s="17"/>
    </row>
    <row r="2231">
      <c r="B2231" s="17"/>
      <c r="C2231" s="17"/>
      <c r="D2231" s="17"/>
    </row>
    <row r="2232">
      <c r="B2232" s="17"/>
      <c r="C2232" s="17"/>
      <c r="D2232" s="17"/>
    </row>
    <row r="2233">
      <c r="B2233" s="17"/>
      <c r="C2233" s="17"/>
      <c r="D2233" s="17"/>
    </row>
    <row r="2234">
      <c r="B2234" s="17"/>
      <c r="C2234" s="17"/>
      <c r="D2234" s="17"/>
    </row>
    <row r="2235">
      <c r="B2235" s="17"/>
      <c r="C2235" s="17"/>
      <c r="D2235" s="17"/>
    </row>
    <row r="2236">
      <c r="B2236" s="17"/>
      <c r="C2236" s="17"/>
      <c r="D2236" s="17"/>
    </row>
    <row r="2237">
      <c r="B2237" s="17"/>
      <c r="C2237" s="17"/>
      <c r="D2237" s="17"/>
    </row>
    <row r="2238">
      <c r="B2238" s="17"/>
      <c r="C2238" s="17"/>
      <c r="D2238" s="17"/>
    </row>
    <row r="2239">
      <c r="B2239" s="17"/>
      <c r="C2239" s="17"/>
      <c r="D2239" s="17"/>
    </row>
    <row r="2240">
      <c r="B2240" s="17"/>
      <c r="C2240" s="17"/>
      <c r="D2240" s="17"/>
    </row>
    <row r="2241">
      <c r="B2241" s="17"/>
      <c r="C2241" s="17"/>
      <c r="D2241" s="17"/>
    </row>
    <row r="2242">
      <c r="B2242" s="17"/>
      <c r="C2242" s="17"/>
      <c r="D2242" s="17"/>
    </row>
    <row r="2243">
      <c r="B2243" s="17"/>
      <c r="C2243" s="17"/>
      <c r="D2243" s="17"/>
    </row>
    <row r="2244">
      <c r="B2244" s="17"/>
      <c r="C2244" s="17"/>
      <c r="D2244" s="17"/>
    </row>
    <row r="2245">
      <c r="B2245" s="17"/>
      <c r="C2245" s="17"/>
      <c r="D2245" s="17"/>
    </row>
    <row r="2246">
      <c r="B2246" s="17"/>
      <c r="C2246" s="17"/>
      <c r="D2246" s="17"/>
    </row>
    <row r="2247">
      <c r="B2247" s="17"/>
      <c r="C2247" s="17"/>
      <c r="D2247" s="17"/>
    </row>
    <row r="2248">
      <c r="B2248" s="17"/>
      <c r="C2248" s="17"/>
      <c r="D2248" s="17"/>
    </row>
    <row r="2249">
      <c r="B2249" s="17"/>
      <c r="C2249" s="17"/>
      <c r="D2249" s="17"/>
    </row>
    <row r="2250">
      <c r="B2250" s="17"/>
      <c r="C2250" s="17"/>
      <c r="D2250" s="17"/>
    </row>
    <row r="2251">
      <c r="B2251" s="17"/>
      <c r="C2251" s="17"/>
      <c r="D2251" s="17"/>
    </row>
    <row r="2252">
      <c r="B2252" s="17"/>
      <c r="C2252" s="17"/>
      <c r="D2252" s="17"/>
    </row>
    <row r="2253">
      <c r="B2253" s="17"/>
      <c r="C2253" s="17"/>
      <c r="D2253" s="17"/>
    </row>
    <row r="2254">
      <c r="B2254" s="17"/>
      <c r="C2254" s="17"/>
      <c r="D2254" s="17"/>
    </row>
    <row r="2255">
      <c r="B2255" s="17"/>
      <c r="C2255" s="17"/>
      <c r="D2255" s="17"/>
    </row>
    <row r="2256">
      <c r="B2256" s="17"/>
      <c r="C2256" s="17"/>
      <c r="D2256" s="17"/>
    </row>
    <row r="2257">
      <c r="B2257" s="17"/>
      <c r="C2257" s="17"/>
      <c r="D2257" s="17"/>
    </row>
    <row r="2258">
      <c r="B2258" s="17"/>
      <c r="C2258" s="17"/>
      <c r="D2258" s="17"/>
    </row>
    <row r="2259">
      <c r="B2259" s="17"/>
      <c r="C2259" s="17"/>
      <c r="D2259" s="17"/>
    </row>
    <row r="2260">
      <c r="B2260" s="17"/>
      <c r="C2260" s="17"/>
      <c r="D2260" s="17"/>
    </row>
    <row r="2261">
      <c r="B2261" s="17"/>
      <c r="C2261" s="17"/>
      <c r="D2261" s="17"/>
    </row>
    <row r="2262">
      <c r="B2262" s="17"/>
      <c r="C2262" s="17"/>
      <c r="D2262" s="17"/>
    </row>
    <row r="2263">
      <c r="B2263" s="17"/>
      <c r="C2263" s="17"/>
      <c r="D2263" s="17"/>
    </row>
    <row r="2264">
      <c r="B2264" s="17"/>
      <c r="C2264" s="17"/>
      <c r="D2264" s="17"/>
    </row>
    <row r="2265">
      <c r="B2265" s="17"/>
      <c r="C2265" s="17"/>
      <c r="D2265" s="17"/>
    </row>
    <row r="2266">
      <c r="B2266" s="17"/>
      <c r="C2266" s="17"/>
      <c r="D2266" s="17"/>
    </row>
    <row r="2267">
      <c r="B2267" s="17"/>
      <c r="C2267" s="17"/>
      <c r="D2267" s="17"/>
    </row>
    <row r="2268">
      <c r="B2268" s="17"/>
      <c r="C2268" s="17"/>
      <c r="D2268" s="17"/>
    </row>
    <row r="2269">
      <c r="B2269" s="17"/>
      <c r="C2269" s="17"/>
      <c r="D2269" s="17"/>
    </row>
    <row r="2270">
      <c r="B2270" s="17"/>
      <c r="C2270" s="17"/>
      <c r="D2270" s="17"/>
    </row>
    <row r="2271">
      <c r="B2271" s="17"/>
      <c r="C2271" s="17"/>
      <c r="D2271" s="17"/>
    </row>
    <row r="2272">
      <c r="B2272" s="17"/>
      <c r="C2272" s="17"/>
      <c r="D2272" s="17"/>
    </row>
    <row r="2273">
      <c r="B2273" s="17"/>
      <c r="C2273" s="17"/>
      <c r="D2273" s="17"/>
    </row>
    <row r="2274">
      <c r="B2274" s="17"/>
      <c r="C2274" s="17"/>
      <c r="D2274" s="17"/>
    </row>
    <row r="2275">
      <c r="B2275" s="17"/>
      <c r="C2275" s="17"/>
      <c r="D2275" s="17"/>
    </row>
    <row r="2276">
      <c r="B2276" s="17"/>
      <c r="C2276" s="17"/>
      <c r="D2276" s="17"/>
    </row>
    <row r="2277">
      <c r="B2277" s="17"/>
      <c r="C2277" s="17"/>
      <c r="D2277" s="17"/>
    </row>
    <row r="2278">
      <c r="B2278" s="17"/>
      <c r="C2278" s="17"/>
      <c r="D2278" s="17"/>
    </row>
    <row r="2279">
      <c r="B2279" s="17"/>
      <c r="C2279" s="17"/>
      <c r="D2279" s="17"/>
    </row>
    <row r="2280">
      <c r="B2280" s="17"/>
      <c r="C2280" s="17"/>
      <c r="D2280" s="17"/>
    </row>
    <row r="2281">
      <c r="B2281" s="17"/>
      <c r="C2281" s="17"/>
      <c r="D2281" s="17"/>
    </row>
    <row r="2282">
      <c r="B2282" s="17"/>
      <c r="C2282" s="17"/>
      <c r="D2282" s="17"/>
    </row>
    <row r="2283">
      <c r="B2283" s="17"/>
      <c r="C2283" s="17"/>
      <c r="D2283" s="17"/>
    </row>
    <row r="2284">
      <c r="B2284" s="17"/>
      <c r="C2284" s="17"/>
      <c r="D2284" s="17"/>
    </row>
    <row r="2285">
      <c r="B2285" s="17"/>
      <c r="C2285" s="17"/>
      <c r="D2285" s="17"/>
    </row>
    <row r="2286">
      <c r="B2286" s="17"/>
      <c r="C2286" s="17"/>
      <c r="D2286" s="17"/>
    </row>
    <row r="2287">
      <c r="B2287" s="17"/>
      <c r="C2287" s="17"/>
      <c r="D2287" s="17"/>
    </row>
    <row r="2288">
      <c r="B2288" s="17"/>
      <c r="C2288" s="17"/>
      <c r="D2288" s="17"/>
    </row>
    <row r="2289">
      <c r="B2289" s="17"/>
      <c r="C2289" s="17"/>
      <c r="D2289" s="17"/>
    </row>
    <row r="2290">
      <c r="B2290" s="17"/>
      <c r="C2290" s="17"/>
      <c r="D2290" s="17"/>
    </row>
    <row r="2291">
      <c r="B2291" s="17"/>
      <c r="C2291" s="17"/>
      <c r="D2291" s="17"/>
    </row>
    <row r="2292">
      <c r="B2292" s="17"/>
      <c r="C2292" s="17"/>
      <c r="D2292" s="17"/>
    </row>
    <row r="2293">
      <c r="B2293" s="17"/>
      <c r="C2293" s="17"/>
      <c r="D2293" s="17"/>
    </row>
    <row r="2294">
      <c r="B2294" s="17"/>
      <c r="C2294" s="17"/>
      <c r="D2294" s="17"/>
    </row>
    <row r="2295">
      <c r="B2295" s="17"/>
      <c r="C2295" s="17"/>
      <c r="D2295" s="17"/>
    </row>
    <row r="2296">
      <c r="B2296" s="17"/>
      <c r="C2296" s="17"/>
      <c r="D2296" s="17"/>
    </row>
    <row r="2297">
      <c r="B2297" s="17"/>
      <c r="C2297" s="17"/>
      <c r="D2297" s="17"/>
    </row>
    <row r="2298">
      <c r="B2298" s="17"/>
      <c r="C2298" s="17"/>
      <c r="D2298" s="17"/>
    </row>
    <row r="2299">
      <c r="B2299" s="17"/>
      <c r="C2299" s="17"/>
      <c r="D2299" s="17"/>
    </row>
    <row r="2300">
      <c r="B2300" s="17"/>
      <c r="C2300" s="17"/>
      <c r="D2300" s="17"/>
    </row>
    <row r="2301">
      <c r="B2301" s="17"/>
      <c r="C2301" s="17"/>
      <c r="D2301" s="17"/>
    </row>
    <row r="2302">
      <c r="B2302" s="17"/>
      <c r="C2302" s="17"/>
      <c r="D2302" s="17"/>
    </row>
    <row r="2303">
      <c r="B2303" s="17"/>
      <c r="C2303" s="17"/>
      <c r="D2303" s="17"/>
    </row>
    <row r="2304">
      <c r="B2304" s="17"/>
      <c r="C2304" s="17"/>
      <c r="D2304" s="17"/>
    </row>
    <row r="2305">
      <c r="B2305" s="17"/>
      <c r="C2305" s="17"/>
      <c r="D2305" s="17"/>
    </row>
    <row r="2306">
      <c r="B2306" s="17"/>
      <c r="C2306" s="17"/>
      <c r="D2306" s="17"/>
    </row>
    <row r="2307">
      <c r="B2307" s="17"/>
      <c r="C2307" s="17"/>
      <c r="D2307" s="17"/>
    </row>
    <row r="2308">
      <c r="B2308" s="17"/>
      <c r="C2308" s="17"/>
      <c r="D2308" s="17"/>
    </row>
    <row r="2309">
      <c r="B2309" s="17"/>
      <c r="C2309" s="17"/>
      <c r="D2309" s="17"/>
    </row>
    <row r="2310">
      <c r="B2310" s="17"/>
      <c r="C2310" s="17"/>
      <c r="D2310" s="17"/>
    </row>
    <row r="2311">
      <c r="B2311" s="17"/>
      <c r="C2311" s="17"/>
      <c r="D2311" s="17"/>
    </row>
    <row r="2312">
      <c r="B2312" s="17"/>
      <c r="C2312" s="17"/>
      <c r="D2312" s="17"/>
    </row>
    <row r="2313">
      <c r="B2313" s="17"/>
      <c r="C2313" s="17"/>
      <c r="D2313" s="17"/>
    </row>
    <row r="2314">
      <c r="B2314" s="17"/>
      <c r="C2314" s="17"/>
      <c r="D2314" s="17"/>
    </row>
    <row r="2315">
      <c r="B2315" s="17"/>
      <c r="C2315" s="17"/>
      <c r="D2315" s="17"/>
    </row>
    <row r="2316">
      <c r="B2316" s="17"/>
      <c r="C2316" s="17"/>
      <c r="D2316" s="17"/>
    </row>
    <row r="2317">
      <c r="B2317" s="17"/>
      <c r="C2317" s="17"/>
      <c r="D2317" s="17"/>
    </row>
    <row r="2318">
      <c r="B2318" s="17"/>
      <c r="C2318" s="17"/>
      <c r="D2318" s="17"/>
    </row>
    <row r="2319">
      <c r="B2319" s="17"/>
      <c r="C2319" s="17"/>
      <c r="D2319" s="17"/>
    </row>
    <row r="2320">
      <c r="B2320" s="17"/>
      <c r="C2320" s="17"/>
      <c r="D2320" s="17"/>
    </row>
    <row r="2321">
      <c r="B2321" s="17"/>
      <c r="C2321" s="17"/>
      <c r="D2321" s="17"/>
    </row>
    <row r="2322">
      <c r="B2322" s="17"/>
      <c r="C2322" s="17"/>
      <c r="D2322" s="17"/>
    </row>
    <row r="2323">
      <c r="B2323" s="17"/>
      <c r="C2323" s="17"/>
      <c r="D2323" s="17"/>
    </row>
    <row r="2324">
      <c r="B2324" s="17"/>
      <c r="C2324" s="17"/>
      <c r="D2324" s="17"/>
    </row>
    <row r="2325">
      <c r="B2325" s="17"/>
      <c r="C2325" s="17"/>
      <c r="D2325" s="17"/>
    </row>
    <row r="2326">
      <c r="B2326" s="17"/>
      <c r="C2326" s="17"/>
      <c r="D2326" s="17"/>
    </row>
    <row r="2327">
      <c r="B2327" s="17"/>
      <c r="C2327" s="17"/>
      <c r="D2327" s="17"/>
    </row>
    <row r="2328">
      <c r="B2328" s="17"/>
      <c r="C2328" s="17"/>
      <c r="D2328" s="17"/>
    </row>
    <row r="2329">
      <c r="B2329" s="17"/>
      <c r="C2329" s="17"/>
      <c r="D2329" s="17"/>
    </row>
    <row r="2330">
      <c r="B2330" s="17"/>
      <c r="C2330" s="17"/>
      <c r="D2330" s="17"/>
    </row>
    <row r="2331">
      <c r="B2331" s="17"/>
      <c r="C2331" s="17"/>
      <c r="D2331" s="17"/>
    </row>
    <row r="2332">
      <c r="B2332" s="17"/>
      <c r="C2332" s="17"/>
      <c r="D2332" s="17"/>
    </row>
    <row r="2333">
      <c r="B2333" s="17"/>
      <c r="C2333" s="17"/>
      <c r="D2333" s="17"/>
    </row>
    <row r="2334">
      <c r="B2334" s="17"/>
      <c r="C2334" s="17"/>
      <c r="D2334" s="17"/>
    </row>
    <row r="2335">
      <c r="B2335" s="17"/>
      <c r="C2335" s="17"/>
      <c r="D2335" s="17"/>
    </row>
    <row r="2336">
      <c r="B2336" s="17"/>
      <c r="C2336" s="17"/>
      <c r="D2336" s="17"/>
    </row>
    <row r="2337">
      <c r="B2337" s="17"/>
      <c r="C2337" s="17"/>
      <c r="D2337" s="17"/>
    </row>
    <row r="2338">
      <c r="B2338" s="17"/>
      <c r="C2338" s="17"/>
      <c r="D2338" s="17"/>
    </row>
    <row r="2339">
      <c r="B2339" s="17"/>
      <c r="C2339" s="17"/>
      <c r="D2339" s="17"/>
    </row>
    <row r="2340">
      <c r="B2340" s="17"/>
      <c r="C2340" s="17"/>
      <c r="D2340" s="17"/>
    </row>
    <row r="2341">
      <c r="B2341" s="17"/>
      <c r="C2341" s="17"/>
      <c r="D2341" s="17"/>
    </row>
    <row r="2342">
      <c r="B2342" s="17"/>
      <c r="C2342" s="17"/>
      <c r="D2342" s="17"/>
    </row>
    <row r="2343">
      <c r="B2343" s="17"/>
      <c r="C2343" s="17"/>
      <c r="D2343" s="17"/>
    </row>
    <row r="2344">
      <c r="B2344" s="17"/>
      <c r="C2344" s="17"/>
      <c r="D2344" s="17"/>
    </row>
    <row r="2345">
      <c r="B2345" s="17"/>
      <c r="C2345" s="17"/>
      <c r="D2345" s="17"/>
    </row>
    <row r="2346">
      <c r="B2346" s="17"/>
      <c r="C2346" s="17"/>
      <c r="D2346" s="17"/>
    </row>
    <row r="2347">
      <c r="B2347" s="17"/>
      <c r="C2347" s="17"/>
      <c r="D2347" s="17"/>
    </row>
    <row r="2348">
      <c r="B2348" s="17"/>
      <c r="C2348" s="17"/>
      <c r="D2348" s="17"/>
    </row>
    <row r="2349">
      <c r="B2349" s="17"/>
      <c r="C2349" s="17"/>
      <c r="D2349" s="17"/>
    </row>
    <row r="2350">
      <c r="B2350" s="17"/>
      <c r="C2350" s="17"/>
      <c r="D2350" s="17"/>
    </row>
    <row r="2351">
      <c r="B2351" s="17"/>
      <c r="C2351" s="17"/>
      <c r="D2351" s="17"/>
    </row>
    <row r="2352">
      <c r="B2352" s="17"/>
      <c r="C2352" s="17"/>
      <c r="D2352" s="17"/>
    </row>
    <row r="2353">
      <c r="B2353" s="17"/>
      <c r="C2353" s="17"/>
      <c r="D2353" s="17"/>
    </row>
    <row r="2354">
      <c r="B2354" s="17"/>
      <c r="C2354" s="17"/>
      <c r="D2354" s="17"/>
    </row>
    <row r="2355">
      <c r="B2355" s="17"/>
      <c r="C2355" s="17"/>
      <c r="D2355" s="17"/>
    </row>
    <row r="2356">
      <c r="B2356" s="17"/>
      <c r="C2356" s="17"/>
      <c r="D2356" s="17"/>
    </row>
    <row r="2357">
      <c r="B2357" s="17"/>
      <c r="C2357" s="17"/>
      <c r="D2357" s="17"/>
    </row>
    <row r="2358">
      <c r="B2358" s="17"/>
      <c r="C2358" s="17"/>
      <c r="D2358" s="17"/>
    </row>
    <row r="2359">
      <c r="B2359" s="17"/>
      <c r="C2359" s="17"/>
      <c r="D2359" s="17"/>
    </row>
    <row r="2360">
      <c r="B2360" s="17"/>
      <c r="C2360" s="17"/>
      <c r="D2360" s="17"/>
    </row>
    <row r="2361">
      <c r="B2361" s="17"/>
      <c r="C2361" s="17"/>
      <c r="D2361" s="17"/>
    </row>
    <row r="2362">
      <c r="B2362" s="17"/>
      <c r="C2362" s="17"/>
      <c r="D2362" s="17"/>
    </row>
    <row r="2363">
      <c r="B2363" s="17"/>
      <c r="C2363" s="17"/>
      <c r="D2363" s="17"/>
    </row>
    <row r="2364">
      <c r="B2364" s="17"/>
      <c r="C2364" s="17"/>
      <c r="D2364" s="17"/>
    </row>
    <row r="2365">
      <c r="B2365" s="17"/>
      <c r="C2365" s="17"/>
      <c r="D2365" s="17"/>
    </row>
    <row r="2366">
      <c r="B2366" s="17"/>
      <c r="C2366" s="17"/>
      <c r="D2366" s="17"/>
    </row>
    <row r="2367">
      <c r="B2367" s="17"/>
      <c r="C2367" s="17"/>
      <c r="D2367" s="17"/>
    </row>
    <row r="2368">
      <c r="B2368" s="17"/>
      <c r="C2368" s="17"/>
      <c r="D2368" s="17"/>
    </row>
    <row r="2369">
      <c r="B2369" s="17"/>
      <c r="C2369" s="17"/>
      <c r="D2369" s="17"/>
    </row>
    <row r="2370">
      <c r="B2370" s="17"/>
      <c r="C2370" s="17"/>
      <c r="D2370" s="17"/>
    </row>
    <row r="2371">
      <c r="B2371" s="17"/>
      <c r="C2371" s="17"/>
      <c r="D2371" s="17"/>
    </row>
    <row r="2372">
      <c r="B2372" s="17"/>
      <c r="C2372" s="17"/>
      <c r="D2372" s="17"/>
    </row>
    <row r="2373">
      <c r="B2373" s="17"/>
      <c r="C2373" s="17"/>
      <c r="D2373" s="17"/>
    </row>
    <row r="2374">
      <c r="B2374" s="17"/>
      <c r="C2374" s="17"/>
      <c r="D2374" s="17"/>
    </row>
    <row r="2375">
      <c r="B2375" s="17"/>
      <c r="C2375" s="17"/>
      <c r="D2375" s="17"/>
    </row>
    <row r="2376">
      <c r="B2376" s="17"/>
      <c r="C2376" s="17"/>
      <c r="D2376" s="17"/>
    </row>
    <row r="2377">
      <c r="B2377" s="17"/>
      <c r="C2377" s="17"/>
      <c r="D2377" s="17"/>
    </row>
    <row r="2378">
      <c r="B2378" s="17"/>
      <c r="C2378" s="17"/>
      <c r="D2378" s="17"/>
    </row>
    <row r="2379">
      <c r="B2379" s="17"/>
      <c r="C2379" s="17"/>
      <c r="D2379" s="17"/>
    </row>
    <row r="2380">
      <c r="B2380" s="17"/>
      <c r="C2380" s="17"/>
      <c r="D2380" s="17"/>
    </row>
    <row r="2381">
      <c r="B2381" s="17"/>
      <c r="C2381" s="17"/>
      <c r="D2381" s="17"/>
    </row>
    <row r="2382">
      <c r="B2382" s="17"/>
      <c r="C2382" s="17"/>
      <c r="D2382" s="17"/>
    </row>
    <row r="2383">
      <c r="B2383" s="17"/>
      <c r="C2383" s="17"/>
      <c r="D2383" s="17"/>
    </row>
    <row r="2384">
      <c r="B2384" s="17"/>
      <c r="C2384" s="17"/>
      <c r="D2384" s="17"/>
    </row>
    <row r="2385">
      <c r="B2385" s="17"/>
      <c r="C2385" s="17"/>
      <c r="D2385" s="17"/>
    </row>
    <row r="2386">
      <c r="B2386" s="17"/>
      <c r="C2386" s="17"/>
      <c r="D2386" s="17"/>
    </row>
    <row r="2387">
      <c r="B2387" s="17"/>
      <c r="C2387" s="17"/>
      <c r="D2387" s="17"/>
    </row>
    <row r="2388">
      <c r="B2388" s="17"/>
      <c r="C2388" s="17"/>
      <c r="D2388" s="17"/>
    </row>
    <row r="2389">
      <c r="B2389" s="17"/>
      <c r="C2389" s="17"/>
      <c r="D2389" s="17"/>
    </row>
    <row r="2390">
      <c r="B2390" s="17"/>
      <c r="C2390" s="17"/>
      <c r="D2390" s="17"/>
    </row>
    <row r="2391">
      <c r="B2391" s="17"/>
      <c r="C2391" s="17"/>
      <c r="D2391" s="17"/>
    </row>
    <row r="2392">
      <c r="B2392" s="17"/>
      <c r="C2392" s="17"/>
      <c r="D2392" s="17"/>
    </row>
    <row r="2393">
      <c r="B2393" s="17"/>
      <c r="C2393" s="17"/>
      <c r="D2393" s="17"/>
    </row>
    <row r="2394">
      <c r="B2394" s="17"/>
      <c r="C2394" s="17"/>
      <c r="D2394" s="17"/>
    </row>
    <row r="2395">
      <c r="B2395" s="17"/>
      <c r="C2395" s="17"/>
      <c r="D2395" s="17"/>
    </row>
    <row r="2396">
      <c r="B2396" s="17"/>
      <c r="C2396" s="17"/>
      <c r="D2396" s="17"/>
    </row>
    <row r="2397">
      <c r="B2397" s="17"/>
      <c r="C2397" s="17"/>
      <c r="D2397" s="17"/>
    </row>
    <row r="2398">
      <c r="B2398" s="17"/>
      <c r="C2398" s="17"/>
      <c r="D2398" s="17"/>
    </row>
    <row r="2399">
      <c r="B2399" s="17"/>
      <c r="C2399" s="17"/>
      <c r="D2399" s="17"/>
    </row>
    <row r="2400">
      <c r="B2400" s="17"/>
      <c r="C2400" s="17"/>
      <c r="D2400" s="17"/>
    </row>
    <row r="2401">
      <c r="B2401" s="17"/>
      <c r="C2401" s="17"/>
      <c r="D2401" s="17"/>
    </row>
    <row r="2402">
      <c r="B2402" s="17"/>
      <c r="C2402" s="17"/>
      <c r="D2402" s="17"/>
    </row>
    <row r="2403">
      <c r="B2403" s="17"/>
      <c r="C2403" s="17"/>
      <c r="D2403" s="17"/>
    </row>
    <row r="2404">
      <c r="B2404" s="17"/>
      <c r="C2404" s="17"/>
      <c r="D2404" s="17"/>
    </row>
    <row r="2405">
      <c r="B2405" s="17"/>
      <c r="C2405" s="17"/>
      <c r="D2405" s="17"/>
    </row>
    <row r="2406">
      <c r="B2406" s="17"/>
      <c r="C2406" s="17"/>
      <c r="D2406" s="17"/>
    </row>
    <row r="2407">
      <c r="B2407" s="17"/>
      <c r="C2407" s="17"/>
      <c r="D2407" s="17"/>
    </row>
    <row r="2408">
      <c r="B2408" s="17"/>
      <c r="C2408" s="17"/>
      <c r="D2408" s="17"/>
    </row>
    <row r="2409">
      <c r="B2409" s="17"/>
      <c r="C2409" s="17"/>
      <c r="D2409" s="17"/>
    </row>
    <row r="2410">
      <c r="B2410" s="17"/>
      <c r="C2410" s="17"/>
      <c r="D2410" s="17"/>
    </row>
    <row r="2411">
      <c r="B2411" s="17"/>
      <c r="C2411" s="17"/>
      <c r="D2411" s="17"/>
    </row>
    <row r="2412">
      <c r="B2412" s="17"/>
      <c r="C2412" s="17"/>
      <c r="D2412" s="17"/>
    </row>
    <row r="2413">
      <c r="B2413" s="17"/>
      <c r="C2413" s="17"/>
      <c r="D2413" s="17"/>
    </row>
    <row r="2414">
      <c r="B2414" s="17"/>
      <c r="C2414" s="17"/>
      <c r="D2414" s="17"/>
    </row>
    <row r="2415">
      <c r="B2415" s="17"/>
      <c r="C2415" s="17"/>
      <c r="D2415" s="17"/>
    </row>
    <row r="2416">
      <c r="B2416" s="17"/>
      <c r="C2416" s="17"/>
      <c r="D2416" s="17"/>
    </row>
    <row r="2417">
      <c r="B2417" s="17"/>
      <c r="C2417" s="17"/>
      <c r="D2417" s="17"/>
    </row>
    <row r="2418">
      <c r="B2418" s="17"/>
      <c r="C2418" s="17"/>
      <c r="D2418" s="17"/>
    </row>
    <row r="2419">
      <c r="B2419" s="17"/>
      <c r="C2419" s="17"/>
      <c r="D2419" s="17"/>
    </row>
    <row r="2420">
      <c r="B2420" s="17"/>
      <c r="C2420" s="17"/>
      <c r="D2420" s="17"/>
    </row>
    <row r="2421">
      <c r="B2421" s="17"/>
      <c r="C2421" s="17"/>
      <c r="D2421" s="17"/>
    </row>
    <row r="2422">
      <c r="B2422" s="17"/>
      <c r="C2422" s="17"/>
      <c r="D2422" s="17"/>
    </row>
    <row r="2423">
      <c r="B2423" s="17"/>
      <c r="C2423" s="17"/>
      <c r="D2423" s="17"/>
    </row>
    <row r="2424">
      <c r="B2424" s="17"/>
      <c r="C2424" s="17"/>
      <c r="D2424" s="17"/>
    </row>
    <row r="2425">
      <c r="B2425" s="17"/>
      <c r="C2425" s="17"/>
      <c r="D2425" s="17"/>
    </row>
    <row r="2426">
      <c r="B2426" s="17"/>
      <c r="C2426" s="17"/>
      <c r="D2426" s="17"/>
    </row>
    <row r="2427">
      <c r="B2427" s="17"/>
      <c r="C2427" s="17"/>
      <c r="D2427" s="17"/>
    </row>
    <row r="2428">
      <c r="B2428" s="17"/>
      <c r="C2428" s="17"/>
      <c r="D2428" s="17"/>
    </row>
    <row r="2429">
      <c r="B2429" s="17"/>
      <c r="C2429" s="17"/>
      <c r="D2429" s="17"/>
    </row>
    <row r="2430">
      <c r="B2430" s="17"/>
      <c r="C2430" s="17"/>
      <c r="D2430" s="17"/>
    </row>
    <row r="2431">
      <c r="B2431" s="17"/>
      <c r="C2431" s="17"/>
      <c r="D2431" s="17"/>
    </row>
    <row r="2432">
      <c r="B2432" s="17"/>
      <c r="C2432" s="17"/>
      <c r="D2432" s="17"/>
    </row>
    <row r="2433">
      <c r="B2433" s="17"/>
      <c r="C2433" s="17"/>
      <c r="D2433" s="17"/>
    </row>
    <row r="2434">
      <c r="B2434" s="17"/>
      <c r="C2434" s="17"/>
      <c r="D2434" s="17"/>
    </row>
    <row r="2435">
      <c r="B2435" s="17"/>
      <c r="C2435" s="17"/>
      <c r="D2435" s="17"/>
    </row>
    <row r="2436">
      <c r="B2436" s="17"/>
      <c r="C2436" s="17"/>
      <c r="D2436" s="17"/>
    </row>
    <row r="2437">
      <c r="B2437" s="17"/>
      <c r="C2437" s="17"/>
      <c r="D2437" s="17"/>
    </row>
    <row r="2438">
      <c r="B2438" s="17"/>
      <c r="C2438" s="17"/>
      <c r="D2438" s="17"/>
    </row>
    <row r="2439">
      <c r="B2439" s="17"/>
      <c r="C2439" s="17"/>
      <c r="D2439" s="17"/>
    </row>
    <row r="2440">
      <c r="B2440" s="17"/>
      <c r="C2440" s="17"/>
      <c r="D2440" s="17"/>
    </row>
    <row r="2441">
      <c r="B2441" s="17"/>
      <c r="C2441" s="17"/>
      <c r="D2441" s="17"/>
    </row>
    <row r="2442">
      <c r="B2442" s="17"/>
      <c r="C2442" s="17"/>
      <c r="D2442" s="17"/>
    </row>
    <row r="2443">
      <c r="B2443" s="17"/>
      <c r="C2443" s="17"/>
      <c r="D2443" s="17"/>
    </row>
    <row r="2444">
      <c r="B2444" s="17"/>
      <c r="C2444" s="17"/>
      <c r="D2444" s="17"/>
    </row>
    <row r="2445">
      <c r="B2445" s="17"/>
      <c r="C2445" s="17"/>
      <c r="D2445" s="17"/>
    </row>
    <row r="2446">
      <c r="B2446" s="17"/>
      <c r="C2446" s="17"/>
      <c r="D2446" s="17"/>
    </row>
    <row r="2447">
      <c r="B2447" s="17"/>
      <c r="C2447" s="17"/>
      <c r="D2447" s="17"/>
    </row>
    <row r="2448">
      <c r="B2448" s="17"/>
      <c r="C2448" s="17"/>
      <c r="D2448" s="17"/>
    </row>
    <row r="2449">
      <c r="B2449" s="17"/>
      <c r="C2449" s="17"/>
      <c r="D2449" s="17"/>
    </row>
    <row r="2450">
      <c r="B2450" s="17"/>
      <c r="C2450" s="17"/>
      <c r="D2450" s="17"/>
    </row>
    <row r="2451">
      <c r="B2451" s="17"/>
      <c r="C2451" s="17"/>
      <c r="D2451" s="17"/>
    </row>
    <row r="2452">
      <c r="B2452" s="17"/>
      <c r="C2452" s="17"/>
      <c r="D2452" s="17"/>
    </row>
    <row r="2453">
      <c r="B2453" s="17"/>
      <c r="C2453" s="17"/>
      <c r="D2453" s="17"/>
    </row>
    <row r="2454">
      <c r="B2454" s="17"/>
      <c r="C2454" s="17"/>
      <c r="D2454" s="17"/>
    </row>
    <row r="2455">
      <c r="B2455" s="17"/>
      <c r="C2455" s="17"/>
      <c r="D2455" s="17"/>
    </row>
    <row r="2456">
      <c r="B2456" s="17"/>
      <c r="C2456" s="17"/>
      <c r="D2456" s="17"/>
    </row>
    <row r="2457">
      <c r="B2457" s="17"/>
      <c r="C2457" s="17"/>
      <c r="D2457" s="17"/>
    </row>
    <row r="2458">
      <c r="B2458" s="17"/>
      <c r="C2458" s="17"/>
      <c r="D2458" s="17"/>
    </row>
    <row r="2459">
      <c r="B2459" s="17"/>
      <c r="C2459" s="17"/>
      <c r="D2459" s="17"/>
    </row>
    <row r="2460">
      <c r="B2460" s="17"/>
      <c r="C2460" s="17"/>
      <c r="D2460" s="17"/>
    </row>
    <row r="2461">
      <c r="B2461" s="17"/>
      <c r="C2461" s="17"/>
      <c r="D2461" s="17"/>
    </row>
    <row r="2462">
      <c r="B2462" s="17"/>
      <c r="C2462" s="17"/>
      <c r="D2462" s="17"/>
    </row>
    <row r="2463">
      <c r="B2463" s="17"/>
      <c r="C2463" s="17"/>
      <c r="D2463" s="17"/>
    </row>
    <row r="2464">
      <c r="B2464" s="17"/>
      <c r="C2464" s="17"/>
      <c r="D2464" s="17"/>
    </row>
    <row r="2465">
      <c r="B2465" s="17"/>
      <c r="C2465" s="17"/>
      <c r="D2465" s="17"/>
    </row>
    <row r="2466">
      <c r="B2466" s="17"/>
      <c r="C2466" s="17"/>
      <c r="D2466" s="17"/>
    </row>
    <row r="2467">
      <c r="B2467" s="17"/>
      <c r="C2467" s="17"/>
      <c r="D2467" s="17"/>
    </row>
    <row r="2468">
      <c r="B2468" s="17"/>
      <c r="C2468" s="17"/>
      <c r="D2468" s="17"/>
    </row>
    <row r="2469">
      <c r="B2469" s="17"/>
      <c r="C2469" s="17"/>
      <c r="D2469" s="17"/>
    </row>
    <row r="2470">
      <c r="B2470" s="17"/>
      <c r="C2470" s="17"/>
      <c r="D2470" s="17"/>
    </row>
    <row r="2471">
      <c r="B2471" s="17"/>
      <c r="C2471" s="17"/>
      <c r="D2471" s="17"/>
    </row>
    <row r="2472">
      <c r="B2472" s="17"/>
      <c r="C2472" s="17"/>
      <c r="D2472" s="17"/>
    </row>
    <row r="2473">
      <c r="B2473" s="17"/>
      <c r="C2473" s="17"/>
      <c r="D2473" s="17"/>
    </row>
    <row r="2474">
      <c r="B2474" s="17"/>
      <c r="C2474" s="17"/>
      <c r="D2474" s="17"/>
    </row>
    <row r="2475">
      <c r="B2475" s="17"/>
      <c r="C2475" s="17"/>
      <c r="D2475" s="17"/>
    </row>
    <row r="2476">
      <c r="B2476" s="17"/>
      <c r="C2476" s="17"/>
      <c r="D2476" s="17"/>
    </row>
    <row r="2477">
      <c r="B2477" s="17"/>
      <c r="C2477" s="17"/>
      <c r="D2477" s="17"/>
    </row>
    <row r="2478">
      <c r="B2478" s="17"/>
      <c r="C2478" s="17"/>
      <c r="D2478" s="17"/>
    </row>
    <row r="2479">
      <c r="B2479" s="17"/>
      <c r="C2479" s="17"/>
      <c r="D2479" s="17"/>
    </row>
    <row r="2480">
      <c r="B2480" s="17"/>
      <c r="C2480" s="17"/>
      <c r="D2480" s="17"/>
    </row>
    <row r="2481">
      <c r="B2481" s="17"/>
      <c r="C2481" s="17"/>
      <c r="D2481" s="17"/>
    </row>
    <row r="2482">
      <c r="B2482" s="17"/>
      <c r="C2482" s="17"/>
      <c r="D2482" s="17"/>
    </row>
    <row r="2483">
      <c r="B2483" s="17"/>
      <c r="C2483" s="17"/>
      <c r="D2483" s="17"/>
    </row>
    <row r="2484">
      <c r="B2484" s="17"/>
      <c r="C2484" s="17"/>
      <c r="D2484" s="17"/>
    </row>
    <row r="2485">
      <c r="B2485" s="17"/>
      <c r="C2485" s="17"/>
      <c r="D2485" s="17"/>
    </row>
    <row r="2486">
      <c r="B2486" s="17"/>
      <c r="C2486" s="17"/>
      <c r="D2486" s="17"/>
    </row>
    <row r="2487">
      <c r="B2487" s="17"/>
      <c r="C2487" s="17"/>
      <c r="D2487" s="17"/>
    </row>
    <row r="2488">
      <c r="B2488" s="17"/>
      <c r="C2488" s="17"/>
      <c r="D2488" s="17"/>
    </row>
    <row r="2489">
      <c r="B2489" s="17"/>
      <c r="C2489" s="17"/>
      <c r="D2489" s="17"/>
    </row>
    <row r="2490">
      <c r="B2490" s="17"/>
      <c r="C2490" s="17"/>
      <c r="D2490" s="17"/>
    </row>
    <row r="2491">
      <c r="B2491" s="17"/>
      <c r="C2491" s="17"/>
      <c r="D2491" s="17"/>
    </row>
    <row r="2492">
      <c r="B2492" s="17"/>
      <c r="C2492" s="17"/>
      <c r="D2492" s="17"/>
    </row>
    <row r="2493">
      <c r="B2493" s="17"/>
      <c r="C2493" s="17"/>
      <c r="D2493" s="17"/>
    </row>
    <row r="2494">
      <c r="B2494" s="17"/>
      <c r="C2494" s="17"/>
      <c r="D2494" s="17"/>
    </row>
    <row r="2495">
      <c r="B2495" s="17"/>
      <c r="C2495" s="17"/>
      <c r="D2495" s="17"/>
    </row>
    <row r="2496">
      <c r="B2496" s="17"/>
      <c r="C2496" s="17"/>
      <c r="D2496" s="17"/>
    </row>
    <row r="2497">
      <c r="B2497" s="17"/>
      <c r="C2497" s="17"/>
      <c r="D2497" s="17"/>
    </row>
    <row r="2498">
      <c r="B2498" s="17"/>
      <c r="C2498" s="17"/>
      <c r="D2498" s="17"/>
    </row>
    <row r="2499">
      <c r="B2499" s="17"/>
      <c r="C2499" s="17"/>
      <c r="D2499" s="17"/>
    </row>
    <row r="2500">
      <c r="B2500" s="17"/>
      <c r="C2500" s="17"/>
      <c r="D2500" s="17"/>
    </row>
    <row r="2501">
      <c r="B2501" s="17"/>
      <c r="C2501" s="17"/>
      <c r="D2501" s="17"/>
    </row>
    <row r="2502">
      <c r="B2502" s="17"/>
      <c r="C2502" s="17"/>
      <c r="D2502" s="17"/>
    </row>
    <row r="2503">
      <c r="B2503" s="17"/>
      <c r="C2503" s="17"/>
      <c r="D2503" s="17"/>
    </row>
    <row r="2504">
      <c r="B2504" s="17"/>
      <c r="C2504" s="17"/>
      <c r="D2504" s="17"/>
    </row>
    <row r="2505">
      <c r="B2505" s="17"/>
      <c r="C2505" s="17"/>
      <c r="D2505" s="17"/>
    </row>
    <row r="2506">
      <c r="B2506" s="17"/>
      <c r="C2506" s="17"/>
      <c r="D2506" s="17"/>
    </row>
    <row r="2507">
      <c r="B2507" s="17"/>
      <c r="C2507" s="17"/>
      <c r="D2507" s="17"/>
    </row>
    <row r="2508">
      <c r="B2508" s="17"/>
      <c r="C2508" s="17"/>
      <c r="D2508" s="17"/>
    </row>
    <row r="2509">
      <c r="B2509" s="17"/>
      <c r="C2509" s="17"/>
      <c r="D2509" s="17"/>
    </row>
    <row r="2510">
      <c r="B2510" s="17"/>
      <c r="C2510" s="17"/>
      <c r="D2510" s="17"/>
    </row>
    <row r="2511">
      <c r="B2511" s="17"/>
      <c r="C2511" s="17"/>
      <c r="D2511" s="17"/>
    </row>
    <row r="2512">
      <c r="B2512" s="17"/>
      <c r="C2512" s="17"/>
      <c r="D2512" s="17"/>
    </row>
    <row r="2513">
      <c r="B2513" s="17"/>
      <c r="C2513" s="17"/>
      <c r="D2513" s="17"/>
    </row>
    <row r="2514">
      <c r="B2514" s="17"/>
      <c r="C2514" s="17"/>
      <c r="D2514" s="17"/>
    </row>
    <row r="2515">
      <c r="B2515" s="17"/>
      <c r="C2515" s="17"/>
      <c r="D2515" s="17"/>
    </row>
    <row r="2516">
      <c r="B2516" s="17"/>
      <c r="C2516" s="17"/>
      <c r="D2516" s="17"/>
    </row>
    <row r="2517">
      <c r="B2517" s="17"/>
      <c r="C2517" s="17"/>
      <c r="D2517" s="17"/>
    </row>
    <row r="2518">
      <c r="B2518" s="17"/>
      <c r="C2518" s="17"/>
      <c r="D2518" s="17"/>
    </row>
    <row r="2519">
      <c r="B2519" s="17"/>
      <c r="C2519" s="17"/>
      <c r="D2519" s="17"/>
    </row>
    <row r="2520">
      <c r="B2520" s="17"/>
      <c r="C2520" s="17"/>
      <c r="D2520" s="17"/>
    </row>
    <row r="2521">
      <c r="B2521" s="17"/>
      <c r="C2521" s="17"/>
      <c r="D2521" s="17"/>
    </row>
    <row r="2522">
      <c r="B2522" s="17"/>
      <c r="C2522" s="17"/>
      <c r="D2522" s="17"/>
    </row>
    <row r="2523">
      <c r="B2523" s="17"/>
      <c r="C2523" s="17"/>
      <c r="D2523" s="17"/>
    </row>
    <row r="2524">
      <c r="B2524" s="17"/>
      <c r="C2524" s="17"/>
      <c r="D2524" s="17"/>
    </row>
    <row r="2525">
      <c r="B2525" s="17"/>
      <c r="C2525" s="17"/>
      <c r="D2525" s="17"/>
    </row>
    <row r="2526">
      <c r="B2526" s="17"/>
      <c r="C2526" s="17"/>
      <c r="D2526" s="17"/>
    </row>
    <row r="2527">
      <c r="B2527" s="17"/>
      <c r="C2527" s="17"/>
      <c r="D2527" s="17"/>
    </row>
    <row r="2528">
      <c r="B2528" s="17"/>
      <c r="C2528" s="17"/>
      <c r="D2528" s="17"/>
    </row>
    <row r="2529">
      <c r="B2529" s="17"/>
      <c r="C2529" s="17"/>
      <c r="D2529" s="17"/>
    </row>
    <row r="2530">
      <c r="B2530" s="17"/>
      <c r="C2530" s="17"/>
      <c r="D2530" s="17"/>
    </row>
    <row r="2531">
      <c r="B2531" s="17"/>
      <c r="C2531" s="17"/>
      <c r="D2531" s="17"/>
    </row>
    <row r="2532">
      <c r="B2532" s="17"/>
      <c r="C2532" s="17"/>
      <c r="D2532" s="17"/>
    </row>
    <row r="2533">
      <c r="B2533" s="17"/>
      <c r="C2533" s="17"/>
      <c r="D2533" s="17"/>
    </row>
    <row r="2534">
      <c r="B2534" s="17"/>
      <c r="C2534" s="17"/>
      <c r="D2534" s="17"/>
    </row>
    <row r="2535">
      <c r="B2535" s="17"/>
      <c r="C2535" s="17"/>
      <c r="D2535" s="17"/>
    </row>
    <row r="2536">
      <c r="B2536" s="17"/>
      <c r="C2536" s="17"/>
      <c r="D2536" s="17"/>
    </row>
    <row r="2537">
      <c r="B2537" s="17"/>
      <c r="C2537" s="17"/>
      <c r="D2537" s="17"/>
    </row>
    <row r="2538">
      <c r="B2538" s="17"/>
      <c r="C2538" s="17"/>
      <c r="D2538" s="17"/>
    </row>
    <row r="2539">
      <c r="B2539" s="17"/>
      <c r="C2539" s="17"/>
      <c r="D2539" s="17"/>
    </row>
    <row r="2540">
      <c r="B2540" s="17"/>
      <c r="C2540" s="17"/>
      <c r="D2540" s="17"/>
    </row>
    <row r="2541">
      <c r="B2541" s="17"/>
      <c r="C2541" s="17"/>
      <c r="D2541" s="17"/>
    </row>
    <row r="2542">
      <c r="B2542" s="17"/>
      <c r="C2542" s="17"/>
      <c r="D2542" s="17"/>
    </row>
    <row r="2543">
      <c r="B2543" s="17"/>
      <c r="C2543" s="17"/>
      <c r="D2543" s="17"/>
    </row>
    <row r="2544">
      <c r="B2544" s="17"/>
      <c r="C2544" s="17"/>
      <c r="D2544" s="17"/>
    </row>
    <row r="2545">
      <c r="B2545" s="17"/>
      <c r="C2545" s="17"/>
      <c r="D2545" s="17"/>
    </row>
    <row r="2546">
      <c r="B2546" s="17"/>
      <c r="C2546" s="17"/>
      <c r="D2546" s="17"/>
    </row>
    <row r="2547">
      <c r="B2547" s="17"/>
      <c r="C2547" s="17"/>
      <c r="D2547" s="17"/>
    </row>
    <row r="2548">
      <c r="B2548" s="17"/>
      <c r="C2548" s="17"/>
      <c r="D2548" s="17"/>
    </row>
    <row r="2549">
      <c r="B2549" s="17"/>
      <c r="C2549" s="17"/>
      <c r="D2549" s="17"/>
    </row>
    <row r="2550">
      <c r="B2550" s="17"/>
      <c r="C2550" s="17"/>
      <c r="D2550" s="17"/>
    </row>
    <row r="2551">
      <c r="B2551" s="17"/>
      <c r="C2551" s="17"/>
      <c r="D2551" s="17"/>
    </row>
    <row r="2552">
      <c r="B2552" s="17"/>
      <c r="C2552" s="17"/>
      <c r="D2552" s="17"/>
    </row>
    <row r="2553">
      <c r="B2553" s="17"/>
      <c r="C2553" s="17"/>
      <c r="D2553" s="17"/>
    </row>
    <row r="2554">
      <c r="B2554" s="17"/>
      <c r="C2554" s="17"/>
      <c r="D2554" s="17"/>
    </row>
    <row r="2555">
      <c r="B2555" s="17"/>
      <c r="C2555" s="17"/>
      <c r="D2555" s="17"/>
    </row>
    <row r="2556">
      <c r="B2556" s="17"/>
      <c r="C2556" s="17"/>
      <c r="D2556" s="17"/>
    </row>
    <row r="2557">
      <c r="B2557" s="17"/>
      <c r="C2557" s="17"/>
      <c r="D2557" s="17"/>
    </row>
    <row r="2558">
      <c r="B2558" s="17"/>
      <c r="C2558" s="17"/>
      <c r="D2558" s="17"/>
    </row>
    <row r="2559">
      <c r="B2559" s="17"/>
      <c r="C2559" s="17"/>
      <c r="D2559" s="17"/>
    </row>
    <row r="2560">
      <c r="B2560" s="17"/>
      <c r="C2560" s="17"/>
      <c r="D2560" s="17"/>
    </row>
    <row r="2561">
      <c r="B2561" s="17"/>
      <c r="C2561" s="17"/>
      <c r="D2561" s="17"/>
    </row>
    <row r="2562">
      <c r="B2562" s="17"/>
      <c r="C2562" s="17"/>
      <c r="D2562" s="17"/>
    </row>
    <row r="2563">
      <c r="B2563" s="17"/>
      <c r="C2563" s="17"/>
      <c r="D2563" s="17"/>
    </row>
    <row r="2564">
      <c r="B2564" s="17"/>
      <c r="C2564" s="17"/>
      <c r="D2564" s="17"/>
    </row>
    <row r="2565">
      <c r="B2565" s="17"/>
      <c r="C2565" s="17"/>
      <c r="D2565" s="17"/>
    </row>
    <row r="2566">
      <c r="B2566" s="17"/>
      <c r="C2566" s="17"/>
      <c r="D2566" s="17"/>
    </row>
    <row r="2567">
      <c r="B2567" s="17"/>
      <c r="C2567" s="17"/>
      <c r="D2567" s="17"/>
    </row>
    <row r="2568">
      <c r="B2568" s="17"/>
      <c r="C2568" s="17"/>
      <c r="D2568" s="17"/>
    </row>
    <row r="2569">
      <c r="B2569" s="17"/>
      <c r="C2569" s="17"/>
      <c r="D2569" s="17"/>
    </row>
    <row r="2570">
      <c r="B2570" s="17"/>
      <c r="C2570" s="17"/>
      <c r="D2570" s="17"/>
    </row>
    <row r="2571">
      <c r="B2571" s="17"/>
      <c r="C2571" s="17"/>
      <c r="D2571" s="17"/>
    </row>
    <row r="2572">
      <c r="B2572" s="17"/>
      <c r="C2572" s="17"/>
      <c r="D2572" s="17"/>
    </row>
    <row r="2573">
      <c r="B2573" s="17"/>
      <c r="C2573" s="17"/>
      <c r="D2573" s="17"/>
    </row>
    <row r="2574">
      <c r="B2574" s="17"/>
      <c r="C2574" s="17"/>
      <c r="D2574" s="17"/>
    </row>
    <row r="2575">
      <c r="B2575" s="17"/>
      <c r="C2575" s="17"/>
      <c r="D2575" s="17"/>
    </row>
    <row r="2576">
      <c r="B2576" s="17"/>
      <c r="C2576" s="17"/>
      <c r="D2576" s="17"/>
    </row>
    <row r="2577">
      <c r="B2577" s="17"/>
      <c r="C2577" s="17"/>
      <c r="D2577" s="17"/>
    </row>
    <row r="2578">
      <c r="B2578" s="17"/>
      <c r="C2578" s="17"/>
      <c r="D2578" s="17"/>
    </row>
    <row r="2579">
      <c r="B2579" s="17"/>
      <c r="C2579" s="17"/>
      <c r="D2579" s="17"/>
    </row>
    <row r="2580">
      <c r="B2580" s="17"/>
      <c r="C2580" s="17"/>
      <c r="D2580" s="17"/>
    </row>
    <row r="2581">
      <c r="B2581" s="17"/>
      <c r="C2581" s="17"/>
      <c r="D2581" s="17"/>
    </row>
    <row r="2582">
      <c r="B2582" s="17"/>
      <c r="C2582" s="17"/>
      <c r="D2582" s="17"/>
    </row>
    <row r="2583">
      <c r="B2583" s="17"/>
      <c r="C2583" s="17"/>
      <c r="D2583" s="17"/>
    </row>
    <row r="2584">
      <c r="B2584" s="17"/>
      <c r="C2584" s="17"/>
      <c r="D2584" s="17"/>
    </row>
    <row r="2585">
      <c r="B2585" s="17"/>
      <c r="C2585" s="17"/>
      <c r="D2585" s="17"/>
    </row>
    <row r="2586">
      <c r="B2586" s="17"/>
      <c r="C2586" s="17"/>
      <c r="D2586" s="17"/>
    </row>
    <row r="2587">
      <c r="B2587" s="17"/>
      <c r="C2587" s="17"/>
      <c r="D2587" s="17"/>
    </row>
    <row r="2588">
      <c r="B2588" s="17"/>
      <c r="C2588" s="17"/>
      <c r="D2588" s="17"/>
    </row>
    <row r="2589">
      <c r="B2589" s="17"/>
      <c r="C2589" s="17"/>
      <c r="D2589" s="17"/>
    </row>
    <row r="2590">
      <c r="B2590" s="17"/>
      <c r="C2590" s="17"/>
      <c r="D2590" s="17"/>
    </row>
    <row r="2591">
      <c r="B2591" s="17"/>
      <c r="C2591" s="17"/>
      <c r="D2591" s="17"/>
    </row>
    <row r="2592">
      <c r="B2592" s="17"/>
      <c r="C2592" s="17"/>
      <c r="D2592" s="17"/>
    </row>
    <row r="2593">
      <c r="B2593" s="17"/>
      <c r="C2593" s="17"/>
      <c r="D2593" s="17"/>
    </row>
    <row r="2594">
      <c r="B2594" s="17"/>
      <c r="C2594" s="17"/>
      <c r="D2594" s="17"/>
    </row>
    <row r="2595">
      <c r="B2595" s="17"/>
      <c r="C2595" s="17"/>
      <c r="D2595" s="17"/>
    </row>
    <row r="2596">
      <c r="B2596" s="17"/>
      <c r="C2596" s="17"/>
      <c r="D2596" s="17"/>
    </row>
    <row r="2597">
      <c r="B2597" s="17"/>
      <c r="C2597" s="17"/>
      <c r="D2597" s="17"/>
    </row>
    <row r="2598">
      <c r="B2598" s="17"/>
      <c r="C2598" s="17"/>
      <c r="D2598" s="17"/>
    </row>
    <row r="2599">
      <c r="B2599" s="17"/>
      <c r="C2599" s="17"/>
      <c r="D2599" s="17"/>
    </row>
    <row r="2600">
      <c r="B2600" s="17"/>
      <c r="C2600" s="17"/>
      <c r="D2600" s="17"/>
    </row>
    <row r="2601">
      <c r="B2601" s="17"/>
      <c r="C2601" s="17"/>
      <c r="D2601" s="17"/>
    </row>
    <row r="2602">
      <c r="B2602" s="17"/>
      <c r="C2602" s="17"/>
      <c r="D2602" s="17"/>
    </row>
    <row r="2603">
      <c r="B2603" s="17"/>
      <c r="C2603" s="17"/>
      <c r="D2603" s="17"/>
    </row>
    <row r="2604">
      <c r="B2604" s="17"/>
      <c r="C2604" s="17"/>
      <c r="D2604" s="17"/>
    </row>
    <row r="2605">
      <c r="B2605" s="17"/>
      <c r="C2605" s="17"/>
      <c r="D2605" s="17"/>
    </row>
    <row r="2606">
      <c r="B2606" s="17"/>
      <c r="C2606" s="17"/>
      <c r="D2606" s="17"/>
    </row>
    <row r="2607">
      <c r="B2607" s="17"/>
      <c r="C2607" s="17"/>
      <c r="D2607" s="17"/>
    </row>
    <row r="2608">
      <c r="B2608" s="17"/>
      <c r="C2608" s="17"/>
      <c r="D2608" s="17"/>
    </row>
    <row r="2609">
      <c r="B2609" s="17"/>
      <c r="C2609" s="17"/>
      <c r="D2609" s="17"/>
    </row>
    <row r="2610">
      <c r="B2610" s="17"/>
      <c r="C2610" s="17"/>
      <c r="D2610" s="17"/>
    </row>
    <row r="2611">
      <c r="B2611" s="17"/>
      <c r="C2611" s="17"/>
      <c r="D2611" s="17"/>
    </row>
    <row r="2612">
      <c r="B2612" s="17"/>
      <c r="C2612" s="17"/>
      <c r="D2612" s="17"/>
    </row>
    <row r="2613">
      <c r="B2613" s="17"/>
      <c r="C2613" s="17"/>
      <c r="D2613" s="17"/>
    </row>
    <row r="2614">
      <c r="B2614" s="17"/>
      <c r="C2614" s="17"/>
      <c r="D2614" s="17"/>
    </row>
    <row r="2615">
      <c r="B2615" s="17"/>
      <c r="C2615" s="17"/>
      <c r="D2615" s="17"/>
    </row>
    <row r="2616">
      <c r="B2616" s="17"/>
      <c r="C2616" s="17"/>
      <c r="D2616" s="17"/>
    </row>
    <row r="2617">
      <c r="B2617" s="17"/>
      <c r="C2617" s="17"/>
      <c r="D2617" s="17"/>
    </row>
    <row r="2618">
      <c r="B2618" s="17"/>
      <c r="C2618" s="17"/>
      <c r="D2618" s="17"/>
    </row>
    <row r="2619">
      <c r="B2619" s="17"/>
      <c r="C2619" s="17"/>
      <c r="D2619" s="17"/>
    </row>
    <row r="2620">
      <c r="B2620" s="17"/>
      <c r="C2620" s="17"/>
      <c r="D2620" s="17"/>
    </row>
    <row r="2621">
      <c r="B2621" s="17"/>
      <c r="C2621" s="17"/>
      <c r="D2621" s="17"/>
    </row>
    <row r="2622">
      <c r="B2622" s="17"/>
      <c r="C2622" s="17"/>
      <c r="D2622" s="17"/>
    </row>
    <row r="2623">
      <c r="B2623" s="17"/>
      <c r="C2623" s="17"/>
      <c r="D2623" s="17"/>
    </row>
    <row r="2624">
      <c r="B2624" s="17"/>
      <c r="C2624" s="17"/>
      <c r="D2624" s="17"/>
    </row>
    <row r="2625">
      <c r="B2625" s="17"/>
      <c r="C2625" s="17"/>
      <c r="D2625" s="17"/>
    </row>
    <row r="2626">
      <c r="B2626" s="17"/>
      <c r="C2626" s="17"/>
      <c r="D2626" s="17"/>
    </row>
    <row r="2627">
      <c r="B2627" s="17"/>
      <c r="C2627" s="17"/>
      <c r="D2627" s="17"/>
    </row>
    <row r="2628">
      <c r="B2628" s="17"/>
      <c r="C2628" s="17"/>
      <c r="D2628" s="17"/>
    </row>
    <row r="2629">
      <c r="B2629" s="17"/>
      <c r="C2629" s="17"/>
      <c r="D2629" s="17"/>
    </row>
    <row r="2630">
      <c r="B2630" s="17"/>
      <c r="C2630" s="17"/>
      <c r="D2630" s="17"/>
    </row>
    <row r="2631">
      <c r="B2631" s="17"/>
      <c r="C2631" s="17"/>
      <c r="D2631" s="17"/>
    </row>
    <row r="2632">
      <c r="B2632" s="17"/>
      <c r="C2632" s="17"/>
      <c r="D2632" s="17"/>
    </row>
    <row r="2633">
      <c r="B2633" s="17"/>
      <c r="C2633" s="17"/>
      <c r="D2633" s="17"/>
    </row>
    <row r="2634">
      <c r="B2634" s="17"/>
      <c r="C2634" s="17"/>
      <c r="D2634" s="17"/>
    </row>
    <row r="2635">
      <c r="B2635" s="17"/>
      <c r="C2635" s="17"/>
      <c r="D2635" s="17"/>
    </row>
    <row r="2636">
      <c r="B2636" s="17"/>
      <c r="C2636" s="17"/>
      <c r="D2636" s="17"/>
    </row>
    <row r="2637">
      <c r="B2637" s="17"/>
      <c r="C2637" s="17"/>
      <c r="D2637" s="17"/>
    </row>
    <row r="2638">
      <c r="B2638" s="17"/>
      <c r="C2638" s="17"/>
      <c r="D2638" s="17"/>
    </row>
    <row r="2639">
      <c r="B2639" s="17"/>
      <c r="C2639" s="17"/>
      <c r="D2639" s="17"/>
    </row>
    <row r="2640">
      <c r="B2640" s="17"/>
      <c r="C2640" s="17"/>
      <c r="D2640" s="17"/>
    </row>
    <row r="2641">
      <c r="B2641" s="17"/>
      <c r="C2641" s="17"/>
      <c r="D2641" s="17"/>
    </row>
    <row r="2642">
      <c r="B2642" s="17"/>
      <c r="C2642" s="17"/>
      <c r="D2642" s="17"/>
    </row>
    <row r="2643">
      <c r="B2643" s="17"/>
      <c r="C2643" s="17"/>
      <c r="D2643" s="17"/>
    </row>
    <row r="2644">
      <c r="B2644" s="17"/>
      <c r="C2644" s="17"/>
      <c r="D2644" s="17"/>
    </row>
    <row r="2645">
      <c r="B2645" s="17"/>
      <c r="C2645" s="17"/>
      <c r="D2645" s="17"/>
    </row>
    <row r="2646">
      <c r="B2646" s="17"/>
      <c r="C2646" s="17"/>
      <c r="D2646" s="17"/>
    </row>
    <row r="2647">
      <c r="B2647" s="17"/>
      <c r="C2647" s="17"/>
      <c r="D2647" s="17"/>
    </row>
    <row r="2648">
      <c r="B2648" s="17"/>
      <c r="C2648" s="17"/>
      <c r="D2648" s="17"/>
    </row>
    <row r="2649">
      <c r="B2649" s="17"/>
      <c r="C2649" s="17"/>
      <c r="D2649" s="17"/>
    </row>
    <row r="2650">
      <c r="B2650" s="17"/>
      <c r="C2650" s="17"/>
      <c r="D2650" s="17"/>
    </row>
    <row r="2651">
      <c r="B2651" s="17"/>
      <c r="C2651" s="17"/>
      <c r="D2651" s="17"/>
    </row>
    <row r="2652">
      <c r="B2652" s="17"/>
      <c r="C2652" s="17"/>
      <c r="D2652" s="17"/>
    </row>
    <row r="2653">
      <c r="B2653" s="17"/>
      <c r="C2653" s="17"/>
      <c r="D2653" s="17"/>
    </row>
    <row r="2654">
      <c r="B2654" s="17"/>
      <c r="C2654" s="17"/>
      <c r="D2654" s="17"/>
    </row>
    <row r="2655">
      <c r="B2655" s="17"/>
      <c r="C2655" s="17"/>
      <c r="D2655" s="17"/>
    </row>
    <row r="2656">
      <c r="B2656" s="17"/>
      <c r="C2656" s="17"/>
      <c r="D2656" s="17"/>
    </row>
    <row r="2657">
      <c r="B2657" s="17"/>
      <c r="C2657" s="17"/>
      <c r="D2657" s="17"/>
    </row>
    <row r="2658">
      <c r="B2658" s="17"/>
      <c r="C2658" s="17"/>
      <c r="D2658" s="17"/>
    </row>
    <row r="2659">
      <c r="B2659" s="17"/>
      <c r="C2659" s="17"/>
      <c r="D2659" s="17"/>
    </row>
    <row r="2660">
      <c r="B2660" s="17"/>
      <c r="C2660" s="17"/>
      <c r="D2660" s="17"/>
    </row>
    <row r="2661">
      <c r="B2661" s="17"/>
      <c r="C2661" s="17"/>
      <c r="D2661" s="17"/>
    </row>
    <row r="2662">
      <c r="B2662" s="17"/>
      <c r="C2662" s="17"/>
      <c r="D2662" s="17"/>
    </row>
    <row r="2663">
      <c r="B2663" s="17"/>
      <c r="C2663" s="17"/>
      <c r="D2663" s="17"/>
    </row>
    <row r="2664">
      <c r="B2664" s="17"/>
      <c r="C2664" s="17"/>
      <c r="D2664" s="17"/>
    </row>
    <row r="2665">
      <c r="B2665" s="17"/>
      <c r="C2665" s="17"/>
      <c r="D2665" s="17"/>
    </row>
    <row r="2666">
      <c r="B2666" s="17"/>
      <c r="C2666" s="17"/>
      <c r="D2666" s="17"/>
    </row>
    <row r="2667">
      <c r="B2667" s="17"/>
      <c r="C2667" s="17"/>
      <c r="D2667" s="17"/>
    </row>
    <row r="2668">
      <c r="B2668" s="17"/>
      <c r="C2668" s="17"/>
      <c r="D2668" s="17"/>
    </row>
    <row r="2669">
      <c r="B2669" s="17"/>
      <c r="C2669" s="17"/>
      <c r="D2669" s="17"/>
    </row>
    <row r="2670">
      <c r="B2670" s="17"/>
      <c r="C2670" s="17"/>
      <c r="D2670" s="17"/>
    </row>
    <row r="2671">
      <c r="B2671" s="17"/>
      <c r="C2671" s="17"/>
      <c r="D2671" s="17"/>
    </row>
    <row r="2672">
      <c r="B2672" s="17"/>
      <c r="C2672" s="17"/>
      <c r="D2672" s="17"/>
    </row>
    <row r="2673">
      <c r="B2673" s="17"/>
      <c r="C2673" s="17"/>
      <c r="D2673" s="17"/>
    </row>
    <row r="2674">
      <c r="B2674" s="17"/>
      <c r="C2674" s="17"/>
      <c r="D2674" s="17"/>
    </row>
    <row r="2675">
      <c r="B2675" s="17"/>
      <c r="C2675" s="17"/>
      <c r="D2675" s="17"/>
    </row>
    <row r="2676">
      <c r="B2676" s="17"/>
      <c r="C2676" s="17"/>
      <c r="D2676" s="17"/>
    </row>
    <row r="2677">
      <c r="B2677" s="17"/>
      <c r="C2677" s="17"/>
      <c r="D2677" s="17"/>
    </row>
    <row r="2678">
      <c r="B2678" s="17"/>
      <c r="C2678" s="17"/>
      <c r="D2678" s="17"/>
    </row>
    <row r="2679">
      <c r="B2679" s="17"/>
      <c r="C2679" s="17"/>
      <c r="D2679" s="17"/>
    </row>
    <row r="2680">
      <c r="B2680" s="17"/>
      <c r="C2680" s="17"/>
      <c r="D2680" s="17"/>
    </row>
    <row r="2681">
      <c r="B2681" s="17"/>
      <c r="C2681" s="17"/>
      <c r="D2681" s="17"/>
    </row>
    <row r="2682">
      <c r="B2682" s="17"/>
      <c r="C2682" s="17"/>
      <c r="D2682" s="17"/>
    </row>
    <row r="2683">
      <c r="B2683" s="17"/>
      <c r="C2683" s="17"/>
      <c r="D2683" s="17"/>
    </row>
    <row r="2684">
      <c r="B2684" s="17"/>
      <c r="C2684" s="17"/>
      <c r="D2684" s="17"/>
    </row>
    <row r="2685">
      <c r="B2685" s="17"/>
      <c r="C2685" s="17"/>
      <c r="D2685" s="17"/>
    </row>
    <row r="2686">
      <c r="B2686" s="17"/>
      <c r="C2686" s="17"/>
      <c r="D2686" s="17"/>
    </row>
    <row r="2687">
      <c r="B2687" s="17"/>
      <c r="C2687" s="17"/>
      <c r="D2687" s="17"/>
    </row>
    <row r="2688">
      <c r="B2688" s="17"/>
      <c r="C2688" s="17"/>
      <c r="D2688" s="17"/>
    </row>
    <row r="2689">
      <c r="B2689" s="17"/>
      <c r="C2689" s="17"/>
      <c r="D2689" s="17"/>
    </row>
    <row r="2690">
      <c r="B2690" s="17"/>
      <c r="C2690" s="17"/>
      <c r="D2690" s="17"/>
    </row>
    <row r="2691">
      <c r="B2691" s="17"/>
      <c r="C2691" s="17"/>
      <c r="D2691" s="17"/>
    </row>
    <row r="2692">
      <c r="B2692" s="17"/>
      <c r="C2692" s="17"/>
      <c r="D2692" s="17"/>
    </row>
    <row r="2693">
      <c r="B2693" s="17"/>
      <c r="C2693" s="17"/>
      <c r="D2693" s="17"/>
    </row>
    <row r="2694">
      <c r="B2694" s="17"/>
      <c r="C2694" s="17"/>
      <c r="D2694" s="17"/>
    </row>
    <row r="2695">
      <c r="B2695" s="17"/>
      <c r="C2695" s="17"/>
      <c r="D2695" s="17"/>
    </row>
    <row r="2696">
      <c r="B2696" s="17"/>
      <c r="C2696" s="17"/>
      <c r="D2696" s="17"/>
    </row>
    <row r="2697">
      <c r="B2697" s="17"/>
      <c r="C2697" s="17"/>
      <c r="D2697" s="17"/>
    </row>
    <row r="2698">
      <c r="B2698" s="17"/>
      <c r="C2698" s="17"/>
      <c r="D2698" s="17"/>
    </row>
    <row r="2699">
      <c r="B2699" s="17"/>
      <c r="C2699" s="17"/>
      <c r="D2699" s="17"/>
    </row>
    <row r="2700">
      <c r="B2700" s="17"/>
      <c r="C2700" s="17"/>
      <c r="D2700" s="17"/>
    </row>
    <row r="2701">
      <c r="B2701" s="17"/>
      <c r="C2701" s="17"/>
      <c r="D2701" s="17"/>
    </row>
    <row r="2702">
      <c r="B2702" s="17"/>
      <c r="C2702" s="17"/>
      <c r="D2702" s="17"/>
    </row>
    <row r="2703">
      <c r="B2703" s="17"/>
      <c r="C2703" s="17"/>
      <c r="D2703" s="17"/>
    </row>
    <row r="2704">
      <c r="B2704" s="17"/>
      <c r="C2704" s="17"/>
      <c r="D2704" s="17"/>
    </row>
    <row r="2705">
      <c r="B2705" s="17"/>
      <c r="C2705" s="17"/>
      <c r="D2705" s="17"/>
    </row>
    <row r="2706">
      <c r="B2706" s="17"/>
      <c r="C2706" s="17"/>
      <c r="D2706" s="17"/>
    </row>
    <row r="2707">
      <c r="B2707" s="17"/>
      <c r="C2707" s="17"/>
      <c r="D2707" s="17"/>
    </row>
    <row r="2708">
      <c r="B2708" s="17"/>
      <c r="C2708" s="17"/>
      <c r="D2708" s="17"/>
    </row>
    <row r="2709">
      <c r="B2709" s="17"/>
      <c r="C2709" s="17"/>
      <c r="D2709" s="17"/>
    </row>
    <row r="2710">
      <c r="B2710" s="17"/>
      <c r="C2710" s="17"/>
      <c r="D2710" s="17"/>
    </row>
    <row r="2711">
      <c r="B2711" s="17"/>
      <c r="C2711" s="17"/>
      <c r="D2711" s="17"/>
    </row>
    <row r="2712">
      <c r="B2712" s="17"/>
      <c r="C2712" s="17"/>
      <c r="D2712" s="17"/>
    </row>
    <row r="2713">
      <c r="B2713" s="17"/>
      <c r="C2713" s="17"/>
      <c r="D2713" s="17"/>
    </row>
    <row r="2714">
      <c r="B2714" s="17"/>
      <c r="C2714" s="17"/>
      <c r="D2714" s="17"/>
    </row>
    <row r="2715">
      <c r="B2715" s="17"/>
      <c r="C2715" s="17"/>
      <c r="D2715" s="17"/>
    </row>
    <row r="2716">
      <c r="B2716" s="17"/>
      <c r="C2716" s="17"/>
      <c r="D2716" s="17"/>
    </row>
    <row r="2717">
      <c r="B2717" s="17"/>
      <c r="C2717" s="17"/>
      <c r="D2717" s="17"/>
    </row>
    <row r="2718">
      <c r="B2718" s="17"/>
      <c r="C2718" s="17"/>
      <c r="D2718" s="17"/>
    </row>
    <row r="2719">
      <c r="B2719" s="17"/>
      <c r="C2719" s="17"/>
      <c r="D2719" s="17"/>
    </row>
    <row r="2720">
      <c r="B2720" s="17"/>
      <c r="C2720" s="17"/>
      <c r="D2720" s="17"/>
    </row>
    <row r="2721">
      <c r="B2721" s="17"/>
      <c r="C2721" s="17"/>
      <c r="D2721" s="17"/>
    </row>
    <row r="2722">
      <c r="B2722" s="17"/>
      <c r="C2722" s="17"/>
      <c r="D2722" s="17"/>
    </row>
    <row r="2723">
      <c r="B2723" s="17"/>
      <c r="C2723" s="17"/>
      <c r="D2723" s="17"/>
    </row>
    <row r="2724">
      <c r="B2724" s="17"/>
      <c r="C2724" s="17"/>
      <c r="D2724" s="17"/>
    </row>
    <row r="2725">
      <c r="B2725" s="17"/>
      <c r="C2725" s="17"/>
      <c r="D2725" s="17"/>
    </row>
    <row r="2726">
      <c r="B2726" s="17"/>
      <c r="C2726" s="17"/>
      <c r="D2726" s="17"/>
    </row>
    <row r="2727">
      <c r="B2727" s="17"/>
      <c r="C2727" s="17"/>
      <c r="D2727" s="17"/>
    </row>
    <row r="2728">
      <c r="B2728" s="17"/>
      <c r="C2728" s="17"/>
      <c r="D2728" s="17"/>
    </row>
    <row r="2729">
      <c r="B2729" s="17"/>
      <c r="C2729" s="17"/>
      <c r="D2729" s="17"/>
    </row>
    <row r="2730">
      <c r="B2730" s="17"/>
      <c r="C2730" s="17"/>
      <c r="D2730" s="17"/>
    </row>
    <row r="2731">
      <c r="B2731" s="17"/>
      <c r="C2731" s="17"/>
      <c r="D2731" s="17"/>
    </row>
    <row r="2732">
      <c r="B2732" s="17"/>
      <c r="C2732" s="17"/>
      <c r="D2732" s="17"/>
    </row>
    <row r="2733">
      <c r="B2733" s="17"/>
      <c r="C2733" s="17"/>
      <c r="D2733" s="17"/>
    </row>
    <row r="2734">
      <c r="B2734" s="17"/>
      <c r="C2734" s="17"/>
      <c r="D2734" s="17"/>
    </row>
    <row r="2735">
      <c r="B2735" s="17"/>
      <c r="C2735" s="17"/>
      <c r="D2735" s="17"/>
    </row>
    <row r="2736">
      <c r="B2736" s="17"/>
      <c r="C2736" s="17"/>
      <c r="D2736" s="17"/>
    </row>
    <row r="2737">
      <c r="B2737" s="17"/>
      <c r="C2737" s="17"/>
      <c r="D2737" s="17"/>
    </row>
    <row r="2738">
      <c r="B2738" s="17"/>
      <c r="C2738" s="17"/>
      <c r="D2738" s="17"/>
    </row>
    <row r="2739">
      <c r="B2739" s="17"/>
      <c r="C2739" s="17"/>
      <c r="D2739" s="17"/>
    </row>
    <row r="2740">
      <c r="B2740" s="17"/>
      <c r="C2740" s="17"/>
      <c r="D2740" s="17"/>
    </row>
    <row r="2741">
      <c r="B2741" s="17"/>
      <c r="C2741" s="17"/>
      <c r="D2741" s="17"/>
    </row>
    <row r="2742">
      <c r="B2742" s="17"/>
      <c r="C2742" s="17"/>
      <c r="D2742" s="17"/>
    </row>
    <row r="2743">
      <c r="B2743" s="17"/>
      <c r="C2743" s="17"/>
      <c r="D2743" s="17"/>
    </row>
    <row r="2744">
      <c r="B2744" s="17"/>
      <c r="C2744" s="17"/>
      <c r="D2744" s="17"/>
    </row>
    <row r="2745">
      <c r="B2745" s="17"/>
      <c r="C2745" s="17"/>
      <c r="D2745" s="17"/>
    </row>
    <row r="2746">
      <c r="B2746" s="17"/>
      <c r="C2746" s="17"/>
      <c r="D2746" s="17"/>
    </row>
    <row r="2747">
      <c r="B2747" s="17"/>
      <c r="C2747" s="17"/>
      <c r="D2747" s="17"/>
    </row>
    <row r="2748">
      <c r="B2748" s="17"/>
      <c r="C2748" s="17"/>
      <c r="D2748" s="17"/>
    </row>
    <row r="2749">
      <c r="B2749" s="17"/>
      <c r="C2749" s="17"/>
      <c r="D2749" s="17"/>
    </row>
    <row r="2750">
      <c r="B2750" s="17"/>
      <c r="C2750" s="17"/>
      <c r="D2750" s="17"/>
    </row>
    <row r="2751">
      <c r="B2751" s="17"/>
      <c r="C2751" s="17"/>
      <c r="D2751" s="17"/>
    </row>
    <row r="2752">
      <c r="B2752" s="17"/>
      <c r="C2752" s="17"/>
      <c r="D2752" s="17"/>
    </row>
    <row r="2753">
      <c r="B2753" s="17"/>
      <c r="C2753" s="17"/>
      <c r="D2753" s="17"/>
    </row>
    <row r="2754">
      <c r="B2754" s="17"/>
      <c r="C2754" s="17"/>
      <c r="D2754" s="17"/>
    </row>
    <row r="2755">
      <c r="B2755" s="17"/>
      <c r="C2755" s="17"/>
      <c r="D2755" s="17"/>
    </row>
    <row r="2756">
      <c r="B2756" s="17"/>
      <c r="C2756" s="17"/>
      <c r="D2756" s="17"/>
    </row>
    <row r="2757">
      <c r="B2757" s="17"/>
      <c r="C2757" s="17"/>
      <c r="D2757" s="17"/>
    </row>
    <row r="2758">
      <c r="B2758" s="17"/>
      <c r="C2758" s="17"/>
      <c r="D2758" s="17"/>
    </row>
    <row r="2759">
      <c r="B2759" s="17"/>
      <c r="C2759" s="17"/>
      <c r="D2759" s="17"/>
    </row>
    <row r="2760">
      <c r="B2760" s="17"/>
      <c r="C2760" s="17"/>
      <c r="D2760" s="17"/>
    </row>
    <row r="2761">
      <c r="B2761" s="17"/>
      <c r="C2761" s="17"/>
      <c r="D2761" s="17"/>
    </row>
    <row r="2762">
      <c r="B2762" s="17"/>
      <c r="C2762" s="17"/>
      <c r="D2762" s="17"/>
    </row>
    <row r="2763">
      <c r="B2763" s="17"/>
      <c r="C2763" s="17"/>
      <c r="D2763" s="17"/>
    </row>
    <row r="2764">
      <c r="B2764" s="17"/>
      <c r="C2764" s="17"/>
      <c r="D2764" s="17"/>
    </row>
    <row r="2765">
      <c r="B2765" s="17"/>
      <c r="C2765" s="17"/>
      <c r="D2765" s="17"/>
    </row>
    <row r="2766">
      <c r="B2766" s="17"/>
      <c r="C2766" s="17"/>
      <c r="D2766" s="17"/>
    </row>
    <row r="2767">
      <c r="B2767" s="17"/>
      <c r="C2767" s="17"/>
      <c r="D2767" s="17"/>
    </row>
    <row r="2768">
      <c r="B2768" s="17"/>
      <c r="C2768" s="17"/>
      <c r="D2768" s="17"/>
    </row>
    <row r="2769">
      <c r="B2769" s="17"/>
      <c r="C2769" s="17"/>
      <c r="D2769" s="17"/>
    </row>
    <row r="2770">
      <c r="B2770" s="17"/>
      <c r="C2770" s="17"/>
      <c r="D2770" s="17"/>
    </row>
    <row r="2771">
      <c r="B2771" s="17"/>
      <c r="C2771" s="17"/>
      <c r="D2771" s="17"/>
    </row>
    <row r="2772">
      <c r="B2772" s="17"/>
      <c r="C2772" s="17"/>
      <c r="D2772" s="17"/>
    </row>
    <row r="2773">
      <c r="B2773" s="17"/>
      <c r="C2773" s="17"/>
      <c r="D2773" s="17"/>
    </row>
    <row r="2774">
      <c r="B2774" s="17"/>
      <c r="C2774" s="17"/>
      <c r="D2774" s="17"/>
    </row>
    <row r="2775">
      <c r="B2775" s="17"/>
      <c r="C2775" s="17"/>
      <c r="D2775" s="17"/>
    </row>
    <row r="2776">
      <c r="B2776" s="17"/>
      <c r="C2776" s="17"/>
      <c r="D2776" s="17"/>
    </row>
    <row r="2777">
      <c r="B2777" s="17"/>
      <c r="C2777" s="17"/>
      <c r="D2777" s="17"/>
    </row>
    <row r="2778">
      <c r="B2778" s="17"/>
      <c r="C2778" s="17"/>
      <c r="D2778" s="17"/>
    </row>
    <row r="2779">
      <c r="B2779" s="17"/>
      <c r="C2779" s="17"/>
      <c r="D2779" s="17"/>
    </row>
    <row r="2780">
      <c r="B2780" s="17"/>
      <c r="C2780" s="17"/>
      <c r="D2780" s="17"/>
    </row>
    <row r="2781">
      <c r="B2781" s="17"/>
      <c r="C2781" s="17"/>
      <c r="D2781" s="17"/>
    </row>
    <row r="2782">
      <c r="B2782" s="17"/>
      <c r="C2782" s="17"/>
      <c r="D2782" s="17"/>
    </row>
    <row r="2783">
      <c r="B2783" s="17"/>
      <c r="C2783" s="17"/>
      <c r="D2783" s="17"/>
    </row>
    <row r="2784">
      <c r="B2784" s="17"/>
      <c r="C2784" s="17"/>
      <c r="D2784" s="17"/>
    </row>
    <row r="2785">
      <c r="B2785" s="17"/>
      <c r="C2785" s="17"/>
      <c r="D2785" s="17"/>
    </row>
    <row r="2786">
      <c r="B2786" s="17"/>
      <c r="C2786" s="17"/>
      <c r="D2786" s="17"/>
    </row>
    <row r="2787">
      <c r="B2787" s="17"/>
      <c r="C2787" s="17"/>
      <c r="D2787" s="17"/>
    </row>
    <row r="2788">
      <c r="B2788" s="17"/>
      <c r="C2788" s="17"/>
      <c r="D2788" s="17"/>
    </row>
    <row r="2789">
      <c r="B2789" s="17"/>
      <c r="C2789" s="17"/>
      <c r="D2789" s="17"/>
    </row>
    <row r="2790">
      <c r="B2790" s="17"/>
      <c r="C2790" s="17"/>
      <c r="D2790" s="17"/>
    </row>
    <row r="2791">
      <c r="B2791" s="17"/>
      <c r="C2791" s="17"/>
      <c r="D2791" s="17"/>
    </row>
    <row r="2792">
      <c r="B2792" s="17"/>
      <c r="C2792" s="17"/>
      <c r="D2792" s="17"/>
    </row>
    <row r="2793">
      <c r="B2793" s="17"/>
      <c r="C2793" s="17"/>
      <c r="D2793" s="17"/>
    </row>
    <row r="2794">
      <c r="B2794" s="17"/>
      <c r="C2794" s="17"/>
      <c r="D2794" s="17"/>
    </row>
    <row r="2795">
      <c r="B2795" s="17"/>
      <c r="C2795" s="17"/>
      <c r="D2795" s="17"/>
    </row>
    <row r="2796">
      <c r="B2796" s="17"/>
      <c r="C2796" s="17"/>
      <c r="D2796" s="17"/>
    </row>
    <row r="2797">
      <c r="B2797" s="17"/>
      <c r="C2797" s="17"/>
      <c r="D2797" s="17"/>
    </row>
    <row r="2798">
      <c r="B2798" s="17"/>
      <c r="C2798" s="17"/>
      <c r="D2798" s="17"/>
    </row>
    <row r="2799">
      <c r="B2799" s="17"/>
      <c r="C2799" s="17"/>
      <c r="D2799" s="17"/>
    </row>
    <row r="2800">
      <c r="B2800" s="17"/>
      <c r="C2800" s="17"/>
      <c r="D2800" s="17"/>
    </row>
    <row r="2801">
      <c r="B2801" s="17"/>
      <c r="C2801" s="17"/>
      <c r="D2801" s="17"/>
    </row>
    <row r="2802">
      <c r="B2802" s="17"/>
      <c r="C2802" s="17"/>
      <c r="D2802" s="17"/>
    </row>
    <row r="2803">
      <c r="B2803" s="17"/>
      <c r="C2803" s="17"/>
      <c r="D2803" s="17"/>
    </row>
    <row r="2804">
      <c r="B2804" s="17"/>
      <c r="C2804" s="17"/>
      <c r="D2804" s="17"/>
    </row>
    <row r="2805">
      <c r="B2805" s="17"/>
      <c r="C2805" s="17"/>
      <c r="D2805" s="17"/>
    </row>
    <row r="2806">
      <c r="B2806" s="17"/>
      <c r="C2806" s="17"/>
      <c r="D2806" s="17"/>
    </row>
    <row r="2807">
      <c r="B2807" s="17"/>
      <c r="C2807" s="17"/>
      <c r="D2807" s="17"/>
    </row>
    <row r="2808">
      <c r="B2808" s="17"/>
      <c r="C2808" s="17"/>
      <c r="D2808" s="17"/>
    </row>
    <row r="2809">
      <c r="B2809" s="17"/>
      <c r="C2809" s="17"/>
      <c r="D2809" s="17"/>
    </row>
    <row r="2810">
      <c r="B2810" s="17"/>
      <c r="C2810" s="17"/>
      <c r="D2810" s="17"/>
    </row>
    <row r="2811">
      <c r="B2811" s="17"/>
      <c r="C2811" s="17"/>
      <c r="D2811" s="17"/>
    </row>
    <row r="2812">
      <c r="B2812" s="17"/>
      <c r="C2812" s="17"/>
      <c r="D2812" s="17"/>
    </row>
    <row r="2813">
      <c r="B2813" s="17"/>
      <c r="C2813" s="17"/>
      <c r="D2813" s="17"/>
    </row>
    <row r="2814">
      <c r="B2814" s="17"/>
      <c r="C2814" s="17"/>
      <c r="D2814" s="17"/>
    </row>
    <row r="2815">
      <c r="B2815" s="17"/>
      <c r="C2815" s="17"/>
      <c r="D2815" s="17"/>
    </row>
    <row r="2816">
      <c r="B2816" s="17"/>
      <c r="C2816" s="17"/>
      <c r="D2816" s="17"/>
    </row>
    <row r="2817">
      <c r="B2817" s="17"/>
      <c r="C2817" s="17"/>
      <c r="D2817" s="17"/>
    </row>
    <row r="2818">
      <c r="B2818" s="17"/>
      <c r="C2818" s="17"/>
      <c r="D2818" s="17"/>
    </row>
    <row r="2819">
      <c r="B2819" s="17"/>
      <c r="C2819" s="17"/>
      <c r="D2819" s="17"/>
    </row>
    <row r="2820">
      <c r="B2820" s="17"/>
      <c r="C2820" s="17"/>
      <c r="D2820" s="17"/>
    </row>
    <row r="2821">
      <c r="B2821" s="17"/>
      <c r="C2821" s="17"/>
      <c r="D2821" s="17"/>
    </row>
    <row r="2822">
      <c r="B2822" s="17"/>
      <c r="C2822" s="17"/>
      <c r="D2822" s="17"/>
    </row>
    <row r="2823">
      <c r="B2823" s="17"/>
      <c r="C2823" s="17"/>
      <c r="D2823" s="17"/>
    </row>
    <row r="2824">
      <c r="B2824" s="17"/>
      <c r="C2824" s="17"/>
      <c r="D2824" s="17"/>
    </row>
    <row r="2825">
      <c r="B2825" s="17"/>
      <c r="C2825" s="17"/>
      <c r="D2825" s="17"/>
    </row>
    <row r="2826">
      <c r="B2826" s="17"/>
      <c r="C2826" s="17"/>
      <c r="D2826" s="17"/>
    </row>
    <row r="2827">
      <c r="B2827" s="17"/>
      <c r="C2827" s="17"/>
      <c r="D2827" s="17"/>
    </row>
    <row r="2828">
      <c r="B2828" s="17"/>
      <c r="C2828" s="17"/>
      <c r="D2828" s="17"/>
    </row>
    <row r="2829">
      <c r="B2829" s="17"/>
      <c r="C2829" s="17"/>
      <c r="D2829" s="17"/>
    </row>
    <row r="2830">
      <c r="B2830" s="17"/>
      <c r="C2830" s="17"/>
      <c r="D2830" s="17"/>
    </row>
    <row r="2831">
      <c r="B2831" s="17"/>
      <c r="C2831" s="17"/>
      <c r="D2831" s="17"/>
    </row>
    <row r="2832">
      <c r="B2832" s="17"/>
      <c r="C2832" s="17"/>
      <c r="D2832" s="17"/>
    </row>
    <row r="2833">
      <c r="B2833" s="17"/>
      <c r="C2833" s="17"/>
      <c r="D2833" s="17"/>
    </row>
    <row r="2834">
      <c r="B2834" s="17"/>
      <c r="C2834" s="17"/>
      <c r="D2834" s="17"/>
    </row>
    <row r="2835">
      <c r="B2835" s="17"/>
      <c r="C2835" s="17"/>
      <c r="D2835" s="17"/>
    </row>
    <row r="2836">
      <c r="B2836" s="17"/>
      <c r="C2836" s="17"/>
      <c r="D2836" s="17"/>
    </row>
    <row r="2837">
      <c r="B2837" s="17"/>
      <c r="C2837" s="17"/>
      <c r="D2837" s="17"/>
    </row>
    <row r="2838">
      <c r="B2838" s="17"/>
      <c r="C2838" s="17"/>
      <c r="D2838" s="17"/>
    </row>
    <row r="2839">
      <c r="B2839" s="17"/>
      <c r="C2839" s="17"/>
      <c r="D2839" s="17"/>
    </row>
    <row r="2840">
      <c r="B2840" s="17"/>
      <c r="C2840" s="17"/>
      <c r="D2840" s="17"/>
    </row>
    <row r="2841">
      <c r="B2841" s="17"/>
      <c r="C2841" s="17"/>
      <c r="D2841" s="17"/>
    </row>
    <row r="2842">
      <c r="B2842" s="17"/>
      <c r="C2842" s="17"/>
      <c r="D2842" s="17"/>
    </row>
    <row r="2843">
      <c r="B2843" s="17"/>
      <c r="C2843" s="17"/>
      <c r="D2843" s="17"/>
    </row>
    <row r="2844">
      <c r="B2844" s="17"/>
      <c r="C2844" s="17"/>
      <c r="D2844" s="17"/>
    </row>
    <row r="2845">
      <c r="B2845" s="17"/>
      <c r="C2845" s="17"/>
      <c r="D2845" s="17"/>
    </row>
    <row r="2846">
      <c r="B2846" s="17"/>
      <c r="C2846" s="17"/>
      <c r="D2846" s="17"/>
    </row>
    <row r="2847">
      <c r="B2847" s="17"/>
      <c r="C2847" s="17"/>
      <c r="D2847" s="17"/>
    </row>
    <row r="2848">
      <c r="B2848" s="17"/>
      <c r="C2848" s="17"/>
      <c r="D2848" s="17"/>
    </row>
    <row r="2849">
      <c r="B2849" s="17"/>
      <c r="C2849" s="17"/>
      <c r="D2849" s="17"/>
    </row>
    <row r="2850">
      <c r="B2850" s="17"/>
      <c r="C2850" s="17"/>
      <c r="D2850" s="17"/>
    </row>
    <row r="2851">
      <c r="B2851" s="17"/>
      <c r="C2851" s="17"/>
      <c r="D2851" s="17"/>
    </row>
    <row r="2852">
      <c r="B2852" s="17"/>
      <c r="C2852" s="17"/>
      <c r="D2852" s="17"/>
    </row>
    <row r="2853">
      <c r="B2853" s="17"/>
      <c r="C2853" s="17"/>
      <c r="D2853" s="17"/>
    </row>
    <row r="2854">
      <c r="B2854" s="17"/>
      <c r="C2854" s="17"/>
      <c r="D2854" s="17"/>
    </row>
    <row r="2855">
      <c r="B2855" s="17"/>
      <c r="C2855" s="17"/>
      <c r="D2855" s="17"/>
    </row>
    <row r="2856">
      <c r="B2856" s="17"/>
      <c r="C2856" s="17"/>
      <c r="D2856" s="17"/>
    </row>
    <row r="2857">
      <c r="B2857" s="17"/>
      <c r="C2857" s="17"/>
      <c r="D2857" s="17"/>
    </row>
    <row r="2858">
      <c r="B2858" s="17"/>
      <c r="C2858" s="17"/>
      <c r="D2858" s="17"/>
    </row>
    <row r="2859">
      <c r="B2859" s="17"/>
      <c r="C2859" s="17"/>
      <c r="D2859" s="17"/>
    </row>
    <row r="2860">
      <c r="B2860" s="17"/>
      <c r="C2860" s="17"/>
      <c r="D2860" s="17"/>
    </row>
    <row r="2861">
      <c r="B2861" s="17"/>
      <c r="C2861" s="17"/>
      <c r="D2861" s="17"/>
    </row>
    <row r="2862">
      <c r="B2862" s="17"/>
      <c r="C2862" s="17"/>
      <c r="D2862" s="17"/>
    </row>
    <row r="2863">
      <c r="B2863" s="17"/>
      <c r="C2863" s="17"/>
      <c r="D2863" s="17"/>
    </row>
    <row r="2864">
      <c r="B2864" s="17"/>
      <c r="C2864" s="17"/>
      <c r="D2864" s="17"/>
    </row>
    <row r="2865">
      <c r="B2865" s="17"/>
      <c r="C2865" s="17"/>
      <c r="D2865" s="17"/>
    </row>
    <row r="2866">
      <c r="B2866" s="17"/>
      <c r="C2866" s="17"/>
      <c r="D2866" s="17"/>
    </row>
    <row r="2867">
      <c r="B2867" s="17"/>
      <c r="C2867" s="17"/>
      <c r="D2867" s="17"/>
    </row>
    <row r="2868">
      <c r="B2868" s="17"/>
      <c r="C2868" s="17"/>
      <c r="D2868" s="17"/>
    </row>
    <row r="2869">
      <c r="B2869" s="17"/>
      <c r="C2869" s="17"/>
      <c r="D2869" s="17"/>
    </row>
    <row r="2870">
      <c r="B2870" s="17"/>
      <c r="C2870" s="17"/>
      <c r="D2870" s="17"/>
    </row>
    <row r="2871">
      <c r="B2871" s="17"/>
      <c r="C2871" s="17"/>
      <c r="D2871" s="17"/>
    </row>
    <row r="2872">
      <c r="B2872" s="17"/>
      <c r="C2872" s="17"/>
      <c r="D2872" s="17"/>
    </row>
    <row r="2873">
      <c r="B2873" s="17"/>
      <c r="C2873" s="17"/>
      <c r="D2873" s="17"/>
    </row>
    <row r="2874">
      <c r="B2874" s="17"/>
      <c r="C2874" s="17"/>
      <c r="D2874" s="17"/>
    </row>
    <row r="2875">
      <c r="B2875" s="17"/>
      <c r="C2875" s="17"/>
      <c r="D2875" s="17"/>
    </row>
    <row r="2876">
      <c r="B2876" s="17"/>
      <c r="C2876" s="17"/>
      <c r="D2876" s="17"/>
    </row>
    <row r="2877">
      <c r="B2877" s="17"/>
      <c r="C2877" s="17"/>
      <c r="D2877" s="17"/>
    </row>
    <row r="2878">
      <c r="B2878" s="17"/>
      <c r="C2878" s="17"/>
      <c r="D2878" s="17"/>
    </row>
    <row r="2879">
      <c r="B2879" s="17"/>
      <c r="C2879" s="17"/>
      <c r="D2879" s="17"/>
    </row>
    <row r="2880">
      <c r="B2880" s="17"/>
      <c r="C2880" s="17"/>
      <c r="D2880" s="17"/>
    </row>
    <row r="2881">
      <c r="B2881" s="17"/>
      <c r="C2881" s="17"/>
      <c r="D2881" s="17"/>
    </row>
    <row r="2882">
      <c r="B2882" s="17"/>
      <c r="C2882" s="17"/>
      <c r="D2882" s="17"/>
    </row>
    <row r="2883">
      <c r="B2883" s="17"/>
      <c r="C2883" s="17"/>
      <c r="D2883" s="17"/>
    </row>
    <row r="2884">
      <c r="B2884" s="17"/>
      <c r="C2884" s="17"/>
      <c r="D2884" s="17"/>
    </row>
    <row r="2885">
      <c r="B2885" s="17"/>
      <c r="C2885" s="17"/>
      <c r="D2885" s="17"/>
    </row>
    <row r="2886">
      <c r="B2886" s="17"/>
      <c r="C2886" s="17"/>
      <c r="D2886" s="17"/>
    </row>
    <row r="2887">
      <c r="B2887" s="17"/>
      <c r="C2887" s="17"/>
      <c r="D2887" s="17"/>
    </row>
    <row r="2888">
      <c r="B2888" s="17"/>
      <c r="C2888" s="17"/>
      <c r="D2888" s="17"/>
    </row>
    <row r="2889">
      <c r="B2889" s="17"/>
      <c r="C2889" s="17"/>
      <c r="D2889" s="17"/>
    </row>
    <row r="2890">
      <c r="B2890" s="17"/>
      <c r="C2890" s="17"/>
      <c r="D2890" s="17"/>
    </row>
    <row r="2891">
      <c r="B2891" s="17"/>
      <c r="C2891" s="17"/>
      <c r="D2891" s="17"/>
    </row>
    <row r="2892">
      <c r="B2892" s="17"/>
      <c r="C2892" s="17"/>
      <c r="D2892" s="17"/>
    </row>
    <row r="2893">
      <c r="B2893" s="17"/>
      <c r="C2893" s="17"/>
      <c r="D2893" s="17"/>
    </row>
    <row r="2894">
      <c r="B2894" s="17"/>
      <c r="C2894" s="17"/>
      <c r="D2894" s="17"/>
    </row>
    <row r="2895">
      <c r="B2895" s="17"/>
      <c r="C2895" s="17"/>
      <c r="D2895" s="17"/>
    </row>
    <row r="2896">
      <c r="B2896" s="17"/>
      <c r="C2896" s="17"/>
      <c r="D2896" s="17"/>
    </row>
    <row r="2897">
      <c r="B2897" s="17"/>
      <c r="C2897" s="17"/>
      <c r="D2897" s="17"/>
    </row>
    <row r="2898">
      <c r="B2898" s="17"/>
      <c r="C2898" s="17"/>
      <c r="D2898" s="17"/>
    </row>
    <row r="2899">
      <c r="B2899" s="17"/>
      <c r="C2899" s="17"/>
      <c r="D2899" s="17"/>
    </row>
    <row r="2900">
      <c r="B2900" s="17"/>
      <c r="C2900" s="17"/>
      <c r="D2900" s="17"/>
    </row>
    <row r="2901">
      <c r="B2901" s="17"/>
      <c r="C2901" s="17"/>
      <c r="D2901" s="17"/>
    </row>
    <row r="2902">
      <c r="B2902" s="17"/>
      <c r="C2902" s="17"/>
      <c r="D2902" s="17"/>
    </row>
    <row r="2903">
      <c r="B2903" s="17"/>
      <c r="C2903" s="17"/>
      <c r="D2903" s="17"/>
    </row>
    <row r="2904">
      <c r="B2904" s="17"/>
      <c r="C2904" s="17"/>
      <c r="D2904" s="17"/>
    </row>
    <row r="2905">
      <c r="B2905" s="17"/>
      <c r="C2905" s="17"/>
      <c r="D2905" s="17"/>
    </row>
    <row r="2906">
      <c r="B2906" s="17"/>
      <c r="C2906" s="17"/>
      <c r="D2906" s="17"/>
    </row>
    <row r="2907">
      <c r="B2907" s="17"/>
      <c r="C2907" s="17"/>
      <c r="D2907" s="17"/>
    </row>
    <row r="2908">
      <c r="B2908" s="17"/>
      <c r="C2908" s="17"/>
      <c r="D2908" s="17"/>
    </row>
    <row r="2909">
      <c r="B2909" s="17"/>
      <c r="C2909" s="17"/>
      <c r="D2909" s="17"/>
    </row>
    <row r="2910">
      <c r="B2910" s="17"/>
      <c r="C2910" s="17"/>
      <c r="D2910" s="17"/>
    </row>
    <row r="2911">
      <c r="B2911" s="17"/>
      <c r="C2911" s="17"/>
      <c r="D2911" s="17"/>
    </row>
    <row r="2912">
      <c r="B2912" s="17"/>
      <c r="C2912" s="17"/>
      <c r="D2912" s="17"/>
    </row>
    <row r="2913">
      <c r="B2913" s="17"/>
      <c r="C2913" s="17"/>
      <c r="D2913" s="17"/>
    </row>
    <row r="2914">
      <c r="B2914" s="17"/>
      <c r="C2914" s="17"/>
      <c r="D2914" s="17"/>
    </row>
    <row r="2915">
      <c r="B2915" s="17"/>
      <c r="C2915" s="17"/>
      <c r="D2915" s="17"/>
    </row>
    <row r="2916">
      <c r="B2916" s="17"/>
      <c r="C2916" s="17"/>
      <c r="D2916" s="17"/>
    </row>
    <row r="2917">
      <c r="B2917" s="17"/>
      <c r="C2917" s="17"/>
      <c r="D2917" s="17"/>
    </row>
    <row r="2918">
      <c r="B2918" s="17"/>
      <c r="C2918" s="17"/>
      <c r="D2918" s="17"/>
    </row>
    <row r="2919">
      <c r="B2919" s="17"/>
      <c r="C2919" s="17"/>
      <c r="D2919" s="17"/>
    </row>
    <row r="2920">
      <c r="B2920" s="17"/>
      <c r="C2920" s="17"/>
      <c r="D2920" s="17"/>
    </row>
    <row r="2921">
      <c r="B2921" s="17"/>
      <c r="C2921" s="17"/>
      <c r="D2921" s="17"/>
    </row>
    <row r="2922">
      <c r="B2922" s="17"/>
      <c r="C2922" s="17"/>
      <c r="D2922" s="17"/>
    </row>
    <row r="2923">
      <c r="B2923" s="17"/>
      <c r="C2923" s="17"/>
      <c r="D2923" s="17"/>
    </row>
    <row r="2924">
      <c r="B2924" s="17"/>
      <c r="C2924" s="17"/>
      <c r="D2924" s="17"/>
    </row>
    <row r="2925">
      <c r="B2925" s="17"/>
      <c r="C2925" s="17"/>
      <c r="D2925" s="17"/>
    </row>
    <row r="2926">
      <c r="B2926" s="17"/>
      <c r="C2926" s="17"/>
      <c r="D2926" s="17"/>
    </row>
    <row r="2927">
      <c r="B2927" s="17"/>
      <c r="C2927" s="17"/>
      <c r="D2927" s="17"/>
    </row>
    <row r="2928">
      <c r="B2928" s="17"/>
      <c r="C2928" s="17"/>
      <c r="D2928" s="17"/>
    </row>
    <row r="2929">
      <c r="B2929" s="17"/>
      <c r="C2929" s="17"/>
      <c r="D2929" s="17"/>
    </row>
    <row r="2930">
      <c r="B2930" s="17"/>
      <c r="C2930" s="17"/>
      <c r="D2930" s="17"/>
    </row>
    <row r="2931">
      <c r="B2931" s="17"/>
      <c r="C2931" s="17"/>
      <c r="D2931" s="17"/>
    </row>
    <row r="2932">
      <c r="B2932" s="17"/>
      <c r="C2932" s="17"/>
      <c r="D2932" s="17"/>
    </row>
    <row r="2933">
      <c r="B2933" s="17"/>
      <c r="C2933" s="17"/>
      <c r="D2933" s="17"/>
    </row>
    <row r="2934">
      <c r="B2934" s="17"/>
      <c r="C2934" s="17"/>
      <c r="D2934" s="17"/>
    </row>
    <row r="2935">
      <c r="B2935" s="17"/>
      <c r="C2935" s="17"/>
      <c r="D2935" s="17"/>
    </row>
    <row r="2936">
      <c r="B2936" s="17"/>
      <c r="C2936" s="17"/>
      <c r="D2936" s="17"/>
    </row>
    <row r="2937">
      <c r="B2937" s="17"/>
      <c r="C2937" s="17"/>
      <c r="D2937" s="17"/>
    </row>
    <row r="2938">
      <c r="B2938" s="17"/>
      <c r="C2938" s="17"/>
      <c r="D2938" s="17"/>
    </row>
    <row r="2939">
      <c r="B2939" s="17"/>
      <c r="C2939" s="17"/>
      <c r="D2939" s="17"/>
    </row>
    <row r="2940">
      <c r="B2940" s="17"/>
      <c r="C2940" s="17"/>
      <c r="D2940" s="17"/>
    </row>
    <row r="2941">
      <c r="B2941" s="17"/>
      <c r="C2941" s="17"/>
      <c r="D2941" s="17"/>
    </row>
    <row r="2942">
      <c r="B2942" s="17"/>
      <c r="C2942" s="17"/>
      <c r="D2942" s="17"/>
    </row>
    <row r="2943">
      <c r="B2943" s="17"/>
      <c r="C2943" s="17"/>
      <c r="D2943" s="17"/>
    </row>
    <row r="2944">
      <c r="B2944" s="17"/>
      <c r="C2944" s="17"/>
      <c r="D2944" s="17"/>
    </row>
    <row r="2945">
      <c r="B2945" s="17"/>
      <c r="C2945" s="17"/>
      <c r="D2945" s="17"/>
    </row>
    <row r="2946">
      <c r="B2946" s="17"/>
      <c r="C2946" s="17"/>
      <c r="D2946" s="17"/>
    </row>
    <row r="2947">
      <c r="B2947" s="17"/>
      <c r="C2947" s="17"/>
      <c r="D2947" s="17"/>
    </row>
    <row r="2948">
      <c r="B2948" s="17"/>
      <c r="C2948" s="17"/>
      <c r="D2948" s="17"/>
    </row>
    <row r="2949">
      <c r="B2949" s="17"/>
      <c r="C2949" s="17"/>
      <c r="D2949" s="17"/>
    </row>
    <row r="2950">
      <c r="B2950" s="17"/>
      <c r="C2950" s="17"/>
      <c r="D2950" s="17"/>
    </row>
    <row r="2951">
      <c r="B2951" s="17"/>
      <c r="C2951" s="17"/>
      <c r="D2951" s="17"/>
    </row>
    <row r="2952">
      <c r="B2952" s="17"/>
      <c r="C2952" s="17"/>
      <c r="D2952" s="17"/>
    </row>
    <row r="2953">
      <c r="B2953" s="17"/>
      <c r="C2953" s="17"/>
      <c r="D2953" s="17"/>
    </row>
    <row r="2954">
      <c r="B2954" s="17"/>
      <c r="C2954" s="17"/>
      <c r="D2954" s="17"/>
    </row>
    <row r="2955">
      <c r="B2955" s="17"/>
      <c r="C2955" s="17"/>
      <c r="D2955" s="17"/>
    </row>
    <row r="2956">
      <c r="B2956" s="17"/>
      <c r="C2956" s="17"/>
      <c r="D2956" s="17"/>
    </row>
    <row r="2957">
      <c r="B2957" s="17"/>
      <c r="C2957" s="17"/>
      <c r="D2957" s="17"/>
    </row>
    <row r="2958">
      <c r="B2958" s="17"/>
      <c r="C2958" s="17"/>
      <c r="D2958" s="17"/>
    </row>
    <row r="2959">
      <c r="B2959" s="17"/>
      <c r="C2959" s="17"/>
      <c r="D2959" s="17"/>
    </row>
    <row r="2960">
      <c r="B2960" s="17"/>
      <c r="C2960" s="17"/>
      <c r="D2960" s="17"/>
    </row>
    <row r="2961">
      <c r="B2961" s="17"/>
      <c r="C2961" s="17"/>
      <c r="D2961" s="17"/>
    </row>
    <row r="2962">
      <c r="B2962" s="17"/>
      <c r="C2962" s="17"/>
      <c r="D2962" s="17"/>
    </row>
    <row r="2963">
      <c r="B2963" s="17"/>
      <c r="C2963" s="17"/>
      <c r="D2963" s="17"/>
    </row>
    <row r="2964">
      <c r="B2964" s="17"/>
      <c r="C2964" s="17"/>
      <c r="D2964" s="17"/>
    </row>
    <row r="2965">
      <c r="B2965" s="17"/>
      <c r="C2965" s="17"/>
      <c r="D2965" s="17"/>
    </row>
    <row r="2966">
      <c r="B2966" s="17"/>
      <c r="C2966" s="17"/>
      <c r="D2966" s="17"/>
    </row>
    <row r="2967">
      <c r="B2967" s="17"/>
      <c r="C2967" s="17"/>
      <c r="D2967" s="17"/>
    </row>
    <row r="2968">
      <c r="B2968" s="17"/>
      <c r="C2968" s="17"/>
      <c r="D2968" s="17"/>
    </row>
    <row r="2969">
      <c r="B2969" s="17"/>
      <c r="C2969" s="17"/>
      <c r="D2969" s="17"/>
    </row>
    <row r="2970">
      <c r="B2970" s="17"/>
      <c r="C2970" s="17"/>
      <c r="D2970" s="17"/>
    </row>
    <row r="2971">
      <c r="B2971" s="17"/>
      <c r="C2971" s="17"/>
      <c r="D2971" s="17"/>
    </row>
    <row r="2972">
      <c r="B2972" s="17"/>
      <c r="C2972" s="17"/>
      <c r="D2972" s="17"/>
    </row>
    <row r="2973">
      <c r="B2973" s="17"/>
      <c r="C2973" s="17"/>
      <c r="D2973" s="17"/>
    </row>
    <row r="2974">
      <c r="B2974" s="17"/>
      <c r="C2974" s="17"/>
      <c r="D2974" s="17"/>
    </row>
    <row r="2975">
      <c r="B2975" s="17"/>
      <c r="C2975" s="17"/>
      <c r="D2975" s="17"/>
    </row>
    <row r="2976">
      <c r="B2976" s="17"/>
      <c r="C2976" s="17"/>
      <c r="D2976" s="17"/>
    </row>
    <row r="2977">
      <c r="B2977" s="17"/>
      <c r="C2977" s="17"/>
      <c r="D2977" s="17"/>
    </row>
    <row r="2978">
      <c r="B2978" s="17"/>
      <c r="C2978" s="17"/>
      <c r="D2978" s="17"/>
    </row>
    <row r="2979">
      <c r="B2979" s="17"/>
      <c r="C2979" s="17"/>
      <c r="D2979" s="17"/>
    </row>
    <row r="2980">
      <c r="B2980" s="17"/>
      <c r="C2980" s="17"/>
      <c r="D2980" s="17"/>
    </row>
    <row r="2981">
      <c r="B2981" s="17"/>
      <c r="C2981" s="17"/>
      <c r="D2981" s="17"/>
    </row>
    <row r="2982">
      <c r="B2982" s="17"/>
      <c r="C2982" s="17"/>
      <c r="D2982" s="17"/>
    </row>
    <row r="2983">
      <c r="B2983" s="17"/>
      <c r="C2983" s="17"/>
      <c r="D2983" s="17"/>
    </row>
    <row r="2984">
      <c r="B2984" s="17"/>
      <c r="C2984" s="17"/>
      <c r="D2984" s="17"/>
    </row>
    <row r="2985">
      <c r="B2985" s="17"/>
      <c r="C2985" s="17"/>
      <c r="D2985" s="17"/>
    </row>
    <row r="2986">
      <c r="B2986" s="17"/>
      <c r="C2986" s="17"/>
      <c r="D2986" s="17"/>
    </row>
    <row r="2987">
      <c r="B2987" s="17"/>
      <c r="C2987" s="17"/>
      <c r="D2987" s="17"/>
    </row>
    <row r="2988">
      <c r="B2988" s="17"/>
      <c r="C2988" s="17"/>
      <c r="D2988" s="17"/>
    </row>
    <row r="2989">
      <c r="B2989" s="17"/>
      <c r="C2989" s="17"/>
      <c r="D2989" s="17"/>
    </row>
    <row r="2990">
      <c r="B2990" s="17"/>
      <c r="C2990" s="17"/>
      <c r="D2990" s="17"/>
    </row>
    <row r="2991">
      <c r="B2991" s="17"/>
      <c r="C2991" s="17"/>
      <c r="D2991" s="17"/>
    </row>
    <row r="2992">
      <c r="B2992" s="17"/>
      <c r="C2992" s="17"/>
      <c r="D2992" s="17"/>
    </row>
    <row r="2993">
      <c r="B2993" s="17"/>
      <c r="C2993" s="17"/>
      <c r="D2993" s="17"/>
    </row>
    <row r="2994">
      <c r="B2994" s="17"/>
      <c r="C2994" s="17"/>
      <c r="D2994" s="17"/>
    </row>
    <row r="2995">
      <c r="B2995" s="17"/>
      <c r="C2995" s="17"/>
      <c r="D2995" s="17"/>
    </row>
    <row r="2996">
      <c r="B2996" s="17"/>
      <c r="C2996" s="17"/>
      <c r="D2996" s="17"/>
    </row>
    <row r="2997">
      <c r="B2997" s="17"/>
      <c r="C2997" s="17"/>
      <c r="D2997" s="17"/>
    </row>
    <row r="2998">
      <c r="B2998" s="17"/>
      <c r="C2998" s="17"/>
      <c r="D2998" s="17"/>
    </row>
    <row r="2999">
      <c r="B2999" s="17"/>
      <c r="C2999" s="17"/>
      <c r="D2999" s="17"/>
    </row>
    <row r="3000">
      <c r="B3000" s="17"/>
      <c r="C3000" s="17"/>
      <c r="D3000" s="17"/>
    </row>
    <row r="3001">
      <c r="B3001" s="17"/>
      <c r="C3001" s="17"/>
      <c r="D3001" s="17"/>
    </row>
    <row r="3002">
      <c r="B3002" s="17"/>
      <c r="C3002" s="17"/>
      <c r="D3002" s="17"/>
    </row>
    <row r="3003">
      <c r="B3003" s="17"/>
      <c r="C3003" s="17"/>
      <c r="D3003" s="17"/>
    </row>
    <row r="3004">
      <c r="B3004" s="17"/>
      <c r="C3004" s="17"/>
      <c r="D3004" s="17"/>
    </row>
    <row r="3005">
      <c r="B3005" s="17"/>
      <c r="C3005" s="17"/>
      <c r="D3005" s="17"/>
    </row>
    <row r="3006">
      <c r="B3006" s="17"/>
      <c r="C3006" s="17"/>
      <c r="D3006" s="17"/>
    </row>
    <row r="3007">
      <c r="B3007" s="17"/>
      <c r="C3007" s="17"/>
      <c r="D3007" s="17"/>
    </row>
    <row r="3008">
      <c r="B3008" s="17"/>
      <c r="C3008" s="17"/>
      <c r="D3008" s="17"/>
    </row>
    <row r="3009">
      <c r="B3009" s="17"/>
      <c r="C3009" s="17"/>
      <c r="D3009" s="17"/>
    </row>
    <row r="3010">
      <c r="B3010" s="17"/>
      <c r="C3010" s="17"/>
      <c r="D3010" s="17"/>
    </row>
    <row r="3011">
      <c r="B3011" s="17"/>
      <c r="C3011" s="17"/>
      <c r="D3011" s="17"/>
    </row>
    <row r="3012">
      <c r="B3012" s="17"/>
      <c r="C3012" s="17"/>
      <c r="D3012" s="17"/>
    </row>
    <row r="3013">
      <c r="B3013" s="17"/>
      <c r="C3013" s="17"/>
      <c r="D3013" s="17"/>
    </row>
    <row r="3014">
      <c r="B3014" s="17"/>
      <c r="C3014" s="17"/>
      <c r="D3014" s="17"/>
    </row>
    <row r="3015">
      <c r="B3015" s="17"/>
      <c r="C3015" s="17"/>
      <c r="D3015" s="17"/>
    </row>
    <row r="3016">
      <c r="B3016" s="17"/>
      <c r="C3016" s="17"/>
      <c r="D3016" s="17"/>
    </row>
    <row r="3017">
      <c r="B3017" s="17"/>
      <c r="C3017" s="17"/>
      <c r="D3017" s="17"/>
    </row>
    <row r="3018">
      <c r="B3018" s="17"/>
      <c r="C3018" s="17"/>
      <c r="D3018" s="17"/>
    </row>
    <row r="3019">
      <c r="B3019" s="17"/>
      <c r="C3019" s="17"/>
      <c r="D3019" s="17"/>
    </row>
    <row r="3020">
      <c r="B3020" s="17"/>
      <c r="C3020" s="17"/>
      <c r="D3020" s="17"/>
    </row>
    <row r="3021">
      <c r="B3021" s="17"/>
      <c r="C3021" s="17"/>
      <c r="D3021" s="17"/>
    </row>
    <row r="3022">
      <c r="B3022" s="17"/>
      <c r="C3022" s="17"/>
      <c r="D3022" s="17"/>
    </row>
    <row r="3023">
      <c r="B3023" s="17"/>
      <c r="C3023" s="17"/>
      <c r="D3023" s="17"/>
    </row>
    <row r="3024">
      <c r="B3024" s="17"/>
      <c r="C3024" s="17"/>
      <c r="D3024" s="17"/>
    </row>
    <row r="3025">
      <c r="B3025" s="17"/>
      <c r="C3025" s="17"/>
      <c r="D3025" s="17"/>
    </row>
    <row r="3026">
      <c r="B3026" s="17"/>
      <c r="C3026" s="17"/>
      <c r="D3026" s="17"/>
    </row>
    <row r="3027">
      <c r="B3027" s="17"/>
      <c r="C3027" s="17"/>
      <c r="D3027" s="17"/>
    </row>
    <row r="3028">
      <c r="B3028" s="17"/>
      <c r="C3028" s="17"/>
      <c r="D3028" s="17"/>
    </row>
    <row r="3029">
      <c r="B3029" s="17"/>
      <c r="C3029" s="17"/>
      <c r="D3029" s="17"/>
    </row>
    <row r="3030">
      <c r="B3030" s="17"/>
      <c r="C3030" s="17"/>
      <c r="D3030" s="17"/>
    </row>
    <row r="3031">
      <c r="B3031" s="17"/>
      <c r="C3031" s="17"/>
      <c r="D3031" s="17"/>
    </row>
    <row r="3032">
      <c r="B3032" s="17"/>
      <c r="C3032" s="17"/>
      <c r="D3032" s="17"/>
    </row>
    <row r="3033">
      <c r="B3033" s="17"/>
      <c r="C3033" s="17"/>
      <c r="D3033" s="17"/>
    </row>
    <row r="3034">
      <c r="B3034" s="17"/>
      <c r="C3034" s="17"/>
      <c r="D3034" s="17"/>
    </row>
    <row r="3035">
      <c r="B3035" s="17"/>
      <c r="C3035" s="17"/>
      <c r="D3035" s="17"/>
    </row>
    <row r="3036">
      <c r="B3036" s="17"/>
      <c r="C3036" s="17"/>
      <c r="D3036" s="17"/>
    </row>
    <row r="3037">
      <c r="B3037" s="17"/>
      <c r="C3037" s="17"/>
      <c r="D3037" s="17"/>
    </row>
    <row r="3038">
      <c r="B3038" s="17"/>
      <c r="C3038" s="17"/>
      <c r="D3038" s="17"/>
    </row>
    <row r="3039">
      <c r="B3039" s="17"/>
      <c r="C3039" s="17"/>
      <c r="D3039" s="17"/>
    </row>
    <row r="3040">
      <c r="B3040" s="17"/>
      <c r="C3040" s="17"/>
      <c r="D3040" s="17"/>
    </row>
    <row r="3041">
      <c r="B3041" s="17"/>
      <c r="C3041" s="17"/>
      <c r="D3041" s="17"/>
    </row>
    <row r="3042">
      <c r="B3042" s="17"/>
      <c r="C3042" s="17"/>
      <c r="D3042" s="17"/>
    </row>
    <row r="3043">
      <c r="B3043" s="17"/>
      <c r="C3043" s="17"/>
      <c r="D3043" s="17"/>
    </row>
    <row r="3044">
      <c r="B3044" s="17"/>
      <c r="C3044" s="17"/>
      <c r="D3044" s="17"/>
    </row>
    <row r="3045">
      <c r="B3045" s="17"/>
      <c r="C3045" s="17"/>
      <c r="D3045" s="17"/>
    </row>
    <row r="3046">
      <c r="B3046" s="17"/>
      <c r="C3046" s="17"/>
      <c r="D3046" s="17"/>
    </row>
    <row r="3047">
      <c r="B3047" s="17"/>
      <c r="C3047" s="17"/>
      <c r="D3047" s="17"/>
    </row>
    <row r="3048">
      <c r="B3048" s="17"/>
      <c r="C3048" s="17"/>
      <c r="D3048" s="17"/>
    </row>
    <row r="3049">
      <c r="B3049" s="17"/>
      <c r="C3049" s="17"/>
      <c r="D3049" s="17"/>
    </row>
    <row r="3050">
      <c r="B3050" s="17"/>
      <c r="C3050" s="17"/>
      <c r="D3050" s="17"/>
    </row>
    <row r="3051">
      <c r="B3051" s="17"/>
      <c r="C3051" s="17"/>
      <c r="D3051" s="17"/>
    </row>
    <row r="3052">
      <c r="B3052" s="17"/>
      <c r="C3052" s="17"/>
      <c r="D3052" s="17"/>
    </row>
    <row r="3053">
      <c r="B3053" s="17"/>
      <c r="C3053" s="17"/>
      <c r="D3053" s="17"/>
    </row>
    <row r="3054">
      <c r="B3054" s="17"/>
      <c r="C3054" s="17"/>
      <c r="D3054" s="17"/>
    </row>
    <row r="3055">
      <c r="B3055" s="17"/>
      <c r="C3055" s="17"/>
      <c r="D3055" s="17"/>
    </row>
    <row r="3056">
      <c r="B3056" s="17"/>
      <c r="C3056" s="17"/>
      <c r="D3056" s="17"/>
    </row>
    <row r="3057">
      <c r="B3057" s="17"/>
      <c r="C3057" s="17"/>
      <c r="D3057" s="17"/>
    </row>
    <row r="3058">
      <c r="B3058" s="17"/>
      <c r="C3058" s="17"/>
      <c r="D3058" s="17"/>
    </row>
    <row r="3059">
      <c r="B3059" s="17"/>
      <c r="C3059" s="17"/>
      <c r="D3059" s="17"/>
    </row>
    <row r="3060">
      <c r="B3060" s="17"/>
      <c r="C3060" s="17"/>
      <c r="D3060" s="17"/>
    </row>
    <row r="3061">
      <c r="B3061" s="17"/>
      <c r="C3061" s="17"/>
      <c r="D3061" s="17"/>
    </row>
    <row r="3062">
      <c r="B3062" s="17"/>
      <c r="C3062" s="17"/>
      <c r="D3062" s="17"/>
    </row>
    <row r="3063">
      <c r="B3063" s="17"/>
      <c r="C3063" s="17"/>
      <c r="D3063" s="17"/>
    </row>
    <row r="3064">
      <c r="B3064" s="17"/>
      <c r="C3064" s="17"/>
      <c r="D3064" s="17"/>
    </row>
    <row r="3065">
      <c r="B3065" s="17"/>
      <c r="C3065" s="17"/>
      <c r="D3065" s="17"/>
    </row>
    <row r="3066">
      <c r="B3066" s="17"/>
      <c r="C3066" s="17"/>
      <c r="D3066" s="17"/>
    </row>
    <row r="3067">
      <c r="B3067" s="17"/>
      <c r="C3067" s="17"/>
      <c r="D3067" s="17"/>
    </row>
    <row r="3068">
      <c r="B3068" s="17"/>
      <c r="C3068" s="17"/>
      <c r="D3068" s="17"/>
    </row>
    <row r="3069">
      <c r="B3069" s="17"/>
      <c r="C3069" s="17"/>
      <c r="D3069" s="17"/>
    </row>
    <row r="3070">
      <c r="B3070" s="17"/>
      <c r="C3070" s="17"/>
      <c r="D3070" s="17"/>
    </row>
    <row r="3071">
      <c r="B3071" s="17"/>
      <c r="C3071" s="17"/>
      <c r="D3071" s="17"/>
    </row>
    <row r="3072">
      <c r="B3072" s="17"/>
      <c r="C3072" s="17"/>
      <c r="D3072" s="17"/>
    </row>
    <row r="3073">
      <c r="B3073" s="17"/>
      <c r="C3073" s="17"/>
      <c r="D3073" s="17"/>
    </row>
    <row r="3074">
      <c r="B3074" s="17"/>
      <c r="C3074" s="17"/>
      <c r="D3074" s="17"/>
    </row>
    <row r="3075">
      <c r="B3075" s="17"/>
      <c r="C3075" s="17"/>
      <c r="D3075" s="17"/>
    </row>
    <row r="3076">
      <c r="B3076" s="17"/>
      <c r="C3076" s="17"/>
      <c r="D3076" s="17"/>
    </row>
    <row r="3077">
      <c r="B3077" s="17"/>
      <c r="C3077" s="17"/>
      <c r="D3077" s="17"/>
    </row>
    <row r="3078">
      <c r="B3078" s="17"/>
      <c r="C3078" s="17"/>
      <c r="D3078" s="17"/>
    </row>
    <row r="3079">
      <c r="B3079" s="17"/>
      <c r="C3079" s="17"/>
      <c r="D3079" s="17"/>
    </row>
    <row r="3080">
      <c r="B3080" s="17"/>
      <c r="C3080" s="17"/>
      <c r="D3080" s="17"/>
    </row>
    <row r="3081">
      <c r="B3081" s="17"/>
      <c r="C3081" s="17"/>
      <c r="D3081" s="17"/>
    </row>
    <row r="3082">
      <c r="B3082" s="17"/>
      <c r="C3082" s="17"/>
      <c r="D3082" s="17"/>
    </row>
    <row r="3083">
      <c r="B3083" s="17"/>
      <c r="C3083" s="17"/>
      <c r="D3083" s="17"/>
    </row>
    <row r="3084">
      <c r="B3084" s="17"/>
      <c r="C3084" s="17"/>
      <c r="D3084" s="17"/>
    </row>
    <row r="3085">
      <c r="B3085" s="17"/>
      <c r="C3085" s="17"/>
      <c r="D3085" s="17"/>
    </row>
    <row r="3086">
      <c r="B3086" s="17"/>
      <c r="C3086" s="17"/>
      <c r="D3086" s="17"/>
    </row>
    <row r="3087">
      <c r="B3087" s="17"/>
      <c r="C3087" s="17"/>
      <c r="D3087" s="17"/>
    </row>
    <row r="3088">
      <c r="B3088" s="17"/>
      <c r="C3088" s="17"/>
      <c r="D3088" s="17"/>
    </row>
    <row r="3089">
      <c r="B3089" s="17"/>
      <c r="C3089" s="17"/>
      <c r="D3089" s="17"/>
    </row>
    <row r="3090">
      <c r="B3090" s="17"/>
      <c r="C3090" s="17"/>
      <c r="D3090" s="17"/>
    </row>
    <row r="3091">
      <c r="B3091" s="17"/>
      <c r="C3091" s="17"/>
      <c r="D3091" s="17"/>
    </row>
    <row r="3092">
      <c r="B3092" s="17"/>
      <c r="C3092" s="17"/>
      <c r="D3092" s="17"/>
    </row>
    <row r="3093">
      <c r="B3093" s="17"/>
      <c r="C3093" s="17"/>
      <c r="D3093" s="17"/>
    </row>
    <row r="3094">
      <c r="B3094" s="17"/>
      <c r="C3094" s="17"/>
      <c r="D3094" s="17"/>
    </row>
    <row r="3095">
      <c r="B3095" s="17"/>
      <c r="C3095" s="17"/>
      <c r="D3095" s="17"/>
    </row>
    <row r="3096">
      <c r="B3096" s="17"/>
      <c r="C3096" s="17"/>
      <c r="D3096" s="17"/>
    </row>
    <row r="3097">
      <c r="B3097" s="17"/>
      <c r="C3097" s="17"/>
      <c r="D3097" s="17"/>
    </row>
    <row r="3098">
      <c r="B3098" s="17"/>
      <c r="C3098" s="17"/>
      <c r="D3098" s="17"/>
    </row>
    <row r="3099">
      <c r="B3099" s="17"/>
      <c r="C3099" s="17"/>
      <c r="D3099" s="17"/>
    </row>
    <row r="3100">
      <c r="B3100" s="17"/>
      <c r="C3100" s="17"/>
      <c r="D3100" s="17"/>
    </row>
    <row r="3101">
      <c r="B3101" s="17"/>
      <c r="C3101" s="17"/>
      <c r="D3101" s="17"/>
    </row>
    <row r="3102">
      <c r="B3102" s="17"/>
      <c r="C3102" s="17"/>
      <c r="D3102" s="17"/>
    </row>
    <row r="3103">
      <c r="B3103" s="17"/>
      <c r="C3103" s="17"/>
      <c r="D3103" s="17"/>
    </row>
    <row r="3104">
      <c r="B3104" s="17"/>
      <c r="C3104" s="17"/>
      <c r="D3104" s="17"/>
    </row>
    <row r="3105">
      <c r="B3105" s="17"/>
      <c r="C3105" s="17"/>
      <c r="D3105" s="17"/>
    </row>
    <row r="3106">
      <c r="B3106" s="17"/>
      <c r="C3106" s="17"/>
      <c r="D3106" s="17"/>
    </row>
    <row r="3107">
      <c r="B3107" s="17"/>
      <c r="C3107" s="17"/>
      <c r="D3107" s="17"/>
    </row>
    <row r="3108">
      <c r="B3108" s="17"/>
      <c r="C3108" s="17"/>
      <c r="D3108" s="17"/>
    </row>
    <row r="3109">
      <c r="B3109" s="17"/>
      <c r="C3109" s="17"/>
      <c r="D3109" s="17"/>
    </row>
    <row r="3110">
      <c r="B3110" s="17"/>
      <c r="C3110" s="17"/>
      <c r="D3110" s="17"/>
    </row>
    <row r="3111">
      <c r="B3111" s="17"/>
      <c r="C3111" s="17"/>
      <c r="D3111" s="17"/>
    </row>
    <row r="3112">
      <c r="B3112" s="17"/>
      <c r="C3112" s="17"/>
      <c r="D3112" s="17"/>
    </row>
    <row r="3113">
      <c r="B3113" s="17"/>
      <c r="C3113" s="17"/>
      <c r="D3113" s="17"/>
    </row>
    <row r="3114">
      <c r="B3114" s="17"/>
      <c r="C3114" s="17"/>
      <c r="D3114" s="17"/>
    </row>
    <row r="3115">
      <c r="B3115" s="17"/>
      <c r="C3115" s="17"/>
      <c r="D3115" s="17"/>
    </row>
    <row r="3116">
      <c r="B3116" s="17"/>
      <c r="C3116" s="17"/>
      <c r="D3116" s="17"/>
    </row>
    <row r="3117">
      <c r="B3117" s="17"/>
      <c r="C3117" s="17"/>
      <c r="D3117" s="17"/>
    </row>
    <row r="3118">
      <c r="B3118" s="17"/>
      <c r="C3118" s="17"/>
      <c r="D3118" s="17"/>
    </row>
    <row r="3119">
      <c r="B3119" s="17"/>
      <c r="C3119" s="17"/>
      <c r="D3119" s="17"/>
    </row>
    <row r="3120">
      <c r="B3120" s="17"/>
      <c r="C3120" s="17"/>
      <c r="D3120" s="17"/>
    </row>
    <row r="3121">
      <c r="B3121" s="17"/>
      <c r="C3121" s="17"/>
      <c r="D3121" s="17"/>
    </row>
    <row r="3122">
      <c r="B3122" s="17"/>
      <c r="C3122" s="17"/>
      <c r="D3122" s="17"/>
    </row>
    <row r="3123">
      <c r="B3123" s="17"/>
      <c r="C3123" s="17"/>
      <c r="D3123" s="17"/>
    </row>
    <row r="3124">
      <c r="B3124" s="17"/>
      <c r="C3124" s="17"/>
      <c r="D3124" s="17"/>
    </row>
    <row r="3125">
      <c r="B3125" s="17"/>
      <c r="C3125" s="17"/>
      <c r="D3125" s="17"/>
    </row>
    <row r="3126">
      <c r="B3126" s="17"/>
      <c r="C3126" s="17"/>
      <c r="D3126" s="17"/>
    </row>
    <row r="3127">
      <c r="B3127" s="17"/>
      <c r="C3127" s="17"/>
      <c r="D3127" s="17"/>
    </row>
    <row r="3128">
      <c r="B3128" s="17"/>
      <c r="C3128" s="17"/>
      <c r="D3128" s="17"/>
    </row>
    <row r="3129">
      <c r="B3129" s="17"/>
      <c r="C3129" s="17"/>
      <c r="D3129" s="17"/>
    </row>
    <row r="3130">
      <c r="B3130" s="17"/>
      <c r="C3130" s="17"/>
      <c r="D3130" s="17"/>
    </row>
    <row r="3131">
      <c r="B3131" s="17"/>
      <c r="C3131" s="17"/>
      <c r="D3131" s="17"/>
    </row>
    <row r="3132">
      <c r="B3132" s="17"/>
      <c r="C3132" s="17"/>
      <c r="D3132" s="17"/>
    </row>
    <row r="3133">
      <c r="B3133" s="17"/>
      <c r="C3133" s="17"/>
      <c r="D3133" s="17"/>
    </row>
    <row r="3134">
      <c r="B3134" s="17"/>
      <c r="C3134" s="17"/>
      <c r="D3134" s="17"/>
    </row>
    <row r="3135">
      <c r="B3135" s="17"/>
      <c r="C3135" s="17"/>
      <c r="D3135" s="17"/>
    </row>
    <row r="3136">
      <c r="B3136" s="17"/>
      <c r="C3136" s="17"/>
      <c r="D3136" s="17"/>
    </row>
    <row r="3137">
      <c r="B3137" s="17"/>
      <c r="C3137" s="17"/>
      <c r="D3137" s="17"/>
    </row>
    <row r="3138">
      <c r="B3138" s="17"/>
      <c r="C3138" s="17"/>
      <c r="D3138" s="17"/>
    </row>
    <row r="3139">
      <c r="B3139" s="17"/>
      <c r="C3139" s="17"/>
      <c r="D3139" s="17"/>
    </row>
    <row r="3140">
      <c r="B3140" s="17"/>
      <c r="C3140" s="17"/>
      <c r="D3140" s="17"/>
    </row>
    <row r="3141">
      <c r="B3141" s="17"/>
      <c r="C3141" s="17"/>
      <c r="D3141" s="17"/>
    </row>
    <row r="3142">
      <c r="B3142" s="17"/>
      <c r="C3142" s="17"/>
      <c r="D3142" s="17"/>
    </row>
    <row r="3143">
      <c r="B3143" s="17"/>
      <c r="C3143" s="17"/>
      <c r="D3143" s="17"/>
    </row>
    <row r="3144">
      <c r="B3144" s="17"/>
      <c r="C3144" s="17"/>
      <c r="D3144" s="17"/>
    </row>
    <row r="3145">
      <c r="B3145" s="17"/>
      <c r="C3145" s="17"/>
      <c r="D3145" s="17"/>
    </row>
    <row r="3146">
      <c r="B3146" s="17"/>
      <c r="C3146" s="17"/>
      <c r="D3146" s="17"/>
    </row>
    <row r="3147">
      <c r="B3147" s="17"/>
      <c r="C3147" s="17"/>
      <c r="D3147" s="17"/>
    </row>
    <row r="3148">
      <c r="B3148" s="17"/>
      <c r="C3148" s="17"/>
      <c r="D3148" s="17"/>
    </row>
    <row r="3149">
      <c r="B3149" s="17"/>
      <c r="C3149" s="17"/>
      <c r="D3149" s="17"/>
    </row>
    <row r="3150">
      <c r="B3150" s="17"/>
      <c r="C3150" s="17"/>
      <c r="D3150" s="17"/>
    </row>
    <row r="3151">
      <c r="B3151" s="17"/>
      <c r="C3151" s="17"/>
      <c r="D3151" s="17"/>
    </row>
    <row r="3152">
      <c r="B3152" s="17"/>
      <c r="C3152" s="17"/>
      <c r="D3152" s="17"/>
    </row>
    <row r="3153">
      <c r="B3153" s="17"/>
      <c r="C3153" s="17"/>
      <c r="D3153" s="17"/>
    </row>
    <row r="3154">
      <c r="B3154" s="17"/>
      <c r="C3154" s="17"/>
      <c r="D3154" s="17"/>
    </row>
    <row r="3155">
      <c r="B3155" s="17"/>
      <c r="C3155" s="17"/>
      <c r="D3155" s="17"/>
    </row>
    <row r="3156">
      <c r="B3156" s="17"/>
      <c r="C3156" s="17"/>
      <c r="D3156" s="17"/>
    </row>
  </sheetData>
  <hyperlinks>
    <hyperlink r:id="rId1" ref="A2"/>
    <hyperlink r:id="rId2" ref="J2"/>
    <hyperlink r:id="rId3" ref="A3"/>
    <hyperlink r:id="rId4" ref="J3"/>
    <hyperlink r:id="rId5" ref="A4"/>
    <hyperlink r:id="rId6" ref="J4"/>
    <hyperlink r:id="rId7" ref="A5"/>
    <hyperlink r:id="rId8" ref="J5"/>
    <hyperlink r:id="rId9" ref="A6"/>
    <hyperlink r:id="rId10" ref="J6"/>
    <hyperlink r:id="rId11" ref="A7"/>
    <hyperlink r:id="rId12" ref="J7"/>
    <hyperlink r:id="rId13" ref="A8"/>
    <hyperlink r:id="rId14" ref="J8"/>
    <hyperlink r:id="rId15" ref="A9"/>
    <hyperlink r:id="rId16" ref="J9"/>
    <hyperlink r:id="rId17" ref="A10"/>
    <hyperlink r:id="rId18" ref="J10"/>
    <hyperlink r:id="rId19" ref="A11"/>
    <hyperlink r:id="rId20" ref="J11"/>
    <hyperlink r:id="rId21" ref="A12"/>
    <hyperlink r:id="rId22" ref="J12"/>
    <hyperlink r:id="rId23" ref="A13"/>
    <hyperlink r:id="rId24" ref="J13"/>
    <hyperlink r:id="rId25" ref="A14"/>
    <hyperlink r:id="rId26" ref="J14"/>
    <hyperlink r:id="rId27" ref="A15"/>
    <hyperlink r:id="rId28" ref="J15"/>
    <hyperlink r:id="rId29" ref="A16"/>
    <hyperlink r:id="rId30" ref="J16"/>
    <hyperlink r:id="rId31" ref="A17"/>
    <hyperlink r:id="rId32" ref="J17"/>
    <hyperlink r:id="rId33" ref="A18"/>
    <hyperlink r:id="rId34" ref="J18"/>
    <hyperlink r:id="rId35" ref="A19"/>
    <hyperlink r:id="rId36" ref="J19"/>
    <hyperlink r:id="rId37" ref="A20"/>
    <hyperlink r:id="rId38" ref="J20"/>
    <hyperlink r:id="rId39" ref="A21"/>
    <hyperlink r:id="rId40" ref="J21"/>
    <hyperlink r:id="rId41" ref="A22"/>
    <hyperlink r:id="rId42" ref="J22"/>
    <hyperlink r:id="rId43" ref="A23"/>
    <hyperlink r:id="rId44" ref="J23"/>
    <hyperlink r:id="rId45" ref="A24"/>
    <hyperlink r:id="rId46" ref="J24"/>
    <hyperlink r:id="rId47" ref="A25"/>
    <hyperlink r:id="rId48" ref="J25"/>
    <hyperlink r:id="rId49" ref="A26"/>
    <hyperlink r:id="rId50" ref="J26"/>
    <hyperlink r:id="rId51" ref="A27"/>
    <hyperlink r:id="rId52" ref="J27"/>
    <hyperlink r:id="rId53" ref="A28"/>
    <hyperlink r:id="rId54" ref="J28"/>
    <hyperlink r:id="rId55" ref="A29"/>
    <hyperlink r:id="rId56" ref="J29"/>
    <hyperlink r:id="rId57" ref="A30"/>
    <hyperlink r:id="rId58" ref="J30"/>
    <hyperlink r:id="rId59" ref="A31"/>
    <hyperlink r:id="rId60" ref="J31"/>
    <hyperlink r:id="rId61" ref="A32"/>
    <hyperlink r:id="rId62" ref="J32"/>
    <hyperlink r:id="rId63" ref="A33"/>
    <hyperlink r:id="rId64" ref="J33"/>
    <hyperlink r:id="rId65" ref="A34"/>
    <hyperlink r:id="rId66" ref="J34"/>
    <hyperlink r:id="rId67" ref="A35"/>
    <hyperlink r:id="rId68" ref="J35"/>
    <hyperlink r:id="rId69" ref="A36"/>
    <hyperlink r:id="rId70" ref="J36"/>
    <hyperlink r:id="rId71" ref="A37"/>
    <hyperlink r:id="rId72" ref="J37"/>
    <hyperlink r:id="rId73" ref="A38"/>
    <hyperlink r:id="rId74" ref="J38"/>
    <hyperlink r:id="rId75" ref="A39"/>
    <hyperlink r:id="rId76" ref="J39"/>
    <hyperlink r:id="rId77" ref="A40"/>
    <hyperlink r:id="rId78" ref="J40"/>
    <hyperlink r:id="rId79" ref="A41"/>
    <hyperlink r:id="rId80" ref="J41"/>
    <hyperlink r:id="rId81" ref="A42"/>
    <hyperlink r:id="rId82" ref="J42"/>
    <hyperlink r:id="rId83" ref="A43"/>
    <hyperlink r:id="rId84" ref="J43"/>
    <hyperlink r:id="rId85" ref="A44"/>
    <hyperlink r:id="rId86" ref="J44"/>
    <hyperlink r:id="rId87" ref="A45"/>
    <hyperlink r:id="rId88" ref="J45"/>
    <hyperlink r:id="rId89" ref="A46"/>
    <hyperlink r:id="rId90" ref="J46"/>
    <hyperlink r:id="rId91" ref="A47"/>
    <hyperlink r:id="rId92" ref="J47"/>
    <hyperlink r:id="rId93" ref="A48"/>
    <hyperlink r:id="rId94" ref="J48"/>
    <hyperlink r:id="rId95" ref="A49"/>
    <hyperlink r:id="rId96" ref="J49"/>
    <hyperlink r:id="rId97" ref="A50"/>
    <hyperlink r:id="rId98" ref="J50"/>
    <hyperlink r:id="rId99" ref="A51"/>
    <hyperlink r:id="rId100" ref="J51"/>
    <hyperlink r:id="rId101" ref="A52"/>
    <hyperlink r:id="rId102" ref="J52"/>
    <hyperlink r:id="rId103" ref="A53"/>
    <hyperlink r:id="rId104" ref="J53"/>
    <hyperlink r:id="rId105" ref="A54"/>
    <hyperlink r:id="rId106" ref="J54"/>
    <hyperlink r:id="rId107" ref="A55"/>
    <hyperlink r:id="rId108" ref="J55"/>
    <hyperlink r:id="rId109" ref="A56"/>
    <hyperlink r:id="rId110" ref="J56"/>
    <hyperlink r:id="rId111" ref="A57"/>
    <hyperlink r:id="rId112" ref="J57"/>
    <hyperlink r:id="rId113" ref="A58"/>
    <hyperlink r:id="rId114" ref="J58"/>
    <hyperlink r:id="rId115" ref="A59"/>
    <hyperlink r:id="rId116" ref="J59"/>
    <hyperlink r:id="rId117" ref="A60"/>
    <hyperlink r:id="rId118" ref="J60"/>
    <hyperlink r:id="rId119" ref="A61"/>
    <hyperlink r:id="rId120" ref="J61"/>
    <hyperlink r:id="rId121" ref="A62"/>
    <hyperlink r:id="rId122" ref="J62"/>
    <hyperlink r:id="rId123" ref="A63"/>
    <hyperlink r:id="rId124" ref="J63"/>
    <hyperlink r:id="rId125" ref="A64"/>
    <hyperlink r:id="rId126" ref="J64"/>
    <hyperlink r:id="rId127" ref="A65"/>
    <hyperlink r:id="rId128" ref="J65"/>
    <hyperlink r:id="rId129" ref="A66"/>
    <hyperlink r:id="rId130" ref="J66"/>
    <hyperlink r:id="rId131" ref="A67"/>
    <hyperlink r:id="rId132" ref="J67"/>
    <hyperlink r:id="rId133" ref="A68"/>
    <hyperlink r:id="rId134" ref="J68"/>
    <hyperlink r:id="rId135" ref="A69"/>
    <hyperlink r:id="rId136" ref="J69"/>
    <hyperlink r:id="rId137" ref="A70"/>
    <hyperlink r:id="rId138" ref="J70"/>
    <hyperlink r:id="rId139" ref="A71"/>
    <hyperlink r:id="rId140" ref="J71"/>
    <hyperlink r:id="rId141" ref="A72"/>
    <hyperlink r:id="rId142" ref="J72"/>
    <hyperlink r:id="rId143" ref="A73"/>
    <hyperlink r:id="rId144" ref="J73"/>
    <hyperlink r:id="rId145" ref="A74"/>
    <hyperlink r:id="rId146" ref="J74"/>
    <hyperlink r:id="rId147" ref="A75"/>
    <hyperlink r:id="rId148" ref="J75"/>
    <hyperlink r:id="rId149" ref="A76"/>
    <hyperlink r:id="rId150" ref="J76"/>
    <hyperlink r:id="rId151" ref="A77"/>
    <hyperlink r:id="rId152" ref="J77"/>
    <hyperlink r:id="rId153" ref="A78"/>
    <hyperlink r:id="rId154" ref="J78"/>
    <hyperlink r:id="rId155" ref="A79"/>
    <hyperlink r:id="rId156" ref="J79"/>
    <hyperlink r:id="rId157" ref="A80"/>
    <hyperlink r:id="rId158" ref="J80"/>
    <hyperlink r:id="rId159" ref="A81"/>
    <hyperlink r:id="rId160" ref="J81"/>
    <hyperlink r:id="rId161" ref="A82"/>
    <hyperlink r:id="rId162" ref="J82"/>
    <hyperlink r:id="rId163" ref="A83"/>
    <hyperlink r:id="rId164" ref="J83"/>
    <hyperlink r:id="rId165" ref="A84"/>
    <hyperlink r:id="rId166" ref="J84"/>
    <hyperlink r:id="rId167" ref="A85"/>
    <hyperlink r:id="rId168" ref="J85"/>
    <hyperlink r:id="rId169" ref="A86"/>
    <hyperlink r:id="rId170" ref="J86"/>
    <hyperlink r:id="rId171" ref="A87"/>
    <hyperlink r:id="rId172" ref="J87"/>
    <hyperlink r:id="rId173" ref="A88"/>
    <hyperlink r:id="rId174" ref="J88"/>
    <hyperlink r:id="rId175" ref="A89"/>
    <hyperlink r:id="rId176" ref="J89"/>
    <hyperlink r:id="rId177" ref="A90"/>
    <hyperlink r:id="rId178" ref="J90"/>
    <hyperlink r:id="rId179" ref="A91"/>
    <hyperlink r:id="rId180" ref="J91"/>
    <hyperlink r:id="rId181" ref="A92"/>
    <hyperlink r:id="rId182" ref="J92"/>
    <hyperlink r:id="rId183" ref="A93"/>
    <hyperlink r:id="rId184" ref="J93"/>
    <hyperlink r:id="rId185" ref="A94"/>
    <hyperlink r:id="rId186" ref="J94"/>
    <hyperlink r:id="rId187" ref="A95"/>
    <hyperlink r:id="rId188" ref="J95"/>
    <hyperlink r:id="rId189" ref="A96"/>
    <hyperlink r:id="rId190" ref="J96"/>
    <hyperlink r:id="rId191" ref="A97"/>
    <hyperlink r:id="rId192" ref="J97"/>
    <hyperlink r:id="rId193" ref="A98"/>
    <hyperlink r:id="rId194" ref="J98"/>
    <hyperlink r:id="rId195" ref="A99"/>
    <hyperlink r:id="rId196" ref="J99"/>
    <hyperlink r:id="rId197" ref="A100"/>
    <hyperlink r:id="rId198" ref="J100"/>
    <hyperlink r:id="rId199" ref="A101"/>
    <hyperlink r:id="rId200" ref="J101"/>
    <hyperlink r:id="rId201" ref="A102"/>
    <hyperlink r:id="rId202" ref="J102"/>
    <hyperlink r:id="rId203" ref="A103"/>
    <hyperlink r:id="rId204" ref="J103"/>
    <hyperlink r:id="rId205" ref="A104"/>
    <hyperlink r:id="rId206" ref="J104"/>
    <hyperlink r:id="rId207" ref="A105"/>
    <hyperlink r:id="rId208" ref="J105"/>
    <hyperlink r:id="rId209" ref="A106"/>
    <hyperlink r:id="rId210" ref="J106"/>
    <hyperlink r:id="rId211" ref="A107"/>
    <hyperlink r:id="rId212" ref="J107"/>
    <hyperlink r:id="rId213" ref="A108"/>
    <hyperlink r:id="rId214" ref="J108"/>
    <hyperlink r:id="rId215" ref="A109"/>
    <hyperlink r:id="rId216" ref="J109"/>
    <hyperlink r:id="rId217" ref="A110"/>
    <hyperlink r:id="rId218" ref="J110"/>
    <hyperlink r:id="rId219" ref="A111"/>
    <hyperlink r:id="rId220" ref="J111"/>
    <hyperlink r:id="rId221" ref="A112"/>
    <hyperlink r:id="rId222" ref="J112"/>
    <hyperlink r:id="rId223" ref="A113"/>
    <hyperlink r:id="rId224" ref="J113"/>
    <hyperlink r:id="rId225" ref="A114"/>
    <hyperlink r:id="rId226" ref="J114"/>
    <hyperlink r:id="rId227" ref="A115"/>
    <hyperlink r:id="rId228" ref="J115"/>
    <hyperlink r:id="rId229" ref="A116"/>
    <hyperlink r:id="rId230" ref="J116"/>
    <hyperlink r:id="rId231" ref="A117"/>
    <hyperlink r:id="rId232" ref="J117"/>
    <hyperlink r:id="rId233" ref="A118"/>
    <hyperlink r:id="rId234" ref="J118"/>
    <hyperlink r:id="rId235" ref="A119"/>
    <hyperlink r:id="rId236" ref="J119"/>
    <hyperlink r:id="rId237" ref="A120"/>
    <hyperlink r:id="rId238" ref="J120"/>
    <hyperlink r:id="rId239" ref="A121"/>
    <hyperlink r:id="rId240" ref="J121"/>
    <hyperlink r:id="rId241" ref="A122"/>
    <hyperlink r:id="rId242" ref="J122"/>
    <hyperlink r:id="rId243" ref="A123"/>
    <hyperlink r:id="rId244" ref="J123"/>
    <hyperlink r:id="rId245" ref="A124"/>
    <hyperlink r:id="rId246" ref="J124"/>
    <hyperlink r:id="rId247" ref="A125"/>
    <hyperlink r:id="rId248" ref="J125"/>
    <hyperlink r:id="rId249" ref="A126"/>
    <hyperlink r:id="rId250" ref="J126"/>
    <hyperlink r:id="rId251" ref="A127"/>
    <hyperlink r:id="rId252" ref="J127"/>
    <hyperlink r:id="rId253" ref="A128"/>
    <hyperlink r:id="rId254" ref="J128"/>
    <hyperlink r:id="rId255" ref="A129"/>
    <hyperlink r:id="rId256" ref="J129"/>
    <hyperlink r:id="rId257" ref="A130"/>
    <hyperlink r:id="rId258" ref="J130"/>
    <hyperlink r:id="rId259" ref="A131"/>
    <hyperlink r:id="rId260" ref="J131"/>
    <hyperlink r:id="rId261" ref="A132"/>
    <hyperlink r:id="rId262" ref="J132"/>
    <hyperlink r:id="rId263" ref="A133"/>
    <hyperlink r:id="rId264" ref="J133"/>
    <hyperlink r:id="rId265" ref="A134"/>
    <hyperlink r:id="rId266" ref="J134"/>
    <hyperlink r:id="rId267" ref="A135"/>
    <hyperlink r:id="rId268" ref="J135"/>
    <hyperlink r:id="rId269" ref="A136"/>
    <hyperlink r:id="rId270" ref="J136"/>
    <hyperlink r:id="rId271" ref="A137"/>
    <hyperlink r:id="rId272" ref="J137"/>
    <hyperlink r:id="rId273" ref="A138"/>
    <hyperlink r:id="rId274" ref="J138"/>
    <hyperlink r:id="rId275" ref="A139"/>
    <hyperlink r:id="rId276" ref="J139"/>
    <hyperlink r:id="rId277" ref="A140"/>
    <hyperlink r:id="rId278" ref="A141"/>
    <hyperlink r:id="rId279" ref="J141"/>
    <hyperlink r:id="rId280" ref="A142"/>
    <hyperlink r:id="rId281" ref="J142"/>
    <hyperlink r:id="rId282" ref="A143"/>
    <hyperlink r:id="rId283" ref="J143"/>
    <hyperlink r:id="rId284" ref="A144"/>
    <hyperlink r:id="rId285" ref="J144"/>
    <hyperlink r:id="rId286" ref="A145"/>
    <hyperlink r:id="rId287" ref="J145"/>
    <hyperlink r:id="rId288" ref="A146"/>
    <hyperlink r:id="rId289" ref="J146"/>
    <hyperlink r:id="rId290" ref="A147"/>
    <hyperlink r:id="rId291" ref="J147"/>
    <hyperlink r:id="rId292" ref="A148"/>
    <hyperlink r:id="rId293" ref="J148"/>
    <hyperlink r:id="rId294" ref="A149"/>
    <hyperlink r:id="rId295" ref="J149"/>
    <hyperlink r:id="rId296" ref="A150"/>
    <hyperlink r:id="rId297" ref="J150"/>
    <hyperlink r:id="rId298" ref="A151"/>
    <hyperlink r:id="rId299" ref="J151"/>
    <hyperlink r:id="rId300" ref="A152"/>
    <hyperlink r:id="rId301" ref="J152"/>
    <hyperlink r:id="rId302" ref="A153"/>
    <hyperlink r:id="rId303" ref="J153"/>
    <hyperlink r:id="rId304" ref="A154"/>
    <hyperlink r:id="rId305" ref="J154"/>
    <hyperlink r:id="rId306" ref="A155"/>
    <hyperlink r:id="rId307" ref="J155"/>
    <hyperlink r:id="rId308" ref="A156"/>
    <hyperlink r:id="rId309" ref="J156"/>
    <hyperlink r:id="rId310" ref="A157"/>
    <hyperlink r:id="rId311" ref="J157"/>
    <hyperlink r:id="rId312" ref="A158"/>
    <hyperlink r:id="rId313" ref="J158"/>
  </hyperlinks>
  <drawing r:id="rId3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5223</v>
      </c>
      <c r="B1" s="2" t="s">
        <v>1</v>
      </c>
      <c r="C1" s="3" t="s">
        <v>5224</v>
      </c>
      <c r="D1" s="3" t="s">
        <v>4</v>
      </c>
      <c r="E1" s="3" t="s">
        <v>5</v>
      </c>
      <c r="F1" s="5" t="s">
        <v>5225</v>
      </c>
      <c r="G1" s="3" t="s">
        <v>5226</v>
      </c>
      <c r="H1" s="3" t="s">
        <v>7</v>
      </c>
      <c r="I1" s="3" t="s">
        <v>5227</v>
      </c>
      <c r="J1" s="3" t="s">
        <v>9</v>
      </c>
      <c r="K1" s="3" t="s">
        <v>10</v>
      </c>
      <c r="L1" s="39">
        <v>0.625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5228</v>
      </c>
      <c r="Z1" s="3" t="s">
        <v>24</v>
      </c>
      <c r="AA1" s="3" t="s">
        <v>5229</v>
      </c>
      <c r="AB1" s="6" t="s">
        <v>28</v>
      </c>
      <c r="AC1" s="14" t="s">
        <v>29</v>
      </c>
    </row>
    <row r="2">
      <c r="A2" s="13">
        <v>1.0</v>
      </c>
      <c r="B2" s="9" t="s">
        <v>5230</v>
      </c>
      <c r="C2" s="8">
        <v>40.0</v>
      </c>
      <c r="D2" s="8">
        <v>32.0</v>
      </c>
      <c r="E2" s="8">
        <v>8.0</v>
      </c>
      <c r="F2" s="11">
        <v>0.8</v>
      </c>
      <c r="G2" s="8">
        <v>40.0</v>
      </c>
      <c r="H2" s="8">
        <v>85.6</v>
      </c>
      <c r="I2" s="10">
        <v>30.8</v>
      </c>
      <c r="J2" s="10">
        <v>68.7</v>
      </c>
      <c r="K2" s="8">
        <v>44.8</v>
      </c>
      <c r="L2" s="10">
        <v>10.1</v>
      </c>
      <c r="M2" s="10">
        <v>29.0</v>
      </c>
      <c r="N2" s="8">
        <v>34.9</v>
      </c>
      <c r="O2" s="8">
        <v>14.0</v>
      </c>
      <c r="P2" s="8">
        <v>17.2</v>
      </c>
      <c r="Q2" s="8">
        <v>81.4</v>
      </c>
      <c r="R2" s="10">
        <v>8.5</v>
      </c>
      <c r="S2" s="10">
        <v>28.1</v>
      </c>
      <c r="T2" s="10">
        <v>36.6</v>
      </c>
      <c r="U2" s="10">
        <v>22.8</v>
      </c>
      <c r="V2" s="10">
        <v>13.8</v>
      </c>
      <c r="W2" s="10">
        <v>7.9</v>
      </c>
      <c r="X2" s="10">
        <v>4.5</v>
      </c>
      <c r="Y2" s="10">
        <v>3.2</v>
      </c>
      <c r="Z2" s="8">
        <v>15.4</v>
      </c>
      <c r="AA2" s="8">
        <v>16.9</v>
      </c>
      <c r="AB2" s="8">
        <v>9.2</v>
      </c>
      <c r="AC2" s="12">
        <v>2024.0</v>
      </c>
    </row>
    <row r="3">
      <c r="A3" s="8">
        <v>2.0</v>
      </c>
      <c r="B3" s="9" t="s">
        <v>5231</v>
      </c>
      <c r="C3" s="8">
        <v>40.0</v>
      </c>
      <c r="D3" s="8">
        <v>30.0</v>
      </c>
      <c r="E3" s="8">
        <v>10.0</v>
      </c>
      <c r="F3" s="11">
        <v>0.75</v>
      </c>
      <c r="G3" s="8">
        <v>40.4</v>
      </c>
      <c r="H3" s="8">
        <v>82.0</v>
      </c>
      <c r="I3" s="10">
        <v>30.1</v>
      </c>
      <c r="J3" s="10">
        <v>67.3</v>
      </c>
      <c r="K3" s="8">
        <v>44.8</v>
      </c>
      <c r="L3" s="10">
        <v>9.5</v>
      </c>
      <c r="M3" s="10">
        <v>25.0</v>
      </c>
      <c r="N3" s="8">
        <v>38.0</v>
      </c>
      <c r="O3" s="8">
        <v>12.2</v>
      </c>
      <c r="P3" s="8">
        <v>15.5</v>
      </c>
      <c r="Q3" s="8">
        <v>79.0</v>
      </c>
      <c r="R3" s="10">
        <v>7.4</v>
      </c>
      <c r="S3" s="10">
        <v>26.8</v>
      </c>
      <c r="T3" s="10">
        <v>34.3</v>
      </c>
      <c r="U3" s="10">
        <v>23.0</v>
      </c>
      <c r="V3" s="10">
        <v>14.3</v>
      </c>
      <c r="W3" s="10">
        <v>8.6</v>
      </c>
      <c r="X3" s="10">
        <v>4.2</v>
      </c>
      <c r="Y3" s="10">
        <v>3.7</v>
      </c>
      <c r="Z3" s="8">
        <v>16.4</v>
      </c>
      <c r="AA3" s="8">
        <v>15.7</v>
      </c>
      <c r="AB3" s="8">
        <v>6.4</v>
      </c>
      <c r="AC3" s="12">
        <v>2024.0</v>
      </c>
    </row>
    <row r="4">
      <c r="A4" s="8">
        <v>3.0</v>
      </c>
      <c r="B4" s="9" t="s">
        <v>5232</v>
      </c>
      <c r="C4" s="8">
        <v>40.0</v>
      </c>
      <c r="D4" s="8">
        <v>28.0</v>
      </c>
      <c r="E4" s="8">
        <v>12.0</v>
      </c>
      <c r="F4" s="11">
        <v>0.7</v>
      </c>
      <c r="G4" s="8">
        <v>40.3</v>
      </c>
      <c r="H4" s="8">
        <v>80.1</v>
      </c>
      <c r="I4" s="10">
        <v>29.3</v>
      </c>
      <c r="J4" s="10">
        <v>65.9</v>
      </c>
      <c r="K4" s="8">
        <v>44.4</v>
      </c>
      <c r="L4" s="10">
        <v>5.9</v>
      </c>
      <c r="M4" s="10">
        <v>18.0</v>
      </c>
      <c r="N4" s="8">
        <v>32.7</v>
      </c>
      <c r="O4" s="8">
        <v>15.7</v>
      </c>
      <c r="P4" s="8">
        <v>20.9</v>
      </c>
      <c r="Q4" s="8">
        <v>75.3</v>
      </c>
      <c r="R4" s="10">
        <v>8.4</v>
      </c>
      <c r="S4" s="10">
        <v>25.1</v>
      </c>
      <c r="T4" s="10">
        <v>33.5</v>
      </c>
      <c r="U4" s="10">
        <v>19.9</v>
      </c>
      <c r="V4" s="10">
        <v>13.3</v>
      </c>
      <c r="W4" s="10">
        <v>8.2</v>
      </c>
      <c r="X4" s="10">
        <v>3.7</v>
      </c>
      <c r="Y4" s="10">
        <v>4.6</v>
      </c>
      <c r="Z4" s="8">
        <v>16.1</v>
      </c>
      <c r="AA4" s="8">
        <v>18.1</v>
      </c>
      <c r="AB4" s="8">
        <v>6.5</v>
      </c>
      <c r="AC4" s="12">
        <v>2024.0</v>
      </c>
    </row>
    <row r="5">
      <c r="A5" s="8">
        <v>4.0</v>
      </c>
      <c r="B5" s="9" t="s">
        <v>5233</v>
      </c>
      <c r="C5" s="8">
        <v>40.0</v>
      </c>
      <c r="D5" s="8">
        <v>27.0</v>
      </c>
      <c r="E5" s="8">
        <v>13.0</v>
      </c>
      <c r="F5" s="11">
        <v>0.675</v>
      </c>
      <c r="G5" s="8">
        <v>40.1</v>
      </c>
      <c r="H5" s="8">
        <v>86.4</v>
      </c>
      <c r="I5" s="10">
        <v>30.9</v>
      </c>
      <c r="J5" s="10">
        <v>68.1</v>
      </c>
      <c r="K5" s="8">
        <v>45.4</v>
      </c>
      <c r="L5" s="10">
        <v>9.4</v>
      </c>
      <c r="M5" s="10">
        <v>26.5</v>
      </c>
      <c r="N5" s="8">
        <v>35.5</v>
      </c>
      <c r="O5" s="8">
        <v>15.2</v>
      </c>
      <c r="P5" s="8">
        <v>18.3</v>
      </c>
      <c r="Q5" s="8">
        <v>82.8</v>
      </c>
      <c r="R5" s="10">
        <v>5.6</v>
      </c>
      <c r="S5" s="10">
        <v>28.5</v>
      </c>
      <c r="T5" s="10">
        <v>34.1</v>
      </c>
      <c r="U5" s="10">
        <v>20.5</v>
      </c>
      <c r="V5" s="10">
        <v>11.7</v>
      </c>
      <c r="W5" s="10">
        <v>7.1</v>
      </c>
      <c r="X5" s="10">
        <v>5.0</v>
      </c>
      <c r="Y5" s="10">
        <v>3.6</v>
      </c>
      <c r="Z5" s="8">
        <v>16.5</v>
      </c>
      <c r="AA5" s="8">
        <v>17.2</v>
      </c>
      <c r="AB5" s="8">
        <v>5.5</v>
      </c>
      <c r="AC5" s="12">
        <v>2024.0</v>
      </c>
    </row>
    <row r="6">
      <c r="A6" s="8">
        <v>5.0</v>
      </c>
      <c r="B6" s="9" t="s">
        <v>5234</v>
      </c>
      <c r="C6" s="8">
        <v>40.0</v>
      </c>
      <c r="D6" s="8">
        <v>25.0</v>
      </c>
      <c r="E6" s="8">
        <v>15.0</v>
      </c>
      <c r="F6" s="11">
        <v>0.625</v>
      </c>
      <c r="G6" s="8">
        <v>40.3</v>
      </c>
      <c r="H6" s="8">
        <v>83.2</v>
      </c>
      <c r="I6" s="10">
        <v>31.1</v>
      </c>
      <c r="J6" s="10">
        <v>71.3</v>
      </c>
      <c r="K6" s="8">
        <v>43.5</v>
      </c>
      <c r="L6" s="10">
        <v>6.1</v>
      </c>
      <c r="M6" s="10">
        <v>21.0</v>
      </c>
      <c r="N6" s="8">
        <v>28.8</v>
      </c>
      <c r="O6" s="8">
        <v>15.1</v>
      </c>
      <c r="P6" s="8">
        <v>18.0</v>
      </c>
      <c r="Q6" s="8">
        <v>84.0</v>
      </c>
      <c r="R6" s="10">
        <v>8.7</v>
      </c>
      <c r="S6" s="10">
        <v>26.0</v>
      </c>
      <c r="T6" s="10">
        <v>34.7</v>
      </c>
      <c r="U6" s="10">
        <v>20.7</v>
      </c>
      <c r="V6" s="10">
        <v>13.1</v>
      </c>
      <c r="W6" s="10">
        <v>9.3</v>
      </c>
      <c r="X6" s="10">
        <v>5.2</v>
      </c>
      <c r="Y6" s="10">
        <v>4.6</v>
      </c>
      <c r="Z6" s="8">
        <v>16.5</v>
      </c>
      <c r="AA6" s="8">
        <v>16.4</v>
      </c>
      <c r="AB6" s="8">
        <v>4.5</v>
      </c>
      <c r="AC6" s="12">
        <v>2024.0</v>
      </c>
    </row>
    <row r="7">
      <c r="A7" s="8">
        <v>6.0</v>
      </c>
      <c r="B7" s="9" t="s">
        <v>5235</v>
      </c>
      <c r="C7" s="8">
        <v>40.0</v>
      </c>
      <c r="D7" s="8">
        <v>20.0</v>
      </c>
      <c r="E7" s="8">
        <v>20.0</v>
      </c>
      <c r="F7" s="11">
        <v>0.5</v>
      </c>
      <c r="G7" s="8">
        <v>40.1</v>
      </c>
      <c r="H7" s="8">
        <v>85.0</v>
      </c>
      <c r="I7" s="10">
        <v>31.3</v>
      </c>
      <c r="J7" s="10">
        <v>68.5</v>
      </c>
      <c r="K7" s="8">
        <v>45.6</v>
      </c>
      <c r="L7" s="10">
        <v>9.2</v>
      </c>
      <c r="M7" s="10">
        <v>25.9</v>
      </c>
      <c r="N7" s="8">
        <v>35.6</v>
      </c>
      <c r="O7" s="8">
        <v>13.3</v>
      </c>
      <c r="P7" s="8">
        <v>17.1</v>
      </c>
      <c r="Q7" s="8">
        <v>77.5</v>
      </c>
      <c r="R7" s="10">
        <v>8.3</v>
      </c>
      <c r="S7" s="10">
        <v>26.8</v>
      </c>
      <c r="T7" s="10">
        <v>35.1</v>
      </c>
      <c r="U7" s="10">
        <v>20.4</v>
      </c>
      <c r="V7" s="10">
        <v>15.3</v>
      </c>
      <c r="W7" s="10">
        <v>5.9</v>
      </c>
      <c r="X7" s="10">
        <v>4.3</v>
      </c>
      <c r="Y7" s="10">
        <v>3.8</v>
      </c>
      <c r="Z7" s="8">
        <v>18.2</v>
      </c>
      <c r="AA7" s="8">
        <v>17.2</v>
      </c>
      <c r="AB7" s="8">
        <v>-2.7</v>
      </c>
      <c r="AC7" s="12">
        <v>2024.0</v>
      </c>
    </row>
    <row r="8">
      <c r="A8" s="8">
        <v>7.0</v>
      </c>
      <c r="B8" s="9" t="s">
        <v>5236</v>
      </c>
      <c r="C8" s="8">
        <v>40.0</v>
      </c>
      <c r="D8" s="8">
        <v>19.0</v>
      </c>
      <c r="E8" s="8">
        <v>21.0</v>
      </c>
      <c r="F8" s="11">
        <v>0.475</v>
      </c>
      <c r="G8" s="8">
        <v>40.3</v>
      </c>
      <c r="H8" s="8">
        <v>81.5</v>
      </c>
      <c r="I8" s="10">
        <v>29.1</v>
      </c>
      <c r="J8" s="10">
        <v>66.3</v>
      </c>
      <c r="K8" s="8">
        <v>43.9</v>
      </c>
      <c r="L8" s="10">
        <v>8.5</v>
      </c>
      <c r="M8" s="10">
        <v>26.1</v>
      </c>
      <c r="N8" s="8">
        <v>32.6</v>
      </c>
      <c r="O8" s="8">
        <v>14.7</v>
      </c>
      <c r="P8" s="8">
        <v>18.4</v>
      </c>
      <c r="Q8" s="8">
        <v>79.9</v>
      </c>
      <c r="R8" s="10">
        <v>6.7</v>
      </c>
      <c r="S8" s="10">
        <v>25.6</v>
      </c>
      <c r="T8" s="10">
        <v>32.3</v>
      </c>
      <c r="U8" s="10">
        <v>19.9</v>
      </c>
      <c r="V8" s="10">
        <v>14.1</v>
      </c>
      <c r="W8" s="10">
        <v>6.6</v>
      </c>
      <c r="X8" s="10">
        <v>4.7</v>
      </c>
      <c r="Y8" s="10">
        <v>3.3</v>
      </c>
      <c r="Z8" s="8">
        <v>16.9</v>
      </c>
      <c r="AA8" s="8">
        <v>17.0</v>
      </c>
      <c r="AB8" s="8">
        <v>-3.3</v>
      </c>
      <c r="AC8" s="12">
        <v>2024.0</v>
      </c>
    </row>
    <row r="9">
      <c r="A9" s="8">
        <v>8.0</v>
      </c>
      <c r="B9" s="9" t="s">
        <v>5237</v>
      </c>
      <c r="C9" s="8">
        <v>40.0</v>
      </c>
      <c r="D9" s="8">
        <v>15.0</v>
      </c>
      <c r="E9" s="8">
        <v>25.0</v>
      </c>
      <c r="F9" s="11">
        <v>0.375</v>
      </c>
      <c r="G9" s="8">
        <v>40.4</v>
      </c>
      <c r="H9" s="8">
        <v>77.0</v>
      </c>
      <c r="I9" s="10">
        <v>27.8</v>
      </c>
      <c r="J9" s="10">
        <v>68.1</v>
      </c>
      <c r="K9" s="8">
        <v>40.8</v>
      </c>
      <c r="L9" s="10">
        <v>6.0</v>
      </c>
      <c r="M9" s="10">
        <v>19.4</v>
      </c>
      <c r="N9" s="8">
        <v>30.8</v>
      </c>
      <c r="O9" s="8">
        <v>15.4</v>
      </c>
      <c r="P9" s="8">
        <v>20.0</v>
      </c>
      <c r="Q9" s="8">
        <v>77.2</v>
      </c>
      <c r="R9" s="10">
        <v>9.2</v>
      </c>
      <c r="S9" s="10">
        <v>26.9</v>
      </c>
      <c r="T9" s="10">
        <v>36.1</v>
      </c>
      <c r="U9" s="10">
        <v>18.4</v>
      </c>
      <c r="V9" s="10">
        <v>13.8</v>
      </c>
      <c r="W9" s="10">
        <v>7.2</v>
      </c>
      <c r="X9" s="10">
        <v>3.7</v>
      </c>
      <c r="Y9" s="10">
        <v>4.1</v>
      </c>
      <c r="Z9" s="8">
        <v>16.9</v>
      </c>
      <c r="AA9" s="8">
        <v>17.6</v>
      </c>
      <c r="AB9" s="8">
        <v>-2.8</v>
      </c>
      <c r="AC9" s="12">
        <v>2024.0</v>
      </c>
    </row>
    <row r="10">
      <c r="A10" s="8">
        <v>9.0</v>
      </c>
      <c r="B10" s="9" t="s">
        <v>5238</v>
      </c>
      <c r="C10" s="8">
        <v>40.0</v>
      </c>
      <c r="D10" s="8">
        <v>14.0</v>
      </c>
      <c r="E10" s="8">
        <v>26.0</v>
      </c>
      <c r="F10" s="11">
        <v>0.35</v>
      </c>
      <c r="G10" s="8">
        <v>40.3</v>
      </c>
      <c r="H10" s="8">
        <v>79.3</v>
      </c>
      <c r="I10" s="10">
        <v>29.0</v>
      </c>
      <c r="J10" s="10">
        <v>67.0</v>
      </c>
      <c r="K10" s="8">
        <v>43.3</v>
      </c>
      <c r="L10" s="10">
        <v>9.7</v>
      </c>
      <c r="M10" s="10">
        <v>26.6</v>
      </c>
      <c r="N10" s="8">
        <v>36.6</v>
      </c>
      <c r="O10" s="8">
        <v>11.5</v>
      </c>
      <c r="P10" s="8">
        <v>15.0</v>
      </c>
      <c r="Q10" s="8">
        <v>76.7</v>
      </c>
      <c r="R10" s="10">
        <v>7.1</v>
      </c>
      <c r="S10" s="10">
        <v>24.8</v>
      </c>
      <c r="T10" s="10">
        <v>31.9</v>
      </c>
      <c r="U10" s="10">
        <v>21.6</v>
      </c>
      <c r="V10" s="10">
        <v>16.1</v>
      </c>
      <c r="W10" s="10">
        <v>7.3</v>
      </c>
      <c r="X10" s="10">
        <v>3.4</v>
      </c>
      <c r="Y10" s="10">
        <v>3.4</v>
      </c>
      <c r="Z10" s="8">
        <v>18.4</v>
      </c>
      <c r="AA10" s="8">
        <v>18.2</v>
      </c>
      <c r="AB10" s="8">
        <v>-3.0</v>
      </c>
      <c r="AC10" s="12">
        <v>2024.0</v>
      </c>
    </row>
    <row r="11">
      <c r="A11" s="8">
        <v>10.0</v>
      </c>
      <c r="B11" s="9" t="s">
        <v>5239</v>
      </c>
      <c r="C11" s="8">
        <v>40.0</v>
      </c>
      <c r="D11" s="8">
        <v>13.0</v>
      </c>
      <c r="E11" s="8">
        <v>27.0</v>
      </c>
      <c r="F11" s="11">
        <v>0.325</v>
      </c>
      <c r="G11" s="8">
        <v>40.0</v>
      </c>
      <c r="H11" s="8">
        <v>77.4</v>
      </c>
      <c r="I11" s="10">
        <v>29.7</v>
      </c>
      <c r="J11" s="10">
        <v>70.3</v>
      </c>
      <c r="K11" s="8">
        <v>42.2</v>
      </c>
      <c r="L11" s="10">
        <v>4.8</v>
      </c>
      <c r="M11" s="10">
        <v>14.9</v>
      </c>
      <c r="N11" s="8">
        <v>32.3</v>
      </c>
      <c r="O11" s="8">
        <v>13.2</v>
      </c>
      <c r="P11" s="8">
        <v>17.8</v>
      </c>
      <c r="Q11" s="8">
        <v>74.2</v>
      </c>
      <c r="R11" s="10">
        <v>10.9</v>
      </c>
      <c r="S11" s="10">
        <v>25.8</v>
      </c>
      <c r="T11" s="10">
        <v>36.6</v>
      </c>
      <c r="U11" s="10">
        <v>19.0</v>
      </c>
      <c r="V11" s="10">
        <v>14.3</v>
      </c>
      <c r="W11" s="10">
        <v>7.0</v>
      </c>
      <c r="X11" s="10">
        <v>3.8</v>
      </c>
      <c r="Y11" s="10">
        <v>5.8</v>
      </c>
      <c r="Z11" s="8">
        <v>19.0</v>
      </c>
      <c r="AA11" s="8">
        <v>17.0</v>
      </c>
      <c r="AB11" s="8">
        <v>-5.1</v>
      </c>
      <c r="AC11" s="12">
        <v>2024.0</v>
      </c>
    </row>
    <row r="12">
      <c r="A12" s="8">
        <v>11.0</v>
      </c>
      <c r="B12" s="40" t="s">
        <v>4642</v>
      </c>
      <c r="C12" s="8">
        <v>40.0</v>
      </c>
      <c r="D12" s="8">
        <v>9.0</v>
      </c>
      <c r="E12" s="8">
        <v>31.0</v>
      </c>
      <c r="F12" s="11">
        <v>0.225</v>
      </c>
      <c r="G12" s="8">
        <v>40.4</v>
      </c>
      <c r="H12" s="8">
        <v>84.2</v>
      </c>
      <c r="I12" s="10">
        <v>31.7</v>
      </c>
      <c r="J12" s="10">
        <v>71.0</v>
      </c>
      <c r="K12" s="8">
        <v>44.6</v>
      </c>
      <c r="L12" s="10">
        <v>6.3</v>
      </c>
      <c r="M12" s="10">
        <v>19.2</v>
      </c>
      <c r="N12" s="8">
        <v>32.6</v>
      </c>
      <c r="O12" s="8">
        <v>14.7</v>
      </c>
      <c r="P12" s="8">
        <v>18.7</v>
      </c>
      <c r="Q12" s="8">
        <v>78.6</v>
      </c>
      <c r="R12" s="10">
        <v>10.5</v>
      </c>
      <c r="S12" s="10">
        <v>24.3</v>
      </c>
      <c r="T12" s="10">
        <v>34.8</v>
      </c>
      <c r="U12" s="10">
        <v>20.4</v>
      </c>
      <c r="V12" s="10">
        <v>15.7</v>
      </c>
      <c r="W12" s="10">
        <v>7.1</v>
      </c>
      <c r="X12" s="10">
        <v>4.0</v>
      </c>
      <c r="Y12" s="10">
        <v>4.6</v>
      </c>
      <c r="Z12" s="8">
        <v>18.5</v>
      </c>
      <c r="AA12" s="8">
        <v>17.5</v>
      </c>
      <c r="AB12" s="8">
        <v>-7.9</v>
      </c>
      <c r="AC12" s="12">
        <v>2024.0</v>
      </c>
    </row>
    <row r="13">
      <c r="A13" s="15">
        <v>12.0</v>
      </c>
      <c r="B13" s="9" t="s">
        <v>5240</v>
      </c>
      <c r="C13" s="15">
        <v>40.0</v>
      </c>
      <c r="D13" s="15">
        <v>8.0</v>
      </c>
      <c r="E13" s="15">
        <v>32.0</v>
      </c>
      <c r="F13" s="16">
        <v>0.2</v>
      </c>
      <c r="G13" s="15">
        <v>40.1</v>
      </c>
      <c r="H13" s="15">
        <v>78.4</v>
      </c>
      <c r="I13" s="10">
        <v>28.1</v>
      </c>
      <c r="J13" s="10">
        <v>66.4</v>
      </c>
      <c r="K13" s="15">
        <v>42.3</v>
      </c>
      <c r="L13" s="10">
        <v>7.2</v>
      </c>
      <c r="M13" s="10">
        <v>22.6</v>
      </c>
      <c r="N13" s="15">
        <v>32.0</v>
      </c>
      <c r="O13" s="15">
        <v>15.0</v>
      </c>
      <c r="P13" s="15">
        <v>19.6</v>
      </c>
      <c r="Q13" s="15">
        <v>76.5</v>
      </c>
      <c r="R13" s="10">
        <v>7.4</v>
      </c>
      <c r="S13" s="10">
        <v>25.3</v>
      </c>
      <c r="T13" s="10">
        <v>32.7</v>
      </c>
      <c r="U13" s="10">
        <v>19.7</v>
      </c>
      <c r="V13" s="10">
        <v>16.0</v>
      </c>
      <c r="W13" s="10">
        <v>7.3</v>
      </c>
      <c r="X13" s="10">
        <v>3.2</v>
      </c>
      <c r="Y13" s="10">
        <v>5.1</v>
      </c>
      <c r="Z13" s="15">
        <v>17.9</v>
      </c>
      <c r="AA13" s="15">
        <v>18.0</v>
      </c>
      <c r="AB13" s="15">
        <v>-7.2</v>
      </c>
      <c r="AC13" s="12">
        <v>2024.0</v>
      </c>
    </row>
    <row r="14">
      <c r="A14" s="8">
        <v>1.0</v>
      </c>
      <c r="B14" s="9" t="s">
        <v>5241</v>
      </c>
      <c r="C14" s="8">
        <v>40.0</v>
      </c>
      <c r="D14" s="8">
        <v>34.0</v>
      </c>
      <c r="E14" s="8">
        <v>6.0</v>
      </c>
      <c r="F14" s="11">
        <v>0.85</v>
      </c>
      <c r="G14" s="8">
        <v>40.0</v>
      </c>
      <c r="H14" s="8">
        <v>92.8</v>
      </c>
      <c r="I14" s="10">
        <v>33.6</v>
      </c>
      <c r="J14" s="10">
        <v>69.2</v>
      </c>
      <c r="K14" s="8">
        <v>48.6</v>
      </c>
      <c r="L14" s="10">
        <v>9.3</v>
      </c>
      <c r="M14" s="10">
        <v>24.9</v>
      </c>
      <c r="N14" s="8">
        <v>37.2</v>
      </c>
      <c r="O14" s="8">
        <v>16.4</v>
      </c>
      <c r="P14" s="8">
        <v>19.5</v>
      </c>
      <c r="Q14" s="8">
        <v>84.0</v>
      </c>
      <c r="R14" s="10">
        <v>6.2</v>
      </c>
      <c r="S14" s="10">
        <v>28.7</v>
      </c>
      <c r="T14" s="10">
        <v>34.8</v>
      </c>
      <c r="U14" s="10">
        <v>21.7</v>
      </c>
      <c r="V14" s="10">
        <v>11.8</v>
      </c>
      <c r="W14" s="10">
        <v>8.1</v>
      </c>
      <c r="X14" s="10">
        <v>4.8</v>
      </c>
      <c r="Y14" s="10">
        <v>2.9</v>
      </c>
      <c r="Z14" s="8">
        <v>16.0</v>
      </c>
      <c r="AA14" s="8">
        <v>17.4</v>
      </c>
      <c r="AB14" s="8">
        <v>12.6</v>
      </c>
      <c r="AC14" s="14">
        <v>2023.0</v>
      </c>
    </row>
    <row r="15">
      <c r="A15" s="8">
        <v>2.0</v>
      </c>
      <c r="B15" s="9" t="s">
        <v>5242</v>
      </c>
      <c r="C15" s="8">
        <v>40.0</v>
      </c>
      <c r="D15" s="8">
        <v>32.0</v>
      </c>
      <c r="E15" s="8">
        <v>8.0</v>
      </c>
      <c r="F15" s="11">
        <v>0.8</v>
      </c>
      <c r="G15" s="8">
        <v>40.4</v>
      </c>
      <c r="H15" s="8">
        <v>89.2</v>
      </c>
      <c r="I15" s="10">
        <v>32.2</v>
      </c>
      <c r="J15" s="10">
        <v>69.9</v>
      </c>
      <c r="K15" s="8">
        <v>46.0</v>
      </c>
      <c r="L15" s="10">
        <v>11.1</v>
      </c>
      <c r="M15" s="10">
        <v>29.7</v>
      </c>
      <c r="N15" s="8">
        <v>37.4</v>
      </c>
      <c r="O15" s="8">
        <v>13.8</v>
      </c>
      <c r="P15" s="8">
        <v>16.7</v>
      </c>
      <c r="Q15" s="8">
        <v>82.9</v>
      </c>
      <c r="R15" s="10">
        <v>8.7</v>
      </c>
      <c r="S15" s="10">
        <v>29.2</v>
      </c>
      <c r="T15" s="10">
        <v>37.9</v>
      </c>
      <c r="U15" s="10">
        <v>24.1</v>
      </c>
      <c r="V15" s="10">
        <v>14.2</v>
      </c>
      <c r="W15" s="10">
        <v>6.7</v>
      </c>
      <c r="X15" s="10">
        <v>4.5</v>
      </c>
      <c r="Y15" s="10">
        <v>3.5</v>
      </c>
      <c r="Z15" s="8">
        <v>16.0</v>
      </c>
      <c r="AA15" s="8">
        <v>17.2</v>
      </c>
      <c r="AB15" s="8">
        <v>8.7</v>
      </c>
      <c r="AC15" s="14">
        <v>2023.0</v>
      </c>
    </row>
    <row r="16">
      <c r="A16" s="8">
        <v>3.0</v>
      </c>
      <c r="B16" s="9" t="s">
        <v>5243</v>
      </c>
      <c r="C16" s="8">
        <v>40.0</v>
      </c>
      <c r="D16" s="8">
        <v>27.0</v>
      </c>
      <c r="E16" s="8">
        <v>13.0</v>
      </c>
      <c r="F16" s="11">
        <v>0.675</v>
      </c>
      <c r="G16" s="8">
        <v>40.4</v>
      </c>
      <c r="H16" s="8">
        <v>82.7</v>
      </c>
      <c r="I16" s="10">
        <v>30.2</v>
      </c>
      <c r="J16" s="10">
        <v>67.8</v>
      </c>
      <c r="K16" s="8">
        <v>44.5</v>
      </c>
      <c r="L16" s="10">
        <v>7.2</v>
      </c>
      <c r="M16" s="10">
        <v>20.0</v>
      </c>
      <c r="N16" s="8">
        <v>36.0</v>
      </c>
      <c r="O16" s="8">
        <v>15.2</v>
      </c>
      <c r="P16" s="8">
        <v>19.9</v>
      </c>
      <c r="Q16" s="8">
        <v>76.6</v>
      </c>
      <c r="R16" s="10">
        <v>8.1</v>
      </c>
      <c r="S16" s="10">
        <v>25.6</v>
      </c>
      <c r="T16" s="10">
        <v>33.6</v>
      </c>
      <c r="U16" s="10">
        <v>20.7</v>
      </c>
      <c r="V16" s="10">
        <v>13.7</v>
      </c>
      <c r="W16" s="10">
        <v>8.1</v>
      </c>
      <c r="X16" s="10">
        <v>3.8</v>
      </c>
      <c r="Y16" s="10">
        <v>4.6</v>
      </c>
      <c r="Z16" s="8">
        <v>18.4</v>
      </c>
      <c r="AA16" s="8">
        <v>19.3</v>
      </c>
      <c r="AB16" s="8">
        <v>3.7</v>
      </c>
      <c r="AC16" s="14">
        <v>2023.0</v>
      </c>
    </row>
    <row r="17">
      <c r="A17" s="8">
        <v>4.0</v>
      </c>
      <c r="B17" s="9" t="s">
        <v>5244</v>
      </c>
      <c r="C17" s="8">
        <v>40.0</v>
      </c>
      <c r="D17" s="8">
        <v>22.0</v>
      </c>
      <c r="E17" s="8">
        <v>18.0</v>
      </c>
      <c r="F17" s="11">
        <v>0.55</v>
      </c>
      <c r="G17" s="8">
        <v>40.1</v>
      </c>
      <c r="H17" s="8">
        <v>87.9</v>
      </c>
      <c r="I17" s="10">
        <v>32.4</v>
      </c>
      <c r="J17" s="10">
        <v>73.2</v>
      </c>
      <c r="K17" s="8">
        <v>44.3</v>
      </c>
      <c r="L17" s="10">
        <v>6.8</v>
      </c>
      <c r="M17" s="10">
        <v>21.3</v>
      </c>
      <c r="N17" s="8">
        <v>31.7</v>
      </c>
      <c r="O17" s="8">
        <v>16.4</v>
      </c>
      <c r="P17" s="8">
        <v>20.3</v>
      </c>
      <c r="Q17" s="8">
        <v>80.6</v>
      </c>
      <c r="R17" s="10">
        <v>11.8</v>
      </c>
      <c r="S17" s="10">
        <v>26.9</v>
      </c>
      <c r="T17" s="10">
        <v>38.7</v>
      </c>
      <c r="U17" s="10">
        <v>20.3</v>
      </c>
      <c r="V17" s="10">
        <v>13.8</v>
      </c>
      <c r="W17" s="10">
        <v>7.6</v>
      </c>
      <c r="X17" s="10">
        <v>4.3</v>
      </c>
      <c r="Y17" s="10">
        <v>3.7</v>
      </c>
      <c r="Z17" s="8">
        <v>18.9</v>
      </c>
      <c r="AA17" s="8">
        <v>18.1</v>
      </c>
      <c r="AB17" s="8">
        <v>3.0</v>
      </c>
      <c r="AC17" s="14">
        <v>2023.0</v>
      </c>
    </row>
    <row r="18">
      <c r="A18" s="8">
        <v>5.0</v>
      </c>
      <c r="B18" s="9" t="s">
        <v>5245</v>
      </c>
      <c r="C18" s="8">
        <v>40.0</v>
      </c>
      <c r="D18" s="8">
        <v>19.0</v>
      </c>
      <c r="E18" s="8">
        <v>21.0</v>
      </c>
      <c r="F18" s="11">
        <v>0.475</v>
      </c>
      <c r="G18" s="8">
        <v>40.3</v>
      </c>
      <c r="H18" s="8">
        <v>82.5</v>
      </c>
      <c r="I18" s="10">
        <v>29.4</v>
      </c>
      <c r="J18" s="10">
        <v>68.7</v>
      </c>
      <c r="K18" s="8">
        <v>42.8</v>
      </c>
      <c r="L18" s="10">
        <v>6.4</v>
      </c>
      <c r="M18" s="10">
        <v>19.2</v>
      </c>
      <c r="N18" s="8">
        <v>33.6</v>
      </c>
      <c r="O18" s="8">
        <v>17.3</v>
      </c>
      <c r="P18" s="8">
        <v>22.0</v>
      </c>
      <c r="Q18" s="8">
        <v>78.8</v>
      </c>
      <c r="R18" s="10">
        <v>8.0</v>
      </c>
      <c r="S18" s="10">
        <v>28.1</v>
      </c>
      <c r="T18" s="10">
        <v>36.1</v>
      </c>
      <c r="U18" s="10">
        <v>18.6</v>
      </c>
      <c r="V18" s="10">
        <v>14.6</v>
      </c>
      <c r="W18" s="10">
        <v>6.3</v>
      </c>
      <c r="X18" s="10">
        <v>4.6</v>
      </c>
      <c r="Y18" s="10">
        <v>4.4</v>
      </c>
      <c r="Z18" s="8">
        <v>19.3</v>
      </c>
      <c r="AA18" s="8">
        <v>19.8</v>
      </c>
      <c r="AB18" s="8">
        <v>-1.5</v>
      </c>
      <c r="AC18" s="14">
        <v>2023.0</v>
      </c>
    </row>
    <row r="19">
      <c r="A19" s="8">
        <v>5.0</v>
      </c>
      <c r="B19" s="9" t="s">
        <v>5246</v>
      </c>
      <c r="C19" s="8">
        <v>40.0</v>
      </c>
      <c r="D19" s="8">
        <v>19.0</v>
      </c>
      <c r="E19" s="8">
        <v>21.0</v>
      </c>
      <c r="F19" s="11">
        <v>0.475</v>
      </c>
      <c r="G19" s="8">
        <v>40.3</v>
      </c>
      <c r="H19" s="8">
        <v>80.2</v>
      </c>
      <c r="I19" s="10">
        <v>29.4</v>
      </c>
      <c r="J19" s="10">
        <v>67.5</v>
      </c>
      <c r="K19" s="8">
        <v>43.5</v>
      </c>
      <c r="L19" s="10">
        <v>6.8</v>
      </c>
      <c r="M19" s="10">
        <v>20.8</v>
      </c>
      <c r="N19" s="8">
        <v>32.5</v>
      </c>
      <c r="O19" s="8">
        <v>14.7</v>
      </c>
      <c r="P19" s="8">
        <v>18.4</v>
      </c>
      <c r="Q19" s="8">
        <v>80.0</v>
      </c>
      <c r="R19" s="10">
        <v>8.0</v>
      </c>
      <c r="S19" s="10">
        <v>26.3</v>
      </c>
      <c r="T19" s="10">
        <v>34.3</v>
      </c>
      <c r="U19" s="10">
        <v>19.4</v>
      </c>
      <c r="V19" s="10">
        <v>14.2</v>
      </c>
      <c r="W19" s="10">
        <v>6.4</v>
      </c>
      <c r="X19" s="10">
        <v>2.6</v>
      </c>
      <c r="Y19" s="10">
        <v>4.3</v>
      </c>
      <c r="Z19" s="8">
        <v>16.9</v>
      </c>
      <c r="AA19" s="8">
        <v>17.9</v>
      </c>
      <c r="AB19" s="8">
        <v>-4.8</v>
      </c>
      <c r="AC19" s="14">
        <v>2023.0</v>
      </c>
    </row>
    <row r="20">
      <c r="A20" s="8">
        <v>5.0</v>
      </c>
      <c r="B20" s="9" t="s">
        <v>5247</v>
      </c>
      <c r="C20" s="8">
        <v>40.0</v>
      </c>
      <c r="D20" s="8">
        <v>19.0</v>
      </c>
      <c r="E20" s="8">
        <v>21.0</v>
      </c>
      <c r="F20" s="11">
        <v>0.475</v>
      </c>
      <c r="G20" s="8">
        <v>40.1</v>
      </c>
      <c r="H20" s="8">
        <v>80.5</v>
      </c>
      <c r="I20" s="10">
        <v>28.9</v>
      </c>
      <c r="J20" s="10">
        <v>67.5</v>
      </c>
      <c r="K20" s="8">
        <v>42.8</v>
      </c>
      <c r="L20" s="10">
        <v>7.8</v>
      </c>
      <c r="M20" s="10">
        <v>23.1</v>
      </c>
      <c r="N20" s="8">
        <v>33.6</v>
      </c>
      <c r="O20" s="8">
        <v>15.0</v>
      </c>
      <c r="P20" s="8">
        <v>18.2</v>
      </c>
      <c r="Q20" s="8">
        <v>82.3</v>
      </c>
      <c r="R20" s="10">
        <v>6.6</v>
      </c>
      <c r="S20" s="10">
        <v>25.7</v>
      </c>
      <c r="T20" s="10">
        <v>32.3</v>
      </c>
      <c r="U20" s="10">
        <v>19.2</v>
      </c>
      <c r="V20" s="10">
        <v>13.2</v>
      </c>
      <c r="W20" s="10">
        <v>7.7</v>
      </c>
      <c r="X20" s="10">
        <v>3.3</v>
      </c>
      <c r="Y20" s="10">
        <v>2.9</v>
      </c>
      <c r="Z20" s="8">
        <v>18.6</v>
      </c>
      <c r="AA20" s="8">
        <v>18.0</v>
      </c>
      <c r="AB20" s="8">
        <v>-0.4</v>
      </c>
      <c r="AC20" s="14">
        <v>2023.0</v>
      </c>
    </row>
    <row r="21">
      <c r="A21" s="8">
        <v>8.0</v>
      </c>
      <c r="B21" s="9" t="s">
        <v>5248</v>
      </c>
      <c r="C21" s="8">
        <v>40.0</v>
      </c>
      <c r="D21" s="8">
        <v>18.0</v>
      </c>
      <c r="E21" s="8">
        <v>22.0</v>
      </c>
      <c r="F21" s="11">
        <v>0.45</v>
      </c>
      <c r="G21" s="8">
        <v>40.3</v>
      </c>
      <c r="H21" s="8">
        <v>81.7</v>
      </c>
      <c r="I21" s="10">
        <v>30.7</v>
      </c>
      <c r="J21" s="10">
        <v>69.6</v>
      </c>
      <c r="K21" s="8">
        <v>44.2</v>
      </c>
      <c r="L21" s="10">
        <v>8.3</v>
      </c>
      <c r="M21" s="10">
        <v>22.2</v>
      </c>
      <c r="N21" s="8">
        <v>37.2</v>
      </c>
      <c r="O21" s="8">
        <v>12.0</v>
      </c>
      <c r="P21" s="8">
        <v>16.0</v>
      </c>
      <c r="Q21" s="8">
        <v>75.2</v>
      </c>
      <c r="R21" s="10">
        <v>8.6</v>
      </c>
      <c r="S21" s="10">
        <v>24.8</v>
      </c>
      <c r="T21" s="10">
        <v>33.3</v>
      </c>
      <c r="U21" s="10">
        <v>20.5</v>
      </c>
      <c r="V21" s="10">
        <v>14.3</v>
      </c>
      <c r="W21" s="10">
        <v>6.7</v>
      </c>
      <c r="X21" s="10">
        <v>4.5</v>
      </c>
      <c r="Y21" s="10">
        <v>3.6</v>
      </c>
      <c r="Z21" s="8">
        <v>17.3</v>
      </c>
      <c r="AA21" s="8">
        <v>15.9</v>
      </c>
      <c r="AB21" s="8">
        <v>-1.6</v>
      </c>
      <c r="AC21" s="14">
        <v>2023.0</v>
      </c>
    </row>
    <row r="22">
      <c r="A22" s="15">
        <v>9.0</v>
      </c>
      <c r="B22" s="9" t="s">
        <v>5249</v>
      </c>
      <c r="C22" s="15">
        <v>40.0</v>
      </c>
      <c r="D22" s="15">
        <v>17.0</v>
      </c>
      <c r="E22" s="15">
        <v>23.0</v>
      </c>
      <c r="F22" s="16">
        <v>0.425</v>
      </c>
      <c r="G22" s="15">
        <v>40.1</v>
      </c>
      <c r="H22" s="15">
        <v>78.9</v>
      </c>
      <c r="I22" s="10">
        <v>28.4</v>
      </c>
      <c r="J22" s="10">
        <v>66.8</v>
      </c>
      <c r="K22" s="15">
        <v>42.5</v>
      </c>
      <c r="L22" s="10">
        <v>6.5</v>
      </c>
      <c r="M22" s="10">
        <v>19.5</v>
      </c>
      <c r="N22" s="15">
        <v>33.3</v>
      </c>
      <c r="O22" s="15">
        <v>15.6</v>
      </c>
      <c r="P22" s="15">
        <v>19.1</v>
      </c>
      <c r="Q22" s="15">
        <v>81.9</v>
      </c>
      <c r="R22" s="10">
        <v>6.7</v>
      </c>
      <c r="S22" s="10">
        <v>24.8</v>
      </c>
      <c r="T22" s="10">
        <v>31.5</v>
      </c>
      <c r="U22" s="10">
        <v>19.0</v>
      </c>
      <c r="V22" s="10">
        <v>13.8</v>
      </c>
      <c r="W22" s="10">
        <v>8.5</v>
      </c>
      <c r="X22" s="10">
        <v>2.9</v>
      </c>
      <c r="Y22" s="10">
        <v>4.9</v>
      </c>
      <c r="Z22" s="15">
        <v>16.9</v>
      </c>
      <c r="AA22" s="15">
        <v>18.3</v>
      </c>
      <c r="AB22" s="15">
        <v>-1.6</v>
      </c>
      <c r="AC22" s="14">
        <v>2023.0</v>
      </c>
    </row>
    <row r="23">
      <c r="A23" s="8">
        <v>10.0</v>
      </c>
      <c r="B23" s="9" t="s">
        <v>5250</v>
      </c>
      <c r="C23" s="8">
        <v>40.0</v>
      </c>
      <c r="D23" s="8">
        <v>13.0</v>
      </c>
      <c r="E23" s="8">
        <v>27.0</v>
      </c>
      <c r="F23" s="11">
        <v>0.325</v>
      </c>
      <c r="G23" s="8">
        <v>40.4</v>
      </c>
      <c r="H23" s="8">
        <v>81.0</v>
      </c>
      <c r="I23" s="10">
        <v>30.2</v>
      </c>
      <c r="J23" s="10">
        <v>68.3</v>
      </c>
      <c r="K23" s="8">
        <v>44.2</v>
      </c>
      <c r="L23" s="10">
        <v>6.7</v>
      </c>
      <c r="M23" s="10">
        <v>19.8</v>
      </c>
      <c r="N23" s="8">
        <v>34.0</v>
      </c>
      <c r="O23" s="8">
        <v>13.9</v>
      </c>
      <c r="P23" s="8">
        <v>17.8</v>
      </c>
      <c r="Q23" s="8">
        <v>78.3</v>
      </c>
      <c r="R23" s="10">
        <v>8.9</v>
      </c>
      <c r="S23" s="10">
        <v>25.1</v>
      </c>
      <c r="T23" s="10">
        <v>34.0</v>
      </c>
      <c r="U23" s="10">
        <v>18.0</v>
      </c>
      <c r="V23" s="10">
        <v>14.9</v>
      </c>
      <c r="W23" s="10">
        <v>6.5</v>
      </c>
      <c r="X23" s="10">
        <v>3.0</v>
      </c>
      <c r="Y23" s="10">
        <v>4.2</v>
      </c>
      <c r="Z23" s="8">
        <v>19.7</v>
      </c>
      <c r="AA23" s="8">
        <v>17.8</v>
      </c>
      <c r="AB23" s="8">
        <v>-4.1</v>
      </c>
      <c r="AC23" s="14">
        <v>2023.0</v>
      </c>
    </row>
    <row r="24">
      <c r="A24" s="8">
        <v>11.0</v>
      </c>
      <c r="B24" s="9" t="s">
        <v>5251</v>
      </c>
      <c r="C24" s="8">
        <v>40.0</v>
      </c>
      <c r="D24" s="8">
        <v>11.0</v>
      </c>
      <c r="E24" s="8">
        <v>29.0</v>
      </c>
      <c r="F24" s="11">
        <v>0.275</v>
      </c>
      <c r="G24" s="8">
        <v>40.1</v>
      </c>
      <c r="H24" s="8">
        <v>78.8</v>
      </c>
      <c r="I24" s="10">
        <v>27.9</v>
      </c>
      <c r="J24" s="10">
        <v>68.0</v>
      </c>
      <c r="K24" s="8">
        <v>41.0</v>
      </c>
      <c r="L24" s="10">
        <v>8.5</v>
      </c>
      <c r="M24" s="10">
        <v>24.2</v>
      </c>
      <c r="N24" s="8">
        <v>35.1</v>
      </c>
      <c r="O24" s="8">
        <v>14.6</v>
      </c>
      <c r="P24" s="8">
        <v>18.6</v>
      </c>
      <c r="Q24" s="8">
        <v>78.6</v>
      </c>
      <c r="R24" s="10">
        <v>8.2</v>
      </c>
      <c r="S24" s="10">
        <v>26.7</v>
      </c>
      <c r="T24" s="10">
        <v>34.9</v>
      </c>
      <c r="U24" s="10">
        <v>17.7</v>
      </c>
      <c r="V24" s="10">
        <v>15.4</v>
      </c>
      <c r="W24" s="10">
        <v>7.0</v>
      </c>
      <c r="X24" s="10">
        <v>4.5</v>
      </c>
      <c r="Y24" s="10">
        <v>4.1</v>
      </c>
      <c r="Z24" s="8">
        <v>17.9</v>
      </c>
      <c r="AA24" s="8">
        <v>17.6</v>
      </c>
      <c r="AB24" s="8">
        <v>-5.6</v>
      </c>
      <c r="AC24" s="14">
        <v>2023.0</v>
      </c>
    </row>
    <row r="25">
      <c r="A25" s="8">
        <v>12.0</v>
      </c>
      <c r="B25" s="9" t="s">
        <v>5252</v>
      </c>
      <c r="C25" s="8">
        <v>40.0</v>
      </c>
      <c r="D25" s="8">
        <v>9.0</v>
      </c>
      <c r="E25" s="8">
        <v>31.0</v>
      </c>
      <c r="F25" s="11">
        <v>0.225</v>
      </c>
      <c r="G25" s="8">
        <v>40.1</v>
      </c>
      <c r="H25" s="8">
        <v>76.6</v>
      </c>
      <c r="I25" s="10">
        <v>28.4</v>
      </c>
      <c r="J25" s="10">
        <v>64.0</v>
      </c>
      <c r="K25" s="8">
        <v>44.4</v>
      </c>
      <c r="L25" s="10">
        <v>6.8</v>
      </c>
      <c r="M25" s="10">
        <v>20.7</v>
      </c>
      <c r="N25" s="8">
        <v>32.8</v>
      </c>
      <c r="O25" s="8">
        <v>13.0</v>
      </c>
      <c r="P25" s="8">
        <v>16.2</v>
      </c>
      <c r="Q25" s="8">
        <v>80.3</v>
      </c>
      <c r="R25" s="10">
        <v>6.6</v>
      </c>
      <c r="S25" s="10">
        <v>24.3</v>
      </c>
      <c r="T25" s="10">
        <v>30.9</v>
      </c>
      <c r="U25" s="10">
        <v>19.1</v>
      </c>
      <c r="V25" s="10">
        <v>16.1</v>
      </c>
      <c r="W25" s="10">
        <v>5.7</v>
      </c>
      <c r="X25" s="10">
        <v>4.3</v>
      </c>
      <c r="Y25" s="10">
        <v>3.9</v>
      </c>
      <c r="Z25" s="8">
        <v>18.8</v>
      </c>
      <c r="AA25" s="8">
        <v>17.4</v>
      </c>
      <c r="AB25" s="8">
        <v>-8.3</v>
      </c>
      <c r="AC25" s="14">
        <v>2023.0</v>
      </c>
    </row>
    <row r="26">
      <c r="A26" s="8">
        <v>1.0</v>
      </c>
      <c r="B26" s="9" t="s">
        <v>5253</v>
      </c>
      <c r="C26" s="8">
        <v>36.0</v>
      </c>
      <c r="D26" s="8">
        <v>26.0</v>
      </c>
      <c r="E26" s="8">
        <v>10.0</v>
      </c>
      <c r="F26" s="11">
        <v>0.722</v>
      </c>
      <c r="G26" s="8">
        <v>40.4</v>
      </c>
      <c r="H26" s="8">
        <v>86.3</v>
      </c>
      <c r="I26" s="10">
        <v>32.7</v>
      </c>
      <c r="J26" s="10">
        <v>67.9</v>
      </c>
      <c r="K26" s="8">
        <v>48.1</v>
      </c>
      <c r="L26" s="10">
        <v>7.2</v>
      </c>
      <c r="M26" s="10">
        <v>20.9</v>
      </c>
      <c r="N26" s="8">
        <v>34.5</v>
      </c>
      <c r="O26" s="8">
        <v>13.7</v>
      </c>
      <c r="P26" s="8">
        <v>16.6</v>
      </c>
      <c r="Q26" s="8">
        <v>82.3</v>
      </c>
      <c r="R26" s="10">
        <v>7.2</v>
      </c>
      <c r="S26" s="10">
        <v>27.6</v>
      </c>
      <c r="T26" s="10">
        <v>34.8</v>
      </c>
      <c r="U26" s="10">
        <v>24.3</v>
      </c>
      <c r="V26" s="10">
        <v>14.8</v>
      </c>
      <c r="W26" s="10">
        <v>7.3</v>
      </c>
      <c r="X26" s="10">
        <v>4.3</v>
      </c>
      <c r="Y26" s="10">
        <v>3.4</v>
      </c>
      <c r="Z26" s="8">
        <v>16.2</v>
      </c>
      <c r="AA26" s="8">
        <v>16.5</v>
      </c>
      <c r="AB26" s="8">
        <v>5.0</v>
      </c>
      <c r="AC26" s="14">
        <v>2022.0</v>
      </c>
    </row>
    <row r="27">
      <c r="A27" s="8">
        <v>1.0</v>
      </c>
      <c r="B27" s="9" t="s">
        <v>5254</v>
      </c>
      <c r="C27" s="8">
        <v>36.0</v>
      </c>
      <c r="D27" s="8">
        <v>26.0</v>
      </c>
      <c r="E27" s="8">
        <v>10.0</v>
      </c>
      <c r="F27" s="11">
        <v>0.722</v>
      </c>
      <c r="G27" s="8">
        <v>40.1</v>
      </c>
      <c r="H27" s="8">
        <v>90.4</v>
      </c>
      <c r="I27" s="10">
        <v>32.3</v>
      </c>
      <c r="J27" s="10">
        <v>70.3</v>
      </c>
      <c r="K27" s="8">
        <v>46.0</v>
      </c>
      <c r="L27" s="10">
        <v>9.5</v>
      </c>
      <c r="M27" s="10">
        <v>26.4</v>
      </c>
      <c r="N27" s="8">
        <v>36.1</v>
      </c>
      <c r="O27" s="8">
        <v>16.3</v>
      </c>
      <c r="P27" s="8">
        <v>19.8</v>
      </c>
      <c r="Q27" s="8">
        <v>82.3</v>
      </c>
      <c r="R27" s="10">
        <v>6.9</v>
      </c>
      <c r="S27" s="10">
        <v>28.4</v>
      </c>
      <c r="T27" s="10">
        <v>35.3</v>
      </c>
      <c r="U27" s="10">
        <v>20.8</v>
      </c>
      <c r="V27" s="10">
        <v>11.7</v>
      </c>
      <c r="W27" s="10">
        <v>7.7</v>
      </c>
      <c r="X27" s="10">
        <v>3.9</v>
      </c>
      <c r="Y27" s="10">
        <v>4.1</v>
      </c>
      <c r="Z27" s="8">
        <v>15.8</v>
      </c>
      <c r="AA27" s="8">
        <v>17.8</v>
      </c>
      <c r="AB27" s="8">
        <v>6.4</v>
      </c>
      <c r="AC27" s="14">
        <v>2022.0</v>
      </c>
    </row>
    <row r="28">
      <c r="A28" s="8">
        <v>3.0</v>
      </c>
      <c r="B28" s="9" t="s">
        <v>5255</v>
      </c>
      <c r="C28" s="8">
        <v>36.0</v>
      </c>
      <c r="D28" s="8">
        <v>25.0</v>
      </c>
      <c r="E28" s="8">
        <v>11.0</v>
      </c>
      <c r="F28" s="11">
        <v>0.694</v>
      </c>
      <c r="G28" s="8">
        <v>40.3</v>
      </c>
      <c r="H28" s="8">
        <v>85.8</v>
      </c>
      <c r="I28" s="10">
        <v>31.9</v>
      </c>
      <c r="J28" s="10">
        <v>69.0</v>
      </c>
      <c r="K28" s="8">
        <v>46.2</v>
      </c>
      <c r="L28" s="10">
        <v>6.4</v>
      </c>
      <c r="M28" s="10">
        <v>18.0</v>
      </c>
      <c r="N28" s="8">
        <v>35.4</v>
      </c>
      <c r="O28" s="8">
        <v>15.7</v>
      </c>
      <c r="P28" s="8">
        <v>19.9</v>
      </c>
      <c r="Q28" s="8">
        <v>78.9</v>
      </c>
      <c r="R28" s="10">
        <v>10.2</v>
      </c>
      <c r="S28" s="10">
        <v>26.9</v>
      </c>
      <c r="T28" s="10">
        <v>37.1</v>
      </c>
      <c r="U28" s="10">
        <v>21.1</v>
      </c>
      <c r="V28" s="10">
        <v>15.6</v>
      </c>
      <c r="W28" s="10">
        <v>8.8</v>
      </c>
      <c r="X28" s="10">
        <v>2.7</v>
      </c>
      <c r="Y28" s="10">
        <v>3.7</v>
      </c>
      <c r="Z28" s="8">
        <v>17.1</v>
      </c>
      <c r="AA28" s="8">
        <v>18.9</v>
      </c>
      <c r="AB28" s="8">
        <v>8.0</v>
      </c>
      <c r="AC28" s="14">
        <v>2022.0</v>
      </c>
    </row>
    <row r="29">
      <c r="A29" s="8">
        <v>4.0</v>
      </c>
      <c r="B29" s="9" t="s">
        <v>5256</v>
      </c>
      <c r="C29" s="8">
        <v>36.0</v>
      </c>
      <c r="D29" s="8">
        <v>22.0</v>
      </c>
      <c r="E29" s="8">
        <v>14.0</v>
      </c>
      <c r="F29" s="11">
        <v>0.611</v>
      </c>
      <c r="G29" s="8">
        <v>40.1</v>
      </c>
      <c r="H29" s="8">
        <v>82.5</v>
      </c>
      <c r="I29" s="10">
        <v>30.4</v>
      </c>
      <c r="J29" s="10">
        <v>68.8</v>
      </c>
      <c r="K29" s="8">
        <v>44.2</v>
      </c>
      <c r="L29" s="10">
        <v>9.3</v>
      </c>
      <c r="M29" s="10">
        <v>25.6</v>
      </c>
      <c r="N29" s="8">
        <v>36.1</v>
      </c>
      <c r="O29" s="8">
        <v>12.4</v>
      </c>
      <c r="P29" s="8">
        <v>15.1</v>
      </c>
      <c r="Q29" s="8">
        <v>82.5</v>
      </c>
      <c r="R29" s="10">
        <v>7.8</v>
      </c>
      <c r="S29" s="10">
        <v>25.8</v>
      </c>
      <c r="T29" s="10">
        <v>33.6</v>
      </c>
      <c r="U29" s="10">
        <v>22.6</v>
      </c>
      <c r="V29" s="10">
        <v>13.4</v>
      </c>
      <c r="W29" s="10">
        <v>8.3</v>
      </c>
      <c r="X29" s="10">
        <v>4.2</v>
      </c>
      <c r="Y29" s="10">
        <v>2.9</v>
      </c>
      <c r="Z29" s="8">
        <v>15.6</v>
      </c>
      <c r="AA29" s="8">
        <v>16.1</v>
      </c>
      <c r="AB29" s="8">
        <v>4.1</v>
      </c>
      <c r="AC29" s="14">
        <v>2022.0</v>
      </c>
    </row>
    <row r="30">
      <c r="A30" s="8">
        <v>4.0</v>
      </c>
      <c r="B30" s="9" t="s">
        <v>5257</v>
      </c>
      <c r="C30" s="8">
        <v>36.0</v>
      </c>
      <c r="D30" s="8">
        <v>22.0</v>
      </c>
      <c r="E30" s="8">
        <v>14.0</v>
      </c>
      <c r="F30" s="11">
        <v>0.611</v>
      </c>
      <c r="G30" s="8">
        <v>40.4</v>
      </c>
      <c r="H30" s="8">
        <v>80.2</v>
      </c>
      <c r="I30" s="10">
        <v>29.3</v>
      </c>
      <c r="J30" s="10">
        <v>66.8</v>
      </c>
      <c r="K30" s="8">
        <v>43.9</v>
      </c>
      <c r="L30" s="10">
        <v>7.6</v>
      </c>
      <c r="M30" s="10">
        <v>22.5</v>
      </c>
      <c r="N30" s="8">
        <v>33.8</v>
      </c>
      <c r="O30" s="8">
        <v>14.0</v>
      </c>
      <c r="P30" s="8">
        <v>17.9</v>
      </c>
      <c r="Q30" s="8">
        <v>78.4</v>
      </c>
      <c r="R30" s="10">
        <v>8.0</v>
      </c>
      <c r="S30" s="10">
        <v>26.9</v>
      </c>
      <c r="T30" s="10">
        <v>34.9</v>
      </c>
      <c r="U30" s="10">
        <v>20.3</v>
      </c>
      <c r="V30" s="10">
        <v>13.7</v>
      </c>
      <c r="W30" s="10">
        <v>7.6</v>
      </c>
      <c r="X30" s="10">
        <v>3.7</v>
      </c>
      <c r="Y30" s="10">
        <v>3.6</v>
      </c>
      <c r="Z30" s="8">
        <v>15.9</v>
      </c>
      <c r="AA30" s="8">
        <v>17.4</v>
      </c>
      <c r="AB30" s="8">
        <v>4.4</v>
      </c>
      <c r="AC30" s="14">
        <v>2022.0</v>
      </c>
    </row>
    <row r="31">
      <c r="A31" s="8">
        <v>6.0</v>
      </c>
      <c r="B31" s="9" t="s">
        <v>5258</v>
      </c>
      <c r="C31" s="8">
        <v>36.0</v>
      </c>
      <c r="D31" s="8">
        <v>18.0</v>
      </c>
      <c r="E31" s="8">
        <v>18.0</v>
      </c>
      <c r="F31" s="11">
        <v>0.5</v>
      </c>
      <c r="G31" s="8">
        <v>40.1</v>
      </c>
      <c r="H31" s="8">
        <v>82.9</v>
      </c>
      <c r="I31" s="10">
        <v>29.7</v>
      </c>
      <c r="J31" s="10">
        <v>68.2</v>
      </c>
      <c r="K31" s="8">
        <v>43.5</v>
      </c>
      <c r="L31" s="10">
        <v>7.8</v>
      </c>
      <c r="M31" s="10">
        <v>22.6</v>
      </c>
      <c r="N31" s="8">
        <v>34.3</v>
      </c>
      <c r="O31" s="8">
        <v>15.9</v>
      </c>
      <c r="P31" s="8">
        <v>20.8</v>
      </c>
      <c r="Q31" s="8">
        <v>76.4</v>
      </c>
      <c r="R31" s="10">
        <v>9.6</v>
      </c>
      <c r="S31" s="10">
        <v>24.3</v>
      </c>
      <c r="T31" s="10">
        <v>33.8</v>
      </c>
      <c r="U31" s="10">
        <v>18.8</v>
      </c>
      <c r="V31" s="10">
        <v>13.6</v>
      </c>
      <c r="W31" s="10">
        <v>7.1</v>
      </c>
      <c r="X31" s="10">
        <v>3.7</v>
      </c>
      <c r="Y31" s="10">
        <v>4.3</v>
      </c>
      <c r="Z31" s="8">
        <v>18.8</v>
      </c>
      <c r="AA31" s="8">
        <v>18.6</v>
      </c>
      <c r="AB31" s="8">
        <v>0.2</v>
      </c>
      <c r="AC31" s="14">
        <v>2022.0</v>
      </c>
    </row>
    <row r="32">
      <c r="A32" s="8">
        <v>7.0</v>
      </c>
      <c r="B32" s="9" t="s">
        <v>5259</v>
      </c>
      <c r="C32" s="8">
        <v>36.0</v>
      </c>
      <c r="D32" s="8">
        <v>16.0</v>
      </c>
      <c r="E32" s="8">
        <v>20.0</v>
      </c>
      <c r="F32" s="11">
        <v>0.444</v>
      </c>
      <c r="G32" s="8">
        <v>40.4</v>
      </c>
      <c r="H32" s="8">
        <v>79.6</v>
      </c>
      <c r="I32" s="10">
        <v>28.8</v>
      </c>
      <c r="J32" s="10">
        <v>66.7</v>
      </c>
      <c r="K32" s="8">
        <v>43.1</v>
      </c>
      <c r="L32" s="10">
        <v>9.7</v>
      </c>
      <c r="M32" s="10">
        <v>27.6</v>
      </c>
      <c r="N32" s="8">
        <v>35.1</v>
      </c>
      <c r="O32" s="8">
        <v>12.4</v>
      </c>
      <c r="P32" s="8">
        <v>15.0</v>
      </c>
      <c r="Q32" s="8">
        <v>82.3</v>
      </c>
      <c r="R32" s="10">
        <v>7.0</v>
      </c>
      <c r="S32" s="10">
        <v>27.3</v>
      </c>
      <c r="T32" s="10">
        <v>34.2</v>
      </c>
      <c r="U32" s="10">
        <v>20.7</v>
      </c>
      <c r="V32" s="10">
        <v>15.5</v>
      </c>
      <c r="W32" s="10">
        <v>6.1</v>
      </c>
      <c r="X32" s="10">
        <v>4.1</v>
      </c>
      <c r="Y32" s="10">
        <v>3.2</v>
      </c>
      <c r="Z32" s="8">
        <v>18.2</v>
      </c>
      <c r="AA32" s="8">
        <v>16.1</v>
      </c>
      <c r="AB32" s="8">
        <v>-2.4</v>
      </c>
      <c r="AC32" s="14">
        <v>2022.0</v>
      </c>
    </row>
    <row r="33">
      <c r="A33" s="8">
        <v>8.0</v>
      </c>
      <c r="B33" s="9" t="s">
        <v>5260</v>
      </c>
      <c r="C33" s="8">
        <v>36.0</v>
      </c>
      <c r="D33" s="8">
        <v>15.0</v>
      </c>
      <c r="E33" s="8">
        <v>21.0</v>
      </c>
      <c r="F33" s="11">
        <v>0.417</v>
      </c>
      <c r="G33" s="8">
        <v>40.4</v>
      </c>
      <c r="H33" s="8">
        <v>81.1</v>
      </c>
      <c r="I33" s="10">
        <v>28.6</v>
      </c>
      <c r="J33" s="10">
        <v>66.5</v>
      </c>
      <c r="K33" s="8">
        <v>42.9</v>
      </c>
      <c r="L33" s="10">
        <v>8.8</v>
      </c>
      <c r="M33" s="10">
        <v>26.7</v>
      </c>
      <c r="N33" s="8">
        <v>32.9</v>
      </c>
      <c r="O33" s="8">
        <v>15.2</v>
      </c>
      <c r="P33" s="8">
        <v>18.6</v>
      </c>
      <c r="Q33" s="8">
        <v>81.7</v>
      </c>
      <c r="R33" s="10">
        <v>6.8</v>
      </c>
      <c r="S33" s="10">
        <v>24.3</v>
      </c>
      <c r="T33" s="10">
        <v>31.2</v>
      </c>
      <c r="U33" s="10">
        <v>19.3</v>
      </c>
      <c r="V33" s="10">
        <v>14.3</v>
      </c>
      <c r="W33" s="10">
        <v>7.4</v>
      </c>
      <c r="X33" s="10">
        <v>4.5</v>
      </c>
      <c r="Y33" s="10">
        <v>3.2</v>
      </c>
      <c r="Z33" s="8">
        <v>19.8</v>
      </c>
      <c r="AA33" s="8">
        <v>18.4</v>
      </c>
      <c r="AB33" s="8">
        <v>-3.0</v>
      </c>
      <c r="AC33" s="14">
        <v>2022.0</v>
      </c>
    </row>
    <row r="34">
      <c r="A34" s="8">
        <v>9.0</v>
      </c>
      <c r="B34" s="9" t="s">
        <v>5261</v>
      </c>
      <c r="C34" s="8">
        <v>36.0</v>
      </c>
      <c r="D34" s="8">
        <v>14.0</v>
      </c>
      <c r="E34" s="8">
        <v>22.0</v>
      </c>
      <c r="F34" s="11">
        <v>0.389</v>
      </c>
      <c r="G34" s="8">
        <v>40.3</v>
      </c>
      <c r="H34" s="8">
        <v>78.5</v>
      </c>
      <c r="I34" s="10">
        <v>28.8</v>
      </c>
      <c r="J34" s="10">
        <v>68.4</v>
      </c>
      <c r="K34" s="8">
        <v>42.0</v>
      </c>
      <c r="L34" s="10">
        <v>7.5</v>
      </c>
      <c r="M34" s="10">
        <v>21.4</v>
      </c>
      <c r="N34" s="8">
        <v>35.1</v>
      </c>
      <c r="O34" s="8">
        <v>13.5</v>
      </c>
      <c r="P34" s="8">
        <v>17.3</v>
      </c>
      <c r="Q34" s="8">
        <v>77.7</v>
      </c>
      <c r="R34" s="10">
        <v>8.6</v>
      </c>
      <c r="S34" s="10">
        <v>26.8</v>
      </c>
      <c r="T34" s="10">
        <v>35.5</v>
      </c>
      <c r="U34" s="10">
        <v>17.6</v>
      </c>
      <c r="V34" s="10">
        <v>16.1</v>
      </c>
      <c r="W34" s="10">
        <v>7.8</v>
      </c>
      <c r="X34" s="10">
        <v>3.1</v>
      </c>
      <c r="Y34" s="10">
        <v>4.7</v>
      </c>
      <c r="Z34" s="8">
        <v>19.5</v>
      </c>
      <c r="AA34" s="8">
        <v>17.9</v>
      </c>
      <c r="AB34" s="8">
        <v>-3.0</v>
      </c>
      <c r="AC34" s="14">
        <v>2022.0</v>
      </c>
    </row>
    <row r="35">
      <c r="A35" s="8">
        <v>9.0</v>
      </c>
      <c r="B35" s="9" t="s">
        <v>5262</v>
      </c>
      <c r="C35" s="8">
        <v>36.0</v>
      </c>
      <c r="D35" s="8">
        <v>14.0</v>
      </c>
      <c r="E35" s="8">
        <v>22.0</v>
      </c>
      <c r="F35" s="11">
        <v>0.389</v>
      </c>
      <c r="G35" s="8">
        <v>40.3</v>
      </c>
      <c r="H35" s="8">
        <v>82.4</v>
      </c>
      <c r="I35" s="10">
        <v>30.2</v>
      </c>
      <c r="J35" s="10">
        <v>67.1</v>
      </c>
      <c r="K35" s="8">
        <v>45.0</v>
      </c>
      <c r="L35" s="10">
        <v>6.8</v>
      </c>
      <c r="M35" s="10">
        <v>19.6</v>
      </c>
      <c r="N35" s="8">
        <v>34.8</v>
      </c>
      <c r="O35" s="8">
        <v>15.2</v>
      </c>
      <c r="P35" s="8">
        <v>19.4</v>
      </c>
      <c r="Q35" s="8">
        <v>78.4</v>
      </c>
      <c r="R35" s="10">
        <v>9.0</v>
      </c>
      <c r="S35" s="10">
        <v>28.0</v>
      </c>
      <c r="T35" s="10">
        <v>36.9</v>
      </c>
      <c r="U35" s="10">
        <v>20.6</v>
      </c>
      <c r="V35" s="10">
        <v>15.5</v>
      </c>
      <c r="W35" s="10">
        <v>6.1</v>
      </c>
      <c r="X35" s="10">
        <v>2.8</v>
      </c>
      <c r="Y35" s="10">
        <v>3.9</v>
      </c>
      <c r="Z35" s="8">
        <v>16.9</v>
      </c>
      <c r="AA35" s="8">
        <v>17.9</v>
      </c>
      <c r="AB35" s="8">
        <v>-1.5</v>
      </c>
      <c r="AC35" s="14">
        <v>2022.0</v>
      </c>
    </row>
    <row r="36">
      <c r="A36" s="8">
        <v>11.0</v>
      </c>
      <c r="B36" s="9" t="s">
        <v>5263</v>
      </c>
      <c r="C36" s="8">
        <v>36.0</v>
      </c>
      <c r="D36" s="8">
        <v>13.0</v>
      </c>
      <c r="E36" s="8">
        <v>23.0</v>
      </c>
      <c r="F36" s="11">
        <v>0.361</v>
      </c>
      <c r="G36" s="8">
        <v>40.1</v>
      </c>
      <c r="H36" s="8">
        <v>79.4</v>
      </c>
      <c r="I36" s="10">
        <v>29.8</v>
      </c>
      <c r="J36" s="10">
        <v>66.9</v>
      </c>
      <c r="K36" s="8">
        <v>44.6</v>
      </c>
      <c r="L36" s="10">
        <v>5.4</v>
      </c>
      <c r="M36" s="10">
        <v>16.9</v>
      </c>
      <c r="N36" s="8">
        <v>32.0</v>
      </c>
      <c r="O36" s="8">
        <v>14.4</v>
      </c>
      <c r="P36" s="8">
        <v>18.3</v>
      </c>
      <c r="Q36" s="8">
        <v>78.6</v>
      </c>
      <c r="R36" s="10">
        <v>6.9</v>
      </c>
      <c r="S36" s="10">
        <v>23.4</v>
      </c>
      <c r="T36" s="10">
        <v>30.4</v>
      </c>
      <c r="U36" s="10">
        <v>18.9</v>
      </c>
      <c r="V36" s="10">
        <v>14.7</v>
      </c>
      <c r="W36" s="10">
        <v>8.6</v>
      </c>
      <c r="X36" s="10">
        <v>3.9</v>
      </c>
      <c r="Y36" s="10">
        <v>3.4</v>
      </c>
      <c r="Z36" s="8">
        <v>18.3</v>
      </c>
      <c r="AA36" s="8">
        <v>18.5</v>
      </c>
      <c r="AB36" s="8">
        <v>-7.1</v>
      </c>
      <c r="AC36" s="14">
        <v>2022.0</v>
      </c>
    </row>
    <row r="37">
      <c r="A37" s="15">
        <v>12.0</v>
      </c>
      <c r="B37" s="9" t="s">
        <v>5264</v>
      </c>
      <c r="C37" s="15">
        <v>36.0</v>
      </c>
      <c r="D37" s="15">
        <v>5.0</v>
      </c>
      <c r="E37" s="15">
        <v>31.0</v>
      </c>
      <c r="F37" s="16">
        <v>0.139</v>
      </c>
      <c r="G37" s="15">
        <v>40.3</v>
      </c>
      <c r="H37" s="15">
        <v>78.0</v>
      </c>
      <c r="I37" s="10">
        <v>28.4</v>
      </c>
      <c r="J37" s="10">
        <v>69.4</v>
      </c>
      <c r="K37" s="15">
        <v>40.9</v>
      </c>
      <c r="L37" s="10">
        <v>6.8</v>
      </c>
      <c r="M37" s="10">
        <v>20.1</v>
      </c>
      <c r="N37" s="15">
        <v>33.8</v>
      </c>
      <c r="O37" s="15">
        <v>14.4</v>
      </c>
      <c r="P37" s="15">
        <v>19.4</v>
      </c>
      <c r="Q37" s="15">
        <v>74.6</v>
      </c>
      <c r="R37" s="10">
        <v>9.8</v>
      </c>
      <c r="S37" s="10">
        <v>23.5</v>
      </c>
      <c r="T37" s="10">
        <v>33.3</v>
      </c>
      <c r="U37" s="10">
        <v>18.0</v>
      </c>
      <c r="V37" s="10">
        <v>16.5</v>
      </c>
      <c r="W37" s="10">
        <v>7.2</v>
      </c>
      <c r="X37" s="10">
        <v>3.6</v>
      </c>
      <c r="Y37" s="10">
        <v>4.2</v>
      </c>
      <c r="Z37" s="15">
        <v>20.0</v>
      </c>
      <c r="AA37" s="15">
        <v>18.0</v>
      </c>
      <c r="AB37" s="15">
        <v>-11.1</v>
      </c>
      <c r="AC37" s="14">
        <v>2022.0</v>
      </c>
    </row>
    <row r="38">
      <c r="A38" s="8">
        <v>1.0</v>
      </c>
      <c r="B38" s="9" t="s">
        <v>5265</v>
      </c>
      <c r="C38" s="8">
        <v>32.0</v>
      </c>
      <c r="D38" s="8">
        <v>26.0</v>
      </c>
      <c r="E38" s="8">
        <v>6.0</v>
      </c>
      <c r="F38" s="11">
        <v>0.813</v>
      </c>
      <c r="G38" s="8">
        <v>40.3</v>
      </c>
      <c r="H38" s="8">
        <v>79.7</v>
      </c>
      <c r="I38" s="10">
        <v>29.2</v>
      </c>
      <c r="J38" s="10">
        <v>65.6</v>
      </c>
      <c r="K38" s="8">
        <v>44.4</v>
      </c>
      <c r="L38" s="10">
        <v>7.0</v>
      </c>
      <c r="M38" s="10">
        <v>19.5</v>
      </c>
      <c r="N38" s="8">
        <v>35.7</v>
      </c>
      <c r="O38" s="8">
        <v>14.4</v>
      </c>
      <c r="P38" s="8">
        <v>17.7</v>
      </c>
      <c r="Q38" s="8">
        <v>81.6</v>
      </c>
      <c r="R38" s="10">
        <v>9.7</v>
      </c>
      <c r="S38" s="10">
        <v>26.9</v>
      </c>
      <c r="T38" s="10">
        <v>36.6</v>
      </c>
      <c r="U38" s="10">
        <v>18.0</v>
      </c>
      <c r="V38" s="10">
        <v>15.1</v>
      </c>
      <c r="W38" s="10">
        <v>7.8</v>
      </c>
      <c r="X38" s="10">
        <v>3.6</v>
      </c>
      <c r="Y38" s="10">
        <v>4.6</v>
      </c>
      <c r="Z38" s="8">
        <v>17.8</v>
      </c>
      <c r="AA38" s="8">
        <v>18.0</v>
      </c>
      <c r="AB38" s="8">
        <v>9.8</v>
      </c>
      <c r="AC38" s="14">
        <v>2021.0</v>
      </c>
    </row>
    <row r="39">
      <c r="A39" s="8">
        <v>2.0</v>
      </c>
      <c r="B39" s="9" t="s">
        <v>5266</v>
      </c>
      <c r="C39" s="8">
        <v>32.0</v>
      </c>
      <c r="D39" s="8">
        <v>24.0</v>
      </c>
      <c r="E39" s="8">
        <v>8.0</v>
      </c>
      <c r="F39" s="11">
        <v>0.75</v>
      </c>
      <c r="G39" s="8">
        <v>40.5</v>
      </c>
      <c r="H39" s="8">
        <v>89.3</v>
      </c>
      <c r="I39" s="10">
        <v>33.1</v>
      </c>
      <c r="J39" s="10">
        <v>70.3</v>
      </c>
      <c r="K39" s="8">
        <v>47.2</v>
      </c>
      <c r="L39" s="10">
        <v>5.1</v>
      </c>
      <c r="M39" s="10">
        <v>13.5</v>
      </c>
      <c r="N39" s="8">
        <v>37.5</v>
      </c>
      <c r="O39" s="8">
        <v>17.9</v>
      </c>
      <c r="P39" s="8">
        <v>21.9</v>
      </c>
      <c r="Q39" s="8">
        <v>81.9</v>
      </c>
      <c r="R39" s="10">
        <v>7.4</v>
      </c>
      <c r="S39" s="10">
        <v>31.3</v>
      </c>
      <c r="T39" s="10">
        <v>38.7</v>
      </c>
      <c r="U39" s="10">
        <v>20.9</v>
      </c>
      <c r="V39" s="10">
        <v>11.8</v>
      </c>
      <c r="W39" s="10">
        <v>6.8</v>
      </c>
      <c r="X39" s="10">
        <v>4.6</v>
      </c>
      <c r="Y39" s="10">
        <v>3.7</v>
      </c>
      <c r="Z39" s="8">
        <v>14.2</v>
      </c>
      <c r="AA39" s="8">
        <v>18.8</v>
      </c>
      <c r="AB39" s="8">
        <v>9.1</v>
      </c>
      <c r="AC39" s="14">
        <v>2021.0</v>
      </c>
    </row>
    <row r="40">
      <c r="A40" s="8">
        <v>3.0</v>
      </c>
      <c r="B40" s="9" t="s">
        <v>5267</v>
      </c>
      <c r="C40" s="8">
        <v>32.0</v>
      </c>
      <c r="D40" s="8">
        <v>22.0</v>
      </c>
      <c r="E40" s="8">
        <v>10.0</v>
      </c>
      <c r="F40" s="11">
        <v>0.688</v>
      </c>
      <c r="G40" s="8">
        <v>40.3</v>
      </c>
      <c r="H40" s="8">
        <v>82.7</v>
      </c>
      <c r="I40" s="10">
        <v>30.7</v>
      </c>
      <c r="J40" s="10">
        <v>67.1</v>
      </c>
      <c r="K40" s="8">
        <v>45.8</v>
      </c>
      <c r="L40" s="10">
        <v>6.8</v>
      </c>
      <c r="M40" s="10">
        <v>19.8</v>
      </c>
      <c r="N40" s="8">
        <v>34.0</v>
      </c>
      <c r="O40" s="8">
        <v>14.6</v>
      </c>
      <c r="P40" s="8">
        <v>17.4</v>
      </c>
      <c r="Q40" s="8">
        <v>83.7</v>
      </c>
      <c r="R40" s="10">
        <v>7.3</v>
      </c>
      <c r="S40" s="10">
        <v>27.7</v>
      </c>
      <c r="T40" s="10">
        <v>34.9</v>
      </c>
      <c r="U40" s="10">
        <v>20.4</v>
      </c>
      <c r="V40" s="10">
        <v>14.6</v>
      </c>
      <c r="W40" s="10">
        <v>6.8</v>
      </c>
      <c r="X40" s="10">
        <v>4.1</v>
      </c>
      <c r="Y40" s="10">
        <v>4.2</v>
      </c>
      <c r="Z40" s="8">
        <v>17.5</v>
      </c>
      <c r="AA40" s="8">
        <v>17.5</v>
      </c>
      <c r="AB40" s="8">
        <v>4.0</v>
      </c>
      <c r="AC40" s="14">
        <v>2021.0</v>
      </c>
    </row>
    <row r="41">
      <c r="A41" s="8">
        <v>4.0</v>
      </c>
      <c r="B41" s="9" t="s">
        <v>5268</v>
      </c>
      <c r="C41" s="8">
        <v>32.0</v>
      </c>
      <c r="D41" s="8">
        <v>21.0</v>
      </c>
      <c r="E41" s="8">
        <v>11.0</v>
      </c>
      <c r="F41" s="11">
        <v>0.656</v>
      </c>
      <c r="G41" s="8">
        <v>40.8</v>
      </c>
      <c r="H41" s="8">
        <v>84.8</v>
      </c>
      <c r="I41" s="10">
        <v>31.0</v>
      </c>
      <c r="J41" s="10">
        <v>68.8</v>
      </c>
      <c r="K41" s="8">
        <v>45.0</v>
      </c>
      <c r="L41" s="10">
        <v>8.6</v>
      </c>
      <c r="M41" s="10">
        <v>22.7</v>
      </c>
      <c r="N41" s="8">
        <v>37.9</v>
      </c>
      <c r="O41" s="8">
        <v>14.2</v>
      </c>
      <c r="P41" s="8">
        <v>16.9</v>
      </c>
      <c r="Q41" s="8">
        <v>83.9</v>
      </c>
      <c r="R41" s="10">
        <v>7.2</v>
      </c>
      <c r="S41" s="10">
        <v>28.4</v>
      </c>
      <c r="T41" s="10">
        <v>35.6</v>
      </c>
      <c r="U41" s="10">
        <v>21.3</v>
      </c>
      <c r="V41" s="10">
        <v>12.9</v>
      </c>
      <c r="W41" s="10">
        <v>7.6</v>
      </c>
      <c r="X41" s="10">
        <v>4.2</v>
      </c>
      <c r="Y41" s="10">
        <v>3.6</v>
      </c>
      <c r="Z41" s="8">
        <v>15.5</v>
      </c>
      <c r="AA41" s="8">
        <v>17.1</v>
      </c>
      <c r="AB41" s="8">
        <v>4.4</v>
      </c>
      <c r="AC41" s="14">
        <v>2021.0</v>
      </c>
    </row>
    <row r="42">
      <c r="A42" s="8">
        <v>5.0</v>
      </c>
      <c r="B42" s="9" t="s">
        <v>5269</v>
      </c>
      <c r="C42" s="8">
        <v>32.0</v>
      </c>
      <c r="D42" s="8">
        <v>19.0</v>
      </c>
      <c r="E42" s="8">
        <v>13.0</v>
      </c>
      <c r="F42" s="11">
        <v>0.594</v>
      </c>
      <c r="G42" s="8">
        <v>40.3</v>
      </c>
      <c r="H42" s="8">
        <v>82.1</v>
      </c>
      <c r="I42" s="10">
        <v>29.5</v>
      </c>
      <c r="J42" s="10">
        <v>65.7</v>
      </c>
      <c r="K42" s="8">
        <v>45.0</v>
      </c>
      <c r="L42" s="10">
        <v>7.5</v>
      </c>
      <c r="M42" s="10">
        <v>21.8</v>
      </c>
      <c r="N42" s="8">
        <v>34.6</v>
      </c>
      <c r="O42" s="8">
        <v>15.5</v>
      </c>
      <c r="P42" s="8">
        <v>19.4</v>
      </c>
      <c r="Q42" s="8">
        <v>79.8</v>
      </c>
      <c r="R42" s="10">
        <v>8.0</v>
      </c>
      <c r="S42" s="10">
        <v>28.2</v>
      </c>
      <c r="T42" s="10">
        <v>36.2</v>
      </c>
      <c r="U42" s="10">
        <v>19.7</v>
      </c>
      <c r="V42" s="10">
        <v>13.7</v>
      </c>
      <c r="W42" s="10">
        <v>4.8</v>
      </c>
      <c r="X42" s="10">
        <v>5.2</v>
      </c>
      <c r="Y42" s="10">
        <v>3.4</v>
      </c>
      <c r="Z42" s="8">
        <v>16.3</v>
      </c>
      <c r="AA42" s="8">
        <v>18.2</v>
      </c>
      <c r="AB42" s="8">
        <v>2.6</v>
      </c>
      <c r="AC42" s="14">
        <v>2021.0</v>
      </c>
    </row>
    <row r="43">
      <c r="A43" s="8">
        <v>6.0</v>
      </c>
      <c r="B43" s="9" t="s">
        <v>5270</v>
      </c>
      <c r="C43" s="8">
        <v>32.0</v>
      </c>
      <c r="D43" s="8">
        <v>16.0</v>
      </c>
      <c r="E43" s="8">
        <v>16.0</v>
      </c>
      <c r="F43" s="11">
        <v>0.5</v>
      </c>
      <c r="G43" s="8">
        <v>40.6</v>
      </c>
      <c r="H43" s="8">
        <v>83.3</v>
      </c>
      <c r="I43" s="10">
        <v>30.8</v>
      </c>
      <c r="J43" s="10">
        <v>69.9</v>
      </c>
      <c r="K43" s="8">
        <v>44.1</v>
      </c>
      <c r="L43" s="10">
        <v>7.3</v>
      </c>
      <c r="M43" s="10">
        <v>21.2</v>
      </c>
      <c r="N43" s="8">
        <v>34.3</v>
      </c>
      <c r="O43" s="8">
        <v>14.3</v>
      </c>
      <c r="P43" s="8">
        <v>17.0</v>
      </c>
      <c r="Q43" s="8">
        <v>84.5</v>
      </c>
      <c r="R43" s="10">
        <v>8.3</v>
      </c>
      <c r="S43" s="10">
        <v>26.7</v>
      </c>
      <c r="T43" s="10">
        <v>35.0</v>
      </c>
      <c r="U43" s="10">
        <v>21.8</v>
      </c>
      <c r="V43" s="10">
        <v>14.5</v>
      </c>
      <c r="W43" s="10">
        <v>7.0</v>
      </c>
      <c r="X43" s="10">
        <v>4.5</v>
      </c>
      <c r="Y43" s="10">
        <v>4.9</v>
      </c>
      <c r="Z43" s="8">
        <v>19.0</v>
      </c>
      <c r="AA43" s="8">
        <v>16.6</v>
      </c>
      <c r="AB43" s="8">
        <v>1.3</v>
      </c>
      <c r="AC43" s="14">
        <v>2021.0</v>
      </c>
    </row>
    <row r="44">
      <c r="A44" s="8">
        <v>7.0</v>
      </c>
      <c r="B44" s="9" t="s">
        <v>5271</v>
      </c>
      <c r="C44" s="8">
        <v>32.0</v>
      </c>
      <c r="D44" s="8">
        <v>14.0</v>
      </c>
      <c r="E44" s="8">
        <v>18.0</v>
      </c>
      <c r="F44" s="11">
        <v>0.438</v>
      </c>
      <c r="G44" s="8">
        <v>40.3</v>
      </c>
      <c r="H44" s="8">
        <v>81.1</v>
      </c>
      <c r="I44" s="10">
        <v>29.7</v>
      </c>
      <c r="J44" s="10">
        <v>70.7</v>
      </c>
      <c r="K44" s="8">
        <v>42.0</v>
      </c>
      <c r="L44" s="10">
        <v>8.2</v>
      </c>
      <c r="M44" s="10">
        <v>23.1</v>
      </c>
      <c r="N44" s="8">
        <v>35.4</v>
      </c>
      <c r="O44" s="8">
        <v>13.6</v>
      </c>
      <c r="P44" s="8">
        <v>16.4</v>
      </c>
      <c r="Q44" s="8">
        <v>82.9</v>
      </c>
      <c r="R44" s="10">
        <v>10.0</v>
      </c>
      <c r="S44" s="10">
        <v>26.1</v>
      </c>
      <c r="T44" s="10">
        <v>36.1</v>
      </c>
      <c r="U44" s="10">
        <v>17.4</v>
      </c>
      <c r="V44" s="10">
        <v>13.8</v>
      </c>
      <c r="W44" s="10">
        <v>6.8</v>
      </c>
      <c r="X44" s="10">
        <v>3.9</v>
      </c>
      <c r="Y44" s="10">
        <v>5.2</v>
      </c>
      <c r="Z44" s="8">
        <v>18.4</v>
      </c>
      <c r="AA44" s="8">
        <v>15.8</v>
      </c>
      <c r="AB44" s="8">
        <v>-0.5</v>
      </c>
      <c r="AC44" s="14">
        <v>2021.0</v>
      </c>
    </row>
    <row r="45">
      <c r="A45" s="8">
        <v>8.0</v>
      </c>
      <c r="B45" s="9" t="s">
        <v>5272</v>
      </c>
      <c r="C45" s="8">
        <v>32.0</v>
      </c>
      <c r="D45" s="8">
        <v>12.0</v>
      </c>
      <c r="E45" s="8">
        <v>20.0</v>
      </c>
      <c r="F45" s="11">
        <v>0.375</v>
      </c>
      <c r="G45" s="8">
        <v>40.3</v>
      </c>
      <c r="H45" s="8">
        <v>72.8</v>
      </c>
      <c r="I45" s="10">
        <v>27.0</v>
      </c>
      <c r="J45" s="10">
        <v>65.8</v>
      </c>
      <c r="K45" s="8">
        <v>41.1</v>
      </c>
      <c r="L45" s="10">
        <v>6.8</v>
      </c>
      <c r="M45" s="10">
        <v>20.2</v>
      </c>
      <c r="N45" s="8">
        <v>33.5</v>
      </c>
      <c r="O45" s="8">
        <v>11.9</v>
      </c>
      <c r="P45" s="8">
        <v>15.6</v>
      </c>
      <c r="Q45" s="8">
        <v>76.6</v>
      </c>
      <c r="R45" s="10">
        <v>6.1</v>
      </c>
      <c r="S45" s="10">
        <v>23.2</v>
      </c>
      <c r="T45" s="10">
        <v>29.2</v>
      </c>
      <c r="U45" s="10">
        <v>15.4</v>
      </c>
      <c r="V45" s="10">
        <v>13.9</v>
      </c>
      <c r="W45" s="10">
        <v>8.3</v>
      </c>
      <c r="X45" s="10">
        <v>4.2</v>
      </c>
      <c r="Y45" s="10">
        <v>4.0</v>
      </c>
      <c r="Z45" s="8">
        <v>19.3</v>
      </c>
      <c r="AA45" s="8">
        <v>18.5</v>
      </c>
      <c r="AB45" s="8">
        <v>-4.3</v>
      </c>
      <c r="AC45" s="14">
        <v>2021.0</v>
      </c>
    </row>
    <row r="46">
      <c r="A46" s="8">
        <v>8.0</v>
      </c>
      <c r="B46" s="9" t="s">
        <v>5273</v>
      </c>
      <c r="C46" s="8">
        <v>32.0</v>
      </c>
      <c r="D46" s="8">
        <v>12.0</v>
      </c>
      <c r="E46" s="8">
        <v>20.0</v>
      </c>
      <c r="F46" s="11">
        <v>0.375</v>
      </c>
      <c r="G46" s="8">
        <v>40.2</v>
      </c>
      <c r="H46" s="8">
        <v>78.5</v>
      </c>
      <c r="I46" s="10">
        <v>28.3</v>
      </c>
      <c r="J46" s="10">
        <v>66.1</v>
      </c>
      <c r="K46" s="8">
        <v>42.7</v>
      </c>
      <c r="L46" s="10">
        <v>10.0</v>
      </c>
      <c r="M46" s="10">
        <v>27.7</v>
      </c>
      <c r="N46" s="8">
        <v>36.2</v>
      </c>
      <c r="O46" s="8">
        <v>11.9</v>
      </c>
      <c r="P46" s="8">
        <v>14.7</v>
      </c>
      <c r="Q46" s="8">
        <v>81.3</v>
      </c>
      <c r="R46" s="10">
        <v>6.2</v>
      </c>
      <c r="S46" s="10">
        <v>27.1</v>
      </c>
      <c r="T46" s="10">
        <v>33.3</v>
      </c>
      <c r="U46" s="10">
        <v>19.2</v>
      </c>
      <c r="V46" s="10">
        <v>16.9</v>
      </c>
      <c r="W46" s="10">
        <v>6.1</v>
      </c>
      <c r="X46" s="10">
        <v>3.8</v>
      </c>
      <c r="Y46" s="10">
        <v>4.2</v>
      </c>
      <c r="Z46" s="8">
        <v>17.9</v>
      </c>
      <c r="AA46" s="8">
        <v>17.2</v>
      </c>
      <c r="AB46" s="8">
        <v>-7.0</v>
      </c>
      <c r="AC46" s="14">
        <v>2021.0</v>
      </c>
    </row>
    <row r="47">
      <c r="A47" s="8">
        <v>8.0</v>
      </c>
      <c r="B47" s="9" t="s">
        <v>5274</v>
      </c>
      <c r="C47" s="8">
        <v>32.0</v>
      </c>
      <c r="D47" s="8">
        <v>12.0</v>
      </c>
      <c r="E47" s="8">
        <v>20.0</v>
      </c>
      <c r="F47" s="11">
        <v>0.375</v>
      </c>
      <c r="G47" s="8">
        <v>40.2</v>
      </c>
      <c r="H47" s="8">
        <v>79.8</v>
      </c>
      <c r="I47" s="10">
        <v>28.4</v>
      </c>
      <c r="J47" s="10">
        <v>69.2</v>
      </c>
      <c r="K47" s="8">
        <v>41.0</v>
      </c>
      <c r="L47" s="10">
        <v>9.0</v>
      </c>
      <c r="M47" s="10">
        <v>27.4</v>
      </c>
      <c r="N47" s="8">
        <v>32.8</v>
      </c>
      <c r="O47" s="8">
        <v>14.0</v>
      </c>
      <c r="P47" s="8">
        <v>17.4</v>
      </c>
      <c r="Q47" s="8">
        <v>80.8</v>
      </c>
      <c r="R47" s="10">
        <v>8.1</v>
      </c>
      <c r="S47" s="10">
        <v>25.2</v>
      </c>
      <c r="T47" s="10">
        <v>33.3</v>
      </c>
      <c r="U47" s="10">
        <v>18.6</v>
      </c>
      <c r="V47" s="10">
        <v>12.9</v>
      </c>
      <c r="W47" s="10">
        <v>6.9</v>
      </c>
      <c r="X47" s="10">
        <v>3.1</v>
      </c>
      <c r="Y47" s="10">
        <v>3.6</v>
      </c>
      <c r="Z47" s="8">
        <v>17.2</v>
      </c>
      <c r="AA47" s="8">
        <v>17.4</v>
      </c>
      <c r="AB47" s="8">
        <v>-3.8</v>
      </c>
      <c r="AC47" s="14">
        <v>2021.0</v>
      </c>
    </row>
    <row r="48">
      <c r="A48" s="8">
        <v>11.0</v>
      </c>
      <c r="B48" s="9" t="s">
        <v>5275</v>
      </c>
      <c r="C48" s="8">
        <v>32.0</v>
      </c>
      <c r="D48" s="8">
        <v>8.0</v>
      </c>
      <c r="E48" s="8">
        <v>24.0</v>
      </c>
      <c r="F48" s="11">
        <v>0.25</v>
      </c>
      <c r="G48" s="8">
        <v>40.3</v>
      </c>
      <c r="H48" s="8">
        <v>78.7</v>
      </c>
      <c r="I48" s="10">
        <v>30.6</v>
      </c>
      <c r="J48" s="10">
        <v>73.5</v>
      </c>
      <c r="K48" s="8">
        <v>41.7</v>
      </c>
      <c r="L48" s="10">
        <v>6.1</v>
      </c>
      <c r="M48" s="10">
        <v>19.8</v>
      </c>
      <c r="N48" s="8">
        <v>31.0</v>
      </c>
      <c r="O48" s="8">
        <v>11.3</v>
      </c>
      <c r="P48" s="8">
        <v>15.7</v>
      </c>
      <c r="Q48" s="8">
        <v>72.0</v>
      </c>
      <c r="R48" s="10">
        <v>9.7</v>
      </c>
      <c r="S48" s="10">
        <v>24.4</v>
      </c>
      <c r="T48" s="10">
        <v>34.2</v>
      </c>
      <c r="U48" s="10">
        <v>17.4</v>
      </c>
      <c r="V48" s="10">
        <v>11.9</v>
      </c>
      <c r="W48" s="10">
        <v>8.9</v>
      </c>
      <c r="X48" s="10">
        <v>4.7</v>
      </c>
      <c r="Y48" s="10">
        <v>3.9</v>
      </c>
      <c r="Z48" s="8">
        <v>18.4</v>
      </c>
      <c r="AA48" s="8">
        <v>16.3</v>
      </c>
      <c r="AB48" s="8">
        <v>-5.6</v>
      </c>
      <c r="AC48" s="14">
        <v>2021.0</v>
      </c>
    </row>
    <row r="49">
      <c r="A49" s="15">
        <v>12.0</v>
      </c>
      <c r="B49" s="9" t="s">
        <v>5276</v>
      </c>
      <c r="C49" s="15">
        <v>32.0</v>
      </c>
      <c r="D49" s="15">
        <v>6.0</v>
      </c>
      <c r="E49" s="15">
        <v>26.0</v>
      </c>
      <c r="F49" s="16">
        <v>0.188</v>
      </c>
      <c r="G49" s="15">
        <v>40.0</v>
      </c>
      <c r="H49" s="15">
        <v>75.3</v>
      </c>
      <c r="I49" s="10">
        <v>28.4</v>
      </c>
      <c r="J49" s="10">
        <v>68.2</v>
      </c>
      <c r="K49" s="15">
        <v>41.6</v>
      </c>
      <c r="L49" s="10">
        <v>4.9</v>
      </c>
      <c r="M49" s="10">
        <v>17.3</v>
      </c>
      <c r="N49" s="15">
        <v>28.4</v>
      </c>
      <c r="O49" s="15">
        <v>13.6</v>
      </c>
      <c r="P49" s="15">
        <v>17.0</v>
      </c>
      <c r="Q49" s="15">
        <v>80.0</v>
      </c>
      <c r="R49" s="10">
        <v>9.6</v>
      </c>
      <c r="S49" s="10">
        <v>24.8</v>
      </c>
      <c r="T49" s="10">
        <v>34.3</v>
      </c>
      <c r="U49" s="10">
        <v>16.7</v>
      </c>
      <c r="V49" s="10">
        <v>15.0</v>
      </c>
      <c r="W49" s="10">
        <v>6.3</v>
      </c>
      <c r="X49" s="10">
        <v>3.8</v>
      </c>
      <c r="Y49" s="10">
        <v>4.3</v>
      </c>
      <c r="Z49" s="15">
        <v>17.8</v>
      </c>
      <c r="AA49" s="15">
        <v>18.0</v>
      </c>
      <c r="AB49" s="15">
        <v>-9.8</v>
      </c>
      <c r="AC49" s="14">
        <v>2021.0</v>
      </c>
    </row>
    <row r="50">
      <c r="A50" s="8">
        <v>1.0</v>
      </c>
      <c r="B50" s="9" t="s">
        <v>5277</v>
      </c>
      <c r="C50" s="8">
        <v>22.0</v>
      </c>
      <c r="D50" s="8">
        <v>18.0</v>
      </c>
      <c r="E50" s="8">
        <v>4.0</v>
      </c>
      <c r="F50" s="11">
        <v>0.818</v>
      </c>
      <c r="G50" s="8">
        <v>40.0</v>
      </c>
      <c r="H50" s="8">
        <v>88.7</v>
      </c>
      <c r="I50" s="10">
        <v>32.7</v>
      </c>
      <c r="J50" s="10">
        <v>68.7</v>
      </c>
      <c r="K50" s="8">
        <v>47.6</v>
      </c>
      <c r="L50" s="10">
        <v>4.2</v>
      </c>
      <c r="M50" s="10">
        <v>11.5</v>
      </c>
      <c r="N50" s="8">
        <v>36.6</v>
      </c>
      <c r="O50" s="8">
        <v>19.0</v>
      </c>
      <c r="P50" s="8">
        <v>23.4</v>
      </c>
      <c r="Q50" s="8">
        <v>81.5</v>
      </c>
      <c r="R50" s="10">
        <v>8.1</v>
      </c>
      <c r="S50" s="10">
        <v>29.3</v>
      </c>
      <c r="T50" s="10">
        <v>37.4</v>
      </c>
      <c r="U50" s="10">
        <v>20.8</v>
      </c>
      <c r="V50" s="10">
        <v>12.5</v>
      </c>
      <c r="W50" s="10">
        <v>7.8</v>
      </c>
      <c r="X50" s="10">
        <v>3.0</v>
      </c>
      <c r="Y50" s="10">
        <v>4.7</v>
      </c>
      <c r="Z50" s="8">
        <v>15.0</v>
      </c>
      <c r="AA50" s="8">
        <v>20.6</v>
      </c>
      <c r="AB50" s="8">
        <v>8.6</v>
      </c>
      <c r="AC50" s="14">
        <v>2020.0</v>
      </c>
    </row>
    <row r="51">
      <c r="A51" s="8">
        <v>1.0</v>
      </c>
      <c r="B51" s="9" t="s">
        <v>5278</v>
      </c>
      <c r="C51" s="8">
        <v>22.0</v>
      </c>
      <c r="D51" s="8">
        <v>18.0</v>
      </c>
      <c r="E51" s="8">
        <v>4.0</v>
      </c>
      <c r="F51" s="11">
        <v>0.818</v>
      </c>
      <c r="G51" s="8">
        <v>40.0</v>
      </c>
      <c r="H51" s="8">
        <v>87.5</v>
      </c>
      <c r="I51" s="10">
        <v>31.9</v>
      </c>
      <c r="J51" s="10">
        <v>67.8</v>
      </c>
      <c r="K51" s="8">
        <v>47.0</v>
      </c>
      <c r="L51" s="10">
        <v>8.4</v>
      </c>
      <c r="M51" s="10">
        <v>21.4</v>
      </c>
      <c r="N51" s="8">
        <v>39.4</v>
      </c>
      <c r="O51" s="8">
        <v>15.4</v>
      </c>
      <c r="P51" s="8">
        <v>18.9</v>
      </c>
      <c r="Q51" s="8">
        <v>81.7</v>
      </c>
      <c r="R51" s="10">
        <v>7.6</v>
      </c>
      <c r="S51" s="10">
        <v>26.8</v>
      </c>
      <c r="T51" s="10">
        <v>34.4</v>
      </c>
      <c r="U51" s="10">
        <v>21.9</v>
      </c>
      <c r="V51" s="10">
        <v>14.0</v>
      </c>
      <c r="W51" s="10">
        <v>10.0</v>
      </c>
      <c r="X51" s="10">
        <v>4.0</v>
      </c>
      <c r="Y51" s="10">
        <v>2.9</v>
      </c>
      <c r="Z51" s="8">
        <v>16.5</v>
      </c>
      <c r="AA51" s="8">
        <v>16.5</v>
      </c>
      <c r="AB51" s="8">
        <v>11.5</v>
      </c>
      <c r="AC51" s="14">
        <v>2020.0</v>
      </c>
    </row>
    <row r="52">
      <c r="A52" s="8">
        <v>3.0</v>
      </c>
      <c r="B52" s="9" t="s">
        <v>5279</v>
      </c>
      <c r="C52" s="8">
        <v>22.0</v>
      </c>
      <c r="D52" s="8">
        <v>15.0</v>
      </c>
      <c r="E52" s="8">
        <v>7.0</v>
      </c>
      <c r="F52" s="11">
        <v>0.682</v>
      </c>
      <c r="G52" s="8">
        <v>40.2</v>
      </c>
      <c r="H52" s="8">
        <v>84.9</v>
      </c>
      <c r="I52" s="10">
        <v>32.2</v>
      </c>
      <c r="J52" s="10">
        <v>67.0</v>
      </c>
      <c r="K52" s="8">
        <v>48.1</v>
      </c>
      <c r="L52" s="10">
        <v>7.2</v>
      </c>
      <c r="M52" s="10">
        <v>18.1</v>
      </c>
      <c r="N52" s="8">
        <v>39.8</v>
      </c>
      <c r="O52" s="8">
        <v>13.3</v>
      </c>
      <c r="P52" s="8">
        <v>16.8</v>
      </c>
      <c r="Q52" s="8">
        <v>79.2</v>
      </c>
      <c r="R52" s="10">
        <v>6.4</v>
      </c>
      <c r="S52" s="10">
        <v>25.0</v>
      </c>
      <c r="T52" s="10">
        <v>31.4</v>
      </c>
      <c r="U52" s="10">
        <v>20.0</v>
      </c>
      <c r="V52" s="10">
        <v>14.4</v>
      </c>
      <c r="W52" s="10">
        <v>9.0</v>
      </c>
      <c r="X52" s="10">
        <v>3.0</v>
      </c>
      <c r="Y52" s="10">
        <v>2.3</v>
      </c>
      <c r="Z52" s="8">
        <v>18.3</v>
      </c>
      <c r="AA52" s="8">
        <v>18.3</v>
      </c>
      <c r="AB52" s="8">
        <v>4.6</v>
      </c>
      <c r="AC52" s="14">
        <v>2020.0</v>
      </c>
    </row>
    <row r="53">
      <c r="A53" s="8">
        <v>4.0</v>
      </c>
      <c r="B53" s="9" t="s">
        <v>5280</v>
      </c>
      <c r="C53" s="8">
        <v>22.0</v>
      </c>
      <c r="D53" s="8">
        <v>14.0</v>
      </c>
      <c r="E53" s="8">
        <v>8.0</v>
      </c>
      <c r="F53" s="11">
        <v>0.636</v>
      </c>
      <c r="G53" s="8">
        <v>40.0</v>
      </c>
      <c r="H53" s="8">
        <v>84.4</v>
      </c>
      <c r="I53" s="10">
        <v>30.6</v>
      </c>
      <c r="J53" s="10">
        <v>67.0</v>
      </c>
      <c r="K53" s="8">
        <v>45.6</v>
      </c>
      <c r="L53" s="10">
        <v>8.3</v>
      </c>
      <c r="M53" s="10">
        <v>21.5</v>
      </c>
      <c r="N53" s="8">
        <v>38.5</v>
      </c>
      <c r="O53" s="8">
        <v>15.0</v>
      </c>
      <c r="P53" s="8">
        <v>18.3</v>
      </c>
      <c r="Q53" s="8">
        <v>81.8</v>
      </c>
      <c r="R53" s="10">
        <v>9.9</v>
      </c>
      <c r="S53" s="10">
        <v>24.5</v>
      </c>
      <c r="T53" s="10">
        <v>34.4</v>
      </c>
      <c r="U53" s="10">
        <v>19.8</v>
      </c>
      <c r="V53" s="10">
        <v>14.9</v>
      </c>
      <c r="W53" s="10">
        <v>8.4</v>
      </c>
      <c r="X53" s="10">
        <v>3.0</v>
      </c>
      <c r="Y53" s="10">
        <v>3.9</v>
      </c>
      <c r="Z53" s="8">
        <v>16.9</v>
      </c>
      <c r="AA53" s="8">
        <v>17.5</v>
      </c>
      <c r="AB53" s="8">
        <v>3.8</v>
      </c>
      <c r="AC53" s="14">
        <v>2020.0</v>
      </c>
    </row>
    <row r="54">
      <c r="A54" s="8">
        <v>5.0</v>
      </c>
      <c r="B54" s="9" t="s">
        <v>5281</v>
      </c>
      <c r="C54" s="8">
        <v>22.0</v>
      </c>
      <c r="D54" s="8">
        <v>13.0</v>
      </c>
      <c r="E54" s="8">
        <v>9.0</v>
      </c>
      <c r="F54" s="11">
        <v>0.591</v>
      </c>
      <c r="G54" s="8">
        <v>40.2</v>
      </c>
      <c r="H54" s="8">
        <v>86.1</v>
      </c>
      <c r="I54" s="10">
        <v>30.2</v>
      </c>
      <c r="J54" s="10">
        <v>67.0</v>
      </c>
      <c r="K54" s="8">
        <v>45.0</v>
      </c>
      <c r="L54" s="10">
        <v>8.4</v>
      </c>
      <c r="M54" s="10">
        <v>24.5</v>
      </c>
      <c r="N54" s="8">
        <v>34.3</v>
      </c>
      <c r="O54" s="8">
        <v>17.4</v>
      </c>
      <c r="P54" s="8">
        <v>21.0</v>
      </c>
      <c r="Q54" s="8">
        <v>82.5</v>
      </c>
      <c r="R54" s="10">
        <v>7.5</v>
      </c>
      <c r="S54" s="10">
        <v>26.5</v>
      </c>
      <c r="T54" s="10">
        <v>34.0</v>
      </c>
      <c r="U54" s="10">
        <v>20.4</v>
      </c>
      <c r="V54" s="10">
        <v>15.2</v>
      </c>
      <c r="W54" s="10">
        <v>6.8</v>
      </c>
      <c r="X54" s="10">
        <v>5.6</v>
      </c>
      <c r="Y54" s="10">
        <v>3.0</v>
      </c>
      <c r="Z54" s="8">
        <v>19.7</v>
      </c>
      <c r="AA54" s="8">
        <v>20.1</v>
      </c>
      <c r="AB54" s="8">
        <v>2.0</v>
      </c>
      <c r="AC54" s="14">
        <v>2020.0</v>
      </c>
    </row>
    <row r="55">
      <c r="A55" s="8">
        <v>6.0</v>
      </c>
      <c r="B55" s="9" t="s">
        <v>5282</v>
      </c>
      <c r="C55" s="8">
        <v>22.0</v>
      </c>
      <c r="D55" s="8">
        <v>12.0</v>
      </c>
      <c r="E55" s="8">
        <v>10.0</v>
      </c>
      <c r="F55" s="11">
        <v>0.545</v>
      </c>
      <c r="G55" s="8">
        <v>40.0</v>
      </c>
      <c r="H55" s="8">
        <v>86.7</v>
      </c>
      <c r="I55" s="10">
        <v>33.5</v>
      </c>
      <c r="J55" s="10">
        <v>68.2</v>
      </c>
      <c r="K55" s="8">
        <v>49.1</v>
      </c>
      <c r="L55" s="10">
        <v>7.6</v>
      </c>
      <c r="M55" s="10">
        <v>21.6</v>
      </c>
      <c r="N55" s="8">
        <v>35.1</v>
      </c>
      <c r="O55" s="8">
        <v>12.1</v>
      </c>
      <c r="P55" s="8">
        <v>14.9</v>
      </c>
      <c r="Q55" s="8">
        <v>81.7</v>
      </c>
      <c r="R55" s="10">
        <v>7.3</v>
      </c>
      <c r="S55" s="10">
        <v>26.3</v>
      </c>
      <c r="T55" s="10">
        <v>33.6</v>
      </c>
      <c r="U55" s="10">
        <v>21.8</v>
      </c>
      <c r="V55" s="10">
        <v>15.6</v>
      </c>
      <c r="W55" s="10">
        <v>7.5</v>
      </c>
      <c r="X55" s="10">
        <v>4.0</v>
      </c>
      <c r="Y55" s="10">
        <v>3.3</v>
      </c>
      <c r="Z55" s="8">
        <v>18.0</v>
      </c>
      <c r="AA55" s="8">
        <v>16.3</v>
      </c>
      <c r="AB55" s="8">
        <v>2.6</v>
      </c>
      <c r="AC55" s="14">
        <v>2020.0</v>
      </c>
    </row>
    <row r="56">
      <c r="A56" s="8">
        <v>7.0</v>
      </c>
      <c r="B56" s="9" t="s">
        <v>5283</v>
      </c>
      <c r="C56" s="8">
        <v>22.0</v>
      </c>
      <c r="D56" s="8">
        <v>10.0</v>
      </c>
      <c r="E56" s="8">
        <v>12.0</v>
      </c>
      <c r="F56" s="11">
        <v>0.455</v>
      </c>
      <c r="G56" s="8">
        <v>40.2</v>
      </c>
      <c r="H56" s="8">
        <v>80.4</v>
      </c>
      <c r="I56" s="10">
        <v>29.7</v>
      </c>
      <c r="J56" s="10">
        <v>69.5</v>
      </c>
      <c r="K56" s="8">
        <v>42.7</v>
      </c>
      <c r="L56" s="10">
        <v>5.9</v>
      </c>
      <c r="M56" s="10">
        <v>19.0</v>
      </c>
      <c r="N56" s="8">
        <v>31.2</v>
      </c>
      <c r="O56" s="8">
        <v>15.1</v>
      </c>
      <c r="P56" s="8">
        <v>20.0</v>
      </c>
      <c r="Q56" s="8">
        <v>75.5</v>
      </c>
      <c r="R56" s="10">
        <v>10.0</v>
      </c>
      <c r="S56" s="10">
        <v>25.5</v>
      </c>
      <c r="T56" s="10">
        <v>35.5</v>
      </c>
      <c r="U56" s="10">
        <v>18.3</v>
      </c>
      <c r="V56" s="10">
        <v>14.0</v>
      </c>
      <c r="W56" s="10">
        <v>9.2</v>
      </c>
      <c r="X56" s="10">
        <v>3.1</v>
      </c>
      <c r="Y56" s="10">
        <v>3.7</v>
      </c>
      <c r="Z56" s="8">
        <v>18.8</v>
      </c>
      <c r="AA56" s="8">
        <v>18.1</v>
      </c>
      <c r="AB56" s="8">
        <v>0.5</v>
      </c>
      <c r="AC56" s="14">
        <v>2020.0</v>
      </c>
    </row>
    <row r="57">
      <c r="A57" s="8">
        <v>8.0</v>
      </c>
      <c r="B57" s="9" t="s">
        <v>5284</v>
      </c>
      <c r="C57" s="8">
        <v>22.0</v>
      </c>
      <c r="D57" s="8">
        <v>9.0</v>
      </c>
      <c r="E57" s="8">
        <v>13.0</v>
      </c>
      <c r="F57" s="11">
        <v>0.409</v>
      </c>
      <c r="G57" s="8">
        <v>40.5</v>
      </c>
      <c r="H57" s="8">
        <v>80.0</v>
      </c>
      <c r="I57" s="10">
        <v>29.6</v>
      </c>
      <c r="J57" s="10">
        <v>68.5</v>
      </c>
      <c r="K57" s="8">
        <v>43.3</v>
      </c>
      <c r="L57" s="10">
        <v>8.3</v>
      </c>
      <c r="M57" s="10">
        <v>24.4</v>
      </c>
      <c r="N57" s="8">
        <v>34.1</v>
      </c>
      <c r="O57" s="8">
        <v>12.4</v>
      </c>
      <c r="P57" s="8">
        <v>15.0</v>
      </c>
      <c r="Q57" s="8">
        <v>82.5</v>
      </c>
      <c r="R57" s="10">
        <v>7.3</v>
      </c>
      <c r="S57" s="10">
        <v>24.2</v>
      </c>
      <c r="T57" s="10">
        <v>31.5</v>
      </c>
      <c r="U57" s="10">
        <v>19.7</v>
      </c>
      <c r="V57" s="10">
        <v>13.7</v>
      </c>
      <c r="W57" s="10">
        <v>7.9</v>
      </c>
      <c r="X57" s="10">
        <v>2.2</v>
      </c>
      <c r="Y57" s="10">
        <v>2.8</v>
      </c>
      <c r="Z57" s="8">
        <v>17.0</v>
      </c>
      <c r="AA57" s="8">
        <v>16.7</v>
      </c>
      <c r="AB57" s="8">
        <v>-1.5</v>
      </c>
      <c r="AC57" s="14">
        <v>2020.0</v>
      </c>
    </row>
    <row r="58">
      <c r="A58" s="8">
        <v>9.0</v>
      </c>
      <c r="B58" s="9" t="s">
        <v>5285</v>
      </c>
      <c r="C58" s="8">
        <v>22.0</v>
      </c>
      <c r="D58" s="8">
        <v>8.0</v>
      </c>
      <c r="E58" s="8">
        <v>14.0</v>
      </c>
      <c r="F58" s="11">
        <v>0.364</v>
      </c>
      <c r="G58" s="8">
        <v>40.5</v>
      </c>
      <c r="H58" s="8">
        <v>83.4</v>
      </c>
      <c r="I58" s="10">
        <v>29.5</v>
      </c>
      <c r="J58" s="10">
        <v>71.0</v>
      </c>
      <c r="K58" s="8">
        <v>41.5</v>
      </c>
      <c r="L58" s="10">
        <v>8.9</v>
      </c>
      <c r="M58" s="10">
        <v>27.6</v>
      </c>
      <c r="N58" s="8">
        <v>32.3</v>
      </c>
      <c r="O58" s="8">
        <v>15.6</v>
      </c>
      <c r="P58" s="8">
        <v>19.1</v>
      </c>
      <c r="Q58" s="8">
        <v>81.5</v>
      </c>
      <c r="R58" s="10">
        <v>9.0</v>
      </c>
      <c r="S58" s="10">
        <v>23.7</v>
      </c>
      <c r="T58" s="10">
        <v>32.7</v>
      </c>
      <c r="U58" s="10">
        <v>15.6</v>
      </c>
      <c r="V58" s="10">
        <v>12.4</v>
      </c>
      <c r="W58" s="10">
        <v>8.2</v>
      </c>
      <c r="X58" s="10">
        <v>3.2</v>
      </c>
      <c r="Y58" s="10">
        <v>3.4</v>
      </c>
      <c r="Z58" s="8">
        <v>19.7</v>
      </c>
      <c r="AA58" s="8">
        <v>17.6</v>
      </c>
      <c r="AB58" s="8">
        <v>-3.5</v>
      </c>
      <c r="AC58" s="14">
        <v>2020.0</v>
      </c>
    </row>
    <row r="59">
      <c r="A59" s="8">
        <v>10.0</v>
      </c>
      <c r="B59" s="9" t="s">
        <v>5286</v>
      </c>
      <c r="C59" s="8">
        <v>22.0</v>
      </c>
      <c r="D59" s="8">
        <v>7.0</v>
      </c>
      <c r="E59" s="8">
        <v>15.0</v>
      </c>
      <c r="F59" s="11">
        <v>0.318</v>
      </c>
      <c r="G59" s="8">
        <v>40.2</v>
      </c>
      <c r="H59" s="8">
        <v>81.0</v>
      </c>
      <c r="I59" s="10">
        <v>31.4</v>
      </c>
      <c r="J59" s="10">
        <v>71.0</v>
      </c>
      <c r="K59" s="8">
        <v>44.2</v>
      </c>
      <c r="L59" s="10">
        <v>5.9</v>
      </c>
      <c r="M59" s="10">
        <v>16.9</v>
      </c>
      <c r="N59" s="8">
        <v>35.0</v>
      </c>
      <c r="O59" s="8">
        <v>12.2</v>
      </c>
      <c r="P59" s="8">
        <v>16.1</v>
      </c>
      <c r="Q59" s="8">
        <v>75.8</v>
      </c>
      <c r="R59" s="10">
        <v>9.0</v>
      </c>
      <c r="S59" s="10">
        <v>25.8</v>
      </c>
      <c r="T59" s="10">
        <v>34.9</v>
      </c>
      <c r="U59" s="10">
        <v>16.9</v>
      </c>
      <c r="V59" s="10">
        <v>14.9</v>
      </c>
      <c r="W59" s="10">
        <v>6.9</v>
      </c>
      <c r="X59" s="10">
        <v>3.3</v>
      </c>
      <c r="Y59" s="10">
        <v>3.8</v>
      </c>
      <c r="Z59" s="8">
        <v>18.5</v>
      </c>
      <c r="AA59" s="8">
        <v>16.7</v>
      </c>
      <c r="AB59" s="8">
        <v>-6.7</v>
      </c>
      <c r="AC59" s="14">
        <v>2020.0</v>
      </c>
    </row>
    <row r="60">
      <c r="A60" s="8">
        <v>11.0</v>
      </c>
      <c r="B60" s="9" t="s">
        <v>5287</v>
      </c>
      <c r="C60" s="8">
        <v>22.0</v>
      </c>
      <c r="D60" s="8">
        <v>6.0</v>
      </c>
      <c r="E60" s="8">
        <v>16.0</v>
      </c>
      <c r="F60" s="11">
        <v>0.273</v>
      </c>
      <c r="G60" s="8">
        <v>40.0</v>
      </c>
      <c r="H60" s="8">
        <v>81.7</v>
      </c>
      <c r="I60" s="10">
        <v>29.5</v>
      </c>
      <c r="J60" s="10">
        <v>66.7</v>
      </c>
      <c r="K60" s="8">
        <v>44.2</v>
      </c>
      <c r="L60" s="10">
        <v>6.9</v>
      </c>
      <c r="M60" s="10">
        <v>20.0</v>
      </c>
      <c r="N60" s="8">
        <v>34.5</v>
      </c>
      <c r="O60" s="8">
        <v>15.9</v>
      </c>
      <c r="P60" s="8">
        <v>19.4</v>
      </c>
      <c r="Q60" s="8">
        <v>81.9</v>
      </c>
      <c r="R60" s="10">
        <v>9.0</v>
      </c>
      <c r="S60" s="10">
        <v>24.7</v>
      </c>
      <c r="T60" s="10">
        <v>33.7</v>
      </c>
      <c r="U60" s="10">
        <v>19.2</v>
      </c>
      <c r="V60" s="10">
        <v>15.9</v>
      </c>
      <c r="W60" s="10">
        <v>5.1</v>
      </c>
      <c r="X60" s="10">
        <v>3.2</v>
      </c>
      <c r="Y60" s="10">
        <v>3.5</v>
      </c>
      <c r="Z60" s="8">
        <v>17.7</v>
      </c>
      <c r="AA60" s="8">
        <v>18.6</v>
      </c>
      <c r="AB60" s="8">
        <v>-7.9</v>
      </c>
      <c r="AC60" s="14">
        <v>2020.0</v>
      </c>
    </row>
    <row r="61">
      <c r="A61" s="15">
        <v>12.0</v>
      </c>
      <c r="B61" s="9" t="s">
        <v>5288</v>
      </c>
      <c r="C61" s="15">
        <v>22.0</v>
      </c>
      <c r="D61" s="15">
        <v>2.0</v>
      </c>
      <c r="E61" s="15">
        <v>20.0</v>
      </c>
      <c r="F61" s="16">
        <v>0.091</v>
      </c>
      <c r="G61" s="15">
        <v>40.0</v>
      </c>
      <c r="H61" s="15">
        <v>71.9</v>
      </c>
      <c r="I61" s="10">
        <v>24.5</v>
      </c>
      <c r="J61" s="10">
        <v>66.0</v>
      </c>
      <c r="K61" s="15">
        <v>37.2</v>
      </c>
      <c r="L61" s="10">
        <v>7.6</v>
      </c>
      <c r="M61" s="10">
        <v>27.4</v>
      </c>
      <c r="N61" s="15">
        <v>27.7</v>
      </c>
      <c r="O61" s="15">
        <v>15.2</v>
      </c>
      <c r="P61" s="15">
        <v>18.5</v>
      </c>
      <c r="Q61" s="15">
        <v>82.3</v>
      </c>
      <c r="R61" s="10">
        <v>8.0</v>
      </c>
      <c r="S61" s="10">
        <v>27.8</v>
      </c>
      <c r="T61" s="10">
        <v>35.8</v>
      </c>
      <c r="U61" s="10">
        <v>14.9</v>
      </c>
      <c r="V61" s="10">
        <v>17.8</v>
      </c>
      <c r="W61" s="10">
        <v>6.3</v>
      </c>
      <c r="X61" s="10">
        <v>4.3</v>
      </c>
      <c r="Y61" s="10">
        <v>4.7</v>
      </c>
      <c r="Z61" s="15">
        <v>19.1</v>
      </c>
      <c r="AA61" s="15">
        <v>18.2</v>
      </c>
      <c r="AB61" s="15">
        <v>-14.0</v>
      </c>
      <c r="AC61" s="14">
        <v>2020.0</v>
      </c>
    </row>
    <row r="62">
      <c r="A62" s="8">
        <v>1.0</v>
      </c>
      <c r="B62" s="9" t="s">
        <v>5289</v>
      </c>
      <c r="C62" s="8">
        <v>34.0</v>
      </c>
      <c r="D62" s="8">
        <v>26.0</v>
      </c>
      <c r="E62" s="8">
        <v>8.0</v>
      </c>
      <c r="F62" s="11">
        <v>0.765</v>
      </c>
      <c r="G62" s="8">
        <v>40.1</v>
      </c>
      <c r="H62" s="8">
        <v>89.3</v>
      </c>
      <c r="I62" s="10">
        <v>32.8</v>
      </c>
      <c r="J62" s="10">
        <v>69.9</v>
      </c>
      <c r="K62" s="8">
        <v>46.9</v>
      </c>
      <c r="L62" s="10">
        <v>9.3</v>
      </c>
      <c r="M62" s="10">
        <v>25.4</v>
      </c>
      <c r="N62" s="8">
        <v>36.6</v>
      </c>
      <c r="O62" s="8">
        <v>14.4</v>
      </c>
      <c r="P62" s="8">
        <v>16.4</v>
      </c>
      <c r="Q62" s="8">
        <v>87.5</v>
      </c>
      <c r="R62" s="10">
        <v>8.4</v>
      </c>
      <c r="S62" s="10">
        <v>24.9</v>
      </c>
      <c r="T62" s="10">
        <v>33.3</v>
      </c>
      <c r="U62" s="10">
        <v>21.9</v>
      </c>
      <c r="V62" s="10">
        <v>11.8</v>
      </c>
      <c r="W62" s="10">
        <v>7.6</v>
      </c>
      <c r="X62" s="10">
        <v>4.6</v>
      </c>
      <c r="Y62" s="10">
        <v>2.9</v>
      </c>
      <c r="Z62" s="8">
        <v>15.5</v>
      </c>
      <c r="AA62" s="8">
        <v>17.1</v>
      </c>
      <c r="AB62" s="8">
        <v>12.0</v>
      </c>
      <c r="AC62" s="14">
        <v>2019.0</v>
      </c>
    </row>
    <row r="63">
      <c r="A63" s="8">
        <v>2.0</v>
      </c>
      <c r="B63" s="9" t="s">
        <v>5290</v>
      </c>
      <c r="C63" s="8">
        <v>34.0</v>
      </c>
      <c r="D63" s="8">
        <v>23.0</v>
      </c>
      <c r="E63" s="8">
        <v>11.0</v>
      </c>
      <c r="F63" s="11">
        <v>0.676</v>
      </c>
      <c r="G63" s="8">
        <v>40.1</v>
      </c>
      <c r="H63" s="8">
        <v>80.8</v>
      </c>
      <c r="I63" s="10">
        <v>30.2</v>
      </c>
      <c r="J63" s="10">
        <v>71.3</v>
      </c>
      <c r="K63" s="8">
        <v>42.3</v>
      </c>
      <c r="L63" s="10">
        <v>7.5</v>
      </c>
      <c r="M63" s="10">
        <v>21.0</v>
      </c>
      <c r="N63" s="8">
        <v>35.6</v>
      </c>
      <c r="O63" s="8">
        <v>13.0</v>
      </c>
      <c r="P63" s="8">
        <v>18.4</v>
      </c>
      <c r="Q63" s="8">
        <v>70.3</v>
      </c>
      <c r="R63" s="10">
        <v>10.9</v>
      </c>
      <c r="S63" s="10">
        <v>25.9</v>
      </c>
      <c r="T63" s="10">
        <v>36.8</v>
      </c>
      <c r="U63" s="10">
        <v>19.3</v>
      </c>
      <c r="V63" s="10">
        <v>14.1</v>
      </c>
      <c r="W63" s="10">
        <v>8.9</v>
      </c>
      <c r="X63" s="10">
        <v>3.9</v>
      </c>
      <c r="Y63" s="10">
        <v>4.2</v>
      </c>
      <c r="Z63" s="8">
        <v>17.4</v>
      </c>
      <c r="AA63" s="8">
        <v>17.5</v>
      </c>
      <c r="AB63" s="8">
        <v>2.9</v>
      </c>
      <c r="AC63" s="14">
        <v>2019.0</v>
      </c>
    </row>
    <row r="64">
      <c r="A64" s="8">
        <v>3.0</v>
      </c>
      <c r="B64" s="9" t="s">
        <v>5291</v>
      </c>
      <c r="C64" s="8">
        <v>34.0</v>
      </c>
      <c r="D64" s="8">
        <v>22.0</v>
      </c>
      <c r="E64" s="8">
        <v>12.0</v>
      </c>
      <c r="F64" s="11">
        <v>0.647</v>
      </c>
      <c r="G64" s="8">
        <v>40.1</v>
      </c>
      <c r="H64" s="8">
        <v>80.1</v>
      </c>
      <c r="I64" s="10">
        <v>30.3</v>
      </c>
      <c r="J64" s="10">
        <v>70.2</v>
      </c>
      <c r="K64" s="8">
        <v>43.2</v>
      </c>
      <c r="L64" s="10">
        <v>7.1</v>
      </c>
      <c r="M64" s="10">
        <v>20.9</v>
      </c>
      <c r="N64" s="8">
        <v>34.1</v>
      </c>
      <c r="O64" s="8">
        <v>12.3</v>
      </c>
      <c r="P64" s="8">
        <v>14.7</v>
      </c>
      <c r="Q64" s="8">
        <v>83.8</v>
      </c>
      <c r="R64" s="10">
        <v>8.6</v>
      </c>
      <c r="S64" s="10">
        <v>25.6</v>
      </c>
      <c r="T64" s="10">
        <v>34.2</v>
      </c>
      <c r="U64" s="10">
        <v>18.6</v>
      </c>
      <c r="V64" s="10">
        <v>14.4</v>
      </c>
      <c r="W64" s="10">
        <v>8.2</v>
      </c>
      <c r="X64" s="10">
        <v>3.8</v>
      </c>
      <c r="Y64" s="10">
        <v>4.5</v>
      </c>
      <c r="Z64" s="8">
        <v>18.1</v>
      </c>
      <c r="AA64" s="8">
        <v>16.6</v>
      </c>
      <c r="AB64" s="8">
        <v>2.8</v>
      </c>
      <c r="AC64" s="14">
        <v>2019.0</v>
      </c>
    </row>
    <row r="65">
      <c r="A65" s="8">
        <v>4.0</v>
      </c>
      <c r="B65" s="9" t="s">
        <v>5292</v>
      </c>
      <c r="C65" s="8">
        <v>34.0</v>
      </c>
      <c r="D65" s="8">
        <v>21.0</v>
      </c>
      <c r="E65" s="8">
        <v>13.0</v>
      </c>
      <c r="F65" s="11">
        <v>0.618</v>
      </c>
      <c r="G65" s="8">
        <v>40.3</v>
      </c>
      <c r="H65" s="8">
        <v>82.2</v>
      </c>
      <c r="I65" s="10">
        <v>30.0</v>
      </c>
      <c r="J65" s="10">
        <v>70.3</v>
      </c>
      <c r="K65" s="8">
        <v>42.7</v>
      </c>
      <c r="L65" s="10">
        <v>5.5</v>
      </c>
      <c r="M65" s="10">
        <v>15.0</v>
      </c>
      <c r="N65" s="8">
        <v>36.7</v>
      </c>
      <c r="O65" s="8">
        <v>16.7</v>
      </c>
      <c r="P65" s="8">
        <v>21.5</v>
      </c>
      <c r="Q65" s="8">
        <v>77.7</v>
      </c>
      <c r="R65" s="10">
        <v>9.2</v>
      </c>
      <c r="S65" s="10">
        <v>29.6</v>
      </c>
      <c r="T65" s="10">
        <v>38.8</v>
      </c>
      <c r="U65" s="10">
        <v>20.9</v>
      </c>
      <c r="V65" s="10">
        <v>14.6</v>
      </c>
      <c r="W65" s="10">
        <v>7.1</v>
      </c>
      <c r="X65" s="10">
        <v>4.5</v>
      </c>
      <c r="Y65" s="10">
        <v>5.9</v>
      </c>
      <c r="Z65" s="8">
        <v>16.9</v>
      </c>
      <c r="AA65" s="8">
        <v>19.2</v>
      </c>
      <c r="AB65" s="8">
        <v>3.4</v>
      </c>
      <c r="AC65" s="14">
        <v>2019.0</v>
      </c>
    </row>
    <row r="66">
      <c r="A66" s="8">
        <v>5.0</v>
      </c>
      <c r="B66" s="9" t="s">
        <v>5293</v>
      </c>
      <c r="C66" s="8">
        <v>34.0</v>
      </c>
      <c r="D66" s="8">
        <v>20.0</v>
      </c>
      <c r="E66" s="8">
        <v>14.0</v>
      </c>
      <c r="F66" s="11">
        <v>0.588</v>
      </c>
      <c r="G66" s="8">
        <v>40.1</v>
      </c>
      <c r="H66" s="8">
        <v>84.6</v>
      </c>
      <c r="I66" s="10">
        <v>31.4</v>
      </c>
      <c r="J66" s="10">
        <v>70.0</v>
      </c>
      <c r="K66" s="8">
        <v>44.8</v>
      </c>
      <c r="L66" s="10">
        <v>7.3</v>
      </c>
      <c r="M66" s="10">
        <v>21.6</v>
      </c>
      <c r="N66" s="8">
        <v>33.6</v>
      </c>
      <c r="O66" s="8">
        <v>14.6</v>
      </c>
      <c r="P66" s="8">
        <v>17.9</v>
      </c>
      <c r="Q66" s="8">
        <v>81.9</v>
      </c>
      <c r="R66" s="10">
        <v>8.2</v>
      </c>
      <c r="S66" s="10">
        <v>28.2</v>
      </c>
      <c r="T66" s="10">
        <v>36.4</v>
      </c>
      <c r="U66" s="10">
        <v>21.6</v>
      </c>
      <c r="V66" s="10">
        <v>15.3</v>
      </c>
      <c r="W66" s="10">
        <v>6.8</v>
      </c>
      <c r="X66" s="10">
        <v>4.5</v>
      </c>
      <c r="Y66" s="10">
        <v>4.1</v>
      </c>
      <c r="Z66" s="8">
        <v>17.7</v>
      </c>
      <c r="AA66" s="8">
        <v>17.7</v>
      </c>
      <c r="AB66" s="8">
        <v>1.3</v>
      </c>
      <c r="AC66" s="14">
        <v>2019.0</v>
      </c>
    </row>
    <row r="67">
      <c r="A67" s="8">
        <v>6.0</v>
      </c>
      <c r="B67" s="9" t="s">
        <v>5294</v>
      </c>
      <c r="C67" s="8">
        <v>34.0</v>
      </c>
      <c r="D67" s="8">
        <v>18.0</v>
      </c>
      <c r="E67" s="8">
        <v>16.0</v>
      </c>
      <c r="F67" s="11">
        <v>0.529</v>
      </c>
      <c r="G67" s="8">
        <v>40.0</v>
      </c>
      <c r="H67" s="8">
        <v>78.4</v>
      </c>
      <c r="I67" s="10">
        <v>30.3</v>
      </c>
      <c r="J67" s="10">
        <v>67.1</v>
      </c>
      <c r="K67" s="8">
        <v>45.1</v>
      </c>
      <c r="L67" s="10">
        <v>5.8</v>
      </c>
      <c r="M67" s="10">
        <v>17.5</v>
      </c>
      <c r="N67" s="8">
        <v>33.2</v>
      </c>
      <c r="O67" s="8">
        <v>12.1</v>
      </c>
      <c r="P67" s="8">
        <v>15.4</v>
      </c>
      <c r="Q67" s="8">
        <v>78.1</v>
      </c>
      <c r="R67" s="10">
        <v>9.0</v>
      </c>
      <c r="S67" s="10">
        <v>25.0</v>
      </c>
      <c r="T67" s="10">
        <v>34.0</v>
      </c>
      <c r="U67" s="10">
        <v>20.3</v>
      </c>
      <c r="V67" s="10">
        <v>16.2</v>
      </c>
      <c r="W67" s="10">
        <v>8.4</v>
      </c>
      <c r="X67" s="10">
        <v>3.9</v>
      </c>
      <c r="Y67" s="10">
        <v>4.2</v>
      </c>
      <c r="Z67" s="8">
        <v>16.5</v>
      </c>
      <c r="AA67" s="8">
        <v>17.1</v>
      </c>
      <c r="AB67" s="8">
        <v>2.5</v>
      </c>
      <c r="AC67" s="14">
        <v>2019.0</v>
      </c>
    </row>
    <row r="68">
      <c r="A68" s="8">
        <v>6.0</v>
      </c>
      <c r="B68" s="9" t="s">
        <v>5295</v>
      </c>
      <c r="C68" s="8">
        <v>34.0</v>
      </c>
      <c r="D68" s="8">
        <v>18.0</v>
      </c>
      <c r="E68" s="8">
        <v>16.0</v>
      </c>
      <c r="F68" s="11">
        <v>0.529</v>
      </c>
      <c r="G68" s="8">
        <v>40.0</v>
      </c>
      <c r="H68" s="8">
        <v>74.8</v>
      </c>
      <c r="I68" s="10">
        <v>27.8</v>
      </c>
      <c r="J68" s="10">
        <v>66.2</v>
      </c>
      <c r="K68" s="8">
        <v>42.0</v>
      </c>
      <c r="L68" s="10">
        <v>7.1</v>
      </c>
      <c r="M68" s="10">
        <v>21.1</v>
      </c>
      <c r="N68" s="8">
        <v>33.6</v>
      </c>
      <c r="O68" s="8">
        <v>12.1</v>
      </c>
      <c r="P68" s="8">
        <v>15.2</v>
      </c>
      <c r="Q68" s="8">
        <v>79.2</v>
      </c>
      <c r="R68" s="10">
        <v>9.1</v>
      </c>
      <c r="S68" s="10">
        <v>22.9</v>
      </c>
      <c r="T68" s="10">
        <v>32.0</v>
      </c>
      <c r="U68" s="10">
        <v>17.7</v>
      </c>
      <c r="V68" s="10">
        <v>15.7</v>
      </c>
      <c r="W68" s="10">
        <v>9.5</v>
      </c>
      <c r="X68" s="10">
        <v>3.9</v>
      </c>
      <c r="Y68" s="10">
        <v>3.8</v>
      </c>
      <c r="Z68" s="8">
        <v>15.6</v>
      </c>
      <c r="AA68" s="8">
        <v>16.0</v>
      </c>
      <c r="AB68" s="8">
        <v>-0.3</v>
      </c>
      <c r="AC68" s="14">
        <v>2019.0</v>
      </c>
    </row>
    <row r="69">
      <c r="A69" s="8">
        <v>8.0</v>
      </c>
      <c r="B69" s="9" t="s">
        <v>5296</v>
      </c>
      <c r="C69" s="8">
        <v>34.0</v>
      </c>
      <c r="D69" s="8">
        <v>15.0</v>
      </c>
      <c r="E69" s="8">
        <v>19.0</v>
      </c>
      <c r="F69" s="11">
        <v>0.441</v>
      </c>
      <c r="G69" s="8">
        <v>40.1</v>
      </c>
      <c r="H69" s="8">
        <v>76.5</v>
      </c>
      <c r="I69" s="10">
        <v>27.2</v>
      </c>
      <c r="J69" s="10">
        <v>64.2</v>
      </c>
      <c r="K69" s="8">
        <v>42.4</v>
      </c>
      <c r="L69" s="10">
        <v>6.6</v>
      </c>
      <c r="M69" s="10">
        <v>20.2</v>
      </c>
      <c r="N69" s="8">
        <v>32.5</v>
      </c>
      <c r="O69" s="8">
        <v>15.5</v>
      </c>
      <c r="P69" s="8">
        <v>18.4</v>
      </c>
      <c r="Q69" s="8">
        <v>84.6</v>
      </c>
      <c r="R69" s="10">
        <v>6.6</v>
      </c>
      <c r="S69" s="10">
        <v>25.8</v>
      </c>
      <c r="T69" s="10">
        <v>32.5</v>
      </c>
      <c r="U69" s="10">
        <v>17.9</v>
      </c>
      <c r="V69" s="10">
        <v>13.2</v>
      </c>
      <c r="W69" s="10">
        <v>5.9</v>
      </c>
      <c r="X69" s="10">
        <v>4.4</v>
      </c>
      <c r="Y69" s="10">
        <v>3.4</v>
      </c>
      <c r="Z69" s="8">
        <v>16.7</v>
      </c>
      <c r="AA69" s="8">
        <v>19.4</v>
      </c>
      <c r="AB69" s="8">
        <v>-1.1</v>
      </c>
      <c r="AC69" s="14">
        <v>2019.0</v>
      </c>
    </row>
    <row r="70">
      <c r="A70" s="8">
        <v>9.0</v>
      </c>
      <c r="B70" s="9" t="s">
        <v>5297</v>
      </c>
      <c r="C70" s="8">
        <v>34.0</v>
      </c>
      <c r="D70" s="8">
        <v>13.0</v>
      </c>
      <c r="E70" s="8">
        <v>21.0</v>
      </c>
      <c r="F70" s="11">
        <v>0.382</v>
      </c>
      <c r="G70" s="8">
        <v>40.3</v>
      </c>
      <c r="H70" s="8">
        <v>77.6</v>
      </c>
      <c r="I70" s="10">
        <v>29.0</v>
      </c>
      <c r="J70" s="10">
        <v>68.6</v>
      </c>
      <c r="K70" s="8">
        <v>42.2</v>
      </c>
      <c r="L70" s="10">
        <v>5.8</v>
      </c>
      <c r="M70" s="10">
        <v>16.7</v>
      </c>
      <c r="N70" s="8">
        <v>34.6</v>
      </c>
      <c r="O70" s="8">
        <v>13.9</v>
      </c>
      <c r="P70" s="8">
        <v>17.4</v>
      </c>
      <c r="Q70" s="8">
        <v>79.4</v>
      </c>
      <c r="R70" s="10">
        <v>9.0</v>
      </c>
      <c r="S70" s="10">
        <v>26.1</v>
      </c>
      <c r="T70" s="10">
        <v>35.1</v>
      </c>
      <c r="U70" s="10">
        <v>17.3</v>
      </c>
      <c r="V70" s="10">
        <v>13.9</v>
      </c>
      <c r="W70" s="10">
        <v>6.3</v>
      </c>
      <c r="X70" s="10">
        <v>3.7</v>
      </c>
      <c r="Y70" s="10">
        <v>3.6</v>
      </c>
      <c r="Z70" s="8">
        <v>17.4</v>
      </c>
      <c r="AA70" s="8">
        <v>17.6</v>
      </c>
      <c r="AB70" s="8">
        <v>-2.7</v>
      </c>
      <c r="AC70" s="14">
        <v>2019.0</v>
      </c>
    </row>
    <row r="71">
      <c r="A71" s="8">
        <v>10.0</v>
      </c>
      <c r="B71" s="9" t="s">
        <v>5298</v>
      </c>
      <c r="C71" s="8">
        <v>34.0</v>
      </c>
      <c r="D71" s="8">
        <v>10.0</v>
      </c>
      <c r="E71" s="8">
        <v>24.0</v>
      </c>
      <c r="F71" s="11">
        <v>0.294</v>
      </c>
      <c r="G71" s="8">
        <v>40.0</v>
      </c>
      <c r="H71" s="8">
        <v>71.6</v>
      </c>
      <c r="I71" s="10">
        <v>25.9</v>
      </c>
      <c r="J71" s="10">
        <v>66.6</v>
      </c>
      <c r="K71" s="8">
        <v>38.9</v>
      </c>
      <c r="L71" s="10">
        <v>6.4</v>
      </c>
      <c r="M71" s="10">
        <v>19.5</v>
      </c>
      <c r="N71" s="8">
        <v>32.6</v>
      </c>
      <c r="O71" s="8">
        <v>13.5</v>
      </c>
      <c r="P71" s="8">
        <v>16.6</v>
      </c>
      <c r="Q71" s="8">
        <v>81.1</v>
      </c>
      <c r="R71" s="10">
        <v>10.5</v>
      </c>
      <c r="S71" s="10">
        <v>23.4</v>
      </c>
      <c r="T71" s="10">
        <v>33.9</v>
      </c>
      <c r="U71" s="10">
        <v>15.2</v>
      </c>
      <c r="V71" s="10">
        <v>14.6</v>
      </c>
      <c r="W71" s="10">
        <v>7.3</v>
      </c>
      <c r="X71" s="10">
        <v>3.8</v>
      </c>
      <c r="Y71" s="10">
        <v>3.9</v>
      </c>
      <c r="Z71" s="8">
        <v>19.4</v>
      </c>
      <c r="AA71" s="8">
        <v>16.1</v>
      </c>
      <c r="AB71" s="8">
        <v>-5.8</v>
      </c>
      <c r="AC71" s="14">
        <v>2019.0</v>
      </c>
    </row>
    <row r="72">
      <c r="A72" s="8">
        <v>10.0</v>
      </c>
      <c r="B72" s="9" t="s">
        <v>5299</v>
      </c>
      <c r="C72" s="8">
        <v>34.0</v>
      </c>
      <c r="D72" s="8">
        <v>10.0</v>
      </c>
      <c r="E72" s="8">
        <v>24.0</v>
      </c>
      <c r="F72" s="11">
        <v>0.294</v>
      </c>
      <c r="G72" s="8">
        <v>40.0</v>
      </c>
      <c r="H72" s="8">
        <v>77.4</v>
      </c>
      <c r="I72" s="10">
        <v>28.7</v>
      </c>
      <c r="J72" s="10">
        <v>69.4</v>
      </c>
      <c r="K72" s="8">
        <v>41.4</v>
      </c>
      <c r="L72" s="10">
        <v>6.5</v>
      </c>
      <c r="M72" s="10">
        <v>19.6</v>
      </c>
      <c r="N72" s="8">
        <v>33.4</v>
      </c>
      <c r="O72" s="8">
        <v>13.4</v>
      </c>
      <c r="P72" s="8">
        <v>17.0</v>
      </c>
      <c r="Q72" s="8">
        <v>78.8</v>
      </c>
      <c r="R72" s="10">
        <v>9.1</v>
      </c>
      <c r="S72" s="10">
        <v>25.5</v>
      </c>
      <c r="T72" s="10">
        <v>34.6</v>
      </c>
      <c r="U72" s="10">
        <v>19.6</v>
      </c>
      <c r="V72" s="10">
        <v>15.4</v>
      </c>
      <c r="W72" s="10">
        <v>6.8</v>
      </c>
      <c r="X72" s="10">
        <v>3.7</v>
      </c>
      <c r="Y72" s="10">
        <v>4.4</v>
      </c>
      <c r="Z72" s="8">
        <v>20.9</v>
      </c>
      <c r="AA72" s="8">
        <v>16.9</v>
      </c>
      <c r="AB72" s="8">
        <v>-7.3</v>
      </c>
      <c r="AC72" s="14">
        <v>2019.0</v>
      </c>
    </row>
    <row r="73">
      <c r="A73" s="15">
        <v>12.0</v>
      </c>
      <c r="B73" s="9" t="s">
        <v>5300</v>
      </c>
      <c r="C73" s="15">
        <v>34.0</v>
      </c>
      <c r="D73" s="15">
        <v>8.0</v>
      </c>
      <c r="E73" s="15">
        <v>26.0</v>
      </c>
      <c r="F73" s="16">
        <v>0.235</v>
      </c>
      <c r="G73" s="15">
        <v>40.1</v>
      </c>
      <c r="H73" s="15">
        <v>71.2</v>
      </c>
      <c r="I73" s="10">
        <v>25.6</v>
      </c>
      <c r="J73" s="10">
        <v>69.2</v>
      </c>
      <c r="K73" s="15">
        <v>37.1</v>
      </c>
      <c r="L73" s="10">
        <v>6.4</v>
      </c>
      <c r="M73" s="10">
        <v>22.0</v>
      </c>
      <c r="N73" s="15">
        <v>29.0</v>
      </c>
      <c r="O73" s="15">
        <v>13.5</v>
      </c>
      <c r="P73" s="15">
        <v>18.0</v>
      </c>
      <c r="Q73" s="15">
        <v>75.2</v>
      </c>
      <c r="R73" s="10">
        <v>9.9</v>
      </c>
      <c r="S73" s="10">
        <v>26.2</v>
      </c>
      <c r="T73" s="10">
        <v>36.1</v>
      </c>
      <c r="U73" s="10">
        <v>15.7</v>
      </c>
      <c r="V73" s="10">
        <v>14.4</v>
      </c>
      <c r="W73" s="10">
        <v>6.6</v>
      </c>
      <c r="X73" s="10">
        <v>5.4</v>
      </c>
      <c r="Y73" s="10">
        <v>5.0</v>
      </c>
      <c r="Z73" s="15">
        <v>17.6</v>
      </c>
      <c r="AA73" s="15">
        <v>18.6</v>
      </c>
      <c r="AB73" s="15">
        <v>-7.6</v>
      </c>
      <c r="AC73" s="14">
        <v>2019.0</v>
      </c>
    </row>
    <row r="74">
      <c r="A74" s="8">
        <v>1.0</v>
      </c>
      <c r="B74" s="9" t="s">
        <v>5301</v>
      </c>
      <c r="C74" s="8">
        <v>34.0</v>
      </c>
      <c r="D74" s="8">
        <v>26.0</v>
      </c>
      <c r="E74" s="8">
        <v>8.0</v>
      </c>
      <c r="F74" s="11">
        <v>0.765</v>
      </c>
      <c r="G74" s="8">
        <v>40.3</v>
      </c>
      <c r="H74" s="8">
        <v>87.2</v>
      </c>
      <c r="I74" s="10">
        <v>32.1</v>
      </c>
      <c r="J74" s="10">
        <v>68.7</v>
      </c>
      <c r="K74" s="8">
        <v>46.8</v>
      </c>
      <c r="L74" s="10">
        <v>9.0</v>
      </c>
      <c r="M74" s="10">
        <v>24.0</v>
      </c>
      <c r="N74" s="8">
        <v>37.6</v>
      </c>
      <c r="O74" s="8">
        <v>13.9</v>
      </c>
      <c r="P74" s="8">
        <v>17.2</v>
      </c>
      <c r="Q74" s="8">
        <v>80.7</v>
      </c>
      <c r="R74" s="10">
        <v>8.4</v>
      </c>
      <c r="S74" s="10">
        <v>27.1</v>
      </c>
      <c r="T74" s="10">
        <v>35.4</v>
      </c>
      <c r="U74" s="10">
        <v>21.2</v>
      </c>
      <c r="V74" s="10">
        <v>13.4</v>
      </c>
      <c r="W74" s="10">
        <v>7.8</v>
      </c>
      <c r="X74" s="10">
        <v>4.4</v>
      </c>
      <c r="Y74" s="10">
        <v>3.2</v>
      </c>
      <c r="Z74" s="8">
        <v>16.4</v>
      </c>
      <c r="AA74" s="8">
        <v>16.3</v>
      </c>
      <c r="AB74" s="8">
        <v>7.6</v>
      </c>
      <c r="AC74" s="14">
        <v>2018.0</v>
      </c>
    </row>
    <row r="75">
      <c r="A75" s="8">
        <v>2.0</v>
      </c>
      <c r="B75" s="9" t="s">
        <v>5302</v>
      </c>
      <c r="C75" s="8">
        <v>34.0</v>
      </c>
      <c r="D75" s="8">
        <v>23.0</v>
      </c>
      <c r="E75" s="8">
        <v>11.0</v>
      </c>
      <c r="F75" s="11">
        <v>0.676</v>
      </c>
      <c r="G75" s="8">
        <v>40.0</v>
      </c>
      <c r="H75" s="8">
        <v>81.8</v>
      </c>
      <c r="I75" s="10">
        <v>29.9</v>
      </c>
      <c r="J75" s="10">
        <v>70.1</v>
      </c>
      <c r="K75" s="8">
        <v>42.6</v>
      </c>
      <c r="L75" s="10">
        <v>5.9</v>
      </c>
      <c r="M75" s="10">
        <v>18.4</v>
      </c>
      <c r="N75" s="8">
        <v>31.8</v>
      </c>
      <c r="O75" s="8">
        <v>16.2</v>
      </c>
      <c r="P75" s="8">
        <v>21.7</v>
      </c>
      <c r="Q75" s="8">
        <v>74.6</v>
      </c>
      <c r="R75" s="10">
        <v>9.8</v>
      </c>
      <c r="S75" s="10">
        <v>26.0</v>
      </c>
      <c r="T75" s="10">
        <v>35.8</v>
      </c>
      <c r="U75" s="10">
        <v>18.2</v>
      </c>
      <c r="V75" s="10">
        <v>13.4</v>
      </c>
      <c r="W75" s="10">
        <v>7.6</v>
      </c>
      <c r="X75" s="10">
        <v>5.3</v>
      </c>
      <c r="Y75" s="10">
        <v>4.1</v>
      </c>
      <c r="Z75" s="8">
        <v>18.2</v>
      </c>
      <c r="AA75" s="8">
        <v>19.7</v>
      </c>
      <c r="AB75" s="8">
        <v>2.3</v>
      </c>
      <c r="AC75" s="14">
        <v>2018.0</v>
      </c>
    </row>
    <row r="76">
      <c r="A76" s="8">
        <v>3.0</v>
      </c>
      <c r="B76" s="9" t="s">
        <v>5303</v>
      </c>
      <c r="C76" s="8">
        <v>33.0</v>
      </c>
      <c r="D76" s="8">
        <v>21.0</v>
      </c>
      <c r="E76" s="8">
        <v>12.0</v>
      </c>
      <c r="F76" s="11">
        <v>0.636</v>
      </c>
      <c r="G76" s="8">
        <v>40.0</v>
      </c>
      <c r="H76" s="8">
        <v>84.5</v>
      </c>
      <c r="I76" s="10">
        <v>30.5</v>
      </c>
      <c r="J76" s="10">
        <v>68.0</v>
      </c>
      <c r="K76" s="8">
        <v>44.8</v>
      </c>
      <c r="L76" s="10">
        <v>8.4</v>
      </c>
      <c r="M76" s="10">
        <v>23.4</v>
      </c>
      <c r="N76" s="8">
        <v>35.8</v>
      </c>
      <c r="O76" s="8">
        <v>15.2</v>
      </c>
      <c r="P76" s="8">
        <v>17.7</v>
      </c>
      <c r="Q76" s="8">
        <v>85.8</v>
      </c>
      <c r="R76" s="10">
        <v>8.6</v>
      </c>
      <c r="S76" s="10">
        <v>24.0</v>
      </c>
      <c r="T76" s="10">
        <v>32.6</v>
      </c>
      <c r="U76" s="10">
        <v>17.8</v>
      </c>
      <c r="V76" s="10">
        <v>12.2</v>
      </c>
      <c r="W76" s="10">
        <v>7.2</v>
      </c>
      <c r="X76" s="10">
        <v>3.8</v>
      </c>
      <c r="Y76" s="10">
        <v>2.8</v>
      </c>
      <c r="Z76" s="8">
        <v>18.4</v>
      </c>
      <c r="AA76" s="8">
        <v>17.5</v>
      </c>
      <c r="AB76" s="8">
        <v>3.2</v>
      </c>
      <c r="AC76" s="14">
        <v>2018.0</v>
      </c>
    </row>
    <row r="77">
      <c r="A77" s="8">
        <v>4.0</v>
      </c>
      <c r="B77" s="9" t="s">
        <v>5304</v>
      </c>
      <c r="C77" s="8">
        <v>34.0</v>
      </c>
      <c r="D77" s="8">
        <v>21.0</v>
      </c>
      <c r="E77" s="8">
        <v>13.0</v>
      </c>
      <c r="F77" s="11">
        <v>0.618</v>
      </c>
      <c r="G77" s="8">
        <v>40.0</v>
      </c>
      <c r="H77" s="8">
        <v>87.6</v>
      </c>
      <c r="I77" s="10">
        <v>33.6</v>
      </c>
      <c r="J77" s="10">
        <v>72.2</v>
      </c>
      <c r="K77" s="8">
        <v>46.6</v>
      </c>
      <c r="L77" s="10">
        <v>7.6</v>
      </c>
      <c r="M77" s="10">
        <v>20.7</v>
      </c>
      <c r="N77" s="8">
        <v>36.7</v>
      </c>
      <c r="O77" s="8">
        <v>12.7</v>
      </c>
      <c r="P77" s="8">
        <v>17.0</v>
      </c>
      <c r="Q77" s="8">
        <v>74.8</v>
      </c>
      <c r="R77" s="10">
        <v>11.0</v>
      </c>
      <c r="S77" s="10">
        <v>25.9</v>
      </c>
      <c r="T77" s="10">
        <v>36.9</v>
      </c>
      <c r="U77" s="10">
        <v>19.6</v>
      </c>
      <c r="V77" s="10">
        <v>13.5</v>
      </c>
      <c r="W77" s="10">
        <v>7.2</v>
      </c>
      <c r="X77" s="10">
        <v>3.0</v>
      </c>
      <c r="Y77" s="10">
        <v>3.7</v>
      </c>
      <c r="Z77" s="8">
        <v>19.4</v>
      </c>
      <c r="AA77" s="8">
        <v>17.6</v>
      </c>
      <c r="AB77" s="8">
        <v>5.9</v>
      </c>
      <c r="AC77" s="14">
        <v>2018.0</v>
      </c>
    </row>
    <row r="78">
      <c r="A78" s="8">
        <v>5.0</v>
      </c>
      <c r="B78" s="9" t="s">
        <v>5305</v>
      </c>
      <c r="C78" s="8">
        <v>34.0</v>
      </c>
      <c r="D78" s="8">
        <v>20.0</v>
      </c>
      <c r="E78" s="8">
        <v>14.0</v>
      </c>
      <c r="F78" s="11">
        <v>0.588</v>
      </c>
      <c r="G78" s="8">
        <v>40.0</v>
      </c>
      <c r="H78" s="8">
        <v>85.8</v>
      </c>
      <c r="I78" s="10">
        <v>29.9</v>
      </c>
      <c r="J78" s="10">
        <v>65.3</v>
      </c>
      <c r="K78" s="8">
        <v>45.7</v>
      </c>
      <c r="L78" s="10">
        <v>8.5</v>
      </c>
      <c r="M78" s="10">
        <v>23.5</v>
      </c>
      <c r="N78" s="8">
        <v>36.0</v>
      </c>
      <c r="O78" s="8">
        <v>17.5</v>
      </c>
      <c r="P78" s="8">
        <v>20.6</v>
      </c>
      <c r="Q78" s="8">
        <v>84.9</v>
      </c>
      <c r="R78" s="10">
        <v>7.2</v>
      </c>
      <c r="S78" s="10">
        <v>25.4</v>
      </c>
      <c r="T78" s="10">
        <v>32.6</v>
      </c>
      <c r="U78" s="10">
        <v>20.6</v>
      </c>
      <c r="V78" s="10">
        <v>13.6</v>
      </c>
      <c r="W78" s="10">
        <v>5.8</v>
      </c>
      <c r="X78" s="10">
        <v>4.7</v>
      </c>
      <c r="Y78" s="10">
        <v>3.1</v>
      </c>
      <c r="Z78" s="8">
        <v>18.9</v>
      </c>
      <c r="AA78" s="8">
        <v>20.8</v>
      </c>
      <c r="AB78" s="8">
        <v>2.5</v>
      </c>
      <c r="AC78" s="14">
        <v>2018.0</v>
      </c>
    </row>
    <row r="79">
      <c r="A79" s="8">
        <v>6.0</v>
      </c>
      <c r="B79" s="9" t="s">
        <v>5306</v>
      </c>
      <c r="C79" s="8">
        <v>34.0</v>
      </c>
      <c r="D79" s="8">
        <v>19.0</v>
      </c>
      <c r="E79" s="8">
        <v>15.0</v>
      </c>
      <c r="F79" s="11">
        <v>0.559</v>
      </c>
      <c r="G79" s="8">
        <v>40.1</v>
      </c>
      <c r="H79" s="8">
        <v>78.9</v>
      </c>
      <c r="I79" s="10">
        <v>30.2</v>
      </c>
      <c r="J79" s="10">
        <v>66.7</v>
      </c>
      <c r="K79" s="8">
        <v>45.2</v>
      </c>
      <c r="L79" s="10">
        <v>6.0</v>
      </c>
      <c r="M79" s="10">
        <v>17.3</v>
      </c>
      <c r="N79" s="8">
        <v>34.7</v>
      </c>
      <c r="O79" s="8">
        <v>12.6</v>
      </c>
      <c r="P79" s="8">
        <v>15.5</v>
      </c>
      <c r="Q79" s="8">
        <v>81.0</v>
      </c>
      <c r="R79" s="10">
        <v>7.2</v>
      </c>
      <c r="S79" s="10">
        <v>24.1</v>
      </c>
      <c r="T79" s="10">
        <v>31.3</v>
      </c>
      <c r="U79" s="10">
        <v>18.3</v>
      </c>
      <c r="V79" s="10">
        <v>12.1</v>
      </c>
      <c r="W79" s="10">
        <v>7.9</v>
      </c>
      <c r="X79" s="10">
        <v>2.8</v>
      </c>
      <c r="Y79" s="10">
        <v>2.7</v>
      </c>
      <c r="Z79" s="8">
        <v>16.4</v>
      </c>
      <c r="AA79" s="8">
        <v>16.7</v>
      </c>
      <c r="AB79" s="8">
        <v>1.9</v>
      </c>
      <c r="AC79" s="14">
        <v>2018.0</v>
      </c>
    </row>
    <row r="80">
      <c r="A80" s="8">
        <v>7.0</v>
      </c>
      <c r="B80" s="9" t="s">
        <v>5307</v>
      </c>
      <c r="C80" s="8">
        <v>34.0</v>
      </c>
      <c r="D80" s="8">
        <v>18.0</v>
      </c>
      <c r="E80" s="8">
        <v>16.0</v>
      </c>
      <c r="F80" s="11">
        <v>0.529</v>
      </c>
      <c r="G80" s="8">
        <v>40.0</v>
      </c>
      <c r="H80" s="8">
        <v>78.9</v>
      </c>
      <c r="I80" s="10">
        <v>30.4</v>
      </c>
      <c r="J80" s="10">
        <v>67.4</v>
      </c>
      <c r="K80" s="8">
        <v>45.1</v>
      </c>
      <c r="L80" s="10">
        <v>5.4</v>
      </c>
      <c r="M80" s="10">
        <v>15.6</v>
      </c>
      <c r="N80" s="8">
        <v>34.6</v>
      </c>
      <c r="O80" s="8">
        <v>12.9</v>
      </c>
      <c r="P80" s="8">
        <v>16.5</v>
      </c>
      <c r="Q80" s="8">
        <v>77.9</v>
      </c>
      <c r="R80" s="10">
        <v>8.9</v>
      </c>
      <c r="S80" s="10">
        <v>26.3</v>
      </c>
      <c r="T80" s="10">
        <v>35.3</v>
      </c>
      <c r="U80" s="10">
        <v>19.6</v>
      </c>
      <c r="V80" s="10">
        <v>14.2</v>
      </c>
      <c r="W80" s="10">
        <v>6.9</v>
      </c>
      <c r="X80" s="10">
        <v>2.9</v>
      </c>
      <c r="Y80" s="10">
        <v>3.5</v>
      </c>
      <c r="Z80" s="8">
        <v>16.6</v>
      </c>
      <c r="AA80" s="8">
        <v>17.4</v>
      </c>
      <c r="AB80" s="8">
        <v>0.7</v>
      </c>
      <c r="AC80" s="14">
        <v>2018.0</v>
      </c>
    </row>
    <row r="81">
      <c r="A81" s="8">
        <v>8.0</v>
      </c>
      <c r="B81" s="9" t="s">
        <v>5308</v>
      </c>
      <c r="C81" s="8">
        <v>34.0</v>
      </c>
      <c r="D81" s="8">
        <v>15.0</v>
      </c>
      <c r="E81" s="8">
        <v>19.0</v>
      </c>
      <c r="F81" s="11">
        <v>0.441</v>
      </c>
      <c r="G81" s="8">
        <v>40.0</v>
      </c>
      <c r="H81" s="8">
        <v>86.6</v>
      </c>
      <c r="I81" s="10">
        <v>30.5</v>
      </c>
      <c r="J81" s="10">
        <v>69.1</v>
      </c>
      <c r="K81" s="8">
        <v>44.1</v>
      </c>
      <c r="L81" s="10">
        <v>6.7</v>
      </c>
      <c r="M81" s="10">
        <v>22.1</v>
      </c>
      <c r="N81" s="8">
        <v>30.5</v>
      </c>
      <c r="O81" s="8">
        <v>18.9</v>
      </c>
      <c r="P81" s="8">
        <v>23.9</v>
      </c>
      <c r="Q81" s="8">
        <v>79.1</v>
      </c>
      <c r="R81" s="10">
        <v>10.6</v>
      </c>
      <c r="S81" s="10">
        <v>26.1</v>
      </c>
      <c r="T81" s="10">
        <v>36.6</v>
      </c>
      <c r="U81" s="10">
        <v>18.1</v>
      </c>
      <c r="V81" s="10">
        <v>14.1</v>
      </c>
      <c r="W81" s="10">
        <v>6.7</v>
      </c>
      <c r="X81" s="10">
        <v>4.6</v>
      </c>
      <c r="Y81" s="10">
        <v>4.3</v>
      </c>
      <c r="Z81" s="8">
        <v>18.6</v>
      </c>
      <c r="AA81" s="8">
        <v>20.6</v>
      </c>
      <c r="AB81" s="8">
        <v>1.3</v>
      </c>
      <c r="AC81" s="14">
        <v>2018.0</v>
      </c>
    </row>
    <row r="82">
      <c r="A82" s="8">
        <v>9.0</v>
      </c>
      <c r="B82" s="9" t="s">
        <v>5309</v>
      </c>
      <c r="C82" s="8">
        <v>33.0</v>
      </c>
      <c r="D82" s="8">
        <v>14.0</v>
      </c>
      <c r="E82" s="8">
        <v>19.0</v>
      </c>
      <c r="F82" s="11">
        <v>0.424</v>
      </c>
      <c r="G82" s="8">
        <v>40.2</v>
      </c>
      <c r="H82" s="8">
        <v>84.4</v>
      </c>
      <c r="I82" s="10">
        <v>31.3</v>
      </c>
      <c r="J82" s="10">
        <v>70.7</v>
      </c>
      <c r="K82" s="8">
        <v>44.2</v>
      </c>
      <c r="L82" s="10">
        <v>3.8</v>
      </c>
      <c r="M82" s="10">
        <v>10.9</v>
      </c>
      <c r="N82" s="8">
        <v>34.6</v>
      </c>
      <c r="O82" s="8">
        <v>18.1</v>
      </c>
      <c r="P82" s="8">
        <v>23.5</v>
      </c>
      <c r="Q82" s="8">
        <v>77.1</v>
      </c>
      <c r="R82" s="10">
        <v>9.4</v>
      </c>
      <c r="S82" s="10">
        <v>27.5</v>
      </c>
      <c r="T82" s="10">
        <v>36.8</v>
      </c>
      <c r="U82" s="10">
        <v>20.2</v>
      </c>
      <c r="V82" s="10">
        <v>12.8</v>
      </c>
      <c r="W82" s="10">
        <v>6.3</v>
      </c>
      <c r="X82" s="10">
        <v>3.9</v>
      </c>
      <c r="Y82" s="10">
        <v>5.2</v>
      </c>
      <c r="Z82" s="8">
        <v>17.7</v>
      </c>
      <c r="AA82" s="8">
        <v>20.1</v>
      </c>
      <c r="AB82" s="8">
        <v>-2.6</v>
      </c>
      <c r="AC82" s="14">
        <v>2018.0</v>
      </c>
    </row>
    <row r="83">
      <c r="A83" s="8">
        <v>10.0</v>
      </c>
      <c r="B83" s="9" t="s">
        <v>5310</v>
      </c>
      <c r="C83" s="8">
        <v>34.0</v>
      </c>
      <c r="D83" s="8">
        <v>13.0</v>
      </c>
      <c r="E83" s="8">
        <v>21.0</v>
      </c>
      <c r="F83" s="11">
        <v>0.382</v>
      </c>
      <c r="G83" s="8">
        <v>40.6</v>
      </c>
      <c r="H83" s="8">
        <v>83.8</v>
      </c>
      <c r="I83" s="10">
        <v>31.0</v>
      </c>
      <c r="J83" s="10">
        <v>68.5</v>
      </c>
      <c r="K83" s="8">
        <v>45.3</v>
      </c>
      <c r="L83" s="10">
        <v>7.2</v>
      </c>
      <c r="M83" s="10">
        <v>19.7</v>
      </c>
      <c r="N83" s="8">
        <v>36.4</v>
      </c>
      <c r="O83" s="8">
        <v>14.5</v>
      </c>
      <c r="P83" s="8">
        <v>18.2</v>
      </c>
      <c r="Q83" s="8">
        <v>79.8</v>
      </c>
      <c r="R83" s="10">
        <v>8.2</v>
      </c>
      <c r="S83" s="10">
        <v>24.9</v>
      </c>
      <c r="T83" s="10">
        <v>33.1</v>
      </c>
      <c r="U83" s="10">
        <v>21.2</v>
      </c>
      <c r="V83" s="10">
        <v>15.4</v>
      </c>
      <c r="W83" s="10">
        <v>6.7</v>
      </c>
      <c r="X83" s="10">
        <v>3.9</v>
      </c>
      <c r="Y83" s="10">
        <v>4.7</v>
      </c>
      <c r="Z83" s="8">
        <v>18.5</v>
      </c>
      <c r="AA83" s="8">
        <v>17.8</v>
      </c>
      <c r="AB83" s="8">
        <v>-6.3</v>
      </c>
      <c r="AC83" s="14">
        <v>2018.0</v>
      </c>
    </row>
    <row r="84">
      <c r="A84" s="8">
        <v>11.0</v>
      </c>
      <c r="B84" s="9" t="s">
        <v>5311</v>
      </c>
      <c r="C84" s="8">
        <v>34.0</v>
      </c>
      <c r="D84" s="8">
        <v>7.0</v>
      </c>
      <c r="E84" s="8">
        <v>27.0</v>
      </c>
      <c r="F84" s="11">
        <v>0.206</v>
      </c>
      <c r="G84" s="8">
        <v>40.3</v>
      </c>
      <c r="H84" s="8">
        <v>77.7</v>
      </c>
      <c r="I84" s="10">
        <v>29.4</v>
      </c>
      <c r="J84" s="10">
        <v>68.1</v>
      </c>
      <c r="K84" s="8">
        <v>43.2</v>
      </c>
      <c r="L84" s="10">
        <v>6.6</v>
      </c>
      <c r="M84" s="10">
        <v>21.0</v>
      </c>
      <c r="N84" s="8">
        <v>31.7</v>
      </c>
      <c r="O84" s="8">
        <v>12.1</v>
      </c>
      <c r="P84" s="8">
        <v>15.9</v>
      </c>
      <c r="Q84" s="8">
        <v>76.3</v>
      </c>
      <c r="R84" s="10">
        <v>8.6</v>
      </c>
      <c r="S84" s="10">
        <v>25.5</v>
      </c>
      <c r="T84" s="10">
        <v>34.1</v>
      </c>
      <c r="U84" s="10">
        <v>19.5</v>
      </c>
      <c r="V84" s="10">
        <v>14.7</v>
      </c>
      <c r="W84" s="10">
        <v>6.6</v>
      </c>
      <c r="X84" s="10">
        <v>2.7</v>
      </c>
      <c r="Y84" s="10">
        <v>3.5</v>
      </c>
      <c r="Z84" s="8">
        <v>20.7</v>
      </c>
      <c r="AA84" s="8">
        <v>17.0</v>
      </c>
      <c r="AB84" s="8">
        <v>-7.1</v>
      </c>
      <c r="AC84" s="14">
        <v>2018.0</v>
      </c>
    </row>
    <row r="85">
      <c r="A85" s="8">
        <v>12.0</v>
      </c>
      <c r="B85" s="9" t="s">
        <v>5312</v>
      </c>
      <c r="C85" s="8">
        <v>34.0</v>
      </c>
      <c r="D85" s="8">
        <v>6.0</v>
      </c>
      <c r="E85" s="8">
        <v>28.0</v>
      </c>
      <c r="F85" s="11">
        <v>0.176</v>
      </c>
      <c r="G85" s="8">
        <v>40.6</v>
      </c>
      <c r="H85" s="8">
        <v>76.4</v>
      </c>
      <c r="I85" s="10">
        <v>28.9</v>
      </c>
      <c r="J85" s="10">
        <v>71.0</v>
      </c>
      <c r="K85" s="8">
        <v>40.6</v>
      </c>
      <c r="L85" s="10">
        <v>5.6</v>
      </c>
      <c r="M85" s="10">
        <v>17.4</v>
      </c>
      <c r="N85" s="8">
        <v>32.5</v>
      </c>
      <c r="O85" s="8">
        <v>13.0</v>
      </c>
      <c r="P85" s="8">
        <v>16.1</v>
      </c>
      <c r="Q85" s="8">
        <v>81.0</v>
      </c>
      <c r="R85" s="10">
        <v>8.9</v>
      </c>
      <c r="S85" s="10">
        <v>24.1</v>
      </c>
      <c r="T85" s="10">
        <v>33.0</v>
      </c>
      <c r="U85" s="10">
        <v>16.0</v>
      </c>
      <c r="V85" s="10">
        <v>12.1</v>
      </c>
      <c r="W85" s="10">
        <v>6.4</v>
      </c>
      <c r="X85" s="10">
        <v>2.7</v>
      </c>
      <c r="Y85" s="10">
        <v>3.9</v>
      </c>
      <c r="Z85" s="8">
        <v>18.6</v>
      </c>
      <c r="AA85" s="8">
        <v>17.1</v>
      </c>
      <c r="AB85" s="8">
        <v>-9.3</v>
      </c>
      <c r="AC85" s="14">
        <v>2018.0</v>
      </c>
    </row>
    <row r="86">
      <c r="A86" s="8">
        <v>1.0</v>
      </c>
      <c r="B86" s="9" t="s">
        <v>5313</v>
      </c>
      <c r="C86" s="8">
        <v>34.0</v>
      </c>
      <c r="D86" s="8">
        <v>27.0</v>
      </c>
      <c r="E86" s="8">
        <v>7.0</v>
      </c>
      <c r="F86" s="11">
        <v>0.794</v>
      </c>
      <c r="G86" s="8">
        <v>40.0</v>
      </c>
      <c r="H86" s="8">
        <v>85.4</v>
      </c>
      <c r="I86" s="10">
        <v>32.4</v>
      </c>
      <c r="J86" s="10">
        <v>67.7</v>
      </c>
      <c r="K86" s="8">
        <v>47.8</v>
      </c>
      <c r="L86" s="10">
        <v>6.0</v>
      </c>
      <c r="M86" s="10">
        <v>16.1</v>
      </c>
      <c r="N86" s="8">
        <v>37.0</v>
      </c>
      <c r="O86" s="8">
        <v>14.6</v>
      </c>
      <c r="P86" s="8">
        <v>18.4</v>
      </c>
      <c r="Q86" s="8">
        <v>79.4</v>
      </c>
      <c r="R86" s="10">
        <v>9.6</v>
      </c>
      <c r="S86" s="10">
        <v>25.6</v>
      </c>
      <c r="T86" s="10">
        <v>35.2</v>
      </c>
      <c r="U86" s="10">
        <v>20.5</v>
      </c>
      <c r="V86" s="10">
        <v>14.1</v>
      </c>
      <c r="W86" s="10">
        <v>8.1</v>
      </c>
      <c r="X86" s="10">
        <v>3.9</v>
      </c>
      <c r="Y86" s="10">
        <v>3.2</v>
      </c>
      <c r="Z86" s="8">
        <v>16.0</v>
      </c>
      <c r="AA86" s="8">
        <v>18.9</v>
      </c>
      <c r="AB86" s="8">
        <v>11.1</v>
      </c>
      <c r="AC86" s="14">
        <v>2017.0</v>
      </c>
    </row>
    <row r="87">
      <c r="A87" s="8">
        <v>2.0</v>
      </c>
      <c r="B87" s="9" t="s">
        <v>5314</v>
      </c>
      <c r="C87" s="8">
        <v>34.0</v>
      </c>
      <c r="D87" s="8">
        <v>26.0</v>
      </c>
      <c r="E87" s="8">
        <v>8.0</v>
      </c>
      <c r="F87" s="11">
        <v>0.765</v>
      </c>
      <c r="G87" s="8">
        <v>40.5</v>
      </c>
      <c r="H87" s="8">
        <v>83.5</v>
      </c>
      <c r="I87" s="10">
        <v>31.7</v>
      </c>
      <c r="J87" s="10">
        <v>66.1</v>
      </c>
      <c r="K87" s="8">
        <v>47.9</v>
      </c>
      <c r="L87" s="10">
        <v>5.3</v>
      </c>
      <c r="M87" s="10">
        <v>15.6</v>
      </c>
      <c r="N87" s="8">
        <v>34.1</v>
      </c>
      <c r="O87" s="8">
        <v>14.9</v>
      </c>
      <c r="P87" s="8">
        <v>18.0</v>
      </c>
      <c r="Q87" s="8">
        <v>82.4</v>
      </c>
      <c r="R87" s="10">
        <v>6.6</v>
      </c>
      <c r="S87" s="10">
        <v>24.8</v>
      </c>
      <c r="T87" s="10">
        <v>31.4</v>
      </c>
      <c r="U87" s="10">
        <v>18.6</v>
      </c>
      <c r="V87" s="10">
        <v>13.3</v>
      </c>
      <c r="W87" s="10">
        <v>9.3</v>
      </c>
      <c r="X87" s="10">
        <v>3.7</v>
      </c>
      <c r="Y87" s="10">
        <v>3.2</v>
      </c>
      <c r="Z87" s="8">
        <v>16.7</v>
      </c>
      <c r="AA87" s="8">
        <v>18.1</v>
      </c>
      <c r="AB87" s="8">
        <v>8.3</v>
      </c>
      <c r="AC87" s="14">
        <v>2017.0</v>
      </c>
    </row>
    <row r="88">
      <c r="A88" s="8">
        <v>3.0</v>
      </c>
      <c r="B88" s="9" t="s">
        <v>5315</v>
      </c>
      <c r="C88" s="8">
        <v>34.0</v>
      </c>
      <c r="D88" s="8">
        <v>22.0</v>
      </c>
      <c r="E88" s="8">
        <v>12.0</v>
      </c>
      <c r="F88" s="11">
        <v>0.647</v>
      </c>
      <c r="G88" s="8">
        <v>40.1</v>
      </c>
      <c r="H88" s="8">
        <v>79.7</v>
      </c>
      <c r="I88" s="10">
        <v>29.4</v>
      </c>
      <c r="J88" s="10">
        <v>69.1</v>
      </c>
      <c r="K88" s="8">
        <v>42.5</v>
      </c>
      <c r="L88" s="10">
        <v>5.6</v>
      </c>
      <c r="M88" s="10">
        <v>17.0</v>
      </c>
      <c r="N88" s="8">
        <v>33.2</v>
      </c>
      <c r="O88" s="8">
        <v>15.4</v>
      </c>
      <c r="P88" s="8">
        <v>19.7</v>
      </c>
      <c r="Q88" s="8">
        <v>77.9</v>
      </c>
      <c r="R88" s="10">
        <v>10.7</v>
      </c>
      <c r="S88" s="10">
        <v>28.0</v>
      </c>
      <c r="T88" s="10">
        <v>38.7</v>
      </c>
      <c r="U88" s="10">
        <v>16.7</v>
      </c>
      <c r="V88" s="10">
        <v>13.1</v>
      </c>
      <c r="W88" s="10">
        <v>6.1</v>
      </c>
      <c r="X88" s="10">
        <v>3.9</v>
      </c>
      <c r="Y88" s="10">
        <v>3.8</v>
      </c>
      <c r="Z88" s="8">
        <v>19.7</v>
      </c>
      <c r="AA88" s="8">
        <v>18.0</v>
      </c>
      <c r="AB88" s="8">
        <v>3.1</v>
      </c>
      <c r="AC88" s="14">
        <v>2017.0</v>
      </c>
    </row>
    <row r="89">
      <c r="A89" s="8">
        <v>4.0</v>
      </c>
      <c r="B89" s="9" t="s">
        <v>5316</v>
      </c>
      <c r="C89" s="8">
        <v>34.0</v>
      </c>
      <c r="D89" s="8">
        <v>21.0</v>
      </c>
      <c r="E89" s="8">
        <v>13.0</v>
      </c>
      <c r="F89" s="11">
        <v>0.618</v>
      </c>
      <c r="G89" s="8">
        <v>40.0</v>
      </c>
      <c r="H89" s="8">
        <v>86.0</v>
      </c>
      <c r="I89" s="10">
        <v>32.3</v>
      </c>
      <c r="J89" s="10">
        <v>72.1</v>
      </c>
      <c r="K89" s="8">
        <v>44.8</v>
      </c>
      <c r="L89" s="10">
        <v>6.6</v>
      </c>
      <c r="M89" s="10">
        <v>18.0</v>
      </c>
      <c r="N89" s="8">
        <v>36.5</v>
      </c>
      <c r="O89" s="8">
        <v>14.9</v>
      </c>
      <c r="P89" s="8">
        <v>20.0</v>
      </c>
      <c r="Q89" s="8">
        <v>74.2</v>
      </c>
      <c r="R89" s="10">
        <v>9.8</v>
      </c>
      <c r="S89" s="10">
        <v>27.0</v>
      </c>
      <c r="T89" s="10">
        <v>36.7</v>
      </c>
      <c r="U89" s="10">
        <v>17.8</v>
      </c>
      <c r="V89" s="10">
        <v>12.5</v>
      </c>
      <c r="W89" s="10">
        <v>7.7</v>
      </c>
      <c r="X89" s="10">
        <v>2.9</v>
      </c>
      <c r="Y89" s="10">
        <v>3.9</v>
      </c>
      <c r="Z89" s="8">
        <v>18.9</v>
      </c>
      <c r="AA89" s="8">
        <v>18.9</v>
      </c>
      <c r="AB89" s="8">
        <v>4.4</v>
      </c>
      <c r="AC89" s="14">
        <v>2017.0</v>
      </c>
    </row>
    <row r="90">
      <c r="A90" s="8">
        <v>5.0</v>
      </c>
      <c r="B90" s="9" t="s">
        <v>5317</v>
      </c>
      <c r="C90" s="8">
        <v>34.0</v>
      </c>
      <c r="D90" s="8">
        <v>18.0</v>
      </c>
      <c r="E90" s="8">
        <v>16.0</v>
      </c>
      <c r="F90" s="11">
        <v>0.529</v>
      </c>
      <c r="G90" s="8">
        <v>40.4</v>
      </c>
      <c r="H90" s="8">
        <v>81.9</v>
      </c>
      <c r="I90" s="10">
        <v>28.6</v>
      </c>
      <c r="J90" s="10">
        <v>65.0</v>
      </c>
      <c r="K90" s="8">
        <v>44.0</v>
      </c>
      <c r="L90" s="10">
        <v>6.5</v>
      </c>
      <c r="M90" s="10">
        <v>19.1</v>
      </c>
      <c r="N90" s="8">
        <v>33.9</v>
      </c>
      <c r="O90" s="8">
        <v>18.1</v>
      </c>
      <c r="P90" s="8">
        <v>23.0</v>
      </c>
      <c r="Q90" s="8">
        <v>78.8</v>
      </c>
      <c r="R90" s="10">
        <v>7.6</v>
      </c>
      <c r="S90" s="10">
        <v>24.5</v>
      </c>
      <c r="T90" s="10">
        <v>32.1</v>
      </c>
      <c r="U90" s="10">
        <v>17.6</v>
      </c>
      <c r="V90" s="10">
        <v>14.1</v>
      </c>
      <c r="W90" s="10">
        <v>6.4</v>
      </c>
      <c r="X90" s="10">
        <v>4.5</v>
      </c>
      <c r="Y90" s="10">
        <v>3.4</v>
      </c>
      <c r="Z90" s="8">
        <v>21.5</v>
      </c>
      <c r="AA90" s="8">
        <v>21.8</v>
      </c>
      <c r="AB90" s="8">
        <v>0.0</v>
      </c>
      <c r="AC90" s="14">
        <v>2017.0</v>
      </c>
    </row>
    <row r="91">
      <c r="A91" s="8">
        <v>5.0</v>
      </c>
      <c r="B91" s="9" t="s">
        <v>5318</v>
      </c>
      <c r="C91" s="8">
        <v>34.0</v>
      </c>
      <c r="D91" s="8">
        <v>18.0</v>
      </c>
      <c r="E91" s="8">
        <v>16.0</v>
      </c>
      <c r="F91" s="11">
        <v>0.529</v>
      </c>
      <c r="G91" s="8">
        <v>40.3</v>
      </c>
      <c r="H91" s="8">
        <v>81.7</v>
      </c>
      <c r="I91" s="10">
        <v>28.4</v>
      </c>
      <c r="J91" s="10">
        <v>68.3</v>
      </c>
      <c r="K91" s="8">
        <v>41.6</v>
      </c>
      <c r="L91" s="10">
        <v>6.8</v>
      </c>
      <c r="M91" s="10">
        <v>21.5</v>
      </c>
      <c r="N91" s="8">
        <v>31.7</v>
      </c>
      <c r="O91" s="8">
        <v>18.0</v>
      </c>
      <c r="P91" s="8">
        <v>21.4</v>
      </c>
      <c r="Q91" s="8">
        <v>84.3</v>
      </c>
      <c r="R91" s="10">
        <v>10.3</v>
      </c>
      <c r="S91" s="10">
        <v>26.1</v>
      </c>
      <c r="T91" s="10">
        <v>36.3</v>
      </c>
      <c r="U91" s="10">
        <v>16.4</v>
      </c>
      <c r="V91" s="10">
        <v>12.1</v>
      </c>
      <c r="W91" s="10">
        <v>6.3</v>
      </c>
      <c r="X91" s="10">
        <v>4.6</v>
      </c>
      <c r="Y91" s="10">
        <v>3.4</v>
      </c>
      <c r="Z91" s="8">
        <v>18.4</v>
      </c>
      <c r="AA91" s="8">
        <v>19.5</v>
      </c>
      <c r="AB91" s="8">
        <v>0.7</v>
      </c>
      <c r="AC91" s="14">
        <v>2017.0</v>
      </c>
    </row>
    <row r="92">
      <c r="A92" s="8">
        <v>7.0</v>
      </c>
      <c r="B92" s="9" t="s">
        <v>5319</v>
      </c>
      <c r="C92" s="8">
        <v>34.0</v>
      </c>
      <c r="D92" s="8">
        <v>16.0</v>
      </c>
      <c r="E92" s="8">
        <v>18.0</v>
      </c>
      <c r="F92" s="11">
        <v>0.471</v>
      </c>
      <c r="G92" s="8">
        <v>40.6</v>
      </c>
      <c r="H92" s="8">
        <v>86.1</v>
      </c>
      <c r="I92" s="10">
        <v>28.8</v>
      </c>
      <c r="J92" s="10">
        <v>71.0</v>
      </c>
      <c r="K92" s="8">
        <v>40.6</v>
      </c>
      <c r="L92" s="10">
        <v>6.7</v>
      </c>
      <c r="M92" s="10">
        <v>20.9</v>
      </c>
      <c r="N92" s="8">
        <v>31.9</v>
      </c>
      <c r="O92" s="8">
        <v>21.9</v>
      </c>
      <c r="P92" s="8">
        <v>26.6</v>
      </c>
      <c r="Q92" s="8">
        <v>82.3</v>
      </c>
      <c r="R92" s="10">
        <v>11.1</v>
      </c>
      <c r="S92" s="10">
        <v>23.4</v>
      </c>
      <c r="T92" s="10">
        <v>34.5</v>
      </c>
      <c r="U92" s="10">
        <v>15.6</v>
      </c>
      <c r="V92" s="10">
        <v>13.8</v>
      </c>
      <c r="W92" s="10">
        <v>8.2</v>
      </c>
      <c r="X92" s="10">
        <v>3.7</v>
      </c>
      <c r="Y92" s="10">
        <v>5.1</v>
      </c>
      <c r="Z92" s="8">
        <v>20.2</v>
      </c>
      <c r="AA92" s="8">
        <v>21.9</v>
      </c>
      <c r="AB92" s="8">
        <v>-2.6</v>
      </c>
      <c r="AC92" s="14">
        <v>2017.0</v>
      </c>
    </row>
    <row r="93">
      <c r="A93" s="8">
        <v>8.0</v>
      </c>
      <c r="B93" s="9" t="s">
        <v>5320</v>
      </c>
      <c r="C93" s="8">
        <v>34.0</v>
      </c>
      <c r="D93" s="8">
        <v>15.0</v>
      </c>
      <c r="E93" s="8">
        <v>19.0</v>
      </c>
      <c r="F93" s="11">
        <v>0.441</v>
      </c>
      <c r="G93" s="8">
        <v>40.4</v>
      </c>
      <c r="H93" s="8">
        <v>82.6</v>
      </c>
      <c r="I93" s="10">
        <v>30.1</v>
      </c>
      <c r="J93" s="10">
        <v>63.8</v>
      </c>
      <c r="K93" s="8">
        <v>47.3</v>
      </c>
      <c r="L93" s="10">
        <v>7.3</v>
      </c>
      <c r="M93" s="10">
        <v>20.0</v>
      </c>
      <c r="N93" s="8">
        <v>36.3</v>
      </c>
      <c r="O93" s="8">
        <v>15.0</v>
      </c>
      <c r="P93" s="8">
        <v>18.6</v>
      </c>
      <c r="Q93" s="8">
        <v>80.7</v>
      </c>
      <c r="R93" s="10">
        <v>6.4</v>
      </c>
      <c r="S93" s="10">
        <v>24.6</v>
      </c>
      <c r="T93" s="10">
        <v>31.0</v>
      </c>
      <c r="U93" s="10">
        <v>20.2</v>
      </c>
      <c r="V93" s="10">
        <v>14.3</v>
      </c>
      <c r="W93" s="10">
        <v>6.5</v>
      </c>
      <c r="X93" s="10">
        <v>3.2</v>
      </c>
      <c r="Y93" s="10">
        <v>3.3</v>
      </c>
      <c r="Z93" s="8">
        <v>18.1</v>
      </c>
      <c r="AA93" s="8">
        <v>19.0</v>
      </c>
      <c r="AB93" s="8">
        <v>0.0</v>
      </c>
      <c r="AC93" s="14">
        <v>2017.0</v>
      </c>
    </row>
    <row r="94">
      <c r="A94" s="8">
        <v>9.0</v>
      </c>
      <c r="B94" s="9" t="s">
        <v>5321</v>
      </c>
      <c r="C94" s="8">
        <v>34.0</v>
      </c>
      <c r="D94" s="8">
        <v>12.0</v>
      </c>
      <c r="E94" s="8">
        <v>22.0</v>
      </c>
      <c r="F94" s="11">
        <v>0.353</v>
      </c>
      <c r="G94" s="8">
        <v>40.8</v>
      </c>
      <c r="H94" s="8">
        <v>78.9</v>
      </c>
      <c r="I94" s="10">
        <v>29.0</v>
      </c>
      <c r="J94" s="10">
        <v>71.0</v>
      </c>
      <c r="K94" s="8">
        <v>40.9</v>
      </c>
      <c r="L94" s="10">
        <v>4.5</v>
      </c>
      <c r="M94" s="10">
        <v>15.4</v>
      </c>
      <c r="N94" s="8">
        <v>29.1</v>
      </c>
      <c r="O94" s="8">
        <v>16.4</v>
      </c>
      <c r="P94" s="8">
        <v>21.4</v>
      </c>
      <c r="Q94" s="8">
        <v>76.3</v>
      </c>
      <c r="R94" s="10">
        <v>10.1</v>
      </c>
      <c r="S94" s="10">
        <v>25.0</v>
      </c>
      <c r="T94" s="10">
        <v>35.1</v>
      </c>
      <c r="U94" s="10">
        <v>17.6</v>
      </c>
      <c r="V94" s="10">
        <v>13.1</v>
      </c>
      <c r="W94" s="10">
        <v>7.0</v>
      </c>
      <c r="X94" s="10">
        <v>4.6</v>
      </c>
      <c r="Y94" s="10">
        <v>5.2</v>
      </c>
      <c r="Z94" s="8">
        <v>19.5</v>
      </c>
      <c r="AA94" s="8">
        <v>19.8</v>
      </c>
      <c r="AB94" s="8">
        <v>-3.8</v>
      </c>
      <c r="AC94" s="14">
        <v>2017.0</v>
      </c>
    </row>
    <row r="95">
      <c r="A95" s="8">
        <v>9.0</v>
      </c>
      <c r="B95" s="9" t="s">
        <v>5322</v>
      </c>
      <c r="C95" s="8">
        <v>34.0</v>
      </c>
      <c r="D95" s="8">
        <v>12.0</v>
      </c>
      <c r="E95" s="8">
        <v>22.0</v>
      </c>
      <c r="F95" s="11">
        <v>0.353</v>
      </c>
      <c r="G95" s="8">
        <v>40.7</v>
      </c>
      <c r="H95" s="8">
        <v>82.1</v>
      </c>
      <c r="I95" s="10">
        <v>32.3</v>
      </c>
      <c r="J95" s="10">
        <v>70.0</v>
      </c>
      <c r="K95" s="8">
        <v>46.1</v>
      </c>
      <c r="L95" s="10">
        <v>6.4</v>
      </c>
      <c r="M95" s="10">
        <v>17.0</v>
      </c>
      <c r="N95" s="8">
        <v>37.5</v>
      </c>
      <c r="O95" s="8">
        <v>11.1</v>
      </c>
      <c r="P95" s="8">
        <v>14.2</v>
      </c>
      <c r="Q95" s="8">
        <v>78.6</v>
      </c>
      <c r="R95" s="10">
        <v>7.6</v>
      </c>
      <c r="S95" s="10">
        <v>26.2</v>
      </c>
      <c r="T95" s="10">
        <v>33.8</v>
      </c>
      <c r="U95" s="10">
        <v>21.1</v>
      </c>
      <c r="V95" s="10">
        <v>15.9</v>
      </c>
      <c r="W95" s="10">
        <v>5.7</v>
      </c>
      <c r="X95" s="10">
        <v>5.6</v>
      </c>
      <c r="Y95" s="10">
        <v>3.9</v>
      </c>
      <c r="Z95" s="8">
        <v>19.2</v>
      </c>
      <c r="AA95" s="8">
        <v>15.6</v>
      </c>
      <c r="AB95" s="8">
        <v>-5.1</v>
      </c>
      <c r="AC95" s="14">
        <v>2017.0</v>
      </c>
    </row>
    <row r="96">
      <c r="A96" s="8">
        <v>11.0</v>
      </c>
      <c r="B96" s="9" t="s">
        <v>5323</v>
      </c>
      <c r="C96" s="8">
        <v>34.0</v>
      </c>
      <c r="D96" s="8">
        <v>9.0</v>
      </c>
      <c r="E96" s="8">
        <v>25.0</v>
      </c>
      <c r="F96" s="11">
        <v>0.265</v>
      </c>
      <c r="G96" s="8">
        <v>40.3</v>
      </c>
      <c r="H96" s="8">
        <v>75.1</v>
      </c>
      <c r="I96" s="10">
        <v>28.2</v>
      </c>
      <c r="J96" s="10">
        <v>65.8</v>
      </c>
      <c r="K96" s="8">
        <v>42.9</v>
      </c>
      <c r="L96" s="10">
        <v>4.5</v>
      </c>
      <c r="M96" s="10">
        <v>14.7</v>
      </c>
      <c r="N96" s="8">
        <v>30.9</v>
      </c>
      <c r="O96" s="8">
        <v>14.1</v>
      </c>
      <c r="P96" s="8">
        <v>16.7</v>
      </c>
      <c r="Q96" s="8">
        <v>84.2</v>
      </c>
      <c r="R96" s="10">
        <v>7.2</v>
      </c>
      <c r="S96" s="10">
        <v>21.0</v>
      </c>
      <c r="T96" s="10">
        <v>28.2</v>
      </c>
      <c r="U96" s="10">
        <v>15.0</v>
      </c>
      <c r="V96" s="10">
        <v>13.6</v>
      </c>
      <c r="W96" s="10">
        <v>6.6</v>
      </c>
      <c r="X96" s="10">
        <v>3.1</v>
      </c>
      <c r="Y96" s="10">
        <v>3.3</v>
      </c>
      <c r="Z96" s="8">
        <v>19.0</v>
      </c>
      <c r="AA96" s="8">
        <v>18.2</v>
      </c>
      <c r="AB96" s="8">
        <v>-9.2</v>
      </c>
      <c r="AC96" s="14">
        <v>2017.0</v>
      </c>
    </row>
    <row r="97">
      <c r="A97" s="8">
        <v>12.0</v>
      </c>
      <c r="B97" s="9" t="s">
        <v>5324</v>
      </c>
      <c r="C97" s="8">
        <v>34.0</v>
      </c>
      <c r="D97" s="8">
        <v>8.0</v>
      </c>
      <c r="E97" s="8">
        <v>26.0</v>
      </c>
      <c r="F97" s="11">
        <v>0.235</v>
      </c>
      <c r="G97" s="8">
        <v>40.3</v>
      </c>
      <c r="H97" s="8">
        <v>74.4</v>
      </c>
      <c r="I97" s="10">
        <v>28.1</v>
      </c>
      <c r="J97" s="10">
        <v>65.6</v>
      </c>
      <c r="K97" s="8">
        <v>42.9</v>
      </c>
      <c r="L97" s="10">
        <v>4.8</v>
      </c>
      <c r="M97" s="10">
        <v>14.3</v>
      </c>
      <c r="N97" s="8">
        <v>33.3</v>
      </c>
      <c r="O97" s="8">
        <v>13.4</v>
      </c>
      <c r="P97" s="8">
        <v>17.4</v>
      </c>
      <c r="Q97" s="8">
        <v>76.9</v>
      </c>
      <c r="R97" s="10">
        <v>9.2</v>
      </c>
      <c r="S97" s="10">
        <v>24.1</v>
      </c>
      <c r="T97" s="10">
        <v>33.3</v>
      </c>
      <c r="U97" s="10">
        <v>17.5</v>
      </c>
      <c r="V97" s="10">
        <v>16.4</v>
      </c>
      <c r="W97" s="10">
        <v>6.7</v>
      </c>
      <c r="X97" s="10">
        <v>3.0</v>
      </c>
      <c r="Y97" s="10">
        <v>4.8</v>
      </c>
      <c r="Z97" s="8">
        <v>19.1</v>
      </c>
      <c r="AA97" s="8">
        <v>16.5</v>
      </c>
      <c r="AB97" s="8">
        <v>-7.0</v>
      </c>
      <c r="AC97" s="14">
        <v>2017.0</v>
      </c>
    </row>
    <row r="98">
      <c r="A98" s="8">
        <v>1.0</v>
      </c>
      <c r="B98" s="9" t="s">
        <v>5325</v>
      </c>
      <c r="C98" s="8">
        <v>34.0</v>
      </c>
      <c r="D98" s="8">
        <v>28.0</v>
      </c>
      <c r="E98" s="8">
        <v>6.0</v>
      </c>
      <c r="F98" s="11">
        <v>0.824</v>
      </c>
      <c r="G98" s="8">
        <v>40.6</v>
      </c>
      <c r="H98" s="8">
        <v>85.8</v>
      </c>
      <c r="I98" s="10">
        <v>32.2</v>
      </c>
      <c r="J98" s="10">
        <v>68.4</v>
      </c>
      <c r="K98" s="8">
        <v>47.1</v>
      </c>
      <c r="L98" s="10">
        <v>4.0</v>
      </c>
      <c r="M98" s="10">
        <v>11.9</v>
      </c>
      <c r="N98" s="8">
        <v>33.7</v>
      </c>
      <c r="O98" s="8">
        <v>17.4</v>
      </c>
      <c r="P98" s="8">
        <v>21.5</v>
      </c>
      <c r="Q98" s="8">
        <v>80.6</v>
      </c>
      <c r="R98" s="10">
        <v>9.6</v>
      </c>
      <c r="S98" s="10">
        <v>26.2</v>
      </c>
      <c r="T98" s="10">
        <v>35.8</v>
      </c>
      <c r="U98" s="10">
        <v>20.0</v>
      </c>
      <c r="V98" s="10">
        <v>13.5</v>
      </c>
      <c r="W98" s="10">
        <v>8.2</v>
      </c>
      <c r="X98" s="10">
        <v>4.6</v>
      </c>
      <c r="Y98" s="10">
        <v>3.4</v>
      </c>
      <c r="Z98" s="8">
        <v>19.0</v>
      </c>
      <c r="AA98" s="8">
        <v>20.6</v>
      </c>
      <c r="AB98" s="8">
        <v>8.8</v>
      </c>
      <c r="AC98" s="14">
        <v>2016.0</v>
      </c>
    </row>
    <row r="99">
      <c r="A99" s="8">
        <v>2.0</v>
      </c>
      <c r="B99" s="9" t="s">
        <v>5326</v>
      </c>
      <c r="C99" s="8">
        <v>34.0</v>
      </c>
      <c r="D99" s="8">
        <v>26.0</v>
      </c>
      <c r="E99" s="8">
        <v>8.0</v>
      </c>
      <c r="F99" s="11">
        <v>0.765</v>
      </c>
      <c r="G99" s="8">
        <v>40.3</v>
      </c>
      <c r="H99" s="8">
        <v>83.0</v>
      </c>
      <c r="I99" s="10">
        <v>31.2</v>
      </c>
      <c r="J99" s="10">
        <v>64.1</v>
      </c>
      <c r="K99" s="8">
        <v>48.7</v>
      </c>
      <c r="L99" s="10">
        <v>5.9</v>
      </c>
      <c r="M99" s="10">
        <v>15.7</v>
      </c>
      <c r="N99" s="8">
        <v>37.5</v>
      </c>
      <c r="O99" s="8">
        <v>14.7</v>
      </c>
      <c r="P99" s="8">
        <v>18.6</v>
      </c>
      <c r="Q99" s="8">
        <v>79.1</v>
      </c>
      <c r="R99" s="10">
        <v>6.7</v>
      </c>
      <c r="S99" s="10">
        <v>24.8</v>
      </c>
      <c r="T99" s="10">
        <v>31.5</v>
      </c>
      <c r="U99" s="10">
        <v>20.4</v>
      </c>
      <c r="V99" s="10">
        <v>13.6</v>
      </c>
      <c r="W99" s="10">
        <v>8.0</v>
      </c>
      <c r="X99" s="10">
        <v>3.8</v>
      </c>
      <c r="Y99" s="10">
        <v>2.6</v>
      </c>
      <c r="Z99" s="8">
        <v>16.4</v>
      </c>
      <c r="AA99" s="8">
        <v>18.3</v>
      </c>
      <c r="AB99" s="8">
        <v>7.1</v>
      </c>
      <c r="AC99" s="14">
        <v>2016.0</v>
      </c>
    </row>
    <row r="100">
      <c r="A100" s="8">
        <v>3.0</v>
      </c>
      <c r="B100" s="9" t="s">
        <v>5327</v>
      </c>
      <c r="C100" s="8">
        <v>34.0</v>
      </c>
      <c r="D100" s="8">
        <v>21.0</v>
      </c>
      <c r="E100" s="8">
        <v>13.0</v>
      </c>
      <c r="F100" s="11">
        <v>0.618</v>
      </c>
      <c r="G100" s="8">
        <v>41.0</v>
      </c>
      <c r="H100" s="8">
        <v>81.6</v>
      </c>
      <c r="I100" s="10">
        <v>30.1</v>
      </c>
      <c r="J100" s="10">
        <v>69.3</v>
      </c>
      <c r="K100" s="8">
        <v>43.4</v>
      </c>
      <c r="L100" s="10">
        <v>4.5</v>
      </c>
      <c r="M100" s="10">
        <v>12.4</v>
      </c>
      <c r="N100" s="8">
        <v>36.3</v>
      </c>
      <c r="O100" s="8">
        <v>17.0</v>
      </c>
      <c r="P100" s="8">
        <v>21.9</v>
      </c>
      <c r="Q100" s="8">
        <v>77.7</v>
      </c>
      <c r="R100" s="10">
        <v>10.6</v>
      </c>
      <c r="S100" s="10">
        <v>27.9</v>
      </c>
      <c r="T100" s="10">
        <v>38.6</v>
      </c>
      <c r="U100" s="10">
        <v>18.7</v>
      </c>
      <c r="V100" s="10">
        <v>14.6</v>
      </c>
      <c r="W100" s="10">
        <v>7.1</v>
      </c>
      <c r="X100" s="10">
        <v>4.7</v>
      </c>
      <c r="Y100" s="10">
        <v>4.3</v>
      </c>
      <c r="Z100" s="8">
        <v>20.1</v>
      </c>
      <c r="AA100" s="8">
        <v>18.9</v>
      </c>
      <c r="AB100" s="8">
        <v>0.8</v>
      </c>
      <c r="AC100" s="14">
        <v>2016.0</v>
      </c>
    </row>
    <row r="101">
      <c r="A101" s="8">
        <v>4.0</v>
      </c>
      <c r="B101" s="9" t="s">
        <v>5328</v>
      </c>
      <c r="C101" s="8">
        <v>34.0</v>
      </c>
      <c r="D101" s="8">
        <v>18.0</v>
      </c>
      <c r="E101" s="8">
        <v>16.0</v>
      </c>
      <c r="F101" s="11">
        <v>0.529</v>
      </c>
      <c r="G101" s="8">
        <v>40.5</v>
      </c>
      <c r="H101" s="8">
        <v>86.2</v>
      </c>
      <c r="I101" s="10">
        <v>33.3</v>
      </c>
      <c r="J101" s="10">
        <v>72.0</v>
      </c>
      <c r="K101" s="8">
        <v>46.2</v>
      </c>
      <c r="L101" s="10">
        <v>4.1</v>
      </c>
      <c r="M101" s="10">
        <v>11.0</v>
      </c>
      <c r="N101" s="8">
        <v>36.8</v>
      </c>
      <c r="O101" s="8">
        <v>15.6</v>
      </c>
      <c r="P101" s="8">
        <v>18.8</v>
      </c>
      <c r="Q101" s="8">
        <v>83.1</v>
      </c>
      <c r="R101" s="10">
        <v>10.2</v>
      </c>
      <c r="S101" s="10">
        <v>25.5</v>
      </c>
      <c r="T101" s="10">
        <v>35.6</v>
      </c>
      <c r="U101" s="10">
        <v>18.2</v>
      </c>
      <c r="V101" s="10">
        <v>12.1</v>
      </c>
      <c r="W101" s="10">
        <v>6.9</v>
      </c>
      <c r="X101" s="10">
        <v>5.1</v>
      </c>
      <c r="Y101" s="10">
        <v>4.1</v>
      </c>
      <c r="Z101" s="8">
        <v>19.7</v>
      </c>
      <c r="AA101" s="8">
        <v>17.9</v>
      </c>
      <c r="AB101" s="8">
        <v>0.6</v>
      </c>
      <c r="AC101" s="14">
        <v>2016.0</v>
      </c>
    </row>
    <row r="102">
      <c r="A102" s="8">
        <v>5.0</v>
      </c>
      <c r="B102" s="9" t="s">
        <v>5329</v>
      </c>
      <c r="C102" s="8">
        <v>34.0</v>
      </c>
      <c r="D102" s="8">
        <v>17.0</v>
      </c>
      <c r="E102" s="8">
        <v>17.0</v>
      </c>
      <c r="F102" s="11">
        <v>0.5</v>
      </c>
      <c r="G102" s="8">
        <v>40.9</v>
      </c>
      <c r="H102" s="8">
        <v>81.8</v>
      </c>
      <c r="I102" s="10">
        <v>29.0</v>
      </c>
      <c r="J102" s="10">
        <v>68.6</v>
      </c>
      <c r="K102" s="8">
        <v>42.2</v>
      </c>
      <c r="L102" s="10">
        <v>3.7</v>
      </c>
      <c r="M102" s="10">
        <v>13.0</v>
      </c>
      <c r="N102" s="8">
        <v>28.7</v>
      </c>
      <c r="O102" s="8">
        <v>20.1</v>
      </c>
      <c r="P102" s="8">
        <v>26.7</v>
      </c>
      <c r="Q102" s="8">
        <v>75.1</v>
      </c>
      <c r="R102" s="10">
        <v>10.9</v>
      </c>
      <c r="S102" s="10">
        <v>25.5</v>
      </c>
      <c r="T102" s="10">
        <v>36.5</v>
      </c>
      <c r="U102" s="10">
        <v>15.0</v>
      </c>
      <c r="V102" s="10">
        <v>13.9</v>
      </c>
      <c r="W102" s="10">
        <v>7.2</v>
      </c>
      <c r="X102" s="10">
        <v>5.0</v>
      </c>
      <c r="Y102" s="10">
        <v>5.3</v>
      </c>
      <c r="Z102" s="8">
        <v>20.0</v>
      </c>
      <c r="AA102" s="8">
        <v>21.6</v>
      </c>
      <c r="AB102" s="8">
        <v>-2.2</v>
      </c>
      <c r="AC102" s="14">
        <v>2016.0</v>
      </c>
    </row>
    <row r="103">
      <c r="A103" s="8">
        <v>5.0</v>
      </c>
      <c r="B103" s="9" t="s">
        <v>5330</v>
      </c>
      <c r="C103" s="8">
        <v>34.0</v>
      </c>
      <c r="D103" s="8">
        <v>17.0</v>
      </c>
      <c r="E103" s="8">
        <v>17.0</v>
      </c>
      <c r="F103" s="11">
        <v>0.5</v>
      </c>
      <c r="G103" s="8">
        <v>40.3</v>
      </c>
      <c r="H103" s="8">
        <v>80.5</v>
      </c>
      <c r="I103" s="10">
        <v>29.2</v>
      </c>
      <c r="J103" s="10">
        <v>65.4</v>
      </c>
      <c r="K103" s="8">
        <v>44.7</v>
      </c>
      <c r="L103" s="10">
        <v>5.1</v>
      </c>
      <c r="M103" s="10">
        <v>15.9</v>
      </c>
      <c r="N103" s="8">
        <v>32.1</v>
      </c>
      <c r="O103" s="8">
        <v>16.9</v>
      </c>
      <c r="P103" s="8">
        <v>20.0</v>
      </c>
      <c r="Q103" s="8">
        <v>84.5</v>
      </c>
      <c r="R103" s="10">
        <v>8.5</v>
      </c>
      <c r="S103" s="10">
        <v>22.4</v>
      </c>
      <c r="T103" s="10">
        <v>30.9</v>
      </c>
      <c r="U103" s="10">
        <v>17.7</v>
      </c>
      <c r="V103" s="10">
        <v>14.6</v>
      </c>
      <c r="W103" s="10">
        <v>8.8</v>
      </c>
      <c r="X103" s="10">
        <v>2.4</v>
      </c>
      <c r="Y103" s="10">
        <v>4.1</v>
      </c>
      <c r="Z103" s="8">
        <v>20.8</v>
      </c>
      <c r="AA103" s="8">
        <v>19.7</v>
      </c>
      <c r="AB103" s="8">
        <v>-0.4</v>
      </c>
      <c r="AC103" s="14">
        <v>2016.0</v>
      </c>
    </row>
    <row r="104">
      <c r="A104" s="8">
        <v>7.0</v>
      </c>
      <c r="B104" s="9" t="s">
        <v>5331</v>
      </c>
      <c r="C104" s="8">
        <v>34.0</v>
      </c>
      <c r="D104" s="8">
        <v>16.0</v>
      </c>
      <c r="E104" s="8">
        <v>18.0</v>
      </c>
      <c r="F104" s="11">
        <v>0.471</v>
      </c>
      <c r="G104" s="8">
        <v>40.6</v>
      </c>
      <c r="H104" s="8">
        <v>84.6</v>
      </c>
      <c r="I104" s="10">
        <v>29.4</v>
      </c>
      <c r="J104" s="10">
        <v>64.8</v>
      </c>
      <c r="K104" s="8">
        <v>45.3</v>
      </c>
      <c r="L104" s="10">
        <v>6.1</v>
      </c>
      <c r="M104" s="10">
        <v>17.9</v>
      </c>
      <c r="N104" s="8">
        <v>34.3</v>
      </c>
      <c r="O104" s="8">
        <v>19.6</v>
      </c>
      <c r="P104" s="8">
        <v>23.4</v>
      </c>
      <c r="Q104" s="8">
        <v>84.0</v>
      </c>
      <c r="R104" s="10">
        <v>7.5</v>
      </c>
      <c r="S104" s="10">
        <v>24.9</v>
      </c>
      <c r="T104" s="10">
        <v>32.4</v>
      </c>
      <c r="U104" s="10">
        <v>16.8</v>
      </c>
      <c r="V104" s="10">
        <v>13.8</v>
      </c>
      <c r="W104" s="10">
        <v>7.2</v>
      </c>
      <c r="X104" s="10">
        <v>5.3</v>
      </c>
      <c r="Y104" s="10">
        <v>2.7</v>
      </c>
      <c r="Z104" s="8">
        <v>20.5</v>
      </c>
      <c r="AA104" s="8">
        <v>20.6</v>
      </c>
      <c r="AB104" s="8">
        <v>1.3</v>
      </c>
      <c r="AC104" s="14">
        <v>2016.0</v>
      </c>
    </row>
    <row r="105">
      <c r="A105" s="8">
        <v>7.0</v>
      </c>
      <c r="B105" s="9" t="s">
        <v>5332</v>
      </c>
      <c r="C105" s="8">
        <v>34.0</v>
      </c>
      <c r="D105" s="8">
        <v>16.0</v>
      </c>
      <c r="E105" s="8">
        <v>18.0</v>
      </c>
      <c r="F105" s="11">
        <v>0.471</v>
      </c>
      <c r="G105" s="8">
        <v>40.1</v>
      </c>
      <c r="H105" s="8">
        <v>80.8</v>
      </c>
      <c r="I105" s="10">
        <v>28.9</v>
      </c>
      <c r="J105" s="10">
        <v>63.2</v>
      </c>
      <c r="K105" s="8">
        <v>45.7</v>
      </c>
      <c r="L105" s="10">
        <v>7.2</v>
      </c>
      <c r="M105" s="10">
        <v>20.2</v>
      </c>
      <c r="N105" s="8">
        <v>35.5</v>
      </c>
      <c r="O105" s="8">
        <v>15.8</v>
      </c>
      <c r="P105" s="8">
        <v>19.0</v>
      </c>
      <c r="Q105" s="8">
        <v>83.3</v>
      </c>
      <c r="R105" s="10">
        <v>6.8</v>
      </c>
      <c r="S105" s="10">
        <v>24.5</v>
      </c>
      <c r="T105" s="10">
        <v>31.3</v>
      </c>
      <c r="U105" s="10">
        <v>18.9</v>
      </c>
      <c r="V105" s="10">
        <v>14.4</v>
      </c>
      <c r="W105" s="10">
        <v>6.3</v>
      </c>
      <c r="X105" s="10">
        <v>3.6</v>
      </c>
      <c r="Y105" s="10">
        <v>3.1</v>
      </c>
      <c r="Z105" s="8">
        <v>17.3</v>
      </c>
      <c r="AA105" s="8">
        <v>19.5</v>
      </c>
      <c r="AB105" s="8">
        <v>0.6</v>
      </c>
      <c r="AC105" s="14">
        <v>2016.0</v>
      </c>
    </row>
    <row r="106">
      <c r="A106" s="8">
        <v>9.0</v>
      </c>
      <c r="B106" s="9" t="s">
        <v>5333</v>
      </c>
      <c r="C106" s="8">
        <v>34.0</v>
      </c>
      <c r="D106" s="8">
        <v>14.0</v>
      </c>
      <c r="E106" s="8">
        <v>20.0</v>
      </c>
      <c r="F106" s="11">
        <v>0.412</v>
      </c>
      <c r="G106" s="8">
        <v>40.9</v>
      </c>
      <c r="H106" s="8">
        <v>83.0</v>
      </c>
      <c r="I106" s="10">
        <v>31.5</v>
      </c>
      <c r="J106" s="10">
        <v>71.7</v>
      </c>
      <c r="K106" s="8">
        <v>43.9</v>
      </c>
      <c r="L106" s="10">
        <v>5.6</v>
      </c>
      <c r="M106" s="10">
        <v>18.3</v>
      </c>
      <c r="N106" s="8">
        <v>30.8</v>
      </c>
      <c r="O106" s="8">
        <v>14.4</v>
      </c>
      <c r="P106" s="8">
        <v>20.1</v>
      </c>
      <c r="Q106" s="8">
        <v>71.5</v>
      </c>
      <c r="R106" s="10">
        <v>10.8</v>
      </c>
      <c r="S106" s="10">
        <v>23.3</v>
      </c>
      <c r="T106" s="10">
        <v>34.1</v>
      </c>
      <c r="U106" s="10">
        <v>16.7</v>
      </c>
      <c r="V106" s="10">
        <v>14.2</v>
      </c>
      <c r="W106" s="10">
        <v>8.4</v>
      </c>
      <c r="X106" s="10">
        <v>3.4</v>
      </c>
      <c r="Y106" s="10">
        <v>4.5</v>
      </c>
      <c r="Z106" s="8">
        <v>21.4</v>
      </c>
      <c r="AA106" s="8">
        <v>18.6</v>
      </c>
      <c r="AB106" s="8">
        <v>-1.4</v>
      </c>
      <c r="AC106" s="14">
        <v>2016.0</v>
      </c>
    </row>
    <row r="107">
      <c r="A107" s="8">
        <v>10.0</v>
      </c>
      <c r="B107" s="9" t="s">
        <v>5334</v>
      </c>
      <c r="C107" s="8">
        <v>34.0</v>
      </c>
      <c r="D107" s="8">
        <v>13.0</v>
      </c>
      <c r="E107" s="8">
        <v>21.0</v>
      </c>
      <c r="F107" s="11">
        <v>0.382</v>
      </c>
      <c r="G107" s="8">
        <v>40.9</v>
      </c>
      <c r="H107" s="8">
        <v>80.7</v>
      </c>
      <c r="I107" s="10">
        <v>28.1</v>
      </c>
      <c r="J107" s="10">
        <v>66.4</v>
      </c>
      <c r="K107" s="8">
        <v>42.3</v>
      </c>
      <c r="L107" s="10">
        <v>7.1</v>
      </c>
      <c r="M107" s="10">
        <v>19.7</v>
      </c>
      <c r="N107" s="8">
        <v>35.8</v>
      </c>
      <c r="O107" s="8">
        <v>17.5</v>
      </c>
      <c r="P107" s="8">
        <v>21.9</v>
      </c>
      <c r="Q107" s="8">
        <v>80.0</v>
      </c>
      <c r="R107" s="10">
        <v>8.2</v>
      </c>
      <c r="S107" s="10">
        <v>24.5</v>
      </c>
      <c r="T107" s="10">
        <v>32.7</v>
      </c>
      <c r="U107" s="10">
        <v>17.4</v>
      </c>
      <c r="V107" s="10">
        <v>12.7</v>
      </c>
      <c r="W107" s="10">
        <v>6.3</v>
      </c>
      <c r="X107" s="10">
        <v>3.2</v>
      </c>
      <c r="Y107" s="10">
        <v>4.1</v>
      </c>
      <c r="Z107" s="8">
        <v>19.7</v>
      </c>
      <c r="AA107" s="8">
        <v>20.4</v>
      </c>
      <c r="AB107" s="8">
        <v>-1.5</v>
      </c>
      <c r="AC107" s="14">
        <v>2016.0</v>
      </c>
    </row>
    <row r="108">
      <c r="A108" s="8">
        <v>11.0</v>
      </c>
      <c r="B108" s="9" t="s">
        <v>5335</v>
      </c>
      <c r="C108" s="8">
        <v>34.0</v>
      </c>
      <c r="D108" s="8">
        <v>11.0</v>
      </c>
      <c r="E108" s="8">
        <v>23.0</v>
      </c>
      <c r="F108" s="11">
        <v>0.324</v>
      </c>
      <c r="G108" s="8">
        <v>40.9</v>
      </c>
      <c r="H108" s="8">
        <v>82.6</v>
      </c>
      <c r="I108" s="10">
        <v>28.1</v>
      </c>
      <c r="J108" s="10">
        <v>70.2</v>
      </c>
      <c r="K108" s="8">
        <v>40.0</v>
      </c>
      <c r="L108" s="10">
        <v>7.0</v>
      </c>
      <c r="M108" s="10">
        <v>21.8</v>
      </c>
      <c r="N108" s="8">
        <v>32.2</v>
      </c>
      <c r="O108" s="8">
        <v>19.4</v>
      </c>
      <c r="P108" s="8">
        <v>24.2</v>
      </c>
      <c r="Q108" s="8">
        <v>80.4</v>
      </c>
      <c r="R108" s="10">
        <v>11.0</v>
      </c>
      <c r="S108" s="10">
        <v>23.1</v>
      </c>
      <c r="T108" s="10">
        <v>34.1</v>
      </c>
      <c r="U108" s="10">
        <v>15.3</v>
      </c>
      <c r="V108" s="10">
        <v>14.0</v>
      </c>
      <c r="W108" s="10">
        <v>6.5</v>
      </c>
      <c r="X108" s="10">
        <v>3.5</v>
      </c>
      <c r="Y108" s="10">
        <v>5.9</v>
      </c>
      <c r="Z108" s="8">
        <v>20.6</v>
      </c>
      <c r="AA108" s="8">
        <v>21.9</v>
      </c>
      <c r="AB108" s="8">
        <v>-5.6</v>
      </c>
      <c r="AC108" s="14">
        <v>2016.0</v>
      </c>
    </row>
    <row r="109">
      <c r="A109" s="8">
        <v>12.0</v>
      </c>
      <c r="B109" s="9" t="s">
        <v>5336</v>
      </c>
      <c r="C109" s="8">
        <v>34.0</v>
      </c>
      <c r="D109" s="8">
        <v>7.0</v>
      </c>
      <c r="E109" s="8">
        <v>27.0</v>
      </c>
      <c r="F109" s="11">
        <v>0.206</v>
      </c>
      <c r="G109" s="8">
        <v>40.4</v>
      </c>
      <c r="H109" s="8">
        <v>72.0</v>
      </c>
      <c r="I109" s="10">
        <v>26.6</v>
      </c>
      <c r="J109" s="10">
        <v>65.6</v>
      </c>
      <c r="K109" s="8">
        <v>40.5</v>
      </c>
      <c r="L109" s="10">
        <v>4.5</v>
      </c>
      <c r="M109" s="10">
        <v>14.9</v>
      </c>
      <c r="N109" s="8">
        <v>29.9</v>
      </c>
      <c r="O109" s="8">
        <v>14.4</v>
      </c>
      <c r="P109" s="8">
        <v>18.1</v>
      </c>
      <c r="Q109" s="8">
        <v>79.8</v>
      </c>
      <c r="R109" s="10">
        <v>8.4</v>
      </c>
      <c r="S109" s="10">
        <v>23.5</v>
      </c>
      <c r="T109" s="10">
        <v>31.9</v>
      </c>
      <c r="U109" s="10">
        <v>16.2</v>
      </c>
      <c r="V109" s="10">
        <v>14.1</v>
      </c>
      <c r="W109" s="10">
        <v>7.1</v>
      </c>
      <c r="X109" s="10">
        <v>3.8</v>
      </c>
      <c r="Y109" s="10">
        <v>4.4</v>
      </c>
      <c r="Z109" s="8">
        <v>20.1</v>
      </c>
      <c r="AA109" s="8">
        <v>17.8</v>
      </c>
      <c r="AB109" s="8">
        <v>-8.2</v>
      </c>
      <c r="AC109" s="14">
        <v>2016.0</v>
      </c>
    </row>
    <row r="110">
      <c r="A110" s="8">
        <v>1.0</v>
      </c>
      <c r="B110" s="9" t="s">
        <v>5337</v>
      </c>
      <c r="C110" s="8">
        <v>34.0</v>
      </c>
      <c r="D110" s="8">
        <v>23.0</v>
      </c>
      <c r="E110" s="8">
        <v>11.0</v>
      </c>
      <c r="F110" s="11">
        <v>0.676</v>
      </c>
      <c r="G110" s="8">
        <v>40.3</v>
      </c>
      <c r="H110" s="8">
        <v>74.4</v>
      </c>
      <c r="I110" s="10">
        <v>27.6</v>
      </c>
      <c r="J110" s="10">
        <v>64.9</v>
      </c>
      <c r="K110" s="8">
        <v>42.6</v>
      </c>
      <c r="L110" s="10">
        <v>3.8</v>
      </c>
      <c r="M110" s="10">
        <v>12.2</v>
      </c>
      <c r="N110" s="8">
        <v>30.9</v>
      </c>
      <c r="O110" s="8">
        <v>15.3</v>
      </c>
      <c r="P110" s="8">
        <v>19.8</v>
      </c>
      <c r="Q110" s="8">
        <v>77.3</v>
      </c>
      <c r="R110" s="10">
        <v>9.9</v>
      </c>
      <c r="S110" s="10">
        <v>26.8</v>
      </c>
      <c r="T110" s="10">
        <v>36.7</v>
      </c>
      <c r="U110" s="10">
        <v>16.7</v>
      </c>
      <c r="V110" s="10">
        <v>14.6</v>
      </c>
      <c r="W110" s="10">
        <v>7.4</v>
      </c>
      <c r="X110" s="10">
        <v>4.3</v>
      </c>
      <c r="Y110" s="10">
        <v>3.9</v>
      </c>
      <c r="Z110" s="8">
        <v>18.1</v>
      </c>
      <c r="AA110" s="8">
        <v>18.6</v>
      </c>
      <c r="AB110" s="8">
        <v>3.3</v>
      </c>
      <c r="AC110" s="14">
        <v>2015.0</v>
      </c>
    </row>
    <row r="111">
      <c r="A111" s="8">
        <v>2.0</v>
      </c>
      <c r="B111" s="9" t="s">
        <v>5338</v>
      </c>
      <c r="C111" s="8">
        <v>34.0</v>
      </c>
      <c r="D111" s="8">
        <v>22.0</v>
      </c>
      <c r="E111" s="8">
        <v>12.0</v>
      </c>
      <c r="F111" s="11">
        <v>0.647</v>
      </c>
      <c r="G111" s="8">
        <v>40.1</v>
      </c>
      <c r="H111" s="8">
        <v>75.5</v>
      </c>
      <c r="I111" s="10">
        <v>28.9</v>
      </c>
      <c r="J111" s="10">
        <v>65.7</v>
      </c>
      <c r="K111" s="8">
        <v>44.1</v>
      </c>
      <c r="L111" s="10">
        <v>4.1</v>
      </c>
      <c r="M111" s="10">
        <v>12.3</v>
      </c>
      <c r="N111" s="8">
        <v>33.2</v>
      </c>
      <c r="O111" s="8">
        <v>13.5</v>
      </c>
      <c r="P111" s="8">
        <v>16.5</v>
      </c>
      <c r="Q111" s="8">
        <v>81.7</v>
      </c>
      <c r="R111" s="10">
        <v>8.9</v>
      </c>
      <c r="S111" s="10">
        <v>26.4</v>
      </c>
      <c r="T111" s="10">
        <v>35.3</v>
      </c>
      <c r="U111" s="10">
        <v>18.1</v>
      </c>
      <c r="V111" s="10">
        <v>13.1</v>
      </c>
      <c r="W111" s="10">
        <v>6.1</v>
      </c>
      <c r="X111" s="10">
        <v>4.4</v>
      </c>
      <c r="Y111" s="10">
        <v>4.1</v>
      </c>
      <c r="Z111" s="8">
        <v>15.8</v>
      </c>
      <c r="AA111" s="8">
        <v>17.7</v>
      </c>
      <c r="AB111" s="8">
        <v>3.7</v>
      </c>
      <c r="AC111" s="14">
        <v>2015.0</v>
      </c>
    </row>
    <row r="112">
      <c r="A112" s="8">
        <v>3.0</v>
      </c>
      <c r="B112" s="9" t="s">
        <v>5339</v>
      </c>
      <c r="C112" s="8">
        <v>34.0</v>
      </c>
      <c r="D112" s="8">
        <v>21.0</v>
      </c>
      <c r="E112" s="8">
        <v>13.0</v>
      </c>
      <c r="F112" s="11">
        <v>0.618</v>
      </c>
      <c r="G112" s="8">
        <v>40.4</v>
      </c>
      <c r="H112" s="8">
        <v>82.9</v>
      </c>
      <c r="I112" s="10">
        <v>31.5</v>
      </c>
      <c r="J112" s="10">
        <v>70.5</v>
      </c>
      <c r="K112" s="8">
        <v>44.6</v>
      </c>
      <c r="L112" s="10">
        <v>4.1</v>
      </c>
      <c r="M112" s="10">
        <v>12.7</v>
      </c>
      <c r="N112" s="8">
        <v>32.7</v>
      </c>
      <c r="O112" s="8">
        <v>15.8</v>
      </c>
      <c r="P112" s="8">
        <v>19.1</v>
      </c>
      <c r="Q112" s="8">
        <v>82.6</v>
      </c>
      <c r="R112" s="10">
        <v>10.0</v>
      </c>
      <c r="S112" s="10">
        <v>26.6</v>
      </c>
      <c r="T112" s="10">
        <v>36.6</v>
      </c>
      <c r="U112" s="10">
        <v>15.9</v>
      </c>
      <c r="V112" s="10">
        <v>12.1</v>
      </c>
      <c r="W112" s="10">
        <v>6.7</v>
      </c>
      <c r="X112" s="10">
        <v>6.7</v>
      </c>
      <c r="Y112" s="10">
        <v>4.4</v>
      </c>
      <c r="Z112" s="8">
        <v>18.6</v>
      </c>
      <c r="AA112" s="8">
        <v>18.5</v>
      </c>
      <c r="AB112" s="8">
        <v>4.1</v>
      </c>
      <c r="AC112" s="14">
        <v>2015.0</v>
      </c>
    </row>
    <row r="113">
      <c r="A113" s="8">
        <v>4.0</v>
      </c>
      <c r="B113" s="9" t="s">
        <v>5340</v>
      </c>
      <c r="C113" s="8">
        <v>34.0</v>
      </c>
      <c r="D113" s="8">
        <v>20.0</v>
      </c>
      <c r="E113" s="8">
        <v>14.0</v>
      </c>
      <c r="F113" s="11">
        <v>0.588</v>
      </c>
      <c r="G113" s="8">
        <v>40.3</v>
      </c>
      <c r="H113" s="8">
        <v>77.7</v>
      </c>
      <c r="I113" s="10">
        <v>27.6</v>
      </c>
      <c r="J113" s="10">
        <v>65.1</v>
      </c>
      <c r="K113" s="8">
        <v>42.4</v>
      </c>
      <c r="L113" s="10">
        <v>5.4</v>
      </c>
      <c r="M113" s="10">
        <v>14.9</v>
      </c>
      <c r="N113" s="8">
        <v>36.0</v>
      </c>
      <c r="O113" s="8">
        <v>17.1</v>
      </c>
      <c r="P113" s="8">
        <v>21.4</v>
      </c>
      <c r="Q113" s="8">
        <v>79.9</v>
      </c>
      <c r="R113" s="10">
        <v>9.7</v>
      </c>
      <c r="S113" s="10">
        <v>22.7</v>
      </c>
      <c r="T113" s="10">
        <v>32.4</v>
      </c>
      <c r="U113" s="10">
        <v>14.9</v>
      </c>
      <c r="V113" s="10">
        <v>14.4</v>
      </c>
      <c r="W113" s="10">
        <v>8.7</v>
      </c>
      <c r="X113" s="10">
        <v>2.9</v>
      </c>
      <c r="Y113" s="10">
        <v>4.9</v>
      </c>
      <c r="Z113" s="8">
        <v>20.8</v>
      </c>
      <c r="AA113" s="8">
        <v>20.7</v>
      </c>
      <c r="AB113" s="8">
        <v>1.9</v>
      </c>
      <c r="AC113" s="14">
        <v>2015.0</v>
      </c>
    </row>
    <row r="114">
      <c r="A114" s="8">
        <v>4.0</v>
      </c>
      <c r="B114" s="9" t="s">
        <v>5341</v>
      </c>
      <c r="C114" s="8">
        <v>34.0</v>
      </c>
      <c r="D114" s="8">
        <v>20.0</v>
      </c>
      <c r="E114" s="8">
        <v>14.0</v>
      </c>
      <c r="F114" s="11">
        <v>0.588</v>
      </c>
      <c r="G114" s="8">
        <v>40.7</v>
      </c>
      <c r="H114" s="8">
        <v>75.1</v>
      </c>
      <c r="I114" s="10">
        <v>27.5</v>
      </c>
      <c r="J114" s="10">
        <v>63.0</v>
      </c>
      <c r="K114" s="8">
        <v>43.7</v>
      </c>
      <c r="L114" s="10">
        <v>4.6</v>
      </c>
      <c r="M114" s="10">
        <v>14.3</v>
      </c>
      <c r="N114" s="8">
        <v>32.4</v>
      </c>
      <c r="O114" s="8">
        <v>15.5</v>
      </c>
      <c r="P114" s="8">
        <v>19.1</v>
      </c>
      <c r="Q114" s="8">
        <v>81.0</v>
      </c>
      <c r="R114" s="10">
        <v>7.2</v>
      </c>
      <c r="S114" s="10">
        <v>26.2</v>
      </c>
      <c r="T114" s="10">
        <v>33.4</v>
      </c>
      <c r="U114" s="10">
        <v>16.2</v>
      </c>
      <c r="V114" s="10">
        <v>12.9</v>
      </c>
      <c r="W114" s="10">
        <v>7.3</v>
      </c>
      <c r="X114" s="10">
        <v>6.9</v>
      </c>
      <c r="Y114" s="10">
        <v>3.6</v>
      </c>
      <c r="Z114" s="8">
        <v>18.4</v>
      </c>
      <c r="AA114" s="8">
        <v>18.0</v>
      </c>
      <c r="AB114" s="8">
        <v>2.9</v>
      </c>
      <c r="AC114" s="14">
        <v>2015.0</v>
      </c>
    </row>
    <row r="115">
      <c r="A115" s="8">
        <v>6.0</v>
      </c>
      <c r="B115" s="9" t="s">
        <v>5342</v>
      </c>
      <c r="C115" s="8">
        <v>34.0</v>
      </c>
      <c r="D115" s="8">
        <v>18.0</v>
      </c>
      <c r="E115" s="8">
        <v>16.0</v>
      </c>
      <c r="F115" s="11">
        <v>0.529</v>
      </c>
      <c r="G115" s="8">
        <v>40.3</v>
      </c>
      <c r="H115" s="8">
        <v>77.7</v>
      </c>
      <c r="I115" s="10">
        <v>26.7</v>
      </c>
      <c r="J115" s="10">
        <v>67.6</v>
      </c>
      <c r="K115" s="8">
        <v>39.5</v>
      </c>
      <c r="L115" s="10">
        <v>6.1</v>
      </c>
      <c r="M115" s="10">
        <v>18.6</v>
      </c>
      <c r="N115" s="8">
        <v>32.5</v>
      </c>
      <c r="O115" s="8">
        <v>18.3</v>
      </c>
      <c r="P115" s="8">
        <v>23.1</v>
      </c>
      <c r="Q115" s="8">
        <v>79.2</v>
      </c>
      <c r="R115" s="10">
        <v>11.6</v>
      </c>
      <c r="S115" s="10">
        <v>24.1</v>
      </c>
      <c r="T115" s="10">
        <v>35.6</v>
      </c>
      <c r="U115" s="10">
        <v>14.1</v>
      </c>
      <c r="V115" s="10">
        <v>12.6</v>
      </c>
      <c r="W115" s="10">
        <v>6.9</v>
      </c>
      <c r="X115" s="10">
        <v>3.7</v>
      </c>
      <c r="Y115" s="10">
        <v>5.8</v>
      </c>
      <c r="Z115" s="8">
        <v>19.5</v>
      </c>
      <c r="AA115" s="8">
        <v>21.2</v>
      </c>
      <c r="AB115" s="8">
        <v>0.6</v>
      </c>
      <c r="AC115" s="14">
        <v>2015.0</v>
      </c>
    </row>
    <row r="116">
      <c r="A116" s="8">
        <v>6.0</v>
      </c>
      <c r="B116" s="9" t="s">
        <v>5343</v>
      </c>
      <c r="C116" s="8">
        <v>34.0</v>
      </c>
      <c r="D116" s="8">
        <v>18.0</v>
      </c>
      <c r="E116" s="8">
        <v>16.0</v>
      </c>
      <c r="F116" s="11">
        <v>0.529</v>
      </c>
      <c r="G116" s="8">
        <v>40.3</v>
      </c>
      <c r="H116" s="8">
        <v>73.6</v>
      </c>
      <c r="I116" s="10">
        <v>27.0</v>
      </c>
      <c r="J116" s="10">
        <v>64.1</v>
      </c>
      <c r="K116" s="8">
        <v>42.2</v>
      </c>
      <c r="L116" s="10">
        <v>6.0</v>
      </c>
      <c r="M116" s="10">
        <v>17.4</v>
      </c>
      <c r="N116" s="8">
        <v>34.6</v>
      </c>
      <c r="O116" s="8">
        <v>13.5</v>
      </c>
      <c r="P116" s="8">
        <v>17.0</v>
      </c>
      <c r="Q116" s="8">
        <v>79.2</v>
      </c>
      <c r="R116" s="10">
        <v>8.1</v>
      </c>
      <c r="S116" s="10">
        <v>24.2</v>
      </c>
      <c r="T116" s="10">
        <v>32.3</v>
      </c>
      <c r="U116" s="10">
        <v>17.8</v>
      </c>
      <c r="V116" s="10">
        <v>13.2</v>
      </c>
      <c r="W116" s="10">
        <v>6.6</v>
      </c>
      <c r="X116" s="10">
        <v>4.9</v>
      </c>
      <c r="Y116" s="10">
        <v>3.7</v>
      </c>
      <c r="Z116" s="8">
        <v>18.6</v>
      </c>
      <c r="AA116" s="8">
        <v>18.7</v>
      </c>
      <c r="AB116" s="8">
        <v>2.3</v>
      </c>
      <c r="AC116" s="14">
        <v>2015.0</v>
      </c>
    </row>
    <row r="117">
      <c r="A117" s="8">
        <v>8.0</v>
      </c>
      <c r="B117" s="9" t="s">
        <v>5344</v>
      </c>
      <c r="C117" s="8">
        <v>34.0</v>
      </c>
      <c r="D117" s="8">
        <v>15.0</v>
      </c>
      <c r="E117" s="8">
        <v>19.0</v>
      </c>
      <c r="F117" s="11">
        <v>0.441</v>
      </c>
      <c r="G117" s="8">
        <v>40.3</v>
      </c>
      <c r="H117" s="8">
        <v>77.8</v>
      </c>
      <c r="I117" s="10">
        <v>28.1</v>
      </c>
      <c r="J117" s="10">
        <v>68.2</v>
      </c>
      <c r="K117" s="8">
        <v>41.1</v>
      </c>
      <c r="L117" s="10">
        <v>4.9</v>
      </c>
      <c r="M117" s="10">
        <v>15.3</v>
      </c>
      <c r="N117" s="8">
        <v>32.0</v>
      </c>
      <c r="O117" s="8">
        <v>16.8</v>
      </c>
      <c r="P117" s="8">
        <v>21.3</v>
      </c>
      <c r="Q117" s="8">
        <v>78.8</v>
      </c>
      <c r="R117" s="10">
        <v>11.0</v>
      </c>
      <c r="S117" s="10">
        <v>23.6</v>
      </c>
      <c r="T117" s="10">
        <v>34.6</v>
      </c>
      <c r="U117" s="10">
        <v>16.1</v>
      </c>
      <c r="V117" s="10">
        <v>16.0</v>
      </c>
      <c r="W117" s="10">
        <v>9.2</v>
      </c>
      <c r="X117" s="10">
        <v>3.7</v>
      </c>
      <c r="Y117" s="10">
        <v>4.7</v>
      </c>
      <c r="Z117" s="8">
        <v>21.9</v>
      </c>
      <c r="AA117" s="8">
        <v>20.1</v>
      </c>
      <c r="AB117" s="8">
        <v>-2.0</v>
      </c>
      <c r="AC117" s="14">
        <v>2015.0</v>
      </c>
    </row>
    <row r="118">
      <c r="A118" s="8">
        <v>8.0</v>
      </c>
      <c r="B118" s="9" t="s">
        <v>5345</v>
      </c>
      <c r="C118" s="8">
        <v>34.0</v>
      </c>
      <c r="D118" s="8">
        <v>15.0</v>
      </c>
      <c r="E118" s="8">
        <v>19.0</v>
      </c>
      <c r="F118" s="11">
        <v>0.441</v>
      </c>
      <c r="G118" s="8">
        <v>40.9</v>
      </c>
      <c r="H118" s="8">
        <v>75.0</v>
      </c>
      <c r="I118" s="10">
        <v>28.5</v>
      </c>
      <c r="J118" s="10">
        <v>67.5</v>
      </c>
      <c r="K118" s="8">
        <v>42.2</v>
      </c>
      <c r="L118" s="10">
        <v>6.1</v>
      </c>
      <c r="M118" s="10">
        <v>18.3</v>
      </c>
      <c r="N118" s="8">
        <v>33.5</v>
      </c>
      <c r="O118" s="8">
        <v>11.9</v>
      </c>
      <c r="P118" s="8">
        <v>16.0</v>
      </c>
      <c r="Q118" s="8">
        <v>74.1</v>
      </c>
      <c r="R118" s="10">
        <v>9.0</v>
      </c>
      <c r="S118" s="10">
        <v>22.0</v>
      </c>
      <c r="T118" s="10">
        <v>31.0</v>
      </c>
      <c r="U118" s="10">
        <v>15.8</v>
      </c>
      <c r="V118" s="10">
        <v>13.5</v>
      </c>
      <c r="W118" s="10">
        <v>8.2</v>
      </c>
      <c r="X118" s="10">
        <v>3.1</v>
      </c>
      <c r="Y118" s="10">
        <v>3.8</v>
      </c>
      <c r="Z118" s="8">
        <v>19.2</v>
      </c>
      <c r="AA118" s="8">
        <v>16.2</v>
      </c>
      <c r="AB118" s="8">
        <v>-1.6</v>
      </c>
      <c r="AC118" s="14">
        <v>2015.0</v>
      </c>
    </row>
    <row r="119">
      <c r="A119" s="8">
        <v>10.0</v>
      </c>
      <c r="B119" s="9" t="s">
        <v>5346</v>
      </c>
      <c r="C119" s="8">
        <v>34.0</v>
      </c>
      <c r="D119" s="8">
        <v>14.0</v>
      </c>
      <c r="E119" s="8">
        <v>20.0</v>
      </c>
      <c r="F119" s="11">
        <v>0.412</v>
      </c>
      <c r="G119" s="8">
        <v>40.3</v>
      </c>
      <c r="H119" s="8">
        <v>73.6</v>
      </c>
      <c r="I119" s="10">
        <v>28.2</v>
      </c>
      <c r="J119" s="10">
        <v>62.4</v>
      </c>
      <c r="K119" s="8">
        <v>45.2</v>
      </c>
      <c r="L119" s="10">
        <v>4.3</v>
      </c>
      <c r="M119" s="10">
        <v>14.4</v>
      </c>
      <c r="N119" s="8">
        <v>29.7</v>
      </c>
      <c r="O119" s="8">
        <v>12.9</v>
      </c>
      <c r="P119" s="8">
        <v>15.9</v>
      </c>
      <c r="Q119" s="8">
        <v>81.5</v>
      </c>
      <c r="R119" s="10">
        <v>7.1</v>
      </c>
      <c r="S119" s="10">
        <v>25.1</v>
      </c>
      <c r="T119" s="10">
        <v>32.1</v>
      </c>
      <c r="U119" s="10">
        <v>18.3</v>
      </c>
      <c r="V119" s="10">
        <v>13.2</v>
      </c>
      <c r="W119" s="10">
        <v>5.8</v>
      </c>
      <c r="X119" s="10">
        <v>4.1</v>
      </c>
      <c r="Y119" s="10">
        <v>3.2</v>
      </c>
      <c r="Z119" s="8">
        <v>17.9</v>
      </c>
      <c r="AA119" s="8">
        <v>17.0</v>
      </c>
      <c r="AB119" s="8">
        <v>-0.9</v>
      </c>
      <c r="AC119" s="14">
        <v>2015.0</v>
      </c>
    </row>
    <row r="120">
      <c r="A120" s="8">
        <v>11.0</v>
      </c>
      <c r="B120" s="9" t="s">
        <v>5347</v>
      </c>
      <c r="C120" s="8">
        <v>34.0</v>
      </c>
      <c r="D120" s="8">
        <v>10.0</v>
      </c>
      <c r="E120" s="8">
        <v>24.0</v>
      </c>
      <c r="F120" s="11">
        <v>0.294</v>
      </c>
      <c r="G120" s="8">
        <v>40.0</v>
      </c>
      <c r="H120" s="8">
        <v>70.4</v>
      </c>
      <c r="I120" s="10">
        <v>26.4</v>
      </c>
      <c r="J120" s="10">
        <v>60.8</v>
      </c>
      <c r="K120" s="8">
        <v>43.4</v>
      </c>
      <c r="L120" s="10">
        <v>4.7</v>
      </c>
      <c r="M120" s="10">
        <v>14.5</v>
      </c>
      <c r="N120" s="8">
        <v>32.3</v>
      </c>
      <c r="O120" s="8">
        <v>12.9</v>
      </c>
      <c r="P120" s="8">
        <v>15.9</v>
      </c>
      <c r="Q120" s="8">
        <v>81.4</v>
      </c>
      <c r="R120" s="10">
        <v>5.3</v>
      </c>
      <c r="S120" s="10">
        <v>25.1</v>
      </c>
      <c r="T120" s="10">
        <v>30.4</v>
      </c>
      <c r="U120" s="10">
        <v>16.7</v>
      </c>
      <c r="V120" s="10">
        <v>15.1</v>
      </c>
      <c r="W120" s="10">
        <v>6.0</v>
      </c>
      <c r="X120" s="10">
        <v>3.4</v>
      </c>
      <c r="Y120" s="10">
        <v>4.4</v>
      </c>
      <c r="Z120" s="8">
        <v>17.9</v>
      </c>
      <c r="AA120" s="8">
        <v>17.6</v>
      </c>
      <c r="AB120" s="8">
        <v>-5.6</v>
      </c>
      <c r="AC120" s="14">
        <v>2015.0</v>
      </c>
    </row>
    <row r="121">
      <c r="A121" s="8">
        <v>12.0</v>
      </c>
      <c r="B121" s="9" t="s">
        <v>5348</v>
      </c>
      <c r="C121" s="8">
        <v>34.0</v>
      </c>
      <c r="D121" s="8">
        <v>8.0</v>
      </c>
      <c r="E121" s="8">
        <v>26.0</v>
      </c>
      <c r="F121" s="11">
        <v>0.235</v>
      </c>
      <c r="G121" s="8">
        <v>40.1</v>
      </c>
      <c r="H121" s="8">
        <v>68.1</v>
      </c>
      <c r="I121" s="10">
        <v>25.3</v>
      </c>
      <c r="J121" s="10">
        <v>64.9</v>
      </c>
      <c r="K121" s="8">
        <v>39.0</v>
      </c>
      <c r="L121" s="10">
        <v>3.8</v>
      </c>
      <c r="M121" s="10">
        <v>12.8</v>
      </c>
      <c r="N121" s="8">
        <v>29.5</v>
      </c>
      <c r="O121" s="8">
        <v>13.6</v>
      </c>
      <c r="P121" s="8">
        <v>17.6</v>
      </c>
      <c r="Q121" s="8">
        <v>77.7</v>
      </c>
      <c r="R121" s="10">
        <v>8.1</v>
      </c>
      <c r="S121" s="10">
        <v>24.5</v>
      </c>
      <c r="T121" s="10">
        <v>32.6</v>
      </c>
      <c r="U121" s="10">
        <v>15.2</v>
      </c>
      <c r="V121" s="10">
        <v>14.0</v>
      </c>
      <c r="W121" s="10">
        <v>7.2</v>
      </c>
      <c r="X121" s="10">
        <v>3.8</v>
      </c>
      <c r="Y121" s="10">
        <v>5.4</v>
      </c>
      <c r="Z121" s="8">
        <v>15.3</v>
      </c>
      <c r="AA121" s="8">
        <v>17.7</v>
      </c>
      <c r="AB121" s="8">
        <v>-8.6</v>
      </c>
      <c r="AC121" s="14">
        <v>2015.0</v>
      </c>
    </row>
    <row r="122">
      <c r="A122" s="8">
        <v>1.0</v>
      </c>
      <c r="B122" s="9" t="s">
        <v>5349</v>
      </c>
      <c r="C122" s="8">
        <v>34.0</v>
      </c>
      <c r="D122" s="8">
        <v>29.0</v>
      </c>
      <c r="E122" s="8">
        <v>5.0</v>
      </c>
      <c r="F122" s="11">
        <v>0.853</v>
      </c>
      <c r="G122" s="8">
        <v>40.7</v>
      </c>
      <c r="H122" s="8">
        <v>83.5</v>
      </c>
      <c r="I122" s="10">
        <v>30.9</v>
      </c>
      <c r="J122" s="10">
        <v>63.9</v>
      </c>
      <c r="K122" s="8">
        <v>48.4</v>
      </c>
      <c r="L122" s="10">
        <v>5.2</v>
      </c>
      <c r="M122" s="10">
        <v>14.9</v>
      </c>
      <c r="N122" s="8">
        <v>35.0</v>
      </c>
      <c r="O122" s="8">
        <v>16.4</v>
      </c>
      <c r="P122" s="8">
        <v>20.2</v>
      </c>
      <c r="Q122" s="8">
        <v>81.2</v>
      </c>
      <c r="R122" s="8">
        <v>7.0</v>
      </c>
      <c r="S122" s="8">
        <v>26.7</v>
      </c>
      <c r="T122" s="8">
        <v>33.7</v>
      </c>
      <c r="U122" s="8">
        <v>19.4</v>
      </c>
      <c r="V122" s="8">
        <v>13.0</v>
      </c>
      <c r="W122" s="8">
        <v>6.9</v>
      </c>
      <c r="X122" s="8">
        <v>6.0</v>
      </c>
      <c r="Y122" s="8">
        <v>2.2</v>
      </c>
      <c r="Z122" s="8">
        <v>16.0</v>
      </c>
      <c r="AA122" s="8">
        <v>19.5</v>
      </c>
      <c r="AB122" s="8">
        <v>9.4</v>
      </c>
      <c r="AC122" s="14">
        <v>2014.0</v>
      </c>
    </row>
    <row r="123">
      <c r="A123" s="8">
        <v>2.0</v>
      </c>
      <c r="B123" s="9" t="s">
        <v>5350</v>
      </c>
      <c r="C123" s="8">
        <v>34.0</v>
      </c>
      <c r="D123" s="8">
        <v>25.0</v>
      </c>
      <c r="E123" s="8">
        <v>9.0</v>
      </c>
      <c r="F123" s="11">
        <v>0.735</v>
      </c>
      <c r="G123" s="8">
        <v>40.4</v>
      </c>
      <c r="H123" s="8">
        <v>81.6</v>
      </c>
      <c r="I123" s="10">
        <v>31.4</v>
      </c>
      <c r="J123" s="10">
        <v>67.2</v>
      </c>
      <c r="K123" s="8">
        <v>46.7</v>
      </c>
      <c r="L123" s="10">
        <v>3.8</v>
      </c>
      <c r="M123" s="10">
        <v>11.1</v>
      </c>
      <c r="N123" s="8">
        <v>33.8</v>
      </c>
      <c r="O123" s="8">
        <v>15.1</v>
      </c>
      <c r="P123" s="8">
        <v>18.9</v>
      </c>
      <c r="Q123" s="8">
        <v>79.6</v>
      </c>
      <c r="R123" s="8">
        <v>8.2</v>
      </c>
      <c r="S123" s="8">
        <v>27.0</v>
      </c>
      <c r="T123" s="8">
        <v>35.3</v>
      </c>
      <c r="U123" s="8">
        <v>20.3</v>
      </c>
      <c r="V123" s="8">
        <v>12.3</v>
      </c>
      <c r="W123" s="8">
        <v>7.1</v>
      </c>
      <c r="X123" s="8">
        <v>3.6</v>
      </c>
      <c r="Y123" s="8">
        <v>4.1</v>
      </c>
      <c r="Z123" s="8">
        <v>16.8</v>
      </c>
      <c r="AA123" s="8">
        <v>18.5</v>
      </c>
      <c r="AB123" s="8">
        <v>4.5</v>
      </c>
      <c r="AC123" s="14">
        <v>2014.0</v>
      </c>
    </row>
    <row r="124">
      <c r="A124" s="8">
        <v>3.0</v>
      </c>
      <c r="B124" s="9" t="s">
        <v>5351</v>
      </c>
      <c r="C124" s="8">
        <v>34.0</v>
      </c>
      <c r="D124" s="8">
        <v>19.0</v>
      </c>
      <c r="E124" s="8">
        <v>15.0</v>
      </c>
      <c r="F124" s="11">
        <v>0.559</v>
      </c>
      <c r="G124" s="8">
        <v>41.0</v>
      </c>
      <c r="H124" s="8">
        <v>80.6</v>
      </c>
      <c r="I124" s="10">
        <v>30.5</v>
      </c>
      <c r="J124" s="10">
        <v>70.6</v>
      </c>
      <c r="K124" s="8">
        <v>43.3</v>
      </c>
      <c r="L124" s="10">
        <v>4.5</v>
      </c>
      <c r="M124" s="10">
        <v>14.9</v>
      </c>
      <c r="N124" s="8">
        <v>30.3</v>
      </c>
      <c r="O124" s="8">
        <v>15.0</v>
      </c>
      <c r="P124" s="8">
        <v>20.5</v>
      </c>
      <c r="Q124" s="8">
        <v>73.3</v>
      </c>
      <c r="R124" s="8">
        <v>11.8</v>
      </c>
      <c r="S124" s="8">
        <v>25.9</v>
      </c>
      <c r="T124" s="8">
        <v>37.7</v>
      </c>
      <c r="U124" s="8">
        <v>19.4</v>
      </c>
      <c r="V124" s="8">
        <v>16.1</v>
      </c>
      <c r="W124" s="8">
        <v>9.6</v>
      </c>
      <c r="X124" s="8">
        <v>4.4</v>
      </c>
      <c r="Y124" s="8">
        <v>3.4</v>
      </c>
      <c r="Z124" s="8">
        <v>19.4</v>
      </c>
      <c r="AA124" s="8">
        <v>19.7</v>
      </c>
      <c r="AB124" s="8">
        <v>2.1</v>
      </c>
      <c r="AC124" s="14">
        <v>2014.0</v>
      </c>
    </row>
    <row r="125">
      <c r="A125" s="8">
        <v>4.0</v>
      </c>
      <c r="B125" s="9" t="s">
        <v>5352</v>
      </c>
      <c r="C125" s="8">
        <v>34.0</v>
      </c>
      <c r="D125" s="8">
        <v>16.0</v>
      </c>
      <c r="E125" s="8">
        <v>18.0</v>
      </c>
      <c r="F125" s="11">
        <v>0.471</v>
      </c>
      <c r="G125" s="8">
        <v>40.6</v>
      </c>
      <c r="H125" s="8">
        <v>74.1</v>
      </c>
      <c r="I125" s="10">
        <v>26.7</v>
      </c>
      <c r="J125" s="10">
        <v>63.8</v>
      </c>
      <c r="K125" s="8">
        <v>41.8</v>
      </c>
      <c r="L125" s="10">
        <v>5.1</v>
      </c>
      <c r="M125" s="10">
        <v>14.9</v>
      </c>
      <c r="N125" s="8">
        <v>34.6</v>
      </c>
      <c r="O125" s="8">
        <v>15.6</v>
      </c>
      <c r="P125" s="8">
        <v>20.7</v>
      </c>
      <c r="Q125" s="8">
        <v>75.5</v>
      </c>
      <c r="R125" s="8">
        <v>10.2</v>
      </c>
      <c r="S125" s="8">
        <v>22.1</v>
      </c>
      <c r="T125" s="8">
        <v>32.3</v>
      </c>
      <c r="U125" s="8">
        <v>14.2</v>
      </c>
      <c r="V125" s="8">
        <v>14.8</v>
      </c>
      <c r="W125" s="8">
        <v>8.2</v>
      </c>
      <c r="X125" s="8">
        <v>4.1</v>
      </c>
      <c r="Y125" s="8">
        <v>5.3</v>
      </c>
      <c r="Z125" s="8">
        <v>21.0</v>
      </c>
      <c r="AA125" s="8">
        <v>19.4</v>
      </c>
      <c r="AB125" s="8">
        <v>-1.0</v>
      </c>
      <c r="AC125" s="14">
        <v>2014.0</v>
      </c>
    </row>
    <row r="126">
      <c r="A126" s="8">
        <v>4.0</v>
      </c>
      <c r="B126" s="9" t="s">
        <v>5353</v>
      </c>
      <c r="C126" s="8">
        <v>34.0</v>
      </c>
      <c r="D126" s="8">
        <v>16.0</v>
      </c>
      <c r="E126" s="8">
        <v>18.0</v>
      </c>
      <c r="F126" s="11">
        <v>0.471</v>
      </c>
      <c r="G126" s="8">
        <v>40.7</v>
      </c>
      <c r="H126" s="8">
        <v>77.4</v>
      </c>
      <c r="I126" s="10">
        <v>30.7</v>
      </c>
      <c r="J126" s="10">
        <v>67.1</v>
      </c>
      <c r="K126" s="8">
        <v>45.7</v>
      </c>
      <c r="L126" s="10">
        <v>2.6</v>
      </c>
      <c r="M126" s="10">
        <v>8.3</v>
      </c>
      <c r="N126" s="8">
        <v>31.6</v>
      </c>
      <c r="O126" s="8">
        <v>13.4</v>
      </c>
      <c r="P126" s="8">
        <v>16.9</v>
      </c>
      <c r="Q126" s="8">
        <v>79.8</v>
      </c>
      <c r="R126" s="8">
        <v>8.8</v>
      </c>
      <c r="S126" s="8">
        <v>23.6</v>
      </c>
      <c r="T126" s="8">
        <v>32.4</v>
      </c>
      <c r="U126" s="8">
        <v>18.6</v>
      </c>
      <c r="V126" s="8">
        <v>14.5</v>
      </c>
      <c r="W126" s="8">
        <v>9.1</v>
      </c>
      <c r="X126" s="8">
        <v>3.4</v>
      </c>
      <c r="Y126" s="8">
        <v>3.3</v>
      </c>
      <c r="Z126" s="8">
        <v>17.2</v>
      </c>
      <c r="AA126" s="8">
        <v>16.6</v>
      </c>
      <c r="AB126" s="8">
        <v>-0.2</v>
      </c>
      <c r="AC126" s="14">
        <v>2014.0</v>
      </c>
    </row>
    <row r="127">
      <c r="A127" s="8">
        <v>4.0</v>
      </c>
      <c r="B127" s="9" t="s">
        <v>5354</v>
      </c>
      <c r="C127" s="8">
        <v>34.0</v>
      </c>
      <c r="D127" s="8">
        <v>16.0</v>
      </c>
      <c r="E127" s="8">
        <v>18.0</v>
      </c>
      <c r="F127" s="11">
        <v>0.471</v>
      </c>
      <c r="G127" s="8">
        <v>40.6</v>
      </c>
      <c r="H127" s="8">
        <v>77.8</v>
      </c>
      <c r="I127" s="10">
        <v>29.0</v>
      </c>
      <c r="J127" s="10">
        <v>67.4</v>
      </c>
      <c r="K127" s="8">
        <v>43.0</v>
      </c>
      <c r="L127" s="10">
        <v>6.6</v>
      </c>
      <c r="M127" s="10">
        <v>18.5</v>
      </c>
      <c r="N127" s="8">
        <v>35.9</v>
      </c>
      <c r="O127" s="8">
        <v>13.2</v>
      </c>
      <c r="P127" s="8">
        <v>16.1</v>
      </c>
      <c r="Q127" s="8">
        <v>82.2</v>
      </c>
      <c r="R127" s="8">
        <v>8.8</v>
      </c>
      <c r="S127" s="8">
        <v>22.9</v>
      </c>
      <c r="T127" s="8">
        <v>31.7</v>
      </c>
      <c r="U127" s="8">
        <v>18.3</v>
      </c>
      <c r="V127" s="8">
        <v>12.6</v>
      </c>
      <c r="W127" s="8">
        <v>7.4</v>
      </c>
      <c r="X127" s="8">
        <v>2.9</v>
      </c>
      <c r="Y127" s="8">
        <v>3.4</v>
      </c>
      <c r="Z127" s="8">
        <v>16.7</v>
      </c>
      <c r="AA127" s="8">
        <v>17.6</v>
      </c>
      <c r="AB127" s="8">
        <v>-1.8</v>
      </c>
      <c r="AC127" s="14">
        <v>2014.0</v>
      </c>
    </row>
    <row r="128">
      <c r="A128" s="8">
        <v>4.0</v>
      </c>
      <c r="B128" s="9" t="s">
        <v>5355</v>
      </c>
      <c r="C128" s="8">
        <v>34.0</v>
      </c>
      <c r="D128" s="8">
        <v>16.0</v>
      </c>
      <c r="E128" s="8">
        <v>18.0</v>
      </c>
      <c r="F128" s="11">
        <v>0.471</v>
      </c>
      <c r="G128" s="8">
        <v>41.0</v>
      </c>
      <c r="H128" s="8">
        <v>74.3</v>
      </c>
      <c r="I128" s="10">
        <v>27.8</v>
      </c>
      <c r="J128" s="10">
        <v>65.3</v>
      </c>
      <c r="K128" s="8">
        <v>42.5</v>
      </c>
      <c r="L128" s="10">
        <v>5.2</v>
      </c>
      <c r="M128" s="10">
        <v>16.5</v>
      </c>
      <c r="N128" s="8">
        <v>31.7</v>
      </c>
      <c r="O128" s="8">
        <v>13.5</v>
      </c>
      <c r="P128" s="8">
        <v>16.9</v>
      </c>
      <c r="Q128" s="8">
        <v>79.8</v>
      </c>
      <c r="R128" s="8">
        <v>9.7</v>
      </c>
      <c r="S128" s="8">
        <v>25.7</v>
      </c>
      <c r="T128" s="8">
        <v>35.4</v>
      </c>
      <c r="U128" s="8">
        <v>17.0</v>
      </c>
      <c r="V128" s="8">
        <v>15.4</v>
      </c>
      <c r="W128" s="8">
        <v>6.9</v>
      </c>
      <c r="X128" s="8">
        <v>3.1</v>
      </c>
      <c r="Y128" s="8">
        <v>2.7</v>
      </c>
      <c r="Z128" s="8">
        <v>18.8</v>
      </c>
      <c r="AA128" s="8">
        <v>17.5</v>
      </c>
      <c r="AB128" s="8">
        <v>0.4</v>
      </c>
      <c r="AC128" s="14">
        <v>2014.0</v>
      </c>
    </row>
    <row r="129">
      <c r="A129" s="8">
        <v>8.0</v>
      </c>
      <c r="B129" s="9" t="s">
        <v>5356</v>
      </c>
      <c r="C129" s="8">
        <v>34.0</v>
      </c>
      <c r="D129" s="8">
        <v>15.0</v>
      </c>
      <c r="E129" s="8">
        <v>19.0</v>
      </c>
      <c r="F129" s="11">
        <v>0.441</v>
      </c>
      <c r="G129" s="8">
        <v>40.4</v>
      </c>
      <c r="H129" s="8">
        <v>76.2</v>
      </c>
      <c r="I129" s="10">
        <v>28.6</v>
      </c>
      <c r="J129" s="10">
        <v>66.0</v>
      </c>
      <c r="K129" s="8">
        <v>43.3</v>
      </c>
      <c r="L129" s="10">
        <v>3.5</v>
      </c>
      <c r="M129" s="10">
        <v>10.5</v>
      </c>
      <c r="N129" s="8">
        <v>33.2</v>
      </c>
      <c r="O129" s="8">
        <v>15.5</v>
      </c>
      <c r="P129" s="8">
        <v>19.1</v>
      </c>
      <c r="Q129" s="8">
        <v>81.0</v>
      </c>
      <c r="R129" s="8">
        <v>8.6</v>
      </c>
      <c r="S129" s="8">
        <v>25.6</v>
      </c>
      <c r="T129" s="8">
        <v>34.2</v>
      </c>
      <c r="U129" s="8">
        <v>16.4</v>
      </c>
      <c r="V129" s="8">
        <v>14.4</v>
      </c>
      <c r="W129" s="8">
        <v>7.2</v>
      </c>
      <c r="X129" s="8">
        <v>5.9</v>
      </c>
      <c r="Y129" s="8">
        <v>5.0</v>
      </c>
      <c r="Z129" s="8">
        <v>19.1</v>
      </c>
      <c r="AA129" s="8">
        <v>18.4</v>
      </c>
      <c r="AB129" s="8">
        <v>-2.0</v>
      </c>
      <c r="AC129" s="14">
        <v>2014.0</v>
      </c>
    </row>
    <row r="130">
      <c r="A130" s="8">
        <v>8.0</v>
      </c>
      <c r="B130" s="9" t="s">
        <v>5357</v>
      </c>
      <c r="C130" s="8">
        <v>34.0</v>
      </c>
      <c r="D130" s="8">
        <v>15.0</v>
      </c>
      <c r="E130" s="8">
        <v>19.0</v>
      </c>
      <c r="F130" s="11">
        <v>0.441</v>
      </c>
      <c r="G130" s="8">
        <v>40.4</v>
      </c>
      <c r="H130" s="8">
        <v>72.1</v>
      </c>
      <c r="I130" s="10">
        <v>27.6</v>
      </c>
      <c r="J130" s="10">
        <v>65.4</v>
      </c>
      <c r="K130" s="8">
        <v>42.2</v>
      </c>
      <c r="L130" s="10">
        <v>3.0</v>
      </c>
      <c r="M130" s="10">
        <v>9.9</v>
      </c>
      <c r="N130" s="8">
        <v>30.5</v>
      </c>
      <c r="O130" s="8">
        <v>13.9</v>
      </c>
      <c r="P130" s="8">
        <v>18.5</v>
      </c>
      <c r="Q130" s="8">
        <v>75.2</v>
      </c>
      <c r="R130" s="8">
        <v>9.1</v>
      </c>
      <c r="S130" s="8">
        <v>25.6</v>
      </c>
      <c r="T130" s="8">
        <v>34.8</v>
      </c>
      <c r="U130" s="8">
        <v>16.0</v>
      </c>
      <c r="V130" s="8">
        <v>14.5</v>
      </c>
      <c r="W130" s="8">
        <v>7.2</v>
      </c>
      <c r="X130" s="8">
        <v>2.9</v>
      </c>
      <c r="Y130" s="8">
        <v>3.6</v>
      </c>
      <c r="Z130" s="8">
        <v>17.4</v>
      </c>
      <c r="AA130" s="8">
        <v>17.5</v>
      </c>
      <c r="AB130" s="8">
        <v>-3.1</v>
      </c>
      <c r="AC130" s="14">
        <v>2014.0</v>
      </c>
    </row>
    <row r="131">
      <c r="A131" s="8">
        <v>10.0</v>
      </c>
      <c r="B131" s="9" t="s">
        <v>5358</v>
      </c>
      <c r="C131" s="8">
        <v>34.0</v>
      </c>
      <c r="D131" s="8">
        <v>13.0</v>
      </c>
      <c r="E131" s="8">
        <v>21.0</v>
      </c>
      <c r="F131" s="11">
        <v>0.382</v>
      </c>
      <c r="G131" s="8">
        <v>40.4</v>
      </c>
      <c r="H131" s="8">
        <v>75.7</v>
      </c>
      <c r="I131" s="10">
        <v>29.0</v>
      </c>
      <c r="J131" s="10">
        <v>70.0</v>
      </c>
      <c r="K131" s="8">
        <v>41.4</v>
      </c>
      <c r="L131" s="10">
        <v>4.4</v>
      </c>
      <c r="M131" s="10">
        <v>13.8</v>
      </c>
      <c r="N131" s="8">
        <v>32.2</v>
      </c>
      <c r="O131" s="8">
        <v>13.2</v>
      </c>
      <c r="P131" s="8">
        <v>17.8</v>
      </c>
      <c r="Q131" s="8">
        <v>74.3</v>
      </c>
      <c r="R131" s="8">
        <v>11.7</v>
      </c>
      <c r="S131" s="8">
        <v>22.3</v>
      </c>
      <c r="T131" s="8">
        <v>34.0</v>
      </c>
      <c r="U131" s="8">
        <v>13.9</v>
      </c>
      <c r="V131" s="8">
        <v>14.8</v>
      </c>
      <c r="W131" s="8">
        <v>8.0</v>
      </c>
      <c r="X131" s="8">
        <v>3.2</v>
      </c>
      <c r="Y131" s="8">
        <v>4.1</v>
      </c>
      <c r="Z131" s="8">
        <v>19.9</v>
      </c>
      <c r="AA131" s="8">
        <v>18.1</v>
      </c>
      <c r="AB131" s="8">
        <v>-1.8</v>
      </c>
      <c r="AC131" s="14">
        <v>2014.0</v>
      </c>
    </row>
    <row r="132">
      <c r="A132" s="8">
        <v>11.0</v>
      </c>
      <c r="B132" s="9" t="s">
        <v>5359</v>
      </c>
      <c r="C132" s="8">
        <v>34.0</v>
      </c>
      <c r="D132" s="8">
        <v>12.0</v>
      </c>
      <c r="E132" s="8">
        <v>22.0</v>
      </c>
      <c r="F132" s="11">
        <v>0.353</v>
      </c>
      <c r="G132" s="8">
        <v>40.4</v>
      </c>
      <c r="H132" s="8">
        <v>70.9</v>
      </c>
      <c r="I132" s="10">
        <v>26.3</v>
      </c>
      <c r="J132" s="10">
        <v>60.3</v>
      </c>
      <c r="K132" s="8">
        <v>43.6</v>
      </c>
      <c r="L132" s="10">
        <v>5.9</v>
      </c>
      <c r="M132" s="10">
        <v>17.6</v>
      </c>
      <c r="N132" s="8">
        <v>33.6</v>
      </c>
      <c r="O132" s="8">
        <v>12.3</v>
      </c>
      <c r="P132" s="8">
        <v>15.8</v>
      </c>
      <c r="Q132" s="8">
        <v>77.9</v>
      </c>
      <c r="R132" s="8">
        <v>6.4</v>
      </c>
      <c r="S132" s="8">
        <v>22.2</v>
      </c>
      <c r="T132" s="8">
        <v>28.5</v>
      </c>
      <c r="U132" s="8">
        <v>16.6</v>
      </c>
      <c r="V132" s="8">
        <v>14.6</v>
      </c>
      <c r="W132" s="8">
        <v>6.6</v>
      </c>
      <c r="X132" s="8">
        <v>2.0</v>
      </c>
      <c r="Y132" s="8">
        <v>3.4</v>
      </c>
      <c r="Z132" s="8">
        <v>17.3</v>
      </c>
      <c r="AA132" s="8">
        <v>16.4</v>
      </c>
      <c r="AB132" s="8">
        <v>-4.4</v>
      </c>
      <c r="AC132" s="14">
        <v>2014.0</v>
      </c>
    </row>
    <row r="133">
      <c r="A133" s="8">
        <v>11.0</v>
      </c>
      <c r="B133" s="9" t="s">
        <v>5360</v>
      </c>
      <c r="C133" s="8">
        <v>34.0</v>
      </c>
      <c r="D133" s="8">
        <v>12.0</v>
      </c>
      <c r="E133" s="8">
        <v>22.0</v>
      </c>
      <c r="F133" s="11">
        <v>0.353</v>
      </c>
      <c r="G133" s="8">
        <v>40.7</v>
      </c>
      <c r="H133" s="8">
        <v>81.2</v>
      </c>
      <c r="I133" s="10">
        <v>29.4</v>
      </c>
      <c r="J133" s="10">
        <v>68.9</v>
      </c>
      <c r="K133" s="8">
        <v>42.7</v>
      </c>
      <c r="L133" s="10">
        <v>5.4</v>
      </c>
      <c r="M133" s="10">
        <v>17.7</v>
      </c>
      <c r="N133" s="8">
        <v>30.4</v>
      </c>
      <c r="O133" s="8">
        <v>17.0</v>
      </c>
      <c r="P133" s="8">
        <v>22.1</v>
      </c>
      <c r="Q133" s="8">
        <v>76.8</v>
      </c>
      <c r="R133" s="8">
        <v>11.7</v>
      </c>
      <c r="S133" s="8">
        <v>23.0</v>
      </c>
      <c r="T133" s="8">
        <v>34.7</v>
      </c>
      <c r="U133" s="8">
        <v>15.3</v>
      </c>
      <c r="V133" s="8">
        <v>13.6</v>
      </c>
      <c r="W133" s="8">
        <v>7.2</v>
      </c>
      <c r="X133" s="8">
        <v>3.2</v>
      </c>
      <c r="Y133" s="8">
        <v>4.4</v>
      </c>
      <c r="Z133" s="8">
        <v>20.3</v>
      </c>
      <c r="AA133" s="8">
        <v>19.8</v>
      </c>
      <c r="AB133" s="8">
        <v>-2.1</v>
      </c>
      <c r="AC133" s="14">
        <v>2014.0</v>
      </c>
    </row>
    <row r="134">
      <c r="A134" s="8">
        <v>1.0</v>
      </c>
      <c r="B134" s="9" t="s">
        <v>5361</v>
      </c>
      <c r="C134" s="8">
        <v>34.0</v>
      </c>
      <c r="D134" s="8">
        <v>26.0</v>
      </c>
      <c r="E134" s="8">
        <v>8.0</v>
      </c>
      <c r="F134" s="11">
        <v>0.765</v>
      </c>
      <c r="G134" s="8">
        <v>40.1</v>
      </c>
      <c r="H134" s="8">
        <v>82.9</v>
      </c>
      <c r="I134" s="10">
        <v>32.6</v>
      </c>
      <c r="J134" s="10">
        <v>68.9</v>
      </c>
      <c r="K134" s="8">
        <v>47.4</v>
      </c>
      <c r="L134" s="10">
        <v>3.9</v>
      </c>
      <c r="M134" s="10">
        <v>10.6</v>
      </c>
      <c r="N134" s="8">
        <v>36.5</v>
      </c>
      <c r="O134" s="8">
        <v>13.8</v>
      </c>
      <c r="P134" s="8">
        <v>17.5</v>
      </c>
      <c r="Q134" s="8">
        <v>79.0</v>
      </c>
      <c r="R134" s="8">
        <v>9.8</v>
      </c>
      <c r="S134" s="8">
        <v>27.1</v>
      </c>
      <c r="T134" s="8">
        <v>36.9</v>
      </c>
      <c r="U134" s="8">
        <v>20.5</v>
      </c>
      <c r="V134" s="8">
        <v>12.1</v>
      </c>
      <c r="W134" s="8">
        <v>7.7</v>
      </c>
      <c r="X134" s="8">
        <v>4.8</v>
      </c>
      <c r="Y134" s="8">
        <v>3.4</v>
      </c>
      <c r="Z134" s="8">
        <v>16.5</v>
      </c>
      <c r="AA134" s="8">
        <v>17.5</v>
      </c>
      <c r="AB134" s="8">
        <v>9.4</v>
      </c>
      <c r="AC134" s="14">
        <v>2013.0</v>
      </c>
    </row>
    <row r="135">
      <c r="A135" s="8">
        <v>2.0</v>
      </c>
      <c r="B135" s="9" t="s">
        <v>5362</v>
      </c>
      <c r="C135" s="8">
        <v>34.0</v>
      </c>
      <c r="D135" s="8">
        <v>24.0</v>
      </c>
      <c r="E135" s="8">
        <v>10.0</v>
      </c>
      <c r="F135" s="11">
        <v>0.706</v>
      </c>
      <c r="G135" s="8">
        <v>40.1</v>
      </c>
      <c r="H135" s="8">
        <v>79.4</v>
      </c>
      <c r="I135" s="10">
        <v>28.4</v>
      </c>
      <c r="J135" s="10">
        <v>67.6</v>
      </c>
      <c r="K135" s="8">
        <v>42.0</v>
      </c>
      <c r="L135" s="10">
        <v>4.8</v>
      </c>
      <c r="M135" s="10">
        <v>14.4</v>
      </c>
      <c r="N135" s="8">
        <v>33.6</v>
      </c>
      <c r="O135" s="8">
        <v>17.9</v>
      </c>
      <c r="P135" s="8">
        <v>22.0</v>
      </c>
      <c r="Q135" s="8">
        <v>81.4</v>
      </c>
      <c r="R135" s="8">
        <v>10.6</v>
      </c>
      <c r="S135" s="8">
        <v>26.6</v>
      </c>
      <c r="T135" s="8">
        <v>37.1</v>
      </c>
      <c r="U135" s="8">
        <v>15.2</v>
      </c>
      <c r="V135" s="8">
        <v>12.8</v>
      </c>
      <c r="W135" s="8">
        <v>7.2</v>
      </c>
      <c r="X135" s="8">
        <v>6.6</v>
      </c>
      <c r="Y135" s="8">
        <v>4.7</v>
      </c>
      <c r="Z135" s="8">
        <v>16.7</v>
      </c>
      <c r="AA135" s="8">
        <v>19.5</v>
      </c>
      <c r="AB135" s="8">
        <v>5.9</v>
      </c>
      <c r="AC135" s="14">
        <v>2013.0</v>
      </c>
    </row>
    <row r="136">
      <c r="A136" s="8">
        <v>2.0</v>
      </c>
      <c r="B136" s="9" t="s">
        <v>5363</v>
      </c>
      <c r="C136" s="8">
        <v>34.0</v>
      </c>
      <c r="D136" s="8">
        <v>24.0</v>
      </c>
      <c r="E136" s="8">
        <v>10.0</v>
      </c>
      <c r="F136" s="11">
        <v>0.706</v>
      </c>
      <c r="G136" s="8">
        <v>40.4</v>
      </c>
      <c r="H136" s="8">
        <v>81.9</v>
      </c>
      <c r="I136" s="10">
        <v>31.7</v>
      </c>
      <c r="J136" s="10">
        <v>66.8</v>
      </c>
      <c r="K136" s="8">
        <v>47.5</v>
      </c>
      <c r="L136" s="10">
        <v>3.2</v>
      </c>
      <c r="M136" s="10">
        <v>9.4</v>
      </c>
      <c r="N136" s="8">
        <v>34.6</v>
      </c>
      <c r="O136" s="8">
        <v>15.3</v>
      </c>
      <c r="P136" s="8">
        <v>19.6</v>
      </c>
      <c r="Q136" s="8">
        <v>77.8</v>
      </c>
      <c r="R136" s="8">
        <v>9.0</v>
      </c>
      <c r="S136" s="8">
        <v>25.6</v>
      </c>
      <c r="T136" s="8">
        <v>34.6</v>
      </c>
      <c r="U136" s="8">
        <v>18.8</v>
      </c>
      <c r="V136" s="8">
        <v>14.0</v>
      </c>
      <c r="W136" s="8">
        <v>8.4</v>
      </c>
      <c r="X136" s="8">
        <v>4.9</v>
      </c>
      <c r="Y136" s="8">
        <v>3.2</v>
      </c>
      <c r="Z136" s="8">
        <v>18.1</v>
      </c>
      <c r="AA136" s="8">
        <v>17.6</v>
      </c>
      <c r="AB136" s="8">
        <v>7.0</v>
      </c>
      <c r="AC136" s="14">
        <v>2013.0</v>
      </c>
    </row>
    <row r="137">
      <c r="A137" s="8">
        <v>4.0</v>
      </c>
      <c r="B137" s="9" t="s">
        <v>5364</v>
      </c>
      <c r="C137" s="8">
        <v>34.0</v>
      </c>
      <c r="D137" s="8">
        <v>19.0</v>
      </c>
      <c r="E137" s="8">
        <v>15.0</v>
      </c>
      <c r="F137" s="11">
        <v>0.559</v>
      </c>
      <c r="G137" s="8">
        <v>40.1</v>
      </c>
      <c r="H137" s="8">
        <v>79.7</v>
      </c>
      <c r="I137" s="10">
        <v>29.0</v>
      </c>
      <c r="J137" s="10">
        <v>64.1</v>
      </c>
      <c r="K137" s="8">
        <v>45.3</v>
      </c>
      <c r="L137" s="10">
        <v>4.8</v>
      </c>
      <c r="M137" s="10">
        <v>15.8</v>
      </c>
      <c r="N137" s="8">
        <v>30.3</v>
      </c>
      <c r="O137" s="8">
        <v>16.9</v>
      </c>
      <c r="P137" s="8">
        <v>20.9</v>
      </c>
      <c r="Q137" s="8">
        <v>81.1</v>
      </c>
      <c r="R137" s="8">
        <v>7.8</v>
      </c>
      <c r="S137" s="8">
        <v>27.3</v>
      </c>
      <c r="T137" s="8">
        <v>35.1</v>
      </c>
      <c r="U137" s="8">
        <v>16.9</v>
      </c>
      <c r="V137" s="8">
        <v>15.1</v>
      </c>
      <c r="W137" s="8">
        <v>6.0</v>
      </c>
      <c r="X137" s="8">
        <v>5.1</v>
      </c>
      <c r="Y137" s="8">
        <v>3.4</v>
      </c>
      <c r="Z137" s="8">
        <v>20.5</v>
      </c>
      <c r="AA137" s="8">
        <v>18.7</v>
      </c>
      <c r="AB137" s="8">
        <v>-0.6</v>
      </c>
      <c r="AC137" s="14">
        <v>2013.0</v>
      </c>
    </row>
    <row r="138">
      <c r="A138" s="8">
        <v>5.0</v>
      </c>
      <c r="B138" s="9" t="s">
        <v>5365</v>
      </c>
      <c r="C138" s="8">
        <v>34.0</v>
      </c>
      <c r="D138" s="8">
        <v>17.0</v>
      </c>
      <c r="E138" s="8">
        <v>17.0</v>
      </c>
      <c r="F138" s="11">
        <v>0.5</v>
      </c>
      <c r="G138" s="8">
        <v>40.3</v>
      </c>
      <c r="H138" s="8">
        <v>76.9</v>
      </c>
      <c r="I138" s="10">
        <v>29.4</v>
      </c>
      <c r="J138" s="10">
        <v>69.4</v>
      </c>
      <c r="K138" s="8">
        <v>42.3</v>
      </c>
      <c r="L138" s="10">
        <v>3.5</v>
      </c>
      <c r="M138" s="10">
        <v>12.7</v>
      </c>
      <c r="N138" s="8">
        <v>27.5</v>
      </c>
      <c r="O138" s="8">
        <v>14.6</v>
      </c>
      <c r="P138" s="8">
        <v>19.7</v>
      </c>
      <c r="Q138" s="8">
        <v>74.1</v>
      </c>
      <c r="R138" s="8">
        <v>10.7</v>
      </c>
      <c r="S138" s="8">
        <v>24.9</v>
      </c>
      <c r="T138" s="8">
        <v>35.6</v>
      </c>
      <c r="U138" s="8">
        <v>16.6</v>
      </c>
      <c r="V138" s="8">
        <v>15.1</v>
      </c>
      <c r="W138" s="8">
        <v>10.2</v>
      </c>
      <c r="X138" s="8">
        <v>4.3</v>
      </c>
      <c r="Y138" s="8">
        <v>3.8</v>
      </c>
      <c r="Z138" s="8">
        <v>18.2</v>
      </c>
      <c r="AA138" s="8">
        <v>17.3</v>
      </c>
      <c r="AB138" s="8">
        <v>1.5</v>
      </c>
      <c r="AC138" s="14">
        <v>2013.0</v>
      </c>
    </row>
    <row r="139">
      <c r="A139" s="8">
        <v>5.0</v>
      </c>
      <c r="B139" s="9" t="s">
        <v>5366</v>
      </c>
      <c r="C139" s="8">
        <v>34.0</v>
      </c>
      <c r="D139" s="8">
        <v>17.0</v>
      </c>
      <c r="E139" s="8">
        <v>17.0</v>
      </c>
      <c r="F139" s="11">
        <v>0.5</v>
      </c>
      <c r="G139" s="8">
        <v>40.1</v>
      </c>
      <c r="H139" s="8">
        <v>70.9</v>
      </c>
      <c r="I139" s="10">
        <v>25.1</v>
      </c>
      <c r="J139" s="10">
        <v>59.7</v>
      </c>
      <c r="K139" s="8">
        <v>42.1</v>
      </c>
      <c r="L139" s="10">
        <v>5.8</v>
      </c>
      <c r="M139" s="10">
        <v>17.4</v>
      </c>
      <c r="N139" s="8">
        <v>33.2</v>
      </c>
      <c r="O139" s="8">
        <v>14.8</v>
      </c>
      <c r="P139" s="8">
        <v>18.1</v>
      </c>
      <c r="Q139" s="8">
        <v>82.0</v>
      </c>
      <c r="R139" s="8">
        <v>8.0</v>
      </c>
      <c r="S139" s="8">
        <v>22.3</v>
      </c>
      <c r="T139" s="8">
        <v>30.3</v>
      </c>
      <c r="U139" s="8">
        <v>13.8</v>
      </c>
      <c r="V139" s="8">
        <v>15.7</v>
      </c>
      <c r="W139" s="8">
        <v>6.0</v>
      </c>
      <c r="X139" s="8">
        <v>2.5</v>
      </c>
      <c r="Y139" s="8">
        <v>4.1</v>
      </c>
      <c r="Z139" s="8">
        <v>17.7</v>
      </c>
      <c r="AA139" s="8">
        <v>17.4</v>
      </c>
      <c r="AB139" s="8">
        <v>-2.4</v>
      </c>
      <c r="AC139" s="14">
        <v>2013.0</v>
      </c>
    </row>
    <row r="140">
      <c r="A140" s="8">
        <v>5.0</v>
      </c>
      <c r="B140" s="9" t="s">
        <v>5367</v>
      </c>
      <c r="C140" s="8">
        <v>34.0</v>
      </c>
      <c r="D140" s="8">
        <v>17.0</v>
      </c>
      <c r="E140" s="8">
        <v>17.0</v>
      </c>
      <c r="F140" s="11">
        <v>0.5</v>
      </c>
      <c r="G140" s="8">
        <v>40.4</v>
      </c>
      <c r="H140" s="8">
        <v>75.5</v>
      </c>
      <c r="I140" s="10">
        <v>27.3</v>
      </c>
      <c r="J140" s="10">
        <v>66.2</v>
      </c>
      <c r="K140" s="8">
        <v>41.3</v>
      </c>
      <c r="L140" s="10">
        <v>4.6</v>
      </c>
      <c r="M140" s="10">
        <v>13.3</v>
      </c>
      <c r="N140" s="8">
        <v>34.7</v>
      </c>
      <c r="O140" s="8">
        <v>16.2</v>
      </c>
      <c r="P140" s="8">
        <v>20.6</v>
      </c>
      <c r="Q140" s="8">
        <v>78.8</v>
      </c>
      <c r="R140" s="8">
        <v>9.9</v>
      </c>
      <c r="S140" s="8">
        <v>25.6</v>
      </c>
      <c r="T140" s="8">
        <v>35.5</v>
      </c>
      <c r="U140" s="8">
        <v>15.9</v>
      </c>
      <c r="V140" s="8">
        <v>15.1</v>
      </c>
      <c r="W140" s="8">
        <v>7.5</v>
      </c>
      <c r="X140" s="8">
        <v>3.6</v>
      </c>
      <c r="Y140" s="8">
        <v>4.1</v>
      </c>
      <c r="Z140" s="8">
        <v>18.6</v>
      </c>
      <c r="AA140" s="8">
        <v>18.2</v>
      </c>
      <c r="AB140" s="8">
        <v>0.1</v>
      </c>
      <c r="AC140" s="14">
        <v>2013.0</v>
      </c>
    </row>
    <row r="141">
      <c r="A141" s="8">
        <v>8.0</v>
      </c>
      <c r="B141" s="9" t="s">
        <v>5368</v>
      </c>
      <c r="C141" s="8">
        <v>34.0</v>
      </c>
      <c r="D141" s="8">
        <v>16.0</v>
      </c>
      <c r="E141" s="8">
        <v>18.0</v>
      </c>
      <c r="F141" s="11">
        <v>0.471</v>
      </c>
      <c r="G141" s="8">
        <v>40.4</v>
      </c>
      <c r="H141" s="8">
        <v>70.8</v>
      </c>
      <c r="I141" s="10">
        <v>25.5</v>
      </c>
      <c r="J141" s="10">
        <v>64.8</v>
      </c>
      <c r="K141" s="8">
        <v>39.3</v>
      </c>
      <c r="L141" s="10">
        <v>5.5</v>
      </c>
      <c r="M141" s="10">
        <v>16.3</v>
      </c>
      <c r="N141" s="8">
        <v>33.7</v>
      </c>
      <c r="O141" s="8">
        <v>14.4</v>
      </c>
      <c r="P141" s="8">
        <v>18.4</v>
      </c>
      <c r="Q141" s="8">
        <v>78.1</v>
      </c>
      <c r="R141" s="8">
        <v>10.6</v>
      </c>
      <c r="S141" s="8">
        <v>21.4</v>
      </c>
      <c r="T141" s="8">
        <v>32.0</v>
      </c>
      <c r="U141" s="8">
        <v>13.6</v>
      </c>
      <c r="V141" s="8">
        <v>13.3</v>
      </c>
      <c r="W141" s="8">
        <v>9.6</v>
      </c>
      <c r="X141" s="8">
        <v>3.5</v>
      </c>
      <c r="Y141" s="8">
        <v>5.0</v>
      </c>
      <c r="Z141" s="8">
        <v>18.0</v>
      </c>
      <c r="AA141" s="8">
        <v>17.8</v>
      </c>
      <c r="AB141" s="8">
        <v>0.4</v>
      </c>
      <c r="AC141" s="14">
        <v>2013.0</v>
      </c>
    </row>
    <row r="142">
      <c r="A142" s="8">
        <v>9.0</v>
      </c>
      <c r="B142" s="9" t="s">
        <v>5369</v>
      </c>
      <c r="C142" s="8">
        <v>34.0</v>
      </c>
      <c r="D142" s="8">
        <v>12.0</v>
      </c>
      <c r="E142" s="8">
        <v>22.0</v>
      </c>
      <c r="F142" s="11">
        <v>0.353</v>
      </c>
      <c r="G142" s="8">
        <v>40.1</v>
      </c>
      <c r="H142" s="8">
        <v>72.1</v>
      </c>
      <c r="I142" s="10">
        <v>27.1</v>
      </c>
      <c r="J142" s="10">
        <v>67.8</v>
      </c>
      <c r="K142" s="8">
        <v>40.0</v>
      </c>
      <c r="L142" s="10">
        <v>5.7</v>
      </c>
      <c r="M142" s="10">
        <v>18.0</v>
      </c>
      <c r="N142" s="8">
        <v>31.6</v>
      </c>
      <c r="O142" s="8">
        <v>12.1</v>
      </c>
      <c r="P142" s="8">
        <v>16.2</v>
      </c>
      <c r="Q142" s="8">
        <v>74.6</v>
      </c>
      <c r="R142" s="8">
        <v>9.9</v>
      </c>
      <c r="S142" s="8">
        <v>22.2</v>
      </c>
      <c r="T142" s="8">
        <v>32.1</v>
      </c>
      <c r="U142" s="8">
        <v>16.4</v>
      </c>
      <c r="V142" s="8">
        <v>13.4</v>
      </c>
      <c r="W142" s="8">
        <v>8.3</v>
      </c>
      <c r="X142" s="8">
        <v>3.7</v>
      </c>
      <c r="Y142" s="8">
        <v>4.5</v>
      </c>
      <c r="Z142" s="8">
        <v>16.4</v>
      </c>
      <c r="AA142" s="8">
        <v>17.0</v>
      </c>
      <c r="AB142" s="8">
        <v>-5.8</v>
      </c>
      <c r="AC142" s="14">
        <v>2013.0</v>
      </c>
    </row>
    <row r="143">
      <c r="A143" s="8">
        <v>10.0</v>
      </c>
      <c r="B143" s="9" t="s">
        <v>5370</v>
      </c>
      <c r="C143" s="8">
        <v>34.0</v>
      </c>
      <c r="D143" s="8">
        <v>11.0</v>
      </c>
      <c r="E143" s="8">
        <v>23.0</v>
      </c>
      <c r="F143" s="11">
        <v>0.324</v>
      </c>
      <c r="G143" s="8">
        <v>40.4</v>
      </c>
      <c r="H143" s="8">
        <v>69.6</v>
      </c>
      <c r="I143" s="10">
        <v>26.9</v>
      </c>
      <c r="J143" s="10">
        <v>66.6</v>
      </c>
      <c r="K143" s="8">
        <v>40.4</v>
      </c>
      <c r="L143" s="10">
        <v>3.5</v>
      </c>
      <c r="M143" s="10">
        <v>10.8</v>
      </c>
      <c r="N143" s="8">
        <v>32.8</v>
      </c>
      <c r="O143" s="8">
        <v>12.3</v>
      </c>
      <c r="P143" s="8">
        <v>16.2</v>
      </c>
      <c r="Q143" s="8">
        <v>75.8</v>
      </c>
      <c r="R143" s="8">
        <v>10.7</v>
      </c>
      <c r="S143" s="8">
        <v>26.8</v>
      </c>
      <c r="T143" s="8">
        <v>37.5</v>
      </c>
      <c r="U143" s="8">
        <v>15.4</v>
      </c>
      <c r="V143" s="8">
        <v>16.6</v>
      </c>
      <c r="W143" s="8">
        <v>5.9</v>
      </c>
      <c r="X143" s="8">
        <v>2.7</v>
      </c>
      <c r="Y143" s="8">
        <v>4.5</v>
      </c>
      <c r="Z143" s="8">
        <v>18.0</v>
      </c>
      <c r="AA143" s="8">
        <v>16.4</v>
      </c>
      <c r="AB143" s="8">
        <v>-7.4</v>
      </c>
      <c r="AC143" s="14">
        <v>2013.0</v>
      </c>
    </row>
    <row r="144">
      <c r="A144" s="8">
        <v>10.0</v>
      </c>
      <c r="B144" s="9" t="s">
        <v>5371</v>
      </c>
      <c r="C144" s="8">
        <v>34.0</v>
      </c>
      <c r="D144" s="8">
        <v>11.0</v>
      </c>
      <c r="E144" s="8">
        <v>23.0</v>
      </c>
      <c r="F144" s="11">
        <v>0.324</v>
      </c>
      <c r="G144" s="8">
        <v>40.9</v>
      </c>
      <c r="H144" s="8">
        <v>77.0</v>
      </c>
      <c r="I144" s="10">
        <v>26.9</v>
      </c>
      <c r="J144" s="10">
        <v>66.2</v>
      </c>
      <c r="K144" s="8">
        <v>40.5</v>
      </c>
      <c r="L144" s="10">
        <v>6.7</v>
      </c>
      <c r="M144" s="10">
        <v>20.0</v>
      </c>
      <c r="N144" s="8">
        <v>33.4</v>
      </c>
      <c r="O144" s="8">
        <v>16.6</v>
      </c>
      <c r="P144" s="8">
        <v>21.1</v>
      </c>
      <c r="Q144" s="8">
        <v>78.6</v>
      </c>
      <c r="R144" s="8">
        <v>10.3</v>
      </c>
      <c r="S144" s="8">
        <v>22.5</v>
      </c>
      <c r="T144" s="8">
        <v>32.8</v>
      </c>
      <c r="U144" s="8">
        <v>15.1</v>
      </c>
      <c r="V144" s="8">
        <v>15.1</v>
      </c>
      <c r="W144" s="8">
        <v>8.0</v>
      </c>
      <c r="X144" s="8">
        <v>3.7</v>
      </c>
      <c r="Y144" s="8">
        <v>5.1</v>
      </c>
      <c r="Z144" s="8">
        <v>18.1</v>
      </c>
      <c r="AA144" s="8">
        <v>19.1</v>
      </c>
      <c r="AB144" s="8">
        <v>-2.2</v>
      </c>
      <c r="AC144" s="14">
        <v>2013.0</v>
      </c>
    </row>
    <row r="145">
      <c r="A145" s="8">
        <v>12.0</v>
      </c>
      <c r="B145" s="9" t="s">
        <v>5372</v>
      </c>
      <c r="C145" s="8">
        <v>34.0</v>
      </c>
      <c r="D145" s="8">
        <v>10.0</v>
      </c>
      <c r="E145" s="8">
        <v>24.0</v>
      </c>
      <c r="F145" s="11">
        <v>0.294</v>
      </c>
      <c r="G145" s="8">
        <v>40.1</v>
      </c>
      <c r="H145" s="8">
        <v>71.0</v>
      </c>
      <c r="I145" s="10">
        <v>27.5</v>
      </c>
      <c r="J145" s="10">
        <v>68.9</v>
      </c>
      <c r="K145" s="8">
        <v>40.0</v>
      </c>
      <c r="L145" s="10">
        <v>4.1</v>
      </c>
      <c r="M145" s="10">
        <v>13.8</v>
      </c>
      <c r="N145" s="8">
        <v>30.1</v>
      </c>
      <c r="O145" s="8">
        <v>11.8</v>
      </c>
      <c r="P145" s="8">
        <v>16.0</v>
      </c>
      <c r="Q145" s="8">
        <v>73.8</v>
      </c>
      <c r="R145" s="8">
        <v>10.2</v>
      </c>
      <c r="S145" s="8">
        <v>23.6</v>
      </c>
      <c r="T145" s="8">
        <v>33.9</v>
      </c>
      <c r="U145" s="8">
        <v>13.8</v>
      </c>
      <c r="V145" s="8">
        <v>14.2</v>
      </c>
      <c r="W145" s="8">
        <v>7.6</v>
      </c>
      <c r="X145" s="8">
        <v>3.8</v>
      </c>
      <c r="Y145" s="8">
        <v>3.2</v>
      </c>
      <c r="Z145" s="8">
        <v>16.6</v>
      </c>
      <c r="AA145" s="8">
        <v>16.2</v>
      </c>
      <c r="AB145" s="8">
        <v>-5.8</v>
      </c>
      <c r="AC145" s="14">
        <v>2013.0</v>
      </c>
    </row>
    <row r="146">
      <c r="A146" s="8">
        <v>1.0</v>
      </c>
      <c r="B146" s="9" t="s">
        <v>5373</v>
      </c>
      <c r="C146" s="8">
        <v>34.0</v>
      </c>
      <c r="D146" s="8">
        <v>27.0</v>
      </c>
      <c r="E146" s="8">
        <v>7.0</v>
      </c>
      <c r="F146" s="11">
        <v>0.794</v>
      </c>
      <c r="G146" s="8">
        <v>40.4</v>
      </c>
      <c r="H146" s="8">
        <v>86.0</v>
      </c>
      <c r="I146" s="10">
        <v>32.4</v>
      </c>
      <c r="J146" s="10">
        <v>68.4</v>
      </c>
      <c r="K146" s="8">
        <v>47.3</v>
      </c>
      <c r="L146" s="10">
        <v>6.6</v>
      </c>
      <c r="M146" s="10">
        <v>16.6</v>
      </c>
      <c r="N146" s="8">
        <v>40.0</v>
      </c>
      <c r="O146" s="8">
        <v>14.6</v>
      </c>
      <c r="P146" s="8">
        <v>19.4</v>
      </c>
      <c r="Q146" s="8">
        <v>75.5</v>
      </c>
      <c r="R146" s="8">
        <v>11.2</v>
      </c>
      <c r="S146" s="8">
        <v>26.6</v>
      </c>
      <c r="T146" s="8">
        <v>37.8</v>
      </c>
      <c r="U146" s="8">
        <v>20.8</v>
      </c>
      <c r="V146" s="8">
        <v>15.2</v>
      </c>
      <c r="W146" s="8">
        <v>7.6</v>
      </c>
      <c r="X146" s="8">
        <v>4.7</v>
      </c>
      <c r="Y146" s="8">
        <v>3.1</v>
      </c>
      <c r="Z146" s="8">
        <v>17.7</v>
      </c>
      <c r="AA146" s="8">
        <v>19.2</v>
      </c>
      <c r="AB146" s="8">
        <v>9.8</v>
      </c>
      <c r="AC146" s="14">
        <v>2012.0</v>
      </c>
    </row>
    <row r="147">
      <c r="A147" s="8">
        <v>2.0</v>
      </c>
      <c r="B147" s="9" t="s">
        <v>5374</v>
      </c>
      <c r="C147" s="8">
        <v>34.0</v>
      </c>
      <c r="D147" s="8">
        <v>25.0</v>
      </c>
      <c r="E147" s="8">
        <v>9.0</v>
      </c>
      <c r="F147" s="11">
        <v>0.735</v>
      </c>
      <c r="G147" s="8">
        <v>40.6</v>
      </c>
      <c r="H147" s="8">
        <v>81.6</v>
      </c>
      <c r="I147" s="10">
        <v>29.8</v>
      </c>
      <c r="J147" s="10">
        <v>69.1</v>
      </c>
      <c r="K147" s="8">
        <v>43.1</v>
      </c>
      <c r="L147" s="10">
        <v>5.9</v>
      </c>
      <c r="M147" s="10">
        <v>16.4</v>
      </c>
      <c r="N147" s="8">
        <v>35.6</v>
      </c>
      <c r="O147" s="8">
        <v>16.1</v>
      </c>
      <c r="P147" s="8">
        <v>19.5</v>
      </c>
      <c r="Q147" s="8">
        <v>82.7</v>
      </c>
      <c r="R147" s="8">
        <v>10.3</v>
      </c>
      <c r="S147" s="8">
        <v>24.1</v>
      </c>
      <c r="T147" s="8">
        <v>34.4</v>
      </c>
      <c r="U147" s="8">
        <v>17.1</v>
      </c>
      <c r="V147" s="8">
        <v>14.5</v>
      </c>
      <c r="W147" s="8">
        <v>8.0</v>
      </c>
      <c r="X147" s="8">
        <v>3.1</v>
      </c>
      <c r="Y147" s="8">
        <v>3.2</v>
      </c>
      <c r="Z147" s="8">
        <v>15.9</v>
      </c>
      <c r="AA147" s="8">
        <v>18.7</v>
      </c>
      <c r="AB147" s="8">
        <v>4.2</v>
      </c>
      <c r="AC147" s="14">
        <v>2012.0</v>
      </c>
    </row>
    <row r="148">
      <c r="A148" s="8">
        <v>3.0</v>
      </c>
      <c r="B148" s="9" t="s">
        <v>5375</v>
      </c>
      <c r="C148" s="8">
        <v>34.0</v>
      </c>
      <c r="D148" s="8">
        <v>24.0</v>
      </c>
      <c r="E148" s="8">
        <v>10.0</v>
      </c>
      <c r="F148" s="11">
        <v>0.706</v>
      </c>
      <c r="G148" s="8">
        <v>40.1</v>
      </c>
      <c r="H148" s="8">
        <v>84.0</v>
      </c>
      <c r="I148" s="10">
        <v>31.1</v>
      </c>
      <c r="J148" s="10">
        <v>68.0</v>
      </c>
      <c r="K148" s="8">
        <v>45.8</v>
      </c>
      <c r="L148" s="10">
        <v>5.7</v>
      </c>
      <c r="M148" s="10">
        <v>15.9</v>
      </c>
      <c r="N148" s="8">
        <v>35.9</v>
      </c>
      <c r="O148" s="8">
        <v>16.0</v>
      </c>
      <c r="P148" s="8">
        <v>20.2</v>
      </c>
      <c r="Q148" s="8">
        <v>79.3</v>
      </c>
      <c r="R148" s="8">
        <v>11.2</v>
      </c>
      <c r="S148" s="8">
        <v>25.6</v>
      </c>
      <c r="T148" s="8">
        <v>36.9</v>
      </c>
      <c r="U148" s="8">
        <v>17.8</v>
      </c>
      <c r="V148" s="8">
        <v>16.2</v>
      </c>
      <c r="W148" s="8">
        <v>8.9</v>
      </c>
      <c r="X148" s="8">
        <v>5.3</v>
      </c>
      <c r="Y148" s="8">
        <v>3.1</v>
      </c>
      <c r="Z148" s="8">
        <v>18.3</v>
      </c>
      <c r="AA148" s="8">
        <v>17.8</v>
      </c>
      <c r="AB148" s="8">
        <v>5.8</v>
      </c>
      <c r="AC148" s="14">
        <v>2012.0</v>
      </c>
    </row>
    <row r="149">
      <c r="A149" s="8">
        <v>4.0</v>
      </c>
      <c r="B149" s="9" t="s">
        <v>5376</v>
      </c>
      <c r="C149" s="8">
        <v>34.0</v>
      </c>
      <c r="D149" s="8">
        <v>22.0</v>
      </c>
      <c r="E149" s="8">
        <v>12.0</v>
      </c>
      <c r="F149" s="11">
        <v>0.647</v>
      </c>
      <c r="G149" s="8">
        <v>40.3</v>
      </c>
      <c r="H149" s="8">
        <v>78.3</v>
      </c>
      <c r="I149" s="10">
        <v>27.4</v>
      </c>
      <c r="J149" s="10">
        <v>65.5</v>
      </c>
      <c r="K149" s="8">
        <v>41.8</v>
      </c>
      <c r="L149" s="10">
        <v>7.9</v>
      </c>
      <c r="M149" s="10">
        <v>19.9</v>
      </c>
      <c r="N149" s="8">
        <v>40.0</v>
      </c>
      <c r="O149" s="8">
        <v>15.7</v>
      </c>
      <c r="P149" s="8">
        <v>19.3</v>
      </c>
      <c r="Q149" s="8">
        <v>81.4</v>
      </c>
      <c r="R149" s="8">
        <v>9.9</v>
      </c>
      <c r="S149" s="8">
        <v>22.3</v>
      </c>
      <c r="T149" s="8">
        <v>32.2</v>
      </c>
      <c r="U149" s="8">
        <v>16.6</v>
      </c>
      <c r="V149" s="8">
        <v>13.6</v>
      </c>
      <c r="W149" s="8">
        <v>9.5</v>
      </c>
      <c r="X149" s="8">
        <v>4.3</v>
      </c>
      <c r="Y149" s="8">
        <v>4.9</v>
      </c>
      <c r="Z149" s="8">
        <v>16.8</v>
      </c>
      <c r="AA149" s="8">
        <v>18.9</v>
      </c>
      <c r="AB149" s="8">
        <v>6.0</v>
      </c>
      <c r="AC149" s="14">
        <v>2012.0</v>
      </c>
    </row>
    <row r="150">
      <c r="A150" s="8">
        <v>5.0</v>
      </c>
      <c r="B150" s="9" t="s">
        <v>5377</v>
      </c>
      <c r="C150" s="8">
        <v>34.0</v>
      </c>
      <c r="D150" s="8">
        <v>21.0</v>
      </c>
      <c r="E150" s="8">
        <v>13.0</v>
      </c>
      <c r="F150" s="11">
        <v>0.618</v>
      </c>
      <c r="G150" s="8">
        <v>40.3</v>
      </c>
      <c r="H150" s="8">
        <v>82.1</v>
      </c>
      <c r="I150" s="10">
        <v>30.1</v>
      </c>
      <c r="J150" s="10">
        <v>67.7</v>
      </c>
      <c r="K150" s="8">
        <v>44.5</v>
      </c>
      <c r="L150" s="10">
        <v>7.4</v>
      </c>
      <c r="M150" s="10">
        <v>19.9</v>
      </c>
      <c r="N150" s="8">
        <v>37.5</v>
      </c>
      <c r="O150" s="8">
        <v>14.4</v>
      </c>
      <c r="P150" s="8">
        <v>18.6</v>
      </c>
      <c r="Q150" s="8">
        <v>77.5</v>
      </c>
      <c r="R150" s="8">
        <v>9.6</v>
      </c>
      <c r="S150" s="8">
        <v>23.6</v>
      </c>
      <c r="T150" s="8">
        <v>33.2</v>
      </c>
      <c r="U150" s="8">
        <v>18.9</v>
      </c>
      <c r="V150" s="8">
        <v>13.1</v>
      </c>
      <c r="W150" s="8">
        <v>8.9</v>
      </c>
      <c r="X150" s="8">
        <v>3.4</v>
      </c>
      <c r="Y150" s="8">
        <v>3.5</v>
      </c>
      <c r="Z150" s="8">
        <v>15.6</v>
      </c>
      <c r="AA150" s="8">
        <v>17.9</v>
      </c>
      <c r="AB150" s="8">
        <v>5.1</v>
      </c>
      <c r="AC150" s="14">
        <v>2012.0</v>
      </c>
    </row>
    <row r="151">
      <c r="A151" s="8">
        <v>6.0</v>
      </c>
      <c r="B151" s="9" t="s">
        <v>5378</v>
      </c>
      <c r="C151" s="8">
        <v>34.0</v>
      </c>
      <c r="D151" s="8">
        <v>19.0</v>
      </c>
      <c r="E151" s="8">
        <v>15.0</v>
      </c>
      <c r="F151" s="11">
        <v>0.559</v>
      </c>
      <c r="G151" s="8">
        <v>40.7</v>
      </c>
      <c r="H151" s="8">
        <v>78.6</v>
      </c>
      <c r="I151" s="10">
        <v>29.5</v>
      </c>
      <c r="J151" s="10">
        <v>68.1</v>
      </c>
      <c r="K151" s="8">
        <v>43.4</v>
      </c>
      <c r="L151" s="10">
        <v>4.2</v>
      </c>
      <c r="M151" s="10">
        <v>14.3</v>
      </c>
      <c r="N151" s="8">
        <v>29.6</v>
      </c>
      <c r="O151" s="8">
        <v>15.3</v>
      </c>
      <c r="P151" s="8">
        <v>20.7</v>
      </c>
      <c r="Q151" s="8">
        <v>73.9</v>
      </c>
      <c r="R151" s="8">
        <v>10.3</v>
      </c>
      <c r="S151" s="8">
        <v>24.6</v>
      </c>
      <c r="T151" s="8">
        <v>34.8</v>
      </c>
      <c r="U151" s="8">
        <v>18.0</v>
      </c>
      <c r="V151" s="8">
        <v>16.4</v>
      </c>
      <c r="W151" s="8">
        <v>9.8</v>
      </c>
      <c r="X151" s="8">
        <v>4.7</v>
      </c>
      <c r="Y151" s="8">
        <v>3.6</v>
      </c>
      <c r="Z151" s="8">
        <v>17.3</v>
      </c>
      <c r="AA151" s="8">
        <v>19.2</v>
      </c>
      <c r="AB151" s="8">
        <v>2.8</v>
      </c>
      <c r="AC151" s="14">
        <v>2012.0</v>
      </c>
    </row>
    <row r="152">
      <c r="A152" s="8">
        <v>7.0</v>
      </c>
      <c r="B152" s="9" t="s">
        <v>5379</v>
      </c>
      <c r="C152" s="8">
        <v>34.0</v>
      </c>
      <c r="D152" s="8">
        <v>16.0</v>
      </c>
      <c r="E152" s="8">
        <v>18.0</v>
      </c>
      <c r="F152" s="11">
        <v>0.471</v>
      </c>
      <c r="G152" s="8">
        <v>40.1</v>
      </c>
      <c r="H152" s="8">
        <v>71.2</v>
      </c>
      <c r="I152" s="10">
        <v>25.6</v>
      </c>
      <c r="J152" s="10">
        <v>59.0</v>
      </c>
      <c r="K152" s="8">
        <v>43.4</v>
      </c>
      <c r="L152" s="10">
        <v>7.0</v>
      </c>
      <c r="M152" s="10">
        <v>20.0</v>
      </c>
      <c r="N152" s="8">
        <v>35.1</v>
      </c>
      <c r="O152" s="8">
        <v>13.0</v>
      </c>
      <c r="P152" s="8">
        <v>17.4</v>
      </c>
      <c r="Q152" s="8">
        <v>75.1</v>
      </c>
      <c r="R152" s="8">
        <v>6.7</v>
      </c>
      <c r="S152" s="8">
        <v>25.1</v>
      </c>
      <c r="T152" s="8">
        <v>31.9</v>
      </c>
      <c r="U152" s="8">
        <v>17.0</v>
      </c>
      <c r="V152" s="8">
        <v>17.0</v>
      </c>
      <c r="W152" s="8">
        <v>6.0</v>
      </c>
      <c r="X152" s="8">
        <v>3.0</v>
      </c>
      <c r="Y152" s="8">
        <v>3.6</v>
      </c>
      <c r="Z152" s="8">
        <v>17.7</v>
      </c>
      <c r="AA152" s="8">
        <v>17.4</v>
      </c>
      <c r="AB152" s="8">
        <v>-0.4</v>
      </c>
      <c r="AC152" s="14">
        <v>2012.0</v>
      </c>
    </row>
    <row r="153">
      <c r="A153" s="8">
        <v>8.0</v>
      </c>
      <c r="B153" s="9" t="s">
        <v>5380</v>
      </c>
      <c r="C153" s="8">
        <v>34.0</v>
      </c>
      <c r="D153" s="8">
        <v>15.0</v>
      </c>
      <c r="E153" s="8">
        <v>19.0</v>
      </c>
      <c r="F153" s="11">
        <v>0.441</v>
      </c>
      <c r="G153" s="8">
        <v>40.0</v>
      </c>
      <c r="H153" s="8">
        <v>73.1</v>
      </c>
      <c r="I153" s="10">
        <v>28.5</v>
      </c>
      <c r="J153" s="10">
        <v>67.1</v>
      </c>
      <c r="K153" s="8">
        <v>42.5</v>
      </c>
      <c r="L153" s="10">
        <v>6.0</v>
      </c>
      <c r="M153" s="10">
        <v>16.9</v>
      </c>
      <c r="N153" s="8">
        <v>35.5</v>
      </c>
      <c r="O153" s="8">
        <v>10.1</v>
      </c>
      <c r="P153" s="8">
        <v>13.4</v>
      </c>
      <c r="Q153" s="8">
        <v>75.8</v>
      </c>
      <c r="R153" s="8">
        <v>10.0</v>
      </c>
      <c r="S153" s="8">
        <v>23.4</v>
      </c>
      <c r="T153" s="8">
        <v>33.4</v>
      </c>
      <c r="U153" s="8">
        <v>15.6</v>
      </c>
      <c r="V153" s="8">
        <v>16.3</v>
      </c>
      <c r="W153" s="8">
        <v>7.4</v>
      </c>
      <c r="X153" s="8">
        <v>4.2</v>
      </c>
      <c r="Y153" s="8">
        <v>3.7</v>
      </c>
      <c r="Z153" s="8">
        <v>16.9</v>
      </c>
      <c r="AA153" s="8">
        <v>15.1</v>
      </c>
      <c r="AB153" s="8">
        <v>-4.1</v>
      </c>
      <c r="AC153" s="14">
        <v>2012.0</v>
      </c>
    </row>
    <row r="154">
      <c r="A154" s="8">
        <v>9.0</v>
      </c>
      <c r="B154" s="9" t="s">
        <v>5381</v>
      </c>
      <c r="C154" s="8">
        <v>34.0</v>
      </c>
      <c r="D154" s="8">
        <v>14.0</v>
      </c>
      <c r="E154" s="8">
        <v>20.0</v>
      </c>
      <c r="F154" s="11">
        <v>0.412</v>
      </c>
      <c r="G154" s="8">
        <v>40.9</v>
      </c>
      <c r="H154" s="8">
        <v>75.2</v>
      </c>
      <c r="I154" s="10">
        <v>28.1</v>
      </c>
      <c r="J154" s="10">
        <v>65.3</v>
      </c>
      <c r="K154" s="8">
        <v>43.1</v>
      </c>
      <c r="L154" s="10">
        <v>6.1</v>
      </c>
      <c r="M154" s="10">
        <v>18.1</v>
      </c>
      <c r="N154" s="8">
        <v>34.0</v>
      </c>
      <c r="O154" s="8">
        <v>12.8</v>
      </c>
      <c r="P154" s="8">
        <v>17.5</v>
      </c>
      <c r="Q154" s="8">
        <v>73.0</v>
      </c>
      <c r="R154" s="8">
        <v>10.7</v>
      </c>
      <c r="S154" s="8">
        <v>24.2</v>
      </c>
      <c r="T154" s="8">
        <v>34.9</v>
      </c>
      <c r="U154" s="8">
        <v>16.3</v>
      </c>
      <c r="V154" s="8">
        <v>17.8</v>
      </c>
      <c r="W154" s="8">
        <v>8.7</v>
      </c>
      <c r="X154" s="8">
        <v>3.8</v>
      </c>
      <c r="Y154" s="8">
        <v>4.5</v>
      </c>
      <c r="Z154" s="8">
        <v>19.5</v>
      </c>
      <c r="AA154" s="8">
        <v>16.7</v>
      </c>
      <c r="AB154" s="8">
        <v>-0.2</v>
      </c>
      <c r="AC154" s="14">
        <v>2012.0</v>
      </c>
    </row>
    <row r="155">
      <c r="A155" s="8">
        <v>10.0</v>
      </c>
      <c r="B155" s="9" t="s">
        <v>5382</v>
      </c>
      <c r="C155" s="8">
        <v>34.0</v>
      </c>
      <c r="D155" s="8">
        <v>9.0</v>
      </c>
      <c r="E155" s="8">
        <v>25.0</v>
      </c>
      <c r="F155" s="11">
        <v>0.265</v>
      </c>
      <c r="G155" s="8">
        <v>40.4</v>
      </c>
      <c r="H155" s="8">
        <v>77.2</v>
      </c>
      <c r="I155" s="10">
        <v>27.4</v>
      </c>
      <c r="J155" s="10">
        <v>67.7</v>
      </c>
      <c r="K155" s="8">
        <v>40.5</v>
      </c>
      <c r="L155" s="10">
        <v>8.0</v>
      </c>
      <c r="M155" s="10">
        <v>21.0</v>
      </c>
      <c r="N155" s="8">
        <v>38.0</v>
      </c>
      <c r="O155" s="8">
        <v>14.4</v>
      </c>
      <c r="P155" s="8">
        <v>19.9</v>
      </c>
      <c r="Q155" s="8">
        <v>72.5</v>
      </c>
      <c r="R155" s="8">
        <v>9.7</v>
      </c>
      <c r="S155" s="8">
        <v>19.7</v>
      </c>
      <c r="T155" s="8">
        <v>29.5</v>
      </c>
      <c r="U155" s="8">
        <v>15.3</v>
      </c>
      <c r="V155" s="8">
        <v>14.7</v>
      </c>
      <c r="W155" s="8">
        <v>9.7</v>
      </c>
      <c r="X155" s="8">
        <v>2.8</v>
      </c>
      <c r="Y155" s="8">
        <v>4.5</v>
      </c>
      <c r="Z155" s="8">
        <v>19.1</v>
      </c>
      <c r="AA155" s="8">
        <v>18.9</v>
      </c>
      <c r="AB155" s="8">
        <v>-7.0</v>
      </c>
      <c r="AC155" s="14">
        <v>2012.0</v>
      </c>
    </row>
    <row r="156">
      <c r="A156" s="8">
        <v>11.0</v>
      </c>
      <c r="B156" s="9" t="s">
        <v>5383</v>
      </c>
      <c r="C156" s="8">
        <v>34.0</v>
      </c>
      <c r="D156" s="8">
        <v>7.0</v>
      </c>
      <c r="E156" s="8">
        <v>27.0</v>
      </c>
      <c r="F156" s="11">
        <v>0.206</v>
      </c>
      <c r="G156" s="8">
        <v>40.3</v>
      </c>
      <c r="H156" s="8">
        <v>74.5</v>
      </c>
      <c r="I156" s="10">
        <v>27.1</v>
      </c>
      <c r="J156" s="10">
        <v>70.4</v>
      </c>
      <c r="K156" s="8">
        <v>38.4</v>
      </c>
      <c r="L156" s="10">
        <v>5.7</v>
      </c>
      <c r="M156" s="10">
        <v>19.3</v>
      </c>
      <c r="N156" s="8">
        <v>29.5</v>
      </c>
      <c r="O156" s="8">
        <v>14.7</v>
      </c>
      <c r="P156" s="8">
        <v>19.3</v>
      </c>
      <c r="Q156" s="8">
        <v>76.1</v>
      </c>
      <c r="R156" s="8">
        <v>12.3</v>
      </c>
      <c r="S156" s="8">
        <v>25.1</v>
      </c>
      <c r="T156" s="8">
        <v>37.4</v>
      </c>
      <c r="U156" s="8">
        <v>13.7</v>
      </c>
      <c r="V156" s="8">
        <v>16.5</v>
      </c>
      <c r="W156" s="8">
        <v>7.1</v>
      </c>
      <c r="X156" s="8">
        <v>3.8</v>
      </c>
      <c r="Y156" s="8">
        <v>4.9</v>
      </c>
      <c r="Z156" s="8">
        <v>20.5</v>
      </c>
      <c r="AA156" s="8">
        <v>17.3</v>
      </c>
      <c r="AB156" s="8">
        <v>-12.2</v>
      </c>
      <c r="AC156" s="14">
        <v>2012.0</v>
      </c>
    </row>
    <row r="157">
      <c r="A157" s="8">
        <v>12.0</v>
      </c>
      <c r="B157" s="9" t="s">
        <v>5384</v>
      </c>
      <c r="C157" s="8">
        <v>34.0</v>
      </c>
      <c r="D157" s="8">
        <v>5.0</v>
      </c>
      <c r="E157" s="8">
        <v>29.0</v>
      </c>
      <c r="F157" s="11">
        <v>0.147</v>
      </c>
      <c r="G157" s="8">
        <v>40.1</v>
      </c>
      <c r="H157" s="8">
        <v>68.6</v>
      </c>
      <c r="I157" s="10">
        <v>25.9</v>
      </c>
      <c r="J157" s="10">
        <v>62.9</v>
      </c>
      <c r="K157" s="8">
        <v>41.2</v>
      </c>
      <c r="L157" s="10">
        <v>4.2</v>
      </c>
      <c r="M157" s="10">
        <v>14.1</v>
      </c>
      <c r="N157" s="8">
        <v>30.1</v>
      </c>
      <c r="O157" s="8">
        <v>12.4</v>
      </c>
      <c r="P157" s="8">
        <v>17.3</v>
      </c>
      <c r="Q157" s="8">
        <v>71.9</v>
      </c>
      <c r="R157" s="8">
        <v>10.0</v>
      </c>
      <c r="S157" s="8">
        <v>21.2</v>
      </c>
      <c r="T157" s="8">
        <v>31.2</v>
      </c>
      <c r="U157" s="8">
        <v>15.6</v>
      </c>
      <c r="V157" s="8">
        <v>16.8</v>
      </c>
      <c r="W157" s="8">
        <v>8.6</v>
      </c>
      <c r="X157" s="8">
        <v>3.5</v>
      </c>
      <c r="Y157" s="8">
        <v>3.8</v>
      </c>
      <c r="Z157" s="8">
        <v>18.5</v>
      </c>
      <c r="AA157" s="8">
        <v>15.9</v>
      </c>
      <c r="AB157" s="8">
        <v>-9.7</v>
      </c>
      <c r="AC157" s="14">
        <v>2012.0</v>
      </c>
    </row>
    <row r="158">
      <c r="A158" s="8">
        <v>1.0</v>
      </c>
      <c r="B158" s="9" t="s">
        <v>5385</v>
      </c>
      <c r="C158" s="8">
        <v>34.0</v>
      </c>
      <c r="D158" s="8">
        <v>27.0</v>
      </c>
      <c r="E158" s="8">
        <v>7.0</v>
      </c>
      <c r="F158" s="11">
        <v>0.794</v>
      </c>
      <c r="G158" s="8">
        <v>40.0</v>
      </c>
      <c r="H158" s="8">
        <v>81.5</v>
      </c>
      <c r="I158" s="10">
        <v>31.6</v>
      </c>
      <c r="J158" s="10">
        <v>68.5</v>
      </c>
      <c r="K158" s="8">
        <v>46.1</v>
      </c>
      <c r="L158" s="10">
        <v>5.0</v>
      </c>
      <c r="M158" s="10">
        <v>13.5</v>
      </c>
      <c r="N158" s="8">
        <v>36.8</v>
      </c>
      <c r="O158" s="8">
        <v>13.4</v>
      </c>
      <c r="P158" s="8">
        <v>18.1</v>
      </c>
      <c r="Q158" s="8">
        <v>73.7</v>
      </c>
      <c r="R158" s="8">
        <v>10.9</v>
      </c>
      <c r="S158" s="8">
        <v>25.6</v>
      </c>
      <c r="T158" s="8">
        <v>36.5</v>
      </c>
      <c r="U158" s="8">
        <v>18.1</v>
      </c>
      <c r="V158" s="8">
        <v>12.9</v>
      </c>
      <c r="W158" s="8">
        <v>7.3</v>
      </c>
      <c r="X158" s="8">
        <v>3.6</v>
      </c>
      <c r="Y158" s="8">
        <v>3.6</v>
      </c>
      <c r="Z158" s="8">
        <v>17.7</v>
      </c>
      <c r="AA158" s="8">
        <v>18.0</v>
      </c>
      <c r="AB158" s="8">
        <v>7.9</v>
      </c>
      <c r="AC158" s="14">
        <v>2011.0</v>
      </c>
    </row>
    <row r="159">
      <c r="A159" s="8">
        <v>2.0</v>
      </c>
      <c r="B159" s="9" t="s">
        <v>5386</v>
      </c>
      <c r="C159" s="8">
        <v>34.0</v>
      </c>
      <c r="D159" s="8">
        <v>21.0</v>
      </c>
      <c r="E159" s="8">
        <v>13.0</v>
      </c>
      <c r="F159" s="11">
        <v>0.618</v>
      </c>
      <c r="G159" s="8">
        <v>40.7</v>
      </c>
      <c r="H159" s="8">
        <v>80.1</v>
      </c>
      <c r="I159" s="10">
        <v>29.7</v>
      </c>
      <c r="J159" s="10">
        <v>70.1</v>
      </c>
      <c r="K159" s="8">
        <v>42.4</v>
      </c>
      <c r="L159" s="10">
        <v>5.9</v>
      </c>
      <c r="M159" s="10">
        <v>16.4</v>
      </c>
      <c r="N159" s="8">
        <v>36.3</v>
      </c>
      <c r="O159" s="8">
        <v>14.8</v>
      </c>
      <c r="P159" s="8">
        <v>19.4</v>
      </c>
      <c r="Q159" s="8">
        <v>76.3</v>
      </c>
      <c r="R159" s="8">
        <v>10.0</v>
      </c>
      <c r="S159" s="8">
        <v>25.6</v>
      </c>
      <c r="T159" s="8">
        <v>35.6</v>
      </c>
      <c r="U159" s="8">
        <v>17.1</v>
      </c>
      <c r="V159" s="8">
        <v>13.1</v>
      </c>
      <c r="W159" s="8">
        <v>7.3</v>
      </c>
      <c r="X159" s="8">
        <v>3.4</v>
      </c>
      <c r="Y159" s="8">
        <v>3.2</v>
      </c>
      <c r="Z159" s="8">
        <v>15.7</v>
      </c>
      <c r="AA159" s="8">
        <v>19.1</v>
      </c>
      <c r="AB159" s="8">
        <v>3.3</v>
      </c>
      <c r="AC159" s="14">
        <v>2011.0</v>
      </c>
    </row>
    <row r="160">
      <c r="A160" s="8">
        <v>2.0</v>
      </c>
      <c r="B160" s="9" t="s">
        <v>5387</v>
      </c>
      <c r="C160" s="8">
        <v>34.0</v>
      </c>
      <c r="D160" s="8">
        <v>21.0</v>
      </c>
      <c r="E160" s="8">
        <v>13.0</v>
      </c>
      <c r="F160" s="11">
        <v>0.618</v>
      </c>
      <c r="G160" s="8">
        <v>40.1</v>
      </c>
      <c r="H160" s="8">
        <v>77.7</v>
      </c>
      <c r="I160" s="10">
        <v>27.5</v>
      </c>
      <c r="J160" s="10">
        <v>62.2</v>
      </c>
      <c r="K160" s="8">
        <v>44.3</v>
      </c>
      <c r="L160" s="10">
        <v>6.6</v>
      </c>
      <c r="M160" s="10">
        <v>17.3</v>
      </c>
      <c r="N160" s="8">
        <v>37.9</v>
      </c>
      <c r="O160" s="8">
        <v>16.1</v>
      </c>
      <c r="P160" s="8">
        <v>20.4</v>
      </c>
      <c r="Q160" s="8">
        <v>78.8</v>
      </c>
      <c r="R160" s="8">
        <v>8.7</v>
      </c>
      <c r="S160" s="8">
        <v>22.9</v>
      </c>
      <c r="T160" s="8">
        <v>31.6</v>
      </c>
      <c r="U160" s="8">
        <v>16.4</v>
      </c>
      <c r="V160" s="8">
        <v>14.8</v>
      </c>
      <c r="W160" s="8">
        <v>8.8</v>
      </c>
      <c r="X160" s="8">
        <v>4.9</v>
      </c>
      <c r="Y160" s="8">
        <v>3.9</v>
      </c>
      <c r="Z160" s="8">
        <v>17.9</v>
      </c>
      <c r="AA160" s="8">
        <v>19.0</v>
      </c>
      <c r="AB160" s="8">
        <v>3.9</v>
      </c>
      <c r="AC160" s="14">
        <v>2011.0</v>
      </c>
    </row>
    <row r="161">
      <c r="A161" s="8">
        <v>2.0</v>
      </c>
      <c r="B161" s="9" t="s">
        <v>5388</v>
      </c>
      <c r="C161" s="8">
        <v>34.0</v>
      </c>
      <c r="D161" s="8">
        <v>21.0</v>
      </c>
      <c r="E161" s="8">
        <v>13.0</v>
      </c>
      <c r="F161" s="11">
        <v>0.618</v>
      </c>
      <c r="G161" s="8">
        <v>40.0</v>
      </c>
      <c r="H161" s="8">
        <v>71.6</v>
      </c>
      <c r="I161" s="10">
        <v>26.2</v>
      </c>
      <c r="J161" s="10">
        <v>59.9</v>
      </c>
      <c r="K161" s="8">
        <v>43.8</v>
      </c>
      <c r="L161" s="10">
        <v>6.3</v>
      </c>
      <c r="M161" s="10">
        <v>17.6</v>
      </c>
      <c r="N161" s="8">
        <v>35.6</v>
      </c>
      <c r="O161" s="8">
        <v>12.9</v>
      </c>
      <c r="P161" s="8">
        <v>16.1</v>
      </c>
      <c r="Q161" s="8">
        <v>80.0</v>
      </c>
      <c r="R161" s="8">
        <v>7.9</v>
      </c>
      <c r="S161" s="8">
        <v>23.7</v>
      </c>
      <c r="T161" s="8">
        <v>31.6</v>
      </c>
      <c r="U161" s="8">
        <v>16.0</v>
      </c>
      <c r="V161" s="8">
        <v>16.1</v>
      </c>
      <c r="W161" s="8">
        <v>7.4</v>
      </c>
      <c r="X161" s="8">
        <v>3.4</v>
      </c>
      <c r="Y161" s="8">
        <v>3.7</v>
      </c>
      <c r="Z161" s="8">
        <v>18.9</v>
      </c>
      <c r="AA161" s="8">
        <v>16.0</v>
      </c>
      <c r="AB161" s="8">
        <v>1.8</v>
      </c>
      <c r="AC161" s="14">
        <v>2011.0</v>
      </c>
    </row>
    <row r="162">
      <c r="A162" s="8">
        <v>5.0</v>
      </c>
      <c r="B162" s="9" t="s">
        <v>5389</v>
      </c>
      <c r="C162" s="8">
        <v>34.0</v>
      </c>
      <c r="D162" s="8">
        <v>20.0</v>
      </c>
      <c r="E162" s="8">
        <v>14.0</v>
      </c>
      <c r="F162" s="11">
        <v>0.588</v>
      </c>
      <c r="G162" s="8">
        <v>40.4</v>
      </c>
      <c r="H162" s="8">
        <v>82.5</v>
      </c>
      <c r="I162" s="10">
        <v>31.9</v>
      </c>
      <c r="J162" s="10">
        <v>71.5</v>
      </c>
      <c r="K162" s="8">
        <v>44.6</v>
      </c>
      <c r="L162" s="10">
        <v>2.2</v>
      </c>
      <c r="M162" s="10">
        <v>8.4</v>
      </c>
      <c r="N162" s="8">
        <v>26.1</v>
      </c>
      <c r="O162" s="8">
        <v>16.6</v>
      </c>
      <c r="P162" s="8">
        <v>23.9</v>
      </c>
      <c r="Q162" s="8">
        <v>69.4</v>
      </c>
      <c r="R162" s="8">
        <v>11.5</v>
      </c>
      <c r="S162" s="8">
        <v>24.6</v>
      </c>
      <c r="T162" s="8">
        <v>36.1</v>
      </c>
      <c r="U162" s="8">
        <v>18.4</v>
      </c>
      <c r="V162" s="8">
        <v>15.0</v>
      </c>
      <c r="W162" s="8">
        <v>9.3</v>
      </c>
      <c r="X162" s="8">
        <v>5.3</v>
      </c>
      <c r="Y162" s="8">
        <v>5.4</v>
      </c>
      <c r="Z162" s="8">
        <v>18.7</v>
      </c>
      <c r="AA162" s="8">
        <v>20.4</v>
      </c>
      <c r="AB162" s="8">
        <v>1.7</v>
      </c>
      <c r="AC162" s="14">
        <v>2011.0</v>
      </c>
    </row>
    <row r="163">
      <c r="A163" s="8">
        <v>6.0</v>
      </c>
      <c r="B163" s="9" t="s">
        <v>5390</v>
      </c>
      <c r="C163" s="8">
        <v>34.0</v>
      </c>
      <c r="D163" s="8">
        <v>19.0</v>
      </c>
      <c r="E163" s="8">
        <v>15.0</v>
      </c>
      <c r="F163" s="11">
        <v>0.559</v>
      </c>
      <c r="G163" s="8">
        <v>40.3</v>
      </c>
      <c r="H163" s="8">
        <v>76.0</v>
      </c>
      <c r="I163" s="10">
        <v>29.4</v>
      </c>
      <c r="J163" s="10">
        <v>67.8</v>
      </c>
      <c r="K163" s="8">
        <v>43.3</v>
      </c>
      <c r="L163" s="10">
        <v>5.8</v>
      </c>
      <c r="M163" s="10">
        <v>16.2</v>
      </c>
      <c r="N163" s="8">
        <v>35.8</v>
      </c>
      <c r="O163" s="8">
        <v>11.4</v>
      </c>
      <c r="P163" s="8">
        <v>14.8</v>
      </c>
      <c r="Q163" s="8">
        <v>77.2</v>
      </c>
      <c r="R163" s="8">
        <v>10.5</v>
      </c>
      <c r="S163" s="8">
        <v>22.3</v>
      </c>
      <c r="T163" s="8">
        <v>32.8</v>
      </c>
      <c r="U163" s="8">
        <v>15.7</v>
      </c>
      <c r="V163" s="8">
        <v>14.8</v>
      </c>
      <c r="W163" s="8">
        <v>8.4</v>
      </c>
      <c r="X163" s="8">
        <v>3.8</v>
      </c>
      <c r="Y163" s="8">
        <v>3.6</v>
      </c>
      <c r="Z163" s="8">
        <v>18.9</v>
      </c>
      <c r="AA163" s="8">
        <v>16.8</v>
      </c>
      <c r="AB163" s="8">
        <v>1.2</v>
      </c>
      <c r="AC163" s="14">
        <v>2011.0</v>
      </c>
    </row>
    <row r="164">
      <c r="A164" s="8">
        <v>6.0</v>
      </c>
      <c r="B164" s="9" t="s">
        <v>5391</v>
      </c>
      <c r="C164" s="8">
        <v>34.0</v>
      </c>
      <c r="D164" s="8">
        <v>19.0</v>
      </c>
      <c r="E164" s="8">
        <v>15.0</v>
      </c>
      <c r="F164" s="11">
        <v>0.559</v>
      </c>
      <c r="G164" s="8">
        <v>40.4</v>
      </c>
      <c r="H164" s="8">
        <v>89.0</v>
      </c>
      <c r="I164" s="10">
        <v>31.2</v>
      </c>
      <c r="J164" s="10">
        <v>67.7</v>
      </c>
      <c r="K164" s="8">
        <v>46.1</v>
      </c>
      <c r="L164" s="10">
        <v>7.0</v>
      </c>
      <c r="M164" s="10">
        <v>18.9</v>
      </c>
      <c r="N164" s="8">
        <v>37.3</v>
      </c>
      <c r="O164" s="8">
        <v>19.5</v>
      </c>
      <c r="P164" s="8">
        <v>22.9</v>
      </c>
      <c r="Q164" s="8">
        <v>85.1</v>
      </c>
      <c r="R164" s="8">
        <v>9.1</v>
      </c>
      <c r="S164" s="8">
        <v>26.0</v>
      </c>
      <c r="T164" s="8">
        <v>35.1</v>
      </c>
      <c r="U164" s="8">
        <v>19.2</v>
      </c>
      <c r="V164" s="8">
        <v>15.4</v>
      </c>
      <c r="W164" s="8">
        <v>6.6</v>
      </c>
      <c r="X164" s="8">
        <v>3.9</v>
      </c>
      <c r="Y164" s="8">
        <v>3.6</v>
      </c>
      <c r="Z164" s="8">
        <v>20.0</v>
      </c>
      <c r="AA164" s="8">
        <v>20.8</v>
      </c>
      <c r="AB164" s="8">
        <v>3.0</v>
      </c>
      <c r="AC164" s="14">
        <v>2011.0</v>
      </c>
    </row>
    <row r="165">
      <c r="A165" s="8">
        <v>8.0</v>
      </c>
      <c r="B165" s="9" t="s">
        <v>5392</v>
      </c>
      <c r="C165" s="8">
        <v>34.0</v>
      </c>
      <c r="D165" s="8">
        <v>18.0</v>
      </c>
      <c r="E165" s="8">
        <v>16.0</v>
      </c>
      <c r="F165" s="11">
        <v>0.529</v>
      </c>
      <c r="G165" s="8">
        <v>40.3</v>
      </c>
      <c r="H165" s="8">
        <v>77.6</v>
      </c>
      <c r="I165" s="10">
        <v>28.5</v>
      </c>
      <c r="J165" s="10">
        <v>66.2</v>
      </c>
      <c r="K165" s="8">
        <v>43.0</v>
      </c>
      <c r="L165" s="10">
        <v>6.5</v>
      </c>
      <c r="M165" s="10">
        <v>18.2</v>
      </c>
      <c r="N165" s="8">
        <v>35.6</v>
      </c>
      <c r="O165" s="8">
        <v>14.1</v>
      </c>
      <c r="P165" s="8">
        <v>18.8</v>
      </c>
      <c r="Q165" s="8">
        <v>75.2</v>
      </c>
      <c r="R165" s="8">
        <v>7.1</v>
      </c>
      <c r="S165" s="8">
        <v>24.2</v>
      </c>
      <c r="T165" s="8">
        <v>31.3</v>
      </c>
      <c r="U165" s="8">
        <v>18.1</v>
      </c>
      <c r="V165" s="8">
        <v>12.8</v>
      </c>
      <c r="W165" s="8">
        <v>8.4</v>
      </c>
      <c r="X165" s="8">
        <v>3.6</v>
      </c>
      <c r="Y165" s="8">
        <v>4.2</v>
      </c>
      <c r="Z165" s="8">
        <v>17.4</v>
      </c>
      <c r="AA165" s="8">
        <v>18.5</v>
      </c>
      <c r="AB165" s="8">
        <v>2.1</v>
      </c>
      <c r="AC165" s="14">
        <v>2011.0</v>
      </c>
    </row>
    <row r="166">
      <c r="A166" s="8">
        <v>9.0</v>
      </c>
      <c r="B166" s="9" t="s">
        <v>5393</v>
      </c>
      <c r="C166" s="8">
        <v>34.0</v>
      </c>
      <c r="D166" s="8">
        <v>15.0</v>
      </c>
      <c r="E166" s="8">
        <v>19.0</v>
      </c>
      <c r="F166" s="11">
        <v>0.441</v>
      </c>
      <c r="G166" s="8">
        <v>40.6</v>
      </c>
      <c r="H166" s="8">
        <v>77.1</v>
      </c>
      <c r="I166" s="10">
        <v>28.6</v>
      </c>
      <c r="J166" s="10">
        <v>64.4</v>
      </c>
      <c r="K166" s="8">
        <v>44.5</v>
      </c>
      <c r="L166" s="10">
        <v>7.0</v>
      </c>
      <c r="M166" s="10">
        <v>17.6</v>
      </c>
      <c r="N166" s="8">
        <v>39.6</v>
      </c>
      <c r="O166" s="8">
        <v>12.9</v>
      </c>
      <c r="P166" s="8">
        <v>16.3</v>
      </c>
      <c r="Q166" s="8">
        <v>79.4</v>
      </c>
      <c r="R166" s="8">
        <v>8.6</v>
      </c>
      <c r="S166" s="8">
        <v>23.1</v>
      </c>
      <c r="T166" s="8">
        <v>31.7</v>
      </c>
      <c r="U166" s="8">
        <v>18.1</v>
      </c>
      <c r="V166" s="8">
        <v>15.2</v>
      </c>
      <c r="W166" s="8">
        <v>7.3</v>
      </c>
      <c r="X166" s="8">
        <v>3.4</v>
      </c>
      <c r="Y166" s="8">
        <v>2.3</v>
      </c>
      <c r="Z166" s="8">
        <v>16.9</v>
      </c>
      <c r="AA166" s="8">
        <v>17.7</v>
      </c>
      <c r="AB166" s="8">
        <v>-3.2</v>
      </c>
      <c r="AC166" s="14">
        <v>2011.0</v>
      </c>
    </row>
    <row r="167">
      <c r="A167" s="8">
        <v>10.0</v>
      </c>
      <c r="B167" s="9" t="s">
        <v>5394</v>
      </c>
      <c r="C167" s="8">
        <v>34.0</v>
      </c>
      <c r="D167" s="8">
        <v>14.0</v>
      </c>
      <c r="E167" s="8">
        <v>20.0</v>
      </c>
      <c r="F167" s="11">
        <v>0.412</v>
      </c>
      <c r="G167" s="8">
        <v>40.3</v>
      </c>
      <c r="H167" s="8">
        <v>74.2</v>
      </c>
      <c r="I167" s="10">
        <v>27.7</v>
      </c>
      <c r="J167" s="10">
        <v>63.3</v>
      </c>
      <c r="K167" s="8">
        <v>43.8</v>
      </c>
      <c r="L167" s="10">
        <v>4.8</v>
      </c>
      <c r="M167" s="10">
        <v>13.2</v>
      </c>
      <c r="N167" s="8">
        <v>36.4</v>
      </c>
      <c r="O167" s="8">
        <v>14.0</v>
      </c>
      <c r="P167" s="8">
        <v>18.1</v>
      </c>
      <c r="Q167" s="8">
        <v>77.1</v>
      </c>
      <c r="R167" s="8">
        <v>9.1</v>
      </c>
      <c r="S167" s="8">
        <v>24.6</v>
      </c>
      <c r="T167" s="8">
        <v>33.8</v>
      </c>
      <c r="U167" s="8">
        <v>16.7</v>
      </c>
      <c r="V167" s="8">
        <v>17.6</v>
      </c>
      <c r="W167" s="8">
        <v>7.9</v>
      </c>
      <c r="X167" s="8">
        <v>5.4</v>
      </c>
      <c r="Y167" s="8">
        <v>4.7</v>
      </c>
      <c r="Z167" s="8">
        <v>18.2</v>
      </c>
      <c r="AA167" s="8">
        <v>17.3</v>
      </c>
      <c r="AB167" s="8">
        <v>-0.9</v>
      </c>
      <c r="AC167" s="14">
        <v>2011.0</v>
      </c>
    </row>
    <row r="168">
      <c r="A168" s="8">
        <v>11.0</v>
      </c>
      <c r="B168" s="9" t="s">
        <v>5395</v>
      </c>
      <c r="C168" s="8">
        <v>34.0</v>
      </c>
      <c r="D168" s="8">
        <v>6.0</v>
      </c>
      <c r="E168" s="8">
        <v>28.0</v>
      </c>
      <c r="F168" s="11">
        <v>0.176</v>
      </c>
      <c r="G168" s="8">
        <v>40.4</v>
      </c>
      <c r="H168" s="8">
        <v>70.8</v>
      </c>
      <c r="I168" s="10">
        <v>25.8</v>
      </c>
      <c r="J168" s="10">
        <v>63.7</v>
      </c>
      <c r="K168" s="8">
        <v>40.6</v>
      </c>
      <c r="L168" s="10">
        <v>5.0</v>
      </c>
      <c r="M168" s="10">
        <v>15.3</v>
      </c>
      <c r="N168" s="8">
        <v>32.9</v>
      </c>
      <c r="O168" s="8">
        <v>14.1</v>
      </c>
      <c r="P168" s="8">
        <v>19.4</v>
      </c>
      <c r="Q168" s="8">
        <v>73.1</v>
      </c>
      <c r="R168" s="8">
        <v>11.5</v>
      </c>
      <c r="S168" s="8">
        <v>21.6</v>
      </c>
      <c r="T168" s="8">
        <v>33.1</v>
      </c>
      <c r="U168" s="8">
        <v>14.0</v>
      </c>
      <c r="V168" s="8">
        <v>16.9</v>
      </c>
      <c r="W168" s="8">
        <v>8.3</v>
      </c>
      <c r="X168" s="8">
        <v>3.3</v>
      </c>
      <c r="Y168" s="8">
        <v>4.9</v>
      </c>
      <c r="Z168" s="8">
        <v>18.7</v>
      </c>
      <c r="AA168" s="8">
        <v>17.7</v>
      </c>
      <c r="AB168" s="8">
        <v>-7.9</v>
      </c>
      <c r="AC168" s="14">
        <v>2011.0</v>
      </c>
    </row>
    <row r="169">
      <c r="A169" s="8">
        <v>12.0</v>
      </c>
      <c r="B169" s="9" t="s">
        <v>5396</v>
      </c>
      <c r="C169" s="8">
        <v>34.0</v>
      </c>
      <c r="D169" s="8">
        <v>3.0</v>
      </c>
      <c r="E169" s="8">
        <v>31.0</v>
      </c>
      <c r="F169" s="11">
        <v>0.088</v>
      </c>
      <c r="G169" s="8">
        <v>40.1</v>
      </c>
      <c r="H169" s="8">
        <v>69.2</v>
      </c>
      <c r="I169" s="10">
        <v>24.9</v>
      </c>
      <c r="J169" s="10">
        <v>62.9</v>
      </c>
      <c r="K169" s="8">
        <v>39.6</v>
      </c>
      <c r="L169" s="10">
        <v>4.9</v>
      </c>
      <c r="M169" s="10">
        <v>17.3</v>
      </c>
      <c r="N169" s="8">
        <v>28.4</v>
      </c>
      <c r="O169" s="8">
        <v>14.4</v>
      </c>
      <c r="P169" s="8">
        <v>18.0</v>
      </c>
      <c r="Q169" s="8">
        <v>80.2</v>
      </c>
      <c r="R169" s="8">
        <v>8.9</v>
      </c>
      <c r="S169" s="8">
        <v>21.8</v>
      </c>
      <c r="T169" s="8">
        <v>30.7</v>
      </c>
      <c r="U169" s="8">
        <v>14.4</v>
      </c>
      <c r="V169" s="8">
        <v>17.1</v>
      </c>
      <c r="W169" s="8">
        <v>7.4</v>
      </c>
      <c r="X169" s="8">
        <v>3.1</v>
      </c>
      <c r="Y169" s="8">
        <v>4.1</v>
      </c>
      <c r="Z169" s="8">
        <v>20.0</v>
      </c>
      <c r="AA169" s="8">
        <v>17.0</v>
      </c>
      <c r="AB169" s="8">
        <v>-12.9</v>
      </c>
      <c r="AC169" s="14">
        <v>2011.0</v>
      </c>
    </row>
    <row r="170">
      <c r="A170" s="8">
        <v>1.0</v>
      </c>
      <c r="B170" s="9" t="s">
        <v>5397</v>
      </c>
      <c r="C170" s="8">
        <v>34.0</v>
      </c>
      <c r="D170" s="8">
        <v>28.0</v>
      </c>
      <c r="E170" s="8">
        <v>6.0</v>
      </c>
      <c r="F170" s="11">
        <v>0.824</v>
      </c>
      <c r="G170" s="8">
        <v>40.6</v>
      </c>
      <c r="H170" s="8">
        <v>81.8</v>
      </c>
      <c r="I170" s="10">
        <v>29.2</v>
      </c>
      <c r="J170" s="10">
        <v>65.5</v>
      </c>
      <c r="K170" s="8">
        <v>44.5</v>
      </c>
      <c r="L170" s="10">
        <v>7.2</v>
      </c>
      <c r="M170" s="10">
        <v>19.6</v>
      </c>
      <c r="N170" s="8">
        <v>36.9</v>
      </c>
      <c r="O170" s="8">
        <v>16.2</v>
      </c>
      <c r="P170" s="8">
        <v>20.4</v>
      </c>
      <c r="Q170" s="8">
        <v>79.3</v>
      </c>
      <c r="R170" s="8">
        <v>11.6</v>
      </c>
      <c r="S170" s="8">
        <v>24.7</v>
      </c>
      <c r="T170" s="8">
        <v>36.3</v>
      </c>
      <c r="U170" s="8">
        <v>18.7</v>
      </c>
      <c r="V170" s="8">
        <v>15.4</v>
      </c>
      <c r="W170" s="8">
        <v>8.3</v>
      </c>
      <c r="X170" s="8">
        <v>3.8</v>
      </c>
      <c r="Y170" s="8">
        <v>3.6</v>
      </c>
      <c r="Z170" s="8">
        <v>20.7</v>
      </c>
      <c r="AA170" s="8">
        <v>18.4</v>
      </c>
      <c r="AB170" s="8">
        <v>7.9</v>
      </c>
      <c r="AC170" s="14">
        <v>2010.0</v>
      </c>
    </row>
    <row r="171">
      <c r="A171" s="8">
        <v>2.0</v>
      </c>
      <c r="B171" s="9" t="s">
        <v>5398</v>
      </c>
      <c r="C171" s="8">
        <v>34.0</v>
      </c>
      <c r="D171" s="8">
        <v>22.0</v>
      </c>
      <c r="E171" s="8">
        <v>12.0</v>
      </c>
      <c r="F171" s="11">
        <v>0.647</v>
      </c>
      <c r="G171" s="8">
        <v>40.4</v>
      </c>
      <c r="H171" s="8">
        <v>79.2</v>
      </c>
      <c r="I171" s="10">
        <v>29.4</v>
      </c>
      <c r="J171" s="10">
        <v>65.1</v>
      </c>
      <c r="K171" s="8">
        <v>45.3</v>
      </c>
      <c r="L171" s="10">
        <v>6.9</v>
      </c>
      <c r="M171" s="10">
        <v>16.8</v>
      </c>
      <c r="N171" s="8">
        <v>40.9</v>
      </c>
      <c r="O171" s="8">
        <v>13.5</v>
      </c>
      <c r="P171" s="8">
        <v>16.5</v>
      </c>
      <c r="Q171" s="8">
        <v>81.8</v>
      </c>
      <c r="R171" s="8">
        <v>8.7</v>
      </c>
      <c r="S171" s="8">
        <v>22.6</v>
      </c>
      <c r="T171" s="8">
        <v>31.2</v>
      </c>
      <c r="U171" s="8">
        <v>18.6</v>
      </c>
      <c r="V171" s="8">
        <v>14.5</v>
      </c>
      <c r="W171" s="8">
        <v>8.2</v>
      </c>
      <c r="X171" s="8">
        <v>2.9</v>
      </c>
      <c r="Y171" s="8">
        <v>3.8</v>
      </c>
      <c r="Z171" s="8">
        <v>19.0</v>
      </c>
      <c r="AA171" s="8">
        <v>16.2</v>
      </c>
      <c r="AB171" s="8">
        <v>3.2</v>
      </c>
      <c r="AC171" s="14">
        <v>2010.0</v>
      </c>
    </row>
    <row r="172">
      <c r="A172" s="8">
        <v>2.0</v>
      </c>
      <c r="B172" s="9" t="s">
        <v>5399</v>
      </c>
      <c r="C172" s="8">
        <v>34.0</v>
      </c>
      <c r="D172" s="8">
        <v>22.0</v>
      </c>
      <c r="E172" s="8">
        <v>12.0</v>
      </c>
      <c r="F172" s="11">
        <v>0.647</v>
      </c>
      <c r="G172" s="8">
        <v>40.3</v>
      </c>
      <c r="H172" s="8">
        <v>76.9</v>
      </c>
      <c r="I172" s="10">
        <v>27.8</v>
      </c>
      <c r="J172" s="10">
        <v>61.7</v>
      </c>
      <c r="K172" s="8">
        <v>45.1</v>
      </c>
      <c r="L172" s="10">
        <v>4.7</v>
      </c>
      <c r="M172" s="10">
        <v>13.4</v>
      </c>
      <c r="N172" s="8">
        <v>35.2</v>
      </c>
      <c r="O172" s="8">
        <v>16.6</v>
      </c>
      <c r="P172" s="8">
        <v>21.4</v>
      </c>
      <c r="Q172" s="8">
        <v>77.5</v>
      </c>
      <c r="R172" s="8">
        <v>10.0</v>
      </c>
      <c r="S172" s="8">
        <v>24.1</v>
      </c>
      <c r="T172" s="8">
        <v>34.2</v>
      </c>
      <c r="U172" s="8">
        <v>13.9</v>
      </c>
      <c r="V172" s="8">
        <v>17.3</v>
      </c>
      <c r="W172" s="8">
        <v>8.1</v>
      </c>
      <c r="X172" s="8">
        <v>2.3</v>
      </c>
      <c r="Y172" s="8">
        <v>4.0</v>
      </c>
      <c r="Z172" s="8">
        <v>20.1</v>
      </c>
      <c r="AA172" s="8">
        <v>20.3</v>
      </c>
      <c r="AB172" s="8">
        <v>3.6</v>
      </c>
      <c r="AC172" s="14">
        <v>2010.0</v>
      </c>
    </row>
    <row r="173">
      <c r="A173" s="8">
        <v>4.0</v>
      </c>
      <c r="B173" s="9" t="s">
        <v>5400</v>
      </c>
      <c r="C173" s="8">
        <v>34.0</v>
      </c>
      <c r="D173" s="8">
        <v>21.0</v>
      </c>
      <c r="E173" s="8">
        <v>13.0</v>
      </c>
      <c r="F173" s="11">
        <v>0.618</v>
      </c>
      <c r="G173" s="8">
        <v>40.4</v>
      </c>
      <c r="H173" s="8">
        <v>78.3</v>
      </c>
      <c r="I173" s="10">
        <v>27.7</v>
      </c>
      <c r="J173" s="10">
        <v>63.1</v>
      </c>
      <c r="K173" s="8">
        <v>43.8</v>
      </c>
      <c r="L173" s="10">
        <v>6.4</v>
      </c>
      <c r="M173" s="10">
        <v>17.4</v>
      </c>
      <c r="N173" s="8">
        <v>36.5</v>
      </c>
      <c r="O173" s="8">
        <v>16.6</v>
      </c>
      <c r="P173" s="8">
        <v>21.2</v>
      </c>
      <c r="Q173" s="8">
        <v>78.2</v>
      </c>
      <c r="R173" s="8">
        <v>9.6</v>
      </c>
      <c r="S173" s="8">
        <v>22.9</v>
      </c>
      <c r="T173" s="8">
        <v>32.5</v>
      </c>
      <c r="U173" s="8">
        <v>16.7</v>
      </c>
      <c r="V173" s="8">
        <v>16.2</v>
      </c>
      <c r="W173" s="8">
        <v>9.7</v>
      </c>
      <c r="X173" s="8">
        <v>5.0</v>
      </c>
      <c r="Y173" s="8">
        <v>3.5</v>
      </c>
      <c r="Z173" s="8">
        <v>20.7</v>
      </c>
      <c r="AA173" s="8">
        <v>20.2</v>
      </c>
      <c r="AB173" s="8">
        <v>4.2</v>
      </c>
      <c r="AC173" s="14">
        <v>2010.0</v>
      </c>
    </row>
    <row r="174">
      <c r="A174" s="8">
        <v>5.0</v>
      </c>
      <c r="B174" s="9" t="s">
        <v>5401</v>
      </c>
      <c r="C174" s="8">
        <v>34.0</v>
      </c>
      <c r="D174" s="8">
        <v>19.0</v>
      </c>
      <c r="E174" s="8">
        <v>15.0</v>
      </c>
      <c r="F174" s="11">
        <v>0.559</v>
      </c>
      <c r="G174" s="8">
        <v>40.3</v>
      </c>
      <c r="H174" s="8">
        <v>85.4</v>
      </c>
      <c r="I174" s="10">
        <v>32.0</v>
      </c>
      <c r="J174" s="10">
        <v>72.0</v>
      </c>
      <c r="K174" s="8">
        <v>44.4</v>
      </c>
      <c r="L174" s="10">
        <v>3.9</v>
      </c>
      <c r="M174" s="10">
        <v>13.3</v>
      </c>
      <c r="N174" s="8">
        <v>28.9</v>
      </c>
      <c r="O174" s="8">
        <v>17.6</v>
      </c>
      <c r="P174" s="8">
        <v>24.8</v>
      </c>
      <c r="Q174" s="8">
        <v>70.9</v>
      </c>
      <c r="R174" s="8">
        <v>12.8</v>
      </c>
      <c r="S174" s="8">
        <v>26.0</v>
      </c>
      <c r="T174" s="8">
        <v>38.8</v>
      </c>
      <c r="U174" s="8">
        <v>19.6</v>
      </c>
      <c r="V174" s="8">
        <v>16.7</v>
      </c>
      <c r="W174" s="8">
        <v>8.9</v>
      </c>
      <c r="X174" s="8">
        <v>4.1</v>
      </c>
      <c r="Y174" s="8">
        <v>4.3</v>
      </c>
      <c r="Z174" s="8">
        <v>20.9</v>
      </c>
      <c r="AA174" s="8">
        <v>21.2</v>
      </c>
      <c r="AB174" s="8">
        <v>2.3</v>
      </c>
      <c r="AC174" s="14">
        <v>2010.0</v>
      </c>
    </row>
    <row r="175">
      <c r="A175" s="8">
        <v>6.0</v>
      </c>
      <c r="B175" s="9" t="s">
        <v>5402</v>
      </c>
      <c r="C175" s="8">
        <v>34.0</v>
      </c>
      <c r="D175" s="8">
        <v>17.0</v>
      </c>
      <c r="E175" s="8">
        <v>17.0</v>
      </c>
      <c r="F175" s="11">
        <v>0.5</v>
      </c>
      <c r="G175" s="8">
        <v>40.6</v>
      </c>
      <c r="H175" s="8">
        <v>81.0</v>
      </c>
      <c r="I175" s="10">
        <v>29.6</v>
      </c>
      <c r="J175" s="10">
        <v>69.4</v>
      </c>
      <c r="K175" s="8">
        <v>42.7</v>
      </c>
      <c r="L175" s="10">
        <v>6.3</v>
      </c>
      <c r="M175" s="10">
        <v>18.8</v>
      </c>
      <c r="N175" s="8">
        <v>33.3</v>
      </c>
      <c r="O175" s="8">
        <v>15.4</v>
      </c>
      <c r="P175" s="8">
        <v>19.3</v>
      </c>
      <c r="Q175" s="8">
        <v>80.2</v>
      </c>
      <c r="R175" s="8">
        <v>10.5</v>
      </c>
      <c r="S175" s="8">
        <v>26.0</v>
      </c>
      <c r="T175" s="8">
        <v>36.5</v>
      </c>
      <c r="U175" s="8">
        <v>17.8</v>
      </c>
      <c r="V175" s="8">
        <v>14.7</v>
      </c>
      <c r="W175" s="8">
        <v>7.1</v>
      </c>
      <c r="X175" s="8">
        <v>3.8</v>
      </c>
      <c r="Y175" s="8">
        <v>3.1</v>
      </c>
      <c r="Z175" s="8">
        <v>17.8</v>
      </c>
      <c r="AA175" s="8">
        <v>19.6</v>
      </c>
      <c r="AB175" s="8">
        <v>1.1</v>
      </c>
      <c r="AC175" s="14">
        <v>2010.0</v>
      </c>
    </row>
    <row r="176">
      <c r="A176" s="8">
        <v>7.0</v>
      </c>
      <c r="B176" s="9" t="s">
        <v>5403</v>
      </c>
      <c r="C176" s="8">
        <v>34.0</v>
      </c>
      <c r="D176" s="8">
        <v>15.0</v>
      </c>
      <c r="E176" s="8">
        <v>19.0</v>
      </c>
      <c r="F176" s="11">
        <v>0.441</v>
      </c>
      <c r="G176" s="8">
        <v>40.9</v>
      </c>
      <c r="H176" s="8">
        <v>93.9</v>
      </c>
      <c r="I176" s="10">
        <v>33.9</v>
      </c>
      <c r="J176" s="10">
        <v>71.5</v>
      </c>
      <c r="K176" s="8">
        <v>47.3</v>
      </c>
      <c r="L176" s="10">
        <v>7.4</v>
      </c>
      <c r="M176" s="10">
        <v>20.6</v>
      </c>
      <c r="N176" s="8">
        <v>35.9</v>
      </c>
      <c r="O176" s="8">
        <v>18.8</v>
      </c>
      <c r="P176" s="8">
        <v>22.1</v>
      </c>
      <c r="Q176" s="8">
        <v>84.8</v>
      </c>
      <c r="R176" s="8">
        <v>8.7</v>
      </c>
      <c r="S176" s="8">
        <v>27.1</v>
      </c>
      <c r="T176" s="8">
        <v>35.7</v>
      </c>
      <c r="U176" s="8">
        <v>20.2</v>
      </c>
      <c r="V176" s="8">
        <v>15.3</v>
      </c>
      <c r="W176" s="8">
        <v>7.0</v>
      </c>
      <c r="X176" s="8">
        <v>4.4</v>
      </c>
      <c r="Y176" s="8">
        <v>3.4</v>
      </c>
      <c r="Z176" s="8">
        <v>20.0</v>
      </c>
      <c r="AA176" s="8">
        <v>19.8</v>
      </c>
      <c r="AB176" s="8">
        <v>0.1</v>
      </c>
      <c r="AC176" s="14">
        <v>2010.0</v>
      </c>
    </row>
    <row r="177">
      <c r="A177" s="8">
        <v>8.0</v>
      </c>
      <c r="B177" s="9" t="s">
        <v>5404</v>
      </c>
      <c r="C177" s="8">
        <v>34.0</v>
      </c>
      <c r="D177" s="8">
        <v>14.0</v>
      </c>
      <c r="E177" s="8">
        <v>20.0</v>
      </c>
      <c r="F177" s="11">
        <v>0.412</v>
      </c>
      <c r="G177" s="8">
        <v>40.4</v>
      </c>
      <c r="H177" s="8">
        <v>76.1</v>
      </c>
      <c r="I177" s="10">
        <v>27.7</v>
      </c>
      <c r="J177" s="10">
        <v>63.5</v>
      </c>
      <c r="K177" s="8">
        <v>43.7</v>
      </c>
      <c r="L177" s="10">
        <v>5.1</v>
      </c>
      <c r="M177" s="10">
        <v>15.0</v>
      </c>
      <c r="N177" s="8">
        <v>34.1</v>
      </c>
      <c r="O177" s="8">
        <v>15.5</v>
      </c>
      <c r="P177" s="8">
        <v>20.9</v>
      </c>
      <c r="Q177" s="8">
        <v>74.5</v>
      </c>
      <c r="R177" s="8">
        <v>9.1</v>
      </c>
      <c r="S177" s="8">
        <v>22.6</v>
      </c>
      <c r="T177" s="8">
        <v>31.7</v>
      </c>
      <c r="U177" s="8">
        <v>17.1</v>
      </c>
      <c r="V177" s="8">
        <v>14.6</v>
      </c>
      <c r="W177" s="8">
        <v>8.4</v>
      </c>
      <c r="X177" s="8">
        <v>4.7</v>
      </c>
      <c r="Y177" s="8">
        <v>3.5</v>
      </c>
      <c r="Z177" s="8">
        <v>17.6</v>
      </c>
      <c r="AA177" s="8">
        <v>18.8</v>
      </c>
      <c r="AB177" s="8">
        <v>-0.7</v>
      </c>
      <c r="AC177" s="14">
        <v>2010.0</v>
      </c>
    </row>
    <row r="178">
      <c r="A178" s="8">
        <v>8.0</v>
      </c>
      <c r="B178" s="9" t="s">
        <v>5405</v>
      </c>
      <c r="C178" s="8">
        <v>34.0</v>
      </c>
      <c r="D178" s="8">
        <v>14.0</v>
      </c>
      <c r="E178" s="8">
        <v>20.0</v>
      </c>
      <c r="F178" s="11">
        <v>0.412</v>
      </c>
      <c r="G178" s="8">
        <v>40.0</v>
      </c>
      <c r="H178" s="8">
        <v>76.8</v>
      </c>
      <c r="I178" s="10">
        <v>28.6</v>
      </c>
      <c r="J178" s="10">
        <v>62.1</v>
      </c>
      <c r="K178" s="8">
        <v>46.1</v>
      </c>
      <c r="L178" s="10">
        <v>5.7</v>
      </c>
      <c r="M178" s="10">
        <v>17.3</v>
      </c>
      <c r="N178" s="8">
        <v>33.2</v>
      </c>
      <c r="O178" s="8">
        <v>13.9</v>
      </c>
      <c r="P178" s="8">
        <v>18.2</v>
      </c>
      <c r="Q178" s="8">
        <v>76.3</v>
      </c>
      <c r="R178" s="8">
        <v>7.8</v>
      </c>
      <c r="S178" s="8">
        <v>22.3</v>
      </c>
      <c r="T178" s="8">
        <v>30.1</v>
      </c>
      <c r="U178" s="8">
        <v>17.6</v>
      </c>
      <c r="V178" s="8">
        <v>15.4</v>
      </c>
      <c r="W178" s="8">
        <v>7.5</v>
      </c>
      <c r="X178" s="8">
        <v>2.5</v>
      </c>
      <c r="Y178" s="8">
        <v>3.2</v>
      </c>
      <c r="Z178" s="8">
        <v>16.9</v>
      </c>
      <c r="AA178" s="8">
        <v>18.1</v>
      </c>
      <c r="AB178" s="8">
        <v>-3.3</v>
      </c>
      <c r="AC178" s="14">
        <v>2010.0</v>
      </c>
    </row>
    <row r="179">
      <c r="A179" s="8">
        <v>10.0</v>
      </c>
      <c r="B179" s="9" t="s">
        <v>5406</v>
      </c>
      <c r="C179" s="8">
        <v>34.0</v>
      </c>
      <c r="D179" s="8">
        <v>13.0</v>
      </c>
      <c r="E179" s="8">
        <v>21.0</v>
      </c>
      <c r="F179" s="11">
        <v>0.382</v>
      </c>
      <c r="G179" s="8">
        <v>40.1</v>
      </c>
      <c r="H179" s="8">
        <v>77.9</v>
      </c>
      <c r="I179" s="10">
        <v>28.6</v>
      </c>
      <c r="J179" s="10">
        <v>64.9</v>
      </c>
      <c r="K179" s="8">
        <v>44.1</v>
      </c>
      <c r="L179" s="10">
        <v>5.9</v>
      </c>
      <c r="M179" s="10">
        <v>17.6</v>
      </c>
      <c r="N179" s="8">
        <v>33.7</v>
      </c>
      <c r="O179" s="8">
        <v>14.8</v>
      </c>
      <c r="P179" s="8">
        <v>18.0</v>
      </c>
      <c r="Q179" s="8">
        <v>82.2</v>
      </c>
      <c r="R179" s="8">
        <v>7.6</v>
      </c>
      <c r="S179" s="8">
        <v>23.2</v>
      </c>
      <c r="T179" s="8">
        <v>30.8</v>
      </c>
      <c r="U179" s="8">
        <v>18.4</v>
      </c>
      <c r="V179" s="8">
        <v>14.6</v>
      </c>
      <c r="W179" s="8">
        <v>7.2</v>
      </c>
      <c r="X179" s="8">
        <v>3.6</v>
      </c>
      <c r="Y179" s="8">
        <v>2.9</v>
      </c>
      <c r="Z179" s="8">
        <v>16.8</v>
      </c>
      <c r="AA179" s="8">
        <v>18.3</v>
      </c>
      <c r="AB179" s="8">
        <v>-3.3</v>
      </c>
      <c r="AC179" s="14">
        <v>2010.0</v>
      </c>
    </row>
    <row r="180">
      <c r="A180" s="8">
        <v>10.0</v>
      </c>
      <c r="B180" s="9" t="s">
        <v>5407</v>
      </c>
      <c r="C180" s="8">
        <v>34.0</v>
      </c>
      <c r="D180" s="8">
        <v>13.0</v>
      </c>
      <c r="E180" s="8">
        <v>21.0</v>
      </c>
      <c r="F180" s="11">
        <v>0.382</v>
      </c>
      <c r="G180" s="8">
        <v>40.7</v>
      </c>
      <c r="H180" s="8">
        <v>78.7</v>
      </c>
      <c r="I180" s="10">
        <v>27.8</v>
      </c>
      <c r="J180" s="10">
        <v>69.9</v>
      </c>
      <c r="K180" s="8">
        <v>39.7</v>
      </c>
      <c r="L180" s="10">
        <v>5.0</v>
      </c>
      <c r="M180" s="10">
        <v>15.5</v>
      </c>
      <c r="N180" s="8">
        <v>32.1</v>
      </c>
      <c r="O180" s="8">
        <v>18.2</v>
      </c>
      <c r="P180" s="8">
        <v>24.1</v>
      </c>
      <c r="Q180" s="8">
        <v>75.6</v>
      </c>
      <c r="R180" s="8">
        <v>11.6</v>
      </c>
      <c r="S180" s="8">
        <v>23.6</v>
      </c>
      <c r="T180" s="8">
        <v>35.2</v>
      </c>
      <c r="U180" s="8">
        <v>14.9</v>
      </c>
      <c r="V180" s="8">
        <v>14.5</v>
      </c>
      <c r="W180" s="8">
        <v>8.9</v>
      </c>
      <c r="X180" s="8">
        <v>3.3</v>
      </c>
      <c r="Y180" s="8">
        <v>5.2</v>
      </c>
      <c r="Z180" s="8">
        <v>20.1</v>
      </c>
      <c r="AA180" s="8">
        <v>20.0</v>
      </c>
      <c r="AB180" s="8">
        <v>-3.4</v>
      </c>
      <c r="AC180" s="14">
        <v>2010.0</v>
      </c>
    </row>
    <row r="181">
      <c r="A181" s="8">
        <v>12.0</v>
      </c>
      <c r="B181" s="9" t="s">
        <v>5408</v>
      </c>
      <c r="C181" s="8">
        <v>34.0</v>
      </c>
      <c r="D181" s="8">
        <v>6.0</v>
      </c>
      <c r="E181" s="8">
        <v>28.0</v>
      </c>
      <c r="F181" s="11">
        <v>0.176</v>
      </c>
      <c r="G181" s="8">
        <v>40.1</v>
      </c>
      <c r="H181" s="8">
        <v>78.0</v>
      </c>
      <c r="I181" s="10">
        <v>28.9</v>
      </c>
      <c r="J181" s="10">
        <v>68.3</v>
      </c>
      <c r="K181" s="8">
        <v>42.4</v>
      </c>
      <c r="L181" s="10">
        <v>5.8</v>
      </c>
      <c r="M181" s="10">
        <v>16.3</v>
      </c>
      <c r="N181" s="8">
        <v>35.7</v>
      </c>
      <c r="O181" s="8">
        <v>14.3</v>
      </c>
      <c r="P181" s="8">
        <v>20.1</v>
      </c>
      <c r="Q181" s="8">
        <v>71.1</v>
      </c>
      <c r="R181" s="8">
        <v>10.1</v>
      </c>
      <c r="S181" s="8">
        <v>21.5</v>
      </c>
      <c r="T181" s="8">
        <v>31.6</v>
      </c>
      <c r="U181" s="8">
        <v>16.7</v>
      </c>
      <c r="V181" s="8">
        <v>18.1</v>
      </c>
      <c r="W181" s="8">
        <v>9.8</v>
      </c>
      <c r="X181" s="8">
        <v>4.2</v>
      </c>
      <c r="Y181" s="8">
        <v>4.3</v>
      </c>
      <c r="Z181" s="8">
        <v>19.7</v>
      </c>
      <c r="AA181" s="8">
        <v>19.1</v>
      </c>
      <c r="AB181" s="8">
        <v>-11.8</v>
      </c>
      <c r="AC181" s="14">
        <v>2010.0</v>
      </c>
    </row>
  </sheetData>
  <hyperlinks>
    <hyperlink r:id="rId1" ref="B2"/>
    <hyperlink r:id="rId2" ref="I2"/>
    <hyperlink r:id="rId3" ref="J2"/>
    <hyperlink r:id="rId4" ref="L2"/>
    <hyperlink r:id="rId5" ref="M2"/>
    <hyperlink r:id="rId6" ref="R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B3"/>
    <hyperlink r:id="rId15" ref="I3"/>
    <hyperlink r:id="rId16" ref="J3"/>
    <hyperlink r:id="rId17" ref="L3"/>
    <hyperlink r:id="rId18" ref="M3"/>
    <hyperlink r:id="rId19" ref="R3"/>
    <hyperlink r:id="rId20" ref="S3"/>
    <hyperlink r:id="rId21" ref="T3"/>
    <hyperlink r:id="rId22" ref="U3"/>
    <hyperlink r:id="rId23" ref="V3"/>
    <hyperlink r:id="rId24" ref="W3"/>
    <hyperlink r:id="rId25" ref="X3"/>
    <hyperlink r:id="rId26" ref="Y3"/>
    <hyperlink r:id="rId27" ref="B4"/>
    <hyperlink r:id="rId28" ref="I4"/>
    <hyperlink r:id="rId29" ref="J4"/>
    <hyperlink r:id="rId30" ref="L4"/>
    <hyperlink r:id="rId31" ref="M4"/>
    <hyperlink r:id="rId32" ref="R4"/>
    <hyperlink r:id="rId33" ref="S4"/>
    <hyperlink r:id="rId34" ref="T4"/>
    <hyperlink r:id="rId35" ref="U4"/>
    <hyperlink r:id="rId36" ref="V4"/>
    <hyperlink r:id="rId37" ref="W4"/>
    <hyperlink r:id="rId38" ref="X4"/>
    <hyperlink r:id="rId39" ref="Y4"/>
    <hyperlink r:id="rId40" ref="B5"/>
    <hyperlink r:id="rId41" ref="I5"/>
    <hyperlink r:id="rId42" ref="J5"/>
    <hyperlink r:id="rId43" ref="L5"/>
    <hyperlink r:id="rId44" ref="M5"/>
    <hyperlink r:id="rId45" ref="R5"/>
    <hyperlink r:id="rId46" ref="S5"/>
    <hyperlink r:id="rId47" ref="T5"/>
    <hyperlink r:id="rId48" ref="U5"/>
    <hyperlink r:id="rId49" ref="V5"/>
    <hyperlink r:id="rId50" ref="W5"/>
    <hyperlink r:id="rId51" ref="X5"/>
    <hyperlink r:id="rId52" ref="Y5"/>
    <hyperlink r:id="rId53" ref="B6"/>
    <hyperlink r:id="rId54" ref="I6"/>
    <hyperlink r:id="rId55" ref="J6"/>
    <hyperlink r:id="rId56" ref="L6"/>
    <hyperlink r:id="rId57" ref="M6"/>
    <hyperlink r:id="rId58" ref="R6"/>
    <hyperlink r:id="rId59" ref="S6"/>
    <hyperlink r:id="rId60" ref="T6"/>
    <hyperlink r:id="rId61" ref="U6"/>
    <hyperlink r:id="rId62" ref="V6"/>
    <hyperlink r:id="rId63" ref="W6"/>
    <hyperlink r:id="rId64" ref="X6"/>
    <hyperlink r:id="rId65" ref="Y6"/>
    <hyperlink r:id="rId66" ref="B7"/>
    <hyperlink r:id="rId67" ref="I7"/>
    <hyperlink r:id="rId68" ref="J7"/>
    <hyperlink r:id="rId69" ref="L7"/>
    <hyperlink r:id="rId70" ref="M7"/>
    <hyperlink r:id="rId71" ref="R7"/>
    <hyperlink r:id="rId72" ref="S7"/>
    <hyperlink r:id="rId73" ref="T7"/>
    <hyperlink r:id="rId74" ref="U7"/>
    <hyperlink r:id="rId75" ref="V7"/>
    <hyperlink r:id="rId76" ref="W7"/>
    <hyperlink r:id="rId77" ref="X7"/>
    <hyperlink r:id="rId78" ref="Y7"/>
    <hyperlink r:id="rId79" ref="B8"/>
    <hyperlink r:id="rId80" ref="I8"/>
    <hyperlink r:id="rId81" ref="J8"/>
    <hyperlink r:id="rId82" ref="L8"/>
    <hyperlink r:id="rId83" ref="M8"/>
    <hyperlink r:id="rId84" ref="R8"/>
    <hyperlink r:id="rId85" ref="S8"/>
    <hyperlink r:id="rId86" ref="T8"/>
    <hyperlink r:id="rId87" ref="U8"/>
    <hyperlink r:id="rId88" ref="V8"/>
    <hyperlink r:id="rId89" ref="W8"/>
    <hyperlink r:id="rId90" ref="X8"/>
    <hyperlink r:id="rId91" ref="Y8"/>
    <hyperlink r:id="rId92" ref="B9"/>
    <hyperlink r:id="rId93" ref="I9"/>
    <hyperlink r:id="rId94" ref="J9"/>
    <hyperlink r:id="rId95" ref="L9"/>
    <hyperlink r:id="rId96" ref="M9"/>
    <hyperlink r:id="rId97" ref="R9"/>
    <hyperlink r:id="rId98" ref="S9"/>
    <hyperlink r:id="rId99" ref="T9"/>
    <hyperlink r:id="rId100" ref="U9"/>
    <hyperlink r:id="rId101" ref="V9"/>
    <hyperlink r:id="rId102" ref="W9"/>
    <hyperlink r:id="rId103" ref="X9"/>
    <hyperlink r:id="rId104" ref="Y9"/>
    <hyperlink r:id="rId105" ref="B10"/>
    <hyperlink r:id="rId106" ref="I10"/>
    <hyperlink r:id="rId107" ref="J10"/>
    <hyperlink r:id="rId108" ref="L10"/>
    <hyperlink r:id="rId109" ref="M10"/>
    <hyperlink r:id="rId110" ref="R10"/>
    <hyperlink r:id="rId111" ref="S10"/>
    <hyperlink r:id="rId112" ref="T10"/>
    <hyperlink r:id="rId113" ref="U10"/>
    <hyperlink r:id="rId114" ref="V10"/>
    <hyperlink r:id="rId115" ref="W10"/>
    <hyperlink r:id="rId116" ref="X10"/>
    <hyperlink r:id="rId117" ref="Y10"/>
    <hyperlink r:id="rId118" ref="B11"/>
    <hyperlink r:id="rId119" ref="I11"/>
    <hyperlink r:id="rId120" ref="J11"/>
    <hyperlink r:id="rId121" ref="L11"/>
    <hyperlink r:id="rId122" ref="M11"/>
    <hyperlink r:id="rId123" ref="R11"/>
    <hyperlink r:id="rId124" ref="S11"/>
    <hyperlink r:id="rId125" ref="T11"/>
    <hyperlink r:id="rId126" ref="U11"/>
    <hyperlink r:id="rId127" ref="V11"/>
    <hyperlink r:id="rId128" ref="W11"/>
    <hyperlink r:id="rId129" ref="X11"/>
    <hyperlink r:id="rId130" ref="Y11"/>
    <hyperlink r:id="rId131" ref="B12"/>
    <hyperlink r:id="rId132" ref="I12"/>
    <hyperlink r:id="rId133" ref="J12"/>
    <hyperlink r:id="rId134" ref="L12"/>
    <hyperlink r:id="rId135" ref="M12"/>
    <hyperlink r:id="rId136" ref="R12"/>
    <hyperlink r:id="rId137" ref="S12"/>
    <hyperlink r:id="rId138" ref="T12"/>
    <hyperlink r:id="rId139" ref="U12"/>
    <hyperlink r:id="rId140" ref="V12"/>
    <hyperlink r:id="rId141" ref="W12"/>
    <hyperlink r:id="rId142" ref="X12"/>
    <hyperlink r:id="rId143" ref="Y12"/>
    <hyperlink r:id="rId144" ref="B13"/>
    <hyperlink r:id="rId145" ref="I13"/>
    <hyperlink r:id="rId146" ref="J13"/>
    <hyperlink r:id="rId147" ref="L13"/>
    <hyperlink r:id="rId148" ref="M13"/>
    <hyperlink r:id="rId149" ref="R13"/>
    <hyperlink r:id="rId150" ref="S13"/>
    <hyperlink r:id="rId151" ref="T13"/>
    <hyperlink r:id="rId152" ref="U13"/>
    <hyperlink r:id="rId153" ref="V13"/>
    <hyperlink r:id="rId154" ref="W13"/>
    <hyperlink r:id="rId155" ref="X13"/>
    <hyperlink r:id="rId156" ref="Y13"/>
    <hyperlink r:id="rId157" ref="B14"/>
    <hyperlink r:id="rId158" ref="I14"/>
    <hyperlink r:id="rId159" ref="J14"/>
    <hyperlink r:id="rId160" ref="L14"/>
    <hyperlink r:id="rId161" ref="M14"/>
    <hyperlink r:id="rId162" ref="R14"/>
    <hyperlink r:id="rId163" ref="S14"/>
    <hyperlink r:id="rId164" ref="T14"/>
    <hyperlink r:id="rId165" ref="U14"/>
    <hyperlink r:id="rId166" ref="V14"/>
    <hyperlink r:id="rId167" ref="W14"/>
    <hyperlink r:id="rId168" ref="X14"/>
    <hyperlink r:id="rId169" ref="Y14"/>
    <hyperlink r:id="rId170" ref="B15"/>
    <hyperlink r:id="rId171" ref="I15"/>
    <hyperlink r:id="rId172" ref="J15"/>
    <hyperlink r:id="rId173" ref="L15"/>
    <hyperlink r:id="rId174" ref="M15"/>
    <hyperlink r:id="rId175" ref="R15"/>
    <hyperlink r:id="rId176" ref="S15"/>
    <hyperlink r:id="rId177" ref="T15"/>
    <hyperlink r:id="rId178" ref="U15"/>
    <hyperlink r:id="rId179" ref="V15"/>
    <hyperlink r:id="rId180" ref="W15"/>
    <hyperlink r:id="rId181" ref="X15"/>
    <hyperlink r:id="rId182" ref="Y15"/>
    <hyperlink r:id="rId183" ref="B16"/>
    <hyperlink r:id="rId184" ref="I16"/>
    <hyperlink r:id="rId185" ref="J16"/>
    <hyperlink r:id="rId186" ref="L16"/>
    <hyperlink r:id="rId187" ref="M16"/>
    <hyperlink r:id="rId188" ref="R16"/>
    <hyperlink r:id="rId189" ref="S16"/>
    <hyperlink r:id="rId190" ref="T16"/>
    <hyperlink r:id="rId191" ref="U16"/>
    <hyperlink r:id="rId192" ref="V16"/>
    <hyperlink r:id="rId193" ref="W16"/>
    <hyperlink r:id="rId194" ref="X16"/>
    <hyperlink r:id="rId195" ref="Y16"/>
    <hyperlink r:id="rId196" ref="B17"/>
    <hyperlink r:id="rId197" ref="I17"/>
    <hyperlink r:id="rId198" ref="J17"/>
    <hyperlink r:id="rId199" ref="L17"/>
    <hyperlink r:id="rId200" ref="M17"/>
    <hyperlink r:id="rId201" ref="R17"/>
    <hyperlink r:id="rId202" ref="S17"/>
    <hyperlink r:id="rId203" ref="T17"/>
    <hyperlink r:id="rId204" ref="U17"/>
    <hyperlink r:id="rId205" ref="V17"/>
    <hyperlink r:id="rId206" ref="W17"/>
    <hyperlink r:id="rId207" ref="X17"/>
    <hyperlink r:id="rId208" ref="Y17"/>
    <hyperlink r:id="rId209" ref="B18"/>
    <hyperlink r:id="rId210" ref="I18"/>
    <hyperlink r:id="rId211" ref="J18"/>
    <hyperlink r:id="rId212" ref="L18"/>
    <hyperlink r:id="rId213" ref="M18"/>
    <hyperlink r:id="rId214" ref="R18"/>
    <hyperlink r:id="rId215" ref="S18"/>
    <hyperlink r:id="rId216" ref="T18"/>
    <hyperlink r:id="rId217" ref="U18"/>
    <hyperlink r:id="rId218" ref="V18"/>
    <hyperlink r:id="rId219" ref="W18"/>
    <hyperlink r:id="rId220" ref="X18"/>
    <hyperlink r:id="rId221" ref="Y18"/>
    <hyperlink r:id="rId222" ref="B19"/>
    <hyperlink r:id="rId223" ref="I19"/>
    <hyperlink r:id="rId224" ref="J19"/>
    <hyperlink r:id="rId225" ref="L19"/>
    <hyperlink r:id="rId226" ref="M19"/>
    <hyperlink r:id="rId227" ref="R19"/>
    <hyperlink r:id="rId228" ref="S19"/>
    <hyperlink r:id="rId229" ref="T19"/>
    <hyperlink r:id="rId230" ref="U19"/>
    <hyperlink r:id="rId231" ref="V19"/>
    <hyperlink r:id="rId232" ref="W19"/>
    <hyperlink r:id="rId233" ref="X19"/>
    <hyperlink r:id="rId234" ref="Y19"/>
    <hyperlink r:id="rId235" ref="B20"/>
    <hyperlink r:id="rId236" ref="I20"/>
    <hyperlink r:id="rId237" ref="J20"/>
    <hyperlink r:id="rId238" ref="L20"/>
    <hyperlink r:id="rId239" ref="M20"/>
    <hyperlink r:id="rId240" ref="R20"/>
    <hyperlink r:id="rId241" ref="S20"/>
    <hyperlink r:id="rId242" ref="T20"/>
    <hyperlink r:id="rId243" ref="U20"/>
    <hyperlink r:id="rId244" ref="V20"/>
    <hyperlink r:id="rId245" ref="W20"/>
    <hyperlink r:id="rId246" ref="X20"/>
    <hyperlink r:id="rId247" ref="Y20"/>
    <hyperlink r:id="rId248" ref="B21"/>
    <hyperlink r:id="rId249" ref="I21"/>
    <hyperlink r:id="rId250" ref="J21"/>
    <hyperlink r:id="rId251" ref="L21"/>
    <hyperlink r:id="rId252" ref="M21"/>
    <hyperlink r:id="rId253" ref="R21"/>
    <hyperlink r:id="rId254" ref="S21"/>
    <hyperlink r:id="rId255" ref="T21"/>
    <hyperlink r:id="rId256" ref="U21"/>
    <hyperlink r:id="rId257" ref="V21"/>
    <hyperlink r:id="rId258" ref="W21"/>
    <hyperlink r:id="rId259" ref="X21"/>
    <hyperlink r:id="rId260" ref="Y21"/>
    <hyperlink r:id="rId261" ref="B22"/>
    <hyperlink r:id="rId262" ref="I22"/>
    <hyperlink r:id="rId263" ref="J22"/>
    <hyperlink r:id="rId264" ref="L22"/>
    <hyperlink r:id="rId265" ref="M22"/>
    <hyperlink r:id="rId266" ref="R22"/>
    <hyperlink r:id="rId267" ref="S22"/>
    <hyperlink r:id="rId268" ref="T22"/>
    <hyperlink r:id="rId269" ref="U22"/>
    <hyperlink r:id="rId270" ref="V22"/>
    <hyperlink r:id="rId271" ref="W22"/>
    <hyperlink r:id="rId272" ref="X22"/>
    <hyperlink r:id="rId273" ref="Y22"/>
    <hyperlink r:id="rId274" ref="B23"/>
    <hyperlink r:id="rId275" ref="I23"/>
    <hyperlink r:id="rId276" ref="J23"/>
    <hyperlink r:id="rId277" ref="L23"/>
    <hyperlink r:id="rId278" ref="M23"/>
    <hyperlink r:id="rId279" ref="R23"/>
    <hyperlink r:id="rId280" ref="S23"/>
    <hyperlink r:id="rId281" ref="T23"/>
    <hyperlink r:id="rId282" ref="U23"/>
    <hyperlink r:id="rId283" ref="V23"/>
    <hyperlink r:id="rId284" ref="W23"/>
    <hyperlink r:id="rId285" ref="X23"/>
    <hyperlink r:id="rId286" ref="Y23"/>
    <hyperlink r:id="rId287" ref="B24"/>
    <hyperlink r:id="rId288" ref="I24"/>
    <hyperlink r:id="rId289" ref="J24"/>
    <hyperlink r:id="rId290" ref="L24"/>
    <hyperlink r:id="rId291" ref="M24"/>
    <hyperlink r:id="rId292" ref="R24"/>
    <hyperlink r:id="rId293" ref="S24"/>
    <hyperlink r:id="rId294" ref="T24"/>
    <hyperlink r:id="rId295" ref="U24"/>
    <hyperlink r:id="rId296" ref="V24"/>
    <hyperlink r:id="rId297" ref="W24"/>
    <hyperlink r:id="rId298" ref="X24"/>
    <hyperlink r:id="rId299" ref="Y24"/>
    <hyperlink r:id="rId300" ref="B25"/>
    <hyperlink r:id="rId301" ref="I25"/>
    <hyperlink r:id="rId302" ref="J25"/>
    <hyperlink r:id="rId303" ref="L25"/>
    <hyperlink r:id="rId304" ref="M25"/>
    <hyperlink r:id="rId305" ref="R25"/>
    <hyperlink r:id="rId306" ref="S25"/>
    <hyperlink r:id="rId307" ref="T25"/>
    <hyperlink r:id="rId308" ref="U25"/>
    <hyperlink r:id="rId309" ref="V25"/>
    <hyperlink r:id="rId310" ref="W25"/>
    <hyperlink r:id="rId311" ref="X25"/>
    <hyperlink r:id="rId312" ref="Y25"/>
    <hyperlink r:id="rId313" ref="B26"/>
    <hyperlink r:id="rId314" ref="I26"/>
    <hyperlink r:id="rId315" ref="J26"/>
    <hyperlink r:id="rId316" ref="L26"/>
    <hyperlink r:id="rId317" ref="M26"/>
    <hyperlink r:id="rId318" ref="R26"/>
    <hyperlink r:id="rId319" ref="S26"/>
    <hyperlink r:id="rId320" ref="T26"/>
    <hyperlink r:id="rId321" ref="U26"/>
    <hyperlink r:id="rId322" ref="V26"/>
    <hyperlink r:id="rId323" ref="W26"/>
    <hyperlink r:id="rId324" ref="X26"/>
    <hyperlink r:id="rId325" ref="Y26"/>
    <hyperlink r:id="rId326" ref="B27"/>
    <hyperlink r:id="rId327" ref="I27"/>
    <hyperlink r:id="rId328" ref="J27"/>
    <hyperlink r:id="rId329" ref="L27"/>
    <hyperlink r:id="rId330" ref="M27"/>
    <hyperlink r:id="rId331" ref="R27"/>
    <hyperlink r:id="rId332" ref="S27"/>
    <hyperlink r:id="rId333" ref="T27"/>
    <hyperlink r:id="rId334" ref="U27"/>
    <hyperlink r:id="rId335" ref="V27"/>
    <hyperlink r:id="rId336" ref="W27"/>
    <hyperlink r:id="rId337" ref="X27"/>
    <hyperlink r:id="rId338" ref="Y27"/>
    <hyperlink r:id="rId339" ref="B28"/>
    <hyperlink r:id="rId340" ref="I28"/>
    <hyperlink r:id="rId341" ref="J28"/>
    <hyperlink r:id="rId342" ref="L28"/>
    <hyperlink r:id="rId343" ref="M28"/>
    <hyperlink r:id="rId344" ref="R28"/>
    <hyperlink r:id="rId345" ref="S28"/>
    <hyperlink r:id="rId346" ref="T28"/>
    <hyperlink r:id="rId347" ref="U28"/>
    <hyperlink r:id="rId348" ref="V28"/>
    <hyperlink r:id="rId349" ref="W28"/>
    <hyperlink r:id="rId350" ref="X28"/>
    <hyperlink r:id="rId351" ref="Y28"/>
    <hyperlink r:id="rId352" ref="B29"/>
    <hyperlink r:id="rId353" ref="I29"/>
    <hyperlink r:id="rId354" ref="J29"/>
    <hyperlink r:id="rId355" ref="L29"/>
    <hyperlink r:id="rId356" ref="M29"/>
    <hyperlink r:id="rId357" ref="R29"/>
    <hyperlink r:id="rId358" ref="S29"/>
    <hyperlink r:id="rId359" ref="T29"/>
    <hyperlink r:id="rId360" ref="U29"/>
    <hyperlink r:id="rId361" ref="V29"/>
    <hyperlink r:id="rId362" ref="W29"/>
    <hyperlink r:id="rId363" ref="X29"/>
    <hyperlink r:id="rId364" ref="Y29"/>
    <hyperlink r:id="rId365" ref="B30"/>
    <hyperlink r:id="rId366" ref="I30"/>
    <hyperlink r:id="rId367" ref="J30"/>
    <hyperlink r:id="rId368" ref="L30"/>
    <hyperlink r:id="rId369" ref="M30"/>
    <hyperlink r:id="rId370" ref="R30"/>
    <hyperlink r:id="rId371" ref="S30"/>
    <hyperlink r:id="rId372" ref="T30"/>
    <hyperlink r:id="rId373" ref="U30"/>
    <hyperlink r:id="rId374" ref="V30"/>
    <hyperlink r:id="rId375" ref="W30"/>
    <hyperlink r:id="rId376" ref="X30"/>
    <hyperlink r:id="rId377" ref="Y30"/>
    <hyperlink r:id="rId378" ref="B31"/>
    <hyperlink r:id="rId379" ref="I31"/>
    <hyperlink r:id="rId380" ref="J31"/>
    <hyperlink r:id="rId381" ref="L31"/>
    <hyperlink r:id="rId382" ref="M31"/>
    <hyperlink r:id="rId383" ref="R31"/>
    <hyperlink r:id="rId384" ref="S31"/>
    <hyperlink r:id="rId385" ref="T31"/>
    <hyperlink r:id="rId386" ref="U31"/>
    <hyperlink r:id="rId387" ref="V31"/>
    <hyperlink r:id="rId388" ref="W31"/>
    <hyperlink r:id="rId389" ref="X31"/>
    <hyperlink r:id="rId390" ref="Y31"/>
    <hyperlink r:id="rId391" ref="B32"/>
    <hyperlink r:id="rId392" ref="I32"/>
    <hyperlink r:id="rId393" ref="J32"/>
    <hyperlink r:id="rId394" ref="L32"/>
    <hyperlink r:id="rId395" ref="M32"/>
    <hyperlink r:id="rId396" ref="R32"/>
    <hyperlink r:id="rId397" ref="S32"/>
    <hyperlink r:id="rId398" ref="T32"/>
    <hyperlink r:id="rId399" ref="U32"/>
    <hyperlink r:id="rId400" ref="V32"/>
    <hyperlink r:id="rId401" ref="W32"/>
    <hyperlink r:id="rId402" ref="X32"/>
    <hyperlink r:id="rId403" ref="Y32"/>
    <hyperlink r:id="rId404" ref="B33"/>
    <hyperlink r:id="rId405" ref="I33"/>
    <hyperlink r:id="rId406" ref="J33"/>
    <hyperlink r:id="rId407" ref="L33"/>
    <hyperlink r:id="rId408" ref="M33"/>
    <hyperlink r:id="rId409" ref="R33"/>
    <hyperlink r:id="rId410" ref="S33"/>
    <hyperlink r:id="rId411" ref="T33"/>
    <hyperlink r:id="rId412" ref="U33"/>
    <hyperlink r:id="rId413" ref="V33"/>
    <hyperlink r:id="rId414" ref="W33"/>
    <hyperlink r:id="rId415" ref="X33"/>
    <hyperlink r:id="rId416" ref="Y33"/>
    <hyperlink r:id="rId417" ref="B34"/>
    <hyperlink r:id="rId418" ref="I34"/>
    <hyperlink r:id="rId419" ref="J34"/>
    <hyperlink r:id="rId420" ref="L34"/>
    <hyperlink r:id="rId421" ref="M34"/>
    <hyperlink r:id="rId422" ref="R34"/>
    <hyperlink r:id="rId423" ref="S34"/>
    <hyperlink r:id="rId424" ref="T34"/>
    <hyperlink r:id="rId425" ref="U34"/>
    <hyperlink r:id="rId426" ref="V34"/>
    <hyperlink r:id="rId427" ref="W34"/>
    <hyperlink r:id="rId428" ref="X34"/>
    <hyperlink r:id="rId429" ref="Y34"/>
    <hyperlink r:id="rId430" ref="B35"/>
    <hyperlink r:id="rId431" ref="I35"/>
    <hyperlink r:id="rId432" ref="J35"/>
    <hyperlink r:id="rId433" ref="L35"/>
    <hyperlink r:id="rId434" ref="M35"/>
    <hyperlink r:id="rId435" ref="R35"/>
    <hyperlink r:id="rId436" ref="S35"/>
    <hyperlink r:id="rId437" ref="T35"/>
    <hyperlink r:id="rId438" ref="U35"/>
    <hyperlink r:id="rId439" ref="V35"/>
    <hyperlink r:id="rId440" ref="W35"/>
    <hyperlink r:id="rId441" ref="X35"/>
    <hyperlink r:id="rId442" ref="Y35"/>
    <hyperlink r:id="rId443" ref="B36"/>
    <hyperlink r:id="rId444" ref="I36"/>
    <hyperlink r:id="rId445" ref="J36"/>
    <hyperlink r:id="rId446" ref="L36"/>
    <hyperlink r:id="rId447" ref="M36"/>
    <hyperlink r:id="rId448" ref="R36"/>
    <hyperlink r:id="rId449" ref="S36"/>
    <hyperlink r:id="rId450" ref="T36"/>
    <hyperlink r:id="rId451" ref="U36"/>
    <hyperlink r:id="rId452" ref="V36"/>
    <hyperlink r:id="rId453" ref="W36"/>
    <hyperlink r:id="rId454" ref="X36"/>
    <hyperlink r:id="rId455" ref="Y36"/>
    <hyperlink r:id="rId456" ref="B37"/>
    <hyperlink r:id="rId457" ref="I37"/>
    <hyperlink r:id="rId458" ref="J37"/>
    <hyperlink r:id="rId459" ref="L37"/>
    <hyperlink r:id="rId460" ref="M37"/>
    <hyperlink r:id="rId461" ref="R37"/>
    <hyperlink r:id="rId462" ref="S37"/>
    <hyperlink r:id="rId463" ref="T37"/>
    <hyperlink r:id="rId464" ref="U37"/>
    <hyperlink r:id="rId465" ref="V37"/>
    <hyperlink r:id="rId466" ref="W37"/>
    <hyperlink r:id="rId467" ref="X37"/>
    <hyperlink r:id="rId468" ref="Y37"/>
    <hyperlink r:id="rId469" ref="B38"/>
    <hyperlink r:id="rId470" ref="I38"/>
    <hyperlink r:id="rId471" ref="J38"/>
    <hyperlink r:id="rId472" ref="L38"/>
    <hyperlink r:id="rId473" ref="M38"/>
    <hyperlink r:id="rId474" ref="R38"/>
    <hyperlink r:id="rId475" ref="S38"/>
    <hyperlink r:id="rId476" ref="T38"/>
    <hyperlink r:id="rId477" ref="U38"/>
    <hyperlink r:id="rId478" ref="V38"/>
    <hyperlink r:id="rId479" ref="W38"/>
    <hyperlink r:id="rId480" ref="X38"/>
    <hyperlink r:id="rId481" ref="Y38"/>
    <hyperlink r:id="rId482" ref="B39"/>
    <hyperlink r:id="rId483" ref="I39"/>
    <hyperlink r:id="rId484" ref="J39"/>
    <hyperlink r:id="rId485" ref="L39"/>
    <hyperlink r:id="rId486" ref="M39"/>
    <hyperlink r:id="rId487" ref="R39"/>
    <hyperlink r:id="rId488" ref="S39"/>
    <hyperlink r:id="rId489" ref="T39"/>
    <hyperlink r:id="rId490" ref="U39"/>
    <hyperlink r:id="rId491" ref="V39"/>
    <hyperlink r:id="rId492" ref="W39"/>
    <hyperlink r:id="rId493" ref="X39"/>
    <hyperlink r:id="rId494" ref="Y39"/>
    <hyperlink r:id="rId495" ref="B40"/>
    <hyperlink r:id="rId496" ref="I40"/>
    <hyperlink r:id="rId497" ref="J40"/>
    <hyperlink r:id="rId498" ref="L40"/>
    <hyperlink r:id="rId499" ref="M40"/>
    <hyperlink r:id="rId500" ref="R40"/>
    <hyperlink r:id="rId501" ref="S40"/>
    <hyperlink r:id="rId502" ref="T40"/>
    <hyperlink r:id="rId503" ref="U40"/>
    <hyperlink r:id="rId504" ref="V40"/>
    <hyperlink r:id="rId505" ref="W40"/>
    <hyperlink r:id="rId506" ref="X40"/>
    <hyperlink r:id="rId507" ref="Y40"/>
    <hyperlink r:id="rId508" ref="B41"/>
    <hyperlink r:id="rId509" ref="I41"/>
    <hyperlink r:id="rId510" ref="J41"/>
    <hyperlink r:id="rId511" ref="L41"/>
    <hyperlink r:id="rId512" ref="M41"/>
    <hyperlink r:id="rId513" ref="R41"/>
    <hyperlink r:id="rId514" ref="S41"/>
    <hyperlink r:id="rId515" ref="T41"/>
    <hyperlink r:id="rId516" ref="U41"/>
    <hyperlink r:id="rId517" ref="V41"/>
    <hyperlink r:id="rId518" ref="W41"/>
    <hyperlink r:id="rId519" ref="X41"/>
    <hyperlink r:id="rId520" ref="Y41"/>
    <hyperlink r:id="rId521" ref="B42"/>
    <hyperlink r:id="rId522" ref="I42"/>
    <hyperlink r:id="rId523" ref="J42"/>
    <hyperlink r:id="rId524" ref="L42"/>
    <hyperlink r:id="rId525" ref="M42"/>
    <hyperlink r:id="rId526" ref="R42"/>
    <hyperlink r:id="rId527" ref="S42"/>
    <hyperlink r:id="rId528" ref="T42"/>
    <hyperlink r:id="rId529" ref="U42"/>
    <hyperlink r:id="rId530" ref="V42"/>
    <hyperlink r:id="rId531" ref="W42"/>
    <hyperlink r:id="rId532" ref="X42"/>
    <hyperlink r:id="rId533" ref="Y42"/>
    <hyperlink r:id="rId534" ref="B43"/>
    <hyperlink r:id="rId535" ref="I43"/>
    <hyperlink r:id="rId536" ref="J43"/>
    <hyperlink r:id="rId537" ref="L43"/>
    <hyperlink r:id="rId538" ref="M43"/>
    <hyperlink r:id="rId539" ref="R43"/>
    <hyperlink r:id="rId540" ref="S43"/>
    <hyperlink r:id="rId541" ref="T43"/>
    <hyperlink r:id="rId542" ref="U43"/>
    <hyperlink r:id="rId543" ref="V43"/>
    <hyperlink r:id="rId544" ref="W43"/>
    <hyperlink r:id="rId545" ref="X43"/>
    <hyperlink r:id="rId546" ref="Y43"/>
    <hyperlink r:id="rId547" ref="B44"/>
    <hyperlink r:id="rId548" ref="I44"/>
    <hyperlink r:id="rId549" ref="J44"/>
    <hyperlink r:id="rId550" ref="L44"/>
    <hyperlink r:id="rId551" ref="M44"/>
    <hyperlink r:id="rId552" ref="R44"/>
    <hyperlink r:id="rId553" ref="S44"/>
    <hyperlink r:id="rId554" ref="T44"/>
    <hyperlink r:id="rId555" ref="U44"/>
    <hyperlink r:id="rId556" ref="V44"/>
    <hyperlink r:id="rId557" ref="W44"/>
    <hyperlink r:id="rId558" ref="X44"/>
    <hyperlink r:id="rId559" ref="Y44"/>
    <hyperlink r:id="rId560" ref="B45"/>
    <hyperlink r:id="rId561" ref="I45"/>
    <hyperlink r:id="rId562" ref="J45"/>
    <hyperlink r:id="rId563" ref="L45"/>
    <hyperlink r:id="rId564" ref="M45"/>
    <hyperlink r:id="rId565" ref="R45"/>
    <hyperlink r:id="rId566" ref="S45"/>
    <hyperlink r:id="rId567" ref="T45"/>
    <hyperlink r:id="rId568" ref="U45"/>
    <hyperlink r:id="rId569" ref="V45"/>
    <hyperlink r:id="rId570" ref="W45"/>
    <hyperlink r:id="rId571" ref="X45"/>
    <hyperlink r:id="rId572" ref="Y45"/>
    <hyperlink r:id="rId573" ref="B46"/>
    <hyperlink r:id="rId574" ref="I46"/>
    <hyperlink r:id="rId575" ref="J46"/>
    <hyperlink r:id="rId576" ref="L46"/>
    <hyperlink r:id="rId577" ref="M46"/>
    <hyperlink r:id="rId578" ref="R46"/>
    <hyperlink r:id="rId579" ref="S46"/>
    <hyperlink r:id="rId580" ref="T46"/>
    <hyperlink r:id="rId581" ref="U46"/>
    <hyperlink r:id="rId582" ref="V46"/>
    <hyperlink r:id="rId583" ref="W46"/>
    <hyperlink r:id="rId584" ref="X46"/>
    <hyperlink r:id="rId585" ref="Y46"/>
    <hyperlink r:id="rId586" ref="B47"/>
    <hyperlink r:id="rId587" ref="I47"/>
    <hyperlink r:id="rId588" ref="J47"/>
    <hyperlink r:id="rId589" ref="L47"/>
    <hyperlink r:id="rId590" ref="M47"/>
    <hyperlink r:id="rId591" ref="R47"/>
    <hyperlink r:id="rId592" ref="S47"/>
    <hyperlink r:id="rId593" ref="T47"/>
    <hyperlink r:id="rId594" ref="U47"/>
    <hyperlink r:id="rId595" ref="V47"/>
    <hyperlink r:id="rId596" ref="W47"/>
    <hyperlink r:id="rId597" ref="X47"/>
    <hyperlink r:id="rId598" ref="Y47"/>
    <hyperlink r:id="rId599" ref="B48"/>
    <hyperlink r:id="rId600" ref="I48"/>
    <hyperlink r:id="rId601" ref="J48"/>
    <hyperlink r:id="rId602" ref="L48"/>
    <hyperlink r:id="rId603" ref="M48"/>
    <hyperlink r:id="rId604" ref="R48"/>
    <hyperlink r:id="rId605" ref="S48"/>
    <hyperlink r:id="rId606" ref="T48"/>
    <hyperlink r:id="rId607" ref="U48"/>
    <hyperlink r:id="rId608" ref="V48"/>
    <hyperlink r:id="rId609" ref="W48"/>
    <hyperlink r:id="rId610" ref="X48"/>
    <hyperlink r:id="rId611" ref="Y48"/>
    <hyperlink r:id="rId612" ref="B49"/>
    <hyperlink r:id="rId613" ref="I49"/>
    <hyperlink r:id="rId614" ref="J49"/>
    <hyperlink r:id="rId615" ref="L49"/>
    <hyperlink r:id="rId616" ref="M49"/>
    <hyperlink r:id="rId617" ref="R49"/>
    <hyperlink r:id="rId618" ref="S49"/>
    <hyperlink r:id="rId619" ref="T49"/>
    <hyperlink r:id="rId620" ref="U49"/>
    <hyperlink r:id="rId621" ref="V49"/>
    <hyperlink r:id="rId622" ref="W49"/>
    <hyperlink r:id="rId623" ref="X49"/>
    <hyperlink r:id="rId624" ref="Y49"/>
    <hyperlink r:id="rId625" ref="B50"/>
    <hyperlink r:id="rId626" ref="I50"/>
    <hyperlink r:id="rId627" ref="J50"/>
    <hyperlink r:id="rId628" ref="L50"/>
    <hyperlink r:id="rId629" ref="M50"/>
    <hyperlink r:id="rId630" ref="R50"/>
    <hyperlink r:id="rId631" ref="S50"/>
    <hyperlink r:id="rId632" ref="T50"/>
    <hyperlink r:id="rId633" ref="U50"/>
    <hyperlink r:id="rId634" ref="V50"/>
    <hyperlink r:id="rId635" ref="W50"/>
    <hyperlink r:id="rId636" ref="X50"/>
    <hyperlink r:id="rId637" ref="Y50"/>
    <hyperlink r:id="rId638" ref="B51"/>
    <hyperlink r:id="rId639" ref="I51"/>
    <hyperlink r:id="rId640" ref="J51"/>
    <hyperlink r:id="rId641" ref="L51"/>
    <hyperlink r:id="rId642" ref="M51"/>
    <hyperlink r:id="rId643" ref="R51"/>
    <hyperlink r:id="rId644" ref="S51"/>
    <hyperlink r:id="rId645" ref="T51"/>
    <hyperlink r:id="rId646" ref="U51"/>
    <hyperlink r:id="rId647" ref="V51"/>
    <hyperlink r:id="rId648" ref="W51"/>
    <hyperlink r:id="rId649" ref="X51"/>
    <hyperlink r:id="rId650" ref="Y51"/>
    <hyperlink r:id="rId651" ref="B52"/>
    <hyperlink r:id="rId652" ref="I52"/>
    <hyperlink r:id="rId653" ref="J52"/>
    <hyperlink r:id="rId654" ref="L52"/>
    <hyperlink r:id="rId655" ref="M52"/>
    <hyperlink r:id="rId656" ref="R52"/>
    <hyperlink r:id="rId657" ref="S52"/>
    <hyperlink r:id="rId658" ref="T52"/>
    <hyperlink r:id="rId659" ref="U52"/>
    <hyperlink r:id="rId660" ref="V52"/>
    <hyperlink r:id="rId661" ref="W52"/>
    <hyperlink r:id="rId662" ref="X52"/>
    <hyperlink r:id="rId663" ref="Y52"/>
    <hyperlink r:id="rId664" ref="B53"/>
    <hyperlink r:id="rId665" ref="I53"/>
    <hyperlink r:id="rId666" ref="J53"/>
    <hyperlink r:id="rId667" ref="L53"/>
    <hyperlink r:id="rId668" ref="M53"/>
    <hyperlink r:id="rId669" ref="R53"/>
    <hyperlink r:id="rId670" ref="S53"/>
    <hyperlink r:id="rId671" ref="T53"/>
    <hyperlink r:id="rId672" ref="U53"/>
    <hyperlink r:id="rId673" ref="V53"/>
    <hyperlink r:id="rId674" ref="W53"/>
    <hyperlink r:id="rId675" ref="X53"/>
    <hyperlink r:id="rId676" ref="Y53"/>
    <hyperlink r:id="rId677" ref="B54"/>
    <hyperlink r:id="rId678" ref="I54"/>
    <hyperlink r:id="rId679" ref="J54"/>
    <hyperlink r:id="rId680" ref="L54"/>
    <hyperlink r:id="rId681" ref="M54"/>
    <hyperlink r:id="rId682" ref="R54"/>
    <hyperlink r:id="rId683" ref="S54"/>
    <hyperlink r:id="rId684" ref="T54"/>
    <hyperlink r:id="rId685" ref="U54"/>
    <hyperlink r:id="rId686" ref="V54"/>
    <hyperlink r:id="rId687" ref="W54"/>
    <hyperlink r:id="rId688" ref="X54"/>
    <hyperlink r:id="rId689" ref="Y54"/>
    <hyperlink r:id="rId690" ref="B55"/>
    <hyperlink r:id="rId691" ref="I55"/>
    <hyperlink r:id="rId692" ref="J55"/>
    <hyperlink r:id="rId693" ref="L55"/>
    <hyperlink r:id="rId694" ref="M55"/>
    <hyperlink r:id="rId695" ref="R55"/>
    <hyperlink r:id="rId696" ref="S55"/>
    <hyperlink r:id="rId697" ref="T55"/>
    <hyperlink r:id="rId698" ref="U55"/>
    <hyperlink r:id="rId699" ref="V55"/>
    <hyperlink r:id="rId700" ref="W55"/>
    <hyperlink r:id="rId701" ref="X55"/>
    <hyperlink r:id="rId702" ref="Y55"/>
    <hyperlink r:id="rId703" ref="B56"/>
    <hyperlink r:id="rId704" ref="I56"/>
    <hyperlink r:id="rId705" ref="J56"/>
    <hyperlink r:id="rId706" ref="L56"/>
    <hyperlink r:id="rId707" ref="M56"/>
    <hyperlink r:id="rId708" ref="R56"/>
    <hyperlink r:id="rId709" ref="S56"/>
    <hyperlink r:id="rId710" ref="T56"/>
    <hyperlink r:id="rId711" ref="U56"/>
    <hyperlink r:id="rId712" ref="V56"/>
    <hyperlink r:id="rId713" ref="W56"/>
    <hyperlink r:id="rId714" ref="X56"/>
    <hyperlink r:id="rId715" ref="Y56"/>
    <hyperlink r:id="rId716" ref="B57"/>
    <hyperlink r:id="rId717" ref="I57"/>
    <hyperlink r:id="rId718" ref="J57"/>
    <hyperlink r:id="rId719" ref="L57"/>
    <hyperlink r:id="rId720" ref="M57"/>
    <hyperlink r:id="rId721" ref="R57"/>
    <hyperlink r:id="rId722" ref="S57"/>
    <hyperlink r:id="rId723" ref="T57"/>
    <hyperlink r:id="rId724" ref="U57"/>
    <hyperlink r:id="rId725" ref="V57"/>
    <hyperlink r:id="rId726" ref="W57"/>
    <hyperlink r:id="rId727" ref="X57"/>
    <hyperlink r:id="rId728" ref="Y57"/>
    <hyperlink r:id="rId729" ref="B58"/>
    <hyperlink r:id="rId730" ref="I58"/>
    <hyperlink r:id="rId731" ref="J58"/>
    <hyperlink r:id="rId732" ref="L58"/>
    <hyperlink r:id="rId733" ref="M58"/>
    <hyperlink r:id="rId734" ref="R58"/>
    <hyperlink r:id="rId735" ref="S58"/>
    <hyperlink r:id="rId736" ref="T58"/>
    <hyperlink r:id="rId737" ref="U58"/>
    <hyperlink r:id="rId738" ref="V58"/>
    <hyperlink r:id="rId739" ref="W58"/>
    <hyperlink r:id="rId740" ref="X58"/>
    <hyperlink r:id="rId741" ref="Y58"/>
    <hyperlink r:id="rId742" ref="B59"/>
    <hyperlink r:id="rId743" ref="I59"/>
    <hyperlink r:id="rId744" ref="J59"/>
    <hyperlink r:id="rId745" ref="L59"/>
    <hyperlink r:id="rId746" ref="M59"/>
    <hyperlink r:id="rId747" ref="R59"/>
    <hyperlink r:id="rId748" ref="S59"/>
    <hyperlink r:id="rId749" ref="T59"/>
    <hyperlink r:id="rId750" ref="U59"/>
    <hyperlink r:id="rId751" ref="V59"/>
    <hyperlink r:id="rId752" ref="W59"/>
    <hyperlink r:id="rId753" ref="X59"/>
    <hyperlink r:id="rId754" ref="Y59"/>
    <hyperlink r:id="rId755" ref="B60"/>
    <hyperlink r:id="rId756" ref="I60"/>
    <hyperlink r:id="rId757" ref="J60"/>
    <hyperlink r:id="rId758" ref="L60"/>
    <hyperlink r:id="rId759" ref="M60"/>
    <hyperlink r:id="rId760" ref="R60"/>
    <hyperlink r:id="rId761" ref="S60"/>
    <hyperlink r:id="rId762" ref="T60"/>
    <hyperlink r:id="rId763" ref="U60"/>
    <hyperlink r:id="rId764" ref="V60"/>
    <hyperlink r:id="rId765" ref="W60"/>
    <hyperlink r:id="rId766" ref="X60"/>
    <hyperlink r:id="rId767" ref="Y60"/>
    <hyperlink r:id="rId768" ref="B61"/>
    <hyperlink r:id="rId769" ref="I61"/>
    <hyperlink r:id="rId770" ref="J61"/>
    <hyperlink r:id="rId771" ref="L61"/>
    <hyperlink r:id="rId772" ref="M61"/>
    <hyperlink r:id="rId773" ref="R61"/>
    <hyperlink r:id="rId774" ref="S61"/>
    <hyperlink r:id="rId775" ref="T61"/>
    <hyperlink r:id="rId776" ref="U61"/>
    <hyperlink r:id="rId777" ref="V61"/>
    <hyperlink r:id="rId778" ref="W61"/>
    <hyperlink r:id="rId779" ref="X61"/>
    <hyperlink r:id="rId780" ref="Y61"/>
    <hyperlink r:id="rId781" ref="B62"/>
    <hyperlink r:id="rId782" ref="I62"/>
    <hyperlink r:id="rId783" ref="J62"/>
    <hyperlink r:id="rId784" ref="L62"/>
    <hyperlink r:id="rId785" ref="M62"/>
    <hyperlink r:id="rId786" ref="R62"/>
    <hyperlink r:id="rId787" ref="S62"/>
    <hyperlink r:id="rId788" ref="T62"/>
    <hyperlink r:id="rId789" ref="U62"/>
    <hyperlink r:id="rId790" ref="V62"/>
    <hyperlink r:id="rId791" ref="W62"/>
    <hyperlink r:id="rId792" ref="X62"/>
    <hyperlink r:id="rId793" ref="Y62"/>
    <hyperlink r:id="rId794" ref="B63"/>
    <hyperlink r:id="rId795" ref="I63"/>
    <hyperlink r:id="rId796" ref="J63"/>
    <hyperlink r:id="rId797" ref="L63"/>
    <hyperlink r:id="rId798" ref="M63"/>
    <hyperlink r:id="rId799" ref="R63"/>
    <hyperlink r:id="rId800" ref="S63"/>
    <hyperlink r:id="rId801" ref="T63"/>
    <hyperlink r:id="rId802" ref="U63"/>
    <hyperlink r:id="rId803" ref="V63"/>
    <hyperlink r:id="rId804" ref="W63"/>
    <hyperlink r:id="rId805" ref="X63"/>
    <hyperlink r:id="rId806" ref="Y63"/>
    <hyperlink r:id="rId807" ref="B64"/>
    <hyperlink r:id="rId808" ref="I64"/>
    <hyperlink r:id="rId809" ref="J64"/>
    <hyperlink r:id="rId810" ref="L64"/>
    <hyperlink r:id="rId811" ref="M64"/>
    <hyperlink r:id="rId812" ref="R64"/>
    <hyperlink r:id="rId813" ref="S64"/>
    <hyperlink r:id="rId814" ref="T64"/>
    <hyperlink r:id="rId815" ref="U64"/>
    <hyperlink r:id="rId816" ref="V64"/>
    <hyperlink r:id="rId817" ref="W64"/>
    <hyperlink r:id="rId818" ref="X64"/>
    <hyperlink r:id="rId819" ref="Y64"/>
    <hyperlink r:id="rId820" ref="B65"/>
    <hyperlink r:id="rId821" ref="I65"/>
    <hyperlink r:id="rId822" ref="J65"/>
    <hyperlink r:id="rId823" ref="L65"/>
    <hyperlink r:id="rId824" ref="M65"/>
    <hyperlink r:id="rId825" ref="R65"/>
    <hyperlink r:id="rId826" ref="S65"/>
    <hyperlink r:id="rId827" ref="T65"/>
    <hyperlink r:id="rId828" ref="U65"/>
    <hyperlink r:id="rId829" ref="V65"/>
    <hyperlink r:id="rId830" ref="W65"/>
    <hyperlink r:id="rId831" ref="X65"/>
    <hyperlink r:id="rId832" ref="Y65"/>
    <hyperlink r:id="rId833" ref="B66"/>
    <hyperlink r:id="rId834" ref="I66"/>
    <hyperlink r:id="rId835" ref="J66"/>
    <hyperlink r:id="rId836" ref="L66"/>
    <hyperlink r:id="rId837" ref="M66"/>
    <hyperlink r:id="rId838" ref="R66"/>
    <hyperlink r:id="rId839" ref="S66"/>
    <hyperlink r:id="rId840" ref="T66"/>
    <hyperlink r:id="rId841" ref="U66"/>
    <hyperlink r:id="rId842" ref="V66"/>
    <hyperlink r:id="rId843" ref="W66"/>
    <hyperlink r:id="rId844" ref="X66"/>
    <hyperlink r:id="rId845" ref="Y66"/>
    <hyperlink r:id="rId846" ref="B67"/>
    <hyperlink r:id="rId847" ref="I67"/>
    <hyperlink r:id="rId848" ref="J67"/>
    <hyperlink r:id="rId849" ref="L67"/>
    <hyperlink r:id="rId850" ref="M67"/>
    <hyperlink r:id="rId851" ref="R67"/>
    <hyperlink r:id="rId852" ref="S67"/>
    <hyperlink r:id="rId853" ref="T67"/>
    <hyperlink r:id="rId854" ref="U67"/>
    <hyperlink r:id="rId855" ref="V67"/>
    <hyperlink r:id="rId856" ref="W67"/>
    <hyperlink r:id="rId857" ref="X67"/>
    <hyperlink r:id="rId858" ref="Y67"/>
    <hyperlink r:id="rId859" ref="B68"/>
    <hyperlink r:id="rId860" ref="I68"/>
    <hyperlink r:id="rId861" ref="J68"/>
    <hyperlink r:id="rId862" ref="L68"/>
    <hyperlink r:id="rId863" ref="M68"/>
    <hyperlink r:id="rId864" ref="R68"/>
    <hyperlink r:id="rId865" ref="S68"/>
    <hyperlink r:id="rId866" ref="T68"/>
    <hyperlink r:id="rId867" ref="U68"/>
    <hyperlink r:id="rId868" ref="V68"/>
    <hyperlink r:id="rId869" ref="W68"/>
    <hyperlink r:id="rId870" ref="X68"/>
    <hyperlink r:id="rId871" ref="Y68"/>
    <hyperlink r:id="rId872" ref="B69"/>
    <hyperlink r:id="rId873" ref="I69"/>
    <hyperlink r:id="rId874" ref="J69"/>
    <hyperlink r:id="rId875" ref="L69"/>
    <hyperlink r:id="rId876" ref="M69"/>
    <hyperlink r:id="rId877" ref="R69"/>
    <hyperlink r:id="rId878" ref="S69"/>
    <hyperlink r:id="rId879" ref="T69"/>
    <hyperlink r:id="rId880" ref="U69"/>
    <hyperlink r:id="rId881" ref="V69"/>
    <hyperlink r:id="rId882" ref="W69"/>
    <hyperlink r:id="rId883" ref="X69"/>
    <hyperlink r:id="rId884" ref="Y69"/>
    <hyperlink r:id="rId885" ref="B70"/>
    <hyperlink r:id="rId886" ref="I70"/>
    <hyperlink r:id="rId887" ref="J70"/>
    <hyperlink r:id="rId888" ref="L70"/>
    <hyperlink r:id="rId889" ref="M70"/>
    <hyperlink r:id="rId890" ref="R70"/>
    <hyperlink r:id="rId891" ref="S70"/>
    <hyperlink r:id="rId892" ref="T70"/>
    <hyperlink r:id="rId893" ref="U70"/>
    <hyperlink r:id="rId894" ref="V70"/>
    <hyperlink r:id="rId895" ref="W70"/>
    <hyperlink r:id="rId896" ref="X70"/>
    <hyperlink r:id="rId897" ref="Y70"/>
    <hyperlink r:id="rId898" ref="B71"/>
    <hyperlink r:id="rId899" ref="I71"/>
    <hyperlink r:id="rId900" ref="J71"/>
    <hyperlink r:id="rId901" ref="L71"/>
    <hyperlink r:id="rId902" ref="M71"/>
    <hyperlink r:id="rId903" ref="R71"/>
    <hyperlink r:id="rId904" ref="S71"/>
    <hyperlink r:id="rId905" ref="T71"/>
    <hyperlink r:id="rId906" ref="U71"/>
    <hyperlink r:id="rId907" ref="V71"/>
    <hyperlink r:id="rId908" ref="W71"/>
    <hyperlink r:id="rId909" ref="X71"/>
    <hyperlink r:id="rId910" ref="Y71"/>
    <hyperlink r:id="rId911" ref="B72"/>
    <hyperlink r:id="rId912" ref="I72"/>
    <hyperlink r:id="rId913" ref="J72"/>
    <hyperlink r:id="rId914" ref="L72"/>
    <hyperlink r:id="rId915" ref="M72"/>
    <hyperlink r:id="rId916" ref="R72"/>
    <hyperlink r:id="rId917" ref="S72"/>
    <hyperlink r:id="rId918" ref="T72"/>
    <hyperlink r:id="rId919" ref="U72"/>
    <hyperlink r:id="rId920" ref="V72"/>
    <hyperlink r:id="rId921" ref="W72"/>
    <hyperlink r:id="rId922" ref="X72"/>
    <hyperlink r:id="rId923" ref="Y72"/>
    <hyperlink r:id="rId924" ref="B73"/>
    <hyperlink r:id="rId925" ref="I73"/>
    <hyperlink r:id="rId926" ref="J73"/>
    <hyperlink r:id="rId927" ref="L73"/>
    <hyperlink r:id="rId928" ref="M73"/>
    <hyperlink r:id="rId929" ref="R73"/>
    <hyperlink r:id="rId930" ref="S73"/>
    <hyperlink r:id="rId931" ref="T73"/>
    <hyperlink r:id="rId932" ref="U73"/>
    <hyperlink r:id="rId933" ref="V73"/>
    <hyperlink r:id="rId934" ref="W73"/>
    <hyperlink r:id="rId935" ref="X73"/>
    <hyperlink r:id="rId936" ref="Y73"/>
    <hyperlink r:id="rId937" ref="B74"/>
    <hyperlink r:id="rId938" ref="I74"/>
    <hyperlink r:id="rId939" ref="J74"/>
    <hyperlink r:id="rId940" ref="L74"/>
    <hyperlink r:id="rId941" ref="M74"/>
    <hyperlink r:id="rId942" ref="R74"/>
    <hyperlink r:id="rId943" ref="S74"/>
    <hyperlink r:id="rId944" ref="T74"/>
    <hyperlink r:id="rId945" ref="U74"/>
    <hyperlink r:id="rId946" ref="V74"/>
    <hyperlink r:id="rId947" ref="W74"/>
    <hyperlink r:id="rId948" ref="X74"/>
    <hyperlink r:id="rId949" ref="Y74"/>
    <hyperlink r:id="rId950" ref="B75"/>
    <hyperlink r:id="rId951" ref="I75"/>
    <hyperlink r:id="rId952" ref="J75"/>
    <hyperlink r:id="rId953" ref="L75"/>
    <hyperlink r:id="rId954" ref="M75"/>
    <hyperlink r:id="rId955" ref="R75"/>
    <hyperlink r:id="rId956" ref="S75"/>
    <hyperlink r:id="rId957" ref="T75"/>
    <hyperlink r:id="rId958" ref="U75"/>
    <hyperlink r:id="rId959" ref="V75"/>
    <hyperlink r:id="rId960" ref="W75"/>
    <hyperlink r:id="rId961" ref="X75"/>
    <hyperlink r:id="rId962" ref="Y75"/>
    <hyperlink r:id="rId963" ref="B76"/>
    <hyperlink r:id="rId964" ref="I76"/>
    <hyperlink r:id="rId965" ref="J76"/>
    <hyperlink r:id="rId966" ref="L76"/>
    <hyperlink r:id="rId967" ref="M76"/>
    <hyperlink r:id="rId968" ref="R76"/>
    <hyperlink r:id="rId969" ref="S76"/>
    <hyperlink r:id="rId970" ref="T76"/>
    <hyperlink r:id="rId971" ref="U76"/>
    <hyperlink r:id="rId972" ref="V76"/>
    <hyperlink r:id="rId973" ref="W76"/>
    <hyperlink r:id="rId974" ref="X76"/>
    <hyperlink r:id="rId975" ref="Y76"/>
    <hyperlink r:id="rId976" ref="B77"/>
    <hyperlink r:id="rId977" ref="I77"/>
    <hyperlink r:id="rId978" ref="J77"/>
    <hyperlink r:id="rId979" ref="L77"/>
    <hyperlink r:id="rId980" ref="M77"/>
    <hyperlink r:id="rId981" ref="R77"/>
    <hyperlink r:id="rId982" ref="S77"/>
    <hyperlink r:id="rId983" ref="T77"/>
    <hyperlink r:id="rId984" ref="U77"/>
    <hyperlink r:id="rId985" ref="V77"/>
    <hyperlink r:id="rId986" ref="W77"/>
    <hyperlink r:id="rId987" ref="X77"/>
    <hyperlink r:id="rId988" ref="Y77"/>
    <hyperlink r:id="rId989" ref="B78"/>
    <hyperlink r:id="rId990" ref="I78"/>
    <hyperlink r:id="rId991" ref="J78"/>
    <hyperlink r:id="rId992" ref="L78"/>
    <hyperlink r:id="rId993" ref="M78"/>
    <hyperlink r:id="rId994" ref="R78"/>
    <hyperlink r:id="rId995" ref="S78"/>
    <hyperlink r:id="rId996" ref="T78"/>
    <hyperlink r:id="rId997" ref="U78"/>
    <hyperlink r:id="rId998" ref="V78"/>
    <hyperlink r:id="rId999" ref="W78"/>
    <hyperlink r:id="rId1000" ref="X78"/>
    <hyperlink r:id="rId1001" ref="Y78"/>
    <hyperlink r:id="rId1002" ref="B79"/>
    <hyperlink r:id="rId1003" ref="I79"/>
    <hyperlink r:id="rId1004" ref="J79"/>
    <hyperlink r:id="rId1005" ref="L79"/>
    <hyperlink r:id="rId1006" ref="M79"/>
    <hyperlink r:id="rId1007" ref="R79"/>
    <hyperlink r:id="rId1008" ref="S79"/>
    <hyperlink r:id="rId1009" ref="T79"/>
    <hyperlink r:id="rId1010" ref="U79"/>
    <hyperlink r:id="rId1011" ref="V79"/>
    <hyperlink r:id="rId1012" ref="W79"/>
    <hyperlink r:id="rId1013" ref="X79"/>
    <hyperlink r:id="rId1014" ref="Y79"/>
    <hyperlink r:id="rId1015" ref="B80"/>
    <hyperlink r:id="rId1016" ref="I80"/>
    <hyperlink r:id="rId1017" ref="J80"/>
    <hyperlink r:id="rId1018" ref="L80"/>
    <hyperlink r:id="rId1019" ref="M80"/>
    <hyperlink r:id="rId1020" ref="R80"/>
    <hyperlink r:id="rId1021" ref="S80"/>
    <hyperlink r:id="rId1022" ref="T80"/>
    <hyperlink r:id="rId1023" ref="U80"/>
    <hyperlink r:id="rId1024" ref="V80"/>
    <hyperlink r:id="rId1025" ref="W80"/>
    <hyperlink r:id="rId1026" ref="X80"/>
    <hyperlink r:id="rId1027" ref="Y80"/>
    <hyperlink r:id="rId1028" ref="B81"/>
    <hyperlink r:id="rId1029" ref="I81"/>
    <hyperlink r:id="rId1030" ref="J81"/>
    <hyperlink r:id="rId1031" ref="L81"/>
    <hyperlink r:id="rId1032" ref="M81"/>
    <hyperlink r:id="rId1033" ref="R81"/>
    <hyperlink r:id="rId1034" ref="S81"/>
    <hyperlink r:id="rId1035" ref="T81"/>
    <hyperlink r:id="rId1036" ref="U81"/>
    <hyperlink r:id="rId1037" ref="V81"/>
    <hyperlink r:id="rId1038" ref="W81"/>
    <hyperlink r:id="rId1039" ref="X81"/>
    <hyperlink r:id="rId1040" ref="Y81"/>
    <hyperlink r:id="rId1041" ref="B82"/>
    <hyperlink r:id="rId1042" ref="I82"/>
    <hyperlink r:id="rId1043" ref="J82"/>
    <hyperlink r:id="rId1044" ref="L82"/>
    <hyperlink r:id="rId1045" ref="M82"/>
    <hyperlink r:id="rId1046" ref="R82"/>
    <hyperlink r:id="rId1047" ref="S82"/>
    <hyperlink r:id="rId1048" ref="T82"/>
    <hyperlink r:id="rId1049" ref="U82"/>
    <hyperlink r:id="rId1050" ref="V82"/>
    <hyperlink r:id="rId1051" ref="W82"/>
    <hyperlink r:id="rId1052" ref="X82"/>
    <hyperlink r:id="rId1053" ref="Y82"/>
    <hyperlink r:id="rId1054" ref="B83"/>
    <hyperlink r:id="rId1055" ref="I83"/>
    <hyperlink r:id="rId1056" ref="J83"/>
    <hyperlink r:id="rId1057" ref="L83"/>
    <hyperlink r:id="rId1058" ref="M83"/>
    <hyperlink r:id="rId1059" ref="R83"/>
    <hyperlink r:id="rId1060" ref="S83"/>
    <hyperlink r:id="rId1061" ref="T83"/>
    <hyperlink r:id="rId1062" ref="U83"/>
    <hyperlink r:id="rId1063" ref="V83"/>
    <hyperlink r:id="rId1064" ref="W83"/>
    <hyperlink r:id="rId1065" ref="X83"/>
    <hyperlink r:id="rId1066" ref="Y83"/>
    <hyperlink r:id="rId1067" ref="B84"/>
    <hyperlink r:id="rId1068" ref="I84"/>
    <hyperlink r:id="rId1069" ref="J84"/>
    <hyperlink r:id="rId1070" ref="L84"/>
    <hyperlink r:id="rId1071" ref="M84"/>
    <hyperlink r:id="rId1072" ref="R84"/>
    <hyperlink r:id="rId1073" ref="S84"/>
    <hyperlink r:id="rId1074" ref="T84"/>
    <hyperlink r:id="rId1075" ref="U84"/>
    <hyperlink r:id="rId1076" ref="V84"/>
    <hyperlink r:id="rId1077" ref="W84"/>
    <hyperlink r:id="rId1078" ref="X84"/>
    <hyperlink r:id="rId1079" ref="Y84"/>
    <hyperlink r:id="rId1080" ref="B85"/>
    <hyperlink r:id="rId1081" ref="I85"/>
    <hyperlink r:id="rId1082" ref="J85"/>
    <hyperlink r:id="rId1083" ref="L85"/>
    <hyperlink r:id="rId1084" ref="M85"/>
    <hyperlink r:id="rId1085" ref="R85"/>
    <hyperlink r:id="rId1086" ref="S85"/>
    <hyperlink r:id="rId1087" ref="T85"/>
    <hyperlink r:id="rId1088" ref="U85"/>
    <hyperlink r:id="rId1089" ref="V85"/>
    <hyperlink r:id="rId1090" ref="W85"/>
    <hyperlink r:id="rId1091" ref="X85"/>
    <hyperlink r:id="rId1092" ref="Y85"/>
    <hyperlink r:id="rId1093" ref="B86"/>
    <hyperlink r:id="rId1094" ref="I86"/>
    <hyperlink r:id="rId1095" ref="J86"/>
    <hyperlink r:id="rId1096" ref="L86"/>
    <hyperlink r:id="rId1097" ref="M86"/>
    <hyperlink r:id="rId1098" ref="R86"/>
    <hyperlink r:id="rId1099" ref="S86"/>
    <hyperlink r:id="rId1100" ref="T86"/>
    <hyperlink r:id="rId1101" ref="U86"/>
    <hyperlink r:id="rId1102" ref="V86"/>
    <hyperlink r:id="rId1103" ref="W86"/>
    <hyperlink r:id="rId1104" ref="X86"/>
    <hyperlink r:id="rId1105" ref="Y86"/>
    <hyperlink r:id="rId1106" ref="B87"/>
    <hyperlink r:id="rId1107" ref="I87"/>
    <hyperlink r:id="rId1108" ref="J87"/>
    <hyperlink r:id="rId1109" ref="L87"/>
    <hyperlink r:id="rId1110" ref="M87"/>
    <hyperlink r:id="rId1111" ref="R87"/>
    <hyperlink r:id="rId1112" ref="S87"/>
    <hyperlink r:id="rId1113" ref="T87"/>
    <hyperlink r:id="rId1114" ref="U87"/>
    <hyperlink r:id="rId1115" ref="V87"/>
    <hyperlink r:id="rId1116" ref="W87"/>
    <hyperlink r:id="rId1117" ref="X87"/>
    <hyperlink r:id="rId1118" ref="Y87"/>
    <hyperlink r:id="rId1119" ref="B88"/>
    <hyperlink r:id="rId1120" ref="I88"/>
    <hyperlink r:id="rId1121" ref="J88"/>
    <hyperlink r:id="rId1122" ref="L88"/>
    <hyperlink r:id="rId1123" ref="M88"/>
    <hyperlink r:id="rId1124" ref="R88"/>
    <hyperlink r:id="rId1125" ref="S88"/>
    <hyperlink r:id="rId1126" ref="T88"/>
    <hyperlink r:id="rId1127" ref="U88"/>
    <hyperlink r:id="rId1128" ref="V88"/>
    <hyperlink r:id="rId1129" ref="W88"/>
    <hyperlink r:id="rId1130" ref="X88"/>
    <hyperlink r:id="rId1131" ref="Y88"/>
    <hyperlink r:id="rId1132" ref="B89"/>
    <hyperlink r:id="rId1133" ref="I89"/>
    <hyperlink r:id="rId1134" ref="J89"/>
    <hyperlink r:id="rId1135" ref="L89"/>
    <hyperlink r:id="rId1136" ref="M89"/>
    <hyperlink r:id="rId1137" ref="R89"/>
    <hyperlink r:id="rId1138" ref="S89"/>
    <hyperlink r:id="rId1139" ref="T89"/>
    <hyperlink r:id="rId1140" ref="U89"/>
    <hyperlink r:id="rId1141" ref="V89"/>
    <hyperlink r:id="rId1142" ref="W89"/>
    <hyperlink r:id="rId1143" ref="X89"/>
    <hyperlink r:id="rId1144" ref="Y89"/>
    <hyperlink r:id="rId1145" ref="B90"/>
    <hyperlink r:id="rId1146" ref="I90"/>
    <hyperlink r:id="rId1147" ref="J90"/>
    <hyperlink r:id="rId1148" ref="L90"/>
    <hyperlink r:id="rId1149" ref="M90"/>
    <hyperlink r:id="rId1150" ref="R90"/>
    <hyperlink r:id="rId1151" ref="S90"/>
    <hyperlink r:id="rId1152" ref="T90"/>
    <hyperlink r:id="rId1153" ref="U90"/>
    <hyperlink r:id="rId1154" ref="V90"/>
    <hyperlink r:id="rId1155" ref="W90"/>
    <hyperlink r:id="rId1156" ref="X90"/>
    <hyperlink r:id="rId1157" ref="Y90"/>
    <hyperlink r:id="rId1158" ref="B91"/>
    <hyperlink r:id="rId1159" ref="I91"/>
    <hyperlink r:id="rId1160" ref="J91"/>
    <hyperlink r:id="rId1161" ref="L91"/>
    <hyperlink r:id="rId1162" ref="M91"/>
    <hyperlink r:id="rId1163" ref="R91"/>
    <hyperlink r:id="rId1164" ref="S91"/>
    <hyperlink r:id="rId1165" ref="T91"/>
    <hyperlink r:id="rId1166" ref="U91"/>
    <hyperlink r:id="rId1167" ref="V91"/>
    <hyperlink r:id="rId1168" ref="W91"/>
    <hyperlink r:id="rId1169" ref="X91"/>
    <hyperlink r:id="rId1170" ref="Y91"/>
    <hyperlink r:id="rId1171" ref="B92"/>
    <hyperlink r:id="rId1172" ref="I92"/>
    <hyperlink r:id="rId1173" ref="J92"/>
    <hyperlink r:id="rId1174" ref="L92"/>
    <hyperlink r:id="rId1175" ref="M92"/>
    <hyperlink r:id="rId1176" ref="R92"/>
    <hyperlink r:id="rId1177" ref="S92"/>
    <hyperlink r:id="rId1178" ref="T92"/>
    <hyperlink r:id="rId1179" ref="U92"/>
    <hyperlink r:id="rId1180" ref="V92"/>
    <hyperlink r:id="rId1181" ref="W92"/>
    <hyperlink r:id="rId1182" ref="X92"/>
    <hyperlink r:id="rId1183" ref="Y92"/>
    <hyperlink r:id="rId1184" ref="B93"/>
    <hyperlink r:id="rId1185" ref="I93"/>
    <hyperlink r:id="rId1186" ref="J93"/>
    <hyperlink r:id="rId1187" ref="L93"/>
    <hyperlink r:id="rId1188" ref="M93"/>
    <hyperlink r:id="rId1189" ref="R93"/>
    <hyperlink r:id="rId1190" ref="S93"/>
    <hyperlink r:id="rId1191" ref="T93"/>
    <hyperlink r:id="rId1192" ref="U93"/>
    <hyperlink r:id="rId1193" ref="V93"/>
    <hyperlink r:id="rId1194" ref="W93"/>
    <hyperlink r:id="rId1195" ref="X93"/>
    <hyperlink r:id="rId1196" ref="Y93"/>
    <hyperlink r:id="rId1197" ref="B94"/>
    <hyperlink r:id="rId1198" ref="I94"/>
    <hyperlink r:id="rId1199" ref="J94"/>
    <hyperlink r:id="rId1200" ref="L94"/>
    <hyperlink r:id="rId1201" ref="M94"/>
    <hyperlink r:id="rId1202" ref="R94"/>
    <hyperlink r:id="rId1203" ref="S94"/>
    <hyperlink r:id="rId1204" ref="T94"/>
    <hyperlink r:id="rId1205" ref="U94"/>
    <hyperlink r:id="rId1206" ref="V94"/>
    <hyperlink r:id="rId1207" ref="W94"/>
    <hyperlink r:id="rId1208" ref="X94"/>
    <hyperlink r:id="rId1209" ref="Y94"/>
    <hyperlink r:id="rId1210" ref="B95"/>
    <hyperlink r:id="rId1211" ref="I95"/>
    <hyperlink r:id="rId1212" ref="J95"/>
    <hyperlink r:id="rId1213" ref="L95"/>
    <hyperlink r:id="rId1214" ref="M95"/>
    <hyperlink r:id="rId1215" ref="R95"/>
    <hyperlink r:id="rId1216" ref="S95"/>
    <hyperlink r:id="rId1217" ref="T95"/>
    <hyperlink r:id="rId1218" ref="U95"/>
    <hyperlink r:id="rId1219" ref="V95"/>
    <hyperlink r:id="rId1220" ref="W95"/>
    <hyperlink r:id="rId1221" ref="X95"/>
    <hyperlink r:id="rId1222" ref="Y95"/>
    <hyperlink r:id="rId1223" ref="B96"/>
    <hyperlink r:id="rId1224" ref="I96"/>
    <hyperlink r:id="rId1225" ref="J96"/>
    <hyperlink r:id="rId1226" ref="L96"/>
    <hyperlink r:id="rId1227" ref="M96"/>
    <hyperlink r:id="rId1228" ref="R96"/>
    <hyperlink r:id="rId1229" ref="S96"/>
    <hyperlink r:id="rId1230" ref="T96"/>
    <hyperlink r:id="rId1231" ref="U96"/>
    <hyperlink r:id="rId1232" ref="V96"/>
    <hyperlink r:id="rId1233" ref="W96"/>
    <hyperlink r:id="rId1234" ref="X96"/>
    <hyperlink r:id="rId1235" ref="Y96"/>
    <hyperlink r:id="rId1236" ref="B97"/>
    <hyperlink r:id="rId1237" ref="I97"/>
    <hyperlink r:id="rId1238" ref="J97"/>
    <hyperlink r:id="rId1239" ref="L97"/>
    <hyperlink r:id="rId1240" ref="M97"/>
    <hyperlink r:id="rId1241" ref="R97"/>
    <hyperlink r:id="rId1242" ref="S97"/>
    <hyperlink r:id="rId1243" ref="T97"/>
    <hyperlink r:id="rId1244" ref="U97"/>
    <hyperlink r:id="rId1245" ref="V97"/>
    <hyperlink r:id="rId1246" ref="W97"/>
    <hyperlink r:id="rId1247" ref="X97"/>
    <hyperlink r:id="rId1248" ref="Y97"/>
    <hyperlink r:id="rId1249" ref="B98"/>
    <hyperlink r:id="rId1250" ref="I98"/>
    <hyperlink r:id="rId1251" ref="J98"/>
    <hyperlink r:id="rId1252" ref="L98"/>
    <hyperlink r:id="rId1253" ref="M98"/>
    <hyperlink r:id="rId1254" ref="R98"/>
    <hyperlink r:id="rId1255" ref="S98"/>
    <hyperlink r:id="rId1256" ref="T98"/>
    <hyperlink r:id="rId1257" ref="U98"/>
    <hyperlink r:id="rId1258" ref="V98"/>
    <hyperlink r:id="rId1259" ref="W98"/>
    <hyperlink r:id="rId1260" ref="X98"/>
    <hyperlink r:id="rId1261" ref="Y98"/>
    <hyperlink r:id="rId1262" ref="B99"/>
    <hyperlink r:id="rId1263" ref="I99"/>
    <hyperlink r:id="rId1264" ref="J99"/>
    <hyperlink r:id="rId1265" ref="L99"/>
    <hyperlink r:id="rId1266" ref="M99"/>
    <hyperlink r:id="rId1267" ref="R99"/>
    <hyperlink r:id="rId1268" ref="S99"/>
    <hyperlink r:id="rId1269" ref="T99"/>
    <hyperlink r:id="rId1270" ref="U99"/>
    <hyperlink r:id="rId1271" ref="V99"/>
    <hyperlink r:id="rId1272" ref="W99"/>
    <hyperlink r:id="rId1273" ref="X99"/>
    <hyperlink r:id="rId1274" ref="Y99"/>
    <hyperlink r:id="rId1275" ref="B100"/>
    <hyperlink r:id="rId1276" ref="I100"/>
    <hyperlink r:id="rId1277" ref="J100"/>
    <hyperlink r:id="rId1278" ref="L100"/>
    <hyperlink r:id="rId1279" ref="M100"/>
    <hyperlink r:id="rId1280" ref="R100"/>
    <hyperlink r:id="rId1281" ref="S100"/>
    <hyperlink r:id="rId1282" ref="T100"/>
    <hyperlink r:id="rId1283" ref="U100"/>
    <hyperlink r:id="rId1284" ref="V100"/>
    <hyperlink r:id="rId1285" ref="W100"/>
    <hyperlink r:id="rId1286" ref="X100"/>
    <hyperlink r:id="rId1287" ref="Y100"/>
    <hyperlink r:id="rId1288" ref="B101"/>
    <hyperlink r:id="rId1289" ref="I101"/>
    <hyperlink r:id="rId1290" ref="J101"/>
    <hyperlink r:id="rId1291" ref="L101"/>
    <hyperlink r:id="rId1292" ref="M101"/>
    <hyperlink r:id="rId1293" ref="R101"/>
    <hyperlink r:id="rId1294" ref="S101"/>
    <hyperlink r:id="rId1295" ref="T101"/>
    <hyperlink r:id="rId1296" ref="U101"/>
    <hyperlink r:id="rId1297" ref="V101"/>
    <hyperlink r:id="rId1298" ref="W101"/>
    <hyperlink r:id="rId1299" ref="X101"/>
    <hyperlink r:id="rId1300" ref="Y101"/>
    <hyperlink r:id="rId1301" ref="B102"/>
    <hyperlink r:id="rId1302" ref="I102"/>
    <hyperlink r:id="rId1303" ref="J102"/>
    <hyperlink r:id="rId1304" ref="L102"/>
    <hyperlink r:id="rId1305" ref="M102"/>
    <hyperlink r:id="rId1306" ref="R102"/>
    <hyperlink r:id="rId1307" ref="S102"/>
    <hyperlink r:id="rId1308" ref="T102"/>
    <hyperlink r:id="rId1309" ref="U102"/>
    <hyperlink r:id="rId1310" ref="V102"/>
    <hyperlink r:id="rId1311" ref="W102"/>
    <hyperlink r:id="rId1312" ref="X102"/>
    <hyperlink r:id="rId1313" ref="Y102"/>
    <hyperlink r:id="rId1314" ref="B103"/>
    <hyperlink r:id="rId1315" ref="I103"/>
    <hyperlink r:id="rId1316" ref="J103"/>
    <hyperlink r:id="rId1317" ref="L103"/>
    <hyperlink r:id="rId1318" ref="M103"/>
    <hyperlink r:id="rId1319" ref="R103"/>
    <hyperlink r:id="rId1320" ref="S103"/>
    <hyperlink r:id="rId1321" ref="T103"/>
    <hyperlink r:id="rId1322" ref="U103"/>
    <hyperlink r:id="rId1323" ref="V103"/>
    <hyperlink r:id="rId1324" ref="W103"/>
    <hyperlink r:id="rId1325" ref="X103"/>
    <hyperlink r:id="rId1326" ref="Y103"/>
    <hyperlink r:id="rId1327" ref="B104"/>
    <hyperlink r:id="rId1328" ref="I104"/>
    <hyperlink r:id="rId1329" ref="J104"/>
    <hyperlink r:id="rId1330" ref="L104"/>
    <hyperlink r:id="rId1331" ref="M104"/>
    <hyperlink r:id="rId1332" ref="R104"/>
    <hyperlink r:id="rId1333" ref="S104"/>
    <hyperlink r:id="rId1334" ref="T104"/>
    <hyperlink r:id="rId1335" ref="U104"/>
    <hyperlink r:id="rId1336" ref="V104"/>
    <hyperlink r:id="rId1337" ref="W104"/>
    <hyperlink r:id="rId1338" ref="X104"/>
    <hyperlink r:id="rId1339" ref="Y104"/>
    <hyperlink r:id="rId1340" ref="B105"/>
    <hyperlink r:id="rId1341" ref="I105"/>
    <hyperlink r:id="rId1342" ref="J105"/>
    <hyperlink r:id="rId1343" ref="L105"/>
    <hyperlink r:id="rId1344" ref="M105"/>
    <hyperlink r:id="rId1345" ref="R105"/>
    <hyperlink r:id="rId1346" ref="S105"/>
    <hyperlink r:id="rId1347" ref="T105"/>
    <hyperlink r:id="rId1348" ref="U105"/>
    <hyperlink r:id="rId1349" ref="V105"/>
    <hyperlink r:id="rId1350" ref="W105"/>
    <hyperlink r:id="rId1351" ref="X105"/>
    <hyperlink r:id="rId1352" ref="Y105"/>
    <hyperlink r:id="rId1353" ref="B106"/>
    <hyperlink r:id="rId1354" ref="I106"/>
    <hyperlink r:id="rId1355" ref="J106"/>
    <hyperlink r:id="rId1356" ref="L106"/>
    <hyperlink r:id="rId1357" ref="M106"/>
    <hyperlink r:id="rId1358" ref="R106"/>
    <hyperlink r:id="rId1359" ref="S106"/>
    <hyperlink r:id="rId1360" ref="T106"/>
    <hyperlink r:id="rId1361" ref="U106"/>
    <hyperlink r:id="rId1362" ref="V106"/>
    <hyperlink r:id="rId1363" ref="W106"/>
    <hyperlink r:id="rId1364" ref="X106"/>
    <hyperlink r:id="rId1365" ref="Y106"/>
    <hyperlink r:id="rId1366" ref="B107"/>
    <hyperlink r:id="rId1367" ref="I107"/>
    <hyperlink r:id="rId1368" ref="J107"/>
    <hyperlink r:id="rId1369" ref="L107"/>
    <hyperlink r:id="rId1370" ref="M107"/>
    <hyperlink r:id="rId1371" ref="R107"/>
    <hyperlink r:id="rId1372" ref="S107"/>
    <hyperlink r:id="rId1373" ref="T107"/>
    <hyperlink r:id="rId1374" ref="U107"/>
    <hyperlink r:id="rId1375" ref="V107"/>
    <hyperlink r:id="rId1376" ref="W107"/>
    <hyperlink r:id="rId1377" ref="X107"/>
    <hyperlink r:id="rId1378" ref="Y107"/>
    <hyperlink r:id="rId1379" ref="B108"/>
    <hyperlink r:id="rId1380" ref="I108"/>
    <hyperlink r:id="rId1381" ref="J108"/>
    <hyperlink r:id="rId1382" ref="L108"/>
    <hyperlink r:id="rId1383" ref="M108"/>
    <hyperlink r:id="rId1384" ref="R108"/>
    <hyperlink r:id="rId1385" ref="S108"/>
    <hyperlink r:id="rId1386" ref="T108"/>
    <hyperlink r:id="rId1387" ref="U108"/>
    <hyperlink r:id="rId1388" ref="V108"/>
    <hyperlink r:id="rId1389" ref="W108"/>
    <hyperlink r:id="rId1390" ref="X108"/>
    <hyperlink r:id="rId1391" ref="Y108"/>
    <hyperlink r:id="rId1392" ref="B109"/>
    <hyperlink r:id="rId1393" ref="I109"/>
    <hyperlink r:id="rId1394" ref="J109"/>
    <hyperlink r:id="rId1395" ref="L109"/>
    <hyperlink r:id="rId1396" ref="M109"/>
    <hyperlink r:id="rId1397" ref="R109"/>
    <hyperlink r:id="rId1398" ref="S109"/>
    <hyperlink r:id="rId1399" ref="T109"/>
    <hyperlink r:id="rId1400" ref="U109"/>
    <hyperlink r:id="rId1401" ref="V109"/>
    <hyperlink r:id="rId1402" ref="W109"/>
    <hyperlink r:id="rId1403" ref="X109"/>
    <hyperlink r:id="rId1404" ref="Y109"/>
    <hyperlink r:id="rId1405" ref="B110"/>
    <hyperlink r:id="rId1406" ref="I110"/>
    <hyperlink r:id="rId1407" ref="J110"/>
    <hyperlink r:id="rId1408" ref="L110"/>
    <hyperlink r:id="rId1409" ref="M110"/>
    <hyperlink r:id="rId1410" ref="R110"/>
    <hyperlink r:id="rId1411" ref="S110"/>
    <hyperlink r:id="rId1412" ref="T110"/>
    <hyperlink r:id="rId1413" ref="U110"/>
    <hyperlink r:id="rId1414" ref="V110"/>
    <hyperlink r:id="rId1415" ref="W110"/>
    <hyperlink r:id="rId1416" ref="X110"/>
    <hyperlink r:id="rId1417" ref="Y110"/>
    <hyperlink r:id="rId1418" ref="B111"/>
    <hyperlink r:id="rId1419" ref="I111"/>
    <hyperlink r:id="rId1420" ref="J111"/>
    <hyperlink r:id="rId1421" ref="L111"/>
    <hyperlink r:id="rId1422" ref="M111"/>
    <hyperlink r:id="rId1423" ref="R111"/>
    <hyperlink r:id="rId1424" ref="S111"/>
    <hyperlink r:id="rId1425" ref="T111"/>
    <hyperlink r:id="rId1426" ref="U111"/>
    <hyperlink r:id="rId1427" ref="V111"/>
    <hyperlink r:id="rId1428" ref="W111"/>
    <hyperlink r:id="rId1429" ref="X111"/>
    <hyperlink r:id="rId1430" ref="Y111"/>
    <hyperlink r:id="rId1431" ref="B112"/>
    <hyperlink r:id="rId1432" ref="I112"/>
    <hyperlink r:id="rId1433" ref="J112"/>
    <hyperlink r:id="rId1434" ref="L112"/>
    <hyperlink r:id="rId1435" ref="M112"/>
    <hyperlink r:id="rId1436" ref="R112"/>
    <hyperlink r:id="rId1437" ref="S112"/>
    <hyperlink r:id="rId1438" ref="T112"/>
    <hyperlink r:id="rId1439" ref="U112"/>
    <hyperlink r:id="rId1440" ref="V112"/>
    <hyperlink r:id="rId1441" ref="W112"/>
    <hyperlink r:id="rId1442" ref="X112"/>
    <hyperlink r:id="rId1443" ref="Y112"/>
    <hyperlink r:id="rId1444" ref="B113"/>
    <hyperlink r:id="rId1445" ref="I113"/>
    <hyperlink r:id="rId1446" ref="J113"/>
    <hyperlink r:id="rId1447" ref="L113"/>
    <hyperlink r:id="rId1448" ref="M113"/>
    <hyperlink r:id="rId1449" ref="R113"/>
    <hyperlink r:id="rId1450" ref="S113"/>
    <hyperlink r:id="rId1451" ref="T113"/>
    <hyperlink r:id="rId1452" ref="U113"/>
    <hyperlink r:id="rId1453" ref="V113"/>
    <hyperlink r:id="rId1454" ref="W113"/>
    <hyperlink r:id="rId1455" ref="X113"/>
    <hyperlink r:id="rId1456" ref="Y113"/>
    <hyperlink r:id="rId1457" ref="B114"/>
    <hyperlink r:id="rId1458" ref="I114"/>
    <hyperlink r:id="rId1459" ref="J114"/>
    <hyperlink r:id="rId1460" ref="L114"/>
    <hyperlink r:id="rId1461" ref="M114"/>
    <hyperlink r:id="rId1462" ref="R114"/>
    <hyperlink r:id="rId1463" ref="S114"/>
    <hyperlink r:id="rId1464" ref="T114"/>
    <hyperlink r:id="rId1465" ref="U114"/>
    <hyperlink r:id="rId1466" ref="V114"/>
    <hyperlink r:id="rId1467" ref="W114"/>
    <hyperlink r:id="rId1468" ref="X114"/>
    <hyperlink r:id="rId1469" ref="Y114"/>
    <hyperlink r:id="rId1470" ref="B115"/>
    <hyperlink r:id="rId1471" ref="I115"/>
    <hyperlink r:id="rId1472" ref="J115"/>
    <hyperlink r:id="rId1473" ref="L115"/>
    <hyperlink r:id="rId1474" ref="M115"/>
    <hyperlink r:id="rId1475" ref="R115"/>
    <hyperlink r:id="rId1476" ref="S115"/>
    <hyperlink r:id="rId1477" ref="T115"/>
    <hyperlink r:id="rId1478" ref="U115"/>
    <hyperlink r:id="rId1479" ref="V115"/>
    <hyperlink r:id="rId1480" ref="W115"/>
    <hyperlink r:id="rId1481" ref="X115"/>
    <hyperlink r:id="rId1482" ref="Y115"/>
    <hyperlink r:id="rId1483" ref="B116"/>
    <hyperlink r:id="rId1484" ref="I116"/>
    <hyperlink r:id="rId1485" ref="J116"/>
    <hyperlink r:id="rId1486" ref="L116"/>
    <hyperlink r:id="rId1487" ref="M116"/>
    <hyperlink r:id="rId1488" ref="R116"/>
    <hyperlink r:id="rId1489" ref="S116"/>
    <hyperlink r:id="rId1490" ref="T116"/>
    <hyperlink r:id="rId1491" ref="U116"/>
    <hyperlink r:id="rId1492" ref="V116"/>
    <hyperlink r:id="rId1493" ref="W116"/>
    <hyperlink r:id="rId1494" ref="X116"/>
    <hyperlink r:id="rId1495" ref="Y116"/>
    <hyperlink r:id="rId1496" ref="B117"/>
    <hyperlink r:id="rId1497" ref="I117"/>
    <hyperlink r:id="rId1498" ref="J117"/>
    <hyperlink r:id="rId1499" ref="L117"/>
    <hyperlink r:id="rId1500" ref="M117"/>
    <hyperlink r:id="rId1501" ref="R117"/>
    <hyperlink r:id="rId1502" ref="S117"/>
    <hyperlink r:id="rId1503" ref="T117"/>
    <hyperlink r:id="rId1504" ref="U117"/>
    <hyperlink r:id="rId1505" ref="V117"/>
    <hyperlink r:id="rId1506" ref="W117"/>
    <hyperlink r:id="rId1507" ref="X117"/>
    <hyperlink r:id="rId1508" ref="Y117"/>
    <hyperlink r:id="rId1509" ref="B118"/>
    <hyperlink r:id="rId1510" ref="I118"/>
    <hyperlink r:id="rId1511" ref="J118"/>
    <hyperlink r:id="rId1512" ref="L118"/>
    <hyperlink r:id="rId1513" ref="M118"/>
    <hyperlink r:id="rId1514" ref="R118"/>
    <hyperlink r:id="rId1515" ref="S118"/>
    <hyperlink r:id="rId1516" ref="T118"/>
    <hyperlink r:id="rId1517" ref="U118"/>
    <hyperlink r:id="rId1518" ref="V118"/>
    <hyperlink r:id="rId1519" ref="W118"/>
    <hyperlink r:id="rId1520" ref="X118"/>
    <hyperlink r:id="rId1521" ref="Y118"/>
    <hyperlink r:id="rId1522" ref="B119"/>
    <hyperlink r:id="rId1523" ref="I119"/>
    <hyperlink r:id="rId1524" ref="J119"/>
    <hyperlink r:id="rId1525" ref="L119"/>
    <hyperlink r:id="rId1526" ref="M119"/>
    <hyperlink r:id="rId1527" ref="R119"/>
    <hyperlink r:id="rId1528" ref="S119"/>
    <hyperlink r:id="rId1529" ref="T119"/>
    <hyperlink r:id="rId1530" ref="U119"/>
    <hyperlink r:id="rId1531" ref="V119"/>
    <hyperlink r:id="rId1532" ref="W119"/>
    <hyperlink r:id="rId1533" ref="X119"/>
    <hyperlink r:id="rId1534" ref="Y119"/>
    <hyperlink r:id="rId1535" ref="B120"/>
    <hyperlink r:id="rId1536" ref="I120"/>
    <hyperlink r:id="rId1537" ref="J120"/>
    <hyperlink r:id="rId1538" ref="L120"/>
    <hyperlink r:id="rId1539" ref="M120"/>
    <hyperlink r:id="rId1540" ref="R120"/>
    <hyperlink r:id="rId1541" ref="S120"/>
    <hyperlink r:id="rId1542" ref="T120"/>
    <hyperlink r:id="rId1543" ref="U120"/>
    <hyperlink r:id="rId1544" ref="V120"/>
    <hyperlink r:id="rId1545" ref="W120"/>
    <hyperlink r:id="rId1546" ref="X120"/>
    <hyperlink r:id="rId1547" ref="Y120"/>
    <hyperlink r:id="rId1548" ref="B121"/>
    <hyperlink r:id="rId1549" ref="I121"/>
    <hyperlink r:id="rId1550" ref="J121"/>
    <hyperlink r:id="rId1551" ref="L121"/>
    <hyperlink r:id="rId1552" ref="M121"/>
    <hyperlink r:id="rId1553" ref="R121"/>
    <hyperlink r:id="rId1554" ref="S121"/>
    <hyperlink r:id="rId1555" ref="T121"/>
    <hyperlink r:id="rId1556" ref="U121"/>
    <hyperlink r:id="rId1557" ref="V121"/>
    <hyperlink r:id="rId1558" ref="W121"/>
    <hyperlink r:id="rId1559" ref="X121"/>
    <hyperlink r:id="rId1560" ref="Y121"/>
    <hyperlink r:id="rId1561" ref="B122"/>
    <hyperlink r:id="rId1562" ref="I122"/>
    <hyperlink r:id="rId1563" ref="J122"/>
    <hyperlink r:id="rId1564" ref="L122"/>
    <hyperlink r:id="rId1565" ref="M122"/>
    <hyperlink r:id="rId1566" ref="B123"/>
    <hyperlink r:id="rId1567" ref="I123"/>
    <hyperlink r:id="rId1568" ref="J123"/>
    <hyperlink r:id="rId1569" ref="L123"/>
    <hyperlink r:id="rId1570" ref="M123"/>
    <hyperlink r:id="rId1571" ref="B124"/>
    <hyperlink r:id="rId1572" ref="I124"/>
    <hyperlink r:id="rId1573" ref="J124"/>
    <hyperlink r:id="rId1574" ref="L124"/>
    <hyperlink r:id="rId1575" ref="M124"/>
    <hyperlink r:id="rId1576" ref="B125"/>
    <hyperlink r:id="rId1577" ref="I125"/>
    <hyperlink r:id="rId1578" ref="J125"/>
    <hyperlink r:id="rId1579" ref="L125"/>
    <hyperlink r:id="rId1580" ref="M125"/>
    <hyperlink r:id="rId1581" ref="B126"/>
    <hyperlink r:id="rId1582" ref="I126"/>
    <hyperlink r:id="rId1583" ref="J126"/>
    <hyperlink r:id="rId1584" ref="L126"/>
    <hyperlink r:id="rId1585" ref="M126"/>
    <hyperlink r:id="rId1586" ref="B127"/>
    <hyperlink r:id="rId1587" ref="I127"/>
    <hyperlink r:id="rId1588" ref="J127"/>
    <hyperlink r:id="rId1589" ref="L127"/>
    <hyperlink r:id="rId1590" ref="M127"/>
    <hyperlink r:id="rId1591" ref="B128"/>
    <hyperlink r:id="rId1592" ref="I128"/>
    <hyperlink r:id="rId1593" ref="J128"/>
    <hyperlink r:id="rId1594" ref="L128"/>
    <hyperlink r:id="rId1595" ref="M128"/>
    <hyperlink r:id="rId1596" ref="B129"/>
    <hyperlink r:id="rId1597" ref="I129"/>
    <hyperlink r:id="rId1598" ref="J129"/>
    <hyperlink r:id="rId1599" ref="L129"/>
    <hyperlink r:id="rId1600" ref="M129"/>
    <hyperlink r:id="rId1601" ref="B130"/>
    <hyperlink r:id="rId1602" ref="I130"/>
    <hyperlink r:id="rId1603" ref="J130"/>
    <hyperlink r:id="rId1604" ref="L130"/>
    <hyperlink r:id="rId1605" ref="M130"/>
    <hyperlink r:id="rId1606" ref="B131"/>
    <hyperlink r:id="rId1607" ref="I131"/>
    <hyperlink r:id="rId1608" ref="J131"/>
    <hyperlink r:id="rId1609" ref="L131"/>
    <hyperlink r:id="rId1610" ref="M131"/>
    <hyperlink r:id="rId1611" ref="B132"/>
    <hyperlink r:id="rId1612" ref="I132"/>
    <hyperlink r:id="rId1613" ref="J132"/>
    <hyperlink r:id="rId1614" ref="L132"/>
    <hyperlink r:id="rId1615" ref="M132"/>
    <hyperlink r:id="rId1616" ref="B133"/>
    <hyperlink r:id="rId1617" ref="I133"/>
    <hyperlink r:id="rId1618" ref="J133"/>
    <hyperlink r:id="rId1619" ref="L133"/>
    <hyperlink r:id="rId1620" ref="M133"/>
    <hyperlink r:id="rId1621" ref="B134"/>
    <hyperlink r:id="rId1622" ref="I134"/>
    <hyperlink r:id="rId1623" ref="J134"/>
    <hyperlink r:id="rId1624" ref="L134"/>
    <hyperlink r:id="rId1625" ref="M134"/>
    <hyperlink r:id="rId1626" ref="B135"/>
    <hyperlink r:id="rId1627" ref="I135"/>
    <hyperlink r:id="rId1628" ref="J135"/>
    <hyperlink r:id="rId1629" ref="L135"/>
    <hyperlink r:id="rId1630" ref="M135"/>
    <hyperlink r:id="rId1631" ref="B136"/>
    <hyperlink r:id="rId1632" ref="I136"/>
    <hyperlink r:id="rId1633" ref="J136"/>
    <hyperlink r:id="rId1634" ref="L136"/>
    <hyperlink r:id="rId1635" ref="M136"/>
    <hyperlink r:id="rId1636" ref="B137"/>
    <hyperlink r:id="rId1637" ref="I137"/>
    <hyperlink r:id="rId1638" ref="J137"/>
    <hyperlink r:id="rId1639" ref="L137"/>
    <hyperlink r:id="rId1640" ref="M137"/>
    <hyperlink r:id="rId1641" ref="B138"/>
    <hyperlink r:id="rId1642" ref="I138"/>
    <hyperlink r:id="rId1643" ref="J138"/>
    <hyperlink r:id="rId1644" ref="L138"/>
    <hyperlink r:id="rId1645" ref="M138"/>
    <hyperlink r:id="rId1646" ref="B139"/>
    <hyperlink r:id="rId1647" ref="I139"/>
    <hyperlink r:id="rId1648" ref="J139"/>
    <hyperlink r:id="rId1649" ref="L139"/>
    <hyperlink r:id="rId1650" ref="M139"/>
    <hyperlink r:id="rId1651" ref="B140"/>
    <hyperlink r:id="rId1652" ref="I140"/>
    <hyperlink r:id="rId1653" ref="J140"/>
    <hyperlink r:id="rId1654" ref="L140"/>
    <hyperlink r:id="rId1655" ref="M140"/>
    <hyperlink r:id="rId1656" ref="B141"/>
    <hyperlink r:id="rId1657" ref="I141"/>
    <hyperlink r:id="rId1658" ref="J141"/>
    <hyperlink r:id="rId1659" ref="L141"/>
    <hyperlink r:id="rId1660" ref="M141"/>
    <hyperlink r:id="rId1661" ref="B142"/>
    <hyperlink r:id="rId1662" ref="I142"/>
    <hyperlink r:id="rId1663" ref="J142"/>
    <hyperlink r:id="rId1664" ref="L142"/>
    <hyperlink r:id="rId1665" ref="M142"/>
    <hyperlink r:id="rId1666" ref="B143"/>
    <hyperlink r:id="rId1667" ref="I143"/>
    <hyperlink r:id="rId1668" ref="J143"/>
    <hyperlink r:id="rId1669" ref="L143"/>
    <hyperlink r:id="rId1670" ref="M143"/>
    <hyperlink r:id="rId1671" ref="B144"/>
    <hyperlink r:id="rId1672" ref="I144"/>
    <hyperlink r:id="rId1673" ref="J144"/>
    <hyperlink r:id="rId1674" ref="L144"/>
    <hyperlink r:id="rId1675" ref="M144"/>
    <hyperlink r:id="rId1676" ref="B145"/>
    <hyperlink r:id="rId1677" ref="I145"/>
    <hyperlink r:id="rId1678" ref="J145"/>
    <hyperlink r:id="rId1679" ref="L145"/>
    <hyperlink r:id="rId1680" ref="M145"/>
    <hyperlink r:id="rId1681" ref="B146"/>
    <hyperlink r:id="rId1682" ref="I146"/>
    <hyperlink r:id="rId1683" ref="J146"/>
    <hyperlink r:id="rId1684" ref="L146"/>
    <hyperlink r:id="rId1685" ref="M146"/>
    <hyperlink r:id="rId1686" ref="B147"/>
    <hyperlink r:id="rId1687" ref="I147"/>
    <hyperlink r:id="rId1688" ref="J147"/>
    <hyperlink r:id="rId1689" ref="L147"/>
    <hyperlink r:id="rId1690" ref="M147"/>
    <hyperlink r:id="rId1691" ref="B148"/>
    <hyperlink r:id="rId1692" ref="I148"/>
    <hyperlink r:id="rId1693" ref="J148"/>
    <hyperlink r:id="rId1694" ref="L148"/>
    <hyperlink r:id="rId1695" ref="M148"/>
    <hyperlink r:id="rId1696" ref="B149"/>
    <hyperlink r:id="rId1697" ref="I149"/>
    <hyperlink r:id="rId1698" ref="J149"/>
    <hyperlink r:id="rId1699" ref="L149"/>
    <hyperlink r:id="rId1700" ref="M149"/>
    <hyperlink r:id="rId1701" ref="B150"/>
    <hyperlink r:id="rId1702" ref="I150"/>
    <hyperlink r:id="rId1703" ref="J150"/>
    <hyperlink r:id="rId1704" ref="L150"/>
    <hyperlink r:id="rId1705" ref="M150"/>
    <hyperlink r:id="rId1706" ref="B151"/>
    <hyperlink r:id="rId1707" ref="I151"/>
    <hyperlink r:id="rId1708" ref="J151"/>
    <hyperlink r:id="rId1709" ref="L151"/>
    <hyperlink r:id="rId1710" ref="M151"/>
    <hyperlink r:id="rId1711" ref="B152"/>
    <hyperlink r:id="rId1712" ref="I152"/>
    <hyperlink r:id="rId1713" ref="J152"/>
    <hyperlink r:id="rId1714" ref="L152"/>
    <hyperlink r:id="rId1715" ref="M152"/>
    <hyperlink r:id="rId1716" ref="B153"/>
    <hyperlink r:id="rId1717" ref="I153"/>
    <hyperlink r:id="rId1718" ref="J153"/>
    <hyperlink r:id="rId1719" ref="L153"/>
    <hyperlink r:id="rId1720" ref="M153"/>
    <hyperlink r:id="rId1721" ref="B154"/>
    <hyperlink r:id="rId1722" ref="I154"/>
    <hyperlink r:id="rId1723" ref="J154"/>
    <hyperlink r:id="rId1724" ref="L154"/>
    <hyperlink r:id="rId1725" ref="M154"/>
    <hyperlink r:id="rId1726" ref="B155"/>
    <hyperlink r:id="rId1727" ref="I155"/>
    <hyperlink r:id="rId1728" ref="J155"/>
    <hyperlink r:id="rId1729" ref="L155"/>
    <hyperlink r:id="rId1730" ref="M155"/>
    <hyperlink r:id="rId1731" ref="B156"/>
    <hyperlink r:id="rId1732" ref="I156"/>
    <hyperlink r:id="rId1733" ref="J156"/>
    <hyperlink r:id="rId1734" ref="L156"/>
    <hyperlink r:id="rId1735" ref="M156"/>
    <hyperlink r:id="rId1736" ref="B157"/>
    <hyperlink r:id="rId1737" ref="I157"/>
    <hyperlink r:id="rId1738" ref="J157"/>
    <hyperlink r:id="rId1739" ref="L157"/>
    <hyperlink r:id="rId1740" ref="M157"/>
    <hyperlink r:id="rId1741" ref="B158"/>
    <hyperlink r:id="rId1742" ref="I158"/>
    <hyperlink r:id="rId1743" ref="J158"/>
    <hyperlink r:id="rId1744" ref="L158"/>
    <hyperlink r:id="rId1745" ref="M158"/>
    <hyperlink r:id="rId1746" ref="B159"/>
    <hyperlink r:id="rId1747" ref="I159"/>
    <hyperlink r:id="rId1748" ref="J159"/>
    <hyperlink r:id="rId1749" ref="L159"/>
    <hyperlink r:id="rId1750" ref="M159"/>
    <hyperlink r:id="rId1751" ref="B160"/>
    <hyperlink r:id="rId1752" ref="I160"/>
    <hyperlink r:id="rId1753" ref="J160"/>
    <hyperlink r:id="rId1754" ref="L160"/>
    <hyperlink r:id="rId1755" ref="M160"/>
    <hyperlink r:id="rId1756" ref="B161"/>
    <hyperlink r:id="rId1757" ref="I161"/>
    <hyperlink r:id="rId1758" ref="J161"/>
    <hyperlink r:id="rId1759" ref="L161"/>
    <hyperlink r:id="rId1760" ref="M161"/>
    <hyperlink r:id="rId1761" ref="B162"/>
    <hyperlink r:id="rId1762" ref="I162"/>
    <hyperlink r:id="rId1763" ref="J162"/>
    <hyperlink r:id="rId1764" ref="L162"/>
    <hyperlink r:id="rId1765" ref="M162"/>
    <hyperlink r:id="rId1766" ref="B163"/>
    <hyperlink r:id="rId1767" ref="I163"/>
    <hyperlink r:id="rId1768" ref="J163"/>
    <hyperlink r:id="rId1769" ref="L163"/>
    <hyperlink r:id="rId1770" ref="M163"/>
    <hyperlink r:id="rId1771" ref="B164"/>
    <hyperlink r:id="rId1772" ref="I164"/>
    <hyperlink r:id="rId1773" ref="J164"/>
    <hyperlink r:id="rId1774" ref="L164"/>
    <hyperlink r:id="rId1775" ref="M164"/>
    <hyperlink r:id="rId1776" ref="B165"/>
    <hyperlink r:id="rId1777" ref="I165"/>
    <hyperlink r:id="rId1778" ref="J165"/>
    <hyperlink r:id="rId1779" ref="L165"/>
    <hyperlink r:id="rId1780" ref="M165"/>
    <hyperlink r:id="rId1781" ref="B166"/>
    <hyperlink r:id="rId1782" ref="I166"/>
    <hyperlink r:id="rId1783" ref="J166"/>
    <hyperlink r:id="rId1784" ref="L166"/>
    <hyperlink r:id="rId1785" ref="M166"/>
    <hyperlink r:id="rId1786" ref="B167"/>
    <hyperlink r:id="rId1787" ref="I167"/>
    <hyperlink r:id="rId1788" ref="J167"/>
    <hyperlink r:id="rId1789" ref="L167"/>
    <hyperlink r:id="rId1790" ref="M167"/>
    <hyperlink r:id="rId1791" ref="B168"/>
    <hyperlink r:id="rId1792" ref="I168"/>
    <hyperlink r:id="rId1793" ref="J168"/>
    <hyperlink r:id="rId1794" ref="L168"/>
    <hyperlink r:id="rId1795" ref="M168"/>
    <hyperlink r:id="rId1796" ref="B169"/>
    <hyperlink r:id="rId1797" ref="I169"/>
    <hyperlink r:id="rId1798" ref="J169"/>
    <hyperlink r:id="rId1799" ref="L169"/>
    <hyperlink r:id="rId1800" ref="M169"/>
    <hyperlink r:id="rId1801" ref="B170"/>
    <hyperlink r:id="rId1802" ref="I170"/>
    <hyperlink r:id="rId1803" ref="J170"/>
    <hyperlink r:id="rId1804" ref="L170"/>
    <hyperlink r:id="rId1805" ref="M170"/>
    <hyperlink r:id="rId1806" ref="B171"/>
    <hyperlink r:id="rId1807" ref="I171"/>
    <hyperlink r:id="rId1808" ref="J171"/>
    <hyperlink r:id="rId1809" ref="L171"/>
    <hyperlink r:id="rId1810" ref="M171"/>
    <hyperlink r:id="rId1811" ref="B172"/>
    <hyperlink r:id="rId1812" ref="I172"/>
    <hyperlink r:id="rId1813" ref="J172"/>
    <hyperlink r:id="rId1814" ref="L172"/>
    <hyperlink r:id="rId1815" ref="M172"/>
    <hyperlink r:id="rId1816" ref="B173"/>
    <hyperlink r:id="rId1817" ref="I173"/>
    <hyperlink r:id="rId1818" ref="J173"/>
    <hyperlink r:id="rId1819" ref="L173"/>
    <hyperlink r:id="rId1820" ref="M173"/>
    <hyperlink r:id="rId1821" ref="B174"/>
    <hyperlink r:id="rId1822" ref="I174"/>
    <hyperlink r:id="rId1823" ref="J174"/>
    <hyperlink r:id="rId1824" ref="L174"/>
    <hyperlink r:id="rId1825" ref="M174"/>
    <hyperlink r:id="rId1826" ref="B175"/>
    <hyperlink r:id="rId1827" ref="I175"/>
    <hyperlink r:id="rId1828" ref="J175"/>
    <hyperlink r:id="rId1829" ref="L175"/>
    <hyperlink r:id="rId1830" ref="M175"/>
    <hyperlink r:id="rId1831" ref="B176"/>
    <hyperlink r:id="rId1832" ref="I176"/>
    <hyperlink r:id="rId1833" ref="J176"/>
    <hyperlink r:id="rId1834" ref="L176"/>
    <hyperlink r:id="rId1835" ref="M176"/>
    <hyperlink r:id="rId1836" ref="B177"/>
    <hyperlink r:id="rId1837" ref="I177"/>
    <hyperlink r:id="rId1838" ref="J177"/>
    <hyperlink r:id="rId1839" ref="L177"/>
    <hyperlink r:id="rId1840" ref="M177"/>
    <hyperlink r:id="rId1841" ref="B178"/>
    <hyperlink r:id="rId1842" ref="I178"/>
    <hyperlink r:id="rId1843" ref="J178"/>
    <hyperlink r:id="rId1844" ref="L178"/>
    <hyperlink r:id="rId1845" ref="M178"/>
    <hyperlink r:id="rId1846" ref="B179"/>
    <hyperlink r:id="rId1847" ref="I179"/>
    <hyperlink r:id="rId1848" ref="J179"/>
    <hyperlink r:id="rId1849" ref="L179"/>
    <hyperlink r:id="rId1850" ref="M179"/>
    <hyperlink r:id="rId1851" ref="B180"/>
    <hyperlink r:id="rId1852" ref="I180"/>
    <hyperlink r:id="rId1853" ref="J180"/>
    <hyperlink r:id="rId1854" ref="L180"/>
    <hyperlink r:id="rId1855" ref="M180"/>
    <hyperlink r:id="rId1856" ref="B181"/>
    <hyperlink r:id="rId1857" ref="I181"/>
    <hyperlink r:id="rId1858" ref="J181"/>
    <hyperlink r:id="rId1859" ref="L181"/>
    <hyperlink r:id="rId1860" ref="M181"/>
  </hyperlinks>
  <drawing r:id="rId186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9.25"/>
    <col customWidth="1" min="3" max="4" width="15.88"/>
  </cols>
  <sheetData>
    <row r="1">
      <c r="A1" s="2" t="s">
        <v>1</v>
      </c>
      <c r="B1" s="4" t="s">
        <v>5409</v>
      </c>
      <c r="C1" s="4" t="s">
        <v>5409</v>
      </c>
      <c r="D1" s="4" t="s">
        <v>5409</v>
      </c>
      <c r="E1" s="3" t="s">
        <v>4</v>
      </c>
      <c r="F1" s="3" t="s">
        <v>5</v>
      </c>
      <c r="G1" s="3" t="s">
        <v>5225</v>
      </c>
      <c r="H1" s="3" t="s">
        <v>5410</v>
      </c>
      <c r="I1" s="3" t="s">
        <v>5411</v>
      </c>
      <c r="J1" s="3" t="s">
        <v>5412</v>
      </c>
      <c r="K1" s="3" t="s">
        <v>5413</v>
      </c>
      <c r="L1" s="3" t="s">
        <v>5414</v>
      </c>
      <c r="M1" s="3" t="s">
        <v>5415</v>
      </c>
      <c r="N1" s="3" t="s">
        <v>5416</v>
      </c>
      <c r="O1" s="38" t="s">
        <v>29</v>
      </c>
      <c r="P1" s="38" t="s">
        <v>5417</v>
      </c>
    </row>
    <row r="2">
      <c r="A2" s="9" t="s">
        <v>5418</v>
      </c>
      <c r="B2" s="8" t="str">
        <f t="shared" ref="B2:B10" si="1">RIGHT(A2, LEN(A2) - 3)</f>
        <v>New York Liberty - x</v>
      </c>
      <c r="C2" s="8" t="str">
        <f t="shared" ref="C2:C85" si="2">LEFT(B2,len(B2)-4)</f>
        <v>New York Liberty</v>
      </c>
      <c r="D2" s="8" t="s">
        <v>4628</v>
      </c>
      <c r="E2" s="8">
        <v>32.0</v>
      </c>
      <c r="F2" s="8">
        <v>8.0</v>
      </c>
      <c r="G2" s="8">
        <v>0.8</v>
      </c>
      <c r="H2" s="41" t="s">
        <v>5419</v>
      </c>
      <c r="I2" s="41" t="s">
        <v>5420</v>
      </c>
      <c r="J2" s="41" t="s">
        <v>5419</v>
      </c>
      <c r="K2" s="41" t="s">
        <v>5419</v>
      </c>
      <c r="L2" s="41" t="s">
        <v>5420</v>
      </c>
      <c r="M2" s="42">
        <v>45476.0</v>
      </c>
      <c r="N2" s="41" t="s">
        <v>5421</v>
      </c>
      <c r="O2" s="14">
        <v>2024.0</v>
      </c>
      <c r="P2" s="27" t="str">
        <f t="shared" ref="P2:P85" si="3">LEFT(A2, FIND(".", A2) - 1)</f>
        <v>1</v>
      </c>
    </row>
    <row r="3">
      <c r="A3" s="9" t="s">
        <v>5422</v>
      </c>
      <c r="B3" s="8" t="str">
        <f t="shared" si="1"/>
        <v>Minnesota Lynx - x</v>
      </c>
      <c r="C3" s="8" t="str">
        <f t="shared" si="2"/>
        <v>Minnesota Lynx</v>
      </c>
      <c r="D3" s="8" t="s">
        <v>4630</v>
      </c>
      <c r="E3" s="8">
        <v>30.0</v>
      </c>
      <c r="F3" s="8">
        <v>10.0</v>
      </c>
      <c r="G3" s="8">
        <v>0.75</v>
      </c>
      <c r="H3" s="41" t="s">
        <v>5423</v>
      </c>
      <c r="I3" s="41" t="s">
        <v>5420</v>
      </c>
      <c r="J3" s="41" t="s">
        <v>5419</v>
      </c>
      <c r="K3" s="41" t="s">
        <v>5423</v>
      </c>
      <c r="L3" s="42">
        <v>45292.0</v>
      </c>
      <c r="M3" s="42">
        <v>45506.0</v>
      </c>
      <c r="N3" s="41" t="s">
        <v>5421</v>
      </c>
      <c r="O3" s="14">
        <v>2024.0</v>
      </c>
      <c r="P3" s="27" t="str">
        <f t="shared" si="3"/>
        <v>2</v>
      </c>
    </row>
    <row r="4">
      <c r="A4" s="9" t="s">
        <v>5424</v>
      </c>
      <c r="B4" s="8" t="str">
        <f t="shared" si="1"/>
        <v>Connecticut Sun - x</v>
      </c>
      <c r="C4" s="8" t="str">
        <f t="shared" si="2"/>
        <v>Connecticut Sun</v>
      </c>
      <c r="D4" s="8" t="s">
        <v>4680</v>
      </c>
      <c r="E4" s="8">
        <v>28.0</v>
      </c>
      <c r="F4" s="8">
        <v>12.0</v>
      </c>
      <c r="G4" s="8">
        <v>0.7</v>
      </c>
      <c r="H4" s="41" t="s">
        <v>5423</v>
      </c>
      <c r="I4" s="41" t="s">
        <v>5420</v>
      </c>
      <c r="J4" s="41" t="s">
        <v>5423</v>
      </c>
      <c r="K4" s="41" t="s">
        <v>5423</v>
      </c>
      <c r="L4" s="41" t="s">
        <v>5425</v>
      </c>
      <c r="M4" s="42">
        <v>45447.0</v>
      </c>
      <c r="N4" s="41" t="s">
        <v>5426</v>
      </c>
      <c r="O4" s="14">
        <v>2024.0</v>
      </c>
      <c r="P4" s="27" t="str">
        <f t="shared" si="3"/>
        <v>3</v>
      </c>
    </row>
    <row r="5">
      <c r="A5" s="9" t="s">
        <v>5427</v>
      </c>
      <c r="B5" s="8" t="str">
        <f t="shared" si="1"/>
        <v>Las Vegas Aces - x</v>
      </c>
      <c r="C5" s="8" t="str">
        <f t="shared" si="2"/>
        <v>Las Vegas Aces</v>
      </c>
      <c r="D5" s="8" t="s">
        <v>4646</v>
      </c>
      <c r="E5" s="8">
        <v>27.0</v>
      </c>
      <c r="F5" s="8">
        <v>13.0</v>
      </c>
      <c r="G5" s="8">
        <v>0.675</v>
      </c>
      <c r="H5" s="42">
        <v>45634.0</v>
      </c>
      <c r="I5" s="41" t="s">
        <v>5420</v>
      </c>
      <c r="J5" s="41" t="s">
        <v>5428</v>
      </c>
      <c r="K5" s="41" t="s">
        <v>5423</v>
      </c>
      <c r="L5" s="41" t="s">
        <v>5429</v>
      </c>
      <c r="M5" s="42">
        <v>45536.0</v>
      </c>
      <c r="N5" s="41" t="s">
        <v>5430</v>
      </c>
      <c r="O5" s="14">
        <v>2024.0</v>
      </c>
      <c r="P5" s="27" t="str">
        <f t="shared" si="3"/>
        <v>4</v>
      </c>
    </row>
    <row r="6">
      <c r="A6" s="9" t="s">
        <v>5431</v>
      </c>
      <c r="B6" s="8" t="str">
        <f t="shared" si="1"/>
        <v>Seattle Storm - x</v>
      </c>
      <c r="C6" s="8" t="str">
        <f t="shared" si="2"/>
        <v>Seattle Storm</v>
      </c>
      <c r="D6" s="8" t="s">
        <v>4733</v>
      </c>
      <c r="E6" s="8">
        <v>25.0</v>
      </c>
      <c r="F6" s="8">
        <v>15.0</v>
      </c>
      <c r="G6" s="8">
        <v>0.625</v>
      </c>
      <c r="H6" s="41" t="s">
        <v>5428</v>
      </c>
      <c r="I6" s="41" t="s">
        <v>5420</v>
      </c>
      <c r="J6" s="41" t="s">
        <v>5423</v>
      </c>
      <c r="K6" s="42">
        <v>45605.0</v>
      </c>
      <c r="L6" s="41" t="s">
        <v>5429</v>
      </c>
      <c r="M6" s="42">
        <v>45447.0</v>
      </c>
      <c r="N6" s="41" t="s">
        <v>5426</v>
      </c>
      <c r="O6" s="14">
        <v>2024.0</v>
      </c>
      <c r="P6" s="27" t="str">
        <f t="shared" si="3"/>
        <v>5</v>
      </c>
    </row>
    <row r="7">
      <c r="A7" s="9" t="s">
        <v>5432</v>
      </c>
      <c r="B7" s="8" t="str">
        <f t="shared" si="1"/>
        <v>Indiana Fever - x</v>
      </c>
      <c r="C7" s="8" t="str">
        <f t="shared" si="2"/>
        <v>Indiana Fever</v>
      </c>
      <c r="D7" s="8" t="s">
        <v>4638</v>
      </c>
      <c r="E7" s="8">
        <v>20.0</v>
      </c>
      <c r="F7" s="8">
        <v>20.0</v>
      </c>
      <c r="G7" s="8">
        <v>0.5</v>
      </c>
      <c r="H7" s="42">
        <v>45605.0</v>
      </c>
      <c r="I7" s="41" t="s">
        <v>5420</v>
      </c>
      <c r="J7" s="42">
        <v>45634.0</v>
      </c>
      <c r="K7" s="42">
        <v>45516.0</v>
      </c>
      <c r="L7" s="41" t="s">
        <v>5433</v>
      </c>
      <c r="M7" s="42">
        <v>45447.0</v>
      </c>
      <c r="N7" s="41" t="s">
        <v>5421</v>
      </c>
      <c r="O7" s="14">
        <v>2024.0</v>
      </c>
      <c r="P7" s="27" t="str">
        <f t="shared" si="3"/>
        <v>6</v>
      </c>
    </row>
    <row r="8">
      <c r="A8" s="9" t="s">
        <v>5434</v>
      </c>
      <c r="B8" s="8" t="str">
        <f t="shared" si="1"/>
        <v>Phoenix Mercury - x</v>
      </c>
      <c r="C8" s="8" t="str">
        <f t="shared" si="2"/>
        <v>Phoenix Mercury</v>
      </c>
      <c r="D8" s="8" t="s">
        <v>4650</v>
      </c>
      <c r="E8" s="8">
        <v>19.0</v>
      </c>
      <c r="F8" s="8">
        <v>21.0</v>
      </c>
      <c r="G8" s="8">
        <v>0.475</v>
      </c>
      <c r="H8" s="42">
        <v>45575.0</v>
      </c>
      <c r="I8" s="41" t="s">
        <v>5420</v>
      </c>
      <c r="J8" s="42">
        <v>45575.0</v>
      </c>
      <c r="K8" s="42">
        <v>45546.0</v>
      </c>
      <c r="L8" s="41" t="s">
        <v>5433</v>
      </c>
      <c r="M8" s="42">
        <v>45358.0</v>
      </c>
      <c r="N8" s="41" t="s">
        <v>5421</v>
      </c>
      <c r="O8" s="14">
        <v>2024.0</v>
      </c>
      <c r="P8" s="27" t="str">
        <f t="shared" si="3"/>
        <v>7</v>
      </c>
    </row>
    <row r="9">
      <c r="A9" s="9" t="s">
        <v>5435</v>
      </c>
      <c r="B9" s="8" t="str">
        <f t="shared" si="1"/>
        <v>Atlanta Dream - x</v>
      </c>
      <c r="C9" s="8" t="str">
        <f t="shared" si="2"/>
        <v>Atlanta Dream</v>
      </c>
      <c r="D9" s="8" t="s">
        <v>4632</v>
      </c>
      <c r="E9" s="8">
        <v>15.0</v>
      </c>
      <c r="F9" s="8">
        <v>25.0</v>
      </c>
      <c r="G9" s="8">
        <v>0.375</v>
      </c>
      <c r="H9" s="42">
        <v>45486.0</v>
      </c>
      <c r="I9" s="41" t="s">
        <v>5420</v>
      </c>
      <c r="J9" s="42">
        <v>45516.0</v>
      </c>
      <c r="K9" s="42">
        <v>45486.0</v>
      </c>
      <c r="L9" s="42">
        <v>45323.0</v>
      </c>
      <c r="M9" s="42">
        <v>45417.0</v>
      </c>
      <c r="N9" s="41" t="s">
        <v>5436</v>
      </c>
      <c r="O9" s="14">
        <v>2024.0</v>
      </c>
      <c r="P9" s="27" t="str">
        <f t="shared" si="3"/>
        <v>8</v>
      </c>
    </row>
    <row r="10">
      <c r="A10" s="9" t="s">
        <v>5437</v>
      </c>
      <c r="B10" s="8" t="str">
        <f t="shared" si="1"/>
        <v>Washington Mystics - o</v>
      </c>
      <c r="C10" s="8" t="str">
        <f t="shared" si="2"/>
        <v>Washington Mystics</v>
      </c>
      <c r="D10" s="8" t="s">
        <v>4640</v>
      </c>
      <c r="E10" s="8">
        <v>14.0</v>
      </c>
      <c r="F10" s="8">
        <v>26.0</v>
      </c>
      <c r="G10" s="8">
        <v>0.35</v>
      </c>
      <c r="H10" s="42">
        <v>45486.0</v>
      </c>
      <c r="I10" s="41" t="s">
        <v>5420</v>
      </c>
      <c r="J10" s="42">
        <v>45427.0</v>
      </c>
      <c r="K10" s="42">
        <v>45546.0</v>
      </c>
      <c r="L10" s="41" t="s">
        <v>5438</v>
      </c>
      <c r="M10" s="42">
        <v>45447.0</v>
      </c>
      <c r="N10" s="41" t="s">
        <v>5426</v>
      </c>
      <c r="O10" s="14">
        <v>2024.0</v>
      </c>
      <c r="P10" s="27" t="str">
        <f t="shared" si="3"/>
        <v>9</v>
      </c>
    </row>
    <row r="11">
      <c r="A11" s="9" t="s">
        <v>5439</v>
      </c>
      <c r="B11" s="8" t="str">
        <f t="shared" ref="B11:B13" si="4">RIGHT(A11, LEN(A11) - 4)</f>
        <v>Chicago Sky - o</v>
      </c>
      <c r="C11" s="8" t="str">
        <f t="shared" si="2"/>
        <v>Chicago Sky</v>
      </c>
      <c r="D11" s="8" t="s">
        <v>4634</v>
      </c>
      <c r="E11" s="8">
        <v>13.0</v>
      </c>
      <c r="F11" s="8">
        <v>27.0</v>
      </c>
      <c r="G11" s="8">
        <v>0.325</v>
      </c>
      <c r="H11" s="42">
        <v>45427.0</v>
      </c>
      <c r="I11" s="41" t="s">
        <v>5420</v>
      </c>
      <c r="J11" s="42">
        <v>45457.0</v>
      </c>
      <c r="K11" s="42">
        <v>45486.0</v>
      </c>
      <c r="L11" s="41" t="s">
        <v>5420</v>
      </c>
      <c r="M11" s="42">
        <v>45330.0</v>
      </c>
      <c r="N11" s="41" t="s">
        <v>5440</v>
      </c>
      <c r="O11" s="14">
        <v>2024.0</v>
      </c>
      <c r="P11" s="27" t="str">
        <f t="shared" si="3"/>
        <v>10</v>
      </c>
    </row>
    <row r="12">
      <c r="A12" s="9" t="s">
        <v>5441</v>
      </c>
      <c r="B12" s="8" t="str">
        <f t="shared" si="4"/>
        <v>Dallas Wings - o</v>
      </c>
      <c r="C12" s="8" t="str">
        <f t="shared" si="2"/>
        <v>Dallas Wings</v>
      </c>
      <c r="D12" s="8" t="s">
        <v>4642</v>
      </c>
      <c r="E12" s="8">
        <v>9.0</v>
      </c>
      <c r="F12" s="8">
        <v>31.0</v>
      </c>
      <c r="G12" s="8">
        <v>0.225</v>
      </c>
      <c r="H12" s="42">
        <v>45457.0</v>
      </c>
      <c r="I12" s="41" t="s">
        <v>5420</v>
      </c>
      <c r="J12" s="42">
        <v>45486.0</v>
      </c>
      <c r="K12" s="42">
        <v>45340.0</v>
      </c>
      <c r="L12" s="41" t="s">
        <v>5438</v>
      </c>
      <c r="M12" s="42">
        <v>45300.0</v>
      </c>
      <c r="N12" s="41" t="s">
        <v>5442</v>
      </c>
      <c r="O12" s="14">
        <v>2024.0</v>
      </c>
      <c r="P12" s="27" t="str">
        <f t="shared" si="3"/>
        <v>11</v>
      </c>
    </row>
    <row r="13">
      <c r="A13" s="9" t="s">
        <v>5443</v>
      </c>
      <c r="B13" s="8" t="str">
        <f t="shared" si="4"/>
        <v>Los Angeles Sparks - o</v>
      </c>
      <c r="C13" s="8" t="str">
        <f t="shared" si="2"/>
        <v>Los Angeles Sparks</v>
      </c>
      <c r="D13" s="8" t="s">
        <v>4648</v>
      </c>
      <c r="E13" s="8">
        <v>8.0</v>
      </c>
      <c r="F13" s="8">
        <v>32.0</v>
      </c>
      <c r="G13" s="8">
        <v>0.2</v>
      </c>
      <c r="H13" s="42">
        <v>45427.0</v>
      </c>
      <c r="I13" s="41" t="s">
        <v>5420</v>
      </c>
      <c r="J13" s="42">
        <v>45427.0</v>
      </c>
      <c r="K13" s="42">
        <v>45368.0</v>
      </c>
      <c r="L13" s="41" t="s">
        <v>5433</v>
      </c>
      <c r="M13" s="42">
        <v>45330.0</v>
      </c>
      <c r="N13" s="41" t="s">
        <v>5426</v>
      </c>
      <c r="O13" s="14">
        <v>2024.0</v>
      </c>
      <c r="P13" s="27" t="str">
        <f t="shared" si="3"/>
        <v>12</v>
      </c>
    </row>
    <row r="14">
      <c r="A14" s="9" t="s">
        <v>5444</v>
      </c>
      <c r="B14" s="8" t="str">
        <f t="shared" ref="B14:B22" si="5">RIGHT(A14, LEN(A14) - 3)</f>
        <v>Las Vegas Aces - x</v>
      </c>
      <c r="C14" s="8" t="str">
        <f t="shared" si="2"/>
        <v>Las Vegas Aces</v>
      </c>
      <c r="D14" s="8" t="s">
        <v>4646</v>
      </c>
      <c r="E14" s="8">
        <v>34.0</v>
      </c>
      <c r="F14" s="8">
        <v>6.0</v>
      </c>
      <c r="G14" s="8">
        <v>0.85</v>
      </c>
      <c r="H14" s="41" t="s">
        <v>5445</v>
      </c>
      <c r="I14" s="41" t="s">
        <v>5420</v>
      </c>
      <c r="J14" s="41" t="s">
        <v>5446</v>
      </c>
      <c r="K14" s="41" t="s">
        <v>5447</v>
      </c>
      <c r="L14" s="41" t="s">
        <v>5420</v>
      </c>
      <c r="M14" s="42">
        <v>45476.0</v>
      </c>
      <c r="N14" s="41" t="s">
        <v>5448</v>
      </c>
      <c r="O14" s="14">
        <v>2023.0</v>
      </c>
      <c r="P14" s="27" t="str">
        <f t="shared" si="3"/>
        <v>1</v>
      </c>
    </row>
    <row r="15">
      <c r="A15" s="9" t="s">
        <v>5449</v>
      </c>
      <c r="B15" s="8" t="str">
        <f t="shared" si="5"/>
        <v>New York Liberty - x</v>
      </c>
      <c r="C15" s="8" t="str">
        <f t="shared" si="2"/>
        <v>New York Liberty</v>
      </c>
      <c r="D15" s="8" t="s">
        <v>4628</v>
      </c>
      <c r="E15" s="8">
        <v>32.0</v>
      </c>
      <c r="F15" s="8">
        <v>8.0</v>
      </c>
      <c r="G15" s="8">
        <v>0.8</v>
      </c>
      <c r="H15" s="41" t="s">
        <v>5419</v>
      </c>
      <c r="I15" s="41" t="s">
        <v>5420</v>
      </c>
      <c r="J15" s="41" t="s">
        <v>5447</v>
      </c>
      <c r="K15" s="41" t="s">
        <v>5450</v>
      </c>
      <c r="L15" s="41" t="s">
        <v>5451</v>
      </c>
      <c r="M15" s="42">
        <v>45506.0</v>
      </c>
      <c r="N15" s="41" t="s">
        <v>5421</v>
      </c>
      <c r="O15" s="14">
        <v>2023.0</v>
      </c>
      <c r="P15" s="27" t="str">
        <f t="shared" si="3"/>
        <v>2</v>
      </c>
    </row>
    <row r="16">
      <c r="A16" s="9" t="s">
        <v>5452</v>
      </c>
      <c r="B16" s="8" t="str">
        <f t="shared" si="5"/>
        <v>Connecticut Sun - x</v>
      </c>
      <c r="C16" s="8" t="str">
        <f t="shared" si="2"/>
        <v>Connecticut Sun</v>
      </c>
      <c r="D16" s="8" t="s">
        <v>4680</v>
      </c>
      <c r="E16" s="8">
        <v>27.0</v>
      </c>
      <c r="F16" s="8">
        <v>13.0</v>
      </c>
      <c r="G16" s="8">
        <v>0.675</v>
      </c>
      <c r="H16" s="41" t="s">
        <v>5423</v>
      </c>
      <c r="I16" s="41" t="s">
        <v>5420</v>
      </c>
      <c r="J16" s="41" t="s">
        <v>5428</v>
      </c>
      <c r="K16" s="41" t="s">
        <v>5423</v>
      </c>
      <c r="L16" s="41" t="s">
        <v>5453</v>
      </c>
      <c r="M16" s="42">
        <v>45447.0</v>
      </c>
      <c r="N16" s="41" t="s">
        <v>5421</v>
      </c>
      <c r="O16" s="14">
        <v>2023.0</v>
      </c>
      <c r="P16" s="27" t="str">
        <f t="shared" si="3"/>
        <v>3</v>
      </c>
    </row>
    <row r="17">
      <c r="A17" s="9" t="s">
        <v>5454</v>
      </c>
      <c r="B17" s="8" t="str">
        <f t="shared" si="5"/>
        <v>Dallas Wings - x</v>
      </c>
      <c r="C17" s="8" t="str">
        <f t="shared" si="2"/>
        <v>Dallas Wings</v>
      </c>
      <c r="D17" s="8" t="s">
        <v>4642</v>
      </c>
      <c r="E17" s="8">
        <v>22.0</v>
      </c>
      <c r="F17" s="8">
        <v>18.0</v>
      </c>
      <c r="G17" s="8">
        <v>0.55</v>
      </c>
      <c r="H17" s="42">
        <v>45605.0</v>
      </c>
      <c r="I17" s="41" t="s">
        <v>5420</v>
      </c>
      <c r="J17" s="42">
        <v>45605.0</v>
      </c>
      <c r="K17" s="42">
        <v>45605.0</v>
      </c>
      <c r="L17" s="41" t="s">
        <v>5429</v>
      </c>
      <c r="M17" s="42">
        <v>45447.0</v>
      </c>
      <c r="N17" s="41" t="s">
        <v>5455</v>
      </c>
      <c r="O17" s="14">
        <v>2023.0</v>
      </c>
      <c r="P17" s="27" t="str">
        <f t="shared" si="3"/>
        <v>4</v>
      </c>
    </row>
    <row r="18">
      <c r="A18" s="9" t="s">
        <v>5456</v>
      </c>
      <c r="B18" s="8" t="str">
        <f t="shared" si="5"/>
        <v>Atlanta Dream - x</v>
      </c>
      <c r="C18" s="8" t="str">
        <f t="shared" si="2"/>
        <v>Atlanta Dream</v>
      </c>
      <c r="D18" s="8" t="s">
        <v>4632</v>
      </c>
      <c r="E18" s="8">
        <v>19.0</v>
      </c>
      <c r="F18" s="8">
        <v>21.0</v>
      </c>
      <c r="G18" s="8">
        <v>0.475</v>
      </c>
      <c r="H18" s="42">
        <v>45605.0</v>
      </c>
      <c r="I18" s="41" t="s">
        <v>5420</v>
      </c>
      <c r="J18" s="42">
        <v>45605.0</v>
      </c>
      <c r="K18" s="42">
        <v>45516.0</v>
      </c>
      <c r="L18" s="42">
        <v>45292.0</v>
      </c>
      <c r="M18" s="42">
        <v>45388.0</v>
      </c>
      <c r="N18" s="41" t="s">
        <v>5421</v>
      </c>
      <c r="O18" s="14">
        <v>2023.0</v>
      </c>
      <c r="P18" s="27" t="str">
        <f t="shared" si="3"/>
        <v>5</v>
      </c>
    </row>
    <row r="19">
      <c r="A19" s="9" t="s">
        <v>5457</v>
      </c>
      <c r="B19" s="8" t="str">
        <f t="shared" si="5"/>
        <v>Minnesota Lynx - x</v>
      </c>
      <c r="C19" s="8" t="str">
        <f t="shared" si="2"/>
        <v>Minnesota Lynx</v>
      </c>
      <c r="D19" s="8" t="s">
        <v>4630</v>
      </c>
      <c r="E19" s="8">
        <v>19.0</v>
      </c>
      <c r="F19" s="8">
        <v>21.0</v>
      </c>
      <c r="G19" s="8">
        <v>0.475</v>
      </c>
      <c r="H19" s="42">
        <v>45634.0</v>
      </c>
      <c r="I19" s="41" t="s">
        <v>5420</v>
      </c>
      <c r="J19" s="42">
        <v>45546.0</v>
      </c>
      <c r="K19" s="42">
        <v>45575.0</v>
      </c>
      <c r="L19" s="41" t="s">
        <v>5425</v>
      </c>
      <c r="M19" s="42">
        <v>45417.0</v>
      </c>
      <c r="N19" s="41" t="s">
        <v>5458</v>
      </c>
      <c r="O19" s="14">
        <v>2023.0</v>
      </c>
      <c r="P19" s="27" t="str">
        <f t="shared" si="3"/>
        <v>6</v>
      </c>
    </row>
    <row r="20">
      <c r="A20" s="9" t="s">
        <v>5459</v>
      </c>
      <c r="B20" s="8" t="str">
        <f t="shared" si="5"/>
        <v>Washington Mystics - x</v>
      </c>
      <c r="C20" s="8" t="str">
        <f t="shared" si="2"/>
        <v>Washington Mystics</v>
      </c>
      <c r="D20" s="8" t="s">
        <v>4640</v>
      </c>
      <c r="E20" s="8">
        <v>19.0</v>
      </c>
      <c r="F20" s="8">
        <v>21.0</v>
      </c>
      <c r="G20" s="8">
        <v>0.475</v>
      </c>
      <c r="H20" s="42">
        <v>45546.0</v>
      </c>
      <c r="I20" s="41" t="s">
        <v>5420</v>
      </c>
      <c r="J20" s="42">
        <v>45634.0</v>
      </c>
      <c r="K20" s="42">
        <v>45486.0</v>
      </c>
      <c r="L20" s="41" t="s">
        <v>5429</v>
      </c>
      <c r="M20" s="42">
        <v>45417.0</v>
      </c>
      <c r="N20" s="41" t="s">
        <v>5426</v>
      </c>
      <c r="O20" s="14">
        <v>2023.0</v>
      </c>
      <c r="P20" s="27" t="str">
        <f t="shared" si="3"/>
        <v>7</v>
      </c>
    </row>
    <row r="21">
      <c r="A21" s="9" t="s">
        <v>5460</v>
      </c>
      <c r="B21" s="8" t="str">
        <f t="shared" si="5"/>
        <v>Chicago Sky - x</v>
      </c>
      <c r="C21" s="8" t="str">
        <f t="shared" si="2"/>
        <v>Chicago Sky</v>
      </c>
      <c r="D21" s="8" t="s">
        <v>4634</v>
      </c>
      <c r="E21" s="8">
        <v>18.0</v>
      </c>
      <c r="F21" s="8">
        <v>22.0</v>
      </c>
      <c r="G21" s="8">
        <v>0.45</v>
      </c>
      <c r="H21" s="42">
        <v>45427.0</v>
      </c>
      <c r="I21" s="41" t="s">
        <v>5420</v>
      </c>
      <c r="J21" s="42">
        <v>45486.0</v>
      </c>
      <c r="K21" s="42">
        <v>45605.0</v>
      </c>
      <c r="L21" s="41" t="s">
        <v>5425</v>
      </c>
      <c r="M21" s="42">
        <v>45447.0</v>
      </c>
      <c r="N21" s="41" t="s">
        <v>5436</v>
      </c>
      <c r="O21" s="14">
        <v>2023.0</v>
      </c>
      <c r="P21" s="27" t="str">
        <f t="shared" si="3"/>
        <v>8</v>
      </c>
    </row>
    <row r="22">
      <c r="A22" s="9" t="s">
        <v>5461</v>
      </c>
      <c r="B22" s="8" t="str">
        <f t="shared" si="5"/>
        <v>Los Angeles Sparks - o</v>
      </c>
      <c r="C22" s="8" t="str">
        <f t="shared" si="2"/>
        <v>Los Angeles Sparks</v>
      </c>
      <c r="D22" s="8" t="s">
        <v>4648</v>
      </c>
      <c r="E22" s="8">
        <v>17.0</v>
      </c>
      <c r="F22" s="8">
        <v>23.0</v>
      </c>
      <c r="G22" s="8">
        <v>0.425</v>
      </c>
      <c r="H22" s="42">
        <v>45546.0</v>
      </c>
      <c r="I22" s="41" t="s">
        <v>5420</v>
      </c>
      <c r="J22" s="42">
        <v>45575.0</v>
      </c>
      <c r="K22" s="42">
        <v>45486.0</v>
      </c>
      <c r="L22" s="41" t="s">
        <v>5433</v>
      </c>
      <c r="M22" s="42">
        <v>45417.0</v>
      </c>
      <c r="N22" s="41" t="s">
        <v>5426</v>
      </c>
      <c r="O22" s="14">
        <v>2023.0</v>
      </c>
      <c r="P22" s="27" t="str">
        <f t="shared" si="3"/>
        <v>9</v>
      </c>
    </row>
    <row r="23">
      <c r="A23" s="9" t="s">
        <v>5462</v>
      </c>
      <c r="B23" s="8" t="str">
        <f t="shared" ref="B23:B25" si="6">RIGHT(A23, LEN(A23) - 4)</f>
        <v>Indiana Fever - o</v>
      </c>
      <c r="C23" s="8" t="str">
        <f t="shared" si="2"/>
        <v>Indiana Fever</v>
      </c>
      <c r="D23" s="8" t="s">
        <v>4638</v>
      </c>
      <c r="E23" s="8">
        <v>13.0</v>
      </c>
      <c r="F23" s="8">
        <v>27.0</v>
      </c>
      <c r="G23" s="8">
        <v>0.325</v>
      </c>
      <c r="H23" s="42">
        <v>45427.0</v>
      </c>
      <c r="I23" s="41" t="s">
        <v>5420</v>
      </c>
      <c r="J23" s="42">
        <v>45457.0</v>
      </c>
      <c r="K23" s="42">
        <v>45486.0</v>
      </c>
      <c r="L23" s="42">
        <v>45293.0</v>
      </c>
      <c r="M23" s="42">
        <v>45417.0</v>
      </c>
      <c r="N23" s="41" t="s">
        <v>5426</v>
      </c>
      <c r="O23" s="14">
        <v>2023.0</v>
      </c>
      <c r="P23" s="27" t="str">
        <f t="shared" si="3"/>
        <v>10</v>
      </c>
    </row>
    <row r="24">
      <c r="A24" s="9" t="s">
        <v>5463</v>
      </c>
      <c r="B24" s="8" t="str">
        <f t="shared" si="6"/>
        <v>Seattle Storm - o</v>
      </c>
      <c r="C24" s="8" t="str">
        <f t="shared" si="2"/>
        <v>Seattle Storm</v>
      </c>
      <c r="D24" s="8" t="s">
        <v>4733</v>
      </c>
      <c r="E24" s="8">
        <v>11.0</v>
      </c>
      <c r="F24" s="8">
        <v>29.0</v>
      </c>
      <c r="G24" s="8">
        <v>0.275</v>
      </c>
      <c r="H24" s="42">
        <v>45516.0</v>
      </c>
      <c r="I24" s="41" t="s">
        <v>5420</v>
      </c>
      <c r="J24" s="42">
        <v>45398.0</v>
      </c>
      <c r="K24" s="42">
        <v>45486.0</v>
      </c>
      <c r="L24" s="41" t="s">
        <v>5429</v>
      </c>
      <c r="M24" s="42">
        <v>45330.0</v>
      </c>
      <c r="N24" s="41" t="s">
        <v>5464</v>
      </c>
      <c r="O24" s="14">
        <v>2023.0</v>
      </c>
      <c r="P24" s="27" t="str">
        <f t="shared" si="3"/>
        <v>11</v>
      </c>
    </row>
    <row r="25">
      <c r="A25" s="9" t="s">
        <v>5465</v>
      </c>
      <c r="B25" s="8" t="str">
        <f t="shared" si="6"/>
        <v>Phoenix Mercury - o</v>
      </c>
      <c r="C25" s="8" t="str">
        <f t="shared" si="2"/>
        <v>Phoenix Mercury</v>
      </c>
      <c r="D25" s="8" t="s">
        <v>4650</v>
      </c>
      <c r="E25" s="8">
        <v>9.0</v>
      </c>
      <c r="F25" s="8">
        <v>31.0</v>
      </c>
      <c r="G25" s="8">
        <v>0.225</v>
      </c>
      <c r="H25" s="42">
        <v>45340.0</v>
      </c>
      <c r="I25" s="41" t="s">
        <v>5420</v>
      </c>
      <c r="J25" s="42">
        <v>45516.0</v>
      </c>
      <c r="K25" s="42">
        <v>45310.0</v>
      </c>
      <c r="L25" s="41" t="s">
        <v>5429</v>
      </c>
      <c r="M25" s="41" t="s">
        <v>5466</v>
      </c>
      <c r="N25" s="41" t="s">
        <v>5467</v>
      </c>
      <c r="O25" s="14">
        <v>2023.0</v>
      </c>
      <c r="P25" s="27" t="str">
        <f t="shared" si="3"/>
        <v>12</v>
      </c>
    </row>
    <row r="26">
      <c r="A26" s="9" t="s">
        <v>5468</v>
      </c>
      <c r="B26" s="8" t="str">
        <f t="shared" ref="B26:B34" si="7">RIGHT(A26, LEN(A26) - 3)</f>
        <v>Las Vegas Aces - x</v>
      </c>
      <c r="C26" s="8" t="str">
        <f t="shared" si="2"/>
        <v>Las Vegas Aces</v>
      </c>
      <c r="D26" s="8" t="s">
        <v>4646</v>
      </c>
      <c r="E26" s="8">
        <v>26.0</v>
      </c>
      <c r="F26" s="8">
        <v>10.0</v>
      </c>
      <c r="G26" s="8">
        <v>0.722</v>
      </c>
      <c r="H26" s="41" t="s">
        <v>5469</v>
      </c>
      <c r="I26" s="41" t="s">
        <v>5420</v>
      </c>
      <c r="J26" s="41" t="s">
        <v>5470</v>
      </c>
      <c r="K26" s="41" t="s">
        <v>5470</v>
      </c>
      <c r="L26" s="41" t="s">
        <v>5429</v>
      </c>
      <c r="M26" s="42">
        <v>45506.0</v>
      </c>
      <c r="N26" s="41" t="s">
        <v>5448</v>
      </c>
      <c r="O26" s="14">
        <v>2022.0</v>
      </c>
      <c r="P26" s="27" t="str">
        <f t="shared" si="3"/>
        <v>1</v>
      </c>
    </row>
    <row r="27">
      <c r="A27" s="9" t="s">
        <v>5471</v>
      </c>
      <c r="B27" s="8" t="str">
        <f t="shared" si="7"/>
        <v>Chicago Sky - x</v>
      </c>
      <c r="C27" s="8" t="str">
        <f t="shared" si="2"/>
        <v>Chicago Sky</v>
      </c>
      <c r="D27" s="8" t="s">
        <v>4634</v>
      </c>
      <c r="E27" s="8">
        <v>26.0</v>
      </c>
      <c r="F27" s="8">
        <v>10.0</v>
      </c>
      <c r="G27" s="8">
        <v>0.722</v>
      </c>
      <c r="H27" s="41" t="s">
        <v>5469</v>
      </c>
      <c r="I27" s="41" t="s">
        <v>5420</v>
      </c>
      <c r="J27" s="41" t="s">
        <v>5472</v>
      </c>
      <c r="K27" s="42">
        <v>45632.0</v>
      </c>
      <c r="L27" s="42">
        <v>45323.0</v>
      </c>
      <c r="M27" s="42">
        <v>45447.0</v>
      </c>
      <c r="N27" s="41" t="s">
        <v>5426</v>
      </c>
      <c r="O27" s="14">
        <v>2022.0</v>
      </c>
      <c r="P27" s="27" t="str">
        <f t="shared" si="3"/>
        <v>2</v>
      </c>
    </row>
    <row r="28">
      <c r="A28" s="9" t="s">
        <v>5473</v>
      </c>
      <c r="B28" s="8" t="str">
        <f t="shared" si="7"/>
        <v>Connecticut Sun - x</v>
      </c>
      <c r="C28" s="8" t="str">
        <f t="shared" si="2"/>
        <v>Connecticut Sun</v>
      </c>
      <c r="D28" s="8" t="s">
        <v>4680</v>
      </c>
      <c r="E28" s="8">
        <v>25.0</v>
      </c>
      <c r="F28" s="8">
        <v>11.0</v>
      </c>
      <c r="G28" s="8">
        <v>0.694</v>
      </c>
      <c r="H28" s="42">
        <v>45603.0</v>
      </c>
      <c r="I28" s="41" t="s">
        <v>5420</v>
      </c>
      <c r="J28" s="41" t="s">
        <v>5470</v>
      </c>
      <c r="K28" s="42">
        <v>45632.0</v>
      </c>
      <c r="L28" s="42">
        <v>45292.0</v>
      </c>
      <c r="M28" s="42">
        <v>45506.0</v>
      </c>
      <c r="N28" s="41" t="s">
        <v>5436</v>
      </c>
      <c r="O28" s="14">
        <v>2022.0</v>
      </c>
      <c r="P28" s="27" t="str">
        <f t="shared" si="3"/>
        <v>3</v>
      </c>
    </row>
    <row r="29">
      <c r="A29" s="9" t="s">
        <v>5474</v>
      </c>
      <c r="B29" s="8" t="str">
        <f t="shared" si="7"/>
        <v>Seattle Storm - x</v>
      </c>
      <c r="C29" s="8" t="str">
        <f t="shared" si="2"/>
        <v>Seattle Storm</v>
      </c>
      <c r="D29" s="8" t="s">
        <v>4733</v>
      </c>
      <c r="E29" s="8">
        <v>22.0</v>
      </c>
      <c r="F29" s="8">
        <v>14.0</v>
      </c>
      <c r="G29" s="8">
        <v>0.611</v>
      </c>
      <c r="H29" s="42">
        <v>45573.0</v>
      </c>
      <c r="I29" s="41" t="s">
        <v>5420</v>
      </c>
      <c r="J29" s="41" t="s">
        <v>5470</v>
      </c>
      <c r="K29" s="42">
        <v>45544.0</v>
      </c>
      <c r="L29" s="41" t="s">
        <v>5433</v>
      </c>
      <c r="M29" s="42">
        <v>45417.0</v>
      </c>
      <c r="N29" s="41" t="s">
        <v>5421</v>
      </c>
      <c r="O29" s="14">
        <v>2022.0</v>
      </c>
      <c r="P29" s="27" t="str">
        <f t="shared" si="3"/>
        <v>4</v>
      </c>
    </row>
    <row r="30">
      <c r="A30" s="9" t="s">
        <v>5475</v>
      </c>
      <c r="B30" s="8" t="str">
        <f t="shared" si="7"/>
        <v>Washington Mystics - x</v>
      </c>
      <c r="C30" s="8" t="str">
        <f t="shared" si="2"/>
        <v>Washington Mystics</v>
      </c>
      <c r="D30" s="8" t="s">
        <v>4640</v>
      </c>
      <c r="E30" s="8">
        <v>22.0</v>
      </c>
      <c r="F30" s="8">
        <v>14.0</v>
      </c>
      <c r="G30" s="8">
        <v>0.611</v>
      </c>
      <c r="H30" s="42">
        <v>45603.0</v>
      </c>
      <c r="I30" s="41" t="s">
        <v>5420</v>
      </c>
      <c r="J30" s="42">
        <v>45632.0</v>
      </c>
      <c r="K30" s="42">
        <v>45573.0</v>
      </c>
      <c r="L30" s="42">
        <v>45293.0</v>
      </c>
      <c r="M30" s="42">
        <v>45476.0</v>
      </c>
      <c r="N30" s="41" t="s">
        <v>5455</v>
      </c>
      <c r="O30" s="14">
        <v>2022.0</v>
      </c>
      <c r="P30" s="27" t="str">
        <f t="shared" si="3"/>
        <v>5</v>
      </c>
    </row>
    <row r="31">
      <c r="A31" s="9" t="s">
        <v>5476</v>
      </c>
      <c r="B31" s="8" t="str">
        <f t="shared" si="7"/>
        <v>Dallas Wings - x</v>
      </c>
      <c r="C31" s="8" t="str">
        <f t="shared" si="2"/>
        <v>Dallas Wings</v>
      </c>
      <c r="D31" s="8" t="s">
        <v>4642</v>
      </c>
      <c r="E31" s="8">
        <v>18.0</v>
      </c>
      <c r="F31" s="8">
        <v>18.0</v>
      </c>
      <c r="G31" s="8">
        <v>0.5</v>
      </c>
      <c r="H31" s="42">
        <v>45514.0</v>
      </c>
      <c r="I31" s="41" t="s">
        <v>5420</v>
      </c>
      <c r="J31" s="42">
        <v>45514.0</v>
      </c>
      <c r="K31" s="42">
        <v>45573.0</v>
      </c>
      <c r="L31" s="41" t="s">
        <v>5433</v>
      </c>
      <c r="M31" s="42">
        <v>45476.0</v>
      </c>
      <c r="N31" s="41" t="s">
        <v>5426</v>
      </c>
      <c r="O31" s="14">
        <v>2022.0</v>
      </c>
      <c r="P31" s="27" t="str">
        <f t="shared" si="3"/>
        <v>6</v>
      </c>
    </row>
    <row r="32">
      <c r="A32" s="9" t="s">
        <v>5477</v>
      </c>
      <c r="B32" s="8" t="str">
        <f t="shared" si="7"/>
        <v>New York Liberty - x</v>
      </c>
      <c r="C32" s="8" t="str">
        <f t="shared" si="2"/>
        <v>New York Liberty</v>
      </c>
      <c r="D32" s="8" t="s">
        <v>4628</v>
      </c>
      <c r="E32" s="8">
        <v>16.0</v>
      </c>
      <c r="F32" s="8">
        <v>20.0</v>
      </c>
      <c r="G32" s="8">
        <v>0.444</v>
      </c>
      <c r="H32" s="42">
        <v>45573.0</v>
      </c>
      <c r="I32" s="41" t="s">
        <v>5420</v>
      </c>
      <c r="J32" s="42">
        <v>45544.0</v>
      </c>
      <c r="K32" s="42">
        <v>45484.0</v>
      </c>
      <c r="L32" s="41" t="s">
        <v>5453</v>
      </c>
      <c r="M32" s="42">
        <v>45476.0</v>
      </c>
      <c r="N32" s="41" t="s">
        <v>5436</v>
      </c>
      <c r="O32" s="14">
        <v>2022.0</v>
      </c>
      <c r="P32" s="27" t="str">
        <f t="shared" si="3"/>
        <v>7</v>
      </c>
    </row>
    <row r="33">
      <c r="A33" s="9" t="s">
        <v>5478</v>
      </c>
      <c r="B33" s="8" t="str">
        <f t="shared" si="7"/>
        <v>Phoenix Mercury - x</v>
      </c>
      <c r="C33" s="8" t="str">
        <f t="shared" si="2"/>
        <v>Phoenix Mercury</v>
      </c>
      <c r="D33" s="8" t="s">
        <v>4650</v>
      </c>
      <c r="E33" s="8">
        <v>15.0</v>
      </c>
      <c r="F33" s="8">
        <v>21.0</v>
      </c>
      <c r="G33" s="8">
        <v>0.417</v>
      </c>
      <c r="H33" s="42">
        <v>45484.0</v>
      </c>
      <c r="I33" s="41" t="s">
        <v>5420</v>
      </c>
      <c r="J33" s="42">
        <v>45603.0</v>
      </c>
      <c r="K33" s="42">
        <v>45396.0</v>
      </c>
      <c r="L33" s="42">
        <v>45292.0</v>
      </c>
      <c r="M33" s="42">
        <v>45388.0</v>
      </c>
      <c r="N33" s="41" t="s">
        <v>5421</v>
      </c>
      <c r="O33" s="14">
        <v>2022.0</v>
      </c>
      <c r="P33" s="27" t="str">
        <f t="shared" si="3"/>
        <v>8</v>
      </c>
    </row>
    <row r="34">
      <c r="A34" s="9" t="s">
        <v>5479</v>
      </c>
      <c r="B34" s="8" t="str">
        <f t="shared" si="7"/>
        <v>Minnesota Lynx - o</v>
      </c>
      <c r="C34" s="8" t="str">
        <f t="shared" si="2"/>
        <v>Minnesota Lynx</v>
      </c>
      <c r="D34" s="8" t="s">
        <v>4630</v>
      </c>
      <c r="E34" s="8">
        <v>14.0</v>
      </c>
      <c r="F34" s="8">
        <v>22.0</v>
      </c>
      <c r="G34" s="8">
        <v>0.389</v>
      </c>
      <c r="H34" s="42">
        <v>45514.0</v>
      </c>
      <c r="I34" s="41" t="s">
        <v>5420</v>
      </c>
      <c r="J34" s="42">
        <v>45484.0</v>
      </c>
      <c r="K34" s="42">
        <v>45484.0</v>
      </c>
      <c r="L34" s="41" t="s">
        <v>5433</v>
      </c>
      <c r="M34" s="42">
        <v>45388.0</v>
      </c>
      <c r="N34" s="41" t="s">
        <v>5458</v>
      </c>
      <c r="O34" s="14">
        <v>2022.0</v>
      </c>
      <c r="P34" s="27" t="str">
        <f t="shared" si="3"/>
        <v>9</v>
      </c>
    </row>
    <row r="35">
      <c r="A35" s="9" t="s">
        <v>5480</v>
      </c>
      <c r="B35" s="8" t="str">
        <f t="shared" ref="B35:B37" si="8">RIGHT(A35, LEN(A35) - 4)</f>
        <v>Atlanta Dream - o</v>
      </c>
      <c r="C35" s="8" t="str">
        <f t="shared" si="2"/>
        <v>Atlanta Dream</v>
      </c>
      <c r="D35" s="8" t="s">
        <v>4632</v>
      </c>
      <c r="E35" s="8">
        <v>14.0</v>
      </c>
      <c r="F35" s="8">
        <v>22.0</v>
      </c>
      <c r="G35" s="8">
        <v>0.389</v>
      </c>
      <c r="H35" s="42">
        <v>45425.0</v>
      </c>
      <c r="I35" s="41" t="s">
        <v>5420</v>
      </c>
      <c r="J35" s="42">
        <v>45514.0</v>
      </c>
      <c r="K35" s="42">
        <v>45455.0</v>
      </c>
      <c r="L35" s="42">
        <v>45292.0</v>
      </c>
      <c r="M35" s="42">
        <v>45330.0</v>
      </c>
      <c r="N35" s="41" t="s">
        <v>5464</v>
      </c>
      <c r="O35" s="14">
        <v>2022.0</v>
      </c>
      <c r="P35" s="27" t="str">
        <f t="shared" si="3"/>
        <v>10</v>
      </c>
    </row>
    <row r="36">
      <c r="A36" s="9" t="s">
        <v>5481</v>
      </c>
      <c r="B36" s="8" t="str">
        <f t="shared" si="8"/>
        <v>Los Angeles Sparks - o</v>
      </c>
      <c r="C36" s="8" t="str">
        <f t="shared" si="2"/>
        <v>Los Angeles Sparks</v>
      </c>
      <c r="D36" s="8" t="s">
        <v>4648</v>
      </c>
      <c r="E36" s="8">
        <v>13.0</v>
      </c>
      <c r="F36" s="8">
        <v>23.0</v>
      </c>
      <c r="G36" s="8">
        <v>0.361</v>
      </c>
      <c r="H36" s="42">
        <v>45455.0</v>
      </c>
      <c r="I36" s="41" t="s">
        <v>5420</v>
      </c>
      <c r="J36" s="42">
        <v>45484.0</v>
      </c>
      <c r="K36" s="42">
        <v>45455.0</v>
      </c>
      <c r="L36" s="41" t="s">
        <v>5433</v>
      </c>
      <c r="M36" s="42">
        <v>45300.0</v>
      </c>
      <c r="N36" s="41" t="s">
        <v>5482</v>
      </c>
      <c r="O36" s="14">
        <v>2022.0</v>
      </c>
      <c r="P36" s="27" t="str">
        <f t="shared" si="3"/>
        <v>11</v>
      </c>
    </row>
    <row r="37">
      <c r="A37" s="9" t="s">
        <v>5483</v>
      </c>
      <c r="B37" s="8" t="str">
        <f t="shared" si="8"/>
        <v>Indiana Fever - o</v>
      </c>
      <c r="C37" s="8" t="str">
        <f t="shared" si="2"/>
        <v>Indiana Fever</v>
      </c>
      <c r="D37" s="8" t="s">
        <v>4638</v>
      </c>
      <c r="E37" s="8">
        <v>5.0</v>
      </c>
      <c r="F37" s="8">
        <v>31.0</v>
      </c>
      <c r="G37" s="8">
        <v>0.139</v>
      </c>
      <c r="H37" s="42">
        <v>45338.0</v>
      </c>
      <c r="I37" s="41" t="s">
        <v>5420</v>
      </c>
      <c r="J37" s="42">
        <v>45366.0</v>
      </c>
      <c r="K37" s="42">
        <v>45338.0</v>
      </c>
      <c r="L37" s="42">
        <v>45292.0</v>
      </c>
      <c r="M37" s="41" t="s">
        <v>5466</v>
      </c>
      <c r="N37" s="41" t="s">
        <v>5484</v>
      </c>
      <c r="O37" s="14">
        <v>2022.0</v>
      </c>
      <c r="P37" s="27" t="str">
        <f t="shared" si="3"/>
        <v>12</v>
      </c>
    </row>
    <row r="38">
      <c r="A38" s="9" t="s">
        <v>5485</v>
      </c>
      <c r="B38" s="8" t="str">
        <f t="shared" ref="B38:B46" si="9">RIGHT(A38, LEN(A38) - 3)</f>
        <v>Connecticut Sun - x</v>
      </c>
      <c r="C38" s="8" t="str">
        <f t="shared" si="2"/>
        <v>Connecticut Sun</v>
      </c>
      <c r="D38" s="8" t="s">
        <v>4680</v>
      </c>
      <c r="E38" s="8">
        <v>26.0</v>
      </c>
      <c r="F38" s="8">
        <v>6.0</v>
      </c>
      <c r="G38" s="8">
        <v>0.813</v>
      </c>
      <c r="H38" s="42">
        <v>45629.0</v>
      </c>
      <c r="I38" s="41" t="s">
        <v>5420</v>
      </c>
      <c r="J38" s="41" t="s">
        <v>5486</v>
      </c>
      <c r="K38" s="42">
        <v>45601.0</v>
      </c>
      <c r="L38" s="41" t="s">
        <v>5438</v>
      </c>
      <c r="M38" s="41" t="s">
        <v>5487</v>
      </c>
      <c r="N38" s="41" t="s">
        <v>5488</v>
      </c>
      <c r="O38" s="14">
        <v>2021.0</v>
      </c>
      <c r="P38" s="27" t="str">
        <f t="shared" si="3"/>
        <v>1</v>
      </c>
    </row>
    <row r="39">
      <c r="A39" s="9" t="s">
        <v>5489</v>
      </c>
      <c r="B39" s="8" t="str">
        <f t="shared" si="9"/>
        <v>Las Vegas Aces - x</v>
      </c>
      <c r="C39" s="8" t="str">
        <f t="shared" si="2"/>
        <v>Las Vegas Aces</v>
      </c>
      <c r="D39" s="8" t="s">
        <v>4646</v>
      </c>
      <c r="E39" s="8">
        <v>24.0</v>
      </c>
      <c r="F39" s="8">
        <v>8.0</v>
      </c>
      <c r="G39" s="8">
        <v>0.75</v>
      </c>
      <c r="H39" s="42">
        <v>45600.0</v>
      </c>
      <c r="I39" s="41" t="s">
        <v>5420</v>
      </c>
      <c r="J39" s="41" t="s">
        <v>5490</v>
      </c>
      <c r="K39" s="42">
        <v>45601.0</v>
      </c>
      <c r="L39" s="42">
        <v>45293.0</v>
      </c>
      <c r="M39" s="42">
        <v>45506.0</v>
      </c>
      <c r="N39" s="41" t="s">
        <v>5448</v>
      </c>
      <c r="O39" s="14">
        <v>2021.0</v>
      </c>
      <c r="P39" s="27" t="str">
        <f t="shared" si="3"/>
        <v>2</v>
      </c>
    </row>
    <row r="40">
      <c r="A40" s="9" t="s">
        <v>5491</v>
      </c>
      <c r="B40" s="8" t="str">
        <f t="shared" si="9"/>
        <v>Minnesota Lynx - x</v>
      </c>
      <c r="C40" s="8" t="str">
        <f t="shared" si="2"/>
        <v>Minnesota Lynx</v>
      </c>
      <c r="D40" s="8" t="s">
        <v>4630</v>
      </c>
      <c r="E40" s="8">
        <v>22.0</v>
      </c>
      <c r="F40" s="8">
        <v>10.0</v>
      </c>
      <c r="G40" s="8">
        <v>0.688</v>
      </c>
      <c r="H40" s="42">
        <v>45570.0</v>
      </c>
      <c r="I40" s="41" t="s">
        <v>5420</v>
      </c>
      <c r="J40" s="41" t="s">
        <v>5490</v>
      </c>
      <c r="K40" s="42">
        <v>45542.0</v>
      </c>
      <c r="L40" s="41" t="s">
        <v>5425</v>
      </c>
      <c r="M40" s="42">
        <v>45536.0</v>
      </c>
      <c r="N40" s="41" t="s">
        <v>5448</v>
      </c>
      <c r="O40" s="14">
        <v>2021.0</v>
      </c>
      <c r="P40" s="27" t="str">
        <f t="shared" si="3"/>
        <v>3</v>
      </c>
    </row>
    <row r="41">
      <c r="A41" s="9" t="s">
        <v>5492</v>
      </c>
      <c r="B41" s="8" t="str">
        <f t="shared" si="9"/>
        <v>Seattle Storm - x</v>
      </c>
      <c r="C41" s="8" t="str">
        <f t="shared" si="2"/>
        <v>Seattle Storm</v>
      </c>
      <c r="D41" s="8" t="s">
        <v>4733</v>
      </c>
      <c r="E41" s="8">
        <v>21.0</v>
      </c>
      <c r="F41" s="8">
        <v>11.0</v>
      </c>
      <c r="G41" s="8">
        <v>0.656</v>
      </c>
      <c r="H41" s="42">
        <v>45541.0</v>
      </c>
      <c r="I41" s="41" t="s">
        <v>5420</v>
      </c>
      <c r="J41" s="42">
        <v>45601.0</v>
      </c>
      <c r="K41" s="42">
        <v>45571.0</v>
      </c>
      <c r="L41" s="42">
        <v>45353.0</v>
      </c>
      <c r="M41" s="42">
        <v>45417.0</v>
      </c>
      <c r="N41" s="41" t="s">
        <v>5426</v>
      </c>
      <c r="O41" s="14">
        <v>2021.0</v>
      </c>
      <c r="P41" s="27" t="str">
        <f t="shared" si="3"/>
        <v>4</v>
      </c>
    </row>
    <row r="42">
      <c r="A42" s="9" t="s">
        <v>5493</v>
      </c>
      <c r="B42" s="8" t="str">
        <f t="shared" si="9"/>
        <v>Phoenix Mercury - x</v>
      </c>
      <c r="C42" s="8" t="str">
        <f t="shared" si="2"/>
        <v>Phoenix Mercury</v>
      </c>
      <c r="D42" s="8" t="s">
        <v>4650</v>
      </c>
      <c r="E42" s="8">
        <v>19.0</v>
      </c>
      <c r="F42" s="8">
        <v>13.0</v>
      </c>
      <c r="G42" s="8">
        <v>0.594</v>
      </c>
      <c r="H42" s="42">
        <v>45452.0</v>
      </c>
      <c r="I42" s="41" t="s">
        <v>5420</v>
      </c>
      <c r="J42" s="42">
        <v>45482.0</v>
      </c>
      <c r="K42" s="42">
        <v>45630.0</v>
      </c>
      <c r="L42" s="41" t="s">
        <v>5425</v>
      </c>
      <c r="M42" s="42">
        <v>45476.0</v>
      </c>
      <c r="N42" s="41" t="s">
        <v>5482</v>
      </c>
      <c r="O42" s="14">
        <v>2021.0</v>
      </c>
      <c r="P42" s="27" t="str">
        <f t="shared" si="3"/>
        <v>5</v>
      </c>
    </row>
    <row r="43">
      <c r="A43" s="9" t="s">
        <v>5494</v>
      </c>
      <c r="B43" s="8" t="str">
        <f t="shared" si="9"/>
        <v>Chicago Sky - x</v>
      </c>
      <c r="C43" s="8" t="str">
        <f t="shared" si="2"/>
        <v>Chicago Sky</v>
      </c>
      <c r="D43" s="8" t="s">
        <v>4634</v>
      </c>
      <c r="E43" s="8">
        <v>16.0</v>
      </c>
      <c r="F43" s="8">
        <v>16.0</v>
      </c>
      <c r="G43" s="8">
        <v>0.5</v>
      </c>
      <c r="H43" s="42">
        <v>45570.0</v>
      </c>
      <c r="I43" s="41" t="s">
        <v>5420</v>
      </c>
      <c r="J43" s="42">
        <v>45453.0</v>
      </c>
      <c r="K43" s="42">
        <v>45571.0</v>
      </c>
      <c r="L43" s="42">
        <v>45294.0</v>
      </c>
      <c r="M43" s="42">
        <v>45417.0</v>
      </c>
      <c r="N43" s="41" t="s">
        <v>5426</v>
      </c>
      <c r="O43" s="14">
        <v>2021.0</v>
      </c>
      <c r="P43" s="27" t="str">
        <f t="shared" si="3"/>
        <v>6</v>
      </c>
    </row>
    <row r="44">
      <c r="A44" s="9" t="s">
        <v>5495</v>
      </c>
      <c r="B44" s="8" t="str">
        <f t="shared" si="9"/>
        <v>Dallas Wings - x</v>
      </c>
      <c r="C44" s="8" t="str">
        <f t="shared" si="2"/>
        <v>Dallas Wings</v>
      </c>
      <c r="D44" s="8" t="s">
        <v>4642</v>
      </c>
      <c r="E44" s="8">
        <v>14.0</v>
      </c>
      <c r="F44" s="8">
        <v>18.0</v>
      </c>
      <c r="G44" s="8">
        <v>0.438</v>
      </c>
      <c r="H44" s="42">
        <v>45481.0</v>
      </c>
      <c r="I44" s="41" t="s">
        <v>5420</v>
      </c>
      <c r="J44" s="42">
        <v>45482.0</v>
      </c>
      <c r="K44" s="42">
        <v>45482.0</v>
      </c>
      <c r="L44" s="41" t="s">
        <v>5438</v>
      </c>
      <c r="M44" s="42">
        <v>45417.0</v>
      </c>
      <c r="N44" s="41" t="s">
        <v>5426</v>
      </c>
      <c r="O44" s="14">
        <v>2021.0</v>
      </c>
      <c r="P44" s="27" t="str">
        <f t="shared" si="3"/>
        <v>7</v>
      </c>
    </row>
    <row r="45">
      <c r="A45" s="9" t="s">
        <v>5496</v>
      </c>
      <c r="B45" s="8" t="str">
        <f t="shared" si="9"/>
        <v>New York Liberty - x</v>
      </c>
      <c r="C45" s="8" t="str">
        <f t="shared" si="2"/>
        <v>New York Liberty</v>
      </c>
      <c r="D45" s="8" t="s">
        <v>4628</v>
      </c>
      <c r="E45" s="8">
        <v>12.0</v>
      </c>
      <c r="F45" s="8">
        <v>20.0</v>
      </c>
      <c r="G45" s="8">
        <v>0.375</v>
      </c>
      <c r="H45" s="42">
        <v>45452.0</v>
      </c>
      <c r="I45" s="41" t="s">
        <v>5420</v>
      </c>
      <c r="J45" s="42">
        <v>45482.0</v>
      </c>
      <c r="K45" s="42">
        <v>45423.0</v>
      </c>
      <c r="L45" s="41" t="s">
        <v>5429</v>
      </c>
      <c r="M45" s="42">
        <v>45330.0</v>
      </c>
      <c r="N45" s="41" t="s">
        <v>5426</v>
      </c>
      <c r="O45" s="14">
        <v>2021.0</v>
      </c>
      <c r="P45" s="27" t="str">
        <f t="shared" si="3"/>
        <v>8</v>
      </c>
    </row>
    <row r="46">
      <c r="A46" s="9" t="s">
        <v>5497</v>
      </c>
      <c r="B46" s="8" t="str">
        <f t="shared" si="9"/>
        <v>Washington Mystics - o</v>
      </c>
      <c r="C46" s="8" t="str">
        <f t="shared" si="2"/>
        <v>Washington Mystics</v>
      </c>
      <c r="D46" s="8" t="s">
        <v>4640</v>
      </c>
      <c r="E46" s="8">
        <v>12.0</v>
      </c>
      <c r="F46" s="8">
        <v>20.0</v>
      </c>
      <c r="G46" s="8">
        <v>0.375</v>
      </c>
      <c r="H46" s="42">
        <v>45481.0</v>
      </c>
      <c r="I46" s="41" t="s">
        <v>5420</v>
      </c>
      <c r="J46" s="42">
        <v>45512.0</v>
      </c>
      <c r="K46" s="42">
        <v>45394.0</v>
      </c>
      <c r="L46" s="41" t="s">
        <v>5433</v>
      </c>
      <c r="M46" s="42">
        <v>45388.0</v>
      </c>
      <c r="N46" s="41" t="s">
        <v>5458</v>
      </c>
      <c r="O46" s="14">
        <v>2021.0</v>
      </c>
      <c r="P46" s="27" t="str">
        <f t="shared" si="3"/>
        <v>9</v>
      </c>
    </row>
    <row r="47">
      <c r="A47" s="9" t="s">
        <v>5498</v>
      </c>
      <c r="B47" s="8" t="str">
        <f t="shared" ref="B47:B49" si="10">RIGHT(A47, LEN(A47) - 4)</f>
        <v>Los Angeles Sparks - o</v>
      </c>
      <c r="C47" s="8" t="str">
        <f t="shared" si="2"/>
        <v>Los Angeles Sparks</v>
      </c>
      <c r="D47" s="8" t="s">
        <v>4648</v>
      </c>
      <c r="E47" s="8">
        <v>12.0</v>
      </c>
      <c r="F47" s="8">
        <v>20.0</v>
      </c>
      <c r="G47" s="8">
        <v>0.375</v>
      </c>
      <c r="H47" s="42">
        <v>45335.0</v>
      </c>
      <c r="I47" s="41" t="s">
        <v>5420</v>
      </c>
      <c r="J47" s="42">
        <v>45512.0</v>
      </c>
      <c r="K47" s="42">
        <v>45394.0</v>
      </c>
      <c r="L47" s="41" t="s">
        <v>5425</v>
      </c>
      <c r="M47" s="42">
        <v>45358.0</v>
      </c>
      <c r="N47" s="41" t="s">
        <v>5421</v>
      </c>
      <c r="O47" s="14">
        <v>2021.0</v>
      </c>
      <c r="P47" s="27" t="str">
        <f t="shared" si="3"/>
        <v>10</v>
      </c>
    </row>
    <row r="48">
      <c r="A48" s="9" t="s">
        <v>5499</v>
      </c>
      <c r="B48" s="8" t="str">
        <f t="shared" si="10"/>
        <v>Atlanta Dream - o</v>
      </c>
      <c r="C48" s="8" t="str">
        <f t="shared" si="2"/>
        <v>Atlanta Dream</v>
      </c>
      <c r="D48" s="8" t="s">
        <v>4632</v>
      </c>
      <c r="E48" s="8">
        <v>8.0</v>
      </c>
      <c r="F48" s="8">
        <v>24.0</v>
      </c>
      <c r="G48" s="8">
        <v>0.25</v>
      </c>
      <c r="H48" s="42">
        <v>45452.0</v>
      </c>
      <c r="I48" s="41" t="s">
        <v>5420</v>
      </c>
      <c r="J48" s="42">
        <v>45394.0</v>
      </c>
      <c r="K48" s="42">
        <v>45394.0</v>
      </c>
      <c r="L48" s="42">
        <v>45292.0</v>
      </c>
      <c r="M48" s="42">
        <v>45330.0</v>
      </c>
      <c r="N48" s="41" t="s">
        <v>5458</v>
      </c>
      <c r="O48" s="14">
        <v>2021.0</v>
      </c>
      <c r="P48" s="27" t="str">
        <f t="shared" si="3"/>
        <v>11</v>
      </c>
    </row>
    <row r="49">
      <c r="A49" s="9" t="s">
        <v>5500</v>
      </c>
      <c r="B49" s="8" t="str">
        <f t="shared" si="10"/>
        <v>Indiana Fever - o</v>
      </c>
      <c r="C49" s="8" t="str">
        <f t="shared" si="2"/>
        <v>Indiana Fever</v>
      </c>
      <c r="D49" s="8" t="s">
        <v>4638</v>
      </c>
      <c r="E49" s="8">
        <v>6.0</v>
      </c>
      <c r="F49" s="8">
        <v>26.0</v>
      </c>
      <c r="G49" s="8">
        <v>0.188</v>
      </c>
      <c r="H49" s="42">
        <v>45393.0</v>
      </c>
      <c r="I49" s="41" t="s">
        <v>5420</v>
      </c>
      <c r="J49" s="42">
        <v>45394.0</v>
      </c>
      <c r="K49" s="42">
        <v>45336.0</v>
      </c>
      <c r="L49" s="41" t="s">
        <v>5420</v>
      </c>
      <c r="M49" s="42">
        <v>45330.0</v>
      </c>
      <c r="N49" s="41" t="s">
        <v>5501</v>
      </c>
      <c r="O49" s="14">
        <v>2021.0</v>
      </c>
      <c r="P49" s="27" t="str">
        <f t="shared" si="3"/>
        <v>12</v>
      </c>
    </row>
    <row r="50">
      <c r="A50" s="9" t="s">
        <v>5502</v>
      </c>
      <c r="B50" s="8" t="str">
        <f t="shared" ref="B50:B58" si="11">RIGHT(A50, LEN(A50) - 3)</f>
        <v>Las Vegas Aces - x</v>
      </c>
      <c r="C50" s="8" t="str">
        <f t="shared" si="2"/>
        <v>Las Vegas Aces</v>
      </c>
      <c r="D50" s="8" t="s">
        <v>4646</v>
      </c>
      <c r="E50" s="8">
        <v>18.0</v>
      </c>
      <c r="F50" s="8">
        <v>4.0</v>
      </c>
      <c r="G50" s="8">
        <v>0.818</v>
      </c>
      <c r="H50" s="42">
        <v>45506.0</v>
      </c>
      <c r="I50" s="41" t="s">
        <v>5420</v>
      </c>
      <c r="J50" s="42">
        <v>45537.0</v>
      </c>
      <c r="K50" s="42">
        <v>45537.0</v>
      </c>
      <c r="L50" s="41" t="s">
        <v>5420</v>
      </c>
      <c r="M50" s="42">
        <v>45536.0</v>
      </c>
      <c r="N50" s="41" t="s">
        <v>5503</v>
      </c>
      <c r="O50" s="14">
        <v>2020.0</v>
      </c>
      <c r="P50" s="27" t="str">
        <f t="shared" si="3"/>
        <v>1</v>
      </c>
    </row>
    <row r="51">
      <c r="A51" s="9" t="s">
        <v>5504</v>
      </c>
      <c r="B51" s="8" t="str">
        <f t="shared" si="11"/>
        <v>Seattle Storm - x</v>
      </c>
      <c r="C51" s="8" t="str">
        <f t="shared" si="2"/>
        <v>Seattle Storm</v>
      </c>
      <c r="D51" s="8" t="s">
        <v>4733</v>
      </c>
      <c r="E51" s="8">
        <v>18.0</v>
      </c>
      <c r="F51" s="8">
        <v>4.0</v>
      </c>
      <c r="G51" s="8">
        <v>0.818</v>
      </c>
      <c r="H51" s="42">
        <v>45506.0</v>
      </c>
      <c r="I51" s="41" t="s">
        <v>5420</v>
      </c>
      <c r="J51" s="42">
        <v>45566.0</v>
      </c>
      <c r="K51" s="42">
        <v>45507.0</v>
      </c>
      <c r="L51" s="41" t="s">
        <v>5420</v>
      </c>
      <c r="M51" s="42">
        <v>45476.0</v>
      </c>
      <c r="N51" s="41" t="s">
        <v>5421</v>
      </c>
      <c r="O51" s="14">
        <v>2020.0</v>
      </c>
      <c r="P51" s="27" t="str">
        <f t="shared" si="3"/>
        <v>2</v>
      </c>
    </row>
    <row r="52">
      <c r="A52" s="9" t="s">
        <v>5505</v>
      </c>
      <c r="B52" s="8" t="str">
        <f t="shared" si="11"/>
        <v>Los Angeles Sparks - x</v>
      </c>
      <c r="C52" s="8" t="str">
        <f t="shared" si="2"/>
        <v>Los Angeles Sparks</v>
      </c>
      <c r="D52" s="8" t="s">
        <v>4648</v>
      </c>
      <c r="E52" s="8">
        <v>15.0</v>
      </c>
      <c r="F52" s="8">
        <v>7.0</v>
      </c>
      <c r="G52" s="8">
        <v>0.682</v>
      </c>
      <c r="H52" s="42">
        <v>45417.0</v>
      </c>
      <c r="I52" s="41" t="s">
        <v>5420</v>
      </c>
      <c r="J52" s="42">
        <v>45507.0</v>
      </c>
      <c r="K52" s="42">
        <v>45477.0</v>
      </c>
      <c r="L52" s="41" t="s">
        <v>5433</v>
      </c>
      <c r="M52" s="42">
        <v>45447.0</v>
      </c>
      <c r="N52" s="41" t="s">
        <v>5458</v>
      </c>
      <c r="O52" s="14">
        <v>2020.0</v>
      </c>
      <c r="P52" s="27" t="str">
        <f t="shared" si="3"/>
        <v>3</v>
      </c>
    </row>
    <row r="53">
      <c r="A53" s="9" t="s">
        <v>5506</v>
      </c>
      <c r="B53" s="8" t="str">
        <f t="shared" si="11"/>
        <v>Minnesota Lynx - x</v>
      </c>
      <c r="C53" s="8" t="str">
        <f t="shared" si="2"/>
        <v>Minnesota Lynx</v>
      </c>
      <c r="D53" s="8" t="s">
        <v>4630</v>
      </c>
      <c r="E53" s="8">
        <v>14.0</v>
      </c>
      <c r="F53" s="8">
        <v>8.0</v>
      </c>
      <c r="G53" s="8">
        <v>0.636</v>
      </c>
      <c r="H53" s="42">
        <v>45388.0</v>
      </c>
      <c r="I53" s="41" t="s">
        <v>5420</v>
      </c>
      <c r="J53" s="42">
        <v>45477.0</v>
      </c>
      <c r="K53" s="42">
        <v>45477.0</v>
      </c>
      <c r="L53" s="41" t="s">
        <v>5420</v>
      </c>
      <c r="M53" s="42">
        <v>45417.0</v>
      </c>
      <c r="N53" s="41" t="s">
        <v>5426</v>
      </c>
      <c r="O53" s="14">
        <v>2020.0</v>
      </c>
      <c r="P53" s="27" t="str">
        <f t="shared" si="3"/>
        <v>4</v>
      </c>
    </row>
    <row r="54">
      <c r="A54" s="9" t="s">
        <v>5507</v>
      </c>
      <c r="B54" s="8" t="str">
        <f t="shared" si="11"/>
        <v>Phoenix Mercury - x</v>
      </c>
      <c r="C54" s="8" t="str">
        <f t="shared" si="2"/>
        <v>Phoenix Mercury</v>
      </c>
      <c r="D54" s="8" t="s">
        <v>4650</v>
      </c>
      <c r="E54" s="8">
        <v>13.0</v>
      </c>
      <c r="F54" s="8">
        <v>9.0</v>
      </c>
      <c r="G54" s="8">
        <v>0.591</v>
      </c>
      <c r="H54" s="42">
        <v>45388.0</v>
      </c>
      <c r="I54" s="41" t="s">
        <v>5420</v>
      </c>
      <c r="J54" s="42">
        <v>45448.0</v>
      </c>
      <c r="K54" s="42">
        <v>45477.0</v>
      </c>
      <c r="L54" s="41" t="s">
        <v>5433</v>
      </c>
      <c r="M54" s="42">
        <v>45476.0</v>
      </c>
      <c r="N54" s="41" t="s">
        <v>5421</v>
      </c>
      <c r="O54" s="14">
        <v>2020.0</v>
      </c>
      <c r="P54" s="27" t="str">
        <f t="shared" si="3"/>
        <v>5</v>
      </c>
    </row>
    <row r="55">
      <c r="A55" s="9" t="s">
        <v>5508</v>
      </c>
      <c r="B55" s="8" t="str">
        <f t="shared" si="11"/>
        <v>Chicago Sky - x</v>
      </c>
      <c r="C55" s="8" t="str">
        <f t="shared" si="2"/>
        <v>Chicago Sky</v>
      </c>
      <c r="D55" s="8" t="s">
        <v>4634</v>
      </c>
      <c r="E55" s="8">
        <v>12.0</v>
      </c>
      <c r="F55" s="8">
        <v>10.0</v>
      </c>
      <c r="G55" s="8">
        <v>0.545</v>
      </c>
      <c r="H55" s="42">
        <v>45447.0</v>
      </c>
      <c r="I55" s="41" t="s">
        <v>5420</v>
      </c>
      <c r="J55" s="42">
        <v>45448.0</v>
      </c>
      <c r="K55" s="42">
        <v>45448.0</v>
      </c>
      <c r="L55" s="41" t="s">
        <v>5420</v>
      </c>
      <c r="M55" s="42">
        <v>45388.0</v>
      </c>
      <c r="N55" s="41" t="s">
        <v>5426</v>
      </c>
      <c r="O55" s="14">
        <v>2020.0</v>
      </c>
      <c r="P55" s="27" t="str">
        <f t="shared" si="3"/>
        <v>6</v>
      </c>
    </row>
    <row r="56">
      <c r="A56" s="9" t="s">
        <v>5509</v>
      </c>
      <c r="B56" s="8" t="str">
        <f t="shared" si="11"/>
        <v>Connecticut Sun - x</v>
      </c>
      <c r="C56" s="8" t="str">
        <f t="shared" si="2"/>
        <v>Connecticut Sun</v>
      </c>
      <c r="D56" s="8" t="s">
        <v>4680</v>
      </c>
      <c r="E56" s="8">
        <v>10.0</v>
      </c>
      <c r="F56" s="8">
        <v>12.0</v>
      </c>
      <c r="G56" s="8">
        <v>0.455</v>
      </c>
      <c r="H56" s="42">
        <v>45476.0</v>
      </c>
      <c r="I56" s="41" t="s">
        <v>5420</v>
      </c>
      <c r="J56" s="42">
        <v>45359.0</v>
      </c>
      <c r="K56" s="42">
        <v>45477.0</v>
      </c>
      <c r="L56" s="41" t="s">
        <v>5429</v>
      </c>
      <c r="M56" s="42">
        <v>45417.0</v>
      </c>
      <c r="N56" s="41" t="s">
        <v>5458</v>
      </c>
      <c r="O56" s="14">
        <v>2020.0</v>
      </c>
      <c r="P56" s="27" t="str">
        <f t="shared" si="3"/>
        <v>7</v>
      </c>
    </row>
    <row r="57">
      <c r="A57" s="9" t="s">
        <v>5510</v>
      </c>
      <c r="B57" s="8" t="str">
        <f t="shared" si="11"/>
        <v>Washington Mystics - x</v>
      </c>
      <c r="C57" s="8" t="str">
        <f t="shared" si="2"/>
        <v>Washington Mystics</v>
      </c>
      <c r="D57" s="8" t="s">
        <v>4640</v>
      </c>
      <c r="E57" s="8">
        <v>9.0</v>
      </c>
      <c r="F57" s="8">
        <v>13.0</v>
      </c>
      <c r="G57" s="8">
        <v>0.409</v>
      </c>
      <c r="H57" s="42">
        <v>45447.0</v>
      </c>
      <c r="I57" s="41" t="s">
        <v>5420</v>
      </c>
      <c r="J57" s="42">
        <v>45418.0</v>
      </c>
      <c r="K57" s="42">
        <v>45389.0</v>
      </c>
      <c r="L57" s="41" t="s">
        <v>5438</v>
      </c>
      <c r="M57" s="42">
        <v>45417.0</v>
      </c>
      <c r="N57" s="41" t="s">
        <v>5448</v>
      </c>
      <c r="O57" s="14">
        <v>2020.0</v>
      </c>
      <c r="P57" s="27" t="str">
        <f t="shared" si="3"/>
        <v>8</v>
      </c>
    </row>
    <row r="58">
      <c r="A58" s="9" t="s">
        <v>5511</v>
      </c>
      <c r="B58" s="8" t="str">
        <f t="shared" si="11"/>
        <v>Dallas Wings - o</v>
      </c>
      <c r="C58" s="8" t="str">
        <f t="shared" si="2"/>
        <v>Dallas Wings</v>
      </c>
      <c r="D58" s="8" t="s">
        <v>4642</v>
      </c>
      <c r="E58" s="8">
        <v>8.0</v>
      </c>
      <c r="F58" s="8">
        <v>14.0</v>
      </c>
      <c r="G58" s="8">
        <v>0.364</v>
      </c>
      <c r="H58" s="42">
        <v>45300.0</v>
      </c>
      <c r="I58" s="41" t="s">
        <v>5420</v>
      </c>
      <c r="J58" s="42">
        <v>45389.0</v>
      </c>
      <c r="K58" s="42">
        <v>45389.0</v>
      </c>
      <c r="L58" s="41" t="s">
        <v>5425</v>
      </c>
      <c r="M58" s="42">
        <v>45388.0</v>
      </c>
      <c r="N58" s="41" t="s">
        <v>5426</v>
      </c>
      <c r="O58" s="14">
        <v>2020.0</v>
      </c>
      <c r="P58" s="27" t="str">
        <f t="shared" si="3"/>
        <v>9</v>
      </c>
    </row>
    <row r="59">
      <c r="A59" s="9" t="s">
        <v>5512</v>
      </c>
      <c r="B59" s="8" t="str">
        <f t="shared" ref="B59:B61" si="12">RIGHT(A59, LEN(A59) - 4)</f>
        <v>Atlanta Dream - o</v>
      </c>
      <c r="C59" s="8" t="str">
        <f t="shared" si="2"/>
        <v>Atlanta Dream</v>
      </c>
      <c r="D59" s="8" t="s">
        <v>4632</v>
      </c>
      <c r="E59" s="8">
        <v>7.0</v>
      </c>
      <c r="F59" s="8">
        <v>15.0</v>
      </c>
      <c r="G59" s="8">
        <v>0.318</v>
      </c>
      <c r="H59" s="42">
        <v>45417.0</v>
      </c>
      <c r="I59" s="41" t="s">
        <v>5420</v>
      </c>
      <c r="J59" s="42">
        <v>45359.0</v>
      </c>
      <c r="K59" s="42">
        <v>45389.0</v>
      </c>
      <c r="L59" s="41" t="s">
        <v>5429</v>
      </c>
      <c r="M59" s="42">
        <v>45417.0</v>
      </c>
      <c r="N59" s="41" t="s">
        <v>5421</v>
      </c>
      <c r="O59" s="14">
        <v>2020.0</v>
      </c>
      <c r="P59" s="27" t="str">
        <f t="shared" si="3"/>
        <v>10</v>
      </c>
    </row>
    <row r="60">
      <c r="A60" s="9" t="s">
        <v>5513</v>
      </c>
      <c r="B60" s="8" t="str">
        <f t="shared" si="12"/>
        <v>Indiana Fever - o</v>
      </c>
      <c r="C60" s="8" t="str">
        <f t="shared" si="2"/>
        <v>Indiana Fever</v>
      </c>
      <c r="D60" s="8" t="s">
        <v>4638</v>
      </c>
      <c r="E60" s="8">
        <v>6.0</v>
      </c>
      <c r="F60" s="8">
        <v>16.0</v>
      </c>
      <c r="G60" s="8">
        <v>0.273</v>
      </c>
      <c r="H60" s="42">
        <v>45388.0</v>
      </c>
      <c r="I60" s="41" t="s">
        <v>5420</v>
      </c>
      <c r="J60" s="42">
        <v>45418.0</v>
      </c>
      <c r="K60" s="42">
        <v>45301.0</v>
      </c>
      <c r="L60" s="41" t="s">
        <v>5420</v>
      </c>
      <c r="M60" s="42">
        <v>45300.0</v>
      </c>
      <c r="N60" s="41" t="s">
        <v>5421</v>
      </c>
      <c r="O60" s="14">
        <v>2020.0</v>
      </c>
      <c r="P60" s="27" t="str">
        <f t="shared" si="3"/>
        <v>11</v>
      </c>
    </row>
    <row r="61">
      <c r="A61" s="9" t="s">
        <v>5514</v>
      </c>
      <c r="B61" s="8" t="str">
        <f t="shared" si="12"/>
        <v>New York Liberty - o</v>
      </c>
      <c r="C61" s="8" t="str">
        <f t="shared" si="2"/>
        <v>New York Liberty</v>
      </c>
      <c r="D61" s="8" t="s">
        <v>4628</v>
      </c>
      <c r="E61" s="8">
        <v>2.0</v>
      </c>
      <c r="F61" s="8">
        <v>20.0</v>
      </c>
      <c r="G61" s="8">
        <v>0.091</v>
      </c>
      <c r="H61" s="42">
        <v>45330.0</v>
      </c>
      <c r="I61" s="41" t="s">
        <v>5420</v>
      </c>
      <c r="J61" s="41" t="s">
        <v>5515</v>
      </c>
      <c r="K61" s="42">
        <v>45331.0</v>
      </c>
      <c r="L61" s="41" t="s">
        <v>5420</v>
      </c>
      <c r="M61" s="42">
        <v>45300.0</v>
      </c>
      <c r="N61" s="41" t="s">
        <v>5516</v>
      </c>
      <c r="O61" s="14">
        <v>2020.0</v>
      </c>
      <c r="P61" s="27" t="str">
        <f t="shared" si="3"/>
        <v>12</v>
      </c>
    </row>
    <row r="62">
      <c r="A62" s="9" t="s">
        <v>5517</v>
      </c>
      <c r="B62" s="8" t="str">
        <f t="shared" ref="B62:B70" si="13">RIGHT(A62, LEN(A62) - 3)</f>
        <v>Washington Mystics - x</v>
      </c>
      <c r="C62" s="8" t="str">
        <f t="shared" si="2"/>
        <v>Washington Mystics</v>
      </c>
      <c r="D62" s="8" t="s">
        <v>4640</v>
      </c>
      <c r="E62" s="8">
        <v>26.0</v>
      </c>
      <c r="F62" s="8">
        <v>8.0</v>
      </c>
      <c r="G62" s="8">
        <v>0.765</v>
      </c>
      <c r="H62" s="41" t="s">
        <v>5490</v>
      </c>
      <c r="I62" s="41" t="s">
        <v>5420</v>
      </c>
      <c r="J62" s="41" t="s">
        <v>5518</v>
      </c>
      <c r="K62" s="42">
        <v>45631.0</v>
      </c>
      <c r="L62" s="41" t="s">
        <v>5433</v>
      </c>
      <c r="M62" s="42">
        <v>45536.0</v>
      </c>
      <c r="N62" s="41" t="s">
        <v>5503</v>
      </c>
      <c r="O62" s="14">
        <v>2019.0</v>
      </c>
      <c r="P62" s="27" t="str">
        <f t="shared" si="3"/>
        <v>1</v>
      </c>
    </row>
    <row r="63">
      <c r="A63" s="9" t="s">
        <v>5519</v>
      </c>
      <c r="B63" s="8" t="str">
        <f t="shared" si="13"/>
        <v>Connecticut Sun - x</v>
      </c>
      <c r="C63" s="8" t="str">
        <f t="shared" si="2"/>
        <v>Connecticut Sun</v>
      </c>
      <c r="D63" s="8" t="s">
        <v>4680</v>
      </c>
      <c r="E63" s="8">
        <v>23.0</v>
      </c>
      <c r="F63" s="8">
        <v>11.0</v>
      </c>
      <c r="G63" s="8">
        <v>0.676</v>
      </c>
      <c r="H63" s="42">
        <v>45601.0</v>
      </c>
      <c r="I63" s="41" t="s">
        <v>5420</v>
      </c>
      <c r="J63" s="41" t="s">
        <v>5520</v>
      </c>
      <c r="K63" s="42">
        <v>45513.0</v>
      </c>
      <c r="L63" s="41" t="s">
        <v>5429</v>
      </c>
      <c r="M63" s="42">
        <v>45476.0</v>
      </c>
      <c r="N63" s="41" t="s">
        <v>5458</v>
      </c>
      <c r="O63" s="14">
        <v>2019.0</v>
      </c>
      <c r="P63" s="27" t="str">
        <f t="shared" si="3"/>
        <v>2</v>
      </c>
    </row>
    <row r="64">
      <c r="A64" s="9" t="s">
        <v>5521</v>
      </c>
      <c r="B64" s="8" t="str">
        <f t="shared" si="13"/>
        <v>Los Angeles Sparks - x</v>
      </c>
      <c r="C64" s="8" t="str">
        <f t="shared" si="2"/>
        <v>Los Angeles Sparks</v>
      </c>
      <c r="D64" s="8" t="s">
        <v>4648</v>
      </c>
      <c r="E64" s="8">
        <v>22.0</v>
      </c>
      <c r="F64" s="8">
        <v>12.0</v>
      </c>
      <c r="G64" s="8">
        <v>0.647</v>
      </c>
      <c r="H64" s="42">
        <v>45571.0</v>
      </c>
      <c r="I64" s="41" t="s">
        <v>5420</v>
      </c>
      <c r="J64" s="41" t="s">
        <v>5520</v>
      </c>
      <c r="K64" s="42">
        <v>45483.0</v>
      </c>
      <c r="L64" s="41" t="s">
        <v>5433</v>
      </c>
      <c r="M64" s="42">
        <v>45476.0</v>
      </c>
      <c r="N64" s="41" t="s">
        <v>5436</v>
      </c>
      <c r="O64" s="14">
        <v>2019.0</v>
      </c>
      <c r="P64" s="27" t="str">
        <f t="shared" si="3"/>
        <v>3</v>
      </c>
    </row>
    <row r="65">
      <c r="A65" s="9" t="s">
        <v>5522</v>
      </c>
      <c r="B65" s="8" t="str">
        <f t="shared" si="13"/>
        <v>Las Vegas Aces - x</v>
      </c>
      <c r="C65" s="8" t="str">
        <f t="shared" si="2"/>
        <v>Las Vegas Aces</v>
      </c>
      <c r="D65" s="8" t="s">
        <v>4646</v>
      </c>
      <c r="E65" s="8">
        <v>21.0</v>
      </c>
      <c r="F65" s="8">
        <v>13.0</v>
      </c>
      <c r="G65" s="8">
        <v>0.618</v>
      </c>
      <c r="H65" s="42">
        <v>45601.0</v>
      </c>
      <c r="I65" s="41" t="s">
        <v>5420</v>
      </c>
      <c r="J65" s="41" t="s">
        <v>5523</v>
      </c>
      <c r="K65" s="42">
        <v>45513.0</v>
      </c>
      <c r="L65" s="41" t="s">
        <v>5425</v>
      </c>
      <c r="M65" s="42">
        <v>45447.0</v>
      </c>
      <c r="N65" s="41" t="s">
        <v>5426</v>
      </c>
      <c r="O65" s="14">
        <v>2019.0</v>
      </c>
      <c r="P65" s="27" t="str">
        <f t="shared" si="3"/>
        <v>4</v>
      </c>
    </row>
    <row r="66">
      <c r="A66" s="9" t="s">
        <v>5524</v>
      </c>
      <c r="B66" s="8" t="str">
        <f t="shared" si="13"/>
        <v>Chicago Sky - x</v>
      </c>
      <c r="C66" s="8" t="str">
        <f t="shared" si="2"/>
        <v>Chicago Sky</v>
      </c>
      <c r="D66" s="8" t="s">
        <v>4634</v>
      </c>
      <c r="E66" s="8">
        <v>20.0</v>
      </c>
      <c r="F66" s="8">
        <v>14.0</v>
      </c>
      <c r="G66" s="8">
        <v>0.588</v>
      </c>
      <c r="H66" s="42">
        <v>45601.0</v>
      </c>
      <c r="I66" s="41" t="s">
        <v>5420</v>
      </c>
      <c r="J66" s="42">
        <v>45631.0</v>
      </c>
      <c r="K66" s="42">
        <v>45513.0</v>
      </c>
      <c r="L66" s="41" t="s">
        <v>5433</v>
      </c>
      <c r="M66" s="42">
        <v>45447.0</v>
      </c>
      <c r="N66" s="41" t="s">
        <v>5421</v>
      </c>
      <c r="O66" s="14">
        <v>2019.0</v>
      </c>
      <c r="P66" s="27" t="str">
        <f t="shared" si="3"/>
        <v>5</v>
      </c>
    </row>
    <row r="67">
      <c r="A67" s="9" t="s">
        <v>5525</v>
      </c>
      <c r="B67" s="8" t="str">
        <f t="shared" si="13"/>
        <v>Seattle Storm - x</v>
      </c>
      <c r="C67" s="8" t="str">
        <f t="shared" si="2"/>
        <v>Seattle Storm</v>
      </c>
      <c r="D67" s="8" t="s">
        <v>4733</v>
      </c>
      <c r="E67" s="8">
        <v>18.0</v>
      </c>
      <c r="F67" s="8">
        <v>16.0</v>
      </c>
      <c r="G67" s="8">
        <v>0.529</v>
      </c>
      <c r="H67" s="42">
        <v>45571.0</v>
      </c>
      <c r="I67" s="41" t="s">
        <v>5420</v>
      </c>
      <c r="J67" s="42">
        <v>45602.0</v>
      </c>
      <c r="K67" s="42">
        <v>45483.0</v>
      </c>
      <c r="L67" s="41" t="s">
        <v>5420</v>
      </c>
      <c r="M67" s="42">
        <v>45417.0</v>
      </c>
      <c r="N67" s="41" t="s">
        <v>5426</v>
      </c>
      <c r="O67" s="14">
        <v>2019.0</v>
      </c>
      <c r="P67" s="27" t="str">
        <f t="shared" si="3"/>
        <v>6</v>
      </c>
    </row>
    <row r="68">
      <c r="A68" s="9" t="s">
        <v>5526</v>
      </c>
      <c r="B68" s="8" t="str">
        <f t="shared" si="13"/>
        <v>Minnesota Lynx - x</v>
      </c>
      <c r="C68" s="8" t="str">
        <f t="shared" si="2"/>
        <v>Minnesota Lynx</v>
      </c>
      <c r="D68" s="8" t="s">
        <v>4630</v>
      </c>
      <c r="E68" s="8">
        <v>18.0</v>
      </c>
      <c r="F68" s="8">
        <v>16.0</v>
      </c>
      <c r="G68" s="8">
        <v>0.529</v>
      </c>
      <c r="H68" s="42">
        <v>45482.0</v>
      </c>
      <c r="I68" s="41" t="s">
        <v>5420</v>
      </c>
      <c r="J68" s="42">
        <v>45602.0</v>
      </c>
      <c r="K68" s="42">
        <v>45483.0</v>
      </c>
      <c r="L68" s="41" t="s">
        <v>5420</v>
      </c>
      <c r="M68" s="42">
        <v>45447.0</v>
      </c>
      <c r="N68" s="41" t="s">
        <v>5421</v>
      </c>
      <c r="O68" s="14">
        <v>2019.0</v>
      </c>
      <c r="P68" s="27" t="str">
        <f t="shared" si="3"/>
        <v>7</v>
      </c>
    </row>
    <row r="69">
      <c r="A69" s="9" t="s">
        <v>5527</v>
      </c>
      <c r="B69" s="8" t="str">
        <f t="shared" si="13"/>
        <v>Phoenix Mercury - x</v>
      </c>
      <c r="C69" s="8" t="str">
        <f t="shared" si="2"/>
        <v>Phoenix Mercury</v>
      </c>
      <c r="D69" s="8" t="s">
        <v>4650</v>
      </c>
      <c r="E69" s="8">
        <v>15.0</v>
      </c>
      <c r="F69" s="8">
        <v>19.0</v>
      </c>
      <c r="G69" s="8">
        <v>0.441</v>
      </c>
      <c r="H69" s="42">
        <v>45423.0</v>
      </c>
      <c r="I69" s="41" t="s">
        <v>5420</v>
      </c>
      <c r="J69" s="42">
        <v>45543.0</v>
      </c>
      <c r="K69" s="42">
        <v>45454.0</v>
      </c>
      <c r="L69" s="41" t="s">
        <v>5429</v>
      </c>
      <c r="M69" s="42">
        <v>45388.0</v>
      </c>
      <c r="N69" s="41" t="s">
        <v>5464</v>
      </c>
      <c r="O69" s="14">
        <v>2019.0</v>
      </c>
      <c r="P69" s="27" t="str">
        <f t="shared" si="3"/>
        <v>8</v>
      </c>
    </row>
    <row r="70">
      <c r="A70" s="9" t="s">
        <v>5528</v>
      </c>
      <c r="B70" s="8" t="str">
        <f t="shared" si="13"/>
        <v>Indiana Fever - o</v>
      </c>
      <c r="C70" s="8" t="str">
        <f t="shared" si="2"/>
        <v>Indiana Fever</v>
      </c>
      <c r="D70" s="8" t="s">
        <v>4638</v>
      </c>
      <c r="E70" s="8">
        <v>13.0</v>
      </c>
      <c r="F70" s="8">
        <v>21.0</v>
      </c>
      <c r="G70" s="8">
        <v>0.382</v>
      </c>
      <c r="H70" s="42">
        <v>45482.0</v>
      </c>
      <c r="I70" s="41" t="s">
        <v>5420</v>
      </c>
      <c r="J70" s="42">
        <v>45483.0</v>
      </c>
      <c r="K70" s="42">
        <v>45454.0</v>
      </c>
      <c r="L70" s="41" t="s">
        <v>5438</v>
      </c>
      <c r="M70" s="42">
        <v>45417.0</v>
      </c>
      <c r="N70" s="41" t="s">
        <v>5455</v>
      </c>
      <c r="O70" s="14">
        <v>2019.0</v>
      </c>
      <c r="P70" s="27" t="str">
        <f t="shared" si="3"/>
        <v>9</v>
      </c>
    </row>
    <row r="71">
      <c r="A71" s="9" t="s">
        <v>5529</v>
      </c>
      <c r="B71" s="8" t="str">
        <f t="shared" ref="B71:B73" si="14">RIGHT(A71, LEN(A71) - 4)</f>
        <v>Dallas Wings - o</v>
      </c>
      <c r="C71" s="8" t="str">
        <f t="shared" si="2"/>
        <v>Dallas Wings</v>
      </c>
      <c r="D71" s="8" t="s">
        <v>4642</v>
      </c>
      <c r="E71" s="8">
        <v>10.0</v>
      </c>
      <c r="F71" s="8">
        <v>24.0</v>
      </c>
      <c r="G71" s="8">
        <v>0.294</v>
      </c>
      <c r="H71" s="42">
        <v>45423.0</v>
      </c>
      <c r="I71" s="41" t="s">
        <v>5420</v>
      </c>
      <c r="J71" s="42">
        <v>45513.0</v>
      </c>
      <c r="K71" s="42">
        <v>45337.0</v>
      </c>
      <c r="L71" s="41" t="s">
        <v>5420</v>
      </c>
      <c r="M71" s="42">
        <v>45358.0</v>
      </c>
      <c r="N71" s="41" t="s">
        <v>5464</v>
      </c>
      <c r="O71" s="14">
        <v>2019.0</v>
      </c>
      <c r="P71" s="27" t="str">
        <f t="shared" si="3"/>
        <v>10</v>
      </c>
    </row>
    <row r="72">
      <c r="A72" s="9" t="s">
        <v>5530</v>
      </c>
      <c r="B72" s="8" t="str">
        <f t="shared" si="14"/>
        <v>New York Liberty - o</v>
      </c>
      <c r="C72" s="8" t="str">
        <f t="shared" si="2"/>
        <v>New York Liberty</v>
      </c>
      <c r="D72" s="8" t="s">
        <v>4628</v>
      </c>
      <c r="E72" s="8">
        <v>10.0</v>
      </c>
      <c r="F72" s="8">
        <v>24.0</v>
      </c>
      <c r="G72" s="8">
        <v>0.294</v>
      </c>
      <c r="H72" s="42">
        <v>45364.0</v>
      </c>
      <c r="I72" s="41" t="s">
        <v>5420</v>
      </c>
      <c r="J72" s="42">
        <v>45395.0</v>
      </c>
      <c r="K72" s="42">
        <v>45454.0</v>
      </c>
      <c r="L72" s="41" t="s">
        <v>5420</v>
      </c>
      <c r="M72" s="42">
        <v>45330.0</v>
      </c>
      <c r="N72" s="41" t="s">
        <v>5426</v>
      </c>
      <c r="O72" s="14">
        <v>2019.0</v>
      </c>
      <c r="P72" s="27" t="str">
        <f t="shared" si="3"/>
        <v>11</v>
      </c>
    </row>
    <row r="73">
      <c r="A73" s="9" t="s">
        <v>5531</v>
      </c>
      <c r="B73" s="8" t="str">
        <f t="shared" si="14"/>
        <v>Atlanta Dream - o</v>
      </c>
      <c r="C73" s="8" t="str">
        <f t="shared" si="2"/>
        <v>Atlanta Dream</v>
      </c>
      <c r="D73" s="8" t="s">
        <v>4632</v>
      </c>
      <c r="E73" s="8">
        <v>8.0</v>
      </c>
      <c r="F73" s="8">
        <v>26.0</v>
      </c>
      <c r="G73" s="8">
        <v>0.235</v>
      </c>
      <c r="H73" s="42">
        <v>45364.0</v>
      </c>
      <c r="I73" s="41" t="s">
        <v>5420</v>
      </c>
      <c r="J73" s="42">
        <v>45424.0</v>
      </c>
      <c r="K73" s="42">
        <v>45365.0</v>
      </c>
      <c r="L73" s="41" t="s">
        <v>5429</v>
      </c>
      <c r="M73" s="42">
        <v>45358.0</v>
      </c>
      <c r="N73" s="41" t="s">
        <v>5421</v>
      </c>
      <c r="O73" s="14">
        <v>2019.0</v>
      </c>
      <c r="P73" s="27" t="str">
        <f t="shared" si="3"/>
        <v>12</v>
      </c>
    </row>
    <row r="74">
      <c r="A74" s="9" t="s">
        <v>5532</v>
      </c>
      <c r="B74" s="8" t="str">
        <f t="shared" ref="B74:B82" si="15">RIGHT(A74, LEN(A74) - 3)</f>
        <v>Seattle Storm - w</v>
      </c>
      <c r="C74" s="8" t="str">
        <f t="shared" si="2"/>
        <v>Seattle Storm</v>
      </c>
      <c r="D74" s="8" t="s">
        <v>4733</v>
      </c>
      <c r="E74" s="8">
        <v>26.0</v>
      </c>
      <c r="F74" s="8">
        <v>8.0</v>
      </c>
      <c r="G74" s="8">
        <v>0.765</v>
      </c>
      <c r="H74" s="42">
        <v>45601.0</v>
      </c>
      <c r="I74" s="41" t="s">
        <v>5420</v>
      </c>
      <c r="J74" s="41" t="s">
        <v>5523</v>
      </c>
      <c r="K74" s="41" t="s">
        <v>5523</v>
      </c>
      <c r="L74" s="42">
        <v>45292.0</v>
      </c>
      <c r="M74" s="42">
        <v>45506.0</v>
      </c>
      <c r="N74" s="41" t="s">
        <v>5436</v>
      </c>
      <c r="O74" s="14">
        <v>2018.0</v>
      </c>
      <c r="P74" s="27" t="str">
        <f t="shared" si="3"/>
        <v>1</v>
      </c>
    </row>
    <row r="75">
      <c r="A75" s="9" t="s">
        <v>5533</v>
      </c>
      <c r="B75" s="8" t="str">
        <f t="shared" si="15"/>
        <v>Atlanta Dream - x</v>
      </c>
      <c r="C75" s="8" t="str">
        <f t="shared" si="2"/>
        <v>Atlanta Dream</v>
      </c>
      <c r="D75" s="8" t="s">
        <v>4632</v>
      </c>
      <c r="E75" s="8">
        <v>23.0</v>
      </c>
      <c r="F75" s="8">
        <v>11.0</v>
      </c>
      <c r="G75" s="8">
        <v>0.676</v>
      </c>
      <c r="H75" s="42">
        <v>45630.0</v>
      </c>
      <c r="I75" s="41" t="s">
        <v>5420</v>
      </c>
      <c r="J75" s="41" t="s">
        <v>5523</v>
      </c>
      <c r="K75" s="42">
        <v>45572.0</v>
      </c>
      <c r="L75" s="41" t="s">
        <v>5420</v>
      </c>
      <c r="M75" s="42">
        <v>45506.0</v>
      </c>
      <c r="N75" s="41" t="s">
        <v>5426</v>
      </c>
      <c r="O75" s="14">
        <v>2018.0</v>
      </c>
      <c r="P75" s="27" t="str">
        <f t="shared" si="3"/>
        <v>2</v>
      </c>
    </row>
    <row r="76">
      <c r="A76" s="9" t="s">
        <v>5534</v>
      </c>
      <c r="B76" s="8" t="str">
        <f t="shared" si="15"/>
        <v>Washington Mystics - x</v>
      </c>
      <c r="C76" s="8" t="str">
        <f t="shared" si="2"/>
        <v>Washington Mystics</v>
      </c>
      <c r="D76" s="8" t="s">
        <v>4640</v>
      </c>
      <c r="E76" s="8">
        <v>22.0</v>
      </c>
      <c r="F76" s="8">
        <v>12.0</v>
      </c>
      <c r="G76" s="8">
        <v>0.647</v>
      </c>
      <c r="H76" s="42">
        <v>45630.0</v>
      </c>
      <c r="I76" s="41" t="s">
        <v>5420</v>
      </c>
      <c r="J76" s="42">
        <v>45631.0</v>
      </c>
      <c r="K76" s="42">
        <v>45572.0</v>
      </c>
      <c r="L76" s="41" t="s">
        <v>5420</v>
      </c>
      <c r="M76" s="42">
        <v>45506.0</v>
      </c>
      <c r="N76" s="41" t="s">
        <v>5421</v>
      </c>
      <c r="O76" s="14">
        <v>2018.0</v>
      </c>
      <c r="P76" s="27" t="str">
        <f t="shared" si="3"/>
        <v>3</v>
      </c>
    </row>
    <row r="77">
      <c r="A77" s="9" t="s">
        <v>5535</v>
      </c>
      <c r="B77" s="8" t="str">
        <f t="shared" si="15"/>
        <v>Connecticut Sun - x</v>
      </c>
      <c r="C77" s="8" t="str">
        <f t="shared" si="2"/>
        <v>Connecticut Sun</v>
      </c>
      <c r="D77" s="8" t="s">
        <v>4680</v>
      </c>
      <c r="E77" s="8">
        <v>21.0</v>
      </c>
      <c r="F77" s="8">
        <v>13.0</v>
      </c>
      <c r="G77" s="8">
        <v>0.618</v>
      </c>
      <c r="H77" s="42">
        <v>45542.0</v>
      </c>
      <c r="I77" s="41" t="s">
        <v>5420</v>
      </c>
      <c r="J77" s="41" t="s">
        <v>5523</v>
      </c>
      <c r="K77" s="42">
        <v>45513.0</v>
      </c>
      <c r="L77" s="41" t="s">
        <v>5420</v>
      </c>
      <c r="M77" s="42">
        <v>45536.0</v>
      </c>
      <c r="N77" s="41" t="s">
        <v>5448</v>
      </c>
      <c r="O77" s="14">
        <v>2018.0</v>
      </c>
      <c r="P77" s="27" t="str">
        <f t="shared" si="3"/>
        <v>4</v>
      </c>
    </row>
    <row r="78">
      <c r="A78" s="9" t="s">
        <v>5536</v>
      </c>
      <c r="B78" s="8" t="str">
        <f t="shared" si="15"/>
        <v>Phoenix Mercury - x</v>
      </c>
      <c r="C78" s="8" t="str">
        <f t="shared" si="2"/>
        <v>Phoenix Mercury</v>
      </c>
      <c r="D78" s="8" t="s">
        <v>4650</v>
      </c>
      <c r="E78" s="8">
        <v>20.0</v>
      </c>
      <c r="F78" s="8">
        <v>14.0</v>
      </c>
      <c r="G78" s="8">
        <v>0.588</v>
      </c>
      <c r="H78" s="42">
        <v>45512.0</v>
      </c>
      <c r="I78" s="41" t="s">
        <v>5420</v>
      </c>
      <c r="J78" s="42">
        <v>45543.0</v>
      </c>
      <c r="K78" s="42">
        <v>45602.0</v>
      </c>
      <c r="L78" s="41" t="s">
        <v>5420</v>
      </c>
      <c r="M78" s="42">
        <v>45417.0</v>
      </c>
      <c r="N78" s="41" t="s">
        <v>5448</v>
      </c>
      <c r="O78" s="14">
        <v>2018.0</v>
      </c>
      <c r="P78" s="27" t="str">
        <f t="shared" si="3"/>
        <v>5</v>
      </c>
    </row>
    <row r="79">
      <c r="A79" s="9" t="s">
        <v>5537</v>
      </c>
      <c r="B79" s="8" t="str">
        <f t="shared" si="15"/>
        <v>Los Angeles Sparks - x</v>
      </c>
      <c r="C79" s="8" t="str">
        <f t="shared" si="2"/>
        <v>Los Angeles Sparks</v>
      </c>
      <c r="D79" s="8" t="s">
        <v>4648</v>
      </c>
      <c r="E79" s="8">
        <v>19.0</v>
      </c>
      <c r="F79" s="8">
        <v>15.0</v>
      </c>
      <c r="G79" s="8">
        <v>0.559</v>
      </c>
      <c r="H79" s="42">
        <v>45542.0</v>
      </c>
      <c r="I79" s="41" t="s">
        <v>5420</v>
      </c>
      <c r="J79" s="42">
        <v>45602.0</v>
      </c>
      <c r="K79" s="42">
        <v>45513.0</v>
      </c>
      <c r="L79" s="41" t="s">
        <v>5433</v>
      </c>
      <c r="M79" s="42">
        <v>45417.0</v>
      </c>
      <c r="N79" s="41" t="s">
        <v>5458</v>
      </c>
      <c r="O79" s="14">
        <v>2018.0</v>
      </c>
      <c r="P79" s="27" t="str">
        <f t="shared" si="3"/>
        <v>6</v>
      </c>
    </row>
    <row r="80">
      <c r="A80" s="9" t="s">
        <v>5538</v>
      </c>
      <c r="B80" s="8" t="str">
        <f t="shared" si="15"/>
        <v>Minnesota Lynx - x</v>
      </c>
      <c r="C80" s="8" t="str">
        <f t="shared" si="2"/>
        <v>Minnesota Lynx</v>
      </c>
      <c r="D80" s="8" t="s">
        <v>4630</v>
      </c>
      <c r="E80" s="8">
        <v>18.0</v>
      </c>
      <c r="F80" s="8">
        <v>16.0</v>
      </c>
      <c r="G80" s="8">
        <v>0.529</v>
      </c>
      <c r="H80" s="42">
        <v>45542.0</v>
      </c>
      <c r="I80" s="41" t="s">
        <v>5420</v>
      </c>
      <c r="J80" s="42">
        <v>45543.0</v>
      </c>
      <c r="K80" s="42">
        <v>45543.0</v>
      </c>
      <c r="L80" s="41" t="s">
        <v>5420</v>
      </c>
      <c r="M80" s="42">
        <v>45388.0</v>
      </c>
      <c r="N80" s="41" t="s">
        <v>5426</v>
      </c>
      <c r="O80" s="14">
        <v>2018.0</v>
      </c>
      <c r="P80" s="27" t="str">
        <f t="shared" si="3"/>
        <v>7</v>
      </c>
    </row>
    <row r="81">
      <c r="A81" s="9" t="s">
        <v>5539</v>
      </c>
      <c r="B81" s="8" t="str">
        <f t="shared" si="15"/>
        <v>Dallas Wings - x</v>
      </c>
      <c r="C81" s="8" t="str">
        <f t="shared" si="2"/>
        <v>Dallas Wings</v>
      </c>
      <c r="D81" s="8" t="s">
        <v>4642</v>
      </c>
      <c r="E81" s="8">
        <v>15.0</v>
      </c>
      <c r="F81" s="8">
        <v>19.0</v>
      </c>
      <c r="G81" s="8">
        <v>0.441</v>
      </c>
      <c r="H81" s="42">
        <v>45482.0</v>
      </c>
      <c r="I81" s="41" t="s">
        <v>5420</v>
      </c>
      <c r="J81" s="42">
        <v>45572.0</v>
      </c>
      <c r="K81" s="42">
        <v>45424.0</v>
      </c>
      <c r="L81" s="41" t="s">
        <v>5420</v>
      </c>
      <c r="M81" s="42">
        <v>45300.0</v>
      </c>
      <c r="N81" s="41" t="s">
        <v>5421</v>
      </c>
      <c r="O81" s="14">
        <v>2018.0</v>
      </c>
      <c r="P81" s="27" t="str">
        <f t="shared" si="3"/>
        <v>8</v>
      </c>
    </row>
    <row r="82">
      <c r="A82" s="9" t="s">
        <v>5540</v>
      </c>
      <c r="B82" s="8" t="str">
        <f t="shared" si="15"/>
        <v>Las Vegas Aces - o</v>
      </c>
      <c r="C82" s="8" t="str">
        <f t="shared" si="2"/>
        <v>Las Vegas Aces</v>
      </c>
      <c r="D82" s="8" t="s">
        <v>4646</v>
      </c>
      <c r="E82" s="8">
        <v>14.0</v>
      </c>
      <c r="F82" s="8">
        <v>20.0</v>
      </c>
      <c r="G82" s="8">
        <v>0.412</v>
      </c>
      <c r="H82" s="42">
        <v>45394.0</v>
      </c>
      <c r="I82" s="41" t="s">
        <v>5420</v>
      </c>
      <c r="J82" s="42">
        <v>45513.0</v>
      </c>
      <c r="K82" s="42">
        <v>45454.0</v>
      </c>
      <c r="L82" s="41" t="s">
        <v>5433</v>
      </c>
      <c r="M82" s="42">
        <v>45358.0</v>
      </c>
      <c r="N82" s="41" t="s">
        <v>5458</v>
      </c>
      <c r="O82" s="14">
        <v>2018.0</v>
      </c>
      <c r="P82" s="27" t="str">
        <f t="shared" si="3"/>
        <v>9</v>
      </c>
    </row>
    <row r="83">
      <c r="A83" s="9" t="s">
        <v>5541</v>
      </c>
      <c r="B83" s="8" t="str">
        <f t="shared" ref="B83:B85" si="16">RIGHT(A83, LEN(A83) - 4)</f>
        <v>Chicago Sky - o</v>
      </c>
      <c r="C83" s="8" t="str">
        <f t="shared" si="2"/>
        <v>Chicago Sky</v>
      </c>
      <c r="D83" s="8" t="s">
        <v>4634</v>
      </c>
      <c r="E83" s="8">
        <v>13.0</v>
      </c>
      <c r="F83" s="8">
        <v>21.0</v>
      </c>
      <c r="G83" s="8">
        <v>0.382</v>
      </c>
      <c r="H83" s="42">
        <v>45453.0</v>
      </c>
      <c r="I83" s="41" t="s">
        <v>5420</v>
      </c>
      <c r="J83" s="42">
        <v>45483.0</v>
      </c>
      <c r="K83" s="42">
        <v>45454.0</v>
      </c>
      <c r="L83" s="42">
        <v>45293.0</v>
      </c>
      <c r="M83" s="42">
        <v>45417.0</v>
      </c>
      <c r="N83" s="41" t="s">
        <v>5421</v>
      </c>
      <c r="O83" s="14">
        <v>2018.0</v>
      </c>
      <c r="P83" s="27" t="str">
        <f t="shared" si="3"/>
        <v>10</v>
      </c>
    </row>
    <row r="84">
      <c r="A84" s="9" t="s">
        <v>5542</v>
      </c>
      <c r="B84" s="8" t="str">
        <f t="shared" si="16"/>
        <v>New York Liberty - o</v>
      </c>
      <c r="C84" s="8" t="str">
        <f t="shared" si="2"/>
        <v>New York Liberty</v>
      </c>
      <c r="D84" s="8" t="s">
        <v>4628</v>
      </c>
      <c r="E84" s="8">
        <v>7.0</v>
      </c>
      <c r="F84" s="8">
        <v>27.0</v>
      </c>
      <c r="G84" s="8">
        <v>0.206</v>
      </c>
      <c r="H84" s="42">
        <v>45453.0</v>
      </c>
      <c r="I84" s="41" t="s">
        <v>5420</v>
      </c>
      <c r="J84" s="42">
        <v>45395.0</v>
      </c>
      <c r="K84" s="42">
        <v>45365.0</v>
      </c>
      <c r="L84" s="41" t="s">
        <v>5425</v>
      </c>
      <c r="M84" s="41" t="s">
        <v>5466</v>
      </c>
      <c r="N84" s="41" t="s">
        <v>5543</v>
      </c>
      <c r="O84" s="14">
        <v>2018.0</v>
      </c>
      <c r="P84" s="27" t="str">
        <f t="shared" si="3"/>
        <v>11</v>
      </c>
    </row>
    <row r="85">
      <c r="A85" s="9" t="s">
        <v>5544</v>
      </c>
      <c r="B85" s="8" t="str">
        <f t="shared" si="16"/>
        <v>Indiana Fever - o</v>
      </c>
      <c r="C85" s="8" t="str">
        <f t="shared" si="2"/>
        <v>Indiana Fever</v>
      </c>
      <c r="D85" s="8" t="s">
        <v>4638</v>
      </c>
      <c r="E85" s="8">
        <v>6.0</v>
      </c>
      <c r="F85" s="8">
        <v>28.0</v>
      </c>
      <c r="G85" s="8">
        <v>0.176</v>
      </c>
      <c r="H85" s="42">
        <v>45364.0</v>
      </c>
      <c r="I85" s="41" t="s">
        <v>5420</v>
      </c>
      <c r="J85" s="42">
        <v>45337.0</v>
      </c>
      <c r="K85" s="42">
        <v>45395.0</v>
      </c>
      <c r="L85" s="41" t="s">
        <v>5453</v>
      </c>
      <c r="M85" s="42">
        <v>45358.0</v>
      </c>
      <c r="N85" s="41" t="s">
        <v>5426</v>
      </c>
      <c r="O85" s="14">
        <v>2018.0</v>
      </c>
      <c r="P85" s="27" t="str">
        <f t="shared" si="3"/>
        <v>12</v>
      </c>
    </row>
    <row r="86">
      <c r="A86" s="9" t="s">
        <v>5545</v>
      </c>
      <c r="E86" s="8">
        <v>27.0</v>
      </c>
      <c r="F86" s="8">
        <v>7.0</v>
      </c>
      <c r="G86" s="8">
        <v>0.794</v>
      </c>
      <c r="H86" s="41" t="s">
        <v>5490</v>
      </c>
      <c r="I86" s="41" t="s">
        <v>5420</v>
      </c>
      <c r="J86" s="41" t="s">
        <v>5520</v>
      </c>
      <c r="K86" s="42">
        <v>45631.0</v>
      </c>
      <c r="L86" s="41" t="s">
        <v>5420</v>
      </c>
      <c r="M86" s="42">
        <v>45447.0</v>
      </c>
      <c r="N86" s="41" t="s">
        <v>5436</v>
      </c>
      <c r="O86" s="14">
        <v>2017.0</v>
      </c>
    </row>
    <row r="87">
      <c r="A87" s="9" t="s">
        <v>5546</v>
      </c>
      <c r="E87" s="8">
        <v>26.0</v>
      </c>
      <c r="F87" s="8">
        <v>8.0</v>
      </c>
      <c r="G87" s="8">
        <v>0.765</v>
      </c>
      <c r="H87" s="42">
        <v>45630.0</v>
      </c>
      <c r="I87" s="41" t="s">
        <v>5420</v>
      </c>
      <c r="J87" s="41" t="s">
        <v>5547</v>
      </c>
      <c r="K87" s="42">
        <v>45572.0</v>
      </c>
      <c r="L87" s="41" t="s">
        <v>5433</v>
      </c>
      <c r="M87" s="42">
        <v>45506.0</v>
      </c>
      <c r="N87" s="41" t="s">
        <v>5548</v>
      </c>
      <c r="O87" s="14">
        <v>2017.0</v>
      </c>
    </row>
    <row r="88">
      <c r="A88" s="9" t="s">
        <v>5549</v>
      </c>
      <c r="E88" s="8">
        <v>22.0</v>
      </c>
      <c r="F88" s="8">
        <v>12.0</v>
      </c>
      <c r="G88" s="8">
        <v>0.647</v>
      </c>
      <c r="H88" s="42">
        <v>45601.0</v>
      </c>
      <c r="I88" s="41" t="s">
        <v>5420</v>
      </c>
      <c r="J88" s="41" t="s">
        <v>5523</v>
      </c>
      <c r="K88" s="42">
        <v>45543.0</v>
      </c>
      <c r="L88" s="41" t="s">
        <v>5433</v>
      </c>
      <c r="M88" s="41" t="s">
        <v>5487</v>
      </c>
      <c r="N88" s="41" t="s">
        <v>5550</v>
      </c>
      <c r="O88" s="14">
        <v>2017.0</v>
      </c>
    </row>
    <row r="89">
      <c r="A89" s="9" t="s">
        <v>5551</v>
      </c>
      <c r="E89" s="8">
        <v>21.0</v>
      </c>
      <c r="F89" s="8">
        <v>13.0</v>
      </c>
      <c r="G89" s="8">
        <v>0.618</v>
      </c>
      <c r="H89" s="42">
        <v>45571.0</v>
      </c>
      <c r="I89" s="41" t="s">
        <v>5420</v>
      </c>
      <c r="J89" s="42">
        <v>45631.0</v>
      </c>
      <c r="K89" s="42">
        <v>45543.0</v>
      </c>
      <c r="L89" s="41" t="s">
        <v>5420</v>
      </c>
      <c r="M89" s="42">
        <v>45447.0</v>
      </c>
      <c r="N89" s="41" t="s">
        <v>5458</v>
      </c>
      <c r="O89" s="14">
        <v>2017.0</v>
      </c>
    </row>
    <row r="90">
      <c r="A90" s="9" t="s">
        <v>5552</v>
      </c>
      <c r="E90" s="8">
        <v>18.0</v>
      </c>
      <c r="F90" s="8">
        <v>16.0</v>
      </c>
      <c r="G90" s="8">
        <v>0.529</v>
      </c>
      <c r="H90" s="42">
        <v>45482.0</v>
      </c>
      <c r="I90" s="41" t="s">
        <v>5420</v>
      </c>
      <c r="J90" s="42">
        <v>45543.0</v>
      </c>
      <c r="K90" s="42">
        <v>45543.0</v>
      </c>
      <c r="L90" s="42">
        <v>45323.0</v>
      </c>
      <c r="M90" s="42">
        <v>45417.0</v>
      </c>
      <c r="N90" s="41" t="s">
        <v>5436</v>
      </c>
      <c r="O90" s="14">
        <v>2017.0</v>
      </c>
    </row>
    <row r="91">
      <c r="A91" s="9" t="s">
        <v>5553</v>
      </c>
      <c r="E91" s="8">
        <v>18.0</v>
      </c>
      <c r="F91" s="8">
        <v>16.0</v>
      </c>
      <c r="G91" s="8">
        <v>0.529</v>
      </c>
      <c r="H91" s="42">
        <v>45630.0</v>
      </c>
      <c r="I91" s="41" t="s">
        <v>5420</v>
      </c>
      <c r="J91" s="42">
        <v>45602.0</v>
      </c>
      <c r="K91" s="42">
        <v>45483.0</v>
      </c>
      <c r="L91" s="41" t="s">
        <v>5425</v>
      </c>
      <c r="M91" s="42">
        <v>45388.0</v>
      </c>
      <c r="N91" s="41" t="s">
        <v>5421</v>
      </c>
      <c r="O91" s="14">
        <v>2017.0</v>
      </c>
    </row>
    <row r="92">
      <c r="A92" s="9" t="s">
        <v>5554</v>
      </c>
      <c r="E92" s="8">
        <v>16.0</v>
      </c>
      <c r="F92" s="8">
        <v>18.0</v>
      </c>
      <c r="G92" s="8">
        <v>0.471</v>
      </c>
      <c r="H92" s="42">
        <v>45482.0</v>
      </c>
      <c r="I92" s="41" t="s">
        <v>5420</v>
      </c>
      <c r="J92" s="42">
        <v>45572.0</v>
      </c>
      <c r="K92" s="42">
        <v>45454.0</v>
      </c>
      <c r="L92" s="42">
        <v>45293.0</v>
      </c>
      <c r="M92" s="42">
        <v>45417.0</v>
      </c>
      <c r="N92" s="41" t="s">
        <v>5421</v>
      </c>
      <c r="O92" s="14">
        <v>2017.0</v>
      </c>
    </row>
    <row r="93">
      <c r="A93" s="9" t="s">
        <v>5555</v>
      </c>
      <c r="E93" s="8">
        <v>15.0</v>
      </c>
      <c r="F93" s="8">
        <v>19.0</v>
      </c>
      <c r="G93" s="8">
        <v>0.441</v>
      </c>
      <c r="H93" s="42">
        <v>45512.0</v>
      </c>
      <c r="I93" s="41" t="s">
        <v>5420</v>
      </c>
      <c r="J93" s="42">
        <v>45572.0</v>
      </c>
      <c r="K93" s="42">
        <v>45424.0</v>
      </c>
      <c r="L93" s="41" t="s">
        <v>5453</v>
      </c>
      <c r="M93" s="42">
        <v>45417.0</v>
      </c>
      <c r="N93" s="41" t="s">
        <v>5426</v>
      </c>
      <c r="O93" s="14">
        <v>2017.0</v>
      </c>
    </row>
    <row r="94">
      <c r="A94" s="9" t="s">
        <v>5556</v>
      </c>
      <c r="E94" s="8">
        <v>12.0</v>
      </c>
      <c r="F94" s="8">
        <v>22.0</v>
      </c>
      <c r="G94" s="8">
        <v>0.353</v>
      </c>
      <c r="H94" s="42">
        <v>45453.0</v>
      </c>
      <c r="I94" s="41" t="s">
        <v>5420</v>
      </c>
      <c r="J94" s="42">
        <v>45395.0</v>
      </c>
      <c r="K94" s="42">
        <v>45513.0</v>
      </c>
      <c r="L94" s="42">
        <v>45293.0</v>
      </c>
      <c r="M94" s="42">
        <v>45388.0</v>
      </c>
      <c r="N94" s="41" t="s">
        <v>5464</v>
      </c>
      <c r="O94" s="14">
        <v>2017.0</v>
      </c>
    </row>
    <row r="95">
      <c r="A95" s="9" t="s">
        <v>5557</v>
      </c>
      <c r="E95" s="8">
        <v>12.0</v>
      </c>
      <c r="F95" s="8">
        <v>22.0</v>
      </c>
      <c r="G95" s="8">
        <v>0.353</v>
      </c>
      <c r="H95" s="42">
        <v>45423.0</v>
      </c>
      <c r="I95" s="41" t="s">
        <v>5420</v>
      </c>
      <c r="J95" s="42">
        <v>45543.0</v>
      </c>
      <c r="K95" s="42">
        <v>45365.0</v>
      </c>
      <c r="L95" s="42">
        <v>45352.0</v>
      </c>
      <c r="M95" s="42">
        <v>45330.0</v>
      </c>
      <c r="N95" s="41" t="s">
        <v>5458</v>
      </c>
      <c r="O95" s="14">
        <v>2017.0</v>
      </c>
    </row>
    <row r="96">
      <c r="A96" s="9" t="s">
        <v>5558</v>
      </c>
      <c r="E96" s="8">
        <v>9.0</v>
      </c>
      <c r="F96" s="8">
        <v>25.0</v>
      </c>
      <c r="G96" s="8">
        <v>0.265</v>
      </c>
      <c r="H96" s="42">
        <v>45394.0</v>
      </c>
      <c r="I96" s="41" t="s">
        <v>5420</v>
      </c>
      <c r="J96" s="42">
        <v>45454.0</v>
      </c>
      <c r="K96" s="42">
        <v>45365.0</v>
      </c>
      <c r="L96" s="41" t="s">
        <v>5438</v>
      </c>
      <c r="M96" s="42">
        <v>45300.0</v>
      </c>
      <c r="N96" s="41" t="s">
        <v>5516</v>
      </c>
      <c r="O96" s="14">
        <v>2017.0</v>
      </c>
    </row>
    <row r="97">
      <c r="A97" s="9" t="s">
        <v>5559</v>
      </c>
      <c r="E97" s="8">
        <v>8.0</v>
      </c>
      <c r="F97" s="8">
        <v>26.0</v>
      </c>
      <c r="G97" s="8">
        <v>0.235</v>
      </c>
      <c r="H97" s="42">
        <v>45306.0</v>
      </c>
      <c r="I97" s="41" t="s">
        <v>5420</v>
      </c>
      <c r="J97" s="42">
        <v>45454.0</v>
      </c>
      <c r="K97" s="42">
        <v>45337.0</v>
      </c>
      <c r="L97" s="42">
        <v>45292.0</v>
      </c>
      <c r="M97" s="42">
        <v>45417.0</v>
      </c>
      <c r="N97" s="41" t="s">
        <v>5426</v>
      </c>
      <c r="O97" s="14">
        <v>2017.0</v>
      </c>
    </row>
    <row r="98">
      <c r="A98" s="9" t="s">
        <v>5560</v>
      </c>
      <c r="E98" s="8">
        <v>28.0</v>
      </c>
      <c r="F98" s="8">
        <v>6.0</v>
      </c>
      <c r="G98" s="8">
        <v>0.824</v>
      </c>
      <c r="H98" s="41" t="s">
        <v>5486</v>
      </c>
      <c r="I98" s="41" t="s">
        <v>5420</v>
      </c>
      <c r="J98" s="41" t="s">
        <v>5520</v>
      </c>
      <c r="K98" s="41" t="s">
        <v>5523</v>
      </c>
      <c r="L98" s="42">
        <v>45294.0</v>
      </c>
      <c r="M98" s="42">
        <v>45506.0</v>
      </c>
      <c r="N98" s="41" t="s">
        <v>5455</v>
      </c>
      <c r="O98" s="14">
        <v>2016.0</v>
      </c>
    </row>
    <row r="99">
      <c r="A99" s="9" t="s">
        <v>5561</v>
      </c>
      <c r="E99" s="8">
        <v>26.0</v>
      </c>
      <c r="F99" s="8">
        <v>8.0</v>
      </c>
      <c r="G99" s="8">
        <v>0.765</v>
      </c>
      <c r="H99" s="42">
        <v>45601.0</v>
      </c>
      <c r="I99" s="41" t="s">
        <v>5420</v>
      </c>
      <c r="J99" s="41" t="s">
        <v>5518</v>
      </c>
      <c r="K99" s="42">
        <v>45631.0</v>
      </c>
      <c r="L99" s="41" t="s">
        <v>5425</v>
      </c>
      <c r="M99" s="42">
        <v>45417.0</v>
      </c>
      <c r="N99" s="41" t="s">
        <v>5455</v>
      </c>
      <c r="O99" s="14">
        <v>2016.0</v>
      </c>
    </row>
    <row r="100">
      <c r="A100" s="9" t="s">
        <v>5562</v>
      </c>
      <c r="E100" s="8">
        <v>21.0</v>
      </c>
      <c r="F100" s="8">
        <v>13.0</v>
      </c>
      <c r="G100" s="8">
        <v>0.618</v>
      </c>
      <c r="H100" s="42">
        <v>45601.0</v>
      </c>
      <c r="I100" s="41" t="s">
        <v>5420</v>
      </c>
      <c r="J100" s="42">
        <v>45572.0</v>
      </c>
      <c r="K100" s="42">
        <v>45602.0</v>
      </c>
      <c r="L100" s="42">
        <v>45354.0</v>
      </c>
      <c r="M100" s="42">
        <v>45388.0</v>
      </c>
      <c r="N100" s="41" t="s">
        <v>5482</v>
      </c>
      <c r="O100" s="14">
        <v>2016.0</v>
      </c>
    </row>
    <row r="101">
      <c r="A101" s="9" t="s">
        <v>5563</v>
      </c>
      <c r="E101" s="8">
        <v>18.0</v>
      </c>
      <c r="F101" s="8">
        <v>16.0</v>
      </c>
      <c r="G101" s="8">
        <v>0.529</v>
      </c>
      <c r="H101" s="42">
        <v>45512.0</v>
      </c>
      <c r="I101" s="41" t="s">
        <v>5420</v>
      </c>
      <c r="J101" s="42">
        <v>45602.0</v>
      </c>
      <c r="K101" s="42">
        <v>45483.0</v>
      </c>
      <c r="L101" s="42">
        <v>45323.0</v>
      </c>
      <c r="M101" s="42">
        <v>45476.0</v>
      </c>
      <c r="N101" s="41" t="s">
        <v>5421</v>
      </c>
      <c r="O101" s="14">
        <v>2016.0</v>
      </c>
    </row>
    <row r="102">
      <c r="A102" s="9" t="s">
        <v>5564</v>
      </c>
      <c r="E102" s="8">
        <v>17.0</v>
      </c>
      <c r="F102" s="8">
        <v>17.0</v>
      </c>
      <c r="G102" s="8">
        <v>0.5</v>
      </c>
      <c r="H102" s="42">
        <v>45512.0</v>
      </c>
      <c r="I102" s="41" t="s">
        <v>5420</v>
      </c>
      <c r="J102" s="42">
        <v>45513.0</v>
      </c>
      <c r="K102" s="42">
        <v>45543.0</v>
      </c>
      <c r="L102" s="41" t="s">
        <v>5438</v>
      </c>
      <c r="M102" s="42">
        <v>45417.0</v>
      </c>
      <c r="N102" s="41" t="s">
        <v>5426</v>
      </c>
      <c r="O102" s="14">
        <v>2016.0</v>
      </c>
    </row>
    <row r="103">
      <c r="A103" s="9" t="s">
        <v>5565</v>
      </c>
      <c r="E103" s="8">
        <v>17.0</v>
      </c>
      <c r="F103" s="8">
        <v>17.0</v>
      </c>
      <c r="G103" s="8">
        <v>0.5</v>
      </c>
      <c r="H103" s="42">
        <v>45542.0</v>
      </c>
      <c r="I103" s="41" t="s">
        <v>5420</v>
      </c>
      <c r="J103" s="42">
        <v>45602.0</v>
      </c>
      <c r="K103" s="42">
        <v>45454.0</v>
      </c>
      <c r="L103" s="42">
        <v>45383.0</v>
      </c>
      <c r="M103" s="42">
        <v>45417.0</v>
      </c>
      <c r="N103" s="41" t="s">
        <v>5421</v>
      </c>
      <c r="O103" s="14">
        <v>2016.0</v>
      </c>
    </row>
    <row r="104">
      <c r="A104" s="9" t="s">
        <v>5566</v>
      </c>
      <c r="E104" s="8">
        <v>16.0</v>
      </c>
      <c r="F104" s="8">
        <v>18.0</v>
      </c>
      <c r="G104" s="8">
        <v>0.471</v>
      </c>
      <c r="H104" s="42">
        <v>45482.0</v>
      </c>
      <c r="I104" s="41" t="s">
        <v>5420</v>
      </c>
      <c r="J104" s="42">
        <v>45572.0</v>
      </c>
      <c r="K104" s="42">
        <v>45454.0</v>
      </c>
      <c r="L104" s="41" t="s">
        <v>5429</v>
      </c>
      <c r="M104" s="42">
        <v>45476.0</v>
      </c>
      <c r="N104" s="41" t="s">
        <v>5426</v>
      </c>
      <c r="O104" s="14">
        <v>2016.0</v>
      </c>
    </row>
    <row r="105">
      <c r="A105" s="9" t="s">
        <v>5567</v>
      </c>
      <c r="E105" s="8">
        <v>16.0</v>
      </c>
      <c r="F105" s="8">
        <v>18.0</v>
      </c>
      <c r="G105" s="8">
        <v>0.471</v>
      </c>
      <c r="H105" s="42">
        <v>45453.0</v>
      </c>
      <c r="I105" s="41" t="s">
        <v>5420</v>
      </c>
      <c r="J105" s="42">
        <v>45602.0</v>
      </c>
      <c r="K105" s="42">
        <v>45424.0</v>
      </c>
      <c r="L105" s="42">
        <v>45292.0</v>
      </c>
      <c r="M105" s="42">
        <v>45447.0</v>
      </c>
      <c r="N105" s="41" t="s">
        <v>5455</v>
      </c>
      <c r="O105" s="14">
        <v>2016.0</v>
      </c>
    </row>
    <row r="106">
      <c r="A106" s="9" t="s">
        <v>5568</v>
      </c>
      <c r="E106" s="8">
        <v>14.0</v>
      </c>
      <c r="F106" s="8">
        <v>20.0</v>
      </c>
      <c r="G106" s="8">
        <v>0.412</v>
      </c>
      <c r="H106" s="42">
        <v>45394.0</v>
      </c>
      <c r="I106" s="41" t="s">
        <v>5420</v>
      </c>
      <c r="J106" s="42">
        <v>45513.0</v>
      </c>
      <c r="K106" s="42">
        <v>45454.0</v>
      </c>
      <c r="L106" s="42">
        <v>45294.0</v>
      </c>
      <c r="M106" s="42">
        <v>45447.0</v>
      </c>
      <c r="N106" s="41" t="s">
        <v>5436</v>
      </c>
      <c r="O106" s="14">
        <v>2016.0</v>
      </c>
    </row>
    <row r="107">
      <c r="A107" s="9" t="s">
        <v>5569</v>
      </c>
      <c r="E107" s="8">
        <v>13.0</v>
      </c>
      <c r="F107" s="8">
        <v>21.0</v>
      </c>
      <c r="G107" s="8">
        <v>0.382</v>
      </c>
      <c r="H107" s="42">
        <v>45512.0</v>
      </c>
      <c r="I107" s="41" t="s">
        <v>5420</v>
      </c>
      <c r="J107" s="42">
        <v>45424.0</v>
      </c>
      <c r="K107" s="42">
        <v>45513.0</v>
      </c>
      <c r="L107" s="42">
        <v>45352.0</v>
      </c>
      <c r="M107" s="42">
        <v>45388.0</v>
      </c>
      <c r="N107" s="41" t="s">
        <v>5458</v>
      </c>
      <c r="O107" s="14">
        <v>2016.0</v>
      </c>
    </row>
    <row r="108">
      <c r="A108" s="9" t="s">
        <v>5570</v>
      </c>
      <c r="E108" s="8">
        <v>11.0</v>
      </c>
      <c r="F108" s="8">
        <v>23.0</v>
      </c>
      <c r="G108" s="8">
        <v>0.324</v>
      </c>
      <c r="H108" s="42">
        <v>45512.0</v>
      </c>
      <c r="I108" s="41" t="s">
        <v>5420</v>
      </c>
      <c r="J108" s="42">
        <v>45454.0</v>
      </c>
      <c r="K108" s="42">
        <v>45424.0</v>
      </c>
      <c r="L108" s="42">
        <v>45324.0</v>
      </c>
      <c r="M108" s="42">
        <v>45330.0</v>
      </c>
      <c r="N108" s="41" t="s">
        <v>5458</v>
      </c>
      <c r="O108" s="14">
        <v>2016.0</v>
      </c>
    </row>
    <row r="109">
      <c r="A109" s="9" t="s">
        <v>5571</v>
      </c>
      <c r="E109" s="8">
        <v>7.0</v>
      </c>
      <c r="F109" s="8">
        <v>27.0</v>
      </c>
      <c r="G109" s="8">
        <v>0.206</v>
      </c>
      <c r="H109" s="42">
        <v>45306.0</v>
      </c>
      <c r="I109" s="41" t="s">
        <v>5420</v>
      </c>
      <c r="J109" s="42">
        <v>45395.0</v>
      </c>
      <c r="K109" s="42">
        <v>45365.0</v>
      </c>
      <c r="L109" s="42">
        <v>45293.0</v>
      </c>
      <c r="M109" s="42">
        <v>45330.0</v>
      </c>
      <c r="N109" s="41" t="s">
        <v>5458</v>
      </c>
      <c r="O109" s="14">
        <v>2016.0</v>
      </c>
    </row>
    <row r="110">
      <c r="A110" s="9" t="s">
        <v>5572</v>
      </c>
      <c r="E110" s="8">
        <v>23.0</v>
      </c>
      <c r="F110" s="8">
        <v>11.0</v>
      </c>
      <c r="G110" s="8">
        <v>0.676</v>
      </c>
      <c r="H110" s="41" t="s">
        <v>5573</v>
      </c>
      <c r="I110" s="41" t="s">
        <v>5420</v>
      </c>
      <c r="J110" s="42">
        <v>45631.0</v>
      </c>
      <c r="K110" s="42">
        <v>45602.0</v>
      </c>
      <c r="L110" s="41" t="s">
        <v>5425</v>
      </c>
      <c r="M110" s="42">
        <v>45447.0</v>
      </c>
      <c r="N110" s="41" t="s">
        <v>5458</v>
      </c>
      <c r="O110" s="14">
        <v>2015.0</v>
      </c>
    </row>
    <row r="111">
      <c r="A111" s="9" t="s">
        <v>5574</v>
      </c>
      <c r="E111" s="8">
        <v>22.0</v>
      </c>
      <c r="F111" s="8">
        <v>12.0</v>
      </c>
      <c r="G111" s="8">
        <v>0.647</v>
      </c>
      <c r="H111" s="41" t="s">
        <v>5575</v>
      </c>
      <c r="I111" s="41" t="s">
        <v>5420</v>
      </c>
      <c r="J111" s="41" t="s">
        <v>5523</v>
      </c>
      <c r="K111" s="42">
        <v>45543.0</v>
      </c>
      <c r="L111" s="41" t="s">
        <v>5429</v>
      </c>
      <c r="M111" s="42">
        <v>45388.0</v>
      </c>
      <c r="N111" s="41" t="s">
        <v>5421</v>
      </c>
      <c r="O111" s="14">
        <v>2015.0</v>
      </c>
    </row>
    <row r="112">
      <c r="A112" s="9" t="s">
        <v>5576</v>
      </c>
      <c r="E112" s="8">
        <v>20.0</v>
      </c>
      <c r="F112" s="8">
        <v>14.0</v>
      </c>
      <c r="G112" s="8">
        <v>0.588</v>
      </c>
      <c r="H112" s="41" t="s">
        <v>5577</v>
      </c>
      <c r="I112" s="41" t="s">
        <v>5420</v>
      </c>
      <c r="J112" s="41" t="s">
        <v>5523</v>
      </c>
      <c r="K112" s="42">
        <v>45483.0</v>
      </c>
      <c r="L112" s="42">
        <v>45352.0</v>
      </c>
      <c r="M112" s="42">
        <v>45417.0</v>
      </c>
      <c r="N112" s="41" t="s">
        <v>5421</v>
      </c>
      <c r="O112" s="14">
        <v>2015.0</v>
      </c>
    </row>
    <row r="113">
      <c r="A113" s="9" t="s">
        <v>5578</v>
      </c>
      <c r="E113" s="8">
        <v>21.0</v>
      </c>
      <c r="F113" s="8">
        <v>13.0</v>
      </c>
      <c r="G113" s="8">
        <v>0.618</v>
      </c>
      <c r="H113" s="41" t="s">
        <v>5579</v>
      </c>
      <c r="I113" s="41" t="s">
        <v>5420</v>
      </c>
      <c r="J113" s="41" t="s">
        <v>5523</v>
      </c>
      <c r="K113" s="42">
        <v>45513.0</v>
      </c>
      <c r="L113" s="42">
        <v>45323.0</v>
      </c>
      <c r="M113" s="42">
        <v>45476.0</v>
      </c>
      <c r="N113" s="41" t="s">
        <v>5421</v>
      </c>
      <c r="O113" s="14">
        <v>2015.0</v>
      </c>
    </row>
    <row r="114">
      <c r="A114" s="9" t="s">
        <v>5580</v>
      </c>
      <c r="E114" s="8">
        <v>18.0</v>
      </c>
      <c r="F114" s="8">
        <v>16.0</v>
      </c>
      <c r="G114" s="8">
        <v>0.529</v>
      </c>
      <c r="H114" s="42">
        <v>45607.0</v>
      </c>
      <c r="I114" s="41" t="s">
        <v>5420</v>
      </c>
      <c r="J114" s="42">
        <v>45631.0</v>
      </c>
      <c r="K114" s="42">
        <v>45454.0</v>
      </c>
      <c r="L114" s="42">
        <v>45292.0</v>
      </c>
      <c r="M114" s="42">
        <v>45506.0</v>
      </c>
      <c r="N114" s="41" t="s">
        <v>5426</v>
      </c>
      <c r="O114" s="14">
        <v>2015.0</v>
      </c>
    </row>
    <row r="115">
      <c r="A115" s="9" t="s">
        <v>5581</v>
      </c>
      <c r="E115" s="8">
        <v>20.0</v>
      </c>
      <c r="F115" s="8">
        <v>14.0</v>
      </c>
      <c r="G115" s="8">
        <v>0.588</v>
      </c>
      <c r="H115" s="41" t="s">
        <v>5573</v>
      </c>
      <c r="I115" s="41" t="s">
        <v>5420</v>
      </c>
      <c r="J115" s="42">
        <v>45602.0</v>
      </c>
      <c r="K115" s="42">
        <v>45543.0</v>
      </c>
      <c r="L115" s="42">
        <v>45292.0</v>
      </c>
      <c r="M115" s="42">
        <v>45417.0</v>
      </c>
      <c r="N115" s="41" t="s">
        <v>5455</v>
      </c>
      <c r="O115" s="14">
        <v>2015.0</v>
      </c>
    </row>
    <row r="116">
      <c r="A116" s="9" t="s">
        <v>5582</v>
      </c>
      <c r="E116" s="8">
        <v>14.0</v>
      </c>
      <c r="F116" s="8">
        <v>20.0</v>
      </c>
      <c r="G116" s="8">
        <v>0.412</v>
      </c>
      <c r="H116" s="42">
        <v>45577.0</v>
      </c>
      <c r="I116" s="41" t="s">
        <v>5420</v>
      </c>
      <c r="J116" s="42">
        <v>45543.0</v>
      </c>
      <c r="K116" s="42">
        <v>45424.0</v>
      </c>
      <c r="L116" s="41" t="s">
        <v>5438</v>
      </c>
      <c r="M116" s="42">
        <v>45447.0</v>
      </c>
      <c r="N116" s="41" t="s">
        <v>5458</v>
      </c>
      <c r="O116" s="14">
        <v>2015.0</v>
      </c>
    </row>
    <row r="117">
      <c r="A117" s="9" t="s">
        <v>5583</v>
      </c>
      <c r="E117" s="8">
        <v>18.0</v>
      </c>
      <c r="F117" s="8">
        <v>16.0</v>
      </c>
      <c r="G117" s="8">
        <v>0.529</v>
      </c>
      <c r="H117" s="42">
        <v>45577.0</v>
      </c>
      <c r="I117" s="41" t="s">
        <v>5420</v>
      </c>
      <c r="J117" s="42">
        <v>45602.0</v>
      </c>
      <c r="K117" s="42">
        <v>45483.0</v>
      </c>
      <c r="L117" s="42">
        <v>45292.0</v>
      </c>
      <c r="M117" s="42">
        <v>45358.0</v>
      </c>
      <c r="N117" s="41" t="s">
        <v>5421</v>
      </c>
      <c r="O117" s="14">
        <v>2015.0</v>
      </c>
    </row>
    <row r="118">
      <c r="A118" s="9" t="s">
        <v>5584</v>
      </c>
      <c r="E118" s="8">
        <v>10.0</v>
      </c>
      <c r="F118" s="8">
        <v>24.0</v>
      </c>
      <c r="G118" s="8">
        <v>0.294</v>
      </c>
      <c r="H118" s="42">
        <v>45518.0</v>
      </c>
      <c r="I118" s="41" t="s">
        <v>5420</v>
      </c>
      <c r="J118" s="42">
        <v>45513.0</v>
      </c>
      <c r="K118" s="42">
        <v>45337.0</v>
      </c>
      <c r="L118" s="41" t="s">
        <v>5420</v>
      </c>
      <c r="M118" s="42">
        <v>45388.0</v>
      </c>
      <c r="N118" s="41" t="s">
        <v>5421</v>
      </c>
      <c r="O118" s="14">
        <v>2015.0</v>
      </c>
    </row>
    <row r="119">
      <c r="A119" s="9" t="s">
        <v>5585</v>
      </c>
      <c r="E119" s="8">
        <v>15.0</v>
      </c>
      <c r="F119" s="8">
        <v>19.0</v>
      </c>
      <c r="G119" s="8">
        <v>0.441</v>
      </c>
      <c r="H119" s="42">
        <v>45577.0</v>
      </c>
      <c r="I119" s="41" t="s">
        <v>5420</v>
      </c>
      <c r="J119" s="42">
        <v>45543.0</v>
      </c>
      <c r="K119" s="42">
        <v>45454.0</v>
      </c>
      <c r="L119" s="41" t="s">
        <v>5438</v>
      </c>
      <c r="M119" s="42">
        <v>45447.0</v>
      </c>
      <c r="N119" s="41" t="s">
        <v>5426</v>
      </c>
      <c r="O119" s="14">
        <v>2015.0</v>
      </c>
    </row>
    <row r="120">
      <c r="A120" s="9" t="s">
        <v>5586</v>
      </c>
      <c r="E120" s="8">
        <v>8.0</v>
      </c>
      <c r="F120" s="8">
        <v>26.0</v>
      </c>
      <c r="G120" s="8">
        <v>0.235</v>
      </c>
      <c r="H120" s="42">
        <v>45459.0</v>
      </c>
      <c r="I120" s="41" t="s">
        <v>5420</v>
      </c>
      <c r="J120" s="42">
        <v>45483.0</v>
      </c>
      <c r="K120" s="42">
        <v>45307.0</v>
      </c>
      <c r="L120" s="41" t="s">
        <v>5429</v>
      </c>
      <c r="M120" s="42">
        <v>45300.0</v>
      </c>
      <c r="N120" s="41" t="s">
        <v>5426</v>
      </c>
      <c r="O120" s="14">
        <v>2015.0</v>
      </c>
    </row>
    <row r="121">
      <c r="A121" s="9" t="s">
        <v>5587</v>
      </c>
      <c r="E121" s="8">
        <v>15.0</v>
      </c>
      <c r="F121" s="8">
        <v>19.0</v>
      </c>
      <c r="G121" s="8">
        <v>0.441</v>
      </c>
      <c r="H121" s="42">
        <v>45459.0</v>
      </c>
      <c r="I121" s="41" t="s">
        <v>5420</v>
      </c>
      <c r="J121" s="42">
        <v>45513.0</v>
      </c>
      <c r="K121" s="42">
        <v>45483.0</v>
      </c>
      <c r="L121" s="42">
        <v>45353.0</v>
      </c>
      <c r="M121" s="42">
        <v>45358.0</v>
      </c>
      <c r="N121" s="41" t="s">
        <v>5426</v>
      </c>
      <c r="O121" s="14">
        <v>2015.0</v>
      </c>
    </row>
    <row r="122">
      <c r="A122" s="9" t="s">
        <v>5588</v>
      </c>
      <c r="E122" s="8">
        <v>29.0</v>
      </c>
      <c r="F122" s="8">
        <v>5.0</v>
      </c>
      <c r="G122" s="8">
        <v>0.853</v>
      </c>
      <c r="H122" s="41" t="s">
        <v>5589</v>
      </c>
      <c r="I122" s="41" t="s">
        <v>5420</v>
      </c>
      <c r="J122" s="41" t="s">
        <v>5547</v>
      </c>
      <c r="K122" s="41" t="s">
        <v>5523</v>
      </c>
      <c r="L122" s="41" t="s">
        <v>5425</v>
      </c>
      <c r="M122" s="42">
        <v>45506.0</v>
      </c>
      <c r="N122" s="41" t="s">
        <v>5455</v>
      </c>
      <c r="O122" s="14">
        <v>2014.0</v>
      </c>
    </row>
    <row r="123">
      <c r="A123" s="9" t="s">
        <v>5590</v>
      </c>
      <c r="E123" s="8">
        <v>19.0</v>
      </c>
      <c r="F123" s="8">
        <v>15.0</v>
      </c>
      <c r="G123" s="8">
        <v>0.559</v>
      </c>
      <c r="H123" s="42">
        <v>45607.0</v>
      </c>
      <c r="I123" s="41" t="s">
        <v>5420</v>
      </c>
      <c r="J123" s="41" t="s">
        <v>5523</v>
      </c>
      <c r="K123" s="42">
        <v>45454.0</v>
      </c>
      <c r="L123" s="42">
        <v>45325.0</v>
      </c>
      <c r="M123" s="42">
        <v>45388.0</v>
      </c>
      <c r="N123" s="41" t="s">
        <v>5421</v>
      </c>
      <c r="O123" s="14">
        <v>2014.0</v>
      </c>
    </row>
    <row r="124">
      <c r="A124" s="9" t="s">
        <v>5591</v>
      </c>
      <c r="E124" s="8">
        <v>25.0</v>
      </c>
      <c r="F124" s="8">
        <v>9.0</v>
      </c>
      <c r="G124" s="8">
        <v>0.735</v>
      </c>
      <c r="H124" s="41" t="s">
        <v>5577</v>
      </c>
      <c r="I124" s="41" t="s">
        <v>5420</v>
      </c>
      <c r="J124" s="41" t="s">
        <v>5520</v>
      </c>
      <c r="K124" s="42">
        <v>45572.0</v>
      </c>
      <c r="L124" s="41" t="s">
        <v>5425</v>
      </c>
      <c r="M124" s="42">
        <v>45476.0</v>
      </c>
      <c r="N124" s="41" t="s">
        <v>5426</v>
      </c>
      <c r="O124" s="14">
        <v>2014.0</v>
      </c>
    </row>
    <row r="125">
      <c r="A125" s="9" t="s">
        <v>5592</v>
      </c>
      <c r="E125" s="8">
        <v>16.0</v>
      </c>
      <c r="F125" s="8">
        <v>18.0</v>
      </c>
      <c r="G125" s="8">
        <v>0.471</v>
      </c>
      <c r="H125" s="42">
        <v>45636.0</v>
      </c>
      <c r="I125" s="41" t="s">
        <v>5420</v>
      </c>
      <c r="J125" s="42">
        <v>45483.0</v>
      </c>
      <c r="K125" s="42">
        <v>45543.0</v>
      </c>
      <c r="L125" s="42">
        <v>45293.0</v>
      </c>
      <c r="M125" s="42">
        <v>45417.0</v>
      </c>
      <c r="N125" s="41" t="s">
        <v>5421</v>
      </c>
      <c r="O125" s="14">
        <v>2014.0</v>
      </c>
    </row>
    <row r="126">
      <c r="A126" s="9" t="s">
        <v>5593</v>
      </c>
      <c r="E126" s="8">
        <v>16.0</v>
      </c>
      <c r="F126" s="8">
        <v>18.0</v>
      </c>
      <c r="G126" s="8">
        <v>0.471</v>
      </c>
      <c r="H126" s="42">
        <v>45548.0</v>
      </c>
      <c r="I126" s="41" t="s">
        <v>5420</v>
      </c>
      <c r="J126" s="42">
        <v>45513.0</v>
      </c>
      <c r="K126" s="42">
        <v>45513.0</v>
      </c>
      <c r="L126" s="42">
        <v>45293.0</v>
      </c>
      <c r="M126" s="42">
        <v>45388.0</v>
      </c>
      <c r="N126" s="41" t="s">
        <v>5436</v>
      </c>
      <c r="O126" s="14">
        <v>2014.0</v>
      </c>
    </row>
    <row r="127">
      <c r="A127" s="9" t="s">
        <v>5594</v>
      </c>
      <c r="E127" s="8">
        <v>16.0</v>
      </c>
      <c r="F127" s="8">
        <v>18.0</v>
      </c>
      <c r="G127" s="8">
        <v>0.471</v>
      </c>
      <c r="H127" s="42">
        <v>45607.0</v>
      </c>
      <c r="I127" s="41" t="s">
        <v>5420</v>
      </c>
      <c r="J127" s="42">
        <v>45513.0</v>
      </c>
      <c r="K127" s="42">
        <v>45513.0</v>
      </c>
      <c r="L127" s="42">
        <v>45294.0</v>
      </c>
      <c r="M127" s="42">
        <v>45417.0</v>
      </c>
      <c r="N127" s="41" t="s">
        <v>5421</v>
      </c>
      <c r="O127" s="14">
        <v>2014.0</v>
      </c>
    </row>
    <row r="128">
      <c r="A128" s="9" t="s">
        <v>5595</v>
      </c>
      <c r="E128" s="8">
        <v>16.0</v>
      </c>
      <c r="F128" s="8">
        <v>18.0</v>
      </c>
      <c r="G128" s="8">
        <v>0.471</v>
      </c>
      <c r="H128" s="42">
        <v>45548.0</v>
      </c>
      <c r="I128" s="41" t="s">
        <v>5420</v>
      </c>
      <c r="J128" s="42">
        <v>45483.0</v>
      </c>
      <c r="K128" s="42">
        <v>45543.0</v>
      </c>
      <c r="L128" s="42">
        <v>45323.0</v>
      </c>
      <c r="M128" s="42">
        <v>45447.0</v>
      </c>
      <c r="N128" s="41" t="s">
        <v>5421</v>
      </c>
      <c r="O128" s="14">
        <v>2014.0</v>
      </c>
    </row>
    <row r="129">
      <c r="A129" s="9" t="s">
        <v>5596</v>
      </c>
      <c r="E129" s="8">
        <v>15.0</v>
      </c>
      <c r="F129" s="8">
        <v>19.0</v>
      </c>
      <c r="G129" s="8">
        <v>0.441</v>
      </c>
      <c r="H129" s="41" t="s">
        <v>5579</v>
      </c>
      <c r="I129" s="41" t="s">
        <v>5420</v>
      </c>
      <c r="J129" s="42">
        <v>45543.0</v>
      </c>
      <c r="K129" s="42">
        <v>45454.0</v>
      </c>
      <c r="L129" s="42">
        <v>45293.0</v>
      </c>
      <c r="M129" s="42">
        <v>45417.0</v>
      </c>
      <c r="N129" s="41" t="s">
        <v>5458</v>
      </c>
      <c r="O129" s="14">
        <v>2014.0</v>
      </c>
    </row>
    <row r="130">
      <c r="A130" s="9" t="s">
        <v>5597</v>
      </c>
      <c r="E130" s="8">
        <v>15.0</v>
      </c>
      <c r="F130" s="8">
        <v>19.0</v>
      </c>
      <c r="G130" s="8">
        <v>0.441</v>
      </c>
      <c r="H130" s="42">
        <v>45577.0</v>
      </c>
      <c r="I130" s="41" t="s">
        <v>5420</v>
      </c>
      <c r="J130" s="42">
        <v>45572.0</v>
      </c>
      <c r="K130" s="42">
        <v>45424.0</v>
      </c>
      <c r="L130" s="42">
        <v>45323.0</v>
      </c>
      <c r="M130" s="42">
        <v>45417.0</v>
      </c>
      <c r="N130" s="41" t="s">
        <v>5455</v>
      </c>
      <c r="O130" s="14">
        <v>2014.0</v>
      </c>
    </row>
    <row r="131">
      <c r="A131" s="9" t="s">
        <v>5598</v>
      </c>
      <c r="E131" s="8">
        <v>12.0</v>
      </c>
      <c r="F131" s="8">
        <v>22.0</v>
      </c>
      <c r="G131" s="8">
        <v>0.353</v>
      </c>
      <c r="H131" s="42">
        <v>45488.0</v>
      </c>
      <c r="I131" s="41" t="s">
        <v>5420</v>
      </c>
      <c r="J131" s="42">
        <v>45513.0</v>
      </c>
      <c r="K131" s="42">
        <v>45395.0</v>
      </c>
      <c r="L131" s="42">
        <v>45293.0</v>
      </c>
      <c r="M131" s="42">
        <v>45358.0</v>
      </c>
      <c r="N131" s="41" t="s">
        <v>5458</v>
      </c>
      <c r="O131" s="14">
        <v>2014.0</v>
      </c>
    </row>
    <row r="132">
      <c r="A132" s="9" t="s">
        <v>5599</v>
      </c>
      <c r="E132" s="8">
        <v>12.0</v>
      </c>
      <c r="F132" s="8">
        <v>22.0</v>
      </c>
      <c r="G132" s="8">
        <v>0.353</v>
      </c>
      <c r="H132" s="42">
        <v>45488.0</v>
      </c>
      <c r="I132" s="41" t="s">
        <v>5420</v>
      </c>
      <c r="J132" s="42">
        <v>45513.0</v>
      </c>
      <c r="K132" s="42">
        <v>45395.0</v>
      </c>
      <c r="L132" s="42">
        <v>45323.0</v>
      </c>
      <c r="M132" s="42">
        <v>45388.0</v>
      </c>
      <c r="N132" s="41" t="s">
        <v>5482</v>
      </c>
      <c r="O132" s="14">
        <v>2014.0</v>
      </c>
    </row>
    <row r="133">
      <c r="A133" s="9" t="s">
        <v>5600</v>
      </c>
      <c r="E133" s="8">
        <v>13.0</v>
      </c>
      <c r="F133" s="8">
        <v>21.0</v>
      </c>
      <c r="G133" s="8">
        <v>0.382</v>
      </c>
      <c r="H133" s="42">
        <v>45518.0</v>
      </c>
      <c r="I133" s="41" t="s">
        <v>5420</v>
      </c>
      <c r="J133" s="42">
        <v>45543.0</v>
      </c>
      <c r="K133" s="42">
        <v>45395.0</v>
      </c>
      <c r="L133" s="42">
        <v>45292.0</v>
      </c>
      <c r="M133" s="42">
        <v>45358.0</v>
      </c>
      <c r="N133" s="41" t="s">
        <v>5426</v>
      </c>
      <c r="O133" s="14">
        <v>2014.0</v>
      </c>
    </row>
    <row r="134">
      <c r="A134" s="9" t="s">
        <v>5601</v>
      </c>
      <c r="E134" s="8">
        <v>26.0</v>
      </c>
      <c r="F134" s="8">
        <v>8.0</v>
      </c>
      <c r="G134" s="8">
        <v>0.765</v>
      </c>
      <c r="H134" s="41" t="s">
        <v>5602</v>
      </c>
      <c r="I134" s="41" t="s">
        <v>5420</v>
      </c>
      <c r="J134" s="41" t="s">
        <v>5520</v>
      </c>
      <c r="K134" s="42">
        <v>45602.0</v>
      </c>
      <c r="L134" s="41" t="s">
        <v>5429</v>
      </c>
      <c r="M134" s="42">
        <v>45506.0</v>
      </c>
      <c r="N134" s="41" t="s">
        <v>5426</v>
      </c>
      <c r="O134" s="14">
        <v>2013.0</v>
      </c>
    </row>
    <row r="135">
      <c r="A135" s="9" t="s">
        <v>5603</v>
      </c>
      <c r="E135" s="8">
        <v>24.0</v>
      </c>
      <c r="F135" s="8">
        <v>10.0</v>
      </c>
      <c r="G135" s="8">
        <v>0.706</v>
      </c>
      <c r="H135" s="41" t="s">
        <v>5604</v>
      </c>
      <c r="I135" s="41" t="s">
        <v>5420</v>
      </c>
      <c r="J135" s="41" t="s">
        <v>5518</v>
      </c>
      <c r="K135" s="42">
        <v>45572.0</v>
      </c>
      <c r="L135" s="41" t="s">
        <v>5433</v>
      </c>
      <c r="M135" s="42">
        <v>45506.0</v>
      </c>
      <c r="N135" s="41" t="s">
        <v>5421</v>
      </c>
      <c r="O135" s="14">
        <v>2013.0</v>
      </c>
    </row>
    <row r="136">
      <c r="A136" s="9" t="s">
        <v>5605</v>
      </c>
      <c r="E136" s="8">
        <v>24.0</v>
      </c>
      <c r="F136" s="8">
        <v>10.0</v>
      </c>
      <c r="G136" s="8">
        <v>0.706</v>
      </c>
      <c r="H136" s="41" t="s">
        <v>5579</v>
      </c>
      <c r="I136" s="41" t="s">
        <v>5420</v>
      </c>
      <c r="J136" s="41" t="s">
        <v>5520</v>
      </c>
      <c r="K136" s="42">
        <v>45543.0</v>
      </c>
      <c r="L136" s="41" t="s">
        <v>5425</v>
      </c>
      <c r="M136" s="42">
        <v>45476.0</v>
      </c>
      <c r="N136" s="41" t="s">
        <v>5436</v>
      </c>
      <c r="O136" s="14">
        <v>2013.0</v>
      </c>
    </row>
    <row r="137">
      <c r="A137" s="9" t="s">
        <v>5606</v>
      </c>
      <c r="E137" s="8">
        <v>17.0</v>
      </c>
      <c r="F137" s="8">
        <v>17.0</v>
      </c>
      <c r="G137" s="8">
        <v>0.5</v>
      </c>
      <c r="H137" s="42">
        <v>45636.0</v>
      </c>
      <c r="I137" s="41" t="s">
        <v>5420</v>
      </c>
      <c r="J137" s="41" t="s">
        <v>5523</v>
      </c>
      <c r="K137" s="42">
        <v>45395.0</v>
      </c>
      <c r="L137" s="42">
        <v>45292.0</v>
      </c>
      <c r="M137" s="42">
        <v>45358.0</v>
      </c>
      <c r="N137" s="41" t="s">
        <v>5464</v>
      </c>
      <c r="O137" s="14">
        <v>2013.0</v>
      </c>
    </row>
    <row r="138">
      <c r="A138" s="9" t="s">
        <v>5607</v>
      </c>
      <c r="E138" s="8">
        <v>19.0</v>
      </c>
      <c r="F138" s="8">
        <v>15.0</v>
      </c>
      <c r="G138" s="8">
        <v>0.559</v>
      </c>
      <c r="H138" s="42">
        <v>45548.0</v>
      </c>
      <c r="I138" s="41" t="s">
        <v>5420</v>
      </c>
      <c r="J138" s="42">
        <v>45572.0</v>
      </c>
      <c r="K138" s="42">
        <v>45543.0</v>
      </c>
      <c r="L138" s="41" t="s">
        <v>5433</v>
      </c>
      <c r="M138" s="42">
        <v>45447.0</v>
      </c>
      <c r="N138" s="41" t="s">
        <v>5421</v>
      </c>
      <c r="O138" s="14">
        <v>2013.0</v>
      </c>
    </row>
    <row r="139">
      <c r="A139" s="9" t="s">
        <v>5608</v>
      </c>
      <c r="E139" s="8">
        <v>17.0</v>
      </c>
      <c r="F139" s="8">
        <v>17.0</v>
      </c>
      <c r="G139" s="8">
        <v>0.5</v>
      </c>
      <c r="H139" s="42">
        <v>45577.0</v>
      </c>
      <c r="I139" s="41" t="s">
        <v>5420</v>
      </c>
      <c r="J139" s="42">
        <v>45572.0</v>
      </c>
      <c r="K139" s="42">
        <v>45483.0</v>
      </c>
      <c r="L139" s="42">
        <v>45323.0</v>
      </c>
      <c r="M139" s="42">
        <v>45447.0</v>
      </c>
      <c r="N139" s="41" t="s">
        <v>5436</v>
      </c>
      <c r="O139" s="14">
        <v>2013.0</v>
      </c>
    </row>
    <row r="140">
      <c r="A140" s="9" t="s">
        <v>5609</v>
      </c>
      <c r="E140" s="8">
        <v>16.0</v>
      </c>
      <c r="F140" s="8">
        <v>18.0</v>
      </c>
      <c r="G140" s="8">
        <v>0.471</v>
      </c>
      <c r="H140" s="42">
        <v>45607.0</v>
      </c>
      <c r="I140" s="41" t="s">
        <v>5420</v>
      </c>
      <c r="J140" s="42">
        <v>45543.0</v>
      </c>
      <c r="K140" s="42">
        <v>45483.0</v>
      </c>
      <c r="L140" s="41" t="s">
        <v>5453</v>
      </c>
      <c r="M140" s="42">
        <v>45417.0</v>
      </c>
      <c r="N140" s="41" t="s">
        <v>5421</v>
      </c>
      <c r="O140" s="14">
        <v>2013.0</v>
      </c>
    </row>
    <row r="141">
      <c r="A141" s="9" t="s">
        <v>5610</v>
      </c>
      <c r="E141" s="8">
        <v>17.0</v>
      </c>
      <c r="F141" s="8">
        <v>17.0</v>
      </c>
      <c r="G141" s="8">
        <v>0.5</v>
      </c>
      <c r="H141" s="42">
        <v>45607.0</v>
      </c>
      <c r="I141" s="41" t="s">
        <v>5420</v>
      </c>
      <c r="J141" s="42">
        <v>45543.0</v>
      </c>
      <c r="K141" s="42">
        <v>45513.0</v>
      </c>
      <c r="L141" s="41" t="s">
        <v>5433</v>
      </c>
      <c r="M141" s="42">
        <v>45447.0</v>
      </c>
      <c r="N141" s="41" t="s">
        <v>5455</v>
      </c>
      <c r="O141" s="14">
        <v>2013.0</v>
      </c>
    </row>
    <row r="142">
      <c r="A142" s="9" t="s">
        <v>5611</v>
      </c>
      <c r="E142" s="8">
        <v>11.0</v>
      </c>
      <c r="F142" s="8">
        <v>23.0</v>
      </c>
      <c r="G142" s="8">
        <v>0.324</v>
      </c>
      <c r="H142" s="42">
        <v>45518.0</v>
      </c>
      <c r="I142" s="41" t="s">
        <v>5420</v>
      </c>
      <c r="J142" s="42">
        <v>45454.0</v>
      </c>
      <c r="K142" s="42">
        <v>45424.0</v>
      </c>
      <c r="L142" s="42">
        <v>45323.0</v>
      </c>
      <c r="M142" s="42">
        <v>45300.0</v>
      </c>
      <c r="N142" s="41" t="s">
        <v>5501</v>
      </c>
      <c r="O142" s="14">
        <v>2013.0</v>
      </c>
    </row>
    <row r="143">
      <c r="A143" s="9" t="s">
        <v>5612</v>
      </c>
      <c r="E143" s="8">
        <v>12.0</v>
      </c>
      <c r="F143" s="8">
        <v>22.0</v>
      </c>
      <c r="G143" s="8">
        <v>0.353</v>
      </c>
      <c r="H143" s="42">
        <v>45488.0</v>
      </c>
      <c r="I143" s="41" t="s">
        <v>5420</v>
      </c>
      <c r="J143" s="42">
        <v>45513.0</v>
      </c>
      <c r="K143" s="42">
        <v>45395.0</v>
      </c>
      <c r="L143" s="41" t="s">
        <v>5433</v>
      </c>
      <c r="M143" s="42">
        <v>45358.0</v>
      </c>
      <c r="N143" s="41" t="s">
        <v>5426</v>
      </c>
      <c r="O143" s="14">
        <v>2013.0</v>
      </c>
    </row>
    <row r="144">
      <c r="A144" s="9" t="s">
        <v>5613</v>
      </c>
      <c r="E144" s="8">
        <v>11.0</v>
      </c>
      <c r="F144" s="8">
        <v>23.0</v>
      </c>
      <c r="G144" s="8">
        <v>0.324</v>
      </c>
      <c r="H144" s="42">
        <v>45488.0</v>
      </c>
      <c r="I144" s="41" t="s">
        <v>5420</v>
      </c>
      <c r="J144" s="42">
        <v>45483.0</v>
      </c>
      <c r="K144" s="42">
        <v>45395.0</v>
      </c>
      <c r="L144" s="41" t="s">
        <v>5614</v>
      </c>
      <c r="M144" s="42">
        <v>45388.0</v>
      </c>
      <c r="N144" s="41" t="s">
        <v>5458</v>
      </c>
      <c r="O144" s="14">
        <v>2013.0</v>
      </c>
    </row>
    <row r="145">
      <c r="A145" s="9" t="s">
        <v>5615</v>
      </c>
      <c r="E145" s="8">
        <v>10.0</v>
      </c>
      <c r="F145" s="8">
        <v>24.0</v>
      </c>
      <c r="G145" s="8">
        <v>0.294</v>
      </c>
      <c r="H145" s="42">
        <v>45518.0</v>
      </c>
      <c r="I145" s="41" t="s">
        <v>5420</v>
      </c>
      <c r="J145" s="42">
        <v>45513.0</v>
      </c>
      <c r="K145" s="42">
        <v>45337.0</v>
      </c>
      <c r="L145" s="41" t="s">
        <v>5433</v>
      </c>
      <c r="M145" s="42">
        <v>45358.0</v>
      </c>
      <c r="N145" s="41" t="s">
        <v>5426</v>
      </c>
      <c r="O145" s="14">
        <v>2013.0</v>
      </c>
    </row>
    <row r="146">
      <c r="A146" s="9" t="s">
        <v>5616</v>
      </c>
      <c r="E146" s="8">
        <v>25.0</v>
      </c>
      <c r="F146" s="8">
        <v>9.0</v>
      </c>
      <c r="G146" s="8">
        <v>0.735</v>
      </c>
      <c r="H146" s="41" t="s">
        <v>5602</v>
      </c>
      <c r="I146" s="41" t="s">
        <v>5420</v>
      </c>
      <c r="J146" s="42">
        <v>45631.0</v>
      </c>
      <c r="K146" s="41" t="s">
        <v>5523</v>
      </c>
      <c r="L146" s="42">
        <v>45352.0</v>
      </c>
      <c r="M146" s="42">
        <v>45476.0</v>
      </c>
      <c r="N146" s="41" t="s">
        <v>5436</v>
      </c>
      <c r="O146" s="14">
        <v>2012.0</v>
      </c>
    </row>
    <row r="147">
      <c r="A147" s="9" t="s">
        <v>5617</v>
      </c>
      <c r="E147" s="8">
        <v>27.0</v>
      </c>
      <c r="F147" s="8">
        <v>7.0</v>
      </c>
      <c r="G147" s="8">
        <v>0.794</v>
      </c>
      <c r="H147" s="41" t="s">
        <v>5604</v>
      </c>
      <c r="I147" s="41" t="s">
        <v>5420</v>
      </c>
      <c r="J147" s="41" t="s">
        <v>5547</v>
      </c>
      <c r="K147" s="42">
        <v>45602.0</v>
      </c>
      <c r="L147" s="41" t="s">
        <v>5425</v>
      </c>
      <c r="M147" s="42">
        <v>45476.0</v>
      </c>
      <c r="N147" s="41" t="s">
        <v>5421</v>
      </c>
      <c r="O147" s="14">
        <v>2012.0</v>
      </c>
    </row>
    <row r="148">
      <c r="A148" s="9" t="s">
        <v>5618</v>
      </c>
      <c r="E148" s="8">
        <v>24.0</v>
      </c>
      <c r="F148" s="8">
        <v>10.0</v>
      </c>
      <c r="G148" s="8">
        <v>0.706</v>
      </c>
      <c r="H148" s="41" t="s">
        <v>5577</v>
      </c>
      <c r="I148" s="41" t="s">
        <v>5420</v>
      </c>
      <c r="J148" s="41" t="s">
        <v>5547</v>
      </c>
      <c r="K148" s="42">
        <v>45513.0</v>
      </c>
      <c r="L148" s="41" t="s">
        <v>5429</v>
      </c>
      <c r="M148" s="42">
        <v>45447.0</v>
      </c>
      <c r="N148" s="41" t="s">
        <v>5448</v>
      </c>
      <c r="O148" s="14">
        <v>2012.0</v>
      </c>
    </row>
    <row r="149">
      <c r="A149" s="9" t="s">
        <v>5619</v>
      </c>
      <c r="E149" s="8">
        <v>22.0</v>
      </c>
      <c r="F149" s="8">
        <v>12.0</v>
      </c>
      <c r="G149" s="8">
        <v>0.647</v>
      </c>
      <c r="H149" s="41" t="s">
        <v>5577</v>
      </c>
      <c r="I149" s="41" t="s">
        <v>5420</v>
      </c>
      <c r="J149" s="41" t="s">
        <v>5523</v>
      </c>
      <c r="K149" s="42">
        <v>45543.0</v>
      </c>
      <c r="L149" s="42">
        <v>45292.0</v>
      </c>
      <c r="M149" s="42">
        <v>45447.0</v>
      </c>
      <c r="N149" s="41" t="s">
        <v>5455</v>
      </c>
      <c r="O149" s="14">
        <v>2012.0</v>
      </c>
    </row>
    <row r="150">
      <c r="A150" s="9" t="s">
        <v>5620</v>
      </c>
      <c r="E150" s="8">
        <v>21.0</v>
      </c>
      <c r="F150" s="8">
        <v>13.0</v>
      </c>
      <c r="G150" s="8">
        <v>0.618</v>
      </c>
      <c r="H150" s="41" t="s">
        <v>5579</v>
      </c>
      <c r="I150" s="41" t="s">
        <v>5420</v>
      </c>
      <c r="J150" s="42">
        <v>45631.0</v>
      </c>
      <c r="K150" s="42">
        <v>45543.0</v>
      </c>
      <c r="L150" s="42">
        <v>45292.0</v>
      </c>
      <c r="M150" s="42">
        <v>45388.0</v>
      </c>
      <c r="N150" s="41" t="s">
        <v>5426</v>
      </c>
      <c r="O150" s="14">
        <v>2012.0</v>
      </c>
    </row>
    <row r="151">
      <c r="A151" s="9" t="s">
        <v>5621</v>
      </c>
      <c r="E151" s="8">
        <v>19.0</v>
      </c>
      <c r="F151" s="8">
        <v>15.0</v>
      </c>
      <c r="G151" s="8">
        <v>0.559</v>
      </c>
      <c r="H151" s="42">
        <v>45636.0</v>
      </c>
      <c r="I151" s="41" t="s">
        <v>5420</v>
      </c>
      <c r="J151" s="42">
        <v>45602.0</v>
      </c>
      <c r="K151" s="42">
        <v>45513.0</v>
      </c>
      <c r="L151" s="42">
        <v>45293.0</v>
      </c>
      <c r="M151" s="42">
        <v>45476.0</v>
      </c>
      <c r="N151" s="41" t="s">
        <v>5421</v>
      </c>
      <c r="O151" s="14">
        <v>2012.0</v>
      </c>
    </row>
    <row r="152">
      <c r="A152" s="9" t="s">
        <v>5622</v>
      </c>
      <c r="E152" s="8">
        <v>15.0</v>
      </c>
      <c r="F152" s="8">
        <v>19.0</v>
      </c>
      <c r="G152" s="8">
        <v>0.441</v>
      </c>
      <c r="H152" s="42">
        <v>45577.0</v>
      </c>
      <c r="I152" s="41" t="s">
        <v>5420</v>
      </c>
      <c r="J152" s="42">
        <v>45543.0</v>
      </c>
      <c r="K152" s="42">
        <v>45454.0</v>
      </c>
      <c r="L152" s="41" t="s">
        <v>5420</v>
      </c>
      <c r="M152" s="42">
        <v>45447.0</v>
      </c>
      <c r="N152" s="41" t="s">
        <v>5426</v>
      </c>
      <c r="O152" s="14">
        <v>2012.0</v>
      </c>
    </row>
    <row r="153">
      <c r="A153" s="9" t="s">
        <v>5623</v>
      </c>
      <c r="E153" s="8">
        <v>16.0</v>
      </c>
      <c r="F153" s="8">
        <v>18.0</v>
      </c>
      <c r="G153" s="8">
        <v>0.471</v>
      </c>
      <c r="H153" s="42">
        <v>45607.0</v>
      </c>
      <c r="I153" s="41" t="s">
        <v>5420</v>
      </c>
      <c r="J153" s="42">
        <v>45572.0</v>
      </c>
      <c r="K153" s="42">
        <v>45454.0</v>
      </c>
      <c r="L153" s="41" t="s">
        <v>5433</v>
      </c>
      <c r="M153" s="42">
        <v>45417.0</v>
      </c>
      <c r="N153" s="41" t="s">
        <v>5436</v>
      </c>
      <c r="O153" s="14">
        <v>2012.0</v>
      </c>
    </row>
    <row r="154">
      <c r="A154" s="9" t="s">
        <v>5624</v>
      </c>
      <c r="E154" s="8">
        <v>9.0</v>
      </c>
      <c r="F154" s="8">
        <v>25.0</v>
      </c>
      <c r="G154" s="8">
        <v>0.265</v>
      </c>
      <c r="H154" s="42">
        <v>45429.0</v>
      </c>
      <c r="I154" s="41" t="s">
        <v>5420</v>
      </c>
      <c r="J154" s="42">
        <v>45454.0</v>
      </c>
      <c r="K154" s="42">
        <v>45365.0</v>
      </c>
      <c r="L154" s="42">
        <v>45293.0</v>
      </c>
      <c r="M154" s="42">
        <v>45388.0</v>
      </c>
      <c r="N154" s="41" t="s">
        <v>5458</v>
      </c>
      <c r="O154" s="14">
        <v>2012.0</v>
      </c>
    </row>
    <row r="155">
      <c r="A155" s="9" t="s">
        <v>5625</v>
      </c>
      <c r="E155" s="8">
        <v>14.0</v>
      </c>
      <c r="F155" s="8">
        <v>20.0</v>
      </c>
      <c r="G155" s="8">
        <v>0.412</v>
      </c>
      <c r="H155" s="42">
        <v>45518.0</v>
      </c>
      <c r="I155" s="41" t="s">
        <v>5420</v>
      </c>
      <c r="J155" s="42">
        <v>45483.0</v>
      </c>
      <c r="K155" s="42">
        <v>45483.0</v>
      </c>
      <c r="L155" s="42">
        <v>45326.0</v>
      </c>
      <c r="M155" s="42">
        <v>45417.0</v>
      </c>
      <c r="N155" s="41" t="s">
        <v>5426</v>
      </c>
      <c r="O155" s="14">
        <v>2012.0</v>
      </c>
    </row>
    <row r="156">
      <c r="A156" s="9" t="s">
        <v>5626</v>
      </c>
      <c r="E156" s="8">
        <v>7.0</v>
      </c>
      <c r="F156" s="8">
        <v>27.0</v>
      </c>
      <c r="G156" s="8">
        <v>0.206</v>
      </c>
      <c r="H156" s="42">
        <v>45400.0</v>
      </c>
      <c r="I156" s="41" t="s">
        <v>5420</v>
      </c>
      <c r="J156" s="42">
        <v>45365.0</v>
      </c>
      <c r="K156" s="42">
        <v>45395.0</v>
      </c>
      <c r="L156" s="41" t="s">
        <v>5429</v>
      </c>
      <c r="M156" s="42">
        <v>45330.0</v>
      </c>
      <c r="N156" s="41" t="s">
        <v>5501</v>
      </c>
      <c r="O156" s="14">
        <v>2012.0</v>
      </c>
    </row>
    <row r="157">
      <c r="A157" s="9" t="s">
        <v>5627</v>
      </c>
      <c r="E157" s="8">
        <v>5.0</v>
      </c>
      <c r="F157" s="8">
        <v>29.0</v>
      </c>
      <c r="G157" s="8">
        <v>0.147</v>
      </c>
      <c r="H157" s="42">
        <v>45370.0</v>
      </c>
      <c r="I157" s="41" t="s">
        <v>5420</v>
      </c>
      <c r="J157" s="42">
        <v>45395.0</v>
      </c>
      <c r="K157" s="42">
        <v>45307.0</v>
      </c>
      <c r="L157" s="41" t="s">
        <v>5433</v>
      </c>
      <c r="M157" s="41" t="s">
        <v>5466</v>
      </c>
      <c r="N157" s="41" t="s">
        <v>5543</v>
      </c>
      <c r="O157" s="14">
        <v>2012.0</v>
      </c>
    </row>
    <row r="158">
      <c r="A158" s="9" t="s">
        <v>5628</v>
      </c>
      <c r="E158" s="8">
        <v>27.0</v>
      </c>
      <c r="F158" s="8">
        <v>7.0</v>
      </c>
      <c r="G158" s="8">
        <v>0.794</v>
      </c>
      <c r="H158" s="41" t="s">
        <v>5602</v>
      </c>
      <c r="I158" s="41" t="s">
        <v>5420</v>
      </c>
      <c r="J158" s="41" t="s">
        <v>5518</v>
      </c>
      <c r="K158" s="41" t="s">
        <v>5523</v>
      </c>
      <c r="L158" s="41" t="s">
        <v>5420</v>
      </c>
      <c r="M158" s="42">
        <v>45536.0</v>
      </c>
      <c r="N158" s="41" t="s">
        <v>5436</v>
      </c>
      <c r="O158" s="14">
        <v>2011.0</v>
      </c>
    </row>
    <row r="159">
      <c r="A159" s="9" t="s">
        <v>5629</v>
      </c>
      <c r="E159" s="8">
        <v>21.0</v>
      </c>
      <c r="F159" s="8">
        <v>13.0</v>
      </c>
      <c r="G159" s="8">
        <v>0.618</v>
      </c>
      <c r="H159" s="41" t="s">
        <v>5573</v>
      </c>
      <c r="I159" s="41" t="s">
        <v>5420</v>
      </c>
      <c r="J159" s="41" t="s">
        <v>5523</v>
      </c>
      <c r="K159" s="42">
        <v>45513.0</v>
      </c>
      <c r="L159" s="41" t="s">
        <v>5429</v>
      </c>
      <c r="M159" s="42">
        <v>45388.0</v>
      </c>
      <c r="N159" s="41" t="s">
        <v>5458</v>
      </c>
      <c r="O159" s="14">
        <v>2011.0</v>
      </c>
    </row>
    <row r="160">
      <c r="A160" s="9" t="s">
        <v>5630</v>
      </c>
      <c r="E160" s="8">
        <v>21.0</v>
      </c>
      <c r="F160" s="8">
        <v>13.0</v>
      </c>
      <c r="G160" s="8">
        <v>0.618</v>
      </c>
      <c r="H160" s="41" t="s">
        <v>5579</v>
      </c>
      <c r="I160" s="41" t="s">
        <v>5420</v>
      </c>
      <c r="J160" s="41" t="s">
        <v>5520</v>
      </c>
      <c r="K160" s="42">
        <v>45454.0</v>
      </c>
      <c r="L160" s="42">
        <v>45294.0</v>
      </c>
      <c r="M160" s="42">
        <v>45417.0</v>
      </c>
      <c r="N160" s="41" t="s">
        <v>5426</v>
      </c>
      <c r="O160" s="14">
        <v>2011.0</v>
      </c>
    </row>
    <row r="161">
      <c r="A161" s="9" t="s">
        <v>5631</v>
      </c>
      <c r="E161" s="8">
        <v>21.0</v>
      </c>
      <c r="F161" s="8">
        <v>13.0</v>
      </c>
      <c r="G161" s="8">
        <v>0.618</v>
      </c>
      <c r="H161" s="41" t="s">
        <v>5577</v>
      </c>
      <c r="I161" s="41" t="s">
        <v>5420</v>
      </c>
      <c r="J161" s="41" t="s">
        <v>5520</v>
      </c>
      <c r="K161" s="42">
        <v>45454.0</v>
      </c>
      <c r="L161" s="41" t="s">
        <v>5420</v>
      </c>
      <c r="M161" s="42">
        <v>45506.0</v>
      </c>
      <c r="N161" s="41" t="s">
        <v>5448</v>
      </c>
      <c r="O161" s="14">
        <v>2011.0</v>
      </c>
    </row>
    <row r="162">
      <c r="A162" s="9" t="s">
        <v>5632</v>
      </c>
      <c r="E162" s="8">
        <v>19.0</v>
      </c>
      <c r="F162" s="8">
        <v>15.0</v>
      </c>
      <c r="G162" s="8">
        <v>0.559</v>
      </c>
      <c r="H162" s="42">
        <v>45607.0</v>
      </c>
      <c r="I162" s="41" t="s">
        <v>5420</v>
      </c>
      <c r="J162" s="42">
        <v>45602.0</v>
      </c>
      <c r="K162" s="42">
        <v>45513.0</v>
      </c>
      <c r="L162" s="42">
        <v>45293.0</v>
      </c>
      <c r="M162" s="42">
        <v>45417.0</v>
      </c>
      <c r="N162" s="41" t="s">
        <v>5458</v>
      </c>
      <c r="O162" s="14">
        <v>2011.0</v>
      </c>
    </row>
    <row r="163">
      <c r="A163" s="9" t="s">
        <v>5633</v>
      </c>
      <c r="E163" s="8">
        <v>20.0</v>
      </c>
      <c r="F163" s="8">
        <v>14.0</v>
      </c>
      <c r="G163" s="8">
        <v>0.588</v>
      </c>
      <c r="H163" s="41" t="s">
        <v>5579</v>
      </c>
      <c r="I163" s="41" t="s">
        <v>5420</v>
      </c>
      <c r="J163" s="42">
        <v>45602.0</v>
      </c>
      <c r="K163" s="42">
        <v>45543.0</v>
      </c>
      <c r="L163" s="42">
        <v>45293.0</v>
      </c>
      <c r="M163" s="42">
        <v>45506.0</v>
      </c>
      <c r="N163" s="41" t="s">
        <v>5448</v>
      </c>
      <c r="O163" s="14">
        <v>2011.0</v>
      </c>
    </row>
    <row r="164">
      <c r="A164" s="9" t="s">
        <v>5634</v>
      </c>
      <c r="E164" s="8">
        <v>19.0</v>
      </c>
      <c r="F164" s="8">
        <v>15.0</v>
      </c>
      <c r="G164" s="8">
        <v>0.559</v>
      </c>
      <c r="H164" s="42">
        <v>45607.0</v>
      </c>
      <c r="I164" s="41" t="s">
        <v>5420</v>
      </c>
      <c r="J164" s="42">
        <v>45631.0</v>
      </c>
      <c r="K164" s="42">
        <v>45483.0</v>
      </c>
      <c r="L164" s="41" t="s">
        <v>5425</v>
      </c>
      <c r="M164" s="42">
        <v>45447.0</v>
      </c>
      <c r="N164" s="41" t="s">
        <v>5421</v>
      </c>
      <c r="O164" s="14">
        <v>2011.0</v>
      </c>
    </row>
    <row r="165">
      <c r="A165" s="9" t="s">
        <v>5635</v>
      </c>
      <c r="E165" s="8">
        <v>18.0</v>
      </c>
      <c r="F165" s="8">
        <v>16.0</v>
      </c>
      <c r="G165" s="8">
        <v>0.529</v>
      </c>
      <c r="H165" s="42">
        <v>45607.0</v>
      </c>
      <c r="I165" s="41" t="s">
        <v>5420</v>
      </c>
      <c r="J165" s="42">
        <v>45543.0</v>
      </c>
      <c r="K165" s="42">
        <v>45543.0</v>
      </c>
      <c r="L165" s="41" t="s">
        <v>5425</v>
      </c>
      <c r="M165" s="42">
        <v>45417.0</v>
      </c>
      <c r="N165" s="41" t="s">
        <v>5436</v>
      </c>
      <c r="O165" s="14">
        <v>2011.0</v>
      </c>
    </row>
    <row r="166">
      <c r="A166" s="9" t="s">
        <v>5636</v>
      </c>
      <c r="E166" s="8">
        <v>15.0</v>
      </c>
      <c r="F166" s="8">
        <v>19.0</v>
      </c>
      <c r="G166" s="8">
        <v>0.441</v>
      </c>
      <c r="H166" s="42">
        <v>45577.0</v>
      </c>
      <c r="I166" s="41" t="s">
        <v>5420</v>
      </c>
      <c r="J166" s="42">
        <v>45572.0</v>
      </c>
      <c r="K166" s="42">
        <v>45424.0</v>
      </c>
      <c r="L166" s="42">
        <v>45324.0</v>
      </c>
      <c r="M166" s="42">
        <v>45417.0</v>
      </c>
      <c r="N166" s="41" t="s">
        <v>5455</v>
      </c>
      <c r="O166" s="14">
        <v>2011.0</v>
      </c>
    </row>
    <row r="167">
      <c r="A167" s="9" t="s">
        <v>5637</v>
      </c>
      <c r="E167" s="8">
        <v>14.0</v>
      </c>
      <c r="F167" s="8">
        <v>20.0</v>
      </c>
      <c r="G167" s="8">
        <v>0.412</v>
      </c>
      <c r="H167" s="42">
        <v>45577.0</v>
      </c>
      <c r="I167" s="41" t="s">
        <v>5420</v>
      </c>
      <c r="J167" s="42">
        <v>45572.0</v>
      </c>
      <c r="K167" s="42">
        <v>45395.0</v>
      </c>
      <c r="L167" s="41" t="s">
        <v>5433</v>
      </c>
      <c r="M167" s="42">
        <v>45388.0</v>
      </c>
      <c r="N167" s="41" t="s">
        <v>5440</v>
      </c>
      <c r="O167" s="14">
        <v>2011.0</v>
      </c>
    </row>
    <row r="168">
      <c r="A168" s="9" t="s">
        <v>5638</v>
      </c>
      <c r="E168" s="8">
        <v>3.0</v>
      </c>
      <c r="F168" s="8">
        <v>31.0</v>
      </c>
      <c r="G168" s="8">
        <v>0.088</v>
      </c>
      <c r="H168" s="42">
        <v>45312.0</v>
      </c>
      <c r="I168" s="41" t="s">
        <v>5420</v>
      </c>
      <c r="J168" s="42">
        <v>45337.0</v>
      </c>
      <c r="K168" s="42">
        <v>45307.0</v>
      </c>
      <c r="L168" s="41" t="s">
        <v>5429</v>
      </c>
      <c r="M168" s="42">
        <v>45330.0</v>
      </c>
      <c r="N168" s="41" t="s">
        <v>5639</v>
      </c>
      <c r="O168" s="14">
        <v>2011.0</v>
      </c>
    </row>
    <row r="169">
      <c r="A169" s="9" t="s">
        <v>5640</v>
      </c>
      <c r="E169" s="8">
        <v>6.0</v>
      </c>
      <c r="F169" s="8">
        <v>28.0</v>
      </c>
      <c r="G169" s="8">
        <v>0.176</v>
      </c>
      <c r="H169" s="42">
        <v>45400.0</v>
      </c>
      <c r="I169" s="41" t="s">
        <v>5420</v>
      </c>
      <c r="J169" s="42">
        <v>45395.0</v>
      </c>
      <c r="K169" s="42">
        <v>45337.0</v>
      </c>
      <c r="L169" s="42">
        <v>45323.0</v>
      </c>
      <c r="M169" s="42">
        <v>45300.0</v>
      </c>
      <c r="N169" s="41" t="s">
        <v>5464</v>
      </c>
      <c r="O169" s="14">
        <v>2011.0</v>
      </c>
    </row>
    <row r="170">
      <c r="A170" s="9" t="s">
        <v>5641</v>
      </c>
      <c r="E170" s="8">
        <v>22.0</v>
      </c>
      <c r="F170" s="8">
        <v>12.0</v>
      </c>
      <c r="G170" s="8">
        <v>0.647</v>
      </c>
      <c r="H170" s="41" t="s">
        <v>5573</v>
      </c>
      <c r="I170" s="41" t="s">
        <v>5420</v>
      </c>
      <c r="J170" s="41" t="s">
        <v>5523</v>
      </c>
      <c r="K170" s="42">
        <v>45543.0</v>
      </c>
      <c r="L170" s="42">
        <v>45292.0</v>
      </c>
      <c r="M170" s="42">
        <v>45506.0</v>
      </c>
      <c r="N170" s="41" t="s">
        <v>5503</v>
      </c>
      <c r="O170" s="14">
        <v>2010.0</v>
      </c>
    </row>
    <row r="171">
      <c r="A171" s="9" t="s">
        <v>5642</v>
      </c>
      <c r="E171" s="8">
        <v>28.0</v>
      </c>
      <c r="F171" s="8">
        <v>6.0</v>
      </c>
      <c r="G171" s="8">
        <v>0.824</v>
      </c>
      <c r="H171" s="41" t="s">
        <v>5643</v>
      </c>
      <c r="I171" s="41" t="s">
        <v>5420</v>
      </c>
      <c r="J171" s="41" t="s">
        <v>5644</v>
      </c>
      <c r="K171" s="42">
        <v>45602.0</v>
      </c>
      <c r="L171" s="41" t="s">
        <v>5425</v>
      </c>
      <c r="M171" s="42">
        <v>45447.0</v>
      </c>
      <c r="N171" s="41" t="s">
        <v>5436</v>
      </c>
      <c r="O171" s="14">
        <v>2010.0</v>
      </c>
    </row>
    <row r="172">
      <c r="A172" s="9" t="s">
        <v>5645</v>
      </c>
      <c r="E172" s="8">
        <v>22.0</v>
      </c>
      <c r="F172" s="8">
        <v>12.0</v>
      </c>
      <c r="G172" s="8">
        <v>0.647</v>
      </c>
      <c r="H172" s="41" t="s">
        <v>5579</v>
      </c>
      <c r="I172" s="41" t="s">
        <v>5420</v>
      </c>
      <c r="J172" s="41" t="s">
        <v>5523</v>
      </c>
      <c r="K172" s="42">
        <v>45543.0</v>
      </c>
      <c r="L172" s="42">
        <v>45323.0</v>
      </c>
      <c r="M172" s="42">
        <v>45536.0</v>
      </c>
      <c r="N172" s="41" t="s">
        <v>5426</v>
      </c>
      <c r="O172" s="14">
        <v>2010.0</v>
      </c>
    </row>
    <row r="173">
      <c r="A173" s="9" t="s">
        <v>5646</v>
      </c>
      <c r="E173" s="8">
        <v>15.0</v>
      </c>
      <c r="F173" s="8">
        <v>19.0</v>
      </c>
      <c r="G173" s="8">
        <v>0.441</v>
      </c>
      <c r="H173" s="41" t="s">
        <v>5573</v>
      </c>
      <c r="I173" s="41" t="s">
        <v>5420</v>
      </c>
      <c r="J173" s="42">
        <v>45543.0</v>
      </c>
      <c r="K173" s="42">
        <v>45454.0</v>
      </c>
      <c r="L173" s="42">
        <v>45293.0</v>
      </c>
      <c r="M173" s="42">
        <v>45388.0</v>
      </c>
      <c r="N173" s="41" t="s">
        <v>5458</v>
      </c>
      <c r="O173" s="14">
        <v>2010.0</v>
      </c>
    </row>
    <row r="174">
      <c r="A174" s="9" t="s">
        <v>5647</v>
      </c>
      <c r="E174" s="8">
        <v>14.0</v>
      </c>
      <c r="F174" s="8">
        <v>20.0</v>
      </c>
      <c r="G174" s="8">
        <v>0.412</v>
      </c>
      <c r="H174" s="42">
        <v>45607.0</v>
      </c>
      <c r="I174" s="41" t="s">
        <v>5420</v>
      </c>
      <c r="J174" s="42">
        <v>45513.0</v>
      </c>
      <c r="K174" s="42">
        <v>45454.0</v>
      </c>
      <c r="L174" s="41" t="s">
        <v>5420</v>
      </c>
      <c r="M174" s="42">
        <v>45417.0</v>
      </c>
      <c r="N174" s="41" t="s">
        <v>5455</v>
      </c>
      <c r="O174" s="14">
        <v>2010.0</v>
      </c>
    </row>
    <row r="175">
      <c r="A175" s="9" t="s">
        <v>5648</v>
      </c>
      <c r="E175" s="8">
        <v>21.0</v>
      </c>
      <c r="F175" s="8">
        <v>13.0</v>
      </c>
      <c r="G175" s="8">
        <v>0.618</v>
      </c>
      <c r="H175" s="41" t="s">
        <v>5573</v>
      </c>
      <c r="I175" s="41" t="s">
        <v>5420</v>
      </c>
      <c r="J175" s="42">
        <v>45631.0</v>
      </c>
      <c r="K175" s="42">
        <v>45543.0</v>
      </c>
      <c r="L175" s="42">
        <v>45323.0</v>
      </c>
      <c r="M175" s="42">
        <v>45417.0</v>
      </c>
      <c r="N175" s="41" t="s">
        <v>5482</v>
      </c>
      <c r="O175" s="14">
        <v>2010.0</v>
      </c>
    </row>
    <row r="176">
      <c r="A176" s="9" t="s">
        <v>5649</v>
      </c>
      <c r="E176" s="8">
        <v>13.0</v>
      </c>
      <c r="F176" s="8">
        <v>21.0</v>
      </c>
      <c r="G176" s="8">
        <v>0.382</v>
      </c>
      <c r="H176" s="42">
        <v>45577.0</v>
      </c>
      <c r="I176" s="41" t="s">
        <v>5420</v>
      </c>
      <c r="J176" s="42">
        <v>45513.0</v>
      </c>
      <c r="K176" s="42">
        <v>45424.0</v>
      </c>
      <c r="L176" s="41" t="s">
        <v>5433</v>
      </c>
      <c r="M176" s="42">
        <v>45417.0</v>
      </c>
      <c r="N176" s="41" t="s">
        <v>5421</v>
      </c>
      <c r="O176" s="14">
        <v>2010.0</v>
      </c>
    </row>
    <row r="177">
      <c r="A177" s="9" t="s">
        <v>5650</v>
      </c>
      <c r="E177" s="8">
        <v>19.0</v>
      </c>
      <c r="F177" s="8">
        <v>15.0</v>
      </c>
      <c r="G177" s="8">
        <v>0.559</v>
      </c>
      <c r="H177" s="42">
        <v>45577.0</v>
      </c>
      <c r="I177" s="41" t="s">
        <v>5420</v>
      </c>
      <c r="J177" s="42">
        <v>45572.0</v>
      </c>
      <c r="K177" s="42">
        <v>45543.0</v>
      </c>
      <c r="L177" s="41" t="s">
        <v>5425</v>
      </c>
      <c r="M177" s="42">
        <v>45388.0</v>
      </c>
      <c r="N177" s="41" t="s">
        <v>5458</v>
      </c>
      <c r="O177" s="14">
        <v>2010.0</v>
      </c>
    </row>
    <row r="178">
      <c r="A178" s="9" t="s">
        <v>5651</v>
      </c>
      <c r="E178" s="8">
        <v>17.0</v>
      </c>
      <c r="F178" s="8">
        <v>17.0</v>
      </c>
      <c r="G178" s="8">
        <v>0.5</v>
      </c>
      <c r="H178" s="42">
        <v>45548.0</v>
      </c>
      <c r="I178" s="41" t="s">
        <v>5420</v>
      </c>
      <c r="J178" s="42">
        <v>45631.0</v>
      </c>
      <c r="K178" s="42">
        <v>45424.0</v>
      </c>
      <c r="L178" s="41" t="s">
        <v>5652</v>
      </c>
      <c r="M178" s="42">
        <v>45388.0</v>
      </c>
      <c r="N178" s="41" t="s">
        <v>5421</v>
      </c>
      <c r="O178" s="14">
        <v>2010.0</v>
      </c>
    </row>
    <row r="179">
      <c r="A179" s="9" t="s">
        <v>5653</v>
      </c>
      <c r="E179" s="8">
        <v>13.0</v>
      </c>
      <c r="F179" s="8">
        <v>21.0</v>
      </c>
      <c r="G179" s="8">
        <v>0.382</v>
      </c>
      <c r="H179" s="42">
        <v>45518.0</v>
      </c>
      <c r="I179" s="41" t="s">
        <v>5420</v>
      </c>
      <c r="J179" s="42">
        <v>45483.0</v>
      </c>
      <c r="K179" s="42">
        <v>45454.0</v>
      </c>
      <c r="L179" s="42">
        <v>45352.0</v>
      </c>
      <c r="M179" s="42">
        <v>45417.0</v>
      </c>
      <c r="N179" s="41" t="s">
        <v>5426</v>
      </c>
      <c r="O179" s="14">
        <v>2010.0</v>
      </c>
    </row>
    <row r="180">
      <c r="A180" s="9" t="s">
        <v>5654</v>
      </c>
      <c r="E180" s="8">
        <v>6.0</v>
      </c>
      <c r="F180" s="8">
        <v>28.0</v>
      </c>
      <c r="G180" s="8">
        <v>0.176</v>
      </c>
      <c r="H180" s="42">
        <v>45400.0</v>
      </c>
      <c r="I180" s="41" t="s">
        <v>5420</v>
      </c>
      <c r="J180" s="42">
        <v>45395.0</v>
      </c>
      <c r="K180" s="42">
        <v>45337.0</v>
      </c>
      <c r="L180" s="41" t="s">
        <v>5429</v>
      </c>
      <c r="M180" s="42">
        <v>45330.0</v>
      </c>
      <c r="N180" s="41" t="s">
        <v>5426</v>
      </c>
      <c r="O180" s="14">
        <v>2010.0</v>
      </c>
    </row>
    <row r="181">
      <c r="A181" s="9" t="s">
        <v>5655</v>
      </c>
      <c r="E181" s="8">
        <v>14.0</v>
      </c>
      <c r="F181" s="8">
        <v>20.0</v>
      </c>
      <c r="G181" s="8">
        <v>0.412</v>
      </c>
      <c r="H181" s="42">
        <v>45488.0</v>
      </c>
      <c r="I181" s="41" t="s">
        <v>5420</v>
      </c>
      <c r="J181" s="42">
        <v>45483.0</v>
      </c>
      <c r="K181" s="42">
        <v>45483.0</v>
      </c>
      <c r="L181" s="41" t="s">
        <v>5453</v>
      </c>
      <c r="M181" s="42">
        <v>45330.0</v>
      </c>
      <c r="N181" s="41" t="s">
        <v>5458</v>
      </c>
      <c r="O181" s="14">
        <v>2010.0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</hyperlinks>
  <drawing r:id="rId18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75"/>
    <col customWidth="1" min="3" max="3" width="10.38"/>
    <col customWidth="1" min="4" max="4" width="14.25"/>
    <col customWidth="1" min="5" max="5" width="10.5"/>
    <col customWidth="1" min="6" max="6" width="28.88"/>
    <col customWidth="1" min="8" max="8" width="18.38"/>
  </cols>
  <sheetData>
    <row r="1">
      <c r="A1" s="43" t="s">
        <v>5656</v>
      </c>
      <c r="B1" s="43" t="s">
        <v>5657</v>
      </c>
      <c r="C1" s="43" t="s">
        <v>5658</v>
      </c>
      <c r="D1" s="44" t="s">
        <v>5659</v>
      </c>
      <c r="E1" s="44" t="s">
        <v>5660</v>
      </c>
      <c r="F1" s="43" t="s">
        <v>5661</v>
      </c>
      <c r="G1" s="43" t="s">
        <v>5662</v>
      </c>
      <c r="H1" s="43" t="s">
        <v>4664</v>
      </c>
      <c r="I1" s="45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>
      <c r="A2" s="14" t="s">
        <v>5663</v>
      </c>
      <c r="B2" s="14">
        <v>2024.0</v>
      </c>
      <c r="C2" s="14" t="s">
        <v>5664</v>
      </c>
      <c r="D2" s="47">
        <v>1.0</v>
      </c>
      <c r="E2" s="47">
        <v>1.0</v>
      </c>
      <c r="F2" s="48" t="s">
        <v>4638</v>
      </c>
      <c r="G2" s="27" t="s">
        <v>4717</v>
      </c>
      <c r="H2" s="27" t="str">
        <f t="shared" ref="H2:H1152" si="1">CONCATENATE(B2, ", Round ", D2, ", Pick ", E2)</f>
        <v>2024, Round 1, Pick 1</v>
      </c>
    </row>
    <row r="3">
      <c r="A3" s="14" t="s">
        <v>5665</v>
      </c>
      <c r="B3" s="14">
        <v>2024.0</v>
      </c>
      <c r="C3" s="14" t="s">
        <v>5664</v>
      </c>
      <c r="D3" s="47">
        <v>1.0</v>
      </c>
      <c r="E3" s="47">
        <v>2.0</v>
      </c>
      <c r="F3" s="48" t="s">
        <v>4648</v>
      </c>
      <c r="G3" s="27" t="s">
        <v>4804</v>
      </c>
      <c r="H3" s="27" t="str">
        <f t="shared" si="1"/>
        <v>2024, Round 1, Pick 2</v>
      </c>
    </row>
    <row r="4">
      <c r="A4" s="14" t="s">
        <v>5666</v>
      </c>
      <c r="B4" s="14">
        <v>2024.0</v>
      </c>
      <c r="C4" s="14" t="s">
        <v>5664</v>
      </c>
      <c r="D4" s="47">
        <v>1.0</v>
      </c>
      <c r="E4" s="47">
        <v>3.0</v>
      </c>
      <c r="F4" s="48" t="s">
        <v>4634</v>
      </c>
      <c r="G4" s="27" t="s">
        <v>4684</v>
      </c>
      <c r="H4" s="27" t="str">
        <f t="shared" si="1"/>
        <v>2024, Round 1, Pick 3</v>
      </c>
    </row>
    <row r="5">
      <c r="A5" s="14" t="s">
        <v>5667</v>
      </c>
      <c r="B5" s="14">
        <v>2024.0</v>
      </c>
      <c r="C5" s="14" t="s">
        <v>5664</v>
      </c>
      <c r="D5" s="47">
        <v>1.0</v>
      </c>
      <c r="E5" s="47">
        <v>4.0</v>
      </c>
      <c r="F5" s="48" t="s">
        <v>4648</v>
      </c>
      <c r="G5" s="27" t="s">
        <v>4763</v>
      </c>
      <c r="H5" s="27" t="str">
        <f t="shared" si="1"/>
        <v>2024, Round 1, Pick 4</v>
      </c>
    </row>
    <row r="6">
      <c r="A6" s="14" t="s">
        <v>5668</v>
      </c>
      <c r="B6" s="14">
        <v>2024.0</v>
      </c>
      <c r="C6" s="14" t="s">
        <v>5664</v>
      </c>
      <c r="D6" s="47">
        <v>1.0</v>
      </c>
      <c r="E6" s="47">
        <v>5.0</v>
      </c>
      <c r="F6" s="48" t="s">
        <v>4642</v>
      </c>
      <c r="G6" s="27" t="s">
        <v>4797</v>
      </c>
      <c r="H6" s="27" t="str">
        <f t="shared" si="1"/>
        <v>2024, Round 1, Pick 5</v>
      </c>
    </row>
    <row r="7">
      <c r="A7" s="14" t="s">
        <v>5669</v>
      </c>
      <c r="B7" s="14">
        <v>2024.0</v>
      </c>
      <c r="C7" s="14" t="s">
        <v>5664</v>
      </c>
      <c r="D7" s="47">
        <v>1.0</v>
      </c>
      <c r="E7" s="47">
        <v>6.0</v>
      </c>
      <c r="F7" s="48" t="s">
        <v>4640</v>
      </c>
      <c r="G7" s="27" t="s">
        <v>5670</v>
      </c>
      <c r="H7" s="27" t="str">
        <f t="shared" si="1"/>
        <v>2024, Round 1, Pick 6</v>
      </c>
    </row>
    <row r="8">
      <c r="A8" s="14" t="s">
        <v>5671</v>
      </c>
      <c r="B8" s="14">
        <v>2024.0</v>
      </c>
      <c r="C8" s="14" t="s">
        <v>5664</v>
      </c>
      <c r="D8" s="47">
        <v>1.0</v>
      </c>
      <c r="E8" s="47">
        <v>7.0</v>
      </c>
      <c r="F8" s="48" t="s">
        <v>4634</v>
      </c>
      <c r="G8" s="27" t="s">
        <v>5672</v>
      </c>
      <c r="H8" s="27" t="str">
        <f t="shared" si="1"/>
        <v>2024, Round 1, Pick 7</v>
      </c>
    </row>
    <row r="9">
      <c r="A9" s="14" t="s">
        <v>5673</v>
      </c>
      <c r="B9" s="14">
        <v>2024.0</v>
      </c>
      <c r="C9" s="14" t="s">
        <v>5664</v>
      </c>
      <c r="D9" s="47">
        <v>1.0</v>
      </c>
      <c r="E9" s="47">
        <v>8.0</v>
      </c>
      <c r="F9" s="48" t="s">
        <v>4630</v>
      </c>
      <c r="G9" s="27" t="s">
        <v>5177</v>
      </c>
      <c r="H9" s="27" t="str">
        <f t="shared" si="1"/>
        <v>2024, Round 1, Pick 8</v>
      </c>
    </row>
    <row r="10">
      <c r="A10" s="14" t="s">
        <v>5674</v>
      </c>
      <c r="B10" s="14">
        <v>2024.0</v>
      </c>
      <c r="C10" s="14" t="s">
        <v>5664</v>
      </c>
      <c r="D10" s="47">
        <v>1.0</v>
      </c>
      <c r="E10" s="47">
        <v>9.0</v>
      </c>
      <c r="F10" s="48" t="s">
        <v>4642</v>
      </c>
      <c r="G10" s="27" t="s">
        <v>5145</v>
      </c>
      <c r="H10" s="27" t="str">
        <f t="shared" si="1"/>
        <v>2024, Round 1, Pick 9</v>
      </c>
    </row>
    <row r="11">
      <c r="A11" s="14" t="s">
        <v>5675</v>
      </c>
      <c r="B11" s="14">
        <v>2024.0</v>
      </c>
      <c r="C11" s="14" t="s">
        <v>5664</v>
      </c>
      <c r="D11" s="47">
        <v>1.0</v>
      </c>
      <c r="E11" s="47">
        <v>10.0</v>
      </c>
      <c r="F11" s="48" t="s">
        <v>4680</v>
      </c>
      <c r="G11" s="27" t="s">
        <v>5145</v>
      </c>
      <c r="H11" s="27" t="str">
        <f t="shared" si="1"/>
        <v>2024, Round 1, Pick 10</v>
      </c>
    </row>
    <row r="12">
      <c r="A12" s="14" t="s">
        <v>5676</v>
      </c>
      <c r="B12" s="14">
        <v>2024.0</v>
      </c>
      <c r="C12" s="14" t="s">
        <v>5664</v>
      </c>
      <c r="D12" s="47">
        <v>1.0</v>
      </c>
      <c r="E12" s="47">
        <v>11.0</v>
      </c>
      <c r="F12" s="48" t="s">
        <v>4628</v>
      </c>
      <c r="G12" s="27" t="s">
        <v>5677</v>
      </c>
      <c r="H12" s="27" t="str">
        <f t="shared" si="1"/>
        <v>2024, Round 1, Pick 11</v>
      </c>
    </row>
    <row r="13">
      <c r="A13" s="14" t="s">
        <v>5678</v>
      </c>
      <c r="B13" s="14">
        <v>2024.0</v>
      </c>
      <c r="C13" s="14" t="s">
        <v>5664</v>
      </c>
      <c r="D13" s="47">
        <v>1.0</v>
      </c>
      <c r="E13" s="47">
        <v>12.0</v>
      </c>
      <c r="F13" s="48" t="s">
        <v>4632</v>
      </c>
      <c r="G13" s="27" t="s">
        <v>4786</v>
      </c>
      <c r="H13" s="27" t="str">
        <f t="shared" si="1"/>
        <v>2024, Round 1, Pick 12</v>
      </c>
    </row>
    <row r="14">
      <c r="A14" s="14" t="s">
        <v>5679</v>
      </c>
      <c r="B14" s="14">
        <v>2024.0</v>
      </c>
      <c r="C14" s="14" t="s">
        <v>5680</v>
      </c>
      <c r="D14" s="47">
        <v>2.0</v>
      </c>
      <c r="E14" s="47">
        <v>1.0</v>
      </c>
      <c r="F14" s="48" t="s">
        <v>4634</v>
      </c>
      <c r="G14" s="27" t="s">
        <v>5007</v>
      </c>
      <c r="H14" s="27" t="str">
        <f t="shared" si="1"/>
        <v>2024, Round 2, Pick 1</v>
      </c>
    </row>
    <row r="15">
      <c r="A15" s="14" t="s">
        <v>5681</v>
      </c>
      <c r="B15" s="14">
        <v>2024.0</v>
      </c>
      <c r="C15" s="14" t="s">
        <v>5680</v>
      </c>
      <c r="D15" s="47">
        <v>2.0</v>
      </c>
      <c r="E15" s="47">
        <v>2.0</v>
      </c>
      <c r="F15" s="48" t="s">
        <v>4733</v>
      </c>
      <c r="G15" s="27" t="s">
        <v>5670</v>
      </c>
      <c r="H15" s="27" t="str">
        <f t="shared" si="1"/>
        <v>2024, Round 2, Pick 2</v>
      </c>
    </row>
    <row r="16">
      <c r="A16" s="14" t="s">
        <v>5682</v>
      </c>
      <c r="B16" s="14">
        <v>2024.0</v>
      </c>
      <c r="C16" s="14" t="s">
        <v>5680</v>
      </c>
      <c r="D16" s="47">
        <v>2.0</v>
      </c>
      <c r="E16" s="47">
        <v>3.0</v>
      </c>
      <c r="F16" s="48" t="s">
        <v>4638</v>
      </c>
      <c r="G16" s="27" t="s">
        <v>4797</v>
      </c>
      <c r="H16" s="27" t="str">
        <f t="shared" si="1"/>
        <v>2024, Round 2, Pick 3</v>
      </c>
    </row>
    <row r="17">
      <c r="A17" s="14" t="s">
        <v>5683</v>
      </c>
      <c r="B17" s="14">
        <v>2024.0</v>
      </c>
      <c r="C17" s="14" t="s">
        <v>5680</v>
      </c>
      <c r="D17" s="47">
        <v>2.0</v>
      </c>
      <c r="E17" s="47">
        <v>4.0</v>
      </c>
      <c r="F17" s="48" t="s">
        <v>4646</v>
      </c>
      <c r="G17" s="27" t="s">
        <v>4836</v>
      </c>
      <c r="H17" s="27" t="str">
        <f t="shared" si="1"/>
        <v>2024, Round 2, Pick 4</v>
      </c>
    </row>
    <row r="18">
      <c r="A18" s="14" t="s">
        <v>5684</v>
      </c>
      <c r="B18" s="14">
        <v>2024.0</v>
      </c>
      <c r="C18" s="14" t="s">
        <v>5680</v>
      </c>
      <c r="D18" s="47">
        <v>2.0</v>
      </c>
      <c r="E18" s="47">
        <v>5.0</v>
      </c>
      <c r="F18" s="48" t="s">
        <v>4628</v>
      </c>
      <c r="G18" s="27" t="s">
        <v>4943</v>
      </c>
      <c r="H18" s="27" t="str">
        <f t="shared" si="1"/>
        <v>2024, Round 2, Pick 5</v>
      </c>
    </row>
    <row r="19">
      <c r="A19" s="14" t="s">
        <v>5685</v>
      </c>
      <c r="B19" s="14">
        <v>2024.0</v>
      </c>
      <c r="C19" s="14" t="s">
        <v>5680</v>
      </c>
      <c r="D19" s="47">
        <v>2.0</v>
      </c>
      <c r="E19" s="47">
        <v>6.0</v>
      </c>
      <c r="F19" s="48" t="s">
        <v>4646</v>
      </c>
      <c r="G19" s="27" t="s">
        <v>4717</v>
      </c>
      <c r="H19" s="27" t="str">
        <f t="shared" si="1"/>
        <v>2024, Round 2, Pick 6</v>
      </c>
    </row>
    <row r="20">
      <c r="A20" s="14" t="s">
        <v>5686</v>
      </c>
      <c r="B20" s="14">
        <v>2024.0</v>
      </c>
      <c r="C20" s="14" t="s">
        <v>5680</v>
      </c>
      <c r="D20" s="47">
        <v>2.0</v>
      </c>
      <c r="E20" s="47">
        <v>7.0</v>
      </c>
      <c r="F20" s="48" t="s">
        <v>4680</v>
      </c>
      <c r="G20" s="27" t="s">
        <v>5687</v>
      </c>
      <c r="H20" s="27" t="str">
        <f t="shared" si="1"/>
        <v>2024, Round 2, Pick 7</v>
      </c>
    </row>
    <row r="21">
      <c r="A21" s="14" t="s">
        <v>5688</v>
      </c>
      <c r="B21" s="14">
        <v>2024.0</v>
      </c>
      <c r="C21" s="14" t="s">
        <v>5680</v>
      </c>
      <c r="D21" s="47">
        <v>2.0</v>
      </c>
      <c r="E21" s="47">
        <v>8.0</v>
      </c>
      <c r="F21" s="48" t="s">
        <v>4632</v>
      </c>
      <c r="G21" s="27" t="s">
        <v>5689</v>
      </c>
      <c r="H21" s="27" t="str">
        <f t="shared" si="1"/>
        <v>2024, Round 2, Pick 8</v>
      </c>
    </row>
    <row r="22">
      <c r="A22" s="14" t="s">
        <v>5690</v>
      </c>
      <c r="B22" s="14">
        <v>2024.0</v>
      </c>
      <c r="C22" s="14" t="s">
        <v>5680</v>
      </c>
      <c r="D22" s="47">
        <v>2.0</v>
      </c>
      <c r="E22" s="47">
        <v>9.0</v>
      </c>
      <c r="F22" s="48" t="s">
        <v>4640</v>
      </c>
      <c r="G22" s="27" t="s">
        <v>5007</v>
      </c>
      <c r="H22" s="27" t="str">
        <f t="shared" si="1"/>
        <v>2024, Round 2, Pick 9</v>
      </c>
    </row>
    <row r="23">
      <c r="A23" s="14" t="s">
        <v>5691</v>
      </c>
      <c r="B23" s="14">
        <v>2024.0</v>
      </c>
      <c r="C23" s="14" t="s">
        <v>5680</v>
      </c>
      <c r="D23" s="47">
        <v>2.0</v>
      </c>
      <c r="E23" s="47">
        <v>10.0</v>
      </c>
      <c r="F23" s="48" t="s">
        <v>4680</v>
      </c>
      <c r="G23" s="27" t="s">
        <v>4943</v>
      </c>
      <c r="H23" s="27" t="str">
        <f t="shared" si="1"/>
        <v>2024, Round 2, Pick 10</v>
      </c>
    </row>
    <row r="24">
      <c r="A24" s="14" t="s">
        <v>5692</v>
      </c>
      <c r="B24" s="14">
        <v>2024.0</v>
      </c>
      <c r="C24" s="14" t="s">
        <v>5680</v>
      </c>
      <c r="D24" s="47">
        <v>2.0</v>
      </c>
      <c r="E24" s="47">
        <v>11.0</v>
      </c>
      <c r="F24" s="48" t="s">
        <v>4628</v>
      </c>
      <c r="G24" s="27" t="s">
        <v>4793</v>
      </c>
      <c r="H24" s="27" t="str">
        <f t="shared" si="1"/>
        <v>2024, Round 2, Pick 11</v>
      </c>
    </row>
    <row r="25">
      <c r="A25" s="14" t="s">
        <v>5693</v>
      </c>
      <c r="B25" s="14">
        <v>2024.0</v>
      </c>
      <c r="C25" s="14" t="s">
        <v>5680</v>
      </c>
      <c r="D25" s="47">
        <v>2.0</v>
      </c>
      <c r="E25" s="47">
        <v>12.0</v>
      </c>
      <c r="F25" s="48" t="s">
        <v>4646</v>
      </c>
      <c r="G25" s="27" t="s">
        <v>5194</v>
      </c>
      <c r="H25" s="27" t="str">
        <f t="shared" si="1"/>
        <v>2024, Round 2, Pick 12</v>
      </c>
    </row>
    <row r="26">
      <c r="A26" s="14" t="s">
        <v>5694</v>
      </c>
      <c r="B26" s="14">
        <v>2024.0</v>
      </c>
      <c r="C26" s="14" t="s">
        <v>5695</v>
      </c>
      <c r="D26" s="47">
        <v>3.0</v>
      </c>
      <c r="E26" s="47">
        <v>1.0</v>
      </c>
      <c r="F26" s="48" t="s">
        <v>4650</v>
      </c>
      <c r="G26" s="27" t="s">
        <v>4689</v>
      </c>
      <c r="H26" s="27" t="str">
        <f t="shared" si="1"/>
        <v>2024, Round 3, Pick 1</v>
      </c>
    </row>
    <row r="27">
      <c r="A27" s="14" t="s">
        <v>5696</v>
      </c>
      <c r="B27" s="14">
        <v>2024.0</v>
      </c>
      <c r="C27" s="14" t="s">
        <v>5695</v>
      </c>
      <c r="D27" s="47">
        <v>3.0</v>
      </c>
      <c r="E27" s="47">
        <v>2.0</v>
      </c>
      <c r="F27" s="48" t="s">
        <v>4733</v>
      </c>
      <c r="G27" s="27" t="s">
        <v>5108</v>
      </c>
      <c r="H27" s="27" t="str">
        <f t="shared" si="1"/>
        <v>2024, Round 3, Pick 2</v>
      </c>
    </row>
    <row r="28">
      <c r="A28" s="14" t="s">
        <v>5697</v>
      </c>
      <c r="B28" s="14">
        <v>2024.0</v>
      </c>
      <c r="C28" s="14" t="s">
        <v>5695</v>
      </c>
      <c r="D28" s="47">
        <v>3.0</v>
      </c>
      <c r="E28" s="47">
        <v>3.0</v>
      </c>
      <c r="F28" s="48" t="s">
        <v>4638</v>
      </c>
      <c r="G28" s="27" t="s">
        <v>5698</v>
      </c>
      <c r="H28" s="27" t="str">
        <f t="shared" si="1"/>
        <v>2024, Round 3, Pick 3</v>
      </c>
    </row>
    <row r="29">
      <c r="A29" s="14" t="s">
        <v>5699</v>
      </c>
      <c r="B29" s="14">
        <v>2024.0</v>
      </c>
      <c r="C29" s="14" t="s">
        <v>5695</v>
      </c>
      <c r="D29" s="47">
        <v>3.0</v>
      </c>
      <c r="E29" s="47">
        <v>4.0</v>
      </c>
      <c r="F29" s="48" t="s">
        <v>4648</v>
      </c>
      <c r="G29" s="27" t="s">
        <v>5700</v>
      </c>
      <c r="H29" s="27" t="str">
        <f t="shared" si="1"/>
        <v>2024, Round 3, Pick 4</v>
      </c>
    </row>
    <row r="30">
      <c r="A30" s="14" t="s">
        <v>5701</v>
      </c>
      <c r="B30" s="14">
        <v>2024.0</v>
      </c>
      <c r="C30" s="14" t="s">
        <v>5695</v>
      </c>
      <c r="D30" s="47">
        <v>3.0</v>
      </c>
      <c r="E30" s="47">
        <v>5.0</v>
      </c>
      <c r="F30" s="48" t="s">
        <v>4650</v>
      </c>
      <c r="G30" s="27" t="s">
        <v>5702</v>
      </c>
      <c r="H30" s="27" t="str">
        <f t="shared" si="1"/>
        <v>2024, Round 3, Pick 5</v>
      </c>
    </row>
    <row r="31">
      <c r="A31" s="14" t="s">
        <v>5703</v>
      </c>
      <c r="B31" s="14">
        <v>2024.0</v>
      </c>
      <c r="C31" s="14" t="s">
        <v>5695</v>
      </c>
      <c r="D31" s="47">
        <v>3.0</v>
      </c>
      <c r="E31" s="47">
        <v>6.0</v>
      </c>
      <c r="F31" s="48" t="s">
        <v>4640</v>
      </c>
      <c r="G31" s="27" t="s">
        <v>4986</v>
      </c>
      <c r="H31" s="27" t="str">
        <f t="shared" si="1"/>
        <v>2024, Round 3, Pick 6</v>
      </c>
    </row>
    <row r="32">
      <c r="A32" s="14" t="s">
        <v>5704</v>
      </c>
      <c r="B32" s="14">
        <v>2024.0</v>
      </c>
      <c r="C32" s="14" t="s">
        <v>5695</v>
      </c>
      <c r="D32" s="47">
        <v>3.0</v>
      </c>
      <c r="E32" s="47">
        <v>7.0</v>
      </c>
      <c r="F32" s="48" t="s">
        <v>4630</v>
      </c>
      <c r="G32" s="27" t="s">
        <v>4904</v>
      </c>
      <c r="H32" s="27" t="str">
        <f t="shared" si="1"/>
        <v>2024, Round 3, Pick 7</v>
      </c>
    </row>
    <row r="33">
      <c r="A33" s="14" t="s">
        <v>5705</v>
      </c>
      <c r="B33" s="14">
        <v>2024.0</v>
      </c>
      <c r="C33" s="14" t="s">
        <v>5695</v>
      </c>
      <c r="D33" s="47">
        <v>3.0</v>
      </c>
      <c r="E33" s="47">
        <v>8.0</v>
      </c>
      <c r="F33" s="48" t="s">
        <v>4632</v>
      </c>
      <c r="G33" s="27" t="s">
        <v>4891</v>
      </c>
      <c r="H33" s="27" t="str">
        <f t="shared" si="1"/>
        <v>2024, Round 3, Pick 8</v>
      </c>
    </row>
    <row r="34">
      <c r="A34" s="14" t="s">
        <v>5706</v>
      </c>
      <c r="B34" s="14">
        <v>2024.0</v>
      </c>
      <c r="C34" s="14" t="s">
        <v>5695</v>
      </c>
      <c r="D34" s="47">
        <v>3.0</v>
      </c>
      <c r="E34" s="47">
        <v>9.0</v>
      </c>
      <c r="F34" s="48" t="s">
        <v>4642</v>
      </c>
      <c r="G34" s="27" t="s">
        <v>5707</v>
      </c>
      <c r="H34" s="27" t="str">
        <f t="shared" si="1"/>
        <v>2024, Round 3, Pick 9</v>
      </c>
    </row>
    <row r="35">
      <c r="A35" s="14" t="s">
        <v>5708</v>
      </c>
      <c r="B35" s="14">
        <v>2024.0</v>
      </c>
      <c r="C35" s="14" t="s">
        <v>5695</v>
      </c>
      <c r="D35" s="47">
        <v>3.0</v>
      </c>
      <c r="E35" s="47">
        <v>10.0</v>
      </c>
      <c r="F35" s="48" t="s">
        <v>4680</v>
      </c>
      <c r="G35" s="27" t="s">
        <v>5709</v>
      </c>
      <c r="H35" s="27" t="str">
        <f t="shared" si="1"/>
        <v>2024, Round 3, Pick 10</v>
      </c>
    </row>
    <row r="36">
      <c r="A36" s="14" t="s">
        <v>5710</v>
      </c>
      <c r="B36" s="14">
        <v>2024.0</v>
      </c>
      <c r="C36" s="14" t="s">
        <v>5695</v>
      </c>
      <c r="D36" s="47">
        <v>3.0</v>
      </c>
      <c r="E36" s="47">
        <v>11.0</v>
      </c>
      <c r="F36" s="48" t="s">
        <v>4628</v>
      </c>
      <c r="G36" s="27" t="s">
        <v>5700</v>
      </c>
      <c r="H36" s="27" t="str">
        <f t="shared" si="1"/>
        <v>2024, Round 3, Pick 11</v>
      </c>
    </row>
    <row r="37">
      <c r="A37" s="14" t="s">
        <v>5711</v>
      </c>
      <c r="B37" s="14">
        <v>2024.0</v>
      </c>
      <c r="C37" s="14" t="s">
        <v>5695</v>
      </c>
      <c r="D37" s="47">
        <v>3.0</v>
      </c>
      <c r="E37" s="47">
        <v>12.0</v>
      </c>
      <c r="F37" s="48" t="s">
        <v>4646</v>
      </c>
      <c r="G37" s="27" t="s">
        <v>5712</v>
      </c>
      <c r="H37" s="27" t="str">
        <f t="shared" si="1"/>
        <v>2024, Round 3, Pick 12</v>
      </c>
    </row>
    <row r="38">
      <c r="A38" s="14" t="s">
        <v>5713</v>
      </c>
      <c r="B38" s="14">
        <v>2023.0</v>
      </c>
      <c r="C38" s="14" t="s">
        <v>5664</v>
      </c>
      <c r="D38" s="47">
        <v>1.0</v>
      </c>
      <c r="E38" s="47">
        <v>1.0</v>
      </c>
      <c r="F38" s="48" t="s">
        <v>4638</v>
      </c>
      <c r="G38" s="27" t="s">
        <v>4684</v>
      </c>
      <c r="H38" s="27" t="str">
        <f t="shared" si="1"/>
        <v>2023, Round 1, Pick 1</v>
      </c>
    </row>
    <row r="39">
      <c r="A39" s="14" t="s">
        <v>5714</v>
      </c>
      <c r="B39" s="14">
        <v>2023.0</v>
      </c>
      <c r="C39" s="14" t="s">
        <v>5664</v>
      </c>
      <c r="D39" s="47">
        <v>1.0</v>
      </c>
      <c r="E39" s="47">
        <v>2.0</v>
      </c>
      <c r="F39" s="48" t="s">
        <v>4630</v>
      </c>
      <c r="G39" s="27" t="s">
        <v>4767</v>
      </c>
      <c r="H39" s="27" t="str">
        <f t="shared" si="1"/>
        <v>2023, Round 1, Pick 2</v>
      </c>
    </row>
    <row r="40">
      <c r="A40" s="14" t="s">
        <v>5715</v>
      </c>
      <c r="B40" s="14">
        <v>2023.0</v>
      </c>
      <c r="C40" s="14" t="s">
        <v>5664</v>
      </c>
      <c r="D40" s="47">
        <v>1.0</v>
      </c>
      <c r="E40" s="47">
        <v>3.0</v>
      </c>
      <c r="F40" s="48" t="s">
        <v>4642</v>
      </c>
      <c r="G40" s="27" t="s">
        <v>4978</v>
      </c>
      <c r="H40" s="27" t="str">
        <f t="shared" si="1"/>
        <v>2023, Round 1, Pick 3</v>
      </c>
    </row>
    <row r="41">
      <c r="A41" s="14" t="s">
        <v>5716</v>
      </c>
      <c r="B41" s="14">
        <v>2023.0</v>
      </c>
      <c r="C41" s="14" t="s">
        <v>5664</v>
      </c>
      <c r="D41" s="47">
        <v>1.0</v>
      </c>
      <c r="E41" s="47">
        <v>4.0</v>
      </c>
      <c r="F41" s="48" t="s">
        <v>5717</v>
      </c>
      <c r="G41" s="27" t="s">
        <v>4698</v>
      </c>
      <c r="H41" s="27" t="str">
        <f t="shared" si="1"/>
        <v>2023, Round 1, Pick 4</v>
      </c>
    </row>
    <row r="42">
      <c r="A42" s="14" t="s">
        <v>5718</v>
      </c>
      <c r="B42" s="14">
        <v>2023.0</v>
      </c>
      <c r="C42" s="14" t="s">
        <v>5664</v>
      </c>
      <c r="D42" s="47">
        <v>1.0</v>
      </c>
      <c r="E42" s="47">
        <v>5.0</v>
      </c>
      <c r="F42" s="48" t="s">
        <v>4628</v>
      </c>
      <c r="G42" s="27" t="s">
        <v>4713</v>
      </c>
      <c r="H42" s="27" t="str">
        <f t="shared" si="1"/>
        <v>2023, Round 1, Pick 5</v>
      </c>
    </row>
    <row r="43">
      <c r="A43" s="14" t="s">
        <v>5719</v>
      </c>
      <c r="B43" s="14">
        <v>2023.0</v>
      </c>
      <c r="C43" s="14" t="s">
        <v>5664</v>
      </c>
      <c r="D43" s="47">
        <v>1.0</v>
      </c>
      <c r="E43" s="47">
        <v>6.0</v>
      </c>
      <c r="F43" s="48" t="s">
        <v>4632</v>
      </c>
      <c r="G43" s="27" t="s">
        <v>4804</v>
      </c>
      <c r="H43" s="27" t="str">
        <f t="shared" si="1"/>
        <v>2023, Round 1, Pick 6</v>
      </c>
    </row>
    <row r="44">
      <c r="A44" s="14" t="s">
        <v>5720</v>
      </c>
      <c r="B44" s="14">
        <v>2023.0</v>
      </c>
      <c r="C44" s="14" t="s">
        <v>5664</v>
      </c>
      <c r="D44" s="47">
        <v>1.0</v>
      </c>
      <c r="E44" s="47">
        <v>7.0</v>
      </c>
      <c r="F44" s="48" t="s">
        <v>4638</v>
      </c>
      <c r="G44" s="27" t="s">
        <v>5108</v>
      </c>
      <c r="H44" s="27" t="str">
        <f t="shared" si="1"/>
        <v>2023, Round 1, Pick 7</v>
      </c>
    </row>
    <row r="45">
      <c r="A45" s="14" t="s">
        <v>5721</v>
      </c>
      <c r="B45" s="14">
        <v>2023.0</v>
      </c>
      <c r="C45" s="14" t="s">
        <v>5664</v>
      </c>
      <c r="D45" s="47">
        <v>1.0</v>
      </c>
      <c r="E45" s="47">
        <v>8.0</v>
      </c>
      <c r="F45" s="48" t="s">
        <v>4632</v>
      </c>
      <c r="G45" s="27" t="s">
        <v>4684</v>
      </c>
      <c r="H45" s="27" t="str">
        <f t="shared" si="1"/>
        <v>2023, Round 1, Pick 8</v>
      </c>
    </row>
    <row r="46">
      <c r="A46" s="14" t="s">
        <v>5722</v>
      </c>
      <c r="B46" s="14">
        <v>2023.0</v>
      </c>
      <c r="C46" s="14" t="s">
        <v>5664</v>
      </c>
      <c r="D46" s="47">
        <v>1.0</v>
      </c>
      <c r="E46" s="47">
        <v>9.0</v>
      </c>
      <c r="F46" s="48" t="s">
        <v>4733</v>
      </c>
      <c r="G46" s="27" t="s">
        <v>4763</v>
      </c>
      <c r="H46" s="27" t="str">
        <f t="shared" si="1"/>
        <v>2023, Round 1, Pick 9</v>
      </c>
    </row>
    <row r="47">
      <c r="A47" s="14" t="s">
        <v>5723</v>
      </c>
      <c r="B47" s="14">
        <v>2023.0</v>
      </c>
      <c r="C47" s="14" t="s">
        <v>5664</v>
      </c>
      <c r="D47" s="47">
        <v>1.0</v>
      </c>
      <c r="E47" s="47">
        <v>10.0</v>
      </c>
      <c r="F47" s="48" t="s">
        <v>4648</v>
      </c>
      <c r="G47" s="27" t="s">
        <v>4684</v>
      </c>
      <c r="H47" s="27" t="str">
        <f t="shared" si="1"/>
        <v>2023, Round 1, Pick 10</v>
      </c>
    </row>
    <row r="48">
      <c r="A48" s="14" t="s">
        <v>5724</v>
      </c>
      <c r="B48" s="14">
        <v>2023.0</v>
      </c>
      <c r="C48" s="14" t="s">
        <v>5664</v>
      </c>
      <c r="D48" s="47">
        <v>1.0</v>
      </c>
      <c r="E48" s="47">
        <v>11.0</v>
      </c>
      <c r="F48" s="48" t="s">
        <v>4642</v>
      </c>
      <c r="G48" s="27" t="s">
        <v>4767</v>
      </c>
      <c r="H48" s="27" t="str">
        <f t="shared" si="1"/>
        <v>2023, Round 1, Pick 11</v>
      </c>
    </row>
    <row r="49">
      <c r="A49" s="14" t="s">
        <v>5725</v>
      </c>
      <c r="B49" s="14">
        <v>2023.0</v>
      </c>
      <c r="C49" s="14" t="s">
        <v>5664</v>
      </c>
      <c r="D49" s="47">
        <v>1.0</v>
      </c>
      <c r="E49" s="47">
        <v>12.0</v>
      </c>
      <c r="F49" s="48" t="s">
        <v>4630</v>
      </c>
      <c r="G49" s="27" t="s">
        <v>5145</v>
      </c>
      <c r="H49" s="27" t="str">
        <f t="shared" si="1"/>
        <v>2023, Round 1, Pick 12</v>
      </c>
    </row>
    <row r="50">
      <c r="A50" s="14" t="s">
        <v>5726</v>
      </c>
      <c r="B50" s="14">
        <v>2023.0</v>
      </c>
      <c r="C50" s="14" t="s">
        <v>5680</v>
      </c>
      <c r="D50" s="47">
        <v>2.0</v>
      </c>
      <c r="E50" s="47">
        <v>1.0</v>
      </c>
      <c r="F50" s="48" t="s">
        <v>4638</v>
      </c>
      <c r="G50" s="27" t="s">
        <v>4797</v>
      </c>
      <c r="H50" s="27" t="str">
        <f t="shared" si="1"/>
        <v>2023, Round 2, Pick 1</v>
      </c>
    </row>
    <row r="51">
      <c r="A51" s="14" t="s">
        <v>5727</v>
      </c>
      <c r="B51" s="14">
        <v>2023.0</v>
      </c>
      <c r="C51" s="14" t="s">
        <v>5680</v>
      </c>
      <c r="D51" s="47">
        <v>2.0</v>
      </c>
      <c r="E51" s="47">
        <v>2.0</v>
      </c>
      <c r="F51" s="48" t="s">
        <v>4648</v>
      </c>
      <c r="G51" s="27" t="s">
        <v>4786</v>
      </c>
      <c r="H51" s="27" t="str">
        <f t="shared" si="1"/>
        <v>2023, Round 2, Pick 2</v>
      </c>
    </row>
    <row r="52">
      <c r="A52" s="14" t="s">
        <v>5728</v>
      </c>
      <c r="B52" s="14">
        <v>2023.0</v>
      </c>
      <c r="C52" s="14" t="s">
        <v>5680</v>
      </c>
      <c r="D52" s="47">
        <v>2.0</v>
      </c>
      <c r="E52" s="47">
        <v>3.0</v>
      </c>
      <c r="F52" s="48" t="s">
        <v>4632</v>
      </c>
      <c r="G52" s="27" t="s">
        <v>4957</v>
      </c>
      <c r="H52" s="27" t="str">
        <f t="shared" si="1"/>
        <v>2023, Round 2, Pick 3</v>
      </c>
    </row>
    <row r="53">
      <c r="A53" s="14" t="s">
        <v>5729</v>
      </c>
      <c r="B53" s="14">
        <v>2023.0</v>
      </c>
      <c r="C53" s="14" t="s">
        <v>5680</v>
      </c>
      <c r="D53" s="47">
        <v>2.0</v>
      </c>
      <c r="E53" s="47">
        <v>4.0</v>
      </c>
      <c r="F53" s="48" t="s">
        <v>4630</v>
      </c>
      <c r="G53" s="27" t="s">
        <v>5670</v>
      </c>
      <c r="H53" s="27" t="str">
        <f t="shared" si="1"/>
        <v>2023, Round 2, Pick 4</v>
      </c>
    </row>
    <row r="54">
      <c r="A54" s="14" t="s">
        <v>5730</v>
      </c>
      <c r="B54" s="14">
        <v>2023.0</v>
      </c>
      <c r="C54" s="14" t="s">
        <v>5680</v>
      </c>
      <c r="D54" s="47">
        <v>2.0</v>
      </c>
      <c r="E54" s="47">
        <v>5.0</v>
      </c>
      <c r="F54" s="48" t="s">
        <v>4638</v>
      </c>
      <c r="G54" s="27" t="s">
        <v>5672</v>
      </c>
      <c r="H54" s="27" t="str">
        <f t="shared" si="1"/>
        <v>2023, Round 2, Pick 5</v>
      </c>
    </row>
    <row r="55">
      <c r="A55" s="14" t="s">
        <v>5731</v>
      </c>
      <c r="B55" s="14">
        <v>2023.0</v>
      </c>
      <c r="C55" s="14" t="s">
        <v>5680</v>
      </c>
      <c r="D55" s="47">
        <v>2.0</v>
      </c>
      <c r="E55" s="47">
        <v>6.0</v>
      </c>
      <c r="F55" s="48" t="s">
        <v>4733</v>
      </c>
      <c r="G55" s="27" t="s">
        <v>5732</v>
      </c>
      <c r="H55" s="27" t="str">
        <f t="shared" si="1"/>
        <v>2023, Round 2, Pick 6</v>
      </c>
    </row>
    <row r="56">
      <c r="A56" s="14" t="s">
        <v>5733</v>
      </c>
      <c r="B56" s="14">
        <v>2023.0</v>
      </c>
      <c r="C56" s="14" t="s">
        <v>5680</v>
      </c>
      <c r="D56" s="47">
        <v>2.0</v>
      </c>
      <c r="E56" s="47">
        <v>7.0</v>
      </c>
      <c r="F56" s="48" t="s">
        <v>4642</v>
      </c>
      <c r="G56" s="27" t="s">
        <v>4698</v>
      </c>
      <c r="H56" s="27" t="str">
        <f t="shared" si="1"/>
        <v>2023, Round 2, Pick 7</v>
      </c>
    </row>
    <row r="57">
      <c r="A57" s="14" t="s">
        <v>5734</v>
      </c>
      <c r="B57" s="14">
        <v>2023.0</v>
      </c>
      <c r="C57" s="14" t="s">
        <v>5680</v>
      </c>
      <c r="D57" s="47">
        <v>2.0</v>
      </c>
      <c r="E57" s="47">
        <v>8.0</v>
      </c>
      <c r="F57" s="48" t="s">
        <v>4640</v>
      </c>
      <c r="G57" s="27" t="s">
        <v>4846</v>
      </c>
      <c r="H57" s="27" t="str">
        <f t="shared" si="1"/>
        <v>2023, Round 2, Pick 8</v>
      </c>
    </row>
    <row r="58">
      <c r="A58" s="14" t="s">
        <v>5735</v>
      </c>
      <c r="B58" s="14">
        <v>2023.0</v>
      </c>
      <c r="C58" s="14" t="s">
        <v>5680</v>
      </c>
      <c r="D58" s="47">
        <v>2.0</v>
      </c>
      <c r="E58" s="47">
        <v>9.0</v>
      </c>
      <c r="F58" s="48" t="s">
        <v>4733</v>
      </c>
      <c r="G58" s="27" t="s">
        <v>4846</v>
      </c>
      <c r="H58" s="27" t="str">
        <f t="shared" si="1"/>
        <v>2023, Round 2, Pick 9</v>
      </c>
    </row>
    <row r="59">
      <c r="A59" s="14" t="s">
        <v>5736</v>
      </c>
      <c r="B59" s="14">
        <v>2023.0</v>
      </c>
      <c r="C59" s="14" t="s">
        <v>5680</v>
      </c>
      <c r="D59" s="47">
        <v>2.0</v>
      </c>
      <c r="E59" s="47">
        <v>10.0</v>
      </c>
      <c r="F59" s="48" t="s">
        <v>4680</v>
      </c>
      <c r="G59" s="27" t="s">
        <v>5672</v>
      </c>
      <c r="H59" s="27" t="str">
        <f t="shared" si="1"/>
        <v>2023, Round 2, Pick 10</v>
      </c>
    </row>
    <row r="60">
      <c r="A60" s="14" t="s">
        <v>5737</v>
      </c>
      <c r="B60" s="14">
        <v>2023.0</v>
      </c>
      <c r="C60" s="14" t="s">
        <v>5680</v>
      </c>
      <c r="D60" s="47">
        <v>2.0</v>
      </c>
      <c r="E60" s="47">
        <v>11.0</v>
      </c>
      <c r="F60" s="48" t="s">
        <v>4634</v>
      </c>
      <c r="G60" s="27" t="s">
        <v>5194</v>
      </c>
      <c r="H60" s="27" t="str">
        <f t="shared" si="1"/>
        <v>2023, Round 2, Pick 11</v>
      </c>
    </row>
    <row r="61">
      <c r="A61" s="14" t="s">
        <v>5738</v>
      </c>
      <c r="B61" s="14">
        <v>2023.0</v>
      </c>
      <c r="C61" s="14" t="s">
        <v>5680</v>
      </c>
      <c r="D61" s="47">
        <v>2.0</v>
      </c>
      <c r="E61" s="47">
        <v>12.0</v>
      </c>
      <c r="F61" s="48" t="s">
        <v>4630</v>
      </c>
      <c r="G61" s="27" t="s">
        <v>4684</v>
      </c>
      <c r="H61" s="27" t="str">
        <f t="shared" si="1"/>
        <v>2023, Round 2, Pick 12</v>
      </c>
    </row>
    <row r="62">
      <c r="A62" s="14" t="s">
        <v>5739</v>
      </c>
      <c r="B62" s="14">
        <v>2023.0</v>
      </c>
      <c r="C62" s="14" t="s">
        <v>5695</v>
      </c>
      <c r="D62" s="47">
        <v>3.0</v>
      </c>
      <c r="E62" s="47">
        <v>1.0</v>
      </c>
      <c r="F62" s="48" t="s">
        <v>4638</v>
      </c>
      <c r="G62" s="27" t="s">
        <v>4684</v>
      </c>
      <c r="H62" s="27" t="str">
        <f t="shared" si="1"/>
        <v>2023, Round 3, Pick 1</v>
      </c>
    </row>
    <row r="63">
      <c r="A63" s="14" t="s">
        <v>5740</v>
      </c>
      <c r="B63" s="14">
        <v>2023.0</v>
      </c>
      <c r="C63" s="14" t="s">
        <v>5695</v>
      </c>
      <c r="D63" s="47">
        <v>3.0</v>
      </c>
      <c r="E63" s="47">
        <v>2.0</v>
      </c>
      <c r="F63" s="48" t="s">
        <v>4648</v>
      </c>
      <c r="G63" s="27" t="s">
        <v>4717</v>
      </c>
      <c r="H63" s="27" t="str">
        <f t="shared" si="1"/>
        <v>2023, Round 3, Pick 2</v>
      </c>
    </row>
    <row r="64">
      <c r="A64" s="14" t="s">
        <v>5741</v>
      </c>
      <c r="B64" s="14">
        <v>2023.0</v>
      </c>
      <c r="C64" s="14" t="s">
        <v>5695</v>
      </c>
      <c r="D64" s="47">
        <v>3.0</v>
      </c>
      <c r="E64" s="47">
        <v>3.0</v>
      </c>
      <c r="F64" s="48" t="s">
        <v>4650</v>
      </c>
      <c r="G64" s="27" t="s">
        <v>5742</v>
      </c>
      <c r="H64" s="27" t="str">
        <f t="shared" si="1"/>
        <v>2023, Round 3, Pick 3</v>
      </c>
    </row>
    <row r="65">
      <c r="A65" s="14" t="s">
        <v>5743</v>
      </c>
      <c r="B65" s="14">
        <v>2023.0</v>
      </c>
      <c r="C65" s="14" t="s">
        <v>5695</v>
      </c>
      <c r="D65" s="47">
        <v>3.0</v>
      </c>
      <c r="E65" s="47">
        <v>4.0</v>
      </c>
      <c r="F65" s="48" t="s">
        <v>4630</v>
      </c>
      <c r="G65" s="27" t="s">
        <v>5194</v>
      </c>
      <c r="H65" s="27" t="str">
        <f t="shared" si="1"/>
        <v>2023, Round 3, Pick 4</v>
      </c>
    </row>
    <row r="66">
      <c r="A66" s="14" t="s">
        <v>5744</v>
      </c>
      <c r="B66" s="14">
        <v>2023.0</v>
      </c>
      <c r="C66" s="14" t="s">
        <v>5695</v>
      </c>
      <c r="D66" s="47">
        <v>3.0</v>
      </c>
      <c r="E66" s="47">
        <v>5.0</v>
      </c>
      <c r="F66" s="48" t="s">
        <v>4650</v>
      </c>
      <c r="G66" s="27" t="s">
        <v>5700</v>
      </c>
      <c r="H66" s="27" t="str">
        <f t="shared" si="1"/>
        <v>2023, Round 3, Pick 5</v>
      </c>
    </row>
    <row r="67">
      <c r="A67" s="14" t="s">
        <v>5745</v>
      </c>
      <c r="B67" s="14">
        <v>2023.0</v>
      </c>
      <c r="C67" s="14" t="s">
        <v>5695</v>
      </c>
      <c r="D67" s="47">
        <v>3.0</v>
      </c>
      <c r="E67" s="47">
        <v>6.0</v>
      </c>
      <c r="F67" s="48" t="s">
        <v>4628</v>
      </c>
      <c r="G67" s="27" t="s">
        <v>5700</v>
      </c>
      <c r="H67" s="27" t="str">
        <f t="shared" si="1"/>
        <v>2023, Round 3, Pick 6</v>
      </c>
    </row>
    <row r="68">
      <c r="A68" s="14" t="s">
        <v>5746</v>
      </c>
      <c r="B68" s="14">
        <v>2023.0</v>
      </c>
      <c r="C68" s="14" t="s">
        <v>5695</v>
      </c>
      <c r="D68" s="47">
        <v>3.0</v>
      </c>
      <c r="E68" s="47">
        <v>7.0</v>
      </c>
      <c r="F68" s="48" t="s">
        <v>4642</v>
      </c>
      <c r="G68" s="27" t="s">
        <v>5747</v>
      </c>
      <c r="H68" s="27" t="str">
        <f t="shared" si="1"/>
        <v>2023, Round 3, Pick 7</v>
      </c>
    </row>
    <row r="69">
      <c r="A69" s="14" t="s">
        <v>5748</v>
      </c>
      <c r="B69" s="14">
        <v>2023.0</v>
      </c>
      <c r="C69" s="14" t="s">
        <v>5695</v>
      </c>
      <c r="D69" s="47">
        <v>3.0</v>
      </c>
      <c r="E69" s="47">
        <v>8.0</v>
      </c>
      <c r="F69" s="48" t="s">
        <v>4640</v>
      </c>
      <c r="G69" s="27" t="s">
        <v>5170</v>
      </c>
      <c r="H69" s="27" t="str">
        <f t="shared" si="1"/>
        <v>2023, Round 3, Pick 8</v>
      </c>
    </row>
    <row r="70">
      <c r="A70" s="14" t="s">
        <v>5749</v>
      </c>
      <c r="B70" s="14">
        <v>2023.0</v>
      </c>
      <c r="C70" s="14" t="s">
        <v>5695</v>
      </c>
      <c r="D70" s="47">
        <v>3.0</v>
      </c>
      <c r="E70" s="47">
        <v>9.0</v>
      </c>
      <c r="F70" s="48" t="s">
        <v>4733</v>
      </c>
      <c r="G70" s="27" t="s">
        <v>4943</v>
      </c>
      <c r="H70" s="27" t="str">
        <f t="shared" si="1"/>
        <v>2023, Round 3, Pick 9</v>
      </c>
    </row>
    <row r="71">
      <c r="A71" s="14" t="s">
        <v>5750</v>
      </c>
      <c r="B71" s="14">
        <v>2023.0</v>
      </c>
      <c r="C71" s="14" t="s">
        <v>5695</v>
      </c>
      <c r="D71" s="47">
        <v>3.0</v>
      </c>
      <c r="E71" s="47">
        <v>10.0</v>
      </c>
      <c r="F71" s="48" t="s">
        <v>4680</v>
      </c>
      <c r="G71" s="27" t="s">
        <v>4804</v>
      </c>
      <c r="H71" s="27" t="str">
        <f t="shared" si="1"/>
        <v>2023, Round 3, Pick 10</v>
      </c>
    </row>
    <row r="72">
      <c r="A72" s="14" t="s">
        <v>5751</v>
      </c>
      <c r="B72" s="14">
        <v>2023.0</v>
      </c>
      <c r="C72" s="14" t="s">
        <v>5695</v>
      </c>
      <c r="D72" s="47">
        <v>3.0</v>
      </c>
      <c r="E72" s="47">
        <v>11.0</v>
      </c>
      <c r="F72" s="48" t="s">
        <v>4634</v>
      </c>
      <c r="G72" s="27" t="s">
        <v>5752</v>
      </c>
      <c r="H72" s="27" t="str">
        <f t="shared" si="1"/>
        <v>2023, Round 3, Pick 11</v>
      </c>
    </row>
    <row r="73">
      <c r="A73" s="14" t="s">
        <v>5753</v>
      </c>
      <c r="B73" s="14">
        <v>2023.0</v>
      </c>
      <c r="C73" s="14" t="s">
        <v>5695</v>
      </c>
      <c r="D73" s="47">
        <v>3.0</v>
      </c>
      <c r="E73" s="47">
        <v>12.0</v>
      </c>
      <c r="F73" s="48" t="s">
        <v>4646</v>
      </c>
      <c r="G73" s="27" t="s">
        <v>5754</v>
      </c>
      <c r="H73" s="27" t="str">
        <f t="shared" si="1"/>
        <v>2023, Round 3, Pick 12</v>
      </c>
    </row>
    <row r="74">
      <c r="A74" s="14" t="s">
        <v>5755</v>
      </c>
      <c r="B74" s="14">
        <v>2022.0</v>
      </c>
      <c r="C74" s="14" t="s">
        <v>5664</v>
      </c>
      <c r="D74" s="47">
        <v>1.0</v>
      </c>
      <c r="E74" s="47">
        <v>1.0</v>
      </c>
      <c r="F74" s="48" t="s">
        <v>5756</v>
      </c>
      <c r="G74" s="27" t="s">
        <v>4755</v>
      </c>
      <c r="H74" s="27" t="str">
        <f t="shared" si="1"/>
        <v>2022, Round 1, Pick 1</v>
      </c>
    </row>
    <row r="75">
      <c r="A75" s="14" t="s">
        <v>5757</v>
      </c>
      <c r="B75" s="14">
        <v>2022.0</v>
      </c>
      <c r="C75" s="14" t="s">
        <v>5664</v>
      </c>
      <c r="D75" s="47">
        <v>1.0</v>
      </c>
      <c r="E75" s="47">
        <v>2.0</v>
      </c>
      <c r="F75" s="48" t="s">
        <v>4638</v>
      </c>
      <c r="G75" s="27" t="s">
        <v>4704</v>
      </c>
      <c r="H75" s="27" t="str">
        <f t="shared" si="1"/>
        <v>2022, Round 1, Pick 2</v>
      </c>
    </row>
    <row r="76">
      <c r="A76" s="14" t="s">
        <v>5758</v>
      </c>
      <c r="B76" s="14">
        <v>2022.0</v>
      </c>
      <c r="C76" s="14" t="s">
        <v>5664</v>
      </c>
      <c r="D76" s="47">
        <v>1.0</v>
      </c>
      <c r="E76" s="47">
        <v>3.0</v>
      </c>
      <c r="F76" s="48" t="s">
        <v>5759</v>
      </c>
      <c r="G76" s="27" t="s">
        <v>5677</v>
      </c>
      <c r="H76" s="27" t="str">
        <f t="shared" si="1"/>
        <v>2022, Round 1, Pick 3</v>
      </c>
    </row>
    <row r="77">
      <c r="A77" s="14" t="s">
        <v>5760</v>
      </c>
      <c r="B77" s="14">
        <v>2022.0</v>
      </c>
      <c r="C77" s="14" t="s">
        <v>5664</v>
      </c>
      <c r="D77" s="47">
        <v>1.0</v>
      </c>
      <c r="E77" s="47">
        <v>4.0</v>
      </c>
      <c r="F77" s="48" t="s">
        <v>5761</v>
      </c>
      <c r="G77" s="27" t="s">
        <v>4904</v>
      </c>
      <c r="H77" s="27" t="str">
        <f t="shared" si="1"/>
        <v>2022, Round 1, Pick 4</v>
      </c>
    </row>
    <row r="78">
      <c r="A78" s="14" t="s">
        <v>5762</v>
      </c>
      <c r="B78" s="14">
        <v>2022.0</v>
      </c>
      <c r="C78" s="14" t="s">
        <v>5664</v>
      </c>
      <c r="D78" s="47">
        <v>1.0</v>
      </c>
      <c r="E78" s="47">
        <v>5.0</v>
      </c>
      <c r="F78" s="48" t="s">
        <v>4628</v>
      </c>
      <c r="G78" s="27" t="s">
        <v>4759</v>
      </c>
      <c r="H78" s="27" t="str">
        <f t="shared" si="1"/>
        <v>2022, Round 1, Pick 5</v>
      </c>
    </row>
    <row r="79">
      <c r="A79" s="14" t="s">
        <v>5763</v>
      </c>
      <c r="B79" s="14">
        <v>2022.0</v>
      </c>
      <c r="C79" s="14" t="s">
        <v>5664</v>
      </c>
      <c r="D79" s="47">
        <v>1.0</v>
      </c>
      <c r="E79" s="47">
        <v>6.0</v>
      </c>
      <c r="F79" s="48" t="s">
        <v>5764</v>
      </c>
      <c r="G79" s="27" t="s">
        <v>4804</v>
      </c>
      <c r="H79" s="27" t="str">
        <f t="shared" si="1"/>
        <v>2022, Round 1, Pick 6</v>
      </c>
    </row>
    <row r="80">
      <c r="A80" s="14" t="s">
        <v>5765</v>
      </c>
      <c r="B80" s="14">
        <v>2022.0</v>
      </c>
      <c r="C80" s="14" t="s">
        <v>5664</v>
      </c>
      <c r="D80" s="47">
        <v>1.0</v>
      </c>
      <c r="E80" s="47">
        <v>7.0</v>
      </c>
      <c r="F80" s="48" t="s">
        <v>5766</v>
      </c>
      <c r="G80" s="27" t="s">
        <v>5040</v>
      </c>
      <c r="H80" s="27" t="str">
        <f t="shared" si="1"/>
        <v>2022, Round 1, Pick 7</v>
      </c>
    </row>
    <row r="81">
      <c r="A81" s="14" t="s">
        <v>5767</v>
      </c>
      <c r="B81" s="14">
        <v>2022.0</v>
      </c>
      <c r="C81" s="14" t="s">
        <v>5664</v>
      </c>
      <c r="D81" s="47">
        <v>1.0</v>
      </c>
      <c r="E81" s="47">
        <v>8.0</v>
      </c>
      <c r="F81" s="48" t="s">
        <v>5768</v>
      </c>
      <c r="G81" s="27" t="s">
        <v>5187</v>
      </c>
      <c r="H81" s="27" t="str">
        <f t="shared" si="1"/>
        <v>2022, Round 1, Pick 8</v>
      </c>
    </row>
    <row r="82">
      <c r="A82" s="14" t="s">
        <v>5769</v>
      </c>
      <c r="B82" s="14">
        <v>2022.0</v>
      </c>
      <c r="C82" s="14" t="s">
        <v>5664</v>
      </c>
      <c r="D82" s="47">
        <v>1.0</v>
      </c>
      <c r="E82" s="47">
        <v>9.0</v>
      </c>
      <c r="F82" s="48" t="s">
        <v>5770</v>
      </c>
      <c r="G82" s="27" t="s">
        <v>4763</v>
      </c>
      <c r="H82" s="27" t="str">
        <f t="shared" si="1"/>
        <v>2022, Round 1, Pick 9</v>
      </c>
    </row>
    <row r="83">
      <c r="A83" s="14" t="s">
        <v>5771</v>
      </c>
      <c r="B83" s="14">
        <v>2022.0</v>
      </c>
      <c r="C83" s="14" t="s">
        <v>5664</v>
      </c>
      <c r="D83" s="47">
        <v>1.0</v>
      </c>
      <c r="E83" s="47">
        <v>10.0</v>
      </c>
      <c r="F83" s="48" t="s">
        <v>5772</v>
      </c>
      <c r="G83" s="27" t="s">
        <v>4704</v>
      </c>
      <c r="H83" s="27" t="str">
        <f t="shared" si="1"/>
        <v>2022, Round 1, Pick 10</v>
      </c>
    </row>
    <row r="84">
      <c r="A84" s="14" t="s">
        <v>5773</v>
      </c>
      <c r="B84" s="14">
        <v>2022.0</v>
      </c>
      <c r="C84" s="14" t="s">
        <v>5664</v>
      </c>
      <c r="D84" s="47">
        <v>1.0</v>
      </c>
      <c r="E84" s="47">
        <v>11.0</v>
      </c>
      <c r="F84" s="48" t="s">
        <v>4646</v>
      </c>
      <c r="G84" s="27" t="s">
        <v>5104</v>
      </c>
      <c r="H84" s="27" t="str">
        <f t="shared" si="1"/>
        <v>2022, Round 1, Pick 11</v>
      </c>
    </row>
    <row r="85">
      <c r="A85" s="14" t="s">
        <v>5774</v>
      </c>
      <c r="B85" s="14">
        <v>2022.0</v>
      </c>
      <c r="C85" s="14" t="s">
        <v>5664</v>
      </c>
      <c r="D85" s="47">
        <v>1.0</v>
      </c>
      <c r="E85" s="47">
        <v>12.0</v>
      </c>
      <c r="F85" s="48" t="s">
        <v>4680</v>
      </c>
      <c r="G85" s="27" t="s">
        <v>5775</v>
      </c>
      <c r="H85" s="27" t="str">
        <f t="shared" si="1"/>
        <v>2022, Round 1, Pick 12</v>
      </c>
    </row>
    <row r="86">
      <c r="A86" s="14" t="s">
        <v>5776</v>
      </c>
      <c r="B86" s="14">
        <v>2022.0</v>
      </c>
      <c r="C86" s="14" t="s">
        <v>5680</v>
      </c>
      <c r="D86" s="47">
        <v>2.0</v>
      </c>
      <c r="E86" s="47">
        <v>1.0</v>
      </c>
      <c r="F86" s="48" t="s">
        <v>5777</v>
      </c>
      <c r="G86" s="27" t="s">
        <v>5672</v>
      </c>
      <c r="H86" s="27" t="str">
        <f t="shared" si="1"/>
        <v>2022, Round 2, Pick 1</v>
      </c>
    </row>
    <row r="87">
      <c r="A87" s="14" t="s">
        <v>5778</v>
      </c>
      <c r="B87" s="14">
        <v>2022.0</v>
      </c>
      <c r="C87" s="14" t="s">
        <v>5680</v>
      </c>
      <c r="D87" s="47">
        <v>2.0</v>
      </c>
      <c r="E87" s="47">
        <v>2.0</v>
      </c>
      <c r="F87" s="48" t="s">
        <v>5759</v>
      </c>
      <c r="G87" s="27" t="s">
        <v>5670</v>
      </c>
      <c r="H87" s="27" t="str">
        <f t="shared" si="1"/>
        <v>2022, Round 2, Pick 2</v>
      </c>
    </row>
    <row r="88">
      <c r="A88" s="14" t="s">
        <v>5779</v>
      </c>
      <c r="B88" s="14">
        <v>2022.0</v>
      </c>
      <c r="C88" s="14" t="s">
        <v>5680</v>
      </c>
      <c r="D88" s="47">
        <v>2.0</v>
      </c>
      <c r="E88" s="47">
        <v>3.0</v>
      </c>
      <c r="F88" s="48" t="s">
        <v>5780</v>
      </c>
      <c r="G88" s="27" t="s">
        <v>4957</v>
      </c>
      <c r="H88" s="27" t="str">
        <f t="shared" si="1"/>
        <v>2022, Round 2, Pick 3</v>
      </c>
    </row>
    <row r="89">
      <c r="A89" s="14" t="s">
        <v>5781</v>
      </c>
      <c r="B89" s="14">
        <v>2022.0</v>
      </c>
      <c r="C89" s="14" t="s">
        <v>5680</v>
      </c>
      <c r="D89" s="47">
        <v>2.0</v>
      </c>
      <c r="E89" s="47">
        <v>4.0</v>
      </c>
      <c r="F89" s="48" t="s">
        <v>5782</v>
      </c>
      <c r="G89" s="27" t="s">
        <v>4904</v>
      </c>
      <c r="H89" s="27" t="str">
        <f t="shared" si="1"/>
        <v>2022, Round 2, Pick 4</v>
      </c>
    </row>
    <row r="90">
      <c r="A90" s="14" t="s">
        <v>5783</v>
      </c>
      <c r="B90" s="14">
        <v>2022.0</v>
      </c>
      <c r="C90" s="14" t="s">
        <v>5680</v>
      </c>
      <c r="D90" s="47">
        <v>2.0</v>
      </c>
      <c r="E90" s="47">
        <v>5.0</v>
      </c>
      <c r="F90" s="48" t="s">
        <v>5784</v>
      </c>
      <c r="G90" s="27" t="s">
        <v>5785</v>
      </c>
      <c r="H90" s="27" t="str">
        <f t="shared" si="1"/>
        <v>2022, Round 2, Pick 5</v>
      </c>
    </row>
    <row r="91">
      <c r="A91" s="14" t="s">
        <v>5786</v>
      </c>
      <c r="B91" s="14">
        <v>2022.0</v>
      </c>
      <c r="C91" s="14" t="s">
        <v>5680</v>
      </c>
      <c r="D91" s="47">
        <v>2.0</v>
      </c>
      <c r="E91" s="47">
        <v>6.0</v>
      </c>
      <c r="F91" s="48" t="s">
        <v>5787</v>
      </c>
      <c r="G91" s="27" t="s">
        <v>5133</v>
      </c>
      <c r="H91" s="27" t="str">
        <f t="shared" si="1"/>
        <v>2022, Round 2, Pick 6</v>
      </c>
    </row>
    <row r="92">
      <c r="A92" s="14" t="s">
        <v>5788</v>
      </c>
      <c r="B92" s="14">
        <v>2022.0</v>
      </c>
      <c r="C92" s="14" t="s">
        <v>5680</v>
      </c>
      <c r="D92" s="47">
        <v>2.0</v>
      </c>
      <c r="E92" s="47">
        <v>7.0</v>
      </c>
      <c r="F92" s="48" t="s">
        <v>5789</v>
      </c>
      <c r="G92" s="27" t="s">
        <v>5670</v>
      </c>
      <c r="H92" s="27" t="str">
        <f t="shared" si="1"/>
        <v>2022, Round 2, Pick 7</v>
      </c>
    </row>
    <row r="93">
      <c r="A93" s="14" t="s">
        <v>5790</v>
      </c>
      <c r="B93" s="14">
        <v>2022.0</v>
      </c>
      <c r="C93" s="14" t="s">
        <v>5680</v>
      </c>
      <c r="D93" s="47">
        <v>2.0</v>
      </c>
      <c r="E93" s="47">
        <v>8.0</v>
      </c>
      <c r="F93" s="48" t="s">
        <v>5791</v>
      </c>
      <c r="G93" s="27" t="s">
        <v>4684</v>
      </c>
      <c r="H93" s="27" t="str">
        <f t="shared" si="1"/>
        <v>2022, Round 2, Pick 8</v>
      </c>
    </row>
    <row r="94">
      <c r="A94" s="14" t="s">
        <v>5792</v>
      </c>
      <c r="B94" s="14">
        <v>2022.0</v>
      </c>
      <c r="C94" s="14" t="s">
        <v>5680</v>
      </c>
      <c r="D94" s="47">
        <v>2.0</v>
      </c>
      <c r="E94" s="47">
        <v>9.0</v>
      </c>
      <c r="F94" s="48" t="s">
        <v>4733</v>
      </c>
      <c r="G94" s="27" t="s">
        <v>5670</v>
      </c>
      <c r="H94" s="27" t="str">
        <f t="shared" si="1"/>
        <v>2022, Round 2, Pick 9</v>
      </c>
    </row>
    <row r="95">
      <c r="A95" s="14" t="s">
        <v>5793</v>
      </c>
      <c r="B95" s="14">
        <v>2022.0</v>
      </c>
      <c r="C95" s="14" t="s">
        <v>5680</v>
      </c>
      <c r="D95" s="47">
        <v>2.0</v>
      </c>
      <c r="E95" s="47">
        <v>10.0</v>
      </c>
      <c r="F95" s="48" t="s">
        <v>4630</v>
      </c>
      <c r="G95" s="27" t="s">
        <v>5785</v>
      </c>
      <c r="H95" s="27" t="str">
        <f t="shared" si="1"/>
        <v>2022, Round 2, Pick 10</v>
      </c>
    </row>
    <row r="96">
      <c r="A96" s="14" t="s">
        <v>5794</v>
      </c>
      <c r="B96" s="14">
        <v>2022.0</v>
      </c>
      <c r="C96" s="14" t="s">
        <v>5680</v>
      </c>
      <c r="D96" s="47">
        <v>2.0</v>
      </c>
      <c r="E96" s="47">
        <v>11.0</v>
      </c>
      <c r="F96" s="48" t="s">
        <v>4646</v>
      </c>
      <c r="G96" s="27" t="s">
        <v>5194</v>
      </c>
      <c r="H96" s="27" t="str">
        <f t="shared" si="1"/>
        <v>2022, Round 2, Pick 11</v>
      </c>
    </row>
    <row r="97">
      <c r="A97" s="14" t="s">
        <v>5795</v>
      </c>
      <c r="B97" s="14">
        <v>2022.0</v>
      </c>
      <c r="C97" s="14" t="s">
        <v>5680</v>
      </c>
      <c r="D97" s="47">
        <v>2.0</v>
      </c>
      <c r="E97" s="47">
        <v>12.0</v>
      </c>
      <c r="F97" s="48" t="s">
        <v>4680</v>
      </c>
      <c r="G97" s="27" t="s">
        <v>4704</v>
      </c>
      <c r="H97" s="27" t="str">
        <f t="shared" si="1"/>
        <v>2022, Round 2, Pick 12</v>
      </c>
    </row>
    <row r="98">
      <c r="A98" s="14" t="s">
        <v>5796</v>
      </c>
      <c r="B98" s="14">
        <v>2022.0</v>
      </c>
      <c r="C98" s="14" t="s">
        <v>5695</v>
      </c>
      <c r="D98" s="47">
        <v>3.0</v>
      </c>
      <c r="E98" s="47">
        <v>1.0</v>
      </c>
      <c r="F98" s="48" t="s">
        <v>4638</v>
      </c>
      <c r="G98" s="27" t="s">
        <v>5712</v>
      </c>
      <c r="H98" s="27" t="str">
        <f t="shared" si="1"/>
        <v>2022, Round 3, Pick 1</v>
      </c>
    </row>
    <row r="99">
      <c r="A99" s="14" t="s">
        <v>5797</v>
      </c>
      <c r="B99" s="14">
        <v>2022.0</v>
      </c>
      <c r="C99" s="14" t="s">
        <v>5695</v>
      </c>
      <c r="D99" s="47">
        <v>3.0</v>
      </c>
      <c r="E99" s="47">
        <v>2.0</v>
      </c>
      <c r="F99" s="48" t="s">
        <v>5798</v>
      </c>
      <c r="G99" s="27" t="s">
        <v>4732</v>
      </c>
      <c r="H99" s="27" t="str">
        <f t="shared" si="1"/>
        <v>2022, Round 3, Pick 2</v>
      </c>
    </row>
    <row r="100">
      <c r="A100" s="14" t="s">
        <v>5799</v>
      </c>
      <c r="B100" s="14">
        <v>2022.0</v>
      </c>
      <c r="C100" s="14" t="s">
        <v>5695</v>
      </c>
      <c r="D100" s="47">
        <v>3.0</v>
      </c>
      <c r="E100" s="47">
        <v>3.0</v>
      </c>
      <c r="F100" s="48" t="s">
        <v>4648</v>
      </c>
      <c r="G100" s="27" t="s">
        <v>5100</v>
      </c>
      <c r="H100" s="27" t="str">
        <f t="shared" si="1"/>
        <v>2022, Round 3, Pick 3</v>
      </c>
    </row>
    <row r="101">
      <c r="A101" s="14" t="s">
        <v>5800</v>
      </c>
      <c r="B101" s="14">
        <v>2022.0</v>
      </c>
      <c r="C101" s="14" t="s">
        <v>5695</v>
      </c>
      <c r="D101" s="47">
        <v>3.0</v>
      </c>
      <c r="E101" s="47">
        <v>4.0</v>
      </c>
      <c r="F101" s="48" t="s">
        <v>4630</v>
      </c>
      <c r="G101" s="27" t="s">
        <v>5801</v>
      </c>
      <c r="H101" s="27" t="str">
        <f t="shared" si="1"/>
        <v>2022, Round 3, Pick 4</v>
      </c>
    </row>
    <row r="102">
      <c r="A102" s="14" t="s">
        <v>5802</v>
      </c>
      <c r="B102" s="14">
        <v>2022.0</v>
      </c>
      <c r="C102" s="14" t="s">
        <v>5695</v>
      </c>
      <c r="D102" s="47">
        <v>3.0</v>
      </c>
      <c r="E102" s="47">
        <v>5.0</v>
      </c>
      <c r="F102" s="48" t="s">
        <v>4628</v>
      </c>
      <c r="G102" s="27" t="s">
        <v>4953</v>
      </c>
      <c r="H102" s="27" t="str">
        <f t="shared" si="1"/>
        <v>2022, Round 3, Pick 5</v>
      </c>
    </row>
    <row r="103">
      <c r="A103" s="14" t="s">
        <v>5803</v>
      </c>
      <c r="B103" s="14">
        <v>2022.0</v>
      </c>
      <c r="C103" s="14" t="s">
        <v>5695</v>
      </c>
      <c r="D103" s="47">
        <v>3.0</v>
      </c>
      <c r="E103" s="47">
        <v>6.0</v>
      </c>
      <c r="F103" s="48" t="s">
        <v>4642</v>
      </c>
      <c r="G103" s="27" t="s">
        <v>5804</v>
      </c>
      <c r="H103" s="27" t="str">
        <f t="shared" si="1"/>
        <v>2022, Round 3, Pick 6</v>
      </c>
    </row>
    <row r="104">
      <c r="A104" s="14" t="s">
        <v>5805</v>
      </c>
      <c r="B104" s="14">
        <v>2022.0</v>
      </c>
      <c r="C104" s="14" t="s">
        <v>5695</v>
      </c>
      <c r="D104" s="47">
        <v>3.0</v>
      </c>
      <c r="E104" s="47">
        <v>7.0</v>
      </c>
      <c r="F104" s="48" t="s">
        <v>5766</v>
      </c>
      <c r="G104" s="27" t="s">
        <v>5806</v>
      </c>
      <c r="H104" s="27" t="str">
        <f t="shared" si="1"/>
        <v>2022, Round 3, Pick 7</v>
      </c>
    </row>
    <row r="105">
      <c r="A105" s="14" t="s">
        <v>5807</v>
      </c>
      <c r="B105" s="14">
        <v>2022.0</v>
      </c>
      <c r="C105" s="14" t="s">
        <v>5695</v>
      </c>
      <c r="D105" s="47">
        <v>3.0</v>
      </c>
      <c r="E105" s="47">
        <v>8.0</v>
      </c>
      <c r="F105" s="48" t="s">
        <v>4650</v>
      </c>
      <c r="G105" s="27" t="s">
        <v>5808</v>
      </c>
      <c r="H105" s="27" t="str">
        <f t="shared" si="1"/>
        <v>2022, Round 3, Pick 8</v>
      </c>
    </row>
    <row r="106">
      <c r="A106" s="14" t="s">
        <v>5809</v>
      </c>
      <c r="B106" s="14">
        <v>2022.0</v>
      </c>
      <c r="C106" s="14" t="s">
        <v>5695</v>
      </c>
      <c r="D106" s="47">
        <v>3.0</v>
      </c>
      <c r="E106" s="47">
        <v>9.0</v>
      </c>
      <c r="F106" s="48" t="s">
        <v>4733</v>
      </c>
      <c r="G106" s="27" t="s">
        <v>5810</v>
      </c>
      <c r="H106" s="27" t="str">
        <f t="shared" si="1"/>
        <v>2022, Round 3, Pick 9</v>
      </c>
    </row>
    <row r="107">
      <c r="A107" s="14" t="s">
        <v>5811</v>
      </c>
      <c r="B107" s="14">
        <v>2022.0</v>
      </c>
      <c r="C107" s="14" t="s">
        <v>5695</v>
      </c>
      <c r="D107" s="47">
        <v>3.0</v>
      </c>
      <c r="E107" s="47">
        <v>10.0</v>
      </c>
      <c r="F107" s="48" t="s">
        <v>5772</v>
      </c>
      <c r="G107" s="27" t="s">
        <v>5108</v>
      </c>
      <c r="H107" s="27" t="str">
        <f t="shared" si="1"/>
        <v>2022, Round 3, Pick 10</v>
      </c>
    </row>
    <row r="108">
      <c r="A108" s="14" t="s">
        <v>5812</v>
      </c>
      <c r="B108" s="14">
        <v>2022.0</v>
      </c>
      <c r="C108" s="14" t="s">
        <v>5695</v>
      </c>
      <c r="D108" s="47">
        <v>3.0</v>
      </c>
      <c r="E108" s="47">
        <v>11.0</v>
      </c>
      <c r="F108" s="48" t="s">
        <v>4646</v>
      </c>
      <c r="G108" s="27" t="s">
        <v>5672</v>
      </c>
      <c r="H108" s="27" t="str">
        <f t="shared" si="1"/>
        <v>2022, Round 3, Pick 11</v>
      </c>
    </row>
    <row r="109">
      <c r="A109" s="14" t="s">
        <v>5813</v>
      </c>
      <c r="B109" s="14">
        <v>2022.0</v>
      </c>
      <c r="C109" s="14" t="s">
        <v>5695</v>
      </c>
      <c r="D109" s="47">
        <v>3.0</v>
      </c>
      <c r="E109" s="47">
        <v>12.0</v>
      </c>
      <c r="F109" s="48" t="s">
        <v>4680</v>
      </c>
      <c r="G109" s="27" t="s">
        <v>5698</v>
      </c>
      <c r="H109" s="27" t="str">
        <f t="shared" si="1"/>
        <v>2022, Round 3, Pick 12</v>
      </c>
    </row>
    <row r="110">
      <c r="A110" s="14" t="s">
        <v>5814</v>
      </c>
      <c r="B110" s="14">
        <v>2021.0</v>
      </c>
      <c r="C110" s="14" t="s">
        <v>5664</v>
      </c>
      <c r="D110" s="47">
        <v>1.0</v>
      </c>
      <c r="E110" s="47">
        <v>1.0</v>
      </c>
      <c r="F110" s="48" t="s">
        <v>4642</v>
      </c>
      <c r="G110" s="27" t="s">
        <v>5815</v>
      </c>
      <c r="H110" s="27" t="str">
        <f t="shared" si="1"/>
        <v>2021, Round 1, Pick 1</v>
      </c>
    </row>
    <row r="111">
      <c r="A111" s="14" t="s">
        <v>5816</v>
      </c>
      <c r="B111" s="14">
        <v>2021.0</v>
      </c>
      <c r="C111" s="14" t="s">
        <v>5664</v>
      </c>
      <c r="D111" s="47">
        <v>1.0</v>
      </c>
      <c r="E111" s="47">
        <v>2.0</v>
      </c>
      <c r="F111" s="48" t="s">
        <v>4642</v>
      </c>
      <c r="G111" s="27" t="s">
        <v>5817</v>
      </c>
      <c r="H111" s="27" t="str">
        <f t="shared" si="1"/>
        <v>2021, Round 1, Pick 2</v>
      </c>
    </row>
    <row r="112">
      <c r="A112" s="14" t="s">
        <v>5818</v>
      </c>
      <c r="B112" s="14">
        <v>2021.0</v>
      </c>
      <c r="C112" s="14" t="s">
        <v>5664</v>
      </c>
      <c r="D112" s="47">
        <v>1.0</v>
      </c>
      <c r="E112" s="47">
        <v>3.0</v>
      </c>
      <c r="F112" s="48" t="s">
        <v>4632</v>
      </c>
      <c r="G112" s="27" t="s">
        <v>4943</v>
      </c>
      <c r="H112" s="27" t="str">
        <f t="shared" si="1"/>
        <v>2021, Round 1, Pick 3</v>
      </c>
    </row>
    <row r="113">
      <c r="A113" s="14" t="s">
        <v>5819</v>
      </c>
      <c r="B113" s="14">
        <v>2021.0</v>
      </c>
      <c r="C113" s="14" t="s">
        <v>5664</v>
      </c>
      <c r="D113" s="47">
        <v>1.0</v>
      </c>
      <c r="E113" s="47">
        <v>4.0</v>
      </c>
      <c r="F113" s="48" t="s">
        <v>4638</v>
      </c>
      <c r="G113" s="27" t="s">
        <v>5151</v>
      </c>
      <c r="H113" s="27" t="str">
        <f t="shared" si="1"/>
        <v>2021, Round 1, Pick 4</v>
      </c>
    </row>
    <row r="114">
      <c r="A114" s="14" t="s">
        <v>5820</v>
      </c>
      <c r="B114" s="14">
        <v>2021.0</v>
      </c>
      <c r="C114" s="14" t="s">
        <v>5664</v>
      </c>
      <c r="D114" s="47">
        <v>1.0</v>
      </c>
      <c r="E114" s="47">
        <v>5.0</v>
      </c>
      <c r="F114" s="48" t="s">
        <v>5821</v>
      </c>
      <c r="G114" s="27" t="s">
        <v>5822</v>
      </c>
      <c r="H114" s="27" t="str">
        <f t="shared" si="1"/>
        <v>2021, Round 1, Pick 5</v>
      </c>
    </row>
    <row r="115">
      <c r="A115" s="14" t="s">
        <v>5823</v>
      </c>
      <c r="B115" s="14">
        <v>2021.0</v>
      </c>
      <c r="C115" s="14" t="s">
        <v>5664</v>
      </c>
      <c r="D115" s="47">
        <v>1.0</v>
      </c>
      <c r="E115" s="47">
        <v>6.0</v>
      </c>
      <c r="F115" s="48" t="s">
        <v>5824</v>
      </c>
      <c r="G115" s="27" t="s">
        <v>4689</v>
      </c>
      <c r="H115" s="27" t="str">
        <f t="shared" si="1"/>
        <v>2021, Round 1, Pick 6</v>
      </c>
    </row>
    <row r="116">
      <c r="A116" s="14" t="s">
        <v>5825</v>
      </c>
      <c r="B116" s="14">
        <v>2021.0</v>
      </c>
      <c r="C116" s="14" t="s">
        <v>5664</v>
      </c>
      <c r="D116" s="47">
        <v>1.0</v>
      </c>
      <c r="E116" s="47">
        <v>7.0</v>
      </c>
      <c r="F116" s="48" t="s">
        <v>5826</v>
      </c>
      <c r="G116" s="27" t="s">
        <v>5754</v>
      </c>
      <c r="H116" s="27" t="str">
        <f t="shared" si="1"/>
        <v>2021, Round 1, Pick 7</v>
      </c>
    </row>
    <row r="117">
      <c r="A117" s="14" t="s">
        <v>5827</v>
      </c>
      <c r="B117" s="14">
        <v>2021.0</v>
      </c>
      <c r="C117" s="14" t="s">
        <v>5664</v>
      </c>
      <c r="D117" s="47">
        <v>1.0</v>
      </c>
      <c r="E117" s="47">
        <v>8.0</v>
      </c>
      <c r="F117" s="48" t="s">
        <v>5828</v>
      </c>
      <c r="G117" s="27" t="s">
        <v>4786</v>
      </c>
      <c r="H117" s="27" t="str">
        <f t="shared" si="1"/>
        <v>2021, Round 1, Pick 8</v>
      </c>
    </row>
    <row r="118">
      <c r="A118" s="14" t="s">
        <v>5829</v>
      </c>
      <c r="B118" s="14">
        <v>2021.0</v>
      </c>
      <c r="C118" s="14" t="s">
        <v>5664</v>
      </c>
      <c r="D118" s="47">
        <v>1.0</v>
      </c>
      <c r="E118" s="47">
        <v>9.0</v>
      </c>
      <c r="F118" s="48" t="s">
        <v>4630</v>
      </c>
      <c r="G118" s="27" t="s">
        <v>4763</v>
      </c>
      <c r="H118" s="27" t="str">
        <f t="shared" si="1"/>
        <v>2021, Round 1, Pick 9</v>
      </c>
    </row>
    <row r="119">
      <c r="A119" s="14" t="s">
        <v>5830</v>
      </c>
      <c r="B119" s="14">
        <v>2021.0</v>
      </c>
      <c r="C119" s="14" t="s">
        <v>5664</v>
      </c>
      <c r="D119" s="47">
        <v>1.0</v>
      </c>
      <c r="E119" s="47">
        <v>10.0</v>
      </c>
      <c r="F119" s="48" t="s">
        <v>4648</v>
      </c>
      <c r="G119" s="27" t="s">
        <v>5700</v>
      </c>
      <c r="H119" s="27" t="str">
        <f t="shared" si="1"/>
        <v>2021, Round 1, Pick 10</v>
      </c>
    </row>
    <row r="120">
      <c r="A120" s="14" t="s">
        <v>5831</v>
      </c>
      <c r="B120" s="14">
        <v>2021.0</v>
      </c>
      <c r="C120" s="14" t="s">
        <v>5664</v>
      </c>
      <c r="D120" s="47">
        <v>1.0</v>
      </c>
      <c r="E120" s="47">
        <v>11.0</v>
      </c>
      <c r="F120" s="48" t="s">
        <v>5832</v>
      </c>
      <c r="G120" s="27" t="s">
        <v>4709</v>
      </c>
      <c r="H120" s="27" t="str">
        <f t="shared" si="1"/>
        <v>2021, Round 1, Pick 11</v>
      </c>
    </row>
    <row r="121">
      <c r="A121" s="14" t="s">
        <v>5833</v>
      </c>
      <c r="B121" s="14">
        <v>2021.0</v>
      </c>
      <c r="C121" s="14" t="s">
        <v>5664</v>
      </c>
      <c r="D121" s="47">
        <v>1.0</v>
      </c>
      <c r="E121" s="47">
        <v>12.0</v>
      </c>
      <c r="F121" s="48" t="s">
        <v>4646</v>
      </c>
      <c r="G121" s="27" t="s">
        <v>5145</v>
      </c>
      <c r="H121" s="27" t="str">
        <f t="shared" si="1"/>
        <v>2021, Round 1, Pick 12</v>
      </c>
    </row>
    <row r="122">
      <c r="A122" s="14" t="s">
        <v>5834</v>
      </c>
      <c r="B122" s="14">
        <v>2021.0</v>
      </c>
      <c r="C122" s="14" t="s">
        <v>5680</v>
      </c>
      <c r="D122" s="47">
        <v>2.0</v>
      </c>
      <c r="E122" s="47">
        <v>1.0</v>
      </c>
      <c r="F122" s="48" t="s">
        <v>5835</v>
      </c>
      <c r="G122" s="27" t="s">
        <v>4904</v>
      </c>
      <c r="H122" s="27" t="str">
        <f t="shared" si="1"/>
        <v>2021, Round 2, Pick 1</v>
      </c>
    </row>
    <row r="123">
      <c r="A123" s="14" t="s">
        <v>5836</v>
      </c>
      <c r="B123" s="14">
        <v>2021.0</v>
      </c>
      <c r="C123" s="14" t="s">
        <v>5680</v>
      </c>
      <c r="D123" s="47">
        <v>2.0</v>
      </c>
      <c r="E123" s="47">
        <v>2.0</v>
      </c>
      <c r="F123" s="48" t="s">
        <v>5777</v>
      </c>
      <c r="G123" s="27" t="s">
        <v>5822</v>
      </c>
      <c r="H123" s="27" t="str">
        <f t="shared" si="1"/>
        <v>2021, Round 2, Pick 2</v>
      </c>
    </row>
    <row r="124">
      <c r="A124" s="14" t="s">
        <v>5837</v>
      </c>
      <c r="B124" s="14">
        <v>2021.0</v>
      </c>
      <c r="C124" s="14" t="s">
        <v>5680</v>
      </c>
      <c r="D124" s="47">
        <v>2.0</v>
      </c>
      <c r="E124" s="47">
        <v>3.0</v>
      </c>
      <c r="F124" s="48" t="s">
        <v>4632</v>
      </c>
      <c r="G124" s="27" t="s">
        <v>5170</v>
      </c>
      <c r="H124" s="27" t="str">
        <f t="shared" si="1"/>
        <v>2021, Round 2, Pick 3</v>
      </c>
    </row>
    <row r="125">
      <c r="A125" s="14" t="s">
        <v>5838</v>
      </c>
      <c r="B125" s="14">
        <v>2021.0</v>
      </c>
      <c r="C125" s="14" t="s">
        <v>5680</v>
      </c>
      <c r="D125" s="47">
        <v>2.0</v>
      </c>
      <c r="E125" s="47">
        <v>4.0</v>
      </c>
      <c r="F125" s="48" t="s">
        <v>5839</v>
      </c>
      <c r="G125" s="27" t="s">
        <v>5071</v>
      </c>
      <c r="H125" s="27" t="str">
        <f t="shared" si="1"/>
        <v>2021, Round 2, Pick 4</v>
      </c>
    </row>
    <row r="126">
      <c r="A126" s="14" t="s">
        <v>5840</v>
      </c>
      <c r="B126" s="14">
        <v>2021.0</v>
      </c>
      <c r="C126" s="14" t="s">
        <v>5680</v>
      </c>
      <c r="D126" s="47">
        <v>2.0</v>
      </c>
      <c r="E126" s="47">
        <v>5.0</v>
      </c>
      <c r="F126" s="48" t="s">
        <v>5841</v>
      </c>
      <c r="G126" s="27" t="s">
        <v>4704</v>
      </c>
      <c r="H126" s="27" t="str">
        <f t="shared" si="1"/>
        <v>2021, Round 2, Pick 5</v>
      </c>
    </row>
    <row r="127">
      <c r="A127" s="14" t="s">
        <v>5842</v>
      </c>
      <c r="B127" s="14">
        <v>2021.0</v>
      </c>
      <c r="C127" s="14" t="s">
        <v>5680</v>
      </c>
      <c r="D127" s="47">
        <v>2.0</v>
      </c>
      <c r="E127" s="47">
        <v>6.0</v>
      </c>
      <c r="F127" s="48" t="s">
        <v>5843</v>
      </c>
      <c r="G127" s="27" t="s">
        <v>4804</v>
      </c>
      <c r="H127" s="27" t="str">
        <f t="shared" si="1"/>
        <v>2021, Round 2, Pick 6</v>
      </c>
    </row>
    <row r="128">
      <c r="A128" s="14" t="s">
        <v>5844</v>
      </c>
      <c r="B128" s="14">
        <v>2021.0</v>
      </c>
      <c r="C128" s="14" t="s">
        <v>5680</v>
      </c>
      <c r="D128" s="47">
        <v>2.0</v>
      </c>
      <c r="E128" s="47">
        <v>7.0</v>
      </c>
      <c r="F128" s="48" t="s">
        <v>5845</v>
      </c>
      <c r="G128" s="27" t="s">
        <v>4678</v>
      </c>
      <c r="H128" s="27" t="str">
        <f t="shared" si="1"/>
        <v>2021, Round 2, Pick 7</v>
      </c>
    </row>
    <row r="129">
      <c r="A129" s="14" t="s">
        <v>5846</v>
      </c>
      <c r="B129" s="14">
        <v>2021.0</v>
      </c>
      <c r="C129" s="14" t="s">
        <v>5680</v>
      </c>
      <c r="D129" s="47">
        <v>2.0</v>
      </c>
      <c r="E129" s="47">
        <v>8.0</v>
      </c>
      <c r="F129" s="48" t="s">
        <v>5847</v>
      </c>
      <c r="G129" s="27" t="s">
        <v>4704</v>
      </c>
      <c r="H129" s="27" t="str">
        <f t="shared" si="1"/>
        <v>2021, Round 2, Pick 8</v>
      </c>
    </row>
    <row r="130">
      <c r="A130" s="14" t="s">
        <v>5848</v>
      </c>
      <c r="B130" s="14">
        <v>2021.0</v>
      </c>
      <c r="C130" s="14" t="s">
        <v>5680</v>
      </c>
      <c r="D130" s="47">
        <v>2.0</v>
      </c>
      <c r="E130" s="47">
        <v>9.0</v>
      </c>
      <c r="F130" s="48" t="s">
        <v>5849</v>
      </c>
      <c r="G130" s="27" t="s">
        <v>5850</v>
      </c>
      <c r="H130" s="27" t="str">
        <f t="shared" si="1"/>
        <v>2021, Round 2, Pick 9</v>
      </c>
    </row>
    <row r="131">
      <c r="A131" s="14" t="s">
        <v>5851</v>
      </c>
      <c r="B131" s="14">
        <v>2021.0</v>
      </c>
      <c r="C131" s="14" t="s">
        <v>5680</v>
      </c>
      <c r="D131" s="47">
        <v>2.0</v>
      </c>
      <c r="E131" s="47">
        <v>10.0</v>
      </c>
      <c r="F131" s="48" t="s">
        <v>4648</v>
      </c>
      <c r="G131" s="27" t="s">
        <v>4728</v>
      </c>
      <c r="H131" s="27" t="str">
        <f t="shared" si="1"/>
        <v>2021, Round 2, Pick 10</v>
      </c>
    </row>
    <row r="132">
      <c r="A132" s="14" t="s">
        <v>5852</v>
      </c>
      <c r="B132" s="14">
        <v>2021.0</v>
      </c>
      <c r="C132" s="14" t="s">
        <v>5680</v>
      </c>
      <c r="D132" s="47">
        <v>2.0</v>
      </c>
      <c r="E132" s="47">
        <v>11.0</v>
      </c>
      <c r="F132" s="48" t="s">
        <v>4733</v>
      </c>
      <c r="G132" s="27" t="s">
        <v>4709</v>
      </c>
      <c r="H132" s="27" t="str">
        <f t="shared" si="1"/>
        <v>2021, Round 2, Pick 11</v>
      </c>
    </row>
    <row r="133">
      <c r="A133" s="14" t="s">
        <v>5853</v>
      </c>
      <c r="B133" s="14">
        <v>2021.0</v>
      </c>
      <c r="C133" s="14" t="s">
        <v>5680</v>
      </c>
      <c r="D133" s="47">
        <v>2.0</v>
      </c>
      <c r="E133" s="47">
        <v>12.0</v>
      </c>
      <c r="F133" s="48" t="s">
        <v>4638</v>
      </c>
      <c r="G133" s="27" t="s">
        <v>4943</v>
      </c>
      <c r="H133" s="27" t="str">
        <f t="shared" si="1"/>
        <v>2021, Round 2, Pick 12</v>
      </c>
    </row>
    <row r="134">
      <c r="A134" s="14" t="s">
        <v>5854</v>
      </c>
      <c r="B134" s="14">
        <v>2021.0</v>
      </c>
      <c r="C134" s="14" t="s">
        <v>5695</v>
      </c>
      <c r="D134" s="47">
        <v>3.0</v>
      </c>
      <c r="E134" s="47">
        <v>1.0</v>
      </c>
      <c r="F134" s="48" t="s">
        <v>4628</v>
      </c>
      <c r="G134" s="27" t="s">
        <v>5855</v>
      </c>
      <c r="H134" s="27" t="str">
        <f t="shared" si="1"/>
        <v>2021, Round 3, Pick 1</v>
      </c>
    </row>
    <row r="135">
      <c r="A135" s="14" t="s">
        <v>5856</v>
      </c>
      <c r="B135" s="14">
        <v>2021.0</v>
      </c>
      <c r="C135" s="14" t="s">
        <v>5695</v>
      </c>
      <c r="D135" s="47">
        <v>3.0</v>
      </c>
      <c r="E135" s="47">
        <v>2.0</v>
      </c>
      <c r="F135" s="48" t="s">
        <v>4638</v>
      </c>
      <c r="G135" s="27" t="s">
        <v>5857</v>
      </c>
      <c r="H135" s="27" t="str">
        <f t="shared" si="1"/>
        <v>2021, Round 3, Pick 2</v>
      </c>
    </row>
    <row r="136">
      <c r="A136" s="14" t="s">
        <v>5858</v>
      </c>
      <c r="B136" s="14">
        <v>2021.0</v>
      </c>
      <c r="C136" s="14" t="s">
        <v>5695</v>
      </c>
      <c r="D136" s="47">
        <v>3.0</v>
      </c>
      <c r="E136" s="47">
        <v>3.0</v>
      </c>
      <c r="F136" s="48" t="s">
        <v>4632</v>
      </c>
      <c r="G136" s="27" t="s">
        <v>5040</v>
      </c>
      <c r="H136" s="27" t="str">
        <f t="shared" si="1"/>
        <v>2021, Round 3, Pick 3</v>
      </c>
    </row>
    <row r="137">
      <c r="A137" s="14" t="s">
        <v>5859</v>
      </c>
      <c r="B137" s="14">
        <v>2021.0</v>
      </c>
      <c r="C137" s="14" t="s">
        <v>5695</v>
      </c>
      <c r="D137" s="47">
        <v>3.0</v>
      </c>
      <c r="E137" s="47">
        <v>4.0</v>
      </c>
      <c r="F137" s="48" t="s">
        <v>5860</v>
      </c>
      <c r="G137" s="27" t="s">
        <v>4744</v>
      </c>
      <c r="H137" s="27" t="str">
        <f t="shared" si="1"/>
        <v>2021, Round 3, Pick 4</v>
      </c>
    </row>
    <row r="138">
      <c r="A138" s="14" t="s">
        <v>5861</v>
      </c>
      <c r="B138" s="14">
        <v>2021.0</v>
      </c>
      <c r="C138" s="14" t="s">
        <v>5695</v>
      </c>
      <c r="D138" s="47">
        <v>3.0</v>
      </c>
      <c r="E138" s="47">
        <v>5.0</v>
      </c>
      <c r="F138" s="48" t="s">
        <v>5841</v>
      </c>
      <c r="G138" s="27" t="s">
        <v>5145</v>
      </c>
      <c r="H138" s="27" t="str">
        <f t="shared" si="1"/>
        <v>2021, Round 3, Pick 5</v>
      </c>
    </row>
    <row r="139">
      <c r="A139" s="14" t="s">
        <v>5862</v>
      </c>
      <c r="B139" s="14">
        <v>2021.0</v>
      </c>
      <c r="C139" s="14" t="s">
        <v>5695</v>
      </c>
      <c r="D139" s="47">
        <v>3.0</v>
      </c>
      <c r="E139" s="47">
        <v>6.0</v>
      </c>
      <c r="F139" s="48" t="s">
        <v>4680</v>
      </c>
      <c r="G139" s="27" t="s">
        <v>5863</v>
      </c>
      <c r="H139" s="27" t="str">
        <f t="shared" si="1"/>
        <v>2021, Round 3, Pick 6</v>
      </c>
    </row>
    <row r="140">
      <c r="A140" s="14" t="s">
        <v>5864</v>
      </c>
      <c r="B140" s="14">
        <v>2021.0</v>
      </c>
      <c r="C140" s="14" t="s">
        <v>5695</v>
      </c>
      <c r="D140" s="47">
        <v>3.0</v>
      </c>
      <c r="E140" s="47">
        <v>7.0</v>
      </c>
      <c r="F140" s="48" t="s">
        <v>5845</v>
      </c>
      <c r="G140" s="27" t="s">
        <v>5865</v>
      </c>
      <c r="H140" s="27" t="str">
        <f t="shared" si="1"/>
        <v>2021, Round 3, Pick 7</v>
      </c>
    </row>
    <row r="141">
      <c r="A141" s="14" t="s">
        <v>5866</v>
      </c>
      <c r="B141" s="14">
        <v>2021.0</v>
      </c>
      <c r="C141" s="14" t="s">
        <v>5695</v>
      </c>
      <c r="D141" s="47">
        <v>3.0</v>
      </c>
      <c r="E141" s="47">
        <v>8.0</v>
      </c>
      <c r="F141" s="48" t="s">
        <v>4650</v>
      </c>
      <c r="G141" s="27" t="s">
        <v>4709</v>
      </c>
      <c r="H141" s="27" t="str">
        <f t="shared" si="1"/>
        <v>2021, Round 3, Pick 8</v>
      </c>
    </row>
    <row r="142">
      <c r="A142" s="14" t="s">
        <v>5867</v>
      </c>
      <c r="B142" s="14">
        <v>2021.0</v>
      </c>
      <c r="C142" s="14" t="s">
        <v>5695</v>
      </c>
      <c r="D142" s="47">
        <v>3.0</v>
      </c>
      <c r="E142" s="47">
        <v>9.0</v>
      </c>
      <c r="F142" s="48" t="s">
        <v>5772</v>
      </c>
      <c r="G142" s="27" t="s">
        <v>4946</v>
      </c>
      <c r="H142" s="27" t="str">
        <f t="shared" si="1"/>
        <v>2021, Round 3, Pick 9</v>
      </c>
    </row>
    <row r="143">
      <c r="A143" s="14" t="s">
        <v>5868</v>
      </c>
      <c r="B143" s="14">
        <v>2021.0</v>
      </c>
      <c r="C143" s="14" t="s">
        <v>5695</v>
      </c>
      <c r="D143" s="47">
        <v>3.0</v>
      </c>
      <c r="E143" s="47">
        <v>10.0</v>
      </c>
      <c r="F143" s="48" t="s">
        <v>4648</v>
      </c>
      <c r="G143" s="27" t="s">
        <v>5869</v>
      </c>
      <c r="H143" s="27" t="str">
        <f t="shared" si="1"/>
        <v>2021, Round 3, Pick 10</v>
      </c>
    </row>
    <row r="144">
      <c r="A144" s="14" t="s">
        <v>5870</v>
      </c>
      <c r="B144" s="14">
        <v>2021.0</v>
      </c>
      <c r="C144" s="14" t="s">
        <v>5695</v>
      </c>
      <c r="D144" s="47">
        <v>3.0</v>
      </c>
      <c r="E144" s="47">
        <v>11.0</v>
      </c>
      <c r="F144" s="48" t="s">
        <v>4733</v>
      </c>
      <c r="G144" s="27" t="s">
        <v>5871</v>
      </c>
      <c r="H144" s="27" t="str">
        <f t="shared" si="1"/>
        <v>2021, Round 3, Pick 11</v>
      </c>
    </row>
    <row r="145">
      <c r="A145" s="14" t="s">
        <v>5872</v>
      </c>
      <c r="B145" s="14">
        <v>2021.0</v>
      </c>
      <c r="C145" s="14" t="s">
        <v>5695</v>
      </c>
      <c r="D145" s="47">
        <v>3.0</v>
      </c>
      <c r="E145" s="47">
        <v>12.0</v>
      </c>
      <c r="F145" s="48" t="s">
        <v>4646</v>
      </c>
      <c r="G145" s="27" t="s">
        <v>5873</v>
      </c>
      <c r="H145" s="27" t="str">
        <f t="shared" si="1"/>
        <v>2021, Round 3, Pick 12</v>
      </c>
    </row>
    <row r="146">
      <c r="A146" s="14" t="s">
        <v>5874</v>
      </c>
      <c r="B146" s="14">
        <v>2020.0</v>
      </c>
      <c r="C146" s="14" t="s">
        <v>5664</v>
      </c>
      <c r="D146" s="47">
        <v>1.0</v>
      </c>
      <c r="E146" s="47">
        <v>1.0</v>
      </c>
      <c r="F146" s="48" t="s">
        <v>4628</v>
      </c>
      <c r="G146" s="27" t="s">
        <v>4759</v>
      </c>
      <c r="H146" s="27" t="str">
        <f t="shared" si="1"/>
        <v>2020, Round 1, Pick 1</v>
      </c>
    </row>
    <row r="147">
      <c r="A147" s="14" t="s">
        <v>5875</v>
      </c>
      <c r="B147" s="14">
        <v>2020.0</v>
      </c>
      <c r="C147" s="14" t="s">
        <v>5664</v>
      </c>
      <c r="D147" s="47">
        <v>1.0</v>
      </c>
      <c r="E147" s="47">
        <v>2.0</v>
      </c>
      <c r="F147" s="48" t="s">
        <v>4642</v>
      </c>
      <c r="G147" s="27" t="s">
        <v>4759</v>
      </c>
      <c r="H147" s="27" t="str">
        <f t="shared" si="1"/>
        <v>2020, Round 1, Pick 2</v>
      </c>
    </row>
    <row r="148">
      <c r="A148" s="14" t="s">
        <v>5876</v>
      </c>
      <c r="B148" s="14">
        <v>2020.0</v>
      </c>
      <c r="C148" s="14" t="s">
        <v>5664</v>
      </c>
      <c r="D148" s="47">
        <v>1.0</v>
      </c>
      <c r="E148" s="47">
        <v>3.0</v>
      </c>
      <c r="F148" s="48" t="s">
        <v>4638</v>
      </c>
      <c r="G148" s="27" t="s">
        <v>4704</v>
      </c>
      <c r="H148" s="27" t="str">
        <f t="shared" si="1"/>
        <v>2020, Round 1, Pick 3</v>
      </c>
    </row>
    <row r="149">
      <c r="A149" s="14" t="s">
        <v>5877</v>
      </c>
      <c r="B149" s="14">
        <v>2020.0</v>
      </c>
      <c r="C149" s="14" t="s">
        <v>5664</v>
      </c>
      <c r="D149" s="47">
        <v>1.0</v>
      </c>
      <c r="E149" s="47">
        <v>4.0</v>
      </c>
      <c r="F149" s="48" t="s">
        <v>4632</v>
      </c>
      <c r="G149" s="27" t="s">
        <v>4709</v>
      </c>
      <c r="H149" s="27" t="str">
        <f t="shared" si="1"/>
        <v>2020, Round 1, Pick 4</v>
      </c>
    </row>
    <row r="150">
      <c r="A150" s="14" t="s">
        <v>5878</v>
      </c>
      <c r="B150" s="14">
        <v>2020.0</v>
      </c>
      <c r="C150" s="14" t="s">
        <v>5664</v>
      </c>
      <c r="D150" s="47">
        <v>1.0</v>
      </c>
      <c r="E150" s="47">
        <v>5.0</v>
      </c>
      <c r="F150" s="48" t="s">
        <v>5879</v>
      </c>
      <c r="G150" s="27" t="s">
        <v>5880</v>
      </c>
      <c r="H150" s="27" t="str">
        <f t="shared" si="1"/>
        <v>2020, Round 1, Pick 5</v>
      </c>
    </row>
    <row r="151">
      <c r="A151" s="14" t="s">
        <v>5881</v>
      </c>
      <c r="B151" s="14">
        <v>2020.0</v>
      </c>
      <c r="C151" s="14" t="s">
        <v>5664</v>
      </c>
      <c r="D151" s="47">
        <v>1.0</v>
      </c>
      <c r="E151" s="47">
        <v>6.0</v>
      </c>
      <c r="F151" s="48" t="s">
        <v>4630</v>
      </c>
      <c r="G151" s="27" t="s">
        <v>4684</v>
      </c>
      <c r="H151" s="27" t="str">
        <f t="shared" si="1"/>
        <v>2020, Round 1, Pick 6</v>
      </c>
    </row>
    <row r="152">
      <c r="A152" s="14" t="s">
        <v>5882</v>
      </c>
      <c r="B152" s="14">
        <v>2020.0</v>
      </c>
      <c r="C152" s="14" t="s">
        <v>5664</v>
      </c>
      <c r="D152" s="47">
        <v>1.0</v>
      </c>
      <c r="E152" s="47">
        <v>7.0</v>
      </c>
      <c r="F152" s="48" t="s">
        <v>5883</v>
      </c>
      <c r="G152" s="27" t="s">
        <v>4684</v>
      </c>
      <c r="H152" s="27" t="str">
        <f t="shared" si="1"/>
        <v>2020, Round 1, Pick 7</v>
      </c>
    </row>
    <row r="153">
      <c r="A153" s="14" t="s">
        <v>5884</v>
      </c>
      <c r="B153" s="14">
        <v>2020.0</v>
      </c>
      <c r="C153" s="14" t="s">
        <v>5664</v>
      </c>
      <c r="D153" s="47">
        <v>1.0</v>
      </c>
      <c r="E153" s="47">
        <v>8.0</v>
      </c>
      <c r="F153" s="48" t="s">
        <v>4634</v>
      </c>
      <c r="G153" s="27" t="s">
        <v>4759</v>
      </c>
      <c r="H153" s="27" t="str">
        <f t="shared" si="1"/>
        <v>2020, Round 1, Pick 8</v>
      </c>
    </row>
    <row r="154">
      <c r="A154" s="14" t="s">
        <v>5885</v>
      </c>
      <c r="B154" s="14">
        <v>2020.0</v>
      </c>
      <c r="C154" s="14" t="s">
        <v>5664</v>
      </c>
      <c r="D154" s="47">
        <v>1.0</v>
      </c>
      <c r="E154" s="47">
        <v>9.0</v>
      </c>
      <c r="F154" s="48" t="s">
        <v>5886</v>
      </c>
      <c r="G154" s="27" t="s">
        <v>4713</v>
      </c>
      <c r="H154" s="27" t="str">
        <f t="shared" si="1"/>
        <v>2020, Round 1, Pick 9</v>
      </c>
    </row>
    <row r="155">
      <c r="A155" s="14" t="s">
        <v>5887</v>
      </c>
      <c r="B155" s="14">
        <v>2020.0</v>
      </c>
      <c r="C155" s="14" t="s">
        <v>5664</v>
      </c>
      <c r="D155" s="47">
        <v>1.0</v>
      </c>
      <c r="E155" s="47">
        <v>10.0</v>
      </c>
      <c r="F155" s="48" t="s">
        <v>5888</v>
      </c>
      <c r="G155" s="27" t="s">
        <v>5889</v>
      </c>
      <c r="H155" s="27" t="str">
        <f t="shared" si="1"/>
        <v>2020, Round 1, Pick 10</v>
      </c>
    </row>
    <row r="156">
      <c r="A156" s="14" t="s">
        <v>5890</v>
      </c>
      <c r="B156" s="14">
        <v>2020.0</v>
      </c>
      <c r="C156" s="14" t="s">
        <v>5664</v>
      </c>
      <c r="D156" s="47">
        <v>1.0</v>
      </c>
      <c r="E156" s="47">
        <v>11.0</v>
      </c>
      <c r="F156" s="48" t="s">
        <v>5891</v>
      </c>
      <c r="G156" s="27" t="s">
        <v>5892</v>
      </c>
      <c r="H156" s="27" t="str">
        <f t="shared" si="1"/>
        <v>2020, Round 1, Pick 11</v>
      </c>
    </row>
    <row r="157">
      <c r="A157" s="14" t="s">
        <v>5893</v>
      </c>
      <c r="B157" s="14">
        <v>2020.0</v>
      </c>
      <c r="C157" s="14" t="s">
        <v>5664</v>
      </c>
      <c r="D157" s="47">
        <v>1.0</v>
      </c>
      <c r="E157" s="47">
        <v>12.0</v>
      </c>
      <c r="F157" s="48" t="s">
        <v>5894</v>
      </c>
      <c r="G157" s="27" t="s">
        <v>4904</v>
      </c>
      <c r="H157" s="27" t="str">
        <f t="shared" si="1"/>
        <v>2020, Round 1, Pick 12</v>
      </c>
    </row>
    <row r="158">
      <c r="A158" s="14" t="s">
        <v>5895</v>
      </c>
      <c r="B158" s="14">
        <v>2020.0</v>
      </c>
      <c r="C158" s="14" t="s">
        <v>5680</v>
      </c>
      <c r="D158" s="47">
        <v>2.0</v>
      </c>
      <c r="E158" s="47">
        <v>1.0</v>
      </c>
      <c r="F158" s="48" t="s">
        <v>5896</v>
      </c>
      <c r="G158" s="27" t="s">
        <v>4904</v>
      </c>
      <c r="H158" s="27" t="str">
        <f t="shared" si="1"/>
        <v>2020, Round 2, Pick 1</v>
      </c>
    </row>
    <row r="159">
      <c r="A159" s="14" t="s">
        <v>5897</v>
      </c>
      <c r="B159" s="14">
        <v>2020.0</v>
      </c>
      <c r="C159" s="14" t="s">
        <v>5680</v>
      </c>
      <c r="D159" s="47">
        <v>2.0</v>
      </c>
      <c r="E159" s="47">
        <v>2.0</v>
      </c>
      <c r="F159" s="48" t="s">
        <v>5898</v>
      </c>
      <c r="G159" s="27" t="s">
        <v>4717</v>
      </c>
      <c r="H159" s="27" t="str">
        <f t="shared" si="1"/>
        <v>2020, Round 2, Pick 2</v>
      </c>
    </row>
    <row r="160">
      <c r="A160" s="14" t="s">
        <v>5899</v>
      </c>
      <c r="B160" s="14">
        <v>2020.0</v>
      </c>
      <c r="C160" s="14" t="s">
        <v>5680</v>
      </c>
      <c r="D160" s="47">
        <v>2.0</v>
      </c>
      <c r="E160" s="47">
        <v>3.0</v>
      </c>
      <c r="F160" s="48" t="s">
        <v>5900</v>
      </c>
      <c r="G160" s="27" t="s">
        <v>4850</v>
      </c>
      <c r="H160" s="27" t="str">
        <f t="shared" si="1"/>
        <v>2020, Round 2, Pick 3</v>
      </c>
    </row>
    <row r="161">
      <c r="A161" s="14" t="s">
        <v>5901</v>
      </c>
      <c r="B161" s="14">
        <v>2020.0</v>
      </c>
      <c r="C161" s="14" t="s">
        <v>5680</v>
      </c>
      <c r="D161" s="47">
        <v>2.0</v>
      </c>
      <c r="E161" s="47">
        <v>4.0</v>
      </c>
      <c r="F161" s="48" t="s">
        <v>5902</v>
      </c>
      <c r="G161" s="27" t="s">
        <v>4713</v>
      </c>
      <c r="H161" s="27" t="str">
        <f t="shared" si="1"/>
        <v>2020, Round 2, Pick 4</v>
      </c>
    </row>
    <row r="162">
      <c r="A162" s="14" t="s">
        <v>5903</v>
      </c>
      <c r="B162" s="14">
        <v>2020.0</v>
      </c>
      <c r="C162" s="14" t="s">
        <v>5680</v>
      </c>
      <c r="D162" s="47">
        <v>2.0</v>
      </c>
      <c r="E162" s="47">
        <v>5.0</v>
      </c>
      <c r="F162" s="48" t="s">
        <v>5904</v>
      </c>
      <c r="G162" s="27" t="s">
        <v>5905</v>
      </c>
      <c r="H162" s="27" t="str">
        <f t="shared" si="1"/>
        <v>2020, Round 2, Pick 5</v>
      </c>
    </row>
    <row r="163">
      <c r="A163" s="14" t="s">
        <v>5906</v>
      </c>
      <c r="B163" s="14">
        <v>2020.0</v>
      </c>
      <c r="C163" s="14" t="s">
        <v>5680</v>
      </c>
      <c r="D163" s="47">
        <v>2.0</v>
      </c>
      <c r="E163" s="47">
        <v>6.0</v>
      </c>
      <c r="F163" s="48" t="s">
        <v>5907</v>
      </c>
      <c r="G163" s="27" t="s">
        <v>4704</v>
      </c>
      <c r="H163" s="27" t="str">
        <f t="shared" si="1"/>
        <v>2020, Round 2, Pick 6</v>
      </c>
    </row>
    <row r="164">
      <c r="A164" s="14" t="s">
        <v>5908</v>
      </c>
      <c r="B164" s="14">
        <v>2020.0</v>
      </c>
      <c r="C164" s="14" t="s">
        <v>5680</v>
      </c>
      <c r="D164" s="47">
        <v>2.0</v>
      </c>
      <c r="E164" s="47">
        <v>7.0</v>
      </c>
      <c r="F164" s="48" t="s">
        <v>4733</v>
      </c>
      <c r="G164" s="27" t="s">
        <v>5815</v>
      </c>
      <c r="H164" s="27" t="str">
        <f t="shared" si="1"/>
        <v>2020, Round 2, Pick 7</v>
      </c>
    </row>
    <row r="165">
      <c r="A165" s="14" t="s">
        <v>5909</v>
      </c>
      <c r="B165" s="14">
        <v>2020.0</v>
      </c>
      <c r="C165" s="14" t="s">
        <v>5680</v>
      </c>
      <c r="D165" s="47">
        <v>2.0</v>
      </c>
      <c r="E165" s="47">
        <v>8.0</v>
      </c>
      <c r="F165" s="48" t="s">
        <v>5910</v>
      </c>
      <c r="G165" s="27" t="s">
        <v>5742</v>
      </c>
      <c r="H165" s="27" t="str">
        <f t="shared" si="1"/>
        <v>2020, Round 2, Pick 8</v>
      </c>
    </row>
    <row r="166">
      <c r="A166" s="14" t="s">
        <v>5911</v>
      </c>
      <c r="B166" s="14">
        <v>2020.0</v>
      </c>
      <c r="C166" s="14" t="s">
        <v>5680</v>
      </c>
      <c r="D166" s="47">
        <v>2.0</v>
      </c>
      <c r="E166" s="47">
        <v>9.0</v>
      </c>
      <c r="F166" s="48" t="s">
        <v>5912</v>
      </c>
      <c r="G166" s="27" t="s">
        <v>4933</v>
      </c>
      <c r="H166" s="27" t="str">
        <f t="shared" si="1"/>
        <v>2020, Round 2, Pick 9</v>
      </c>
    </row>
    <row r="167">
      <c r="A167" s="14" t="s">
        <v>5913</v>
      </c>
      <c r="B167" s="14">
        <v>2020.0</v>
      </c>
      <c r="C167" s="14" t="s">
        <v>5680</v>
      </c>
      <c r="D167" s="47">
        <v>2.0</v>
      </c>
      <c r="E167" s="47">
        <v>10.0</v>
      </c>
      <c r="F167" s="48" t="s">
        <v>4648</v>
      </c>
      <c r="G167" s="27" t="s">
        <v>4933</v>
      </c>
      <c r="H167" s="27" t="str">
        <f t="shared" si="1"/>
        <v>2020, Round 2, Pick 10</v>
      </c>
    </row>
    <row r="168">
      <c r="A168" s="14" t="s">
        <v>5914</v>
      </c>
      <c r="B168" s="14">
        <v>2020.0</v>
      </c>
      <c r="C168" s="14" t="s">
        <v>5680</v>
      </c>
      <c r="D168" s="47">
        <v>2.0</v>
      </c>
      <c r="E168" s="47">
        <v>11.0</v>
      </c>
      <c r="F168" s="48" t="s">
        <v>4680</v>
      </c>
      <c r="G168" s="27" t="s">
        <v>4767</v>
      </c>
      <c r="H168" s="27" t="str">
        <f t="shared" si="1"/>
        <v>2020, Round 2, Pick 11</v>
      </c>
    </row>
    <row r="169">
      <c r="A169" s="14" t="s">
        <v>5915</v>
      </c>
      <c r="B169" s="14">
        <v>2020.0</v>
      </c>
      <c r="C169" s="14" t="s">
        <v>5680</v>
      </c>
      <c r="D169" s="47">
        <v>2.0</v>
      </c>
      <c r="E169" s="47">
        <v>12.0</v>
      </c>
      <c r="F169" s="48" t="s">
        <v>4640</v>
      </c>
      <c r="G169" s="27" t="s">
        <v>5916</v>
      </c>
      <c r="H169" s="27" t="str">
        <f t="shared" si="1"/>
        <v>2020, Round 2, Pick 12</v>
      </c>
    </row>
    <row r="170">
      <c r="A170" s="14" t="s">
        <v>5917</v>
      </c>
      <c r="B170" s="14">
        <v>2020.0</v>
      </c>
      <c r="C170" s="14" t="s">
        <v>5695</v>
      </c>
      <c r="D170" s="47">
        <v>3.0</v>
      </c>
      <c r="E170" s="47">
        <v>1.0</v>
      </c>
      <c r="F170" s="48" t="s">
        <v>4632</v>
      </c>
      <c r="G170" s="27" t="s">
        <v>5863</v>
      </c>
      <c r="H170" s="27" t="str">
        <f t="shared" si="1"/>
        <v>2020, Round 3, Pick 1</v>
      </c>
    </row>
    <row r="171">
      <c r="A171" s="14" t="s">
        <v>5918</v>
      </c>
      <c r="B171" s="14">
        <v>2020.0</v>
      </c>
      <c r="C171" s="14" t="s">
        <v>5695</v>
      </c>
      <c r="D171" s="47">
        <v>3.0</v>
      </c>
      <c r="E171" s="47">
        <v>2.0</v>
      </c>
      <c r="F171" s="48" t="s">
        <v>5919</v>
      </c>
      <c r="G171" s="27" t="s">
        <v>5920</v>
      </c>
      <c r="H171" s="27" t="str">
        <f t="shared" si="1"/>
        <v>2020, Round 3, Pick 2</v>
      </c>
    </row>
    <row r="172">
      <c r="A172" s="14" t="s">
        <v>5921</v>
      </c>
      <c r="B172" s="14">
        <v>2020.0</v>
      </c>
      <c r="C172" s="14" t="s">
        <v>5695</v>
      </c>
      <c r="D172" s="47">
        <v>3.0</v>
      </c>
      <c r="E172" s="47">
        <v>3.0</v>
      </c>
      <c r="F172" s="48" t="s">
        <v>5922</v>
      </c>
      <c r="G172" s="27" t="s">
        <v>5923</v>
      </c>
      <c r="H172" s="27" t="str">
        <f t="shared" si="1"/>
        <v>2020, Round 3, Pick 3</v>
      </c>
    </row>
    <row r="173">
      <c r="A173" s="14" t="s">
        <v>5924</v>
      </c>
      <c r="B173" s="14">
        <v>2020.0</v>
      </c>
      <c r="C173" s="14" t="s">
        <v>5695</v>
      </c>
      <c r="D173" s="47">
        <v>3.0</v>
      </c>
      <c r="E173" s="47">
        <v>4.0</v>
      </c>
      <c r="F173" s="48" t="s">
        <v>4638</v>
      </c>
      <c r="G173" s="27" t="s">
        <v>5925</v>
      </c>
      <c r="H173" s="27" t="str">
        <f t="shared" si="1"/>
        <v>2020, Round 3, Pick 4</v>
      </c>
    </row>
    <row r="174">
      <c r="A174" s="14" t="s">
        <v>5926</v>
      </c>
      <c r="B174" s="14">
        <v>2020.0</v>
      </c>
      <c r="C174" s="14" t="s">
        <v>5695</v>
      </c>
      <c r="D174" s="47">
        <v>3.0</v>
      </c>
      <c r="E174" s="47">
        <v>5.0</v>
      </c>
      <c r="F174" s="48" t="s">
        <v>4650</v>
      </c>
      <c r="G174" s="27" t="s">
        <v>5927</v>
      </c>
      <c r="H174" s="27" t="str">
        <f t="shared" si="1"/>
        <v>2020, Round 3, Pick 5</v>
      </c>
    </row>
    <row r="175">
      <c r="A175" s="14" t="s">
        <v>5928</v>
      </c>
      <c r="B175" s="14">
        <v>2020.0</v>
      </c>
      <c r="C175" s="14" t="s">
        <v>5695</v>
      </c>
      <c r="D175" s="47">
        <v>3.0</v>
      </c>
      <c r="E175" s="47">
        <v>6.0</v>
      </c>
      <c r="F175" s="48" t="s">
        <v>5929</v>
      </c>
      <c r="G175" s="27" t="s">
        <v>4689</v>
      </c>
      <c r="H175" s="27" t="str">
        <f t="shared" si="1"/>
        <v>2020, Round 3, Pick 6</v>
      </c>
    </row>
    <row r="176">
      <c r="A176" s="14" t="s">
        <v>5930</v>
      </c>
      <c r="B176" s="14">
        <v>2020.0</v>
      </c>
      <c r="C176" s="14" t="s">
        <v>5695</v>
      </c>
      <c r="D176" s="47">
        <v>3.0</v>
      </c>
      <c r="E176" s="47">
        <v>7.0</v>
      </c>
      <c r="F176" s="48" t="s">
        <v>4733</v>
      </c>
      <c r="G176" s="27" t="s">
        <v>4850</v>
      </c>
      <c r="H176" s="27" t="str">
        <f t="shared" si="1"/>
        <v>2020, Round 3, Pick 7</v>
      </c>
    </row>
    <row r="177">
      <c r="A177" s="14" t="s">
        <v>5931</v>
      </c>
      <c r="B177" s="14">
        <v>2020.0</v>
      </c>
      <c r="C177" s="14" t="s">
        <v>5695</v>
      </c>
      <c r="D177" s="47">
        <v>3.0</v>
      </c>
      <c r="E177" s="47">
        <v>8.0</v>
      </c>
      <c r="F177" s="48" t="s">
        <v>4634</v>
      </c>
      <c r="G177" s="27" t="s">
        <v>4751</v>
      </c>
      <c r="H177" s="27" t="str">
        <f t="shared" si="1"/>
        <v>2020, Round 3, Pick 8</v>
      </c>
    </row>
    <row r="178">
      <c r="A178" s="14" t="s">
        <v>5932</v>
      </c>
      <c r="B178" s="14">
        <v>2020.0</v>
      </c>
      <c r="C178" s="14" t="s">
        <v>5695</v>
      </c>
      <c r="D178" s="47">
        <v>3.0</v>
      </c>
      <c r="E178" s="47">
        <v>9.0</v>
      </c>
      <c r="F178" s="48" t="s">
        <v>4646</v>
      </c>
      <c r="G178" s="27" t="s">
        <v>5933</v>
      </c>
      <c r="H178" s="27" t="str">
        <f t="shared" si="1"/>
        <v>2020, Round 3, Pick 9</v>
      </c>
    </row>
    <row r="179">
      <c r="A179" s="14" t="s">
        <v>5934</v>
      </c>
      <c r="B179" s="14">
        <v>2020.0</v>
      </c>
      <c r="C179" s="14" t="s">
        <v>5695</v>
      </c>
      <c r="D179" s="47">
        <v>3.0</v>
      </c>
      <c r="E179" s="47">
        <v>10.0</v>
      </c>
      <c r="F179" s="48" t="s">
        <v>4648</v>
      </c>
      <c r="G179" s="27" t="s">
        <v>5151</v>
      </c>
      <c r="H179" s="27" t="str">
        <f t="shared" si="1"/>
        <v>2020, Round 3, Pick 10</v>
      </c>
    </row>
    <row r="180">
      <c r="A180" s="14" t="s">
        <v>5935</v>
      </c>
      <c r="B180" s="14">
        <v>2020.0</v>
      </c>
      <c r="C180" s="14" t="s">
        <v>5695</v>
      </c>
      <c r="D180" s="47">
        <v>3.0</v>
      </c>
      <c r="E180" s="47">
        <v>11.0</v>
      </c>
      <c r="F180" s="48" t="s">
        <v>4680</v>
      </c>
      <c r="G180" s="27" t="s">
        <v>4704</v>
      </c>
      <c r="H180" s="27" t="str">
        <f t="shared" si="1"/>
        <v>2020, Round 3, Pick 11</v>
      </c>
    </row>
    <row r="181">
      <c r="A181" s="14" t="s">
        <v>5936</v>
      </c>
      <c r="B181" s="14">
        <v>2020.0</v>
      </c>
      <c r="C181" s="14" t="s">
        <v>5695</v>
      </c>
      <c r="D181" s="47">
        <v>3.0</v>
      </c>
      <c r="E181" s="47">
        <v>12.0</v>
      </c>
      <c r="F181" s="48" t="s">
        <v>4640</v>
      </c>
      <c r="G181" s="27" t="s">
        <v>5815</v>
      </c>
      <c r="H181" s="27" t="str">
        <f t="shared" si="1"/>
        <v>2020, Round 3, Pick 12</v>
      </c>
    </row>
    <row r="182">
      <c r="A182" s="14" t="s">
        <v>5937</v>
      </c>
      <c r="B182" s="14">
        <v>2019.0</v>
      </c>
      <c r="C182" s="14" t="s">
        <v>5664</v>
      </c>
      <c r="D182" s="47">
        <v>1.0</v>
      </c>
      <c r="E182" s="47">
        <v>1.0</v>
      </c>
      <c r="F182" s="48" t="s">
        <v>4646</v>
      </c>
      <c r="G182" s="27" t="s">
        <v>4732</v>
      </c>
      <c r="H182" s="27" t="str">
        <f t="shared" si="1"/>
        <v>2019, Round 1, Pick 1</v>
      </c>
    </row>
    <row r="183">
      <c r="A183" s="14" t="s">
        <v>5938</v>
      </c>
      <c r="B183" s="14">
        <v>2019.0</v>
      </c>
      <c r="C183" s="14" t="s">
        <v>5664</v>
      </c>
      <c r="D183" s="47">
        <v>1.0</v>
      </c>
      <c r="E183" s="47">
        <v>2.0</v>
      </c>
      <c r="F183" s="48" t="s">
        <v>4628</v>
      </c>
      <c r="G183" s="27" t="s">
        <v>4904</v>
      </c>
      <c r="H183" s="27" t="str">
        <f t="shared" si="1"/>
        <v>2019, Round 1, Pick 2</v>
      </c>
    </row>
    <row r="184">
      <c r="A184" s="14" t="s">
        <v>5939</v>
      </c>
      <c r="B184" s="14">
        <v>2019.0</v>
      </c>
      <c r="C184" s="14" t="s">
        <v>5664</v>
      </c>
      <c r="D184" s="47">
        <v>1.0</v>
      </c>
      <c r="E184" s="47">
        <v>3.0</v>
      </c>
      <c r="F184" s="48" t="s">
        <v>4638</v>
      </c>
      <c r="G184" s="27" t="s">
        <v>4793</v>
      </c>
      <c r="H184" s="27" t="str">
        <f t="shared" si="1"/>
        <v>2019, Round 1, Pick 3</v>
      </c>
    </row>
    <row r="185">
      <c r="A185" s="14" t="s">
        <v>5940</v>
      </c>
      <c r="B185" s="14">
        <v>2019.0</v>
      </c>
      <c r="C185" s="14" t="s">
        <v>5664</v>
      </c>
      <c r="D185" s="47">
        <v>1.0</v>
      </c>
      <c r="E185" s="47">
        <v>4.0</v>
      </c>
      <c r="F185" s="48" t="s">
        <v>4634</v>
      </c>
      <c r="G185" s="27" t="s">
        <v>4713</v>
      </c>
      <c r="H185" s="27" t="str">
        <f t="shared" si="1"/>
        <v>2019, Round 1, Pick 4</v>
      </c>
    </row>
    <row r="186">
      <c r="A186" s="14" t="s">
        <v>5941</v>
      </c>
      <c r="B186" s="14">
        <v>2019.0</v>
      </c>
      <c r="C186" s="14" t="s">
        <v>5664</v>
      </c>
      <c r="D186" s="47">
        <v>1.0</v>
      </c>
      <c r="E186" s="47">
        <v>5.0</v>
      </c>
      <c r="F186" s="48" t="s">
        <v>4642</v>
      </c>
      <c r="G186" s="27" t="s">
        <v>4732</v>
      </c>
      <c r="H186" s="27" t="str">
        <f t="shared" si="1"/>
        <v>2019, Round 1, Pick 5</v>
      </c>
    </row>
    <row r="187">
      <c r="A187" s="14" t="s">
        <v>5942</v>
      </c>
      <c r="B187" s="14">
        <v>2019.0</v>
      </c>
      <c r="C187" s="14" t="s">
        <v>5664</v>
      </c>
      <c r="D187" s="47">
        <v>1.0</v>
      </c>
      <c r="E187" s="47">
        <v>6.0</v>
      </c>
      <c r="F187" s="48" t="s">
        <v>4630</v>
      </c>
      <c r="G187" s="27" t="s">
        <v>4713</v>
      </c>
      <c r="H187" s="27" t="str">
        <f t="shared" si="1"/>
        <v>2019, Round 1, Pick 6</v>
      </c>
    </row>
    <row r="188">
      <c r="A188" s="14" t="s">
        <v>5943</v>
      </c>
      <c r="B188" s="14">
        <v>2019.0</v>
      </c>
      <c r="C188" s="14" t="s">
        <v>5664</v>
      </c>
      <c r="D188" s="47">
        <v>1.0</v>
      </c>
      <c r="E188" s="47">
        <v>7.0</v>
      </c>
      <c r="F188" s="48" t="s">
        <v>4648</v>
      </c>
      <c r="G188" s="27" t="s">
        <v>4704</v>
      </c>
      <c r="H188" s="27" t="str">
        <f t="shared" si="1"/>
        <v>2019, Round 1, Pick 7</v>
      </c>
    </row>
    <row r="189">
      <c r="A189" s="14" t="s">
        <v>5944</v>
      </c>
      <c r="B189" s="14">
        <v>2019.0</v>
      </c>
      <c r="C189" s="14" t="s">
        <v>5664</v>
      </c>
      <c r="D189" s="47">
        <v>1.0</v>
      </c>
      <c r="E189" s="47">
        <v>8.0</v>
      </c>
      <c r="F189" s="48" t="s">
        <v>4650</v>
      </c>
      <c r="G189" s="27" t="s">
        <v>4804</v>
      </c>
      <c r="H189" s="27" t="str">
        <f t="shared" si="1"/>
        <v>2019, Round 1, Pick 8</v>
      </c>
    </row>
    <row r="190">
      <c r="A190" s="14" t="s">
        <v>5945</v>
      </c>
      <c r="B190" s="14">
        <v>2019.0</v>
      </c>
      <c r="C190" s="14" t="s">
        <v>5664</v>
      </c>
      <c r="D190" s="47">
        <v>1.0</v>
      </c>
      <c r="E190" s="47">
        <v>9.0</v>
      </c>
      <c r="F190" s="48" t="s">
        <v>4680</v>
      </c>
      <c r="G190" s="27" t="s">
        <v>5018</v>
      </c>
      <c r="H190" s="27" t="str">
        <f t="shared" si="1"/>
        <v>2019, Round 1, Pick 9</v>
      </c>
    </row>
    <row r="191">
      <c r="A191" s="14" t="s">
        <v>5946</v>
      </c>
      <c r="B191" s="14">
        <v>2019.0</v>
      </c>
      <c r="C191" s="14" t="s">
        <v>5664</v>
      </c>
      <c r="D191" s="47">
        <v>1.0</v>
      </c>
      <c r="E191" s="47">
        <v>10.0</v>
      </c>
      <c r="F191" s="48" t="s">
        <v>4640</v>
      </c>
      <c r="G191" s="27" t="s">
        <v>5947</v>
      </c>
      <c r="H191" s="27" t="str">
        <f t="shared" si="1"/>
        <v>2019, Round 1, Pick 10</v>
      </c>
    </row>
    <row r="192">
      <c r="A192" s="14" t="s">
        <v>5948</v>
      </c>
      <c r="B192" s="14">
        <v>2019.0</v>
      </c>
      <c r="C192" s="14" t="s">
        <v>5664</v>
      </c>
      <c r="D192" s="47">
        <v>1.0</v>
      </c>
      <c r="E192" s="47">
        <v>11.0</v>
      </c>
      <c r="F192" s="48" t="s">
        <v>5949</v>
      </c>
      <c r="G192" s="27" t="s">
        <v>4732</v>
      </c>
      <c r="H192" s="27" t="str">
        <f t="shared" si="1"/>
        <v>2019, Round 1, Pick 11</v>
      </c>
    </row>
    <row r="193">
      <c r="A193" s="14" t="s">
        <v>5950</v>
      </c>
      <c r="B193" s="14">
        <v>2019.0</v>
      </c>
      <c r="C193" s="14" t="s">
        <v>5664</v>
      </c>
      <c r="D193" s="47">
        <v>1.0</v>
      </c>
      <c r="E193" s="47">
        <v>12.0</v>
      </c>
      <c r="F193" s="48" t="s">
        <v>4733</v>
      </c>
      <c r="G193" s="27" t="s">
        <v>4786</v>
      </c>
      <c r="H193" s="27" t="str">
        <f t="shared" si="1"/>
        <v>2019, Round 1, Pick 12</v>
      </c>
    </row>
    <row r="194">
      <c r="A194" s="14" t="s">
        <v>5951</v>
      </c>
      <c r="B194" s="14">
        <v>2019.0</v>
      </c>
      <c r="C194" s="14" t="s">
        <v>5680</v>
      </c>
      <c r="D194" s="47">
        <v>2.0</v>
      </c>
      <c r="E194" s="47">
        <v>1.0</v>
      </c>
      <c r="F194" s="48" t="s">
        <v>4650</v>
      </c>
      <c r="G194" s="27" t="s">
        <v>4921</v>
      </c>
      <c r="H194" s="27" t="str">
        <f t="shared" si="1"/>
        <v>2019, Round 2, Pick 1</v>
      </c>
    </row>
    <row r="195">
      <c r="A195" s="14" t="s">
        <v>5952</v>
      </c>
      <c r="B195" s="14">
        <v>2019.0</v>
      </c>
      <c r="C195" s="14" t="s">
        <v>5680</v>
      </c>
      <c r="D195" s="47">
        <v>2.0</v>
      </c>
      <c r="E195" s="47">
        <v>2.0</v>
      </c>
      <c r="F195" s="48" t="s">
        <v>4628</v>
      </c>
      <c r="G195" s="27" t="s">
        <v>4929</v>
      </c>
      <c r="H195" s="27" t="str">
        <f t="shared" si="1"/>
        <v>2019, Round 2, Pick 2</v>
      </c>
    </row>
    <row r="196">
      <c r="A196" s="14" t="s">
        <v>5953</v>
      </c>
      <c r="B196" s="14">
        <v>2019.0</v>
      </c>
      <c r="C196" s="14" t="s">
        <v>5680</v>
      </c>
      <c r="D196" s="47">
        <v>2.0</v>
      </c>
      <c r="E196" s="47">
        <v>3.0</v>
      </c>
      <c r="F196" s="48" t="s">
        <v>4634</v>
      </c>
      <c r="G196" s="27" t="s">
        <v>4704</v>
      </c>
      <c r="H196" s="27" t="str">
        <f t="shared" si="1"/>
        <v>2019, Round 2, Pick 3</v>
      </c>
    </row>
    <row r="197">
      <c r="A197" s="14" t="s">
        <v>5954</v>
      </c>
      <c r="B197" s="14">
        <v>2019.0</v>
      </c>
      <c r="C197" s="14" t="s">
        <v>5680</v>
      </c>
      <c r="D197" s="47">
        <v>2.0</v>
      </c>
      <c r="E197" s="47">
        <v>4.0</v>
      </c>
      <c r="F197" s="48" t="s">
        <v>4630</v>
      </c>
      <c r="G197" s="27" t="s">
        <v>4732</v>
      </c>
      <c r="H197" s="27" t="str">
        <f t="shared" si="1"/>
        <v>2019, Round 2, Pick 4</v>
      </c>
    </row>
    <row r="198">
      <c r="A198" s="14" t="s">
        <v>5955</v>
      </c>
      <c r="B198" s="14">
        <v>2019.0</v>
      </c>
      <c r="C198" s="14" t="s">
        <v>5680</v>
      </c>
      <c r="D198" s="47">
        <v>2.0</v>
      </c>
      <c r="E198" s="47">
        <v>5.0</v>
      </c>
      <c r="F198" s="48" t="s">
        <v>4642</v>
      </c>
      <c r="G198" s="27" t="s">
        <v>4717</v>
      </c>
      <c r="H198" s="27" t="str">
        <f t="shared" si="1"/>
        <v>2019, Round 2, Pick 5</v>
      </c>
    </row>
    <row r="199">
      <c r="A199" s="14" t="s">
        <v>5956</v>
      </c>
      <c r="B199" s="14">
        <v>2019.0</v>
      </c>
      <c r="C199" s="14" t="s">
        <v>5680</v>
      </c>
      <c r="D199" s="47">
        <v>2.0</v>
      </c>
      <c r="E199" s="47">
        <v>6.0</v>
      </c>
      <c r="F199" s="48" t="s">
        <v>5957</v>
      </c>
      <c r="G199" s="27" t="s">
        <v>4925</v>
      </c>
      <c r="H199" s="27" t="str">
        <f t="shared" si="1"/>
        <v>2019, Round 2, Pick 6</v>
      </c>
    </row>
    <row r="200">
      <c r="A200" s="14" t="s">
        <v>5958</v>
      </c>
      <c r="B200" s="14">
        <v>2019.0</v>
      </c>
      <c r="C200" s="14" t="s">
        <v>5680</v>
      </c>
      <c r="D200" s="47">
        <v>2.0</v>
      </c>
      <c r="E200" s="47">
        <v>7.0</v>
      </c>
      <c r="F200" s="48" t="s">
        <v>4648</v>
      </c>
      <c r="G200" s="27" t="s">
        <v>4732</v>
      </c>
      <c r="H200" s="27" t="str">
        <f t="shared" si="1"/>
        <v>2019, Round 2, Pick 7</v>
      </c>
    </row>
    <row r="201">
      <c r="A201" s="14" t="s">
        <v>5959</v>
      </c>
      <c r="B201" s="14">
        <v>2019.0</v>
      </c>
      <c r="C201" s="14" t="s">
        <v>5680</v>
      </c>
      <c r="D201" s="47">
        <v>2.0</v>
      </c>
      <c r="E201" s="47">
        <v>8.0</v>
      </c>
      <c r="F201" s="48" t="s">
        <v>4630</v>
      </c>
      <c r="G201" s="27" t="s">
        <v>5960</v>
      </c>
      <c r="H201" s="27" t="str">
        <f t="shared" si="1"/>
        <v>2019, Round 2, Pick 8</v>
      </c>
    </row>
    <row r="202">
      <c r="A202" s="14" t="s">
        <v>5961</v>
      </c>
      <c r="B202" s="14">
        <v>2019.0</v>
      </c>
      <c r="C202" s="14" t="s">
        <v>5680</v>
      </c>
      <c r="D202" s="47">
        <v>2.0</v>
      </c>
      <c r="E202" s="47">
        <v>9.0</v>
      </c>
      <c r="F202" s="48" t="s">
        <v>4680</v>
      </c>
      <c r="G202" s="27" t="s">
        <v>4698</v>
      </c>
      <c r="H202" s="27" t="str">
        <f t="shared" si="1"/>
        <v>2019, Round 2, Pick 9</v>
      </c>
    </row>
    <row r="203">
      <c r="A203" s="14" t="s">
        <v>5962</v>
      </c>
      <c r="B203" s="14">
        <v>2019.0</v>
      </c>
      <c r="C203" s="14" t="s">
        <v>5680</v>
      </c>
      <c r="D203" s="47">
        <v>2.0</v>
      </c>
      <c r="E203" s="47">
        <v>10.0</v>
      </c>
      <c r="F203" s="48" t="s">
        <v>4642</v>
      </c>
      <c r="G203" s="27" t="s">
        <v>4689</v>
      </c>
      <c r="H203" s="27" t="str">
        <f t="shared" si="1"/>
        <v>2019, Round 2, Pick 10</v>
      </c>
    </row>
    <row r="204">
      <c r="A204" s="14" t="s">
        <v>5963</v>
      </c>
      <c r="B204" s="14">
        <v>2019.0</v>
      </c>
      <c r="C204" s="14" t="s">
        <v>5680</v>
      </c>
      <c r="D204" s="47">
        <v>2.0</v>
      </c>
      <c r="E204" s="47">
        <v>11.0</v>
      </c>
      <c r="F204" s="48" t="s">
        <v>4632</v>
      </c>
      <c r="G204" s="27" t="s">
        <v>4759</v>
      </c>
      <c r="H204" s="27" t="str">
        <f t="shared" si="1"/>
        <v>2019, Round 2, Pick 11</v>
      </c>
    </row>
    <row r="205">
      <c r="A205" s="14" t="s">
        <v>5964</v>
      </c>
      <c r="B205" s="14">
        <v>2019.0</v>
      </c>
      <c r="C205" s="14" t="s">
        <v>5680</v>
      </c>
      <c r="D205" s="47">
        <v>2.0</v>
      </c>
      <c r="E205" s="47">
        <v>12.0</v>
      </c>
      <c r="F205" s="48" t="s">
        <v>4733</v>
      </c>
      <c r="G205" s="27" t="s">
        <v>4793</v>
      </c>
      <c r="H205" s="27" t="str">
        <f t="shared" si="1"/>
        <v>2019, Round 2, Pick 12</v>
      </c>
    </row>
    <row r="206">
      <c r="A206" s="14" t="s">
        <v>5965</v>
      </c>
      <c r="B206" s="14">
        <v>2019.0</v>
      </c>
      <c r="C206" s="14" t="s">
        <v>5695</v>
      </c>
      <c r="D206" s="47">
        <v>3.0</v>
      </c>
      <c r="E206" s="47">
        <v>1.0</v>
      </c>
      <c r="F206" s="48" t="s">
        <v>4638</v>
      </c>
      <c r="G206" s="27" t="s">
        <v>5966</v>
      </c>
      <c r="H206" s="27" t="str">
        <f t="shared" si="1"/>
        <v>2019, Round 3, Pick 1</v>
      </c>
    </row>
    <row r="207">
      <c r="A207" s="14" t="s">
        <v>5967</v>
      </c>
      <c r="B207" s="14">
        <v>2019.0</v>
      </c>
      <c r="C207" s="14" t="s">
        <v>5695</v>
      </c>
      <c r="D207" s="47">
        <v>3.0</v>
      </c>
      <c r="E207" s="47">
        <v>2.0</v>
      </c>
      <c r="F207" s="48" t="s">
        <v>4628</v>
      </c>
      <c r="G207" s="27" t="s">
        <v>5177</v>
      </c>
      <c r="H207" s="27" t="str">
        <f t="shared" si="1"/>
        <v>2019, Round 3, Pick 2</v>
      </c>
    </row>
    <row r="208">
      <c r="A208" s="14" t="s">
        <v>5968</v>
      </c>
      <c r="B208" s="14">
        <v>2019.0</v>
      </c>
      <c r="C208" s="14" t="s">
        <v>5695</v>
      </c>
      <c r="D208" s="47">
        <v>3.0</v>
      </c>
      <c r="E208" s="47">
        <v>3.0</v>
      </c>
      <c r="F208" s="48" t="s">
        <v>4634</v>
      </c>
      <c r="G208" s="27" t="s">
        <v>5170</v>
      </c>
      <c r="H208" s="27" t="str">
        <f t="shared" si="1"/>
        <v>2019, Round 3, Pick 3</v>
      </c>
    </row>
    <row r="209">
      <c r="A209" s="14" t="s">
        <v>5969</v>
      </c>
      <c r="B209" s="14">
        <v>2019.0</v>
      </c>
      <c r="C209" s="14" t="s">
        <v>5695</v>
      </c>
      <c r="D209" s="47">
        <v>3.0</v>
      </c>
      <c r="E209" s="47">
        <v>4.0</v>
      </c>
      <c r="F209" s="48" t="s">
        <v>4638</v>
      </c>
      <c r="G209" s="27" t="s">
        <v>4946</v>
      </c>
      <c r="H209" s="27" t="str">
        <f t="shared" si="1"/>
        <v>2019, Round 3, Pick 4</v>
      </c>
    </row>
    <row r="210">
      <c r="A210" s="14" t="s">
        <v>5970</v>
      </c>
      <c r="B210" s="14">
        <v>2019.0</v>
      </c>
      <c r="C210" s="14" t="s">
        <v>5695</v>
      </c>
      <c r="D210" s="47">
        <v>3.0</v>
      </c>
      <c r="E210" s="47">
        <v>5.0</v>
      </c>
      <c r="F210" s="48" t="s">
        <v>4642</v>
      </c>
      <c r="G210" s="27" t="s">
        <v>5971</v>
      </c>
      <c r="H210" s="27" t="str">
        <f t="shared" si="1"/>
        <v>2019, Round 3, Pick 5</v>
      </c>
    </row>
    <row r="211">
      <c r="A211" s="14" t="s">
        <v>5972</v>
      </c>
      <c r="B211" s="14">
        <v>2019.0</v>
      </c>
      <c r="C211" s="14" t="s">
        <v>5695</v>
      </c>
      <c r="D211" s="47">
        <v>3.0</v>
      </c>
      <c r="E211" s="47">
        <v>6.0</v>
      </c>
      <c r="F211" s="48" t="s">
        <v>4630</v>
      </c>
      <c r="G211" s="27" t="s">
        <v>4864</v>
      </c>
      <c r="H211" s="27" t="str">
        <f t="shared" si="1"/>
        <v>2019, Round 3, Pick 6</v>
      </c>
    </row>
    <row r="212">
      <c r="A212" s="14" t="s">
        <v>5973</v>
      </c>
      <c r="B212" s="14">
        <v>2019.0</v>
      </c>
      <c r="C212" s="14" t="s">
        <v>5695</v>
      </c>
      <c r="D212" s="47">
        <v>3.0</v>
      </c>
      <c r="E212" s="47">
        <v>7.0</v>
      </c>
      <c r="F212" s="48" t="s">
        <v>4648</v>
      </c>
      <c r="G212" s="27" t="s">
        <v>5170</v>
      </c>
      <c r="H212" s="27" t="str">
        <f t="shared" si="1"/>
        <v>2019, Round 3, Pick 7</v>
      </c>
    </row>
    <row r="213">
      <c r="A213" s="14" t="s">
        <v>5974</v>
      </c>
      <c r="B213" s="14">
        <v>2019.0</v>
      </c>
      <c r="C213" s="14" t="s">
        <v>5695</v>
      </c>
      <c r="D213" s="47">
        <v>3.0</v>
      </c>
      <c r="E213" s="47">
        <v>8.0</v>
      </c>
      <c r="F213" s="48" t="s">
        <v>4650</v>
      </c>
      <c r="G213" s="27" t="s">
        <v>4904</v>
      </c>
      <c r="H213" s="27" t="str">
        <f t="shared" si="1"/>
        <v>2019, Round 3, Pick 8</v>
      </c>
    </row>
    <row r="214">
      <c r="A214" s="14" t="s">
        <v>5975</v>
      </c>
      <c r="B214" s="14">
        <v>2019.0</v>
      </c>
      <c r="C214" s="14" t="s">
        <v>5695</v>
      </c>
      <c r="D214" s="47">
        <v>3.0</v>
      </c>
      <c r="E214" s="47">
        <v>9.0</v>
      </c>
      <c r="F214" s="48" t="s">
        <v>4680</v>
      </c>
      <c r="G214" s="27" t="s">
        <v>5194</v>
      </c>
      <c r="H214" s="27" t="str">
        <f t="shared" si="1"/>
        <v>2019, Round 3, Pick 9</v>
      </c>
    </row>
    <row r="215">
      <c r="A215" s="14" t="s">
        <v>5976</v>
      </c>
      <c r="B215" s="14">
        <v>2019.0</v>
      </c>
      <c r="C215" s="14" t="s">
        <v>5695</v>
      </c>
      <c r="D215" s="47">
        <v>3.0</v>
      </c>
      <c r="E215" s="47">
        <v>10.0</v>
      </c>
      <c r="F215" s="48" t="s">
        <v>4640</v>
      </c>
      <c r="G215" s="27" t="s">
        <v>4904</v>
      </c>
      <c r="H215" s="27" t="str">
        <f t="shared" si="1"/>
        <v>2019, Round 3, Pick 10</v>
      </c>
    </row>
    <row r="216">
      <c r="A216" s="14" t="s">
        <v>5977</v>
      </c>
      <c r="B216" s="14">
        <v>2019.0</v>
      </c>
      <c r="C216" s="14" t="s">
        <v>5695</v>
      </c>
      <c r="D216" s="47">
        <v>3.0</v>
      </c>
      <c r="E216" s="47">
        <v>11.0</v>
      </c>
      <c r="F216" s="48" t="s">
        <v>4632</v>
      </c>
      <c r="G216" s="27" t="s">
        <v>4929</v>
      </c>
      <c r="H216" s="27" t="str">
        <f t="shared" si="1"/>
        <v>2019, Round 3, Pick 11</v>
      </c>
    </row>
    <row r="217">
      <c r="A217" s="14" t="s">
        <v>5978</v>
      </c>
      <c r="B217" s="14">
        <v>2019.0</v>
      </c>
      <c r="C217" s="14" t="s">
        <v>5695</v>
      </c>
      <c r="D217" s="47">
        <v>3.0</v>
      </c>
      <c r="E217" s="47">
        <v>12.0</v>
      </c>
      <c r="F217" s="48" t="s">
        <v>4733</v>
      </c>
      <c r="G217" s="27" t="s">
        <v>5979</v>
      </c>
      <c r="H217" s="27" t="str">
        <f t="shared" si="1"/>
        <v>2019, Round 3, Pick 12</v>
      </c>
    </row>
    <row r="218">
      <c r="A218" s="14" t="s">
        <v>5980</v>
      </c>
      <c r="B218" s="14">
        <v>2018.0</v>
      </c>
      <c r="C218" s="14" t="s">
        <v>5664</v>
      </c>
      <c r="D218" s="47">
        <v>1.0</v>
      </c>
      <c r="E218" s="47">
        <v>1.0</v>
      </c>
      <c r="F218" s="48" t="s">
        <v>4646</v>
      </c>
      <c r="G218" s="27" t="s">
        <v>4684</v>
      </c>
      <c r="H218" s="27" t="str">
        <f t="shared" si="1"/>
        <v>2018, Round 1, Pick 1</v>
      </c>
    </row>
    <row r="219">
      <c r="A219" s="14" t="s">
        <v>5981</v>
      </c>
      <c r="B219" s="14">
        <v>2018.0</v>
      </c>
      <c r="C219" s="14" t="s">
        <v>5664</v>
      </c>
      <c r="D219" s="47">
        <v>1.0</v>
      </c>
      <c r="E219" s="47">
        <v>2.0</v>
      </c>
      <c r="F219" s="48" t="s">
        <v>4638</v>
      </c>
      <c r="G219" s="27" t="s">
        <v>4797</v>
      </c>
      <c r="H219" s="27" t="str">
        <f t="shared" si="1"/>
        <v>2018, Round 1, Pick 2</v>
      </c>
    </row>
    <row r="220">
      <c r="A220" s="14" t="s">
        <v>5982</v>
      </c>
      <c r="B220" s="14">
        <v>2018.0</v>
      </c>
      <c r="C220" s="14" t="s">
        <v>5664</v>
      </c>
      <c r="D220" s="47">
        <v>1.0</v>
      </c>
      <c r="E220" s="47">
        <v>3.0</v>
      </c>
      <c r="F220" s="48" t="s">
        <v>4634</v>
      </c>
      <c r="G220" s="27" t="s">
        <v>5983</v>
      </c>
      <c r="H220" s="27" t="str">
        <f t="shared" si="1"/>
        <v>2018, Round 1, Pick 3</v>
      </c>
    </row>
    <row r="221">
      <c r="A221" s="14" t="s">
        <v>5984</v>
      </c>
      <c r="B221" s="14">
        <v>2018.0</v>
      </c>
      <c r="C221" s="14" t="s">
        <v>5664</v>
      </c>
      <c r="D221" s="47">
        <v>1.0</v>
      </c>
      <c r="E221" s="47">
        <v>4.0</v>
      </c>
      <c r="F221" s="48" t="s">
        <v>4634</v>
      </c>
      <c r="G221" s="27" t="s">
        <v>4713</v>
      </c>
      <c r="H221" s="27" t="str">
        <f t="shared" si="1"/>
        <v>2018, Round 1, Pick 4</v>
      </c>
    </row>
    <row r="222">
      <c r="A222" s="14" t="s">
        <v>5985</v>
      </c>
      <c r="B222" s="14">
        <v>2018.0</v>
      </c>
      <c r="C222" s="14" t="s">
        <v>5664</v>
      </c>
      <c r="D222" s="47">
        <v>1.0</v>
      </c>
      <c r="E222" s="47">
        <v>5.0</v>
      </c>
      <c r="F222" s="48" t="s">
        <v>4733</v>
      </c>
      <c r="G222" s="27" t="s">
        <v>4689</v>
      </c>
      <c r="H222" s="27" t="str">
        <f t="shared" si="1"/>
        <v>2018, Round 1, Pick 5</v>
      </c>
    </row>
    <row r="223">
      <c r="A223" s="14" t="s">
        <v>5986</v>
      </c>
      <c r="B223" s="14">
        <v>2018.0</v>
      </c>
      <c r="C223" s="14" t="s">
        <v>5664</v>
      </c>
      <c r="D223" s="47">
        <v>1.0</v>
      </c>
      <c r="E223" s="47">
        <v>6.0</v>
      </c>
      <c r="F223" s="48" t="s">
        <v>4642</v>
      </c>
      <c r="G223" s="27" t="s">
        <v>4713</v>
      </c>
      <c r="H223" s="27" t="str">
        <f t="shared" si="1"/>
        <v>2018, Round 1, Pick 6</v>
      </c>
    </row>
    <row r="224">
      <c r="A224" s="14" t="s">
        <v>5987</v>
      </c>
      <c r="B224" s="14">
        <v>2018.0</v>
      </c>
      <c r="C224" s="14" t="s">
        <v>5664</v>
      </c>
      <c r="D224" s="47">
        <v>1.0</v>
      </c>
      <c r="E224" s="47">
        <v>7.0</v>
      </c>
      <c r="F224" s="48" t="s">
        <v>4640</v>
      </c>
      <c r="G224" s="27" t="s">
        <v>5815</v>
      </c>
      <c r="H224" s="27" t="str">
        <f t="shared" si="1"/>
        <v>2018, Round 1, Pick 7</v>
      </c>
    </row>
    <row r="225">
      <c r="A225" s="14" t="s">
        <v>5988</v>
      </c>
      <c r="B225" s="14">
        <v>2018.0</v>
      </c>
      <c r="C225" s="14" t="s">
        <v>5664</v>
      </c>
      <c r="D225" s="47">
        <v>1.0</v>
      </c>
      <c r="E225" s="47">
        <v>8.0</v>
      </c>
      <c r="F225" s="48" t="s">
        <v>4638</v>
      </c>
      <c r="G225" s="27" t="s">
        <v>4793</v>
      </c>
      <c r="H225" s="27" t="str">
        <f t="shared" si="1"/>
        <v>2018, Round 1, Pick 8</v>
      </c>
    </row>
    <row r="226">
      <c r="A226" s="14" t="s">
        <v>5989</v>
      </c>
      <c r="B226" s="14">
        <v>2018.0</v>
      </c>
      <c r="C226" s="14" t="s">
        <v>5664</v>
      </c>
      <c r="D226" s="47">
        <v>1.0</v>
      </c>
      <c r="E226" s="47">
        <v>9.0</v>
      </c>
      <c r="F226" s="48" t="s">
        <v>4680</v>
      </c>
      <c r="G226" s="27" t="s">
        <v>4850</v>
      </c>
      <c r="H226" s="27" t="str">
        <f t="shared" si="1"/>
        <v>2018, Round 1, Pick 9</v>
      </c>
    </row>
    <row r="227">
      <c r="A227" s="14" t="s">
        <v>5990</v>
      </c>
      <c r="B227" s="14">
        <v>2018.0</v>
      </c>
      <c r="C227" s="14" t="s">
        <v>5664</v>
      </c>
      <c r="D227" s="47">
        <v>1.0</v>
      </c>
      <c r="E227" s="47">
        <v>10.0</v>
      </c>
      <c r="F227" s="48" t="s">
        <v>4628</v>
      </c>
      <c r="G227" s="27" t="s">
        <v>4713</v>
      </c>
      <c r="H227" s="27" t="str">
        <f t="shared" si="1"/>
        <v>2018, Round 1, Pick 10</v>
      </c>
    </row>
    <row r="228">
      <c r="A228" s="14" t="s">
        <v>5991</v>
      </c>
      <c r="B228" s="14">
        <v>2018.0</v>
      </c>
      <c r="C228" s="14" t="s">
        <v>5664</v>
      </c>
      <c r="D228" s="47">
        <v>1.0</v>
      </c>
      <c r="E228" s="47">
        <v>11.0</v>
      </c>
      <c r="F228" s="48" t="s">
        <v>4648</v>
      </c>
      <c r="G228" s="27" t="s">
        <v>5992</v>
      </c>
      <c r="H228" s="27" t="str">
        <f t="shared" si="1"/>
        <v>2018, Round 1, Pick 11</v>
      </c>
    </row>
    <row r="229">
      <c r="A229" s="14" t="s">
        <v>5993</v>
      </c>
      <c r="B229" s="14">
        <v>2018.0</v>
      </c>
      <c r="C229" s="14" t="s">
        <v>5664</v>
      </c>
      <c r="D229" s="47">
        <v>1.0</v>
      </c>
      <c r="E229" s="47">
        <v>12.0</v>
      </c>
      <c r="F229" s="48" t="s">
        <v>4650</v>
      </c>
      <c r="G229" s="27" t="s">
        <v>5863</v>
      </c>
      <c r="H229" s="27" t="str">
        <f t="shared" si="1"/>
        <v>2018, Round 1, Pick 12</v>
      </c>
    </row>
    <row r="230">
      <c r="A230" s="14" t="s">
        <v>5994</v>
      </c>
      <c r="B230" s="14">
        <v>2018.0</v>
      </c>
      <c r="C230" s="14" t="s">
        <v>5680</v>
      </c>
      <c r="D230" s="47">
        <v>2.0</v>
      </c>
      <c r="E230" s="47">
        <v>1.0</v>
      </c>
      <c r="F230" s="48" t="s">
        <v>4646</v>
      </c>
      <c r="G230" s="27" t="s">
        <v>4763</v>
      </c>
      <c r="H230" s="27" t="str">
        <f t="shared" si="1"/>
        <v>2018, Round 2, Pick 1</v>
      </c>
    </row>
    <row r="231">
      <c r="A231" s="14" t="s">
        <v>5995</v>
      </c>
      <c r="B231" s="14">
        <v>2018.0</v>
      </c>
      <c r="C231" s="14" t="s">
        <v>5680</v>
      </c>
      <c r="D231" s="47">
        <v>2.0</v>
      </c>
      <c r="E231" s="47">
        <v>2.0</v>
      </c>
      <c r="F231" s="48" t="s">
        <v>4638</v>
      </c>
      <c r="G231" s="27" t="s">
        <v>4797</v>
      </c>
      <c r="H231" s="27" t="str">
        <f t="shared" si="1"/>
        <v>2018, Round 2, Pick 2</v>
      </c>
    </row>
    <row r="232">
      <c r="A232" s="14" t="s">
        <v>5996</v>
      </c>
      <c r="B232" s="14">
        <v>2018.0</v>
      </c>
      <c r="C232" s="14" t="s">
        <v>5680</v>
      </c>
      <c r="D232" s="47">
        <v>2.0</v>
      </c>
      <c r="E232" s="47">
        <v>3.0</v>
      </c>
      <c r="F232" s="48" t="s">
        <v>4632</v>
      </c>
      <c r="G232" s="27" t="s">
        <v>4689</v>
      </c>
      <c r="H232" s="27" t="str">
        <f t="shared" si="1"/>
        <v>2018, Round 2, Pick 3</v>
      </c>
    </row>
    <row r="233">
      <c r="A233" s="14" t="s">
        <v>5997</v>
      </c>
      <c r="B233" s="14">
        <v>2018.0</v>
      </c>
      <c r="C233" s="14" t="s">
        <v>5680</v>
      </c>
      <c r="D233" s="47">
        <v>2.0</v>
      </c>
      <c r="E233" s="47">
        <v>4.0</v>
      </c>
      <c r="F233" s="48" t="s">
        <v>4632</v>
      </c>
      <c r="G233" s="27" t="s">
        <v>4704</v>
      </c>
      <c r="H233" s="27" t="str">
        <f t="shared" si="1"/>
        <v>2018, Round 2, Pick 4</v>
      </c>
    </row>
    <row r="234">
      <c r="A234" s="14" t="s">
        <v>5998</v>
      </c>
      <c r="B234" s="14">
        <v>2018.0</v>
      </c>
      <c r="C234" s="14" t="s">
        <v>5680</v>
      </c>
      <c r="D234" s="47">
        <v>2.0</v>
      </c>
      <c r="E234" s="47">
        <v>5.0</v>
      </c>
      <c r="F234" s="48" t="s">
        <v>4630</v>
      </c>
      <c r="G234" s="27" t="s">
        <v>5999</v>
      </c>
      <c r="H234" s="27" t="str">
        <f t="shared" si="1"/>
        <v>2018, Round 2, Pick 5</v>
      </c>
    </row>
    <row r="235">
      <c r="A235" s="14" t="s">
        <v>6000</v>
      </c>
      <c r="B235" s="14">
        <v>2018.0</v>
      </c>
      <c r="C235" s="14" t="s">
        <v>5680</v>
      </c>
      <c r="D235" s="47">
        <v>2.0</v>
      </c>
      <c r="E235" s="47">
        <v>6.0</v>
      </c>
      <c r="F235" s="48" t="s">
        <v>4642</v>
      </c>
      <c r="G235" s="27" t="s">
        <v>5071</v>
      </c>
      <c r="H235" s="27" t="str">
        <f t="shared" si="1"/>
        <v>2018, Round 2, Pick 6</v>
      </c>
    </row>
    <row r="236">
      <c r="A236" s="14" t="s">
        <v>6001</v>
      </c>
      <c r="B236" s="14">
        <v>2018.0</v>
      </c>
      <c r="C236" s="14" t="s">
        <v>5680</v>
      </c>
      <c r="D236" s="47">
        <v>2.0</v>
      </c>
      <c r="E236" s="47">
        <v>7.0</v>
      </c>
      <c r="F236" s="48" t="s">
        <v>4640</v>
      </c>
      <c r="G236" s="27" t="s">
        <v>4904</v>
      </c>
      <c r="H236" s="27" t="str">
        <f t="shared" si="1"/>
        <v>2018, Round 2, Pick 7</v>
      </c>
    </row>
    <row r="237">
      <c r="A237" s="14" t="s">
        <v>6002</v>
      </c>
      <c r="B237" s="14">
        <v>2018.0</v>
      </c>
      <c r="C237" s="14" t="s">
        <v>5680</v>
      </c>
      <c r="D237" s="47">
        <v>2.0</v>
      </c>
      <c r="E237" s="47">
        <v>8.0</v>
      </c>
      <c r="F237" s="48" t="s">
        <v>4650</v>
      </c>
      <c r="G237" s="27" t="s">
        <v>4728</v>
      </c>
      <c r="H237" s="27" t="str">
        <f t="shared" si="1"/>
        <v>2018, Round 2, Pick 8</v>
      </c>
    </row>
    <row r="238">
      <c r="A238" s="14" t="s">
        <v>6003</v>
      </c>
      <c r="B238" s="14">
        <v>2018.0</v>
      </c>
      <c r="C238" s="14" t="s">
        <v>5680</v>
      </c>
      <c r="D238" s="47">
        <v>2.0</v>
      </c>
      <c r="E238" s="47">
        <v>9.0</v>
      </c>
      <c r="F238" s="48" t="s">
        <v>4650</v>
      </c>
      <c r="G238" s="27" t="s">
        <v>6004</v>
      </c>
      <c r="H238" s="27" t="str">
        <f t="shared" si="1"/>
        <v>2018, Round 2, Pick 9</v>
      </c>
    </row>
    <row r="239">
      <c r="A239" s="14" t="s">
        <v>6005</v>
      </c>
      <c r="B239" s="14">
        <v>2018.0</v>
      </c>
      <c r="C239" s="14" t="s">
        <v>5680</v>
      </c>
      <c r="D239" s="47">
        <v>2.0</v>
      </c>
      <c r="E239" s="47">
        <v>10.0</v>
      </c>
      <c r="F239" s="48" t="s">
        <v>4628</v>
      </c>
      <c r="G239" s="27" t="s">
        <v>4763</v>
      </c>
      <c r="H239" s="27" t="str">
        <f t="shared" si="1"/>
        <v>2018, Round 2, Pick 10</v>
      </c>
    </row>
    <row r="240">
      <c r="A240" s="14" t="s">
        <v>6006</v>
      </c>
      <c r="B240" s="14">
        <v>2018.0</v>
      </c>
      <c r="C240" s="14" t="s">
        <v>5680</v>
      </c>
      <c r="D240" s="47">
        <v>2.0</v>
      </c>
      <c r="E240" s="47">
        <v>11.0</v>
      </c>
      <c r="F240" s="48" t="s">
        <v>4648</v>
      </c>
      <c r="G240" s="27" t="s">
        <v>4751</v>
      </c>
      <c r="H240" s="27" t="str">
        <f t="shared" si="1"/>
        <v>2018, Round 2, Pick 11</v>
      </c>
    </row>
    <row r="241">
      <c r="A241" s="14" t="s">
        <v>6007</v>
      </c>
      <c r="B241" s="14">
        <v>2018.0</v>
      </c>
      <c r="C241" s="14" t="s">
        <v>5680</v>
      </c>
      <c r="D241" s="47">
        <v>2.0</v>
      </c>
      <c r="E241" s="47">
        <v>12.0</v>
      </c>
      <c r="F241" s="48" t="s">
        <v>4630</v>
      </c>
      <c r="G241" s="27" t="s">
        <v>6008</v>
      </c>
      <c r="H241" s="27" t="str">
        <f t="shared" si="1"/>
        <v>2018, Round 2, Pick 12</v>
      </c>
    </row>
    <row r="242">
      <c r="A242" s="14" t="s">
        <v>6009</v>
      </c>
      <c r="B242" s="14">
        <v>2018.0</v>
      </c>
      <c r="C242" s="14" t="s">
        <v>5695</v>
      </c>
      <c r="D242" s="47">
        <v>3.0</v>
      </c>
      <c r="E242" s="47">
        <v>1.0</v>
      </c>
      <c r="F242" s="48" t="s">
        <v>4646</v>
      </c>
      <c r="G242" s="27" t="s">
        <v>5672</v>
      </c>
      <c r="H242" s="27" t="str">
        <f t="shared" si="1"/>
        <v>2018, Round 3, Pick 1</v>
      </c>
    </row>
    <row r="243">
      <c r="A243" s="14" t="s">
        <v>6010</v>
      </c>
      <c r="B243" s="14">
        <v>2018.0</v>
      </c>
      <c r="C243" s="14" t="s">
        <v>5695</v>
      </c>
      <c r="D243" s="47">
        <v>3.0</v>
      </c>
      <c r="E243" s="47">
        <v>2.0</v>
      </c>
      <c r="F243" s="48" t="s">
        <v>4650</v>
      </c>
      <c r="G243" s="27" t="s">
        <v>4751</v>
      </c>
      <c r="H243" s="27" t="str">
        <f t="shared" si="1"/>
        <v>2018, Round 3, Pick 2</v>
      </c>
    </row>
    <row r="244">
      <c r="A244" s="14" t="s">
        <v>6011</v>
      </c>
      <c r="B244" s="14">
        <v>2018.0</v>
      </c>
      <c r="C244" s="14" t="s">
        <v>5695</v>
      </c>
      <c r="D244" s="47">
        <v>3.0</v>
      </c>
      <c r="E244" s="47">
        <v>3.0</v>
      </c>
      <c r="F244" s="48" t="s">
        <v>4632</v>
      </c>
      <c r="G244" s="27" t="s">
        <v>4946</v>
      </c>
      <c r="H244" s="27" t="str">
        <f t="shared" si="1"/>
        <v>2018, Round 3, Pick 3</v>
      </c>
    </row>
    <row r="245">
      <c r="A245" s="14" t="s">
        <v>6012</v>
      </c>
      <c r="B245" s="14">
        <v>2018.0</v>
      </c>
      <c r="C245" s="14" t="s">
        <v>5695</v>
      </c>
      <c r="D245" s="47">
        <v>3.0</v>
      </c>
      <c r="E245" s="47">
        <v>4.0</v>
      </c>
      <c r="F245" s="48" t="s">
        <v>4634</v>
      </c>
      <c r="G245" s="27" t="s">
        <v>6013</v>
      </c>
      <c r="H245" s="27" t="str">
        <f t="shared" si="1"/>
        <v>2018, Round 3, Pick 4</v>
      </c>
    </row>
    <row r="246">
      <c r="A246" s="14" t="s">
        <v>6014</v>
      </c>
      <c r="B246" s="14">
        <v>2018.0</v>
      </c>
      <c r="C246" s="14" t="s">
        <v>5695</v>
      </c>
      <c r="D246" s="47">
        <v>3.0</v>
      </c>
      <c r="E246" s="47">
        <v>5.0</v>
      </c>
      <c r="F246" s="48" t="s">
        <v>4733</v>
      </c>
      <c r="G246" s="27" t="s">
        <v>5151</v>
      </c>
      <c r="H246" s="27" t="str">
        <f t="shared" si="1"/>
        <v>2018, Round 3, Pick 5</v>
      </c>
    </row>
    <row r="247">
      <c r="A247" s="14" t="s">
        <v>6015</v>
      </c>
      <c r="B247" s="14">
        <v>2018.0</v>
      </c>
      <c r="C247" s="14" t="s">
        <v>5695</v>
      </c>
      <c r="D247" s="47">
        <v>3.0</v>
      </c>
      <c r="E247" s="47">
        <v>6.0</v>
      </c>
      <c r="F247" s="48" t="s">
        <v>4642</v>
      </c>
      <c r="G247" s="27" t="s">
        <v>6016</v>
      </c>
      <c r="H247" s="27" t="str">
        <f t="shared" si="1"/>
        <v>2018, Round 3, Pick 6</v>
      </c>
    </row>
    <row r="248">
      <c r="A248" s="14" t="s">
        <v>6017</v>
      </c>
      <c r="B248" s="14">
        <v>2018.0</v>
      </c>
      <c r="C248" s="14" t="s">
        <v>5695</v>
      </c>
      <c r="D248" s="47">
        <v>3.0</v>
      </c>
      <c r="E248" s="47">
        <v>7.0</v>
      </c>
      <c r="F248" s="48" t="s">
        <v>4640</v>
      </c>
      <c r="G248" s="27" t="s">
        <v>4850</v>
      </c>
      <c r="H248" s="27" t="str">
        <f t="shared" si="1"/>
        <v>2018, Round 3, Pick 7</v>
      </c>
    </row>
    <row r="249">
      <c r="A249" s="14" t="s">
        <v>6018</v>
      </c>
      <c r="B249" s="14">
        <v>2018.0</v>
      </c>
      <c r="C249" s="14" t="s">
        <v>5695</v>
      </c>
      <c r="D249" s="47">
        <v>3.0</v>
      </c>
      <c r="E249" s="47">
        <v>8.0</v>
      </c>
      <c r="F249" s="48" t="s">
        <v>4646</v>
      </c>
      <c r="G249" s="27" t="s">
        <v>5007</v>
      </c>
      <c r="H249" s="27" t="str">
        <f t="shared" si="1"/>
        <v>2018, Round 3, Pick 8</v>
      </c>
    </row>
    <row r="250">
      <c r="A250" s="14" t="s">
        <v>6019</v>
      </c>
      <c r="B250" s="14">
        <v>2018.0</v>
      </c>
      <c r="C250" s="14" t="s">
        <v>5695</v>
      </c>
      <c r="D250" s="47">
        <v>3.0</v>
      </c>
      <c r="E250" s="47">
        <v>9.0</v>
      </c>
      <c r="F250" s="48" t="s">
        <v>4680</v>
      </c>
      <c r="G250" s="27" t="s">
        <v>5018</v>
      </c>
      <c r="H250" s="27" t="str">
        <f t="shared" si="1"/>
        <v>2018, Round 3, Pick 9</v>
      </c>
    </row>
    <row r="251">
      <c r="A251" s="14" t="s">
        <v>6020</v>
      </c>
      <c r="B251" s="14">
        <v>2018.0</v>
      </c>
      <c r="C251" s="14" t="s">
        <v>5695</v>
      </c>
      <c r="D251" s="47">
        <v>3.0</v>
      </c>
      <c r="E251" s="47">
        <v>10.0</v>
      </c>
      <c r="F251" s="48" t="s">
        <v>4628</v>
      </c>
      <c r="G251" s="27" t="s">
        <v>5880</v>
      </c>
      <c r="H251" s="27" t="str">
        <f t="shared" si="1"/>
        <v>2018, Round 3, Pick 10</v>
      </c>
    </row>
    <row r="252">
      <c r="A252" s="14" t="s">
        <v>6021</v>
      </c>
      <c r="B252" s="14">
        <v>2018.0</v>
      </c>
      <c r="C252" s="14" t="s">
        <v>5695</v>
      </c>
      <c r="D252" s="47">
        <v>3.0</v>
      </c>
      <c r="E252" s="47">
        <v>11.0</v>
      </c>
      <c r="F252" s="48" t="s">
        <v>4648</v>
      </c>
      <c r="G252" s="27" t="s">
        <v>6022</v>
      </c>
      <c r="H252" s="27" t="str">
        <f t="shared" si="1"/>
        <v>2018, Round 3, Pick 11</v>
      </c>
    </row>
    <row r="253">
      <c r="A253" s="14" t="s">
        <v>6023</v>
      </c>
      <c r="B253" s="14">
        <v>2018.0</v>
      </c>
      <c r="C253" s="14" t="s">
        <v>5695</v>
      </c>
      <c r="D253" s="47">
        <v>3.0</v>
      </c>
      <c r="E253" s="47">
        <v>12.0</v>
      </c>
      <c r="F253" s="48" t="s">
        <v>4630</v>
      </c>
      <c r="G253" s="27" t="s">
        <v>4864</v>
      </c>
      <c r="H253" s="27" t="str">
        <f t="shared" si="1"/>
        <v>2018, Round 3, Pick 12</v>
      </c>
    </row>
    <row r="254">
      <c r="A254" s="14" t="s">
        <v>6024</v>
      </c>
      <c r="B254" s="14">
        <v>2017.0</v>
      </c>
      <c r="C254" s="14" t="s">
        <v>5664</v>
      </c>
      <c r="D254" s="47">
        <v>1.0</v>
      </c>
      <c r="E254" s="47">
        <v>1.0</v>
      </c>
      <c r="F254" s="48" t="s">
        <v>6025</v>
      </c>
      <c r="G254" s="27" t="s">
        <v>4809</v>
      </c>
      <c r="H254" s="27" t="str">
        <f t="shared" si="1"/>
        <v>2017, Round 1, Pick 1</v>
      </c>
    </row>
    <row r="255">
      <c r="A255" s="14" t="s">
        <v>6026</v>
      </c>
      <c r="B255" s="14">
        <v>2017.0</v>
      </c>
      <c r="C255" s="14" t="s">
        <v>5664</v>
      </c>
      <c r="D255" s="47">
        <v>1.0</v>
      </c>
      <c r="E255" s="47">
        <v>2.0</v>
      </c>
      <c r="F255" s="48" t="s">
        <v>4634</v>
      </c>
      <c r="G255" s="27" t="s">
        <v>4684</v>
      </c>
      <c r="H255" s="27" t="str">
        <f t="shared" si="1"/>
        <v>2017, Round 1, Pick 2</v>
      </c>
    </row>
    <row r="256">
      <c r="A256" s="14" t="s">
        <v>6027</v>
      </c>
      <c r="B256" s="14">
        <v>2017.0</v>
      </c>
      <c r="C256" s="14" t="s">
        <v>5664</v>
      </c>
      <c r="D256" s="47">
        <v>1.0</v>
      </c>
      <c r="E256" s="47">
        <v>3.0</v>
      </c>
      <c r="F256" s="48" t="s">
        <v>4642</v>
      </c>
      <c r="G256" s="27" t="s">
        <v>4755</v>
      </c>
      <c r="H256" s="27" t="str">
        <f t="shared" si="1"/>
        <v>2017, Round 1, Pick 3</v>
      </c>
    </row>
    <row r="257">
      <c r="A257" s="14" t="s">
        <v>6028</v>
      </c>
      <c r="B257" s="14">
        <v>2017.0</v>
      </c>
      <c r="C257" s="14" t="s">
        <v>5664</v>
      </c>
      <c r="D257" s="47">
        <v>1.0</v>
      </c>
      <c r="E257" s="47">
        <v>4.0</v>
      </c>
      <c r="F257" s="48" t="s">
        <v>4642</v>
      </c>
      <c r="G257" s="27" t="s">
        <v>4684</v>
      </c>
      <c r="H257" s="27" t="str">
        <f t="shared" si="1"/>
        <v>2017, Round 1, Pick 4</v>
      </c>
    </row>
    <row r="258">
      <c r="A258" s="14" t="s">
        <v>6029</v>
      </c>
      <c r="B258" s="14">
        <v>2017.0</v>
      </c>
      <c r="C258" s="14" t="s">
        <v>5664</v>
      </c>
      <c r="D258" s="47">
        <v>1.0</v>
      </c>
      <c r="E258" s="47">
        <v>5.0</v>
      </c>
      <c r="F258" s="48" t="s">
        <v>6025</v>
      </c>
      <c r="G258" s="27" t="s">
        <v>5040</v>
      </c>
      <c r="H258" s="27" t="str">
        <f t="shared" si="1"/>
        <v>2017, Round 1, Pick 5</v>
      </c>
    </row>
    <row r="259">
      <c r="A259" s="14" t="s">
        <v>6030</v>
      </c>
      <c r="B259" s="14">
        <v>2017.0</v>
      </c>
      <c r="C259" s="14" t="s">
        <v>5664</v>
      </c>
      <c r="D259" s="47">
        <v>1.0</v>
      </c>
      <c r="E259" s="47">
        <v>6.0</v>
      </c>
      <c r="F259" s="48" t="s">
        <v>4640</v>
      </c>
      <c r="G259" s="27" t="s">
        <v>4767</v>
      </c>
      <c r="H259" s="27" t="str">
        <f t="shared" si="1"/>
        <v>2017, Round 1, Pick 6</v>
      </c>
    </row>
    <row r="260">
      <c r="A260" s="14" t="s">
        <v>6031</v>
      </c>
      <c r="B260" s="14">
        <v>2017.0</v>
      </c>
      <c r="C260" s="14" t="s">
        <v>5664</v>
      </c>
      <c r="D260" s="47">
        <v>1.0</v>
      </c>
      <c r="E260" s="47">
        <v>7.0</v>
      </c>
      <c r="F260" s="48" t="s">
        <v>4632</v>
      </c>
      <c r="G260" s="27" t="s">
        <v>4836</v>
      </c>
      <c r="H260" s="27" t="str">
        <f t="shared" si="1"/>
        <v>2017, Round 1, Pick 7</v>
      </c>
    </row>
    <row r="261">
      <c r="A261" s="14" t="s">
        <v>6032</v>
      </c>
      <c r="B261" s="14">
        <v>2017.0</v>
      </c>
      <c r="C261" s="14" t="s">
        <v>5664</v>
      </c>
      <c r="D261" s="47">
        <v>1.0</v>
      </c>
      <c r="E261" s="47">
        <v>8.0</v>
      </c>
      <c r="F261" s="48" t="s">
        <v>4680</v>
      </c>
      <c r="G261" s="27" t="s">
        <v>4767</v>
      </c>
      <c r="H261" s="27" t="str">
        <f t="shared" si="1"/>
        <v>2017, Round 1, Pick 8</v>
      </c>
    </row>
    <row r="262">
      <c r="A262" s="14" t="s">
        <v>6033</v>
      </c>
      <c r="B262" s="14">
        <v>2017.0</v>
      </c>
      <c r="C262" s="14" t="s">
        <v>5664</v>
      </c>
      <c r="D262" s="47">
        <v>1.0</v>
      </c>
      <c r="E262" s="47">
        <v>9.0</v>
      </c>
      <c r="F262" s="48" t="s">
        <v>4634</v>
      </c>
      <c r="G262" s="27" t="s">
        <v>4867</v>
      </c>
      <c r="H262" s="27" t="str">
        <f t="shared" si="1"/>
        <v>2017, Round 1, Pick 9</v>
      </c>
    </row>
    <row r="263">
      <c r="A263" s="14" t="s">
        <v>6034</v>
      </c>
      <c r="B263" s="14">
        <v>2017.0</v>
      </c>
      <c r="C263" s="14" t="s">
        <v>5664</v>
      </c>
      <c r="D263" s="47">
        <v>1.0</v>
      </c>
      <c r="E263" s="47">
        <v>10.0</v>
      </c>
      <c r="F263" s="48" t="s">
        <v>4642</v>
      </c>
      <c r="G263" s="27" t="s">
        <v>4684</v>
      </c>
      <c r="H263" s="27" t="str">
        <f t="shared" si="1"/>
        <v>2017, Round 1, Pick 10</v>
      </c>
    </row>
    <row r="264">
      <c r="A264" s="14" t="s">
        <v>6035</v>
      </c>
      <c r="B264" s="14">
        <v>2017.0</v>
      </c>
      <c r="C264" s="14" t="s">
        <v>5664</v>
      </c>
      <c r="D264" s="47">
        <v>1.0</v>
      </c>
      <c r="E264" s="47">
        <v>11.0</v>
      </c>
      <c r="F264" s="48" t="s">
        <v>4648</v>
      </c>
      <c r="G264" s="27" t="s">
        <v>5863</v>
      </c>
      <c r="H264" s="27" t="str">
        <f t="shared" si="1"/>
        <v>2017, Round 1, Pick 11</v>
      </c>
    </row>
    <row r="265">
      <c r="A265" s="14" t="s">
        <v>6036</v>
      </c>
      <c r="B265" s="14">
        <v>2017.0</v>
      </c>
      <c r="C265" s="14" t="s">
        <v>5664</v>
      </c>
      <c r="D265" s="47">
        <v>1.0</v>
      </c>
      <c r="E265" s="47">
        <v>12.0</v>
      </c>
      <c r="F265" s="48" t="s">
        <v>4630</v>
      </c>
      <c r="G265" s="27" t="s">
        <v>4704</v>
      </c>
      <c r="H265" s="27" t="str">
        <f t="shared" si="1"/>
        <v>2017, Round 1, Pick 12</v>
      </c>
    </row>
    <row r="266">
      <c r="A266" s="14" t="s">
        <v>6037</v>
      </c>
      <c r="B266" s="14">
        <v>2017.0</v>
      </c>
      <c r="C266" s="14" t="s">
        <v>5680</v>
      </c>
      <c r="D266" s="47">
        <v>2.0</v>
      </c>
      <c r="E266" s="47">
        <v>1.0</v>
      </c>
      <c r="F266" s="48" t="s">
        <v>4680</v>
      </c>
      <c r="H266" s="27" t="str">
        <f t="shared" si="1"/>
        <v>2017, Round 2, Pick 1</v>
      </c>
    </row>
    <row r="267">
      <c r="A267" s="14" t="s">
        <v>6038</v>
      </c>
      <c r="B267" s="14">
        <v>2017.0</v>
      </c>
      <c r="C267" s="14" t="s">
        <v>5680</v>
      </c>
      <c r="D267" s="47">
        <v>2.0</v>
      </c>
      <c r="E267" s="47">
        <v>2.0</v>
      </c>
      <c r="F267" s="48" t="s">
        <v>4628</v>
      </c>
      <c r="G267" s="27" t="s">
        <v>4732</v>
      </c>
      <c r="H267" s="27" t="str">
        <f t="shared" si="1"/>
        <v>2017, Round 2, Pick 2</v>
      </c>
    </row>
    <row r="268">
      <c r="A268" s="14" t="s">
        <v>6039</v>
      </c>
      <c r="B268" s="14">
        <v>2017.0</v>
      </c>
      <c r="C268" s="14" t="s">
        <v>5680</v>
      </c>
      <c r="D268" s="47">
        <v>2.0</v>
      </c>
      <c r="E268" s="47">
        <v>3.0</v>
      </c>
      <c r="F268" s="48" t="s">
        <v>4733</v>
      </c>
      <c r="G268" s="27" t="s">
        <v>4836</v>
      </c>
      <c r="H268" s="27" t="str">
        <f t="shared" si="1"/>
        <v>2017, Round 2, Pick 3</v>
      </c>
    </row>
    <row r="269">
      <c r="A269" s="14" t="s">
        <v>6040</v>
      </c>
      <c r="B269" s="14">
        <v>2017.0</v>
      </c>
      <c r="C269" s="14" t="s">
        <v>5680</v>
      </c>
      <c r="D269" s="47">
        <v>2.0</v>
      </c>
      <c r="E269" s="47">
        <v>4.0</v>
      </c>
      <c r="F269" s="48" t="s">
        <v>4680</v>
      </c>
      <c r="G269" s="27" t="s">
        <v>4751</v>
      </c>
      <c r="H269" s="27" t="str">
        <f t="shared" si="1"/>
        <v>2017, Round 2, Pick 4</v>
      </c>
    </row>
    <row r="270">
      <c r="A270" s="14" t="s">
        <v>6041</v>
      </c>
      <c r="B270" s="14">
        <v>2017.0</v>
      </c>
      <c r="C270" s="14" t="s">
        <v>5680</v>
      </c>
      <c r="D270" s="47">
        <v>2.0</v>
      </c>
      <c r="E270" s="47">
        <v>5.0</v>
      </c>
      <c r="F270" s="48" t="s">
        <v>4638</v>
      </c>
      <c r="G270" s="27" t="s">
        <v>4804</v>
      </c>
      <c r="H270" s="27" t="str">
        <f t="shared" si="1"/>
        <v>2017, Round 2, Pick 5</v>
      </c>
    </row>
    <row r="271">
      <c r="A271" s="14" t="s">
        <v>6042</v>
      </c>
      <c r="B271" s="14">
        <v>2017.0</v>
      </c>
      <c r="C271" s="14" t="s">
        <v>5680</v>
      </c>
      <c r="D271" s="47">
        <v>2.0</v>
      </c>
      <c r="E271" s="47">
        <v>6.0</v>
      </c>
      <c r="F271" s="48" t="s">
        <v>4640</v>
      </c>
      <c r="G271" s="27" t="s">
        <v>6043</v>
      </c>
      <c r="H271" s="27" t="str">
        <f t="shared" si="1"/>
        <v>2017, Round 2, Pick 6</v>
      </c>
    </row>
    <row r="272">
      <c r="A272" s="14" t="s">
        <v>6044</v>
      </c>
      <c r="B272" s="14">
        <v>2017.0</v>
      </c>
      <c r="C272" s="14" t="s">
        <v>5680</v>
      </c>
      <c r="D272" s="47">
        <v>2.0</v>
      </c>
      <c r="E272" s="47">
        <v>7.0</v>
      </c>
      <c r="F272" s="48" t="s">
        <v>4632</v>
      </c>
      <c r="G272" s="27" t="s">
        <v>4763</v>
      </c>
      <c r="H272" s="27" t="str">
        <f t="shared" si="1"/>
        <v>2017, Round 2, Pick 7</v>
      </c>
    </row>
    <row r="273">
      <c r="A273" s="14" t="s">
        <v>6045</v>
      </c>
      <c r="B273" s="14">
        <v>2017.0</v>
      </c>
      <c r="C273" s="14" t="s">
        <v>5680</v>
      </c>
      <c r="D273" s="47">
        <v>2.0</v>
      </c>
      <c r="E273" s="47">
        <v>8.0</v>
      </c>
      <c r="F273" s="48" t="s">
        <v>4638</v>
      </c>
      <c r="G273" s="27" t="s">
        <v>6046</v>
      </c>
      <c r="H273" s="27" t="str">
        <f t="shared" si="1"/>
        <v>2017, Round 2, Pick 8</v>
      </c>
    </row>
    <row r="274">
      <c r="A274" s="14" t="s">
        <v>6047</v>
      </c>
      <c r="B274" s="14">
        <v>2017.0</v>
      </c>
      <c r="C274" s="14" t="s">
        <v>5680</v>
      </c>
      <c r="D274" s="47">
        <v>2.0</v>
      </c>
      <c r="E274" s="47">
        <v>9.0</v>
      </c>
      <c r="F274" s="48" t="s">
        <v>4634</v>
      </c>
      <c r="G274" s="27" t="s">
        <v>6047</v>
      </c>
      <c r="H274" s="27" t="str">
        <f t="shared" si="1"/>
        <v>2017, Round 2, Pick 9</v>
      </c>
    </row>
    <row r="275">
      <c r="A275" s="14" t="s">
        <v>6048</v>
      </c>
      <c r="B275" s="14">
        <v>2017.0</v>
      </c>
      <c r="C275" s="14" t="s">
        <v>5680</v>
      </c>
      <c r="D275" s="47">
        <v>2.0</v>
      </c>
      <c r="E275" s="47">
        <v>10.0</v>
      </c>
      <c r="F275" s="48" t="s">
        <v>4638</v>
      </c>
      <c r="G275" s="27" t="s">
        <v>6048</v>
      </c>
      <c r="H275" s="27" t="str">
        <f t="shared" si="1"/>
        <v>2017, Round 2, Pick 10</v>
      </c>
    </row>
    <row r="276">
      <c r="A276" s="14" t="s">
        <v>6049</v>
      </c>
      <c r="B276" s="14">
        <v>2017.0</v>
      </c>
      <c r="C276" s="14" t="s">
        <v>5680</v>
      </c>
      <c r="D276" s="47">
        <v>2.0</v>
      </c>
      <c r="E276" s="47">
        <v>11.0</v>
      </c>
      <c r="F276" s="48" t="s">
        <v>4642</v>
      </c>
      <c r="G276" s="27" t="s">
        <v>6049</v>
      </c>
      <c r="H276" s="27" t="str">
        <f t="shared" si="1"/>
        <v>2017, Round 2, Pick 11</v>
      </c>
    </row>
    <row r="277">
      <c r="A277" s="14" t="s">
        <v>6050</v>
      </c>
      <c r="B277" s="14">
        <v>2017.0</v>
      </c>
      <c r="C277" s="14" t="s">
        <v>5680</v>
      </c>
      <c r="D277" s="47">
        <v>2.0</v>
      </c>
      <c r="E277" s="47">
        <v>12.0</v>
      </c>
      <c r="F277" s="48" t="s">
        <v>4630</v>
      </c>
      <c r="G277" s="27" t="s">
        <v>5145</v>
      </c>
      <c r="H277" s="27" t="str">
        <f t="shared" si="1"/>
        <v>2017, Round 2, Pick 12</v>
      </c>
    </row>
    <row r="278">
      <c r="A278" s="14" t="s">
        <v>6051</v>
      </c>
      <c r="B278" s="14">
        <v>2017.0</v>
      </c>
      <c r="C278" s="14" t="s">
        <v>5695</v>
      </c>
      <c r="D278" s="47">
        <v>3.0</v>
      </c>
      <c r="E278" s="47">
        <v>1.0</v>
      </c>
      <c r="F278" s="48" t="s">
        <v>6025</v>
      </c>
      <c r="G278" s="27" t="s">
        <v>4763</v>
      </c>
      <c r="H278" s="27" t="str">
        <f t="shared" si="1"/>
        <v>2017, Round 3, Pick 1</v>
      </c>
    </row>
    <row r="279">
      <c r="A279" s="14" t="s">
        <v>6052</v>
      </c>
      <c r="B279" s="14">
        <v>2017.0</v>
      </c>
      <c r="C279" s="14" t="s">
        <v>5695</v>
      </c>
      <c r="D279" s="47">
        <v>3.0</v>
      </c>
      <c r="E279" s="47">
        <v>2.0</v>
      </c>
      <c r="F279" s="48" t="s">
        <v>4642</v>
      </c>
      <c r="G279" s="27" t="s">
        <v>4713</v>
      </c>
      <c r="H279" s="27" t="str">
        <f t="shared" si="1"/>
        <v>2017, Round 3, Pick 2</v>
      </c>
    </row>
    <row r="280">
      <c r="A280" s="14" t="s">
        <v>6053</v>
      </c>
      <c r="B280" s="14">
        <v>2017.0</v>
      </c>
      <c r="C280" s="14" t="s">
        <v>5695</v>
      </c>
      <c r="D280" s="47">
        <v>3.0</v>
      </c>
      <c r="E280" s="47">
        <v>3.0</v>
      </c>
      <c r="F280" s="48" t="s">
        <v>4640</v>
      </c>
      <c r="G280" s="27" t="s">
        <v>6054</v>
      </c>
      <c r="H280" s="27" t="str">
        <f t="shared" si="1"/>
        <v>2017, Round 3, Pick 3</v>
      </c>
    </row>
    <row r="281">
      <c r="A281" s="14" t="s">
        <v>6055</v>
      </c>
      <c r="B281" s="14">
        <v>2017.0</v>
      </c>
      <c r="C281" s="14" t="s">
        <v>5695</v>
      </c>
      <c r="D281" s="47">
        <v>3.0</v>
      </c>
      <c r="E281" s="47">
        <v>4.0</v>
      </c>
      <c r="F281" s="48" t="s">
        <v>4680</v>
      </c>
      <c r="G281" s="27" t="s">
        <v>6056</v>
      </c>
      <c r="H281" s="27" t="str">
        <f t="shared" si="1"/>
        <v>2017, Round 3, Pick 4</v>
      </c>
    </row>
    <row r="282">
      <c r="A282" s="14" t="s">
        <v>6057</v>
      </c>
      <c r="B282" s="14">
        <v>2017.0</v>
      </c>
      <c r="C282" s="14" t="s">
        <v>5695</v>
      </c>
      <c r="D282" s="47">
        <v>3.0</v>
      </c>
      <c r="E282" s="47">
        <v>5.0</v>
      </c>
      <c r="F282" s="48" t="s">
        <v>4650</v>
      </c>
      <c r="G282" s="27" t="s">
        <v>4704</v>
      </c>
      <c r="H282" s="27" t="str">
        <f t="shared" si="1"/>
        <v>2017, Round 3, Pick 5</v>
      </c>
    </row>
    <row r="283">
      <c r="A283" s="14" t="s">
        <v>6058</v>
      </c>
      <c r="B283" s="14">
        <v>2017.0</v>
      </c>
      <c r="C283" s="14" t="s">
        <v>5695</v>
      </c>
      <c r="D283" s="47">
        <v>3.0</v>
      </c>
      <c r="E283" s="47">
        <v>6.0</v>
      </c>
      <c r="F283" s="48" t="s">
        <v>4733</v>
      </c>
      <c r="G283" s="27" t="s">
        <v>5151</v>
      </c>
      <c r="H283" s="27" t="str">
        <f t="shared" si="1"/>
        <v>2017, Round 3, Pick 6</v>
      </c>
    </row>
    <row r="284">
      <c r="A284" s="14" t="s">
        <v>6059</v>
      </c>
      <c r="B284" s="14">
        <v>2017.0</v>
      </c>
      <c r="C284" s="14" t="s">
        <v>5695</v>
      </c>
      <c r="D284" s="47">
        <v>3.0</v>
      </c>
      <c r="E284" s="47">
        <v>7.0</v>
      </c>
      <c r="F284" s="48" t="s">
        <v>4632</v>
      </c>
      <c r="G284" s="27" t="s">
        <v>4850</v>
      </c>
      <c r="H284" s="27" t="str">
        <f t="shared" si="1"/>
        <v>2017, Round 3, Pick 7</v>
      </c>
    </row>
    <row r="285">
      <c r="A285" s="14" t="s">
        <v>6060</v>
      </c>
      <c r="B285" s="14">
        <v>2017.0</v>
      </c>
      <c r="C285" s="14" t="s">
        <v>5695</v>
      </c>
      <c r="D285" s="47">
        <v>3.0</v>
      </c>
      <c r="E285" s="47">
        <v>8.0</v>
      </c>
      <c r="F285" s="48" t="s">
        <v>4638</v>
      </c>
      <c r="G285" s="27" t="s">
        <v>6061</v>
      </c>
      <c r="H285" s="27" t="str">
        <f t="shared" si="1"/>
        <v>2017, Round 3, Pick 8</v>
      </c>
    </row>
    <row r="286">
      <c r="A286" s="14" t="s">
        <v>6062</v>
      </c>
      <c r="B286" s="14">
        <v>2017.0</v>
      </c>
      <c r="C286" s="14" t="s">
        <v>5695</v>
      </c>
      <c r="D286" s="47">
        <v>3.0</v>
      </c>
      <c r="E286" s="47">
        <v>9.0</v>
      </c>
      <c r="F286" s="48" t="s">
        <v>4634</v>
      </c>
      <c r="G286" s="27" t="s">
        <v>4755</v>
      </c>
      <c r="H286" s="27" t="str">
        <f t="shared" si="1"/>
        <v>2017, Round 3, Pick 9</v>
      </c>
    </row>
    <row r="287">
      <c r="A287" s="14" t="s">
        <v>6063</v>
      </c>
      <c r="B287" s="14">
        <v>2017.0</v>
      </c>
      <c r="C287" s="14" t="s">
        <v>5695</v>
      </c>
      <c r="D287" s="47">
        <v>3.0</v>
      </c>
      <c r="E287" s="47">
        <v>10.0</v>
      </c>
      <c r="F287" s="48" t="s">
        <v>4628</v>
      </c>
      <c r="G287" s="27" t="s">
        <v>4751</v>
      </c>
      <c r="H287" s="27" t="str">
        <f t="shared" si="1"/>
        <v>2017, Round 3, Pick 10</v>
      </c>
    </row>
    <row r="288">
      <c r="A288" s="14" t="s">
        <v>6064</v>
      </c>
      <c r="B288" s="14">
        <v>2017.0</v>
      </c>
      <c r="C288" s="14" t="s">
        <v>5695</v>
      </c>
      <c r="D288" s="47">
        <v>3.0</v>
      </c>
      <c r="E288" s="47">
        <v>11.0</v>
      </c>
      <c r="F288" s="48" t="s">
        <v>4648</v>
      </c>
      <c r="G288" s="27" t="s">
        <v>6065</v>
      </c>
      <c r="H288" s="27" t="str">
        <f t="shared" si="1"/>
        <v>2017, Round 3, Pick 11</v>
      </c>
    </row>
    <row r="289">
      <c r="A289" s="14" t="s">
        <v>6066</v>
      </c>
      <c r="B289" s="14">
        <v>2017.0</v>
      </c>
      <c r="C289" s="14" t="s">
        <v>5695</v>
      </c>
      <c r="D289" s="47">
        <v>3.0</v>
      </c>
      <c r="E289" s="47">
        <v>12.0</v>
      </c>
      <c r="F289" s="48" t="s">
        <v>4630</v>
      </c>
      <c r="G289" s="27" t="s">
        <v>4786</v>
      </c>
      <c r="H289" s="27" t="str">
        <f t="shared" si="1"/>
        <v>2017, Round 3, Pick 12</v>
      </c>
    </row>
    <row r="290">
      <c r="A290" s="14" t="s">
        <v>6067</v>
      </c>
      <c r="B290" s="14">
        <v>2016.0</v>
      </c>
      <c r="C290" s="14" t="s">
        <v>5664</v>
      </c>
      <c r="D290" s="47">
        <v>1.0</v>
      </c>
      <c r="E290" s="47">
        <v>1.0</v>
      </c>
      <c r="F290" s="48" t="s">
        <v>4733</v>
      </c>
      <c r="G290" s="27" t="s">
        <v>4713</v>
      </c>
      <c r="H290" s="27" t="str">
        <f t="shared" si="1"/>
        <v>2016, Round 1, Pick 1</v>
      </c>
    </row>
    <row r="291">
      <c r="A291" s="14" t="s">
        <v>6068</v>
      </c>
      <c r="B291" s="14">
        <v>2016.0</v>
      </c>
      <c r="C291" s="14" t="s">
        <v>5664</v>
      </c>
      <c r="D291" s="47">
        <v>1.0</v>
      </c>
      <c r="E291" s="47">
        <v>2.0</v>
      </c>
      <c r="F291" s="48" t="s">
        <v>6025</v>
      </c>
      <c r="G291" s="27" t="s">
        <v>4713</v>
      </c>
      <c r="H291" s="27" t="str">
        <f t="shared" si="1"/>
        <v>2016, Round 1, Pick 2</v>
      </c>
    </row>
    <row r="292">
      <c r="A292" s="14" t="s">
        <v>6069</v>
      </c>
      <c r="B292" s="14">
        <v>2016.0</v>
      </c>
      <c r="C292" s="14" t="s">
        <v>5664</v>
      </c>
      <c r="D292" s="47">
        <v>1.0</v>
      </c>
      <c r="E292" s="47">
        <v>3.0</v>
      </c>
      <c r="F292" s="48" t="s">
        <v>4680</v>
      </c>
      <c r="G292" s="27" t="s">
        <v>4713</v>
      </c>
      <c r="H292" s="27" t="str">
        <f t="shared" si="1"/>
        <v>2016, Round 1, Pick 3</v>
      </c>
    </row>
    <row r="293">
      <c r="A293" s="14" t="s">
        <v>6070</v>
      </c>
      <c r="B293" s="14">
        <v>2016.0</v>
      </c>
      <c r="C293" s="14" t="s">
        <v>5664</v>
      </c>
      <c r="D293" s="47">
        <v>1.0</v>
      </c>
      <c r="E293" s="47">
        <v>4.0</v>
      </c>
      <c r="F293" s="48" t="s">
        <v>4680</v>
      </c>
      <c r="G293" s="27" t="s">
        <v>4864</v>
      </c>
      <c r="H293" s="27" t="str">
        <f t="shared" si="1"/>
        <v>2016, Round 1, Pick 4</v>
      </c>
    </row>
    <row r="294">
      <c r="A294" s="14" t="s">
        <v>6071</v>
      </c>
      <c r="B294" s="14">
        <v>2016.0</v>
      </c>
      <c r="C294" s="14" t="s">
        <v>5664</v>
      </c>
      <c r="D294" s="47">
        <v>1.0</v>
      </c>
      <c r="E294" s="47">
        <v>5.0</v>
      </c>
      <c r="F294" s="48" t="s">
        <v>4642</v>
      </c>
      <c r="G294" s="27" t="s">
        <v>4867</v>
      </c>
      <c r="H294" s="27" t="str">
        <f t="shared" si="1"/>
        <v>2016, Round 1, Pick 5</v>
      </c>
    </row>
    <row r="295">
      <c r="A295" s="14" t="s">
        <v>6072</v>
      </c>
      <c r="B295" s="14">
        <v>2016.0</v>
      </c>
      <c r="C295" s="14" t="s">
        <v>5664</v>
      </c>
      <c r="D295" s="47">
        <v>1.0</v>
      </c>
      <c r="E295" s="47">
        <v>6.0</v>
      </c>
      <c r="F295" s="48" t="s">
        <v>6073</v>
      </c>
      <c r="G295" s="27" t="s">
        <v>4771</v>
      </c>
      <c r="H295" s="27" t="str">
        <f t="shared" si="1"/>
        <v>2016, Round 1, Pick 6</v>
      </c>
    </row>
    <row r="296">
      <c r="A296" s="14" t="s">
        <v>6074</v>
      </c>
      <c r="B296" s="14">
        <v>2016.0</v>
      </c>
      <c r="C296" s="14" t="s">
        <v>5664</v>
      </c>
      <c r="D296" s="47">
        <v>1.0</v>
      </c>
      <c r="E296" s="47">
        <v>7.0</v>
      </c>
      <c r="F296" s="48" t="s">
        <v>4640</v>
      </c>
      <c r="G296" s="27" t="s">
        <v>4728</v>
      </c>
      <c r="H296" s="27" t="str">
        <f t="shared" si="1"/>
        <v>2016, Round 1, Pick 7</v>
      </c>
    </row>
    <row r="297">
      <c r="A297" s="14" t="s">
        <v>6075</v>
      </c>
      <c r="B297" s="14">
        <v>2016.0</v>
      </c>
      <c r="C297" s="14" t="s">
        <v>5664</v>
      </c>
      <c r="D297" s="47">
        <v>1.0</v>
      </c>
      <c r="E297" s="47">
        <v>8.0</v>
      </c>
      <c r="F297" s="48" t="s">
        <v>4650</v>
      </c>
      <c r="G297" s="27" t="s">
        <v>4846</v>
      </c>
      <c r="H297" s="27" t="str">
        <f t="shared" si="1"/>
        <v>2016, Round 1, Pick 8</v>
      </c>
    </row>
    <row r="298">
      <c r="A298" s="14" t="s">
        <v>6076</v>
      </c>
      <c r="B298" s="14">
        <v>2016.0</v>
      </c>
      <c r="C298" s="14" t="s">
        <v>5664</v>
      </c>
      <c r="D298" s="47">
        <v>1.0</v>
      </c>
      <c r="E298" s="47">
        <v>9.0</v>
      </c>
      <c r="F298" s="48" t="s">
        <v>4638</v>
      </c>
      <c r="G298" s="27" t="s">
        <v>4684</v>
      </c>
      <c r="H298" s="27" t="str">
        <f t="shared" si="1"/>
        <v>2016, Round 1, Pick 9</v>
      </c>
    </row>
    <row r="299">
      <c r="A299" s="14" t="s">
        <v>6077</v>
      </c>
      <c r="B299" s="14">
        <v>2016.0</v>
      </c>
      <c r="C299" s="14" t="s">
        <v>5664</v>
      </c>
      <c r="D299" s="47">
        <v>1.0</v>
      </c>
      <c r="E299" s="47">
        <v>10.0</v>
      </c>
      <c r="F299" s="48" t="s">
        <v>4634</v>
      </c>
      <c r="G299" s="27" t="s">
        <v>5815</v>
      </c>
      <c r="H299" s="27" t="str">
        <f t="shared" si="1"/>
        <v>2016, Round 1, Pick 10</v>
      </c>
    </row>
    <row r="300">
      <c r="A300" s="14" t="s">
        <v>6078</v>
      </c>
      <c r="B300" s="14">
        <v>2016.0</v>
      </c>
      <c r="C300" s="14" t="s">
        <v>5664</v>
      </c>
      <c r="D300" s="47">
        <v>1.0</v>
      </c>
      <c r="E300" s="47">
        <v>11.0</v>
      </c>
      <c r="F300" s="48" t="s">
        <v>4632</v>
      </c>
      <c r="G300" s="27" t="s">
        <v>5151</v>
      </c>
      <c r="H300" s="27" t="str">
        <f t="shared" si="1"/>
        <v>2016, Round 1, Pick 11</v>
      </c>
    </row>
    <row r="301">
      <c r="A301" s="14" t="s">
        <v>6079</v>
      </c>
      <c r="B301" s="14">
        <v>2016.0</v>
      </c>
      <c r="C301" s="14" t="s">
        <v>5664</v>
      </c>
      <c r="D301" s="47">
        <v>1.0</v>
      </c>
      <c r="E301" s="47">
        <v>12.0</v>
      </c>
      <c r="F301" s="48" t="s">
        <v>4628</v>
      </c>
      <c r="G301" s="27" t="s">
        <v>4751</v>
      </c>
      <c r="H301" s="27" t="str">
        <f t="shared" si="1"/>
        <v>2016, Round 1, Pick 12</v>
      </c>
    </row>
    <row r="302">
      <c r="A302" s="14" t="s">
        <v>6080</v>
      </c>
      <c r="B302" s="14">
        <v>2016.0</v>
      </c>
      <c r="C302" s="14" t="s">
        <v>5680</v>
      </c>
      <c r="D302" s="47">
        <v>2.0</v>
      </c>
      <c r="E302" s="47">
        <v>1.0</v>
      </c>
      <c r="F302" s="48" t="s">
        <v>4632</v>
      </c>
      <c r="G302" s="27" t="s">
        <v>4728</v>
      </c>
      <c r="H302" s="27" t="str">
        <f t="shared" si="1"/>
        <v>2016, Round 2, Pick 1</v>
      </c>
    </row>
    <row r="303">
      <c r="A303" s="14" t="s">
        <v>6081</v>
      </c>
      <c r="B303" s="14">
        <v>2016.0</v>
      </c>
      <c r="C303" s="14" t="s">
        <v>5680</v>
      </c>
      <c r="D303" s="47">
        <v>2.0</v>
      </c>
      <c r="E303" s="47">
        <v>2.0</v>
      </c>
      <c r="F303" s="48" t="s">
        <v>6082</v>
      </c>
      <c r="G303" s="27" t="s">
        <v>5925</v>
      </c>
      <c r="H303" s="27" t="str">
        <f t="shared" si="1"/>
        <v>2016, Round 2, Pick 2</v>
      </c>
    </row>
    <row r="304">
      <c r="A304" s="14" t="s">
        <v>6083</v>
      </c>
      <c r="B304" s="14">
        <v>2016.0</v>
      </c>
      <c r="C304" s="14" t="s">
        <v>5680</v>
      </c>
      <c r="D304" s="47">
        <v>2.0</v>
      </c>
      <c r="E304" s="47">
        <v>3.0</v>
      </c>
      <c r="F304" s="48" t="s">
        <v>4648</v>
      </c>
      <c r="G304" s="27" t="s">
        <v>5104</v>
      </c>
      <c r="H304" s="27" t="str">
        <f t="shared" si="1"/>
        <v>2016, Round 2, Pick 3</v>
      </c>
    </row>
    <row r="305">
      <c r="A305" s="14" t="s">
        <v>6084</v>
      </c>
      <c r="B305" s="14">
        <v>2016.0</v>
      </c>
      <c r="C305" s="14" t="s">
        <v>5680</v>
      </c>
      <c r="D305" s="47">
        <v>2.0</v>
      </c>
      <c r="E305" s="47">
        <v>4.0</v>
      </c>
      <c r="F305" s="48" t="s">
        <v>4632</v>
      </c>
      <c r="G305" s="27" t="s">
        <v>4709</v>
      </c>
      <c r="H305" s="27" t="str">
        <f t="shared" si="1"/>
        <v>2016, Round 2, Pick 4</v>
      </c>
    </row>
    <row r="306">
      <c r="A306" s="14" t="s">
        <v>6085</v>
      </c>
      <c r="B306" s="14">
        <v>2016.0</v>
      </c>
      <c r="C306" s="14" t="s">
        <v>5680</v>
      </c>
      <c r="D306" s="47">
        <v>2.0</v>
      </c>
      <c r="E306" s="47">
        <v>5.0</v>
      </c>
      <c r="F306" s="48" t="s">
        <v>4680</v>
      </c>
      <c r="G306" s="27" t="s">
        <v>5863</v>
      </c>
      <c r="H306" s="27" t="str">
        <f t="shared" si="1"/>
        <v>2016, Round 2, Pick 5</v>
      </c>
    </row>
    <row r="307">
      <c r="A307" s="14" t="s">
        <v>6086</v>
      </c>
      <c r="B307" s="14">
        <v>2016.0</v>
      </c>
      <c r="C307" s="14" t="s">
        <v>5680</v>
      </c>
      <c r="D307" s="47">
        <v>2.0</v>
      </c>
      <c r="E307" s="47">
        <v>6.0</v>
      </c>
      <c r="F307" s="48" t="s">
        <v>4642</v>
      </c>
      <c r="G307" s="27" t="s">
        <v>5863</v>
      </c>
      <c r="H307" s="27" t="str">
        <f t="shared" si="1"/>
        <v>2016, Round 2, Pick 6</v>
      </c>
    </row>
    <row r="308">
      <c r="A308" s="14" t="s">
        <v>6087</v>
      </c>
      <c r="B308" s="14">
        <v>2016.0</v>
      </c>
      <c r="C308" s="14" t="s">
        <v>5680</v>
      </c>
      <c r="D308" s="47">
        <v>2.0</v>
      </c>
      <c r="E308" s="47">
        <v>7.0</v>
      </c>
      <c r="F308" s="48" t="s">
        <v>4640</v>
      </c>
      <c r="G308" s="27" t="s">
        <v>6088</v>
      </c>
      <c r="H308" s="27" t="str">
        <f t="shared" si="1"/>
        <v>2016, Round 2, Pick 7</v>
      </c>
    </row>
    <row r="309">
      <c r="A309" s="14" t="s">
        <v>6089</v>
      </c>
      <c r="B309" s="14">
        <v>2016.0</v>
      </c>
      <c r="C309" s="14" t="s">
        <v>5680</v>
      </c>
      <c r="D309" s="47">
        <v>2.0</v>
      </c>
      <c r="E309" s="47">
        <v>8.0</v>
      </c>
      <c r="F309" s="48" t="s">
        <v>4650</v>
      </c>
      <c r="G309" s="27" t="s">
        <v>4759</v>
      </c>
      <c r="H309" s="27" t="str">
        <f t="shared" si="1"/>
        <v>2016, Round 2, Pick 8</v>
      </c>
    </row>
    <row r="310">
      <c r="A310" s="14" t="s">
        <v>6090</v>
      </c>
      <c r="B310" s="14">
        <v>2016.0</v>
      </c>
      <c r="C310" s="14" t="s">
        <v>5680</v>
      </c>
      <c r="D310" s="47">
        <v>2.0</v>
      </c>
      <c r="E310" s="47">
        <v>9.0</v>
      </c>
      <c r="F310" s="48" t="s">
        <v>4638</v>
      </c>
      <c r="G310" s="27" t="s">
        <v>4767</v>
      </c>
      <c r="H310" s="27" t="str">
        <f t="shared" si="1"/>
        <v>2016, Round 2, Pick 9</v>
      </c>
    </row>
    <row r="311">
      <c r="A311" s="14" t="s">
        <v>6091</v>
      </c>
      <c r="B311" s="14">
        <v>2016.0</v>
      </c>
      <c r="C311" s="14" t="s">
        <v>5680</v>
      </c>
      <c r="D311" s="47">
        <v>2.0</v>
      </c>
      <c r="E311" s="47">
        <v>10.0</v>
      </c>
      <c r="F311" s="48" t="s">
        <v>4630</v>
      </c>
      <c r="G311" s="27" t="s">
        <v>4763</v>
      </c>
      <c r="H311" s="27" t="str">
        <f t="shared" si="1"/>
        <v>2016, Round 2, Pick 10</v>
      </c>
    </row>
    <row r="312">
      <c r="A312" s="14" t="s">
        <v>6092</v>
      </c>
      <c r="B312" s="14">
        <v>2016.0</v>
      </c>
      <c r="C312" s="14" t="s">
        <v>5680</v>
      </c>
      <c r="D312" s="47">
        <v>2.0</v>
      </c>
      <c r="E312" s="47">
        <v>11.0</v>
      </c>
      <c r="F312" s="48" t="s">
        <v>4648</v>
      </c>
      <c r="G312" s="27" t="s">
        <v>4836</v>
      </c>
      <c r="H312" s="27" t="str">
        <f t="shared" si="1"/>
        <v>2016, Round 2, Pick 11</v>
      </c>
    </row>
    <row r="313">
      <c r="A313" s="14" t="s">
        <v>6093</v>
      </c>
      <c r="B313" s="14">
        <v>2016.0</v>
      </c>
      <c r="C313" s="14" t="s">
        <v>5680</v>
      </c>
      <c r="D313" s="47">
        <v>2.0</v>
      </c>
      <c r="E313" s="47">
        <v>12.0</v>
      </c>
      <c r="F313" s="48" t="s">
        <v>4628</v>
      </c>
      <c r="G313" s="27" t="s">
        <v>4797</v>
      </c>
      <c r="H313" s="27" t="str">
        <f t="shared" si="1"/>
        <v>2016, Round 2, Pick 12</v>
      </c>
    </row>
    <row r="314">
      <c r="A314" s="14" t="s">
        <v>6094</v>
      </c>
      <c r="B314" s="14">
        <v>2016.0</v>
      </c>
      <c r="C314" s="14" t="s">
        <v>5695</v>
      </c>
      <c r="D314" s="47">
        <v>3.0</v>
      </c>
      <c r="E314" s="47">
        <v>1.0</v>
      </c>
      <c r="F314" s="48" t="s">
        <v>6025</v>
      </c>
      <c r="G314" s="27" t="s">
        <v>5071</v>
      </c>
      <c r="H314" s="27" t="str">
        <f t="shared" si="1"/>
        <v>2016, Round 3, Pick 1</v>
      </c>
    </row>
    <row r="315">
      <c r="A315" s="14" t="s">
        <v>6095</v>
      </c>
      <c r="B315" s="14">
        <v>2016.0</v>
      </c>
      <c r="C315" s="14" t="s">
        <v>5695</v>
      </c>
      <c r="D315" s="47">
        <v>3.0</v>
      </c>
      <c r="E315" s="47">
        <v>2.0</v>
      </c>
      <c r="F315" s="48" t="s">
        <v>4733</v>
      </c>
      <c r="G315" s="27" t="s">
        <v>6096</v>
      </c>
      <c r="H315" s="27" t="str">
        <f t="shared" si="1"/>
        <v>2016, Round 3, Pick 2</v>
      </c>
    </row>
    <row r="316">
      <c r="A316" s="14" t="s">
        <v>6097</v>
      </c>
      <c r="B316" s="14">
        <v>2016.0</v>
      </c>
      <c r="C316" s="14" t="s">
        <v>5695</v>
      </c>
      <c r="D316" s="47">
        <v>3.0</v>
      </c>
      <c r="E316" s="47">
        <v>3.0</v>
      </c>
      <c r="F316" s="48" t="s">
        <v>4680</v>
      </c>
      <c r="G316" s="27" t="s">
        <v>6098</v>
      </c>
      <c r="H316" s="27" t="str">
        <f t="shared" si="1"/>
        <v>2016, Round 3, Pick 3</v>
      </c>
    </row>
    <row r="317">
      <c r="A317" s="14" t="s">
        <v>6099</v>
      </c>
      <c r="B317" s="14">
        <v>2016.0</v>
      </c>
      <c r="C317" s="14" t="s">
        <v>5695</v>
      </c>
      <c r="D317" s="47">
        <v>3.0</v>
      </c>
      <c r="E317" s="47">
        <v>4.0</v>
      </c>
      <c r="F317" s="48" t="s">
        <v>4632</v>
      </c>
      <c r="G317" s="27" t="s">
        <v>4704</v>
      </c>
      <c r="H317" s="27" t="str">
        <f t="shared" si="1"/>
        <v>2016, Round 3, Pick 4</v>
      </c>
    </row>
    <row r="318">
      <c r="A318" s="14" t="s">
        <v>6100</v>
      </c>
      <c r="B318" s="14">
        <v>2016.0</v>
      </c>
      <c r="C318" s="14" t="s">
        <v>5695</v>
      </c>
      <c r="D318" s="47">
        <v>3.0</v>
      </c>
      <c r="E318" s="47">
        <v>5.0</v>
      </c>
      <c r="F318" s="48" t="s">
        <v>4648</v>
      </c>
      <c r="G318" s="27" t="s">
        <v>4809</v>
      </c>
      <c r="H318" s="27" t="str">
        <f t="shared" si="1"/>
        <v>2016, Round 3, Pick 5</v>
      </c>
    </row>
    <row r="319">
      <c r="A319" s="14" t="s">
        <v>6101</v>
      </c>
      <c r="B319" s="14">
        <v>2016.0</v>
      </c>
      <c r="C319" s="14" t="s">
        <v>5695</v>
      </c>
      <c r="D319" s="47">
        <v>3.0</v>
      </c>
      <c r="E319" s="47">
        <v>6.0</v>
      </c>
      <c r="F319" s="48" t="s">
        <v>4642</v>
      </c>
      <c r="G319" s="27" t="s">
        <v>6102</v>
      </c>
      <c r="H319" s="27" t="str">
        <f t="shared" si="1"/>
        <v>2016, Round 3, Pick 6</v>
      </c>
    </row>
    <row r="320">
      <c r="A320" s="14" t="s">
        <v>6103</v>
      </c>
      <c r="B320" s="14">
        <v>2016.0</v>
      </c>
      <c r="C320" s="14" t="s">
        <v>5695</v>
      </c>
      <c r="D320" s="47">
        <v>3.0</v>
      </c>
      <c r="E320" s="47">
        <v>7.0</v>
      </c>
      <c r="F320" s="48" t="s">
        <v>4640</v>
      </c>
      <c r="G320" s="27" t="s">
        <v>6098</v>
      </c>
      <c r="H320" s="27" t="str">
        <f t="shared" si="1"/>
        <v>2016, Round 3, Pick 7</v>
      </c>
    </row>
    <row r="321">
      <c r="A321" s="14" t="s">
        <v>6104</v>
      </c>
      <c r="B321" s="14">
        <v>2016.0</v>
      </c>
      <c r="C321" s="14" t="s">
        <v>5695</v>
      </c>
      <c r="D321" s="47">
        <v>3.0</v>
      </c>
      <c r="E321" s="47">
        <v>8.0</v>
      </c>
      <c r="F321" s="48" t="s">
        <v>4650</v>
      </c>
      <c r="G321" s="27" t="s">
        <v>4689</v>
      </c>
      <c r="H321" s="27" t="str">
        <f t="shared" si="1"/>
        <v>2016, Round 3, Pick 8</v>
      </c>
    </row>
    <row r="322">
      <c r="A322" s="14" t="s">
        <v>6105</v>
      </c>
      <c r="B322" s="14">
        <v>2016.0</v>
      </c>
      <c r="C322" s="14" t="s">
        <v>5695</v>
      </c>
      <c r="D322" s="47">
        <v>3.0</v>
      </c>
      <c r="E322" s="47">
        <v>9.0</v>
      </c>
      <c r="F322" s="48" t="s">
        <v>4638</v>
      </c>
      <c r="G322" s="27" t="s">
        <v>4986</v>
      </c>
      <c r="H322" s="27" t="str">
        <f t="shared" si="1"/>
        <v>2016, Round 3, Pick 9</v>
      </c>
    </row>
    <row r="323">
      <c r="A323" s="14" t="s">
        <v>6106</v>
      </c>
      <c r="B323" s="14">
        <v>2016.0</v>
      </c>
      <c r="C323" s="14" t="s">
        <v>5695</v>
      </c>
      <c r="D323" s="47">
        <v>3.0</v>
      </c>
      <c r="E323" s="47">
        <v>10.0</v>
      </c>
      <c r="F323" s="48" t="s">
        <v>4634</v>
      </c>
      <c r="G323" s="27" t="s">
        <v>4709</v>
      </c>
      <c r="H323" s="27" t="str">
        <f t="shared" si="1"/>
        <v>2016, Round 3, Pick 10</v>
      </c>
    </row>
    <row r="324">
      <c r="A324" s="14" t="s">
        <v>6107</v>
      </c>
      <c r="B324" s="14">
        <v>2016.0</v>
      </c>
      <c r="C324" s="14" t="s">
        <v>5695</v>
      </c>
      <c r="D324" s="47">
        <v>3.0</v>
      </c>
      <c r="E324" s="47">
        <v>11.0</v>
      </c>
      <c r="F324" s="48" t="s">
        <v>4630</v>
      </c>
      <c r="G324" s="27" t="s">
        <v>4873</v>
      </c>
      <c r="H324" s="27" t="str">
        <f t="shared" si="1"/>
        <v>2016, Round 3, Pick 11</v>
      </c>
    </row>
    <row r="325">
      <c r="A325" s="14" t="s">
        <v>6108</v>
      </c>
      <c r="B325" s="14">
        <v>2016.0</v>
      </c>
      <c r="C325" s="14" t="s">
        <v>5695</v>
      </c>
      <c r="D325" s="47">
        <v>3.0</v>
      </c>
      <c r="E325" s="47">
        <v>12.0</v>
      </c>
      <c r="F325" s="48" t="s">
        <v>4628</v>
      </c>
      <c r="G325" s="27" t="s">
        <v>4946</v>
      </c>
      <c r="H325" s="27" t="str">
        <f t="shared" si="1"/>
        <v>2016, Round 3, Pick 12</v>
      </c>
    </row>
    <row r="326">
      <c r="A326" s="14" t="s">
        <v>6109</v>
      </c>
      <c r="B326" s="14">
        <v>2015.0</v>
      </c>
      <c r="C326" s="14" t="s">
        <v>5664</v>
      </c>
      <c r="D326" s="47">
        <v>1.0</v>
      </c>
      <c r="E326" s="47">
        <v>1.0</v>
      </c>
      <c r="F326" s="48" t="s">
        <v>4733</v>
      </c>
      <c r="G326" s="27" t="s">
        <v>4732</v>
      </c>
      <c r="H326" s="27" t="str">
        <f t="shared" si="1"/>
        <v>2015, Round 1, Pick 1</v>
      </c>
    </row>
    <row r="327">
      <c r="A327" s="14" t="s">
        <v>6110</v>
      </c>
      <c r="B327" s="14">
        <v>2015.0</v>
      </c>
      <c r="C327" s="14" t="s">
        <v>5664</v>
      </c>
      <c r="D327" s="47">
        <v>1.0</v>
      </c>
      <c r="E327" s="47">
        <v>2.0</v>
      </c>
      <c r="F327" s="48" t="s">
        <v>6111</v>
      </c>
      <c r="G327" s="27" t="s">
        <v>4864</v>
      </c>
      <c r="H327" s="27" t="str">
        <f t="shared" si="1"/>
        <v>2015, Round 1, Pick 2</v>
      </c>
    </row>
    <row r="328">
      <c r="A328" s="14" t="s">
        <v>6112</v>
      </c>
      <c r="B328" s="14">
        <v>2015.0</v>
      </c>
      <c r="C328" s="14" t="s">
        <v>5664</v>
      </c>
      <c r="D328" s="47">
        <v>1.0</v>
      </c>
      <c r="E328" s="47">
        <v>3.0</v>
      </c>
      <c r="F328" s="48" t="s">
        <v>4733</v>
      </c>
      <c r="G328" s="27" t="s">
        <v>4713</v>
      </c>
      <c r="H328" s="27" t="str">
        <f t="shared" si="1"/>
        <v>2015, Round 1, Pick 3</v>
      </c>
    </row>
    <row r="329">
      <c r="A329" s="14" t="s">
        <v>6113</v>
      </c>
      <c r="B329" s="14">
        <v>2015.0</v>
      </c>
      <c r="C329" s="14" t="s">
        <v>5664</v>
      </c>
      <c r="D329" s="47">
        <v>1.0</v>
      </c>
      <c r="E329" s="47">
        <v>4.0</v>
      </c>
      <c r="F329" s="48" t="s">
        <v>4680</v>
      </c>
      <c r="G329" s="27" t="s">
        <v>4850</v>
      </c>
      <c r="H329" s="27" t="str">
        <f t="shared" si="1"/>
        <v>2015, Round 1, Pick 4</v>
      </c>
    </row>
    <row r="330">
      <c r="A330" s="14" t="s">
        <v>6114</v>
      </c>
      <c r="B330" s="14">
        <v>2015.0</v>
      </c>
      <c r="C330" s="14" t="s">
        <v>5664</v>
      </c>
      <c r="D330" s="47">
        <v>1.0</v>
      </c>
      <c r="E330" s="47">
        <v>5.0</v>
      </c>
      <c r="F330" s="48" t="s">
        <v>4634</v>
      </c>
      <c r="G330" s="27" t="s">
        <v>5003</v>
      </c>
      <c r="H330" s="27" t="str">
        <f t="shared" si="1"/>
        <v>2015, Round 1, Pick 5</v>
      </c>
    </row>
    <row r="331">
      <c r="A331" s="14" t="s">
        <v>6115</v>
      </c>
      <c r="B331" s="14">
        <v>2015.0</v>
      </c>
      <c r="C331" s="14" t="s">
        <v>5664</v>
      </c>
      <c r="D331" s="47">
        <v>1.0</v>
      </c>
      <c r="E331" s="47">
        <v>6.0</v>
      </c>
      <c r="F331" s="48" t="s">
        <v>6025</v>
      </c>
      <c r="G331" s="27" t="s">
        <v>4744</v>
      </c>
      <c r="H331" s="27" t="str">
        <f t="shared" si="1"/>
        <v>2015, Round 1, Pick 6</v>
      </c>
    </row>
    <row r="332">
      <c r="A332" s="14" t="s">
        <v>6116</v>
      </c>
      <c r="B332" s="14">
        <v>2015.0</v>
      </c>
      <c r="C332" s="14" t="s">
        <v>5664</v>
      </c>
      <c r="D332" s="47">
        <v>1.0</v>
      </c>
      <c r="E332" s="47">
        <v>7.0</v>
      </c>
      <c r="F332" s="48" t="s">
        <v>4648</v>
      </c>
      <c r="G332" s="27" t="s">
        <v>5850</v>
      </c>
      <c r="H332" s="27" t="str">
        <f t="shared" si="1"/>
        <v>2015, Round 1, Pick 7</v>
      </c>
    </row>
    <row r="333">
      <c r="A333" s="14" t="s">
        <v>6117</v>
      </c>
      <c r="B333" s="14">
        <v>2015.0</v>
      </c>
      <c r="C333" s="14" t="s">
        <v>5664</v>
      </c>
      <c r="D333" s="47">
        <v>1.0</v>
      </c>
      <c r="E333" s="47">
        <v>8.0</v>
      </c>
      <c r="F333" s="48" t="s">
        <v>4640</v>
      </c>
      <c r="G333" s="27" t="s">
        <v>6065</v>
      </c>
      <c r="H333" s="27" t="str">
        <f t="shared" si="1"/>
        <v>2015, Round 1, Pick 8</v>
      </c>
    </row>
    <row r="334">
      <c r="A334" s="14" t="s">
        <v>6118</v>
      </c>
      <c r="B334" s="14">
        <v>2015.0</v>
      </c>
      <c r="C334" s="14" t="s">
        <v>5664</v>
      </c>
      <c r="D334" s="47">
        <v>1.0</v>
      </c>
      <c r="E334" s="47">
        <v>9.0</v>
      </c>
      <c r="F334" s="48" t="s">
        <v>4628</v>
      </c>
      <c r="G334" s="27" t="s">
        <v>5018</v>
      </c>
      <c r="H334" s="27" t="str">
        <f t="shared" si="1"/>
        <v>2015, Round 1, Pick 9</v>
      </c>
    </row>
    <row r="335">
      <c r="A335" s="14" t="s">
        <v>6119</v>
      </c>
      <c r="B335" s="14">
        <v>2015.0</v>
      </c>
      <c r="C335" s="14" t="s">
        <v>5664</v>
      </c>
      <c r="D335" s="47">
        <v>1.0</v>
      </c>
      <c r="E335" s="47">
        <v>10.0</v>
      </c>
      <c r="F335" s="48" t="s">
        <v>4632</v>
      </c>
      <c r="G335" s="27" t="s">
        <v>4717</v>
      </c>
      <c r="H335" s="27" t="str">
        <f t="shared" si="1"/>
        <v>2015, Round 1, Pick 10</v>
      </c>
    </row>
    <row r="336">
      <c r="A336" s="14" t="s">
        <v>6120</v>
      </c>
      <c r="B336" s="14">
        <v>2015.0</v>
      </c>
      <c r="C336" s="14" t="s">
        <v>5664</v>
      </c>
      <c r="D336" s="47">
        <v>1.0</v>
      </c>
      <c r="E336" s="47">
        <v>11.0</v>
      </c>
      <c r="F336" s="48" t="s">
        <v>4628</v>
      </c>
      <c r="G336" s="27" t="s">
        <v>4713</v>
      </c>
      <c r="H336" s="27" t="str">
        <f t="shared" si="1"/>
        <v>2015, Round 1, Pick 11</v>
      </c>
    </row>
    <row r="337">
      <c r="A337" s="14" t="s">
        <v>6121</v>
      </c>
      <c r="B337" s="14">
        <v>2015.0</v>
      </c>
      <c r="C337" s="14" t="s">
        <v>5664</v>
      </c>
      <c r="D337" s="47">
        <v>1.0</v>
      </c>
      <c r="E337" s="47">
        <v>12.0</v>
      </c>
      <c r="F337" s="48" t="s">
        <v>4650</v>
      </c>
      <c r="G337" s="27" t="s">
        <v>4763</v>
      </c>
      <c r="H337" s="27" t="str">
        <f t="shared" si="1"/>
        <v>2015, Round 1, Pick 12</v>
      </c>
    </row>
    <row r="338">
      <c r="A338" s="14" t="s">
        <v>6122</v>
      </c>
      <c r="B338" s="14">
        <v>2015.0</v>
      </c>
      <c r="C338" s="14" t="s">
        <v>5680</v>
      </c>
      <c r="D338" s="47">
        <v>2.0</v>
      </c>
      <c r="E338" s="47">
        <v>1.0</v>
      </c>
      <c r="F338" s="48" t="s">
        <v>6111</v>
      </c>
      <c r="G338" s="27" t="s">
        <v>6123</v>
      </c>
      <c r="H338" s="27" t="str">
        <f t="shared" si="1"/>
        <v>2015, Round 2, Pick 1</v>
      </c>
    </row>
    <row r="339">
      <c r="A339" s="14" t="s">
        <v>6124</v>
      </c>
      <c r="B339" s="14">
        <v>2015.0</v>
      </c>
      <c r="C339" s="14" t="s">
        <v>5680</v>
      </c>
      <c r="D339" s="47">
        <v>2.0</v>
      </c>
      <c r="E339" s="47">
        <v>2.0</v>
      </c>
      <c r="F339" s="48" t="s">
        <v>4648</v>
      </c>
      <c r="G339" s="27" t="s">
        <v>4763</v>
      </c>
      <c r="H339" s="27" t="str">
        <f t="shared" si="1"/>
        <v>2015, Round 2, Pick 2</v>
      </c>
    </row>
    <row r="340">
      <c r="A340" s="14" t="s">
        <v>6125</v>
      </c>
      <c r="B340" s="14">
        <v>2015.0</v>
      </c>
      <c r="C340" s="14" t="s">
        <v>5680</v>
      </c>
      <c r="D340" s="47">
        <v>2.0</v>
      </c>
      <c r="E340" s="47">
        <v>3.0</v>
      </c>
      <c r="F340" s="48" t="s">
        <v>4640</v>
      </c>
      <c r="G340" s="27" t="s">
        <v>6126</v>
      </c>
      <c r="H340" s="27" t="str">
        <f t="shared" si="1"/>
        <v>2015, Round 2, Pick 3</v>
      </c>
    </row>
    <row r="341">
      <c r="A341" s="14" t="s">
        <v>6127</v>
      </c>
      <c r="B341" s="14">
        <v>2015.0</v>
      </c>
      <c r="C341" s="14" t="s">
        <v>5680</v>
      </c>
      <c r="D341" s="47">
        <v>2.0</v>
      </c>
      <c r="E341" s="47">
        <v>4.0</v>
      </c>
      <c r="F341" s="48" t="s">
        <v>4630</v>
      </c>
      <c r="G341" s="27" t="s">
        <v>5018</v>
      </c>
      <c r="H341" s="27" t="str">
        <f t="shared" si="1"/>
        <v>2015, Round 2, Pick 4</v>
      </c>
    </row>
    <row r="342">
      <c r="A342" s="14" t="s">
        <v>6128</v>
      </c>
      <c r="B342" s="14">
        <v>2015.0</v>
      </c>
      <c r="C342" s="14" t="s">
        <v>5680</v>
      </c>
      <c r="D342" s="47">
        <v>2.0</v>
      </c>
      <c r="E342" s="47">
        <v>5.0</v>
      </c>
      <c r="F342" s="48" t="s">
        <v>4634</v>
      </c>
      <c r="G342" s="27" t="s">
        <v>4728</v>
      </c>
      <c r="H342" s="27" t="str">
        <f t="shared" si="1"/>
        <v>2015, Round 2, Pick 5</v>
      </c>
    </row>
    <row r="343">
      <c r="A343" s="14" t="s">
        <v>6129</v>
      </c>
      <c r="B343" s="14">
        <v>2015.0</v>
      </c>
      <c r="C343" s="14" t="s">
        <v>5680</v>
      </c>
      <c r="D343" s="47">
        <v>2.0</v>
      </c>
      <c r="E343" s="47">
        <v>6.0</v>
      </c>
      <c r="F343" s="48" t="s">
        <v>4650</v>
      </c>
      <c r="G343" s="27" t="s">
        <v>6130</v>
      </c>
      <c r="H343" s="27" t="str">
        <f t="shared" si="1"/>
        <v>2015, Round 2, Pick 6</v>
      </c>
    </row>
    <row r="344">
      <c r="A344" s="14" t="s">
        <v>6131</v>
      </c>
      <c r="B344" s="14">
        <v>2015.0</v>
      </c>
      <c r="C344" s="14" t="s">
        <v>5680</v>
      </c>
      <c r="D344" s="47">
        <v>2.0</v>
      </c>
      <c r="E344" s="47">
        <v>7.0</v>
      </c>
      <c r="F344" s="48" t="s">
        <v>4680</v>
      </c>
      <c r="G344" s="27" t="s">
        <v>6013</v>
      </c>
      <c r="H344" s="27" t="str">
        <f t="shared" si="1"/>
        <v>2015, Round 2, Pick 7</v>
      </c>
    </row>
    <row r="345">
      <c r="A345" s="14" t="s">
        <v>6132</v>
      </c>
      <c r="B345" s="14">
        <v>2015.0</v>
      </c>
      <c r="C345" s="14" t="s">
        <v>5680</v>
      </c>
      <c r="D345" s="47">
        <v>2.0</v>
      </c>
      <c r="E345" s="47">
        <v>8.0</v>
      </c>
      <c r="F345" s="48" t="s">
        <v>4733</v>
      </c>
      <c r="G345" s="27" t="s">
        <v>6133</v>
      </c>
      <c r="H345" s="27" t="str">
        <f t="shared" si="1"/>
        <v>2015, Round 2, Pick 8</v>
      </c>
    </row>
    <row r="346">
      <c r="A346" s="14" t="s">
        <v>6134</v>
      </c>
      <c r="B346" s="14">
        <v>2015.0</v>
      </c>
      <c r="C346" s="14" t="s">
        <v>5680</v>
      </c>
      <c r="D346" s="47">
        <v>2.0</v>
      </c>
      <c r="E346" s="47">
        <v>9.0</v>
      </c>
      <c r="F346" s="48" t="s">
        <v>4638</v>
      </c>
      <c r="G346" s="27" t="s">
        <v>5687</v>
      </c>
      <c r="H346" s="27" t="str">
        <f t="shared" si="1"/>
        <v>2015, Round 2, Pick 9</v>
      </c>
    </row>
    <row r="347">
      <c r="A347" s="14" t="s">
        <v>6135</v>
      </c>
      <c r="B347" s="14">
        <v>2015.0</v>
      </c>
      <c r="C347" s="14" t="s">
        <v>5680</v>
      </c>
      <c r="D347" s="47">
        <v>2.0</v>
      </c>
      <c r="E347" s="47">
        <v>10.0</v>
      </c>
      <c r="F347" s="48" t="s">
        <v>4634</v>
      </c>
      <c r="G347" s="27" t="s">
        <v>4684</v>
      </c>
      <c r="H347" s="27" t="str">
        <f t="shared" si="1"/>
        <v>2015, Round 2, Pick 10</v>
      </c>
    </row>
    <row r="348">
      <c r="A348" s="14" t="s">
        <v>6136</v>
      </c>
      <c r="B348" s="14">
        <v>2015.0</v>
      </c>
      <c r="C348" s="14" t="s">
        <v>5680</v>
      </c>
      <c r="D348" s="47">
        <v>2.0</v>
      </c>
      <c r="E348" s="47">
        <v>11.0</v>
      </c>
      <c r="F348" s="48" t="s">
        <v>4628</v>
      </c>
      <c r="G348" s="27" t="s">
        <v>4804</v>
      </c>
      <c r="H348" s="27" t="str">
        <f t="shared" si="1"/>
        <v>2015, Round 2, Pick 11</v>
      </c>
    </row>
    <row r="349">
      <c r="A349" s="14" t="s">
        <v>6137</v>
      </c>
      <c r="B349" s="14">
        <v>2015.0</v>
      </c>
      <c r="C349" s="14" t="s">
        <v>5680</v>
      </c>
      <c r="D349" s="47">
        <v>2.0</v>
      </c>
      <c r="E349" s="47">
        <v>12.0</v>
      </c>
      <c r="F349" s="48" t="s">
        <v>4650</v>
      </c>
      <c r="G349" s="27" t="s">
        <v>6138</v>
      </c>
      <c r="H349" s="27" t="str">
        <f t="shared" si="1"/>
        <v>2015, Round 2, Pick 12</v>
      </c>
    </row>
    <row r="350">
      <c r="A350" s="14" t="s">
        <v>6139</v>
      </c>
      <c r="B350" s="14">
        <v>2015.0</v>
      </c>
      <c r="C350" s="14" t="s">
        <v>5695</v>
      </c>
      <c r="D350" s="47">
        <v>3.0</v>
      </c>
      <c r="E350" s="47">
        <v>1.0</v>
      </c>
      <c r="F350" s="48" t="s">
        <v>6111</v>
      </c>
      <c r="G350" s="27" t="s">
        <v>6140</v>
      </c>
      <c r="H350" s="27" t="str">
        <f t="shared" si="1"/>
        <v>2015, Round 3, Pick 1</v>
      </c>
    </row>
    <row r="351">
      <c r="A351" s="14" t="s">
        <v>6141</v>
      </c>
      <c r="B351" s="14">
        <v>2015.0</v>
      </c>
      <c r="C351" s="14" t="s">
        <v>5695</v>
      </c>
      <c r="D351" s="47">
        <v>3.0</v>
      </c>
      <c r="E351" s="47">
        <v>2.0</v>
      </c>
      <c r="F351" s="48" t="s">
        <v>4733</v>
      </c>
      <c r="G351" s="27" t="s">
        <v>5815</v>
      </c>
      <c r="H351" s="27" t="str">
        <f t="shared" si="1"/>
        <v>2015, Round 3, Pick 2</v>
      </c>
    </row>
    <row r="352">
      <c r="A352" s="14" t="s">
        <v>6142</v>
      </c>
      <c r="B352" s="14">
        <v>2015.0</v>
      </c>
      <c r="C352" s="14" t="s">
        <v>5695</v>
      </c>
      <c r="D352" s="47">
        <v>3.0</v>
      </c>
      <c r="E352" s="47">
        <v>3.0</v>
      </c>
      <c r="F352" s="48" t="s">
        <v>4628</v>
      </c>
      <c r="G352" s="27" t="s">
        <v>4767</v>
      </c>
      <c r="H352" s="27" t="str">
        <f t="shared" si="1"/>
        <v>2015, Round 3, Pick 3</v>
      </c>
    </row>
    <row r="353">
      <c r="A353" s="14" t="s">
        <v>6143</v>
      </c>
      <c r="B353" s="14">
        <v>2015.0</v>
      </c>
      <c r="C353" s="14" t="s">
        <v>5695</v>
      </c>
      <c r="D353" s="47">
        <v>3.0</v>
      </c>
      <c r="E353" s="47">
        <v>4.0</v>
      </c>
      <c r="F353" s="48" t="s">
        <v>4628</v>
      </c>
      <c r="G353" s="27" t="s">
        <v>6144</v>
      </c>
      <c r="H353" s="27" t="str">
        <f t="shared" si="1"/>
        <v>2015, Round 3, Pick 4</v>
      </c>
    </row>
    <row r="354">
      <c r="A354" s="14" t="s">
        <v>6145</v>
      </c>
      <c r="B354" s="14">
        <v>2015.0</v>
      </c>
      <c r="C354" s="14" t="s">
        <v>5695</v>
      </c>
      <c r="D354" s="47">
        <v>3.0</v>
      </c>
      <c r="E354" s="47">
        <v>5.0</v>
      </c>
      <c r="F354" s="48" t="s">
        <v>4632</v>
      </c>
      <c r="G354" s="27" t="s">
        <v>4763</v>
      </c>
      <c r="H354" s="27" t="str">
        <f t="shared" si="1"/>
        <v>2015, Round 3, Pick 5</v>
      </c>
    </row>
    <row r="355">
      <c r="A355" s="14" t="s">
        <v>6146</v>
      </c>
      <c r="B355" s="14">
        <v>2015.0</v>
      </c>
      <c r="C355" s="14" t="s">
        <v>5695</v>
      </c>
      <c r="D355" s="47">
        <v>3.0</v>
      </c>
      <c r="E355" s="47">
        <v>6.0</v>
      </c>
      <c r="F355" s="48" t="s">
        <v>6025</v>
      </c>
      <c r="G355" s="27" t="s">
        <v>6147</v>
      </c>
      <c r="H355" s="27" t="str">
        <f t="shared" si="1"/>
        <v>2015, Round 3, Pick 6</v>
      </c>
    </row>
    <row r="356">
      <c r="A356" s="14" t="s">
        <v>6148</v>
      </c>
      <c r="B356" s="14">
        <v>2015.0</v>
      </c>
      <c r="C356" s="14" t="s">
        <v>5695</v>
      </c>
      <c r="D356" s="47">
        <v>3.0</v>
      </c>
      <c r="E356" s="47">
        <v>7.0</v>
      </c>
      <c r="F356" s="48" t="s">
        <v>4648</v>
      </c>
      <c r="G356" s="27" t="s">
        <v>6065</v>
      </c>
      <c r="H356" s="27" t="str">
        <f t="shared" si="1"/>
        <v>2015, Round 3, Pick 7</v>
      </c>
    </row>
    <row r="357">
      <c r="A357" s="14" t="s">
        <v>6149</v>
      </c>
      <c r="B357" s="14">
        <v>2015.0</v>
      </c>
      <c r="C357" s="14" t="s">
        <v>5695</v>
      </c>
      <c r="D357" s="47">
        <v>3.0</v>
      </c>
      <c r="E357" s="47">
        <v>8.0</v>
      </c>
      <c r="F357" s="48" t="s">
        <v>4640</v>
      </c>
      <c r="G357" s="27" t="s">
        <v>6150</v>
      </c>
      <c r="H357" s="27" t="str">
        <f t="shared" si="1"/>
        <v>2015, Round 3, Pick 8</v>
      </c>
    </row>
    <row r="358">
      <c r="A358" s="14" t="s">
        <v>6151</v>
      </c>
      <c r="B358" s="14">
        <v>2015.0</v>
      </c>
      <c r="C358" s="14" t="s">
        <v>5695</v>
      </c>
      <c r="D358" s="47">
        <v>3.0</v>
      </c>
      <c r="E358" s="47">
        <v>9.0</v>
      </c>
      <c r="F358" s="48" t="s">
        <v>6025</v>
      </c>
      <c r="G358" s="27" t="s">
        <v>4698</v>
      </c>
      <c r="H358" s="27" t="str">
        <f t="shared" si="1"/>
        <v>2015, Round 3, Pick 9</v>
      </c>
    </row>
    <row r="359">
      <c r="A359" s="14" t="s">
        <v>6152</v>
      </c>
      <c r="B359" s="14">
        <v>2015.0</v>
      </c>
      <c r="C359" s="14" t="s">
        <v>5695</v>
      </c>
      <c r="D359" s="47">
        <v>3.0</v>
      </c>
      <c r="E359" s="47">
        <v>10.0</v>
      </c>
      <c r="F359" s="48" t="s">
        <v>4632</v>
      </c>
      <c r="G359" s="27" t="s">
        <v>5925</v>
      </c>
      <c r="H359" s="27" t="str">
        <f t="shared" si="1"/>
        <v>2015, Round 3, Pick 10</v>
      </c>
    </row>
    <row r="360">
      <c r="A360" s="14" t="s">
        <v>6153</v>
      </c>
      <c r="B360" s="14">
        <v>2015.0</v>
      </c>
      <c r="C360" s="14" t="s">
        <v>5695</v>
      </c>
      <c r="D360" s="47">
        <v>3.0</v>
      </c>
      <c r="E360" s="47">
        <v>11.0</v>
      </c>
      <c r="F360" s="48" t="s">
        <v>4630</v>
      </c>
      <c r="G360" s="27" t="s">
        <v>4864</v>
      </c>
      <c r="H360" s="27" t="str">
        <f t="shared" si="1"/>
        <v>2015, Round 3, Pick 11</v>
      </c>
    </row>
    <row r="361">
      <c r="A361" s="14" t="s">
        <v>6154</v>
      </c>
      <c r="B361" s="14">
        <v>2015.0</v>
      </c>
      <c r="C361" s="14" t="s">
        <v>5695</v>
      </c>
      <c r="D361" s="47">
        <v>3.0</v>
      </c>
      <c r="E361" s="47">
        <v>12.0</v>
      </c>
      <c r="F361" s="48" t="s">
        <v>4650</v>
      </c>
      <c r="G361" s="27" t="s">
        <v>6155</v>
      </c>
      <c r="H361" s="27" t="str">
        <f t="shared" si="1"/>
        <v>2015, Round 3, Pick 12</v>
      </c>
    </row>
    <row r="362">
      <c r="A362" s="14" t="s">
        <v>6156</v>
      </c>
      <c r="B362" s="14">
        <v>2014.0</v>
      </c>
      <c r="C362" s="14" t="s">
        <v>5664</v>
      </c>
      <c r="D362" s="47">
        <v>1.0</v>
      </c>
      <c r="E362" s="47">
        <v>1.0</v>
      </c>
      <c r="F362" s="48" t="s">
        <v>4680</v>
      </c>
      <c r="G362" s="27" t="s">
        <v>4804</v>
      </c>
      <c r="H362" s="27" t="str">
        <f t="shared" si="1"/>
        <v>2014, Round 1, Pick 1</v>
      </c>
    </row>
    <row r="363">
      <c r="A363" s="14" t="s">
        <v>6157</v>
      </c>
      <c r="B363" s="14">
        <v>2014.0</v>
      </c>
      <c r="C363" s="14" t="s">
        <v>5664</v>
      </c>
      <c r="D363" s="47">
        <v>1.0</v>
      </c>
      <c r="E363" s="47">
        <v>2.0</v>
      </c>
      <c r="F363" s="48" t="s">
        <v>6111</v>
      </c>
      <c r="G363" s="27" t="s">
        <v>4704</v>
      </c>
      <c r="H363" s="27" t="str">
        <f t="shared" si="1"/>
        <v>2014, Round 1, Pick 2</v>
      </c>
    </row>
    <row r="364">
      <c r="A364" s="14" t="s">
        <v>6158</v>
      </c>
      <c r="B364" s="14">
        <v>2014.0</v>
      </c>
      <c r="C364" s="14" t="s">
        <v>5664</v>
      </c>
      <c r="D364" s="47">
        <v>1.0</v>
      </c>
      <c r="E364" s="47">
        <v>3.0</v>
      </c>
      <c r="F364" s="48" t="s">
        <v>6025</v>
      </c>
      <c r="G364" s="27" t="s">
        <v>4732</v>
      </c>
      <c r="H364" s="27" t="str">
        <f t="shared" si="1"/>
        <v>2014, Round 1, Pick 3</v>
      </c>
    </row>
    <row r="365">
      <c r="A365" s="14" t="s">
        <v>6159</v>
      </c>
      <c r="B365" s="14">
        <v>2014.0</v>
      </c>
      <c r="C365" s="14" t="s">
        <v>5664</v>
      </c>
      <c r="D365" s="47">
        <v>1.0</v>
      </c>
      <c r="E365" s="47">
        <v>4.0</v>
      </c>
      <c r="F365" s="48" t="s">
        <v>4628</v>
      </c>
      <c r="G365" s="27" t="s">
        <v>4767</v>
      </c>
      <c r="H365" s="27" t="str">
        <f t="shared" si="1"/>
        <v>2014, Round 1, Pick 4</v>
      </c>
    </row>
    <row r="366">
      <c r="A366" s="14" t="s">
        <v>6160</v>
      </c>
      <c r="B366" s="14">
        <v>2014.0</v>
      </c>
      <c r="C366" s="14" t="s">
        <v>5664</v>
      </c>
      <c r="D366" s="47">
        <v>1.0</v>
      </c>
      <c r="E366" s="47">
        <v>5.0</v>
      </c>
      <c r="F366" s="48" t="s">
        <v>4638</v>
      </c>
      <c r="G366" s="27" t="s">
        <v>4751</v>
      </c>
      <c r="H366" s="27" t="str">
        <f t="shared" si="1"/>
        <v>2014, Round 1, Pick 5</v>
      </c>
    </row>
    <row r="367">
      <c r="A367" s="14" t="s">
        <v>6161</v>
      </c>
      <c r="B367" s="14">
        <v>2014.0</v>
      </c>
      <c r="C367" s="14" t="s">
        <v>5664</v>
      </c>
      <c r="D367" s="47">
        <v>1.0</v>
      </c>
      <c r="E367" s="47">
        <v>6.0</v>
      </c>
      <c r="F367" s="48" t="s">
        <v>4640</v>
      </c>
      <c r="G367" s="27" t="s">
        <v>5670</v>
      </c>
      <c r="H367" s="27" t="str">
        <f t="shared" si="1"/>
        <v>2014, Round 1, Pick 6</v>
      </c>
    </row>
    <row r="368">
      <c r="A368" s="14" t="s">
        <v>6162</v>
      </c>
      <c r="B368" s="14">
        <v>2014.0</v>
      </c>
      <c r="C368" s="14" t="s">
        <v>5664</v>
      </c>
      <c r="D368" s="47">
        <v>1.0</v>
      </c>
      <c r="E368" s="47">
        <v>7.0</v>
      </c>
      <c r="F368" s="48" t="s">
        <v>4733</v>
      </c>
      <c r="G368" s="27" t="s">
        <v>5670</v>
      </c>
      <c r="H368" s="27" t="str">
        <f t="shared" si="1"/>
        <v>2014, Round 1, Pick 7</v>
      </c>
    </row>
    <row r="369">
      <c r="A369" s="14" t="s">
        <v>6163</v>
      </c>
      <c r="B369" s="14">
        <v>2014.0</v>
      </c>
      <c r="C369" s="14" t="s">
        <v>5664</v>
      </c>
      <c r="D369" s="47">
        <v>1.0</v>
      </c>
      <c r="E369" s="47">
        <v>8.0</v>
      </c>
      <c r="F369" s="48" t="s">
        <v>4632</v>
      </c>
      <c r="G369" s="27" t="s">
        <v>4904</v>
      </c>
      <c r="H369" s="27" t="str">
        <f t="shared" si="1"/>
        <v>2014, Round 1, Pick 8</v>
      </c>
    </row>
    <row r="370">
      <c r="A370" s="14" t="s">
        <v>6164</v>
      </c>
      <c r="B370" s="14">
        <v>2014.0</v>
      </c>
      <c r="C370" s="14" t="s">
        <v>5664</v>
      </c>
      <c r="D370" s="47">
        <v>1.0</v>
      </c>
      <c r="E370" s="47">
        <v>9.0</v>
      </c>
      <c r="F370" s="48" t="s">
        <v>4638</v>
      </c>
      <c r="G370" s="27" t="s">
        <v>4732</v>
      </c>
      <c r="H370" s="27" t="str">
        <f t="shared" si="1"/>
        <v>2014, Round 1, Pick 9</v>
      </c>
    </row>
    <row r="371">
      <c r="A371" s="14" t="s">
        <v>6165</v>
      </c>
      <c r="B371" s="14">
        <v>2014.0</v>
      </c>
      <c r="C371" s="14" t="s">
        <v>5664</v>
      </c>
      <c r="D371" s="47">
        <v>1.0</v>
      </c>
      <c r="E371" s="47">
        <v>10.0</v>
      </c>
      <c r="F371" s="48" t="s">
        <v>4634</v>
      </c>
      <c r="G371" s="27" t="s">
        <v>6166</v>
      </c>
      <c r="H371" s="27" t="str">
        <f t="shared" si="1"/>
        <v>2014, Round 1, Pick 10</v>
      </c>
    </row>
    <row r="372">
      <c r="A372" s="14" t="s">
        <v>6167</v>
      </c>
      <c r="B372" s="14">
        <v>2014.0</v>
      </c>
      <c r="C372" s="14" t="s">
        <v>5664</v>
      </c>
      <c r="D372" s="47">
        <v>1.0</v>
      </c>
      <c r="E372" s="47">
        <v>11.0</v>
      </c>
      <c r="F372" s="48" t="s">
        <v>4680</v>
      </c>
      <c r="G372" s="27" t="s">
        <v>4850</v>
      </c>
      <c r="H372" s="27" t="str">
        <f t="shared" si="1"/>
        <v>2014, Round 1, Pick 11</v>
      </c>
    </row>
    <row r="373">
      <c r="A373" s="14" t="s">
        <v>6168</v>
      </c>
      <c r="B373" s="14">
        <v>2014.0</v>
      </c>
      <c r="C373" s="14" t="s">
        <v>5664</v>
      </c>
      <c r="D373" s="47">
        <v>1.0</v>
      </c>
      <c r="E373" s="47">
        <v>12.0</v>
      </c>
      <c r="F373" s="48" t="s">
        <v>4630</v>
      </c>
      <c r="G373" s="27" t="s">
        <v>4850</v>
      </c>
      <c r="H373" s="27" t="str">
        <f t="shared" si="1"/>
        <v>2014, Round 1, Pick 12</v>
      </c>
    </row>
    <row r="374">
      <c r="A374" s="14" t="s">
        <v>6169</v>
      </c>
      <c r="B374" s="14">
        <v>2014.0</v>
      </c>
      <c r="C374" s="14" t="s">
        <v>5680</v>
      </c>
      <c r="D374" s="47">
        <v>2.0</v>
      </c>
      <c r="E374" s="47">
        <v>1.0</v>
      </c>
      <c r="F374" s="48" t="s">
        <v>6111</v>
      </c>
      <c r="G374" s="27" t="s">
        <v>5702</v>
      </c>
      <c r="H374" s="27" t="str">
        <f t="shared" si="1"/>
        <v>2014, Round 2, Pick 1</v>
      </c>
    </row>
    <row r="375">
      <c r="A375" s="14" t="s">
        <v>6170</v>
      </c>
      <c r="B375" s="14">
        <v>2014.0</v>
      </c>
      <c r="C375" s="14" t="s">
        <v>5680</v>
      </c>
      <c r="D375" s="47">
        <v>2.0</v>
      </c>
      <c r="E375" s="47">
        <v>2.0</v>
      </c>
      <c r="F375" s="48" t="s">
        <v>4628</v>
      </c>
      <c r="G375" s="27" t="s">
        <v>5133</v>
      </c>
      <c r="H375" s="27" t="str">
        <f t="shared" si="1"/>
        <v>2014, Round 2, Pick 2</v>
      </c>
    </row>
    <row r="376">
      <c r="A376" s="14" t="s">
        <v>6171</v>
      </c>
      <c r="B376" s="14">
        <v>2014.0</v>
      </c>
      <c r="C376" s="14" t="s">
        <v>5680</v>
      </c>
      <c r="D376" s="47">
        <v>2.0</v>
      </c>
      <c r="E376" s="47">
        <v>3.0</v>
      </c>
      <c r="F376" s="48" t="s">
        <v>4630</v>
      </c>
      <c r="G376" s="27" t="s">
        <v>5151</v>
      </c>
      <c r="H376" s="27" t="str">
        <f t="shared" si="1"/>
        <v>2014, Round 2, Pick 3</v>
      </c>
    </row>
    <row r="377">
      <c r="A377" s="14" t="s">
        <v>6172</v>
      </c>
      <c r="B377" s="14">
        <v>2014.0</v>
      </c>
      <c r="C377" s="14" t="s">
        <v>5680</v>
      </c>
      <c r="D377" s="47">
        <v>2.0</v>
      </c>
      <c r="E377" s="47">
        <v>4.0</v>
      </c>
      <c r="F377" s="48" t="s">
        <v>6025</v>
      </c>
      <c r="G377" s="27" t="s">
        <v>5170</v>
      </c>
      <c r="H377" s="27" t="str">
        <f t="shared" si="1"/>
        <v>2014, Round 2, Pick 4</v>
      </c>
    </row>
    <row r="378">
      <c r="A378" s="14" t="s">
        <v>6173</v>
      </c>
      <c r="B378" s="14">
        <v>2014.0</v>
      </c>
      <c r="C378" s="14" t="s">
        <v>5680</v>
      </c>
      <c r="D378" s="47">
        <v>2.0</v>
      </c>
      <c r="E378" s="47">
        <v>5.0</v>
      </c>
      <c r="F378" s="48" t="s">
        <v>4650</v>
      </c>
      <c r="G378" s="27" t="s">
        <v>5071</v>
      </c>
      <c r="H378" s="27" t="str">
        <f t="shared" si="1"/>
        <v>2014, Round 2, Pick 5</v>
      </c>
    </row>
    <row r="379">
      <c r="A379" s="14" t="s">
        <v>6174</v>
      </c>
      <c r="B379" s="14">
        <v>2014.0</v>
      </c>
      <c r="C379" s="14" t="s">
        <v>5680</v>
      </c>
      <c r="D379" s="47">
        <v>2.0</v>
      </c>
      <c r="E379" s="47">
        <v>6.0</v>
      </c>
      <c r="F379" s="48" t="s">
        <v>4632</v>
      </c>
      <c r="G379" s="27" t="s">
        <v>6175</v>
      </c>
      <c r="H379" s="27" t="str">
        <f t="shared" si="1"/>
        <v>2014, Round 2, Pick 6</v>
      </c>
    </row>
    <row r="380">
      <c r="A380" s="14" t="s">
        <v>6176</v>
      </c>
      <c r="B380" s="14">
        <v>2014.0</v>
      </c>
      <c r="C380" s="14" t="s">
        <v>5680</v>
      </c>
      <c r="D380" s="47">
        <v>2.0</v>
      </c>
      <c r="E380" s="47">
        <v>7.0</v>
      </c>
      <c r="F380" s="48" t="s">
        <v>4733</v>
      </c>
      <c r="G380" s="27" t="s">
        <v>5177</v>
      </c>
      <c r="H380" s="27" t="str">
        <f t="shared" si="1"/>
        <v>2014, Round 2, Pick 7</v>
      </c>
    </row>
    <row r="381">
      <c r="A381" s="14" t="s">
        <v>6177</v>
      </c>
      <c r="B381" s="14">
        <v>2014.0</v>
      </c>
      <c r="C381" s="14" t="s">
        <v>5680</v>
      </c>
      <c r="D381" s="47">
        <v>2.0</v>
      </c>
      <c r="E381" s="47">
        <v>8.0</v>
      </c>
      <c r="F381" s="48" t="s">
        <v>4632</v>
      </c>
      <c r="G381" s="27" t="s">
        <v>5700</v>
      </c>
      <c r="H381" s="27" t="str">
        <f t="shared" si="1"/>
        <v>2014, Round 2, Pick 8</v>
      </c>
    </row>
    <row r="382">
      <c r="A382" s="14" t="s">
        <v>6178</v>
      </c>
      <c r="B382" s="14">
        <v>2014.0</v>
      </c>
      <c r="C382" s="14" t="s">
        <v>5680</v>
      </c>
      <c r="D382" s="47">
        <v>2.0</v>
      </c>
      <c r="E382" s="47">
        <v>9.0</v>
      </c>
      <c r="F382" s="48" t="s">
        <v>4650</v>
      </c>
      <c r="G382" s="27" t="s">
        <v>5707</v>
      </c>
      <c r="H382" s="27" t="str">
        <f t="shared" si="1"/>
        <v>2014, Round 2, Pick 9</v>
      </c>
    </row>
    <row r="383">
      <c r="A383" s="14" t="s">
        <v>6179</v>
      </c>
      <c r="B383" s="14">
        <v>2014.0</v>
      </c>
      <c r="C383" s="14" t="s">
        <v>5680</v>
      </c>
      <c r="D383" s="47">
        <v>2.0</v>
      </c>
      <c r="E383" s="47">
        <v>10.0</v>
      </c>
      <c r="F383" s="48" t="s">
        <v>4634</v>
      </c>
      <c r="G383" s="27" t="s">
        <v>6180</v>
      </c>
      <c r="H383" s="27" t="str">
        <f t="shared" si="1"/>
        <v>2014, Round 2, Pick 10</v>
      </c>
    </row>
    <row r="384">
      <c r="A384" s="14" t="s">
        <v>6181</v>
      </c>
      <c r="B384" s="14">
        <v>2014.0</v>
      </c>
      <c r="C384" s="14" t="s">
        <v>5680</v>
      </c>
      <c r="D384" s="47">
        <v>2.0</v>
      </c>
      <c r="E384" s="47">
        <v>11.0</v>
      </c>
      <c r="F384" s="48" t="s">
        <v>4648</v>
      </c>
      <c r="G384" s="27" t="s">
        <v>6182</v>
      </c>
      <c r="H384" s="27" t="str">
        <f t="shared" si="1"/>
        <v>2014, Round 2, Pick 11</v>
      </c>
    </row>
    <row r="385">
      <c r="A385" s="14" t="s">
        <v>6183</v>
      </c>
      <c r="B385" s="14">
        <v>2014.0</v>
      </c>
      <c r="C385" s="14" t="s">
        <v>5680</v>
      </c>
      <c r="D385" s="47">
        <v>2.0</v>
      </c>
      <c r="E385" s="47">
        <v>12.0</v>
      </c>
      <c r="F385" s="48" t="s">
        <v>4630</v>
      </c>
      <c r="G385" s="27" t="s">
        <v>6184</v>
      </c>
      <c r="H385" s="27" t="str">
        <f t="shared" si="1"/>
        <v>2014, Round 2, Pick 12</v>
      </c>
    </row>
    <row r="386">
      <c r="A386" s="14" t="s">
        <v>6185</v>
      </c>
      <c r="B386" s="14">
        <v>2014.0</v>
      </c>
      <c r="C386" s="14" t="s">
        <v>5695</v>
      </c>
      <c r="D386" s="47">
        <v>3.0</v>
      </c>
      <c r="E386" s="47">
        <v>1.0</v>
      </c>
      <c r="F386" s="48" t="s">
        <v>4680</v>
      </c>
      <c r="G386" s="27" t="s">
        <v>4755</v>
      </c>
      <c r="H386" s="27" t="str">
        <f t="shared" si="1"/>
        <v>2014, Round 3, Pick 1</v>
      </c>
    </row>
    <row r="387">
      <c r="A387" s="14" t="s">
        <v>6186</v>
      </c>
      <c r="B387" s="14">
        <v>2014.0</v>
      </c>
      <c r="C387" s="14" t="s">
        <v>5695</v>
      </c>
      <c r="D387" s="47">
        <v>3.0</v>
      </c>
      <c r="E387" s="47">
        <v>2.0</v>
      </c>
      <c r="F387" s="48" t="s">
        <v>4628</v>
      </c>
      <c r="G387" s="27" t="s">
        <v>4763</v>
      </c>
      <c r="H387" s="27" t="str">
        <f t="shared" si="1"/>
        <v>2014, Round 3, Pick 2</v>
      </c>
    </row>
    <row r="388">
      <c r="A388" s="14" t="s">
        <v>6187</v>
      </c>
      <c r="B388" s="14">
        <v>2014.0</v>
      </c>
      <c r="C388" s="14" t="s">
        <v>5695</v>
      </c>
      <c r="D388" s="47">
        <v>3.0</v>
      </c>
      <c r="E388" s="47">
        <v>3.0</v>
      </c>
      <c r="F388" s="48" t="s">
        <v>6111</v>
      </c>
      <c r="G388" s="27" t="s">
        <v>5672</v>
      </c>
      <c r="H388" s="27" t="str">
        <f t="shared" si="1"/>
        <v>2014, Round 3, Pick 3</v>
      </c>
    </row>
    <row r="389">
      <c r="A389" s="14" t="s">
        <v>6188</v>
      </c>
      <c r="B389" s="14">
        <v>2014.0</v>
      </c>
      <c r="C389" s="14" t="s">
        <v>5695</v>
      </c>
      <c r="D389" s="47">
        <v>3.0</v>
      </c>
      <c r="E389" s="47">
        <v>4.0</v>
      </c>
      <c r="F389" s="48" t="s">
        <v>6025</v>
      </c>
      <c r="G389" s="27" t="s">
        <v>6189</v>
      </c>
      <c r="H389" s="27" t="str">
        <f t="shared" si="1"/>
        <v>2014, Round 3, Pick 4</v>
      </c>
    </row>
    <row r="390">
      <c r="A390" s="14" t="s">
        <v>6190</v>
      </c>
      <c r="B390" s="14">
        <v>2014.0</v>
      </c>
      <c r="C390" s="14" t="s">
        <v>5695</v>
      </c>
      <c r="D390" s="47">
        <v>3.0</v>
      </c>
      <c r="E390" s="47">
        <v>5.0</v>
      </c>
      <c r="F390" s="48" t="s">
        <v>4638</v>
      </c>
      <c r="G390" s="27" t="s">
        <v>5007</v>
      </c>
      <c r="H390" s="27" t="str">
        <f t="shared" si="1"/>
        <v>2014, Round 3, Pick 5</v>
      </c>
    </row>
    <row r="391">
      <c r="A391" s="14" t="s">
        <v>6191</v>
      </c>
      <c r="B391" s="14">
        <v>2014.0</v>
      </c>
      <c r="C391" s="14" t="s">
        <v>5695</v>
      </c>
      <c r="D391" s="47">
        <v>3.0</v>
      </c>
      <c r="E391" s="47">
        <v>6.0</v>
      </c>
      <c r="F391" s="48" t="s">
        <v>4640</v>
      </c>
      <c r="G391" s="27" t="s">
        <v>4786</v>
      </c>
      <c r="H391" s="27" t="str">
        <f t="shared" si="1"/>
        <v>2014, Round 3, Pick 6</v>
      </c>
    </row>
    <row r="392">
      <c r="A392" s="14" t="s">
        <v>6192</v>
      </c>
      <c r="B392" s="14">
        <v>2014.0</v>
      </c>
      <c r="C392" s="14" t="s">
        <v>5695</v>
      </c>
      <c r="D392" s="47">
        <v>3.0</v>
      </c>
      <c r="E392" s="47">
        <v>7.0</v>
      </c>
      <c r="F392" s="48" t="s">
        <v>4733</v>
      </c>
      <c r="G392" s="27" t="s">
        <v>4804</v>
      </c>
      <c r="H392" s="27" t="str">
        <f t="shared" si="1"/>
        <v>2014, Round 3, Pick 7</v>
      </c>
    </row>
    <row r="393">
      <c r="A393" s="14" t="s">
        <v>6193</v>
      </c>
      <c r="B393" s="14">
        <v>2014.0</v>
      </c>
      <c r="C393" s="14" t="s">
        <v>5695</v>
      </c>
      <c r="D393" s="47">
        <v>3.0</v>
      </c>
      <c r="E393" s="47">
        <v>8.0</v>
      </c>
      <c r="F393" s="48" t="s">
        <v>4640</v>
      </c>
      <c r="G393" s="27" t="s">
        <v>6166</v>
      </c>
      <c r="H393" s="27" t="str">
        <f t="shared" si="1"/>
        <v>2014, Round 3, Pick 8</v>
      </c>
    </row>
    <row r="394">
      <c r="A394" s="14" t="s">
        <v>6194</v>
      </c>
      <c r="B394" s="14">
        <v>2014.0</v>
      </c>
      <c r="C394" s="14" t="s">
        <v>5695</v>
      </c>
      <c r="D394" s="47">
        <v>3.0</v>
      </c>
      <c r="E394" s="47">
        <v>9.0</v>
      </c>
      <c r="F394" s="48" t="s">
        <v>4650</v>
      </c>
      <c r="G394" s="27" t="s">
        <v>4786</v>
      </c>
      <c r="H394" s="27" t="str">
        <f t="shared" si="1"/>
        <v>2014, Round 3, Pick 9</v>
      </c>
    </row>
    <row r="395">
      <c r="A395" s="14" t="s">
        <v>6195</v>
      </c>
      <c r="B395" s="14">
        <v>2014.0</v>
      </c>
      <c r="C395" s="14" t="s">
        <v>5695</v>
      </c>
      <c r="D395" s="47">
        <v>3.0</v>
      </c>
      <c r="E395" s="47">
        <v>10.0</v>
      </c>
      <c r="F395" s="48" t="s">
        <v>4634</v>
      </c>
      <c r="G395" s="27" t="s">
        <v>6196</v>
      </c>
      <c r="H395" s="27" t="str">
        <f t="shared" si="1"/>
        <v>2014, Round 3, Pick 10</v>
      </c>
    </row>
    <row r="396">
      <c r="A396" s="14" t="s">
        <v>6197</v>
      </c>
      <c r="B396" s="14">
        <v>2014.0</v>
      </c>
      <c r="C396" s="14" t="s">
        <v>5695</v>
      </c>
      <c r="D396" s="47">
        <v>3.0</v>
      </c>
      <c r="E396" s="47">
        <v>11.0</v>
      </c>
      <c r="F396" s="48" t="s">
        <v>4648</v>
      </c>
      <c r="G396" s="27" t="s">
        <v>4904</v>
      </c>
      <c r="H396" s="27" t="str">
        <f t="shared" si="1"/>
        <v>2014, Round 3, Pick 11</v>
      </c>
    </row>
    <row r="397">
      <c r="A397" s="14" t="s">
        <v>6198</v>
      </c>
      <c r="B397" s="14">
        <v>2014.0</v>
      </c>
      <c r="C397" s="14" t="s">
        <v>5695</v>
      </c>
      <c r="D397" s="47">
        <v>3.0</v>
      </c>
      <c r="E397" s="47">
        <v>12.0</v>
      </c>
      <c r="F397" s="48" t="s">
        <v>4630</v>
      </c>
      <c r="G397" s="27" t="s">
        <v>4904</v>
      </c>
      <c r="H397" s="27" t="str">
        <f t="shared" si="1"/>
        <v>2014, Round 3, Pick 12</v>
      </c>
    </row>
    <row r="398">
      <c r="A398" s="14" t="s">
        <v>6199</v>
      </c>
      <c r="B398" s="14">
        <v>2013.0</v>
      </c>
      <c r="C398" s="14" t="s">
        <v>5664</v>
      </c>
      <c r="D398" s="47">
        <v>1.0</v>
      </c>
      <c r="E398" s="47">
        <v>1.0</v>
      </c>
      <c r="F398" s="48" t="s">
        <v>4650</v>
      </c>
      <c r="G398" s="27" t="s">
        <v>4704</v>
      </c>
      <c r="H398" s="27" t="str">
        <f t="shared" si="1"/>
        <v>2013, Round 1, Pick 1</v>
      </c>
    </row>
    <row r="399">
      <c r="A399" s="14" t="s">
        <v>6200</v>
      </c>
      <c r="B399" s="14">
        <v>2013.0</v>
      </c>
      <c r="C399" s="14" t="s">
        <v>5664</v>
      </c>
      <c r="D399" s="47">
        <v>1.0</v>
      </c>
      <c r="E399" s="47">
        <v>2.0</v>
      </c>
      <c r="F399" s="48" t="s">
        <v>6201</v>
      </c>
      <c r="G399" s="27" t="s">
        <v>5804</v>
      </c>
      <c r="H399" s="27" t="str">
        <f t="shared" si="1"/>
        <v>2013, Round 1, Pick 2</v>
      </c>
    </row>
    <row r="400">
      <c r="A400" s="14" t="s">
        <v>6202</v>
      </c>
      <c r="B400" s="14">
        <v>2013.0</v>
      </c>
      <c r="C400" s="14" t="s">
        <v>5664</v>
      </c>
      <c r="D400" s="47">
        <v>1.0</v>
      </c>
      <c r="E400" s="47">
        <v>3.0</v>
      </c>
      <c r="F400" s="48" t="s">
        <v>6111</v>
      </c>
      <c r="G400" s="27" t="s">
        <v>4732</v>
      </c>
      <c r="H400" s="27" t="str">
        <f t="shared" si="1"/>
        <v>2013, Round 1, Pick 3</v>
      </c>
    </row>
    <row r="401">
      <c r="A401" s="14" t="s">
        <v>6203</v>
      </c>
      <c r="B401" s="14">
        <v>2013.0</v>
      </c>
      <c r="C401" s="14" t="s">
        <v>5664</v>
      </c>
      <c r="D401" s="47">
        <v>1.0</v>
      </c>
      <c r="E401" s="47">
        <v>4.0</v>
      </c>
      <c r="F401" s="48" t="s">
        <v>4640</v>
      </c>
      <c r="G401" s="27" t="s">
        <v>4797</v>
      </c>
      <c r="H401" s="27" t="str">
        <f t="shared" si="1"/>
        <v>2013, Round 1, Pick 4</v>
      </c>
    </row>
    <row r="402">
      <c r="A402" s="14" t="s">
        <v>6204</v>
      </c>
      <c r="B402" s="14">
        <v>2013.0</v>
      </c>
      <c r="C402" s="14" t="s">
        <v>5664</v>
      </c>
      <c r="D402" s="47">
        <v>1.0</v>
      </c>
      <c r="E402" s="47">
        <v>5.0</v>
      </c>
      <c r="F402" s="48" t="s">
        <v>4628</v>
      </c>
      <c r="G402" s="27" t="s">
        <v>4709</v>
      </c>
      <c r="H402" s="27" t="str">
        <f t="shared" si="1"/>
        <v>2013, Round 1, Pick 5</v>
      </c>
    </row>
    <row r="403">
      <c r="A403" s="14" t="s">
        <v>6205</v>
      </c>
      <c r="B403" s="14">
        <v>2013.0</v>
      </c>
      <c r="C403" s="14" t="s">
        <v>5664</v>
      </c>
      <c r="D403" s="47">
        <v>1.0</v>
      </c>
      <c r="E403" s="47">
        <v>6.0</v>
      </c>
      <c r="F403" s="48" t="s">
        <v>4733</v>
      </c>
      <c r="G403" s="27" t="s">
        <v>4767</v>
      </c>
      <c r="H403" s="27" t="str">
        <f t="shared" si="1"/>
        <v>2013, Round 1, Pick 6</v>
      </c>
    </row>
    <row r="404">
      <c r="A404" s="14" t="s">
        <v>6206</v>
      </c>
      <c r="B404" s="14">
        <v>2013.0</v>
      </c>
      <c r="C404" s="14" t="s">
        <v>5664</v>
      </c>
      <c r="D404" s="47">
        <v>1.0</v>
      </c>
      <c r="E404" s="47">
        <v>7.0</v>
      </c>
      <c r="F404" s="48" t="s">
        <v>4628</v>
      </c>
      <c r="G404" s="27" t="s">
        <v>5071</v>
      </c>
      <c r="H404" s="27" t="str">
        <f t="shared" si="1"/>
        <v>2013, Round 1, Pick 7</v>
      </c>
    </row>
    <row r="405">
      <c r="A405" s="14" t="s">
        <v>6207</v>
      </c>
      <c r="B405" s="14">
        <v>2013.0</v>
      </c>
      <c r="C405" s="14" t="s">
        <v>5664</v>
      </c>
      <c r="D405" s="47">
        <v>1.0</v>
      </c>
      <c r="E405" s="47">
        <v>8.0</v>
      </c>
      <c r="F405" s="48" t="s">
        <v>6025</v>
      </c>
      <c r="G405" s="27" t="s">
        <v>4836</v>
      </c>
      <c r="H405" s="27" t="str">
        <f t="shared" si="1"/>
        <v>2013, Round 1, Pick 8</v>
      </c>
    </row>
    <row r="406">
      <c r="A406" s="14" t="s">
        <v>6208</v>
      </c>
      <c r="B406" s="14">
        <v>2013.0</v>
      </c>
      <c r="C406" s="14" t="s">
        <v>5664</v>
      </c>
      <c r="D406" s="47">
        <v>1.0</v>
      </c>
      <c r="E406" s="47">
        <v>9.0</v>
      </c>
      <c r="F406" s="48" t="s">
        <v>4638</v>
      </c>
      <c r="G406" s="27" t="s">
        <v>6180</v>
      </c>
      <c r="H406" s="27" t="str">
        <f t="shared" si="1"/>
        <v>2013, Round 1, Pick 9</v>
      </c>
    </row>
    <row r="407">
      <c r="A407" s="14" t="s">
        <v>6209</v>
      </c>
      <c r="B407" s="14">
        <v>2013.0</v>
      </c>
      <c r="C407" s="14" t="s">
        <v>5664</v>
      </c>
      <c r="D407" s="47">
        <v>1.0</v>
      </c>
      <c r="E407" s="47">
        <v>10.0</v>
      </c>
      <c r="F407" s="48" t="s">
        <v>4648</v>
      </c>
      <c r="G407" s="27" t="s">
        <v>4755</v>
      </c>
      <c r="H407" s="27" t="str">
        <f t="shared" si="1"/>
        <v>2013, Round 1, Pick 10</v>
      </c>
    </row>
    <row r="408">
      <c r="A408" s="14" t="s">
        <v>6210</v>
      </c>
      <c r="B408" s="14">
        <v>2013.0</v>
      </c>
      <c r="C408" s="14" t="s">
        <v>5664</v>
      </c>
      <c r="D408" s="47">
        <v>1.0</v>
      </c>
      <c r="E408" s="47">
        <v>11.0</v>
      </c>
      <c r="F408" s="48" t="s">
        <v>4680</v>
      </c>
      <c r="G408" s="27" t="s">
        <v>5670</v>
      </c>
      <c r="H408" s="27" t="str">
        <f t="shared" si="1"/>
        <v>2013, Round 1, Pick 11</v>
      </c>
    </row>
    <row r="409">
      <c r="A409" s="14" t="s">
        <v>6211</v>
      </c>
      <c r="B409" s="14">
        <v>2013.0</v>
      </c>
      <c r="C409" s="14" t="s">
        <v>5664</v>
      </c>
      <c r="D409" s="47">
        <v>1.0</v>
      </c>
      <c r="E409" s="47">
        <v>12.0</v>
      </c>
      <c r="F409" s="48" t="s">
        <v>4630</v>
      </c>
      <c r="G409" s="27" t="s">
        <v>5702</v>
      </c>
      <c r="H409" s="27" t="str">
        <f t="shared" si="1"/>
        <v>2013, Round 1, Pick 12</v>
      </c>
    </row>
    <row r="410">
      <c r="A410" s="14" t="s">
        <v>6212</v>
      </c>
      <c r="B410" s="14">
        <v>2013.0</v>
      </c>
      <c r="C410" s="14" t="s">
        <v>5680</v>
      </c>
      <c r="D410" s="47">
        <v>2.0</v>
      </c>
      <c r="E410" s="47">
        <v>1.0</v>
      </c>
      <c r="F410" s="48" t="s">
        <v>4632</v>
      </c>
      <c r="G410" s="27" t="s">
        <v>5707</v>
      </c>
      <c r="H410" s="27" t="str">
        <f t="shared" si="1"/>
        <v>2013, Round 2, Pick 1</v>
      </c>
    </row>
    <row r="411">
      <c r="A411" s="14" t="s">
        <v>6213</v>
      </c>
      <c r="B411" s="14">
        <v>2013.0</v>
      </c>
      <c r="C411" s="14" t="s">
        <v>5680</v>
      </c>
      <c r="D411" s="47">
        <v>2.0</v>
      </c>
      <c r="E411" s="47">
        <v>2.0</v>
      </c>
      <c r="F411" s="48" t="s">
        <v>4630</v>
      </c>
      <c r="G411" s="27" t="s">
        <v>6214</v>
      </c>
      <c r="H411" s="27" t="str">
        <f t="shared" si="1"/>
        <v>2013, Round 2, Pick 2</v>
      </c>
    </row>
    <row r="412">
      <c r="A412" s="14" t="s">
        <v>6215</v>
      </c>
      <c r="B412" s="14">
        <v>2013.0</v>
      </c>
      <c r="C412" s="14" t="s">
        <v>5680</v>
      </c>
      <c r="D412" s="47">
        <v>2.0</v>
      </c>
      <c r="E412" s="47">
        <v>3.0</v>
      </c>
      <c r="F412" s="48" t="s">
        <v>4628</v>
      </c>
      <c r="G412" s="27" t="s">
        <v>4763</v>
      </c>
      <c r="H412" s="27" t="str">
        <f t="shared" si="1"/>
        <v>2013, Round 2, Pick 3</v>
      </c>
    </row>
    <row r="413">
      <c r="A413" s="14" t="s">
        <v>6216</v>
      </c>
      <c r="B413" s="14">
        <v>2013.0</v>
      </c>
      <c r="C413" s="14" t="s">
        <v>5680</v>
      </c>
      <c r="D413" s="47">
        <v>2.0</v>
      </c>
      <c r="E413" s="47">
        <v>4.0</v>
      </c>
      <c r="F413" s="48" t="s">
        <v>6025</v>
      </c>
      <c r="G413" s="27" t="s">
        <v>4943</v>
      </c>
      <c r="H413" s="27" t="str">
        <f t="shared" si="1"/>
        <v>2013, Round 2, Pick 4</v>
      </c>
    </row>
    <row r="414">
      <c r="A414" s="14" t="s">
        <v>6217</v>
      </c>
      <c r="B414" s="14">
        <v>2013.0</v>
      </c>
      <c r="C414" s="14" t="s">
        <v>5680</v>
      </c>
      <c r="D414" s="47">
        <v>2.0</v>
      </c>
      <c r="E414" s="47">
        <v>5.0</v>
      </c>
      <c r="F414" s="48" t="s">
        <v>4640</v>
      </c>
      <c r="G414" s="27" t="s">
        <v>6098</v>
      </c>
      <c r="H414" s="27" t="str">
        <f t="shared" si="1"/>
        <v>2013, Round 2, Pick 5</v>
      </c>
    </row>
    <row r="415">
      <c r="A415" s="14" t="s">
        <v>6218</v>
      </c>
      <c r="B415" s="14">
        <v>2013.0</v>
      </c>
      <c r="C415" s="14" t="s">
        <v>5680</v>
      </c>
      <c r="D415" s="47">
        <v>2.0</v>
      </c>
      <c r="E415" s="47">
        <v>6.0</v>
      </c>
      <c r="F415" s="48" t="s">
        <v>4733</v>
      </c>
      <c r="G415" s="27" t="s">
        <v>4698</v>
      </c>
      <c r="H415" s="27" t="str">
        <f t="shared" si="1"/>
        <v>2013, Round 2, Pick 6</v>
      </c>
    </row>
    <row r="416">
      <c r="A416" s="14" t="s">
        <v>6219</v>
      </c>
      <c r="B416" s="14">
        <v>2013.0</v>
      </c>
      <c r="C416" s="14" t="s">
        <v>5680</v>
      </c>
      <c r="D416" s="47">
        <v>2.0</v>
      </c>
      <c r="E416" s="47">
        <v>7.0</v>
      </c>
      <c r="F416" s="48" t="s">
        <v>4640</v>
      </c>
      <c r="G416" s="27" t="s">
        <v>4986</v>
      </c>
      <c r="H416" s="27" t="str">
        <f t="shared" si="1"/>
        <v>2013, Round 2, Pick 7</v>
      </c>
    </row>
    <row r="417">
      <c r="A417" s="14" t="s">
        <v>6220</v>
      </c>
      <c r="B417" s="14">
        <v>2013.0</v>
      </c>
      <c r="C417" s="14" t="s">
        <v>5680</v>
      </c>
      <c r="D417" s="47">
        <v>2.0</v>
      </c>
      <c r="E417" s="47">
        <v>8.0</v>
      </c>
      <c r="F417" s="48" t="s">
        <v>6025</v>
      </c>
      <c r="G417" s="27" t="s">
        <v>5145</v>
      </c>
      <c r="H417" s="27" t="str">
        <f t="shared" si="1"/>
        <v>2013, Round 2, Pick 8</v>
      </c>
    </row>
    <row r="418">
      <c r="A418" s="14" t="s">
        <v>6221</v>
      </c>
      <c r="B418" s="14">
        <v>2013.0</v>
      </c>
      <c r="C418" s="14" t="s">
        <v>5680</v>
      </c>
      <c r="D418" s="47">
        <v>2.0</v>
      </c>
      <c r="E418" s="47">
        <v>9.0</v>
      </c>
      <c r="F418" s="48" t="s">
        <v>4638</v>
      </c>
      <c r="G418" s="27" t="s">
        <v>4946</v>
      </c>
      <c r="H418" s="27" t="str">
        <f t="shared" si="1"/>
        <v>2013, Round 2, Pick 9</v>
      </c>
    </row>
    <row r="419">
      <c r="A419" s="14" t="s">
        <v>6222</v>
      </c>
      <c r="B419" s="14">
        <v>2013.0</v>
      </c>
      <c r="C419" s="14" t="s">
        <v>5680</v>
      </c>
      <c r="D419" s="47">
        <v>2.0</v>
      </c>
      <c r="E419" s="47">
        <v>10.0</v>
      </c>
      <c r="F419" s="48" t="s">
        <v>4648</v>
      </c>
      <c r="G419" s="27" t="s">
        <v>6223</v>
      </c>
      <c r="H419" s="27" t="str">
        <f t="shared" si="1"/>
        <v>2013, Round 2, Pick 10</v>
      </c>
    </row>
    <row r="420">
      <c r="A420" s="14" t="s">
        <v>6224</v>
      </c>
      <c r="B420" s="14">
        <v>2013.0</v>
      </c>
      <c r="C420" s="14" t="s">
        <v>5680</v>
      </c>
      <c r="D420" s="47">
        <v>2.0</v>
      </c>
      <c r="E420" s="47">
        <v>11.0</v>
      </c>
      <c r="F420" s="48" t="s">
        <v>4680</v>
      </c>
      <c r="G420" s="27" t="s">
        <v>4698</v>
      </c>
      <c r="H420" s="27" t="str">
        <f t="shared" si="1"/>
        <v>2013, Round 2, Pick 11</v>
      </c>
    </row>
    <row r="421">
      <c r="A421" s="14" t="s">
        <v>6225</v>
      </c>
      <c r="B421" s="14">
        <v>2013.0</v>
      </c>
      <c r="C421" s="14" t="s">
        <v>5680</v>
      </c>
      <c r="D421" s="47">
        <v>2.0</v>
      </c>
      <c r="E421" s="47">
        <v>12.0</v>
      </c>
      <c r="F421" s="48" t="s">
        <v>4630</v>
      </c>
      <c r="G421" s="27" t="s">
        <v>5187</v>
      </c>
      <c r="H421" s="27" t="str">
        <f t="shared" si="1"/>
        <v>2013, Round 2, Pick 12</v>
      </c>
    </row>
    <row r="422">
      <c r="A422" s="14" t="s">
        <v>6226</v>
      </c>
      <c r="B422" s="14">
        <v>2013.0</v>
      </c>
      <c r="C422" s="14" t="s">
        <v>5695</v>
      </c>
      <c r="D422" s="47">
        <v>3.0</v>
      </c>
      <c r="E422" s="47">
        <v>1.0</v>
      </c>
      <c r="F422" s="48" t="s">
        <v>4628</v>
      </c>
      <c r="G422" s="27" t="s">
        <v>6098</v>
      </c>
      <c r="H422" s="27" t="str">
        <f t="shared" si="1"/>
        <v>2013, Round 3, Pick 1</v>
      </c>
    </row>
    <row r="423">
      <c r="A423" s="14" t="s">
        <v>6227</v>
      </c>
      <c r="B423" s="14">
        <v>2013.0</v>
      </c>
      <c r="C423" s="14" t="s">
        <v>5695</v>
      </c>
      <c r="D423" s="47">
        <v>3.0</v>
      </c>
      <c r="E423" s="47">
        <v>2.0</v>
      </c>
      <c r="F423" s="48" t="s">
        <v>4650</v>
      </c>
      <c r="G423" s="27" t="s">
        <v>5707</v>
      </c>
      <c r="H423" s="27" t="str">
        <f t="shared" si="1"/>
        <v>2013, Round 3, Pick 2</v>
      </c>
    </row>
    <row r="424">
      <c r="A424" s="14" t="s">
        <v>6228</v>
      </c>
      <c r="B424" s="14">
        <v>2013.0</v>
      </c>
      <c r="C424" s="14" t="s">
        <v>5695</v>
      </c>
      <c r="D424" s="47">
        <v>3.0</v>
      </c>
      <c r="E424" s="47">
        <v>3.0</v>
      </c>
      <c r="F424" s="48" t="s">
        <v>4628</v>
      </c>
      <c r="G424" s="27" t="s">
        <v>4990</v>
      </c>
      <c r="H424" s="27" t="str">
        <f t="shared" si="1"/>
        <v>2013, Round 3, Pick 3</v>
      </c>
    </row>
    <row r="425">
      <c r="A425" s="14" t="s">
        <v>6229</v>
      </c>
      <c r="B425" s="14">
        <v>2013.0</v>
      </c>
      <c r="C425" s="14" t="s">
        <v>5695</v>
      </c>
      <c r="D425" s="47">
        <v>3.0</v>
      </c>
      <c r="E425" s="47">
        <v>4.0</v>
      </c>
      <c r="F425" s="48" t="s">
        <v>4634</v>
      </c>
      <c r="G425" s="27" t="s">
        <v>4704</v>
      </c>
      <c r="H425" s="27" t="str">
        <f t="shared" si="1"/>
        <v>2013, Round 3, Pick 4</v>
      </c>
    </row>
    <row r="426">
      <c r="A426" s="14" t="s">
        <v>6230</v>
      </c>
      <c r="B426" s="14">
        <v>2013.0</v>
      </c>
      <c r="C426" s="14" t="s">
        <v>5695</v>
      </c>
      <c r="D426" s="47">
        <v>3.0</v>
      </c>
      <c r="E426" s="47">
        <v>5.0</v>
      </c>
      <c r="F426" s="48" t="s">
        <v>6111</v>
      </c>
      <c r="G426" s="27" t="s">
        <v>5687</v>
      </c>
      <c r="H426" s="27" t="str">
        <f t="shared" si="1"/>
        <v>2013, Round 3, Pick 5</v>
      </c>
    </row>
    <row r="427">
      <c r="A427" s="14" t="s">
        <v>6231</v>
      </c>
      <c r="B427" s="14">
        <v>2013.0</v>
      </c>
      <c r="C427" s="14" t="s">
        <v>5695</v>
      </c>
      <c r="D427" s="47">
        <v>3.0</v>
      </c>
      <c r="E427" s="47">
        <v>6.0</v>
      </c>
      <c r="F427" s="48" t="s">
        <v>4733</v>
      </c>
      <c r="G427" s="27" t="s">
        <v>4946</v>
      </c>
      <c r="H427" s="27" t="str">
        <f t="shared" si="1"/>
        <v>2013, Round 3, Pick 6</v>
      </c>
    </row>
    <row r="428">
      <c r="A428" s="14" t="s">
        <v>6232</v>
      </c>
      <c r="B428" s="14">
        <v>2013.0</v>
      </c>
      <c r="C428" s="14" t="s">
        <v>5695</v>
      </c>
      <c r="D428" s="47">
        <v>3.0</v>
      </c>
      <c r="E428" s="47">
        <v>7.0</v>
      </c>
      <c r="F428" s="48" t="s">
        <v>4632</v>
      </c>
      <c r="G428" s="27" t="s">
        <v>4946</v>
      </c>
      <c r="H428" s="27" t="str">
        <f t="shared" si="1"/>
        <v>2013, Round 3, Pick 7</v>
      </c>
    </row>
    <row r="429">
      <c r="A429" s="14" t="s">
        <v>6233</v>
      </c>
      <c r="B429" s="14">
        <v>2013.0</v>
      </c>
      <c r="C429" s="14" t="s">
        <v>5695</v>
      </c>
      <c r="D429" s="47">
        <v>3.0</v>
      </c>
      <c r="E429" s="47">
        <v>8.0</v>
      </c>
      <c r="F429" s="48" t="s">
        <v>6025</v>
      </c>
      <c r="G429" s="27" t="s">
        <v>5732</v>
      </c>
      <c r="H429" s="27" t="str">
        <f t="shared" si="1"/>
        <v>2013, Round 3, Pick 8</v>
      </c>
    </row>
    <row r="430">
      <c r="A430" s="14" t="s">
        <v>6234</v>
      </c>
      <c r="B430" s="14">
        <v>2013.0</v>
      </c>
      <c r="C430" s="14" t="s">
        <v>5695</v>
      </c>
      <c r="D430" s="47">
        <v>3.0</v>
      </c>
      <c r="E430" s="47">
        <v>9.0</v>
      </c>
      <c r="F430" s="48" t="s">
        <v>4638</v>
      </c>
      <c r="G430" s="27" t="s">
        <v>5698</v>
      </c>
      <c r="H430" s="27" t="str">
        <f t="shared" si="1"/>
        <v>2013, Round 3, Pick 9</v>
      </c>
    </row>
    <row r="431">
      <c r="A431" s="14" t="s">
        <v>6235</v>
      </c>
      <c r="B431" s="14">
        <v>2013.0</v>
      </c>
      <c r="C431" s="14" t="s">
        <v>5695</v>
      </c>
      <c r="D431" s="47">
        <v>3.0</v>
      </c>
      <c r="E431" s="47">
        <v>10.0</v>
      </c>
      <c r="F431" s="48" t="s">
        <v>4648</v>
      </c>
      <c r="G431" s="27" t="s">
        <v>6236</v>
      </c>
      <c r="H431" s="27" t="str">
        <f t="shared" si="1"/>
        <v>2013, Round 3, Pick 10</v>
      </c>
    </row>
    <row r="432">
      <c r="A432" s="14" t="s">
        <v>6237</v>
      </c>
      <c r="B432" s="14">
        <v>2013.0</v>
      </c>
      <c r="C432" s="14" t="s">
        <v>5695</v>
      </c>
      <c r="D432" s="47">
        <v>3.0</v>
      </c>
      <c r="E432" s="47">
        <v>11.0</v>
      </c>
      <c r="F432" s="48" t="s">
        <v>4680</v>
      </c>
      <c r="G432" s="27" t="s">
        <v>4846</v>
      </c>
      <c r="H432" s="27" t="str">
        <f t="shared" si="1"/>
        <v>2013, Round 3, Pick 11</v>
      </c>
    </row>
    <row r="433">
      <c r="A433" s="14" t="s">
        <v>6238</v>
      </c>
      <c r="B433" s="14">
        <v>2013.0</v>
      </c>
      <c r="C433" s="14" t="s">
        <v>5695</v>
      </c>
      <c r="D433" s="47">
        <v>3.0</v>
      </c>
      <c r="E433" s="47">
        <v>12.0</v>
      </c>
      <c r="F433" s="48" t="s">
        <v>4630</v>
      </c>
      <c r="G433" s="27" t="s">
        <v>5966</v>
      </c>
      <c r="H433" s="27" t="str">
        <f t="shared" si="1"/>
        <v>2013, Round 3, Pick 12</v>
      </c>
    </row>
    <row r="434">
      <c r="A434" s="14" t="s">
        <v>6239</v>
      </c>
      <c r="B434" s="14">
        <v>2012.0</v>
      </c>
      <c r="C434" s="14" t="s">
        <v>5664</v>
      </c>
      <c r="D434" s="47">
        <v>1.0</v>
      </c>
      <c r="E434" s="47">
        <v>1.0</v>
      </c>
      <c r="F434" s="48" t="s">
        <v>4648</v>
      </c>
      <c r="G434" s="27" t="s">
        <v>4804</v>
      </c>
      <c r="H434" s="27" t="str">
        <f t="shared" si="1"/>
        <v>2012, Round 1, Pick 1</v>
      </c>
    </row>
    <row r="435">
      <c r="A435" s="14" t="s">
        <v>6240</v>
      </c>
      <c r="B435" s="14">
        <v>2012.0</v>
      </c>
      <c r="C435" s="14" t="s">
        <v>5664</v>
      </c>
      <c r="D435" s="47">
        <v>1.0</v>
      </c>
      <c r="E435" s="47">
        <v>2.0</v>
      </c>
      <c r="F435" s="48" t="s">
        <v>4733</v>
      </c>
      <c r="G435" s="27" t="s">
        <v>4763</v>
      </c>
      <c r="H435" s="27" t="str">
        <f t="shared" si="1"/>
        <v>2012, Round 1, Pick 2</v>
      </c>
    </row>
    <row r="436">
      <c r="A436" s="14" t="s">
        <v>6241</v>
      </c>
      <c r="B436" s="14">
        <v>2012.0</v>
      </c>
      <c r="C436" s="14" t="s">
        <v>5664</v>
      </c>
      <c r="D436" s="47">
        <v>1.0</v>
      </c>
      <c r="E436" s="47">
        <v>3.0</v>
      </c>
      <c r="F436" s="48" t="s">
        <v>4630</v>
      </c>
      <c r="G436" s="27" t="s">
        <v>4732</v>
      </c>
      <c r="H436" s="27" t="str">
        <f t="shared" si="1"/>
        <v>2012, Round 1, Pick 3</v>
      </c>
    </row>
    <row r="437">
      <c r="A437" s="14" t="s">
        <v>6242</v>
      </c>
      <c r="B437" s="14">
        <v>2012.0</v>
      </c>
      <c r="C437" s="14" t="s">
        <v>5664</v>
      </c>
      <c r="D437" s="47">
        <v>1.0</v>
      </c>
      <c r="E437" s="47">
        <v>4.0</v>
      </c>
      <c r="F437" s="48" t="s">
        <v>6111</v>
      </c>
      <c r="G437" s="27" t="s">
        <v>4763</v>
      </c>
      <c r="H437" s="27" t="str">
        <f t="shared" si="1"/>
        <v>2012, Round 1, Pick 4</v>
      </c>
    </row>
    <row r="438">
      <c r="A438" s="14" t="s">
        <v>6243</v>
      </c>
      <c r="B438" s="14">
        <v>2012.0</v>
      </c>
      <c r="C438" s="14" t="s">
        <v>5664</v>
      </c>
      <c r="D438" s="47">
        <v>1.0</v>
      </c>
      <c r="E438" s="47">
        <v>5.0</v>
      </c>
      <c r="F438" s="48" t="s">
        <v>6244</v>
      </c>
      <c r="G438" s="27" t="s">
        <v>6061</v>
      </c>
      <c r="H438" s="27" t="str">
        <f t="shared" si="1"/>
        <v>2012, Round 1, Pick 5</v>
      </c>
    </row>
    <row r="439">
      <c r="A439" s="14" t="s">
        <v>6245</v>
      </c>
      <c r="B439" s="14">
        <v>2012.0</v>
      </c>
      <c r="C439" s="14" t="s">
        <v>5664</v>
      </c>
      <c r="D439" s="47">
        <v>1.0</v>
      </c>
      <c r="E439" s="47">
        <v>6.0</v>
      </c>
      <c r="F439" s="48" t="s">
        <v>4650</v>
      </c>
      <c r="G439" s="27" t="s">
        <v>4797</v>
      </c>
      <c r="H439" s="27" t="str">
        <f t="shared" si="1"/>
        <v>2012, Round 1, Pick 6</v>
      </c>
    </row>
    <row r="440">
      <c r="A440" s="14" t="s">
        <v>6246</v>
      </c>
      <c r="B440" s="14">
        <v>2012.0</v>
      </c>
      <c r="C440" s="14" t="s">
        <v>5664</v>
      </c>
      <c r="D440" s="47">
        <v>1.0</v>
      </c>
      <c r="E440" s="47">
        <v>7.0</v>
      </c>
      <c r="F440" s="48" t="s">
        <v>4628</v>
      </c>
      <c r="G440" s="27" t="s">
        <v>4763</v>
      </c>
      <c r="H440" s="27" t="str">
        <f t="shared" si="1"/>
        <v>2012, Round 1, Pick 7</v>
      </c>
    </row>
    <row r="441">
      <c r="A441" s="14" t="s">
        <v>6247</v>
      </c>
      <c r="B441" s="14">
        <v>2012.0</v>
      </c>
      <c r="C441" s="14" t="s">
        <v>5664</v>
      </c>
      <c r="D441" s="47">
        <v>1.0</v>
      </c>
      <c r="E441" s="47">
        <v>8.0</v>
      </c>
      <c r="F441" s="48" t="s">
        <v>4640</v>
      </c>
      <c r="G441" s="27" t="s">
        <v>4732</v>
      </c>
      <c r="H441" s="27" t="str">
        <f t="shared" si="1"/>
        <v>2012, Round 1, Pick 8</v>
      </c>
    </row>
    <row r="442">
      <c r="A442" s="14" t="s">
        <v>6248</v>
      </c>
      <c r="B442" s="14">
        <v>2012.0</v>
      </c>
      <c r="C442" s="14" t="s">
        <v>5664</v>
      </c>
      <c r="D442" s="47">
        <v>1.0</v>
      </c>
      <c r="E442" s="47">
        <v>9.0</v>
      </c>
      <c r="F442" s="48" t="s">
        <v>4680</v>
      </c>
      <c r="G442" s="27" t="s">
        <v>4953</v>
      </c>
      <c r="H442" s="27" t="str">
        <f t="shared" si="1"/>
        <v>2012, Round 1, Pick 9</v>
      </c>
    </row>
    <row r="443">
      <c r="A443" s="14" t="s">
        <v>6249</v>
      </c>
      <c r="B443" s="14">
        <v>2012.0</v>
      </c>
      <c r="C443" s="14" t="s">
        <v>5664</v>
      </c>
      <c r="D443" s="47">
        <v>1.0</v>
      </c>
      <c r="E443" s="47">
        <v>10.0</v>
      </c>
      <c r="F443" s="48" t="s">
        <v>4640</v>
      </c>
      <c r="G443" s="27" t="s">
        <v>4813</v>
      </c>
      <c r="H443" s="27" t="str">
        <f t="shared" si="1"/>
        <v>2012, Round 1, Pick 10</v>
      </c>
    </row>
    <row r="444">
      <c r="A444" s="14" t="s">
        <v>6250</v>
      </c>
      <c r="B444" s="14">
        <v>2012.0</v>
      </c>
      <c r="C444" s="14" t="s">
        <v>5664</v>
      </c>
      <c r="D444" s="47">
        <v>1.0</v>
      </c>
      <c r="E444" s="47">
        <v>11.0</v>
      </c>
      <c r="F444" s="48" t="s">
        <v>4638</v>
      </c>
      <c r="G444" s="27" t="s">
        <v>5133</v>
      </c>
      <c r="H444" s="27" t="str">
        <f t="shared" si="1"/>
        <v>2012, Round 1, Pick 11</v>
      </c>
    </row>
    <row r="445">
      <c r="A445" s="14" t="s">
        <v>6251</v>
      </c>
      <c r="B445" s="14">
        <v>2012.0</v>
      </c>
      <c r="C445" s="14" t="s">
        <v>5664</v>
      </c>
      <c r="D445" s="47">
        <v>1.0</v>
      </c>
      <c r="E445" s="47">
        <v>12.0</v>
      </c>
      <c r="F445" s="48" t="s">
        <v>4630</v>
      </c>
      <c r="G445" s="27" t="s">
        <v>4693</v>
      </c>
      <c r="H445" s="27" t="str">
        <f t="shared" si="1"/>
        <v>2012, Round 1, Pick 12</v>
      </c>
    </row>
    <row r="446">
      <c r="A446" s="14" t="s">
        <v>6252</v>
      </c>
      <c r="B446" s="14">
        <v>2012.0</v>
      </c>
      <c r="C446" s="14" t="s">
        <v>5680</v>
      </c>
      <c r="D446" s="47">
        <v>2.0</v>
      </c>
      <c r="E446" s="47">
        <v>1.0</v>
      </c>
      <c r="F446" s="48" t="s">
        <v>4648</v>
      </c>
      <c r="G446" s="27" t="s">
        <v>6253</v>
      </c>
      <c r="H446" s="27" t="str">
        <f t="shared" si="1"/>
        <v>2012, Round 2, Pick 1</v>
      </c>
    </row>
    <row r="447">
      <c r="A447" s="14" t="s">
        <v>6254</v>
      </c>
      <c r="B447" s="14">
        <v>2012.0</v>
      </c>
      <c r="C447" s="14" t="s">
        <v>5680</v>
      </c>
      <c r="D447" s="47">
        <v>2.0</v>
      </c>
      <c r="E447" s="47">
        <v>2.0</v>
      </c>
      <c r="F447" s="48" t="s">
        <v>4632</v>
      </c>
      <c r="G447" s="27" t="s">
        <v>4713</v>
      </c>
      <c r="H447" s="27" t="str">
        <f t="shared" si="1"/>
        <v>2012, Round 2, Pick 2</v>
      </c>
    </row>
    <row r="448">
      <c r="A448" s="14" t="s">
        <v>6255</v>
      </c>
      <c r="B448" s="14">
        <v>2012.0</v>
      </c>
      <c r="C448" s="14" t="s">
        <v>5680</v>
      </c>
      <c r="D448" s="47">
        <v>2.0</v>
      </c>
      <c r="E448" s="47">
        <v>3.0</v>
      </c>
      <c r="F448" s="48" t="s">
        <v>4648</v>
      </c>
      <c r="G448" s="27" t="s">
        <v>4728</v>
      </c>
      <c r="H448" s="27" t="str">
        <f t="shared" si="1"/>
        <v>2012, Round 2, Pick 3</v>
      </c>
    </row>
    <row r="449">
      <c r="A449" s="14" t="s">
        <v>6256</v>
      </c>
      <c r="B449" s="14">
        <v>2012.0</v>
      </c>
      <c r="C449" s="14" t="s">
        <v>5680</v>
      </c>
      <c r="D449" s="47">
        <v>2.0</v>
      </c>
      <c r="E449" s="47">
        <v>4.0</v>
      </c>
      <c r="F449" s="48" t="s">
        <v>4648</v>
      </c>
      <c r="G449" s="27" t="s">
        <v>4709</v>
      </c>
      <c r="H449" s="27" t="str">
        <f t="shared" si="1"/>
        <v>2012, Round 2, Pick 4</v>
      </c>
    </row>
    <row r="450">
      <c r="A450" s="14" t="s">
        <v>6257</v>
      </c>
      <c r="B450" s="14">
        <v>2012.0</v>
      </c>
      <c r="C450" s="14" t="s">
        <v>5680</v>
      </c>
      <c r="D450" s="47">
        <v>2.0</v>
      </c>
      <c r="E450" s="47">
        <v>5.0</v>
      </c>
      <c r="F450" s="48" t="s">
        <v>6111</v>
      </c>
      <c r="G450" s="27" t="s">
        <v>6061</v>
      </c>
      <c r="H450" s="27" t="str">
        <f t="shared" si="1"/>
        <v>2012, Round 2, Pick 5</v>
      </c>
    </row>
    <row r="451">
      <c r="A451" s="14" t="s">
        <v>6258</v>
      </c>
      <c r="B451" s="14">
        <v>2012.0</v>
      </c>
      <c r="C451" s="14" t="s">
        <v>5680</v>
      </c>
      <c r="D451" s="47">
        <v>2.0</v>
      </c>
      <c r="E451" s="47">
        <v>6.0</v>
      </c>
      <c r="F451" s="48" t="s">
        <v>4630</v>
      </c>
      <c r="G451" s="27" t="s">
        <v>6054</v>
      </c>
      <c r="H451" s="27" t="str">
        <f t="shared" si="1"/>
        <v>2012, Round 2, Pick 6</v>
      </c>
    </row>
    <row r="452">
      <c r="A452" s="14" t="s">
        <v>6259</v>
      </c>
      <c r="B452" s="14">
        <v>2012.0</v>
      </c>
      <c r="C452" s="14" t="s">
        <v>5680</v>
      </c>
      <c r="D452" s="47">
        <v>2.0</v>
      </c>
      <c r="E452" s="47">
        <v>7.0</v>
      </c>
      <c r="F452" s="48" t="s">
        <v>4630</v>
      </c>
      <c r="G452" s="27" t="s">
        <v>5007</v>
      </c>
      <c r="H452" s="27" t="str">
        <f t="shared" si="1"/>
        <v>2012, Round 2, Pick 7</v>
      </c>
    </row>
    <row r="453">
      <c r="A453" s="14" t="s">
        <v>6260</v>
      </c>
      <c r="B453" s="14">
        <v>2012.0</v>
      </c>
      <c r="C453" s="14" t="s">
        <v>5680</v>
      </c>
      <c r="D453" s="47">
        <v>2.0</v>
      </c>
      <c r="E453" s="47">
        <v>8.0</v>
      </c>
      <c r="F453" s="48" t="s">
        <v>4630</v>
      </c>
      <c r="G453" s="27" t="s">
        <v>6261</v>
      </c>
      <c r="H453" s="27" t="str">
        <f t="shared" si="1"/>
        <v>2012, Round 2, Pick 8</v>
      </c>
    </row>
    <row r="454">
      <c r="A454" s="14" t="s">
        <v>6262</v>
      </c>
      <c r="B454" s="14">
        <v>2012.0</v>
      </c>
      <c r="C454" s="14" t="s">
        <v>5680</v>
      </c>
      <c r="D454" s="47">
        <v>2.0</v>
      </c>
      <c r="E454" s="47">
        <v>9.0</v>
      </c>
      <c r="F454" s="48" t="s">
        <v>4680</v>
      </c>
      <c r="G454" s="27" t="s">
        <v>6263</v>
      </c>
      <c r="H454" s="27" t="str">
        <f t="shared" si="1"/>
        <v>2012, Round 2, Pick 9</v>
      </c>
    </row>
    <row r="455">
      <c r="A455" s="14" t="s">
        <v>6264</v>
      </c>
      <c r="B455" s="14">
        <v>2012.0</v>
      </c>
      <c r="C455" s="14" t="s">
        <v>5680</v>
      </c>
      <c r="D455" s="47">
        <v>2.0</v>
      </c>
      <c r="E455" s="47">
        <v>10.0</v>
      </c>
      <c r="F455" s="48" t="s">
        <v>4733</v>
      </c>
      <c r="G455" s="27" t="s">
        <v>6013</v>
      </c>
      <c r="H455" s="27" t="str">
        <f t="shared" si="1"/>
        <v>2012, Round 2, Pick 10</v>
      </c>
    </row>
    <row r="456">
      <c r="A456" s="14" t="s">
        <v>6265</v>
      </c>
      <c r="B456" s="14">
        <v>2012.0</v>
      </c>
      <c r="C456" s="14" t="s">
        <v>5680</v>
      </c>
      <c r="D456" s="47">
        <v>2.0</v>
      </c>
      <c r="E456" s="47">
        <v>11.0</v>
      </c>
      <c r="F456" s="48" t="s">
        <v>4634</v>
      </c>
      <c r="G456" s="27" t="s">
        <v>6046</v>
      </c>
      <c r="H456" s="27" t="str">
        <f t="shared" si="1"/>
        <v>2012, Round 2, Pick 11</v>
      </c>
    </row>
    <row r="457">
      <c r="A457" s="14" t="s">
        <v>6266</v>
      </c>
      <c r="B457" s="14">
        <v>2012.0</v>
      </c>
      <c r="C457" s="14" t="s">
        <v>5680</v>
      </c>
      <c r="D457" s="47">
        <v>2.0</v>
      </c>
      <c r="E457" s="47">
        <v>12.0</v>
      </c>
      <c r="F457" s="48" t="s">
        <v>4650</v>
      </c>
      <c r="G457" s="27" t="s">
        <v>5822</v>
      </c>
      <c r="H457" s="27" t="str">
        <f t="shared" si="1"/>
        <v>2012, Round 2, Pick 12</v>
      </c>
    </row>
    <row r="458">
      <c r="A458" s="14" t="s">
        <v>6267</v>
      </c>
      <c r="B458" s="14">
        <v>2012.0</v>
      </c>
      <c r="C458" s="14" t="s">
        <v>5695</v>
      </c>
      <c r="D458" s="47">
        <v>3.0</v>
      </c>
      <c r="E458" s="47">
        <v>1.0</v>
      </c>
      <c r="F458" s="48" t="s">
        <v>6111</v>
      </c>
      <c r="G458" s="27" t="s">
        <v>4763</v>
      </c>
      <c r="H458" s="27" t="str">
        <f t="shared" si="1"/>
        <v>2012, Round 3, Pick 1</v>
      </c>
    </row>
    <row r="459">
      <c r="A459" s="14" t="s">
        <v>6268</v>
      </c>
      <c r="B459" s="14">
        <v>2012.0</v>
      </c>
      <c r="C459" s="14" t="s">
        <v>5695</v>
      </c>
      <c r="D459" s="47">
        <v>3.0</v>
      </c>
      <c r="E459" s="47">
        <v>2.0</v>
      </c>
      <c r="F459" s="48" t="s">
        <v>4640</v>
      </c>
      <c r="G459" s="27" t="s">
        <v>4767</v>
      </c>
      <c r="H459" s="27" t="str">
        <f t="shared" si="1"/>
        <v>2012, Round 3, Pick 2</v>
      </c>
    </row>
    <row r="460">
      <c r="A460" s="14" t="s">
        <v>6269</v>
      </c>
      <c r="B460" s="14">
        <v>2012.0</v>
      </c>
      <c r="C460" s="14" t="s">
        <v>5695</v>
      </c>
      <c r="D460" s="47">
        <v>3.0</v>
      </c>
      <c r="E460" s="47">
        <v>3.0</v>
      </c>
      <c r="F460" s="48" t="s">
        <v>4634</v>
      </c>
      <c r="G460" s="27" t="s">
        <v>4709</v>
      </c>
      <c r="H460" s="27" t="str">
        <f t="shared" si="1"/>
        <v>2012, Round 3, Pick 3</v>
      </c>
    </row>
    <row r="461">
      <c r="A461" s="14" t="s">
        <v>6270</v>
      </c>
      <c r="B461" s="14">
        <v>2012.0</v>
      </c>
      <c r="C461" s="14" t="s">
        <v>5695</v>
      </c>
      <c r="D461" s="47">
        <v>3.0</v>
      </c>
      <c r="E461" s="47">
        <v>4.0</v>
      </c>
      <c r="F461" s="48" t="s">
        <v>4648</v>
      </c>
      <c r="G461" s="27" t="s">
        <v>4728</v>
      </c>
      <c r="H461" s="27" t="str">
        <f t="shared" si="1"/>
        <v>2012, Round 3, Pick 4</v>
      </c>
    </row>
    <row r="462">
      <c r="A462" s="14" t="s">
        <v>6271</v>
      </c>
      <c r="B462" s="14">
        <v>2012.0</v>
      </c>
      <c r="C462" s="14" t="s">
        <v>5695</v>
      </c>
      <c r="D462" s="47">
        <v>3.0</v>
      </c>
      <c r="E462" s="47">
        <v>5.0</v>
      </c>
      <c r="F462" s="48" t="s">
        <v>6111</v>
      </c>
      <c r="G462" s="27" t="s">
        <v>4767</v>
      </c>
      <c r="H462" s="27" t="str">
        <f t="shared" si="1"/>
        <v>2012, Round 3, Pick 5</v>
      </c>
    </row>
    <row r="463">
      <c r="A463" s="14" t="s">
        <v>6272</v>
      </c>
      <c r="B463" s="14">
        <v>2012.0</v>
      </c>
      <c r="C463" s="14" t="s">
        <v>5695</v>
      </c>
      <c r="D463" s="47">
        <v>3.0</v>
      </c>
      <c r="E463" s="47">
        <v>6.0</v>
      </c>
      <c r="F463" s="48" t="s">
        <v>4650</v>
      </c>
      <c r="G463" s="27" t="s">
        <v>4921</v>
      </c>
      <c r="H463" s="27" t="str">
        <f t="shared" si="1"/>
        <v>2012, Round 3, Pick 6</v>
      </c>
    </row>
    <row r="464">
      <c r="A464" s="14" t="s">
        <v>6273</v>
      </c>
      <c r="B464" s="14">
        <v>2012.0</v>
      </c>
      <c r="C464" s="14" t="s">
        <v>5695</v>
      </c>
      <c r="D464" s="47">
        <v>3.0</v>
      </c>
      <c r="E464" s="47">
        <v>7.0</v>
      </c>
      <c r="F464" s="48" t="s">
        <v>4630</v>
      </c>
      <c r="G464" s="27" t="s">
        <v>4873</v>
      </c>
      <c r="H464" s="27" t="str">
        <f t="shared" si="1"/>
        <v>2012, Round 3, Pick 7</v>
      </c>
    </row>
    <row r="465">
      <c r="A465" s="14" t="s">
        <v>6274</v>
      </c>
      <c r="B465" s="14">
        <v>2012.0</v>
      </c>
      <c r="C465" s="14" t="s">
        <v>5695</v>
      </c>
      <c r="D465" s="47">
        <v>3.0</v>
      </c>
      <c r="E465" s="47">
        <v>8.0</v>
      </c>
      <c r="F465" s="48" t="s">
        <v>4632</v>
      </c>
      <c r="G465" s="27" t="s">
        <v>5145</v>
      </c>
      <c r="H465" s="27" t="str">
        <f t="shared" si="1"/>
        <v>2012, Round 3, Pick 8</v>
      </c>
    </row>
    <row r="466">
      <c r="A466" s="14" t="s">
        <v>6275</v>
      </c>
      <c r="B466" s="14">
        <v>2012.0</v>
      </c>
      <c r="C466" s="14" t="s">
        <v>5695</v>
      </c>
      <c r="D466" s="47">
        <v>3.0</v>
      </c>
      <c r="E466" s="47">
        <v>9.0</v>
      </c>
      <c r="F466" s="48" t="s">
        <v>4650</v>
      </c>
      <c r="G466" s="27" t="s">
        <v>4759</v>
      </c>
      <c r="H466" s="27" t="str">
        <f t="shared" si="1"/>
        <v>2012, Round 3, Pick 9</v>
      </c>
    </row>
    <row r="467">
      <c r="A467" s="14" t="s">
        <v>6276</v>
      </c>
      <c r="B467" s="14">
        <v>2012.0</v>
      </c>
      <c r="C467" s="14" t="s">
        <v>5695</v>
      </c>
      <c r="D467" s="47">
        <v>3.0</v>
      </c>
      <c r="E467" s="47">
        <v>10.0</v>
      </c>
      <c r="F467" s="48" t="s">
        <v>4638</v>
      </c>
      <c r="G467" s="27" t="s">
        <v>6277</v>
      </c>
      <c r="H467" s="27" t="str">
        <f t="shared" si="1"/>
        <v>2012, Round 3, Pick 10</v>
      </c>
    </row>
    <row r="468">
      <c r="A468" s="14" t="s">
        <v>6278</v>
      </c>
      <c r="B468" s="14">
        <v>2012.0</v>
      </c>
      <c r="C468" s="14" t="s">
        <v>5695</v>
      </c>
      <c r="D468" s="47">
        <v>3.0</v>
      </c>
      <c r="E468" s="47">
        <v>11.0</v>
      </c>
      <c r="F468" s="48" t="s">
        <v>4640</v>
      </c>
      <c r="G468" s="27" t="s">
        <v>4873</v>
      </c>
      <c r="H468" s="27" t="str">
        <f t="shared" si="1"/>
        <v>2012, Round 3, Pick 11</v>
      </c>
    </row>
    <row r="469">
      <c r="A469" s="14" t="s">
        <v>6279</v>
      </c>
      <c r="B469" s="14">
        <v>2012.0</v>
      </c>
      <c r="C469" s="14" t="s">
        <v>5695</v>
      </c>
      <c r="D469" s="47">
        <v>3.0</v>
      </c>
      <c r="E469" s="47">
        <v>12.0</v>
      </c>
      <c r="F469" s="48" t="s">
        <v>4628</v>
      </c>
      <c r="G469" s="27" t="s">
        <v>5007</v>
      </c>
      <c r="H469" s="27" t="str">
        <f t="shared" si="1"/>
        <v>2012, Round 3, Pick 12</v>
      </c>
    </row>
    <row r="470">
      <c r="A470" s="14" t="s">
        <v>6280</v>
      </c>
      <c r="B470" s="14">
        <v>2011.0</v>
      </c>
      <c r="C470" s="14" t="s">
        <v>5664</v>
      </c>
      <c r="D470" s="47">
        <v>1.0</v>
      </c>
      <c r="E470" s="47">
        <v>1.0</v>
      </c>
      <c r="F470" s="48" t="s">
        <v>4630</v>
      </c>
      <c r="G470" s="27" t="s">
        <v>4713</v>
      </c>
      <c r="H470" s="27" t="str">
        <f t="shared" si="1"/>
        <v>2011, Round 1, Pick 1</v>
      </c>
    </row>
    <row r="471">
      <c r="A471" s="14" t="s">
        <v>6281</v>
      </c>
      <c r="B471" s="14">
        <v>2011.0</v>
      </c>
      <c r="C471" s="14" t="s">
        <v>5664</v>
      </c>
      <c r="D471" s="47">
        <v>1.0</v>
      </c>
      <c r="E471" s="47">
        <v>2.0</v>
      </c>
      <c r="F471" s="48" t="s">
        <v>6111</v>
      </c>
      <c r="G471" s="27" t="s">
        <v>4786</v>
      </c>
      <c r="H471" s="27" t="str">
        <f t="shared" si="1"/>
        <v>2011, Round 1, Pick 2</v>
      </c>
    </row>
    <row r="472">
      <c r="A472" s="14" t="s">
        <v>6282</v>
      </c>
      <c r="B472" s="14">
        <v>2011.0</v>
      </c>
      <c r="C472" s="14" t="s">
        <v>5664</v>
      </c>
      <c r="D472" s="47">
        <v>1.0</v>
      </c>
      <c r="E472" s="47">
        <v>3.0</v>
      </c>
      <c r="F472" s="48" t="s">
        <v>4634</v>
      </c>
      <c r="G472" s="27" t="s">
        <v>5007</v>
      </c>
      <c r="H472" s="27" t="str">
        <f t="shared" si="1"/>
        <v>2011, Round 1, Pick 3</v>
      </c>
    </row>
    <row r="473">
      <c r="A473" s="14" t="s">
        <v>6283</v>
      </c>
      <c r="B473" s="14">
        <v>2011.0</v>
      </c>
      <c r="C473" s="14" t="s">
        <v>5664</v>
      </c>
      <c r="D473" s="47">
        <v>1.0</v>
      </c>
      <c r="E473" s="47">
        <v>4.0</v>
      </c>
      <c r="F473" s="48" t="s">
        <v>4630</v>
      </c>
      <c r="G473" s="27" t="s">
        <v>6284</v>
      </c>
      <c r="H473" s="27" t="str">
        <f t="shared" si="1"/>
        <v>2011, Round 1, Pick 4</v>
      </c>
    </row>
    <row r="474">
      <c r="A474" s="14" t="s">
        <v>6285</v>
      </c>
      <c r="B474" s="14">
        <v>2011.0</v>
      </c>
      <c r="C474" s="14" t="s">
        <v>5664</v>
      </c>
      <c r="D474" s="47">
        <v>1.0</v>
      </c>
      <c r="E474" s="47">
        <v>5.0</v>
      </c>
      <c r="F474" s="48" t="s">
        <v>4648</v>
      </c>
      <c r="G474" s="27" t="s">
        <v>4797</v>
      </c>
      <c r="H474" s="27" t="str">
        <f t="shared" si="1"/>
        <v>2011, Round 1, Pick 5</v>
      </c>
    </row>
    <row r="475">
      <c r="A475" s="14" t="s">
        <v>6286</v>
      </c>
      <c r="B475" s="14">
        <v>2011.0</v>
      </c>
      <c r="C475" s="14" t="s">
        <v>5664</v>
      </c>
      <c r="D475" s="47">
        <v>1.0</v>
      </c>
      <c r="E475" s="47">
        <v>6.0</v>
      </c>
      <c r="F475" s="48" t="s">
        <v>6244</v>
      </c>
      <c r="G475" s="27" t="s">
        <v>5732</v>
      </c>
      <c r="H475" s="27" t="str">
        <f t="shared" si="1"/>
        <v>2011, Round 1, Pick 6</v>
      </c>
    </row>
    <row r="476">
      <c r="A476" s="14" t="s">
        <v>6287</v>
      </c>
      <c r="B476" s="14">
        <v>2011.0</v>
      </c>
      <c r="C476" s="14" t="s">
        <v>5664</v>
      </c>
      <c r="D476" s="47">
        <v>1.0</v>
      </c>
      <c r="E476" s="47">
        <v>7.0</v>
      </c>
      <c r="F476" s="48" t="s">
        <v>6111</v>
      </c>
      <c r="G476" s="27" t="s">
        <v>4804</v>
      </c>
      <c r="H476" s="27" t="str">
        <f t="shared" si="1"/>
        <v>2011, Round 1, Pick 7</v>
      </c>
    </row>
    <row r="477">
      <c r="A477" s="14" t="s">
        <v>6288</v>
      </c>
      <c r="B477" s="14">
        <v>2011.0</v>
      </c>
      <c r="C477" s="14" t="s">
        <v>5664</v>
      </c>
      <c r="D477" s="47">
        <v>1.0</v>
      </c>
      <c r="E477" s="47">
        <v>8.0</v>
      </c>
      <c r="F477" s="48" t="s">
        <v>6289</v>
      </c>
      <c r="G477" s="27" t="s">
        <v>6284</v>
      </c>
      <c r="H477" s="27" t="str">
        <f t="shared" si="1"/>
        <v>2011, Round 1, Pick 8</v>
      </c>
    </row>
    <row r="478">
      <c r="A478" s="14" t="s">
        <v>6290</v>
      </c>
      <c r="B478" s="14">
        <v>2011.0</v>
      </c>
      <c r="C478" s="14" t="s">
        <v>5664</v>
      </c>
      <c r="D478" s="47">
        <v>1.0</v>
      </c>
      <c r="E478" s="47">
        <v>9.0</v>
      </c>
      <c r="F478" s="48" t="s">
        <v>4638</v>
      </c>
      <c r="G478" s="27" t="s">
        <v>4804</v>
      </c>
      <c r="H478" s="27" t="str">
        <f t="shared" si="1"/>
        <v>2011, Round 1, Pick 9</v>
      </c>
    </row>
    <row r="479">
      <c r="A479" s="14" t="s">
        <v>6291</v>
      </c>
      <c r="B479" s="14">
        <v>2011.0</v>
      </c>
      <c r="C479" s="14" t="s">
        <v>5664</v>
      </c>
      <c r="D479" s="47">
        <v>1.0</v>
      </c>
      <c r="E479" s="47">
        <v>10.0</v>
      </c>
      <c r="F479" s="48" t="s">
        <v>4628</v>
      </c>
      <c r="G479" s="27" t="s">
        <v>5133</v>
      </c>
      <c r="H479" s="27" t="str">
        <f t="shared" si="1"/>
        <v>2011, Round 1, Pick 10</v>
      </c>
    </row>
    <row r="480">
      <c r="A480" s="14" t="s">
        <v>6292</v>
      </c>
      <c r="B480" s="14">
        <v>2011.0</v>
      </c>
      <c r="C480" s="14" t="s">
        <v>5664</v>
      </c>
      <c r="D480" s="47">
        <v>1.0</v>
      </c>
      <c r="E480" s="47">
        <v>11.0</v>
      </c>
      <c r="F480" s="48" t="s">
        <v>4640</v>
      </c>
      <c r="G480" s="27" t="s">
        <v>4755</v>
      </c>
      <c r="H480" s="27" t="str">
        <f t="shared" si="1"/>
        <v>2011, Round 1, Pick 11</v>
      </c>
    </row>
    <row r="481">
      <c r="A481" s="14" t="s">
        <v>6293</v>
      </c>
      <c r="B481" s="14">
        <v>2011.0</v>
      </c>
      <c r="C481" s="14" t="s">
        <v>5664</v>
      </c>
      <c r="D481" s="47">
        <v>1.0</v>
      </c>
      <c r="E481" s="47">
        <v>12.0</v>
      </c>
      <c r="F481" s="48" t="s">
        <v>4733</v>
      </c>
      <c r="G481" s="27" t="s">
        <v>4850</v>
      </c>
      <c r="H481" s="27" t="str">
        <f t="shared" si="1"/>
        <v>2011, Round 1, Pick 12</v>
      </c>
    </row>
    <row r="482">
      <c r="A482" s="14" t="s">
        <v>6294</v>
      </c>
      <c r="B482" s="14">
        <v>2011.0</v>
      </c>
      <c r="C482" s="14" t="s">
        <v>5680</v>
      </c>
      <c r="D482" s="47">
        <v>2.0</v>
      </c>
      <c r="E482" s="47">
        <v>1.0</v>
      </c>
      <c r="F482" s="48" t="s">
        <v>6295</v>
      </c>
      <c r="G482" s="27" t="s">
        <v>6263</v>
      </c>
      <c r="H482" s="27" t="str">
        <f t="shared" si="1"/>
        <v>2011, Round 2, Pick 1</v>
      </c>
    </row>
    <row r="483">
      <c r="A483" s="14" t="s">
        <v>6296</v>
      </c>
      <c r="B483" s="14">
        <v>2011.0</v>
      </c>
      <c r="C483" s="14" t="s">
        <v>5680</v>
      </c>
      <c r="D483" s="47">
        <v>2.0</v>
      </c>
      <c r="E483" s="47">
        <v>2.0</v>
      </c>
      <c r="F483" s="48" t="s">
        <v>6297</v>
      </c>
      <c r="G483" s="27" t="s">
        <v>6056</v>
      </c>
      <c r="H483" s="27" t="str">
        <f t="shared" si="1"/>
        <v>2011, Round 2, Pick 2</v>
      </c>
    </row>
    <row r="484">
      <c r="A484" s="14" t="s">
        <v>6298</v>
      </c>
      <c r="B484" s="14">
        <v>2011.0</v>
      </c>
      <c r="C484" s="14" t="s">
        <v>5680</v>
      </c>
      <c r="D484" s="47">
        <v>2.0</v>
      </c>
      <c r="E484" s="47">
        <v>3.0</v>
      </c>
      <c r="F484" s="48" t="s">
        <v>4634</v>
      </c>
      <c r="G484" s="27" t="s">
        <v>6299</v>
      </c>
      <c r="H484" s="27" t="str">
        <f t="shared" si="1"/>
        <v>2011, Round 2, Pick 3</v>
      </c>
    </row>
    <row r="485">
      <c r="A485" s="14" t="s">
        <v>6300</v>
      </c>
      <c r="B485" s="14">
        <v>2011.0</v>
      </c>
      <c r="C485" s="14" t="s">
        <v>5680</v>
      </c>
      <c r="D485" s="47">
        <v>2.0</v>
      </c>
      <c r="E485" s="47">
        <v>4.0</v>
      </c>
      <c r="F485" s="48" t="s">
        <v>6301</v>
      </c>
      <c r="G485" s="27" t="s">
        <v>4709</v>
      </c>
      <c r="H485" s="27" t="str">
        <f t="shared" si="1"/>
        <v>2011, Round 2, Pick 4</v>
      </c>
    </row>
    <row r="486">
      <c r="A486" s="14" t="s">
        <v>6302</v>
      </c>
      <c r="B486" s="14">
        <v>2011.0</v>
      </c>
      <c r="C486" s="14" t="s">
        <v>5680</v>
      </c>
      <c r="D486" s="47">
        <v>2.0</v>
      </c>
      <c r="E486" s="47">
        <v>5.0</v>
      </c>
      <c r="F486" s="48" t="s">
        <v>4634</v>
      </c>
      <c r="G486" s="27" t="s">
        <v>4763</v>
      </c>
      <c r="H486" s="27" t="str">
        <f t="shared" si="1"/>
        <v>2011, Round 2, Pick 5</v>
      </c>
    </row>
    <row r="487">
      <c r="A487" s="14" t="s">
        <v>6303</v>
      </c>
      <c r="B487" s="14">
        <v>2011.0</v>
      </c>
      <c r="C487" s="14" t="s">
        <v>5680</v>
      </c>
      <c r="D487" s="47">
        <v>2.0</v>
      </c>
      <c r="E487" s="47">
        <v>6.0</v>
      </c>
      <c r="F487" s="48" t="s">
        <v>6304</v>
      </c>
      <c r="G487" s="27" t="s">
        <v>4786</v>
      </c>
      <c r="H487" s="27" t="str">
        <f t="shared" si="1"/>
        <v>2011, Round 2, Pick 6</v>
      </c>
    </row>
    <row r="488">
      <c r="A488" s="14" t="s">
        <v>6305</v>
      </c>
      <c r="B488" s="14">
        <v>2011.0</v>
      </c>
      <c r="C488" s="14" t="s">
        <v>5680</v>
      </c>
      <c r="D488" s="47">
        <v>2.0</v>
      </c>
      <c r="E488" s="47">
        <v>7.0</v>
      </c>
      <c r="F488" s="48" t="s">
        <v>4650</v>
      </c>
      <c r="G488" s="27" t="s">
        <v>5187</v>
      </c>
      <c r="H488" s="27" t="str">
        <f t="shared" si="1"/>
        <v>2011, Round 2, Pick 7</v>
      </c>
    </row>
    <row r="489">
      <c r="A489" s="14" t="s">
        <v>6306</v>
      </c>
      <c r="B489" s="14">
        <v>2011.0</v>
      </c>
      <c r="C489" s="14" t="s">
        <v>5680</v>
      </c>
      <c r="D489" s="47">
        <v>2.0</v>
      </c>
      <c r="E489" s="47">
        <v>8.0</v>
      </c>
      <c r="F489" s="48" t="s">
        <v>6244</v>
      </c>
      <c r="G489" s="27" t="s">
        <v>4709</v>
      </c>
      <c r="H489" s="27" t="str">
        <f t="shared" si="1"/>
        <v>2011, Round 2, Pick 8</v>
      </c>
    </row>
    <row r="490">
      <c r="A490" s="14" t="s">
        <v>6307</v>
      </c>
      <c r="B490" s="14">
        <v>2011.0</v>
      </c>
      <c r="C490" s="14" t="s">
        <v>5680</v>
      </c>
      <c r="D490" s="47">
        <v>2.0</v>
      </c>
      <c r="E490" s="47">
        <v>9.0</v>
      </c>
      <c r="F490" s="48" t="s">
        <v>6111</v>
      </c>
      <c r="G490" s="27" t="s">
        <v>6263</v>
      </c>
      <c r="H490" s="27" t="str">
        <f t="shared" si="1"/>
        <v>2011, Round 2, Pick 9</v>
      </c>
    </row>
    <row r="491">
      <c r="A491" s="14" t="s">
        <v>6308</v>
      </c>
      <c r="B491" s="14">
        <v>2011.0</v>
      </c>
      <c r="C491" s="14" t="s">
        <v>5680</v>
      </c>
      <c r="D491" s="47">
        <v>2.0</v>
      </c>
      <c r="E491" s="47">
        <v>10.0</v>
      </c>
      <c r="F491" s="48" t="s">
        <v>4628</v>
      </c>
      <c r="G491" s="27" t="s">
        <v>4925</v>
      </c>
      <c r="H491" s="27" t="str">
        <f t="shared" si="1"/>
        <v>2011, Round 2, Pick 10</v>
      </c>
    </row>
    <row r="492">
      <c r="A492" s="14" t="s">
        <v>6309</v>
      </c>
      <c r="B492" s="14">
        <v>2011.0</v>
      </c>
      <c r="C492" s="14" t="s">
        <v>5680</v>
      </c>
      <c r="D492" s="47">
        <v>2.0</v>
      </c>
      <c r="E492" s="47">
        <v>11.0</v>
      </c>
      <c r="F492" s="48" t="s">
        <v>4640</v>
      </c>
      <c r="G492" s="27" t="s">
        <v>4850</v>
      </c>
      <c r="H492" s="27" t="str">
        <f t="shared" si="1"/>
        <v>2011, Round 2, Pick 11</v>
      </c>
    </row>
    <row r="493">
      <c r="A493" s="14" t="s">
        <v>6310</v>
      </c>
      <c r="B493" s="14">
        <v>2011.0</v>
      </c>
      <c r="C493" s="14" t="s">
        <v>5680</v>
      </c>
      <c r="D493" s="47">
        <v>2.0</v>
      </c>
      <c r="E493" s="47">
        <v>12.0</v>
      </c>
      <c r="F493" s="48" t="s">
        <v>4733</v>
      </c>
      <c r="G493" s="27" t="s">
        <v>4943</v>
      </c>
      <c r="H493" s="27" t="str">
        <f t="shared" si="1"/>
        <v>2011, Round 2, Pick 12</v>
      </c>
    </row>
    <row r="494">
      <c r="A494" s="14" t="s">
        <v>6311</v>
      </c>
      <c r="B494" s="14">
        <v>2011.0</v>
      </c>
      <c r="C494" s="14" t="s">
        <v>5695</v>
      </c>
      <c r="D494" s="47">
        <v>3.0</v>
      </c>
      <c r="E494" s="47">
        <v>1.0</v>
      </c>
      <c r="F494" s="48" t="s">
        <v>6111</v>
      </c>
      <c r="G494" s="27" t="s">
        <v>6312</v>
      </c>
      <c r="H494" s="27" t="str">
        <f t="shared" si="1"/>
        <v>2011, Round 3, Pick 1</v>
      </c>
    </row>
    <row r="495">
      <c r="A495" s="14" t="s">
        <v>6313</v>
      </c>
      <c r="B495" s="14">
        <v>2011.0</v>
      </c>
      <c r="C495" s="14" t="s">
        <v>5695</v>
      </c>
      <c r="D495" s="47">
        <v>3.0</v>
      </c>
      <c r="E495" s="47">
        <v>2.0</v>
      </c>
      <c r="F495" s="48" t="s">
        <v>4630</v>
      </c>
      <c r="G495" s="27" t="s">
        <v>4717</v>
      </c>
      <c r="H495" s="27" t="str">
        <f t="shared" si="1"/>
        <v>2011, Round 3, Pick 2</v>
      </c>
    </row>
    <row r="496">
      <c r="A496" s="14" t="s">
        <v>6314</v>
      </c>
      <c r="B496" s="14">
        <v>2011.0</v>
      </c>
      <c r="C496" s="14" t="s">
        <v>5695</v>
      </c>
      <c r="D496" s="47">
        <v>3.0</v>
      </c>
      <c r="E496" s="47">
        <v>3.0</v>
      </c>
      <c r="F496" s="48" t="s">
        <v>4634</v>
      </c>
      <c r="G496" s="27" t="s">
        <v>5040</v>
      </c>
      <c r="H496" s="27" t="str">
        <f t="shared" si="1"/>
        <v>2011, Round 3, Pick 3</v>
      </c>
    </row>
    <row r="497">
      <c r="A497" s="14" t="s">
        <v>6315</v>
      </c>
      <c r="B497" s="14">
        <v>2011.0</v>
      </c>
      <c r="C497" s="14" t="s">
        <v>5695</v>
      </c>
      <c r="D497" s="47">
        <v>3.0</v>
      </c>
      <c r="E497" s="47">
        <v>4.0</v>
      </c>
      <c r="F497" s="48" t="s">
        <v>4680</v>
      </c>
      <c r="G497" s="27" t="s">
        <v>6316</v>
      </c>
      <c r="H497" s="27" t="str">
        <f t="shared" si="1"/>
        <v>2011, Round 3, Pick 4</v>
      </c>
    </row>
    <row r="498">
      <c r="A498" s="14" t="s">
        <v>6317</v>
      </c>
      <c r="B498" s="14">
        <v>2011.0</v>
      </c>
      <c r="C498" s="14" t="s">
        <v>5695</v>
      </c>
      <c r="D498" s="47">
        <v>3.0</v>
      </c>
      <c r="E498" s="47">
        <v>5.0</v>
      </c>
      <c r="F498" s="48" t="s">
        <v>4648</v>
      </c>
      <c r="G498" s="27" t="s">
        <v>6318</v>
      </c>
      <c r="H498" s="27" t="str">
        <f t="shared" si="1"/>
        <v>2011, Round 3, Pick 5</v>
      </c>
    </row>
    <row r="499">
      <c r="A499" s="14" t="s">
        <v>6319</v>
      </c>
      <c r="B499" s="14">
        <v>2011.0</v>
      </c>
      <c r="C499" s="14" t="s">
        <v>5695</v>
      </c>
      <c r="D499" s="47">
        <v>3.0</v>
      </c>
      <c r="E499" s="47">
        <v>6.0</v>
      </c>
      <c r="F499" s="48" t="s">
        <v>6244</v>
      </c>
      <c r="G499" s="27" t="s">
        <v>4946</v>
      </c>
      <c r="H499" s="27" t="str">
        <f t="shared" si="1"/>
        <v>2011, Round 3, Pick 6</v>
      </c>
    </row>
    <row r="500">
      <c r="A500" s="14" t="s">
        <v>6320</v>
      </c>
      <c r="B500" s="14">
        <v>2011.0</v>
      </c>
      <c r="C500" s="14" t="s">
        <v>5695</v>
      </c>
      <c r="D500" s="47">
        <v>3.0</v>
      </c>
      <c r="E500" s="47">
        <v>7.0</v>
      </c>
      <c r="F500" s="48" t="s">
        <v>6321</v>
      </c>
      <c r="G500" s="27" t="s">
        <v>6140</v>
      </c>
      <c r="H500" s="27" t="str">
        <f t="shared" si="1"/>
        <v>2011, Round 3, Pick 7</v>
      </c>
    </row>
    <row r="501">
      <c r="A501" s="14" t="s">
        <v>6322</v>
      </c>
      <c r="B501" s="14">
        <v>2011.0</v>
      </c>
      <c r="C501" s="14" t="s">
        <v>5695</v>
      </c>
      <c r="D501" s="47">
        <v>3.0</v>
      </c>
      <c r="E501" s="47">
        <v>8.0</v>
      </c>
      <c r="F501" s="48" t="s">
        <v>4632</v>
      </c>
      <c r="G501" s="27" t="s">
        <v>4698</v>
      </c>
      <c r="H501" s="27" t="str">
        <f t="shared" si="1"/>
        <v>2011, Round 3, Pick 8</v>
      </c>
    </row>
    <row r="502">
      <c r="A502" s="14" t="s">
        <v>6323</v>
      </c>
      <c r="B502" s="14">
        <v>2011.0</v>
      </c>
      <c r="C502" s="14" t="s">
        <v>5695</v>
      </c>
      <c r="D502" s="47">
        <v>3.0</v>
      </c>
      <c r="E502" s="47">
        <v>9.0</v>
      </c>
      <c r="F502" s="48" t="s">
        <v>4638</v>
      </c>
      <c r="G502" s="27" t="s">
        <v>5108</v>
      </c>
      <c r="H502" s="27" t="str">
        <f t="shared" si="1"/>
        <v>2011, Round 3, Pick 9</v>
      </c>
    </row>
    <row r="503">
      <c r="A503" s="14" t="s">
        <v>6324</v>
      </c>
      <c r="B503" s="14">
        <v>2011.0</v>
      </c>
      <c r="C503" s="14" t="s">
        <v>5695</v>
      </c>
      <c r="D503" s="47">
        <v>3.0</v>
      </c>
      <c r="E503" s="47">
        <v>10.0</v>
      </c>
      <c r="F503" s="48" t="s">
        <v>4628</v>
      </c>
      <c r="G503" s="27" t="s">
        <v>6325</v>
      </c>
      <c r="H503" s="27" t="str">
        <f t="shared" si="1"/>
        <v>2011, Round 3, Pick 10</v>
      </c>
    </row>
    <row r="504">
      <c r="A504" s="14" t="s">
        <v>6326</v>
      </c>
      <c r="B504" s="14">
        <v>2011.0</v>
      </c>
      <c r="C504" s="14" t="s">
        <v>5695</v>
      </c>
      <c r="D504" s="47">
        <v>3.0</v>
      </c>
      <c r="E504" s="47">
        <v>11.0</v>
      </c>
      <c r="F504" s="48" t="s">
        <v>4640</v>
      </c>
      <c r="G504" s="27" t="s">
        <v>6147</v>
      </c>
      <c r="H504" s="27" t="str">
        <f t="shared" si="1"/>
        <v>2011, Round 3, Pick 11</v>
      </c>
    </row>
    <row r="505">
      <c r="A505" s="14" t="s">
        <v>6327</v>
      </c>
      <c r="B505" s="14">
        <v>2011.0</v>
      </c>
      <c r="C505" s="14" t="s">
        <v>5695</v>
      </c>
      <c r="D505" s="47">
        <v>3.0</v>
      </c>
      <c r="E505" s="47">
        <v>12.0</v>
      </c>
      <c r="F505" s="48" t="s">
        <v>4733</v>
      </c>
      <c r="G505" s="27" t="s">
        <v>4850</v>
      </c>
      <c r="H505" s="27" t="str">
        <f t="shared" si="1"/>
        <v>2011, Round 3, Pick 12</v>
      </c>
    </row>
    <row r="506">
      <c r="A506" s="14" t="s">
        <v>6328</v>
      </c>
      <c r="B506" s="14">
        <v>2010.0</v>
      </c>
      <c r="C506" s="14" t="s">
        <v>5664</v>
      </c>
      <c r="D506" s="47">
        <v>1.0</v>
      </c>
      <c r="E506" s="47">
        <v>1.0</v>
      </c>
      <c r="F506" s="48" t="s">
        <v>4680</v>
      </c>
      <c r="G506" s="27" t="s">
        <v>4713</v>
      </c>
      <c r="H506" s="27" t="str">
        <f t="shared" si="1"/>
        <v>2010, Round 1, Pick 1</v>
      </c>
    </row>
    <row r="507">
      <c r="A507" s="14" t="s">
        <v>6329</v>
      </c>
      <c r="B507" s="14">
        <v>2010.0</v>
      </c>
      <c r="C507" s="14" t="s">
        <v>5664</v>
      </c>
      <c r="D507" s="47">
        <v>1.0</v>
      </c>
      <c r="E507" s="47">
        <v>2.0</v>
      </c>
      <c r="F507" s="48" t="s">
        <v>4630</v>
      </c>
      <c r="G507" s="27" t="s">
        <v>5889</v>
      </c>
      <c r="H507" s="27" t="str">
        <f t="shared" si="1"/>
        <v>2010, Round 1, Pick 2</v>
      </c>
    </row>
    <row r="508">
      <c r="A508" s="14" t="s">
        <v>6330</v>
      </c>
      <c r="B508" s="14">
        <v>2010.0</v>
      </c>
      <c r="C508" s="14" t="s">
        <v>5664</v>
      </c>
      <c r="D508" s="47">
        <v>1.0</v>
      </c>
      <c r="E508" s="47">
        <v>3.0</v>
      </c>
      <c r="F508" s="48" t="s">
        <v>6331</v>
      </c>
      <c r="G508" s="27" t="s">
        <v>5702</v>
      </c>
      <c r="H508" s="27" t="str">
        <f t="shared" si="1"/>
        <v>2010, Round 1, Pick 3</v>
      </c>
    </row>
    <row r="509">
      <c r="A509" s="14" t="s">
        <v>6332</v>
      </c>
      <c r="B509" s="14">
        <v>2010.0</v>
      </c>
      <c r="C509" s="14" t="s">
        <v>5664</v>
      </c>
      <c r="D509" s="47">
        <v>1.0</v>
      </c>
      <c r="E509" s="47">
        <v>4.0</v>
      </c>
      <c r="F509" s="48" t="s">
        <v>4634</v>
      </c>
      <c r="G509" s="27" t="s">
        <v>6333</v>
      </c>
      <c r="H509" s="27" t="str">
        <f t="shared" si="1"/>
        <v>2010, Round 1, Pick 4</v>
      </c>
    </row>
    <row r="510">
      <c r="A510" s="14" t="s">
        <v>6334</v>
      </c>
      <c r="B510" s="14">
        <v>2010.0</v>
      </c>
      <c r="C510" s="14" t="s">
        <v>5664</v>
      </c>
      <c r="D510" s="47">
        <v>1.0</v>
      </c>
      <c r="E510" s="47">
        <v>5.0</v>
      </c>
      <c r="F510" s="48" t="s">
        <v>6244</v>
      </c>
      <c r="G510" s="27" t="s">
        <v>4804</v>
      </c>
      <c r="H510" s="27" t="str">
        <f t="shared" si="1"/>
        <v>2010, Round 1, Pick 5</v>
      </c>
    </row>
    <row r="511">
      <c r="A511" s="14" t="s">
        <v>6335</v>
      </c>
      <c r="B511" s="14">
        <v>2010.0</v>
      </c>
      <c r="C511" s="14" t="s">
        <v>5664</v>
      </c>
      <c r="D511" s="47">
        <v>1.0</v>
      </c>
      <c r="E511" s="47">
        <v>6.0</v>
      </c>
      <c r="F511" s="48" t="s">
        <v>4640</v>
      </c>
      <c r="G511" s="27" t="s">
        <v>4751</v>
      </c>
      <c r="H511" s="27" t="str">
        <f t="shared" si="1"/>
        <v>2010, Round 1, Pick 6</v>
      </c>
    </row>
    <row r="512">
      <c r="A512" s="14" t="s">
        <v>6336</v>
      </c>
      <c r="B512" s="14">
        <v>2010.0</v>
      </c>
      <c r="C512" s="14" t="s">
        <v>5664</v>
      </c>
      <c r="D512" s="47">
        <v>1.0</v>
      </c>
      <c r="E512" s="47">
        <v>7.0</v>
      </c>
      <c r="F512" s="48" t="s">
        <v>4680</v>
      </c>
      <c r="G512" s="27" t="s">
        <v>5687</v>
      </c>
      <c r="H512" s="27" t="str">
        <f t="shared" si="1"/>
        <v>2010, Round 1, Pick 7</v>
      </c>
    </row>
    <row r="513">
      <c r="A513" s="14" t="s">
        <v>6337</v>
      </c>
      <c r="B513" s="14">
        <v>2010.0</v>
      </c>
      <c r="C513" s="14" t="s">
        <v>5664</v>
      </c>
      <c r="D513" s="47">
        <v>1.0</v>
      </c>
      <c r="E513" s="47">
        <v>8.0</v>
      </c>
      <c r="F513" s="48" t="s">
        <v>4648</v>
      </c>
      <c r="G513" s="27" t="s">
        <v>5071</v>
      </c>
      <c r="H513" s="27" t="str">
        <f t="shared" si="1"/>
        <v>2010, Round 1, Pick 8</v>
      </c>
    </row>
    <row r="514">
      <c r="A514" s="14" t="s">
        <v>6338</v>
      </c>
      <c r="B514" s="14">
        <v>2010.0</v>
      </c>
      <c r="C514" s="14" t="s">
        <v>5664</v>
      </c>
      <c r="D514" s="47">
        <v>1.0</v>
      </c>
      <c r="E514" s="47">
        <v>9.0</v>
      </c>
      <c r="F514" s="48" t="s">
        <v>4632</v>
      </c>
      <c r="G514" s="27" t="s">
        <v>4793</v>
      </c>
      <c r="H514" s="27" t="str">
        <f t="shared" si="1"/>
        <v>2010, Round 1, Pick 9</v>
      </c>
    </row>
    <row r="515">
      <c r="A515" s="14" t="s">
        <v>6339</v>
      </c>
      <c r="B515" s="14">
        <v>2010.0</v>
      </c>
      <c r="C515" s="14" t="s">
        <v>5664</v>
      </c>
      <c r="D515" s="47">
        <v>1.0</v>
      </c>
      <c r="E515" s="47">
        <v>10.0</v>
      </c>
      <c r="F515" s="48" t="s">
        <v>4733</v>
      </c>
      <c r="G515" s="27" t="s">
        <v>4698</v>
      </c>
      <c r="H515" s="27" t="str">
        <f t="shared" si="1"/>
        <v>2010, Round 1, Pick 10</v>
      </c>
    </row>
    <row r="516">
      <c r="A516" s="14" t="s">
        <v>6340</v>
      </c>
      <c r="B516" s="14">
        <v>2010.0</v>
      </c>
      <c r="C516" s="14" t="s">
        <v>5664</v>
      </c>
      <c r="D516" s="47">
        <v>1.0</v>
      </c>
      <c r="E516" s="47">
        <v>11.0</v>
      </c>
      <c r="F516" s="48" t="s">
        <v>4638</v>
      </c>
      <c r="G516" s="27" t="s">
        <v>6341</v>
      </c>
      <c r="H516" s="27" t="str">
        <f t="shared" si="1"/>
        <v>2010, Round 1, Pick 11</v>
      </c>
    </row>
    <row r="517">
      <c r="A517" s="14" t="s">
        <v>6342</v>
      </c>
      <c r="B517" s="14">
        <v>2010.0</v>
      </c>
      <c r="C517" s="14" t="s">
        <v>5664</v>
      </c>
      <c r="D517" s="47">
        <v>1.0</v>
      </c>
      <c r="E517" s="47">
        <v>12.0</v>
      </c>
      <c r="F517" s="48" t="s">
        <v>4648</v>
      </c>
      <c r="G517" s="27" t="s">
        <v>4673</v>
      </c>
      <c r="H517" s="27" t="str">
        <f t="shared" si="1"/>
        <v>2010, Round 1, Pick 12</v>
      </c>
    </row>
    <row r="518">
      <c r="A518" s="14" t="s">
        <v>6343</v>
      </c>
      <c r="B518" s="14">
        <v>2010.0</v>
      </c>
      <c r="C518" s="14" t="s">
        <v>5680</v>
      </c>
      <c r="D518" s="47">
        <v>2.0</v>
      </c>
      <c r="E518" s="47">
        <v>1.0</v>
      </c>
      <c r="F518" s="48" t="s">
        <v>4628</v>
      </c>
      <c r="G518" s="27" t="s">
        <v>4713</v>
      </c>
      <c r="H518" s="27" t="str">
        <f t="shared" si="1"/>
        <v>2010, Round 2, Pick 1</v>
      </c>
    </row>
    <row r="519">
      <c r="A519" s="14" t="s">
        <v>6344</v>
      </c>
      <c r="B519" s="14">
        <v>2010.0</v>
      </c>
      <c r="C519" s="14" t="s">
        <v>5680</v>
      </c>
      <c r="D519" s="47">
        <v>2.0</v>
      </c>
      <c r="E519" s="47">
        <v>2.0</v>
      </c>
      <c r="F519" s="48" t="s">
        <v>4640</v>
      </c>
      <c r="G519" s="27" t="s">
        <v>6345</v>
      </c>
      <c r="H519" s="27" t="str">
        <f t="shared" si="1"/>
        <v>2010, Round 2, Pick 2</v>
      </c>
    </row>
    <row r="520">
      <c r="A520" s="14" t="s">
        <v>6346</v>
      </c>
      <c r="B520" s="14">
        <v>2010.0</v>
      </c>
      <c r="C520" s="14" t="s">
        <v>5680</v>
      </c>
      <c r="D520" s="47">
        <v>2.0</v>
      </c>
      <c r="E520" s="47">
        <v>3.0</v>
      </c>
      <c r="F520" s="48" t="s">
        <v>4680</v>
      </c>
      <c r="G520" s="27" t="s">
        <v>6347</v>
      </c>
      <c r="H520" s="27" t="str">
        <f t="shared" si="1"/>
        <v>2010, Round 2, Pick 3</v>
      </c>
    </row>
    <row r="521">
      <c r="A521" s="14" t="s">
        <v>6348</v>
      </c>
      <c r="B521" s="14">
        <v>2010.0</v>
      </c>
      <c r="C521" s="14" t="s">
        <v>5680</v>
      </c>
      <c r="D521" s="47">
        <v>2.0</v>
      </c>
      <c r="E521" s="47">
        <v>4.0</v>
      </c>
      <c r="F521" s="48" t="s">
        <v>4628</v>
      </c>
      <c r="G521" s="27" t="s">
        <v>4946</v>
      </c>
      <c r="H521" s="27" t="str">
        <f t="shared" si="1"/>
        <v>2010, Round 2, Pick 4</v>
      </c>
    </row>
    <row r="522">
      <c r="A522" s="14" t="s">
        <v>6349</v>
      </c>
      <c r="B522" s="14">
        <v>2010.0</v>
      </c>
      <c r="C522" s="14" t="s">
        <v>5680</v>
      </c>
      <c r="D522" s="47">
        <v>2.0</v>
      </c>
      <c r="E522" s="47">
        <v>5.0</v>
      </c>
      <c r="F522" s="48" t="s">
        <v>6244</v>
      </c>
      <c r="G522" s="27" t="s">
        <v>5003</v>
      </c>
      <c r="H522" s="27" t="str">
        <f t="shared" si="1"/>
        <v>2010, Round 2, Pick 5</v>
      </c>
    </row>
    <row r="523">
      <c r="A523" s="14" t="s">
        <v>6350</v>
      </c>
      <c r="B523" s="14">
        <v>2010.0</v>
      </c>
      <c r="C523" s="14" t="s">
        <v>5680</v>
      </c>
      <c r="D523" s="47">
        <v>2.0</v>
      </c>
      <c r="E523" s="47">
        <v>6.0</v>
      </c>
      <c r="F523" s="48" t="s">
        <v>4640</v>
      </c>
      <c r="G523" s="27" t="s">
        <v>6316</v>
      </c>
      <c r="H523" s="27" t="str">
        <f t="shared" si="1"/>
        <v>2010, Round 2, Pick 6</v>
      </c>
    </row>
    <row r="524">
      <c r="A524" s="14" t="s">
        <v>6351</v>
      </c>
      <c r="B524" s="14">
        <v>2010.0</v>
      </c>
      <c r="C524" s="14" t="s">
        <v>5680</v>
      </c>
      <c r="D524" s="47">
        <v>2.0</v>
      </c>
      <c r="E524" s="47">
        <v>7.0</v>
      </c>
      <c r="F524" s="48" t="s">
        <v>6111</v>
      </c>
      <c r="G524" s="27" t="s">
        <v>5732</v>
      </c>
      <c r="H524" s="27" t="str">
        <f t="shared" si="1"/>
        <v>2010, Round 2, Pick 7</v>
      </c>
    </row>
    <row r="525">
      <c r="A525" s="14" t="s">
        <v>6308</v>
      </c>
      <c r="B525" s="14">
        <v>2010.0</v>
      </c>
      <c r="C525" s="14" t="s">
        <v>5680</v>
      </c>
      <c r="D525" s="47">
        <v>2.0</v>
      </c>
      <c r="E525" s="47">
        <v>8.0</v>
      </c>
      <c r="F525" s="48" t="s">
        <v>4648</v>
      </c>
      <c r="G525" s="27" t="s">
        <v>4946</v>
      </c>
      <c r="H525" s="27" t="str">
        <f t="shared" si="1"/>
        <v>2010, Round 2, Pick 8</v>
      </c>
    </row>
    <row r="526">
      <c r="A526" s="14" t="s">
        <v>6352</v>
      </c>
      <c r="B526" s="14">
        <v>2010.0</v>
      </c>
      <c r="C526" s="14" t="s">
        <v>5680</v>
      </c>
      <c r="D526" s="47">
        <v>2.0</v>
      </c>
      <c r="E526" s="47">
        <v>9.0</v>
      </c>
      <c r="F526" s="48" t="s">
        <v>4632</v>
      </c>
      <c r="G526" s="27" t="s">
        <v>5133</v>
      </c>
      <c r="H526" s="27" t="str">
        <f t="shared" si="1"/>
        <v>2010, Round 2, Pick 9</v>
      </c>
    </row>
    <row r="527">
      <c r="A527" s="14" t="s">
        <v>6353</v>
      </c>
      <c r="B527" s="14">
        <v>2010.0</v>
      </c>
      <c r="C527" s="14" t="s">
        <v>5680</v>
      </c>
      <c r="D527" s="47">
        <v>2.0</v>
      </c>
      <c r="E527" s="47">
        <v>10.0</v>
      </c>
      <c r="F527" s="48" t="s">
        <v>4733</v>
      </c>
      <c r="G527" s="27" t="s">
        <v>4709</v>
      </c>
      <c r="H527" s="27" t="str">
        <f t="shared" si="1"/>
        <v>2010, Round 2, Pick 10</v>
      </c>
    </row>
    <row r="528">
      <c r="A528" s="14" t="s">
        <v>6354</v>
      </c>
      <c r="B528" s="14">
        <v>2010.0</v>
      </c>
      <c r="C528" s="14" t="s">
        <v>5680</v>
      </c>
      <c r="D528" s="47">
        <v>2.0</v>
      </c>
      <c r="E528" s="47">
        <v>11.0</v>
      </c>
      <c r="F528" s="48" t="s">
        <v>4733</v>
      </c>
      <c r="G528" s="27" t="s">
        <v>4793</v>
      </c>
      <c r="H528" s="27" t="str">
        <f t="shared" si="1"/>
        <v>2010, Round 2, Pick 11</v>
      </c>
    </row>
    <row r="529">
      <c r="A529" s="14" t="s">
        <v>6355</v>
      </c>
      <c r="B529" s="14">
        <v>2010.0</v>
      </c>
      <c r="C529" s="14" t="s">
        <v>5680</v>
      </c>
      <c r="D529" s="47">
        <v>2.0</v>
      </c>
      <c r="E529" s="47">
        <v>12.0</v>
      </c>
      <c r="F529" s="48" t="s">
        <v>4650</v>
      </c>
      <c r="G529" s="27" t="s">
        <v>5707</v>
      </c>
      <c r="H529" s="27" t="str">
        <f t="shared" si="1"/>
        <v>2010, Round 2, Pick 12</v>
      </c>
    </row>
    <row r="530">
      <c r="A530" s="14" t="s">
        <v>6356</v>
      </c>
      <c r="B530" s="14">
        <v>2010.0</v>
      </c>
      <c r="C530" s="14" t="s">
        <v>5695</v>
      </c>
      <c r="D530" s="47">
        <v>3.0</v>
      </c>
      <c r="E530" s="47">
        <v>1.0</v>
      </c>
      <c r="F530" s="48" t="s">
        <v>4628</v>
      </c>
      <c r="G530" s="27" t="s">
        <v>5702</v>
      </c>
      <c r="H530" s="27" t="str">
        <f t="shared" si="1"/>
        <v>2010, Round 3, Pick 1</v>
      </c>
    </row>
    <row r="531">
      <c r="A531" s="14" t="s">
        <v>6357</v>
      </c>
      <c r="B531" s="14">
        <v>2010.0</v>
      </c>
      <c r="C531" s="14" t="s">
        <v>5695</v>
      </c>
      <c r="D531" s="47">
        <v>3.0</v>
      </c>
      <c r="E531" s="47">
        <v>2.0</v>
      </c>
      <c r="F531" s="48" t="s">
        <v>4630</v>
      </c>
      <c r="G531" s="27" t="s">
        <v>6358</v>
      </c>
      <c r="H531" s="27" t="str">
        <f t="shared" si="1"/>
        <v>2010, Round 3, Pick 2</v>
      </c>
    </row>
    <row r="532">
      <c r="A532" s="14" t="s">
        <v>6359</v>
      </c>
      <c r="B532" s="14">
        <v>2010.0</v>
      </c>
      <c r="C532" s="14" t="s">
        <v>5695</v>
      </c>
      <c r="D532" s="47">
        <v>3.0</v>
      </c>
      <c r="E532" s="47">
        <v>3.0</v>
      </c>
      <c r="F532" s="48" t="s">
        <v>4680</v>
      </c>
      <c r="G532" s="27" t="s">
        <v>6360</v>
      </c>
      <c r="H532" s="27" t="str">
        <f t="shared" si="1"/>
        <v>2010, Round 3, Pick 3</v>
      </c>
    </row>
    <row r="533">
      <c r="A533" s="14" t="s">
        <v>6361</v>
      </c>
      <c r="B533" s="14">
        <v>2010.0</v>
      </c>
      <c r="C533" s="14" t="s">
        <v>5695</v>
      </c>
      <c r="D533" s="47">
        <v>3.0</v>
      </c>
      <c r="E533" s="47">
        <v>4.0</v>
      </c>
      <c r="F533" s="48" t="s">
        <v>4634</v>
      </c>
      <c r="G533" s="27" t="s">
        <v>5732</v>
      </c>
      <c r="H533" s="27" t="str">
        <f t="shared" si="1"/>
        <v>2010, Round 3, Pick 4</v>
      </c>
    </row>
    <row r="534">
      <c r="A534" s="14" t="s">
        <v>6362</v>
      </c>
      <c r="B534" s="14">
        <v>2010.0</v>
      </c>
      <c r="C534" s="14" t="s">
        <v>5695</v>
      </c>
      <c r="D534" s="47">
        <v>3.0</v>
      </c>
      <c r="E534" s="47">
        <v>5.0</v>
      </c>
      <c r="F534" s="48" t="s">
        <v>6244</v>
      </c>
      <c r="G534" s="27" t="s">
        <v>4793</v>
      </c>
      <c r="H534" s="27" t="str">
        <f t="shared" si="1"/>
        <v>2010, Round 3, Pick 5</v>
      </c>
    </row>
    <row r="535">
      <c r="A535" s="14" t="s">
        <v>6363</v>
      </c>
      <c r="B535" s="14">
        <v>2010.0</v>
      </c>
      <c r="C535" s="14" t="s">
        <v>5695</v>
      </c>
      <c r="D535" s="47">
        <v>3.0</v>
      </c>
      <c r="E535" s="47">
        <v>6.0</v>
      </c>
      <c r="F535" s="48" t="s">
        <v>4640</v>
      </c>
      <c r="G535" s="27" t="s">
        <v>5018</v>
      </c>
      <c r="H535" s="27" t="str">
        <f t="shared" si="1"/>
        <v>2010, Round 3, Pick 6</v>
      </c>
    </row>
    <row r="536">
      <c r="A536" s="14" t="s">
        <v>6364</v>
      </c>
      <c r="B536" s="14">
        <v>2010.0</v>
      </c>
      <c r="C536" s="14" t="s">
        <v>5695</v>
      </c>
      <c r="D536" s="47">
        <v>3.0</v>
      </c>
      <c r="E536" s="47">
        <v>7.0</v>
      </c>
      <c r="F536" s="48" t="s">
        <v>6111</v>
      </c>
      <c r="G536" s="27" t="s">
        <v>5007</v>
      </c>
      <c r="H536" s="27" t="str">
        <f t="shared" si="1"/>
        <v>2010, Round 3, Pick 7</v>
      </c>
    </row>
    <row r="537">
      <c r="A537" s="14" t="s">
        <v>6365</v>
      </c>
      <c r="B537" s="14">
        <v>2010.0</v>
      </c>
      <c r="C537" s="14" t="s">
        <v>5695</v>
      </c>
      <c r="D537" s="47">
        <v>3.0</v>
      </c>
      <c r="E537" s="47">
        <v>8.0</v>
      </c>
      <c r="F537" s="48" t="s">
        <v>4648</v>
      </c>
      <c r="G537" s="27" t="s">
        <v>4728</v>
      </c>
      <c r="H537" s="27" t="str">
        <f t="shared" si="1"/>
        <v>2010, Round 3, Pick 8</v>
      </c>
    </row>
    <row r="538">
      <c r="A538" s="14" t="s">
        <v>6366</v>
      </c>
      <c r="B538" s="14">
        <v>2010.0</v>
      </c>
      <c r="C538" s="14" t="s">
        <v>5695</v>
      </c>
      <c r="D538" s="47">
        <v>3.0</v>
      </c>
      <c r="E538" s="47">
        <v>9.0</v>
      </c>
      <c r="F538" s="48" t="s">
        <v>4632</v>
      </c>
      <c r="G538" s="27" t="s">
        <v>5815</v>
      </c>
      <c r="H538" s="27" t="str">
        <f t="shared" si="1"/>
        <v>2010, Round 3, Pick 9</v>
      </c>
    </row>
    <row r="539">
      <c r="A539" s="14" t="s">
        <v>6367</v>
      </c>
      <c r="B539" s="14">
        <v>2010.0</v>
      </c>
      <c r="C539" s="14" t="s">
        <v>5695</v>
      </c>
      <c r="D539" s="47">
        <v>3.0</v>
      </c>
      <c r="E539" s="47">
        <v>10.0</v>
      </c>
      <c r="F539" s="48" t="s">
        <v>4733</v>
      </c>
      <c r="G539" s="27" t="s">
        <v>4982</v>
      </c>
      <c r="H539" s="27" t="str">
        <f t="shared" si="1"/>
        <v>2010, Round 3, Pick 10</v>
      </c>
    </row>
    <row r="540">
      <c r="A540" s="14" t="s">
        <v>6368</v>
      </c>
      <c r="B540" s="14">
        <v>2010.0</v>
      </c>
      <c r="C540" s="14" t="s">
        <v>5695</v>
      </c>
      <c r="D540" s="47">
        <v>3.0</v>
      </c>
      <c r="E540" s="47">
        <v>11.0</v>
      </c>
      <c r="F540" s="48" t="s">
        <v>4638</v>
      </c>
      <c r="G540" s="27" t="s">
        <v>4850</v>
      </c>
      <c r="H540" s="27" t="str">
        <f t="shared" si="1"/>
        <v>2010, Round 3, Pick 11</v>
      </c>
    </row>
    <row r="541">
      <c r="A541" s="14" t="s">
        <v>6369</v>
      </c>
      <c r="B541" s="14">
        <v>2010.0</v>
      </c>
      <c r="C541" s="14" t="s">
        <v>5695</v>
      </c>
      <c r="D541" s="47">
        <v>3.0</v>
      </c>
      <c r="E541" s="47">
        <v>12.0</v>
      </c>
      <c r="F541" s="48" t="s">
        <v>4650</v>
      </c>
      <c r="G541" s="27" t="s">
        <v>5732</v>
      </c>
      <c r="H541" s="27" t="str">
        <f t="shared" si="1"/>
        <v>2010, Round 3, Pick 12</v>
      </c>
    </row>
    <row r="542">
      <c r="A542" s="14" t="s">
        <v>6370</v>
      </c>
      <c r="B542" s="14">
        <v>2009.0</v>
      </c>
      <c r="C542" s="14" t="s">
        <v>5664</v>
      </c>
      <c r="D542" s="47">
        <v>1.0</v>
      </c>
      <c r="E542" s="47">
        <v>1.0</v>
      </c>
      <c r="F542" s="48" t="s">
        <v>4632</v>
      </c>
      <c r="G542" s="27" t="s">
        <v>4904</v>
      </c>
      <c r="H542" s="27" t="str">
        <f t="shared" si="1"/>
        <v>2009, Round 1, Pick 1</v>
      </c>
    </row>
    <row r="543">
      <c r="A543" s="14" t="s">
        <v>6371</v>
      </c>
      <c r="B543" s="14">
        <v>2009.0</v>
      </c>
      <c r="C543" s="14" t="s">
        <v>5664</v>
      </c>
      <c r="D543" s="47">
        <v>1.0</v>
      </c>
      <c r="E543" s="47">
        <v>2.0</v>
      </c>
      <c r="F543" s="48" t="s">
        <v>4640</v>
      </c>
      <c r="G543" s="27" t="s">
        <v>4767</v>
      </c>
      <c r="H543" s="27" t="str">
        <f t="shared" si="1"/>
        <v>2009, Round 1, Pick 2</v>
      </c>
    </row>
    <row r="544">
      <c r="A544" s="14" t="s">
        <v>6372</v>
      </c>
      <c r="B544" s="14">
        <v>2009.0</v>
      </c>
      <c r="C544" s="14" t="s">
        <v>5664</v>
      </c>
      <c r="D544" s="47">
        <v>1.0</v>
      </c>
      <c r="E544" s="47">
        <v>3.0</v>
      </c>
      <c r="F544" s="48" t="s">
        <v>4634</v>
      </c>
      <c r="G544" s="27" t="s">
        <v>4767</v>
      </c>
      <c r="H544" s="27" t="str">
        <f t="shared" si="1"/>
        <v>2009, Round 1, Pick 3</v>
      </c>
    </row>
    <row r="545">
      <c r="A545" s="14" t="s">
        <v>6373</v>
      </c>
      <c r="B545" s="14">
        <v>2009.0</v>
      </c>
      <c r="C545" s="14" t="s">
        <v>5664</v>
      </c>
      <c r="D545" s="47">
        <v>1.0</v>
      </c>
      <c r="E545" s="47">
        <v>4.0</v>
      </c>
      <c r="F545" s="48" t="s">
        <v>4630</v>
      </c>
      <c r="G545" s="27" t="s">
        <v>4713</v>
      </c>
      <c r="H545" s="27" t="str">
        <f t="shared" si="1"/>
        <v>2009, Round 1, Pick 4</v>
      </c>
    </row>
    <row r="546">
      <c r="A546" s="14" t="s">
        <v>6374</v>
      </c>
      <c r="B546" s="14">
        <v>2009.0</v>
      </c>
      <c r="C546" s="14" t="s">
        <v>5664</v>
      </c>
      <c r="D546" s="47">
        <v>1.0</v>
      </c>
      <c r="E546" s="47">
        <v>5.0</v>
      </c>
      <c r="F546" s="48" t="s">
        <v>4650</v>
      </c>
      <c r="G546" s="27" t="s">
        <v>4678</v>
      </c>
      <c r="H546" s="27" t="str">
        <f t="shared" si="1"/>
        <v>2009, Round 1, Pick 5</v>
      </c>
    </row>
    <row r="547">
      <c r="A547" s="14" t="s">
        <v>6375</v>
      </c>
      <c r="B547" s="14">
        <v>2009.0</v>
      </c>
      <c r="C547" s="14" t="s">
        <v>5664</v>
      </c>
      <c r="D547" s="47">
        <v>1.0</v>
      </c>
      <c r="E547" s="47">
        <v>6.0</v>
      </c>
      <c r="F547" s="48" t="s">
        <v>4638</v>
      </c>
      <c r="G547" s="27" t="s">
        <v>6155</v>
      </c>
      <c r="H547" s="27" t="str">
        <f t="shared" si="1"/>
        <v>2009, Round 1, Pick 6</v>
      </c>
    </row>
    <row r="548">
      <c r="A548" s="14" t="s">
        <v>6376</v>
      </c>
      <c r="B548" s="14">
        <v>2009.0</v>
      </c>
      <c r="C548" s="14" t="s">
        <v>5664</v>
      </c>
      <c r="D548" s="47">
        <v>1.0</v>
      </c>
      <c r="E548" s="47">
        <v>7.0</v>
      </c>
      <c r="F548" s="48" t="s">
        <v>6377</v>
      </c>
      <c r="G548" s="27" t="s">
        <v>5732</v>
      </c>
      <c r="H548" s="27" t="str">
        <f t="shared" si="1"/>
        <v>2009, Round 1, Pick 7</v>
      </c>
    </row>
    <row r="549">
      <c r="A549" s="14" t="s">
        <v>6378</v>
      </c>
      <c r="B549" s="14">
        <v>2009.0</v>
      </c>
      <c r="C549" s="14" t="s">
        <v>5664</v>
      </c>
      <c r="D549" s="47">
        <v>1.0</v>
      </c>
      <c r="E549" s="47">
        <v>8.0</v>
      </c>
      <c r="F549" s="48" t="s">
        <v>4628</v>
      </c>
      <c r="G549" s="27" t="s">
        <v>4728</v>
      </c>
      <c r="H549" s="27" t="str">
        <f t="shared" si="1"/>
        <v>2009, Round 1, Pick 8</v>
      </c>
    </row>
    <row r="550">
      <c r="A550" s="14" t="s">
        <v>6379</v>
      </c>
      <c r="B550" s="14">
        <v>2009.0</v>
      </c>
      <c r="C550" s="14" t="s">
        <v>5664</v>
      </c>
      <c r="D550" s="47">
        <v>1.0</v>
      </c>
      <c r="E550" s="47">
        <v>9.0</v>
      </c>
      <c r="F550" s="48" t="s">
        <v>4630</v>
      </c>
      <c r="G550" s="27" t="s">
        <v>6380</v>
      </c>
      <c r="H550" s="27" t="str">
        <f t="shared" si="1"/>
        <v>2009, Round 1, Pick 9</v>
      </c>
    </row>
    <row r="551">
      <c r="A551" s="14" t="s">
        <v>6381</v>
      </c>
      <c r="B551" s="14">
        <v>2009.0</v>
      </c>
      <c r="C551" s="14" t="s">
        <v>5664</v>
      </c>
      <c r="D551" s="47">
        <v>1.0</v>
      </c>
      <c r="E551" s="47">
        <v>10.0</v>
      </c>
      <c r="F551" s="48" t="s">
        <v>4680</v>
      </c>
      <c r="G551" s="27" t="s">
        <v>4850</v>
      </c>
      <c r="H551" s="27" t="str">
        <f t="shared" si="1"/>
        <v>2009, Round 1, Pick 10</v>
      </c>
    </row>
    <row r="552">
      <c r="A552" s="14" t="s">
        <v>6382</v>
      </c>
      <c r="B552" s="14">
        <v>2009.0</v>
      </c>
      <c r="C552" s="14" t="s">
        <v>5664</v>
      </c>
      <c r="D552" s="47">
        <v>1.0</v>
      </c>
      <c r="E552" s="47">
        <v>11.0</v>
      </c>
      <c r="F552" s="48" t="s">
        <v>6383</v>
      </c>
      <c r="G552" s="27" t="s">
        <v>6123</v>
      </c>
      <c r="H552" s="27" t="str">
        <f t="shared" si="1"/>
        <v>2009, Round 1, Pick 11</v>
      </c>
    </row>
    <row r="553">
      <c r="A553" s="14" t="s">
        <v>6384</v>
      </c>
      <c r="B553" s="14">
        <v>2009.0</v>
      </c>
      <c r="C553" s="14" t="s">
        <v>5664</v>
      </c>
      <c r="D553" s="47">
        <v>1.0</v>
      </c>
      <c r="E553" s="47">
        <v>12.0</v>
      </c>
      <c r="F553" s="48" t="s">
        <v>4733</v>
      </c>
      <c r="G553" s="27" t="s">
        <v>5018</v>
      </c>
      <c r="H553" s="27" t="str">
        <f t="shared" si="1"/>
        <v>2009, Round 1, Pick 12</v>
      </c>
    </row>
    <row r="554">
      <c r="A554" s="14" t="s">
        <v>6385</v>
      </c>
      <c r="B554" s="14">
        <v>2009.0</v>
      </c>
      <c r="C554" s="14" t="s">
        <v>5664</v>
      </c>
      <c r="D554" s="47">
        <v>1.0</v>
      </c>
      <c r="E554" s="47">
        <v>13.0</v>
      </c>
      <c r="F554" s="48" t="s">
        <v>4648</v>
      </c>
      <c r="G554" s="27" t="s">
        <v>6386</v>
      </c>
      <c r="H554" s="27" t="str">
        <f t="shared" si="1"/>
        <v>2009, Round 1, Pick 13</v>
      </c>
    </row>
    <row r="555">
      <c r="A555" s="14" t="s">
        <v>6387</v>
      </c>
      <c r="B555" s="14">
        <v>2009.0</v>
      </c>
      <c r="C555" s="14" t="s">
        <v>5680</v>
      </c>
      <c r="D555" s="47">
        <v>2.0</v>
      </c>
      <c r="E555" s="47">
        <v>1.0</v>
      </c>
      <c r="F555" s="48" t="s">
        <v>6244</v>
      </c>
      <c r="G555" s="27" t="s">
        <v>6388</v>
      </c>
      <c r="H555" s="27" t="str">
        <f t="shared" si="1"/>
        <v>2009, Round 2, Pick 1</v>
      </c>
    </row>
    <row r="556">
      <c r="A556" s="14" t="s">
        <v>6389</v>
      </c>
      <c r="B556" s="14">
        <v>2009.0</v>
      </c>
      <c r="C556" s="14" t="s">
        <v>5680</v>
      </c>
      <c r="D556" s="47">
        <v>2.0</v>
      </c>
      <c r="E556" s="47">
        <v>2.0</v>
      </c>
      <c r="F556" s="48" t="s">
        <v>4630</v>
      </c>
      <c r="G556" s="27" t="s">
        <v>6263</v>
      </c>
      <c r="H556" s="27" t="str">
        <f t="shared" si="1"/>
        <v>2009, Round 2, Pick 2</v>
      </c>
    </row>
    <row r="557">
      <c r="A557" s="14" t="s">
        <v>6390</v>
      </c>
      <c r="B557" s="14">
        <v>2009.0</v>
      </c>
      <c r="C557" s="14" t="s">
        <v>5680</v>
      </c>
      <c r="D557" s="47">
        <v>2.0</v>
      </c>
      <c r="E557" s="47">
        <v>3.0</v>
      </c>
      <c r="F557" s="48" t="s">
        <v>4634</v>
      </c>
      <c r="G557" s="27" t="s">
        <v>4709</v>
      </c>
      <c r="H557" s="27" t="str">
        <f t="shared" si="1"/>
        <v>2009, Round 2, Pick 3</v>
      </c>
    </row>
    <row r="558">
      <c r="A558" s="14" t="s">
        <v>6391</v>
      </c>
      <c r="B558" s="14">
        <v>2009.0</v>
      </c>
      <c r="C558" s="14" t="s">
        <v>5680</v>
      </c>
      <c r="D558" s="47">
        <v>2.0</v>
      </c>
      <c r="E558" s="47">
        <v>4.0</v>
      </c>
      <c r="F558" s="48" t="s">
        <v>4680</v>
      </c>
      <c r="G558" s="27" t="s">
        <v>5889</v>
      </c>
      <c r="H558" s="27" t="str">
        <f t="shared" si="1"/>
        <v>2009, Round 2, Pick 4</v>
      </c>
    </row>
    <row r="559">
      <c r="A559" s="14" t="s">
        <v>6392</v>
      </c>
      <c r="B559" s="14">
        <v>2009.0</v>
      </c>
      <c r="C559" s="14" t="s">
        <v>5680</v>
      </c>
      <c r="D559" s="47">
        <v>2.0</v>
      </c>
      <c r="E559" s="47">
        <v>5.0</v>
      </c>
      <c r="F559" s="48" t="s">
        <v>6383</v>
      </c>
      <c r="G559" s="27" t="s">
        <v>4751</v>
      </c>
      <c r="H559" s="27" t="str">
        <f t="shared" si="1"/>
        <v>2009, Round 2, Pick 5</v>
      </c>
    </row>
    <row r="560">
      <c r="A560" s="14" t="s">
        <v>6393</v>
      </c>
      <c r="B560" s="14">
        <v>2009.0</v>
      </c>
      <c r="C560" s="14" t="s">
        <v>5680</v>
      </c>
      <c r="D560" s="47">
        <v>2.0</v>
      </c>
      <c r="E560" s="47">
        <v>6.0</v>
      </c>
      <c r="F560" s="48" t="s">
        <v>4638</v>
      </c>
      <c r="G560" s="27" t="s">
        <v>6184</v>
      </c>
      <c r="H560" s="27" t="str">
        <f t="shared" si="1"/>
        <v>2009, Round 2, Pick 6</v>
      </c>
    </row>
    <row r="561">
      <c r="A561" s="14" t="s">
        <v>6394</v>
      </c>
      <c r="B561" s="14">
        <v>2009.0</v>
      </c>
      <c r="C561" s="14" t="s">
        <v>5680</v>
      </c>
      <c r="D561" s="47">
        <v>2.0</v>
      </c>
      <c r="E561" s="47">
        <v>7.0</v>
      </c>
      <c r="F561" s="48" t="s">
        <v>6377</v>
      </c>
      <c r="G561" s="27" t="s">
        <v>4678</v>
      </c>
      <c r="H561" s="27" t="str">
        <f t="shared" si="1"/>
        <v>2009, Round 2, Pick 7</v>
      </c>
    </row>
    <row r="562">
      <c r="A562" s="14" t="s">
        <v>6395</v>
      </c>
      <c r="B562" s="14">
        <v>2009.0</v>
      </c>
      <c r="C562" s="14" t="s">
        <v>5680</v>
      </c>
      <c r="D562" s="47">
        <v>2.0</v>
      </c>
      <c r="E562" s="47">
        <v>8.0</v>
      </c>
      <c r="F562" s="48" t="s">
        <v>4628</v>
      </c>
      <c r="G562" s="27" t="s">
        <v>4850</v>
      </c>
      <c r="H562" s="27" t="str">
        <f t="shared" si="1"/>
        <v>2009, Round 2, Pick 8</v>
      </c>
    </row>
    <row r="563">
      <c r="A563" s="14" t="s">
        <v>6396</v>
      </c>
      <c r="B563" s="14">
        <v>2009.0</v>
      </c>
      <c r="C563" s="14" t="s">
        <v>5680</v>
      </c>
      <c r="D563" s="47">
        <v>2.0</v>
      </c>
      <c r="E563" s="47">
        <v>9.0</v>
      </c>
      <c r="F563" s="48" t="s">
        <v>4648</v>
      </c>
      <c r="G563" s="27" t="s">
        <v>5732</v>
      </c>
      <c r="H563" s="27" t="str">
        <f t="shared" si="1"/>
        <v>2009, Round 2, Pick 9</v>
      </c>
    </row>
    <row r="564">
      <c r="A564" s="14" t="s">
        <v>6397</v>
      </c>
      <c r="B564" s="14">
        <v>2009.0</v>
      </c>
      <c r="C564" s="14" t="s">
        <v>5680</v>
      </c>
      <c r="D564" s="47">
        <v>2.0</v>
      </c>
      <c r="E564" s="47">
        <v>10.0</v>
      </c>
      <c r="F564" s="48" t="s">
        <v>4640</v>
      </c>
      <c r="G564" s="27" t="s">
        <v>5700</v>
      </c>
      <c r="H564" s="27" t="str">
        <f t="shared" si="1"/>
        <v>2009, Round 2, Pick 10</v>
      </c>
    </row>
    <row r="565">
      <c r="A565" s="14" t="s">
        <v>6398</v>
      </c>
      <c r="B565" s="14">
        <v>2009.0</v>
      </c>
      <c r="C565" s="14" t="s">
        <v>5680</v>
      </c>
      <c r="D565" s="47">
        <v>2.0</v>
      </c>
      <c r="E565" s="47">
        <v>11.0</v>
      </c>
      <c r="F565" s="48" t="s">
        <v>4640</v>
      </c>
      <c r="G565" s="27" t="s">
        <v>6399</v>
      </c>
      <c r="H565" s="27" t="str">
        <f t="shared" si="1"/>
        <v>2009, Round 2, Pick 11</v>
      </c>
    </row>
    <row r="566">
      <c r="A566" s="14" t="s">
        <v>6400</v>
      </c>
      <c r="B566" s="14">
        <v>2009.0</v>
      </c>
      <c r="C566" s="14" t="s">
        <v>5680</v>
      </c>
      <c r="D566" s="47">
        <v>2.0</v>
      </c>
      <c r="E566" s="47">
        <v>12.0</v>
      </c>
      <c r="F566" s="48" t="s">
        <v>4632</v>
      </c>
      <c r="G566" s="27" t="s">
        <v>6223</v>
      </c>
      <c r="H566" s="27" t="str">
        <f t="shared" si="1"/>
        <v>2009, Round 2, Pick 12</v>
      </c>
    </row>
    <row r="567">
      <c r="A567" s="14" t="s">
        <v>6401</v>
      </c>
      <c r="B567" s="14">
        <v>2009.0</v>
      </c>
      <c r="C567" s="14" t="s">
        <v>5680</v>
      </c>
      <c r="D567" s="47">
        <v>2.0</v>
      </c>
      <c r="E567" s="47">
        <v>13.0</v>
      </c>
      <c r="F567" s="48" t="s">
        <v>6244</v>
      </c>
      <c r="G567" s="27" t="s">
        <v>6402</v>
      </c>
      <c r="H567" s="27" t="str">
        <f t="shared" si="1"/>
        <v>2009, Round 2, Pick 13</v>
      </c>
    </row>
    <row r="568">
      <c r="A568" s="14" t="s">
        <v>6403</v>
      </c>
      <c r="B568" s="14">
        <v>2009.0</v>
      </c>
      <c r="C568" s="14" t="s">
        <v>5695</v>
      </c>
      <c r="D568" s="47">
        <v>3.0</v>
      </c>
      <c r="E568" s="47">
        <v>1.0</v>
      </c>
      <c r="F568" s="48" t="s">
        <v>4632</v>
      </c>
      <c r="G568" s="27" t="s">
        <v>4704</v>
      </c>
      <c r="H568" s="27" t="str">
        <f t="shared" si="1"/>
        <v>2009, Round 3, Pick 1</v>
      </c>
    </row>
    <row r="569">
      <c r="A569" s="14" t="s">
        <v>6404</v>
      </c>
      <c r="B569" s="14">
        <v>2009.0</v>
      </c>
      <c r="C569" s="14" t="s">
        <v>5695</v>
      </c>
      <c r="D569" s="47">
        <v>3.0</v>
      </c>
      <c r="E569" s="47">
        <v>2.0</v>
      </c>
      <c r="F569" s="48" t="s">
        <v>4640</v>
      </c>
      <c r="G569" s="27" t="s">
        <v>6405</v>
      </c>
      <c r="H569" s="27" t="str">
        <f t="shared" si="1"/>
        <v>2009, Round 3, Pick 2</v>
      </c>
    </row>
    <row r="570">
      <c r="A570" s="14" t="s">
        <v>6406</v>
      </c>
      <c r="B570" s="14">
        <v>2009.0</v>
      </c>
      <c r="C570" s="14" t="s">
        <v>5695</v>
      </c>
      <c r="D570" s="47">
        <v>3.0</v>
      </c>
      <c r="E570" s="47">
        <v>3.0</v>
      </c>
      <c r="F570" s="48" t="s">
        <v>4634</v>
      </c>
      <c r="G570" s="27" t="s">
        <v>6184</v>
      </c>
      <c r="H570" s="27" t="str">
        <f t="shared" si="1"/>
        <v>2009, Round 3, Pick 3</v>
      </c>
    </row>
    <row r="571">
      <c r="A571" s="14" t="s">
        <v>6407</v>
      </c>
      <c r="B571" s="14">
        <v>2009.0</v>
      </c>
      <c r="C571" s="14" t="s">
        <v>5695</v>
      </c>
      <c r="D571" s="47">
        <v>3.0</v>
      </c>
      <c r="E571" s="47">
        <v>4.0</v>
      </c>
      <c r="F571" s="48" t="s">
        <v>4630</v>
      </c>
      <c r="G571" s="27" t="s">
        <v>4864</v>
      </c>
      <c r="H571" s="27" t="str">
        <f t="shared" si="1"/>
        <v>2009, Round 3, Pick 4</v>
      </c>
    </row>
    <row r="572">
      <c r="A572" s="14" t="s">
        <v>6408</v>
      </c>
      <c r="B572" s="14">
        <v>2009.0</v>
      </c>
      <c r="C572" s="14" t="s">
        <v>5695</v>
      </c>
      <c r="D572" s="47">
        <v>3.0</v>
      </c>
      <c r="E572" s="47">
        <v>5.0</v>
      </c>
      <c r="F572" s="48" t="s">
        <v>4650</v>
      </c>
      <c r="G572" s="27" t="s">
        <v>5698</v>
      </c>
      <c r="H572" s="27" t="str">
        <f t="shared" si="1"/>
        <v>2009, Round 3, Pick 5</v>
      </c>
    </row>
    <row r="573">
      <c r="A573" s="14" t="s">
        <v>6409</v>
      </c>
      <c r="B573" s="14">
        <v>2009.0</v>
      </c>
      <c r="C573" s="14" t="s">
        <v>5695</v>
      </c>
      <c r="D573" s="47">
        <v>3.0</v>
      </c>
      <c r="E573" s="47">
        <v>6.0</v>
      </c>
      <c r="F573" s="48" t="s">
        <v>4638</v>
      </c>
      <c r="G573" s="27" t="s">
        <v>6386</v>
      </c>
      <c r="H573" s="27" t="str">
        <f t="shared" si="1"/>
        <v>2009, Round 3, Pick 6</v>
      </c>
    </row>
    <row r="574">
      <c r="A574" s="14" t="s">
        <v>6410</v>
      </c>
      <c r="B574" s="14">
        <v>2009.0</v>
      </c>
      <c r="C574" s="14" t="s">
        <v>5695</v>
      </c>
      <c r="D574" s="47">
        <v>3.0</v>
      </c>
      <c r="E574" s="47">
        <v>7.0</v>
      </c>
      <c r="F574" s="48" t="s">
        <v>6377</v>
      </c>
      <c r="G574" s="27" t="s">
        <v>5177</v>
      </c>
      <c r="H574" s="27" t="str">
        <f t="shared" si="1"/>
        <v>2009, Round 3, Pick 7</v>
      </c>
    </row>
    <row r="575">
      <c r="A575" s="14" t="s">
        <v>6411</v>
      </c>
      <c r="B575" s="14">
        <v>2009.0</v>
      </c>
      <c r="C575" s="14" t="s">
        <v>5695</v>
      </c>
      <c r="D575" s="47">
        <v>3.0</v>
      </c>
      <c r="E575" s="47">
        <v>8.0</v>
      </c>
      <c r="F575" s="48" t="s">
        <v>4650</v>
      </c>
      <c r="G575" s="27" t="s">
        <v>4771</v>
      </c>
      <c r="H575" s="27" t="str">
        <f t="shared" si="1"/>
        <v>2009, Round 3, Pick 8</v>
      </c>
    </row>
    <row r="576">
      <c r="A576" s="14" t="s">
        <v>6412</v>
      </c>
      <c r="B576" s="14">
        <v>2009.0</v>
      </c>
      <c r="C576" s="14" t="s">
        <v>5695</v>
      </c>
      <c r="D576" s="47">
        <v>3.0</v>
      </c>
      <c r="E576" s="47">
        <v>9.0</v>
      </c>
      <c r="F576" s="48" t="s">
        <v>4648</v>
      </c>
      <c r="G576" s="27" t="s">
        <v>6413</v>
      </c>
      <c r="H576" s="27" t="str">
        <f t="shared" si="1"/>
        <v>2009, Round 3, Pick 9</v>
      </c>
    </row>
    <row r="577">
      <c r="A577" s="14" t="s">
        <v>6414</v>
      </c>
      <c r="B577" s="14">
        <v>2009.0</v>
      </c>
      <c r="C577" s="14" t="s">
        <v>5695</v>
      </c>
      <c r="D577" s="47">
        <v>3.0</v>
      </c>
      <c r="E577" s="47">
        <v>10.0</v>
      </c>
      <c r="F577" s="48" t="s">
        <v>4680</v>
      </c>
      <c r="G577" s="27" t="s">
        <v>6415</v>
      </c>
      <c r="H577" s="27" t="str">
        <f t="shared" si="1"/>
        <v>2009, Round 3, Pick 10</v>
      </c>
    </row>
    <row r="578">
      <c r="A578" s="14" t="s">
        <v>6416</v>
      </c>
      <c r="B578" s="14">
        <v>2009.0</v>
      </c>
      <c r="C578" s="14" t="s">
        <v>5695</v>
      </c>
      <c r="D578" s="47">
        <v>3.0</v>
      </c>
      <c r="E578" s="47">
        <v>11.0</v>
      </c>
      <c r="F578" s="48" t="s">
        <v>6383</v>
      </c>
      <c r="G578" s="27" t="s">
        <v>4751</v>
      </c>
      <c r="H578" s="27" t="str">
        <f t="shared" si="1"/>
        <v>2009, Round 3, Pick 11</v>
      </c>
    </row>
    <row r="579">
      <c r="A579" s="14" t="s">
        <v>6417</v>
      </c>
      <c r="B579" s="14">
        <v>2009.0</v>
      </c>
      <c r="C579" s="14" t="s">
        <v>5695</v>
      </c>
      <c r="D579" s="47">
        <v>3.0</v>
      </c>
      <c r="E579" s="47">
        <v>12.0</v>
      </c>
      <c r="F579" s="48" t="s">
        <v>4733</v>
      </c>
      <c r="G579" s="27" t="s">
        <v>4751</v>
      </c>
      <c r="H579" s="27" t="str">
        <f t="shared" si="1"/>
        <v>2009, Round 3, Pick 12</v>
      </c>
    </row>
    <row r="580">
      <c r="A580" s="14" t="s">
        <v>6418</v>
      </c>
      <c r="B580" s="14">
        <v>2009.0</v>
      </c>
      <c r="C580" s="14" t="s">
        <v>5695</v>
      </c>
      <c r="D580" s="47">
        <v>3.0</v>
      </c>
      <c r="E580" s="47">
        <v>13.0</v>
      </c>
      <c r="F580" s="48" t="s">
        <v>6244</v>
      </c>
      <c r="G580" s="27" t="s">
        <v>4904</v>
      </c>
      <c r="H580" s="27" t="str">
        <f t="shared" si="1"/>
        <v>2009, Round 3, Pick 13</v>
      </c>
    </row>
    <row r="581">
      <c r="A581" s="14" t="s">
        <v>6419</v>
      </c>
      <c r="B581" s="14">
        <v>2008.0</v>
      </c>
      <c r="C581" s="14" t="s">
        <v>5664</v>
      </c>
      <c r="D581" s="47">
        <v>1.0</v>
      </c>
      <c r="E581" s="47">
        <v>1.0</v>
      </c>
      <c r="F581" s="48" t="s">
        <v>4648</v>
      </c>
      <c r="G581" s="27" t="s">
        <v>4763</v>
      </c>
      <c r="H581" s="27" t="str">
        <f t="shared" si="1"/>
        <v>2008, Round 1, Pick 1</v>
      </c>
    </row>
    <row r="582">
      <c r="A582" s="14" t="s">
        <v>6420</v>
      </c>
      <c r="B582" s="14">
        <v>2008.0</v>
      </c>
      <c r="C582" s="14" t="s">
        <v>5664</v>
      </c>
      <c r="D582" s="47">
        <v>1.0</v>
      </c>
      <c r="E582" s="47">
        <v>2.0</v>
      </c>
      <c r="F582" s="48" t="s">
        <v>4634</v>
      </c>
      <c r="G582" s="27" t="s">
        <v>5672</v>
      </c>
      <c r="H582" s="27" t="str">
        <f t="shared" si="1"/>
        <v>2008, Round 1, Pick 2</v>
      </c>
    </row>
    <row r="583">
      <c r="A583" s="14" t="s">
        <v>6421</v>
      </c>
      <c r="B583" s="14">
        <v>2008.0</v>
      </c>
      <c r="C583" s="14" t="s">
        <v>5664</v>
      </c>
      <c r="D583" s="47">
        <v>1.0</v>
      </c>
      <c r="E583" s="47">
        <v>3.0</v>
      </c>
      <c r="F583" s="48" t="s">
        <v>4630</v>
      </c>
      <c r="G583" s="27" t="s">
        <v>4804</v>
      </c>
      <c r="H583" s="27" t="str">
        <f t="shared" si="1"/>
        <v>2008, Round 1, Pick 3</v>
      </c>
    </row>
    <row r="584">
      <c r="A584" s="14" t="s">
        <v>6422</v>
      </c>
      <c r="B584" s="14">
        <v>2008.0</v>
      </c>
      <c r="C584" s="14" t="s">
        <v>5664</v>
      </c>
      <c r="D584" s="47">
        <v>1.0</v>
      </c>
      <c r="E584" s="47">
        <v>4.0</v>
      </c>
      <c r="F584" s="48" t="s">
        <v>6383</v>
      </c>
      <c r="G584" s="27" t="s">
        <v>4763</v>
      </c>
      <c r="H584" s="27" t="str">
        <f t="shared" si="1"/>
        <v>2008, Round 1, Pick 4</v>
      </c>
    </row>
    <row r="585">
      <c r="A585" s="14" t="s">
        <v>6423</v>
      </c>
      <c r="B585" s="14">
        <v>2008.0</v>
      </c>
      <c r="C585" s="14" t="s">
        <v>5664</v>
      </c>
      <c r="D585" s="47">
        <v>1.0</v>
      </c>
      <c r="E585" s="47">
        <v>5.0</v>
      </c>
      <c r="F585" s="48" t="s">
        <v>6424</v>
      </c>
      <c r="G585" s="27" t="s">
        <v>4728</v>
      </c>
      <c r="H585" s="27" t="str">
        <f t="shared" si="1"/>
        <v>2008, Round 1, Pick 5</v>
      </c>
    </row>
    <row r="586">
      <c r="A586" s="14" t="s">
        <v>6425</v>
      </c>
      <c r="B586" s="14">
        <v>2008.0</v>
      </c>
      <c r="C586" s="14" t="s">
        <v>5664</v>
      </c>
      <c r="D586" s="47">
        <v>1.0</v>
      </c>
      <c r="E586" s="47">
        <v>6.0</v>
      </c>
      <c r="F586" s="48" t="s">
        <v>4640</v>
      </c>
      <c r="G586" s="27" t="s">
        <v>4767</v>
      </c>
      <c r="H586" s="27" t="str">
        <f t="shared" si="1"/>
        <v>2008, Round 1, Pick 6</v>
      </c>
    </row>
    <row r="587">
      <c r="A587" s="14" t="s">
        <v>6426</v>
      </c>
      <c r="B587" s="14">
        <v>2008.0</v>
      </c>
      <c r="C587" s="14" t="s">
        <v>5664</v>
      </c>
      <c r="D587" s="47">
        <v>1.0</v>
      </c>
      <c r="E587" s="47">
        <v>7.0</v>
      </c>
      <c r="F587" s="48" t="s">
        <v>4628</v>
      </c>
      <c r="G587" s="27" t="s">
        <v>4728</v>
      </c>
      <c r="H587" s="27" t="str">
        <f t="shared" si="1"/>
        <v>2008, Round 1, Pick 7</v>
      </c>
    </row>
    <row r="588">
      <c r="A588" s="14" t="s">
        <v>6427</v>
      </c>
      <c r="B588" s="14">
        <v>2008.0</v>
      </c>
      <c r="C588" s="14" t="s">
        <v>5664</v>
      </c>
      <c r="D588" s="47">
        <v>1.0</v>
      </c>
      <c r="E588" s="47">
        <v>8.0</v>
      </c>
      <c r="F588" s="48" t="s">
        <v>4632</v>
      </c>
      <c r="G588" s="27" t="s">
        <v>5925</v>
      </c>
      <c r="H588" s="27" t="str">
        <f t="shared" si="1"/>
        <v>2008, Round 1, Pick 8</v>
      </c>
    </row>
    <row r="589">
      <c r="A589" s="14" t="s">
        <v>6428</v>
      </c>
      <c r="B589" s="14">
        <v>2008.0</v>
      </c>
      <c r="C589" s="14" t="s">
        <v>5664</v>
      </c>
      <c r="D589" s="47">
        <v>1.0</v>
      </c>
      <c r="E589" s="47">
        <v>9.0</v>
      </c>
      <c r="F589" s="48" t="s">
        <v>4680</v>
      </c>
      <c r="G589" s="27" t="s">
        <v>6429</v>
      </c>
      <c r="H589" s="27" t="str">
        <f t="shared" si="1"/>
        <v>2008, Round 1, Pick 9</v>
      </c>
    </row>
    <row r="590">
      <c r="A590" s="14" t="s">
        <v>6430</v>
      </c>
      <c r="B590" s="14">
        <v>2008.0</v>
      </c>
      <c r="C590" s="14" t="s">
        <v>5664</v>
      </c>
      <c r="D590" s="47">
        <v>1.0</v>
      </c>
      <c r="E590" s="47">
        <v>10.0</v>
      </c>
      <c r="F590" s="48" t="s">
        <v>6377</v>
      </c>
      <c r="G590" s="27" t="s">
        <v>4767</v>
      </c>
      <c r="H590" s="27" t="str">
        <f t="shared" si="1"/>
        <v>2008, Round 1, Pick 10</v>
      </c>
    </row>
    <row r="591">
      <c r="A591" s="14" t="s">
        <v>6431</v>
      </c>
      <c r="B591" s="14">
        <v>2008.0</v>
      </c>
      <c r="C591" s="14" t="s">
        <v>5664</v>
      </c>
      <c r="D591" s="47">
        <v>1.0</v>
      </c>
      <c r="E591" s="47">
        <v>11.0</v>
      </c>
      <c r="F591" s="48" t="s">
        <v>6383</v>
      </c>
      <c r="G591" s="27" t="s">
        <v>4946</v>
      </c>
      <c r="H591" s="27" t="str">
        <f t="shared" si="1"/>
        <v>2008, Round 1, Pick 11</v>
      </c>
    </row>
    <row r="592">
      <c r="A592" s="14" t="s">
        <v>6432</v>
      </c>
      <c r="B592" s="14">
        <v>2008.0</v>
      </c>
      <c r="C592" s="14" t="s">
        <v>5664</v>
      </c>
      <c r="D592" s="47">
        <v>1.0</v>
      </c>
      <c r="E592" s="47">
        <v>12.0</v>
      </c>
      <c r="F592" s="48" t="s">
        <v>4680</v>
      </c>
      <c r="G592" s="27" t="s">
        <v>4713</v>
      </c>
      <c r="H592" s="27" t="str">
        <f t="shared" si="1"/>
        <v>2008, Round 1, Pick 12</v>
      </c>
    </row>
    <row r="593">
      <c r="A593" s="14" t="s">
        <v>6433</v>
      </c>
      <c r="B593" s="14">
        <v>2008.0</v>
      </c>
      <c r="C593" s="14" t="s">
        <v>5664</v>
      </c>
      <c r="D593" s="47">
        <v>1.0</v>
      </c>
      <c r="E593" s="47">
        <v>13.0</v>
      </c>
      <c r="F593" s="48" t="s">
        <v>4650</v>
      </c>
      <c r="G593" s="27" t="s">
        <v>6263</v>
      </c>
      <c r="H593" s="27" t="str">
        <f t="shared" si="1"/>
        <v>2008, Round 1, Pick 13</v>
      </c>
    </row>
    <row r="594">
      <c r="A594" s="14" t="s">
        <v>6434</v>
      </c>
      <c r="B594" s="14">
        <v>2008.0</v>
      </c>
      <c r="C594" s="14" t="s">
        <v>5664</v>
      </c>
      <c r="D594" s="47">
        <v>1.0</v>
      </c>
      <c r="E594" s="47">
        <v>14.0</v>
      </c>
      <c r="F594" s="48" t="s">
        <v>4628</v>
      </c>
      <c r="G594" s="27" t="s">
        <v>6263</v>
      </c>
      <c r="H594" s="27" t="str">
        <f t="shared" si="1"/>
        <v>2008, Round 1, Pick 14</v>
      </c>
    </row>
    <row r="595">
      <c r="A595" s="14" t="s">
        <v>6435</v>
      </c>
      <c r="B595" s="14">
        <v>2008.0</v>
      </c>
      <c r="C595" s="14" t="s">
        <v>5680</v>
      </c>
      <c r="D595" s="47">
        <v>2.0</v>
      </c>
      <c r="E595" s="47">
        <v>1.0</v>
      </c>
      <c r="F595" s="48" t="s">
        <v>4648</v>
      </c>
      <c r="G595" s="27" t="s">
        <v>4763</v>
      </c>
      <c r="H595" s="27" t="str">
        <f t="shared" si="1"/>
        <v>2008, Round 2, Pick 1</v>
      </c>
    </row>
    <row r="596">
      <c r="A596" s="14" t="s">
        <v>6436</v>
      </c>
      <c r="B596" s="14">
        <v>2008.0</v>
      </c>
      <c r="C596" s="14" t="s">
        <v>5680</v>
      </c>
      <c r="D596" s="47">
        <v>2.0</v>
      </c>
      <c r="E596" s="47">
        <v>2.0</v>
      </c>
      <c r="F596" s="48" t="s">
        <v>4630</v>
      </c>
      <c r="G596" s="27" t="s">
        <v>4763</v>
      </c>
      <c r="H596" s="27" t="str">
        <f t="shared" si="1"/>
        <v>2008, Round 2, Pick 2</v>
      </c>
    </row>
    <row r="597">
      <c r="A597" s="14" t="s">
        <v>6437</v>
      </c>
      <c r="B597" s="14">
        <v>2008.0</v>
      </c>
      <c r="C597" s="14" t="s">
        <v>5680</v>
      </c>
      <c r="D597" s="47">
        <v>2.0</v>
      </c>
      <c r="E597" s="47">
        <v>3.0</v>
      </c>
      <c r="F597" s="48" t="s">
        <v>6424</v>
      </c>
      <c r="G597" s="27" t="s">
        <v>5672</v>
      </c>
      <c r="H597" s="27" t="str">
        <f t="shared" si="1"/>
        <v>2008, Round 2, Pick 3</v>
      </c>
    </row>
    <row r="598">
      <c r="A598" s="14" t="s">
        <v>6438</v>
      </c>
      <c r="B598" s="14">
        <v>2008.0</v>
      </c>
      <c r="C598" s="14" t="s">
        <v>5680</v>
      </c>
      <c r="D598" s="47">
        <v>2.0</v>
      </c>
      <c r="E598" s="47">
        <v>4.0</v>
      </c>
      <c r="F598" s="48" t="s">
        <v>6383</v>
      </c>
      <c r="G598" s="27" t="s">
        <v>5151</v>
      </c>
      <c r="H598" s="27" t="str">
        <f t="shared" si="1"/>
        <v>2008, Round 2, Pick 4</v>
      </c>
    </row>
    <row r="599">
      <c r="A599" s="14" t="s">
        <v>6439</v>
      </c>
      <c r="B599" s="14">
        <v>2008.0</v>
      </c>
      <c r="C599" s="14" t="s">
        <v>5680</v>
      </c>
      <c r="D599" s="47">
        <v>2.0</v>
      </c>
      <c r="E599" s="47">
        <v>5.0</v>
      </c>
      <c r="F599" s="48" t="s">
        <v>4634</v>
      </c>
      <c r="G599" s="27" t="s">
        <v>5672</v>
      </c>
      <c r="H599" s="27" t="str">
        <f t="shared" si="1"/>
        <v>2008, Round 2, Pick 5</v>
      </c>
    </row>
    <row r="600">
      <c r="A600" s="14" t="s">
        <v>6440</v>
      </c>
      <c r="B600" s="14">
        <v>2008.0</v>
      </c>
      <c r="C600" s="14" t="s">
        <v>5680</v>
      </c>
      <c r="D600" s="47">
        <v>2.0</v>
      </c>
      <c r="E600" s="47">
        <v>6.0</v>
      </c>
      <c r="F600" s="48" t="s">
        <v>4640</v>
      </c>
      <c r="G600" s="27" t="s">
        <v>4689</v>
      </c>
      <c r="H600" s="27" t="str">
        <f t="shared" si="1"/>
        <v>2008, Round 2, Pick 6</v>
      </c>
    </row>
    <row r="601">
      <c r="A601" s="14" t="s">
        <v>6441</v>
      </c>
      <c r="B601" s="14">
        <v>2008.0</v>
      </c>
      <c r="C601" s="14" t="s">
        <v>5680</v>
      </c>
      <c r="D601" s="47">
        <v>2.0</v>
      </c>
      <c r="E601" s="47">
        <v>7.0</v>
      </c>
      <c r="F601" s="48" t="s">
        <v>6442</v>
      </c>
      <c r="G601" s="27" t="s">
        <v>5133</v>
      </c>
      <c r="H601" s="27" t="str">
        <f t="shared" si="1"/>
        <v>2008, Round 2, Pick 7</v>
      </c>
    </row>
    <row r="602">
      <c r="A602" s="14" t="s">
        <v>6443</v>
      </c>
      <c r="B602" s="14">
        <v>2008.0</v>
      </c>
      <c r="C602" s="14" t="s">
        <v>5680</v>
      </c>
      <c r="D602" s="47">
        <v>2.0</v>
      </c>
      <c r="E602" s="47">
        <v>8.0</v>
      </c>
      <c r="F602" s="48" t="s">
        <v>4733</v>
      </c>
      <c r="G602" s="27" t="s">
        <v>6013</v>
      </c>
      <c r="H602" s="27" t="str">
        <f t="shared" si="1"/>
        <v>2008, Round 2, Pick 8</v>
      </c>
    </row>
    <row r="603">
      <c r="A603" s="14" t="s">
        <v>6444</v>
      </c>
      <c r="B603" s="14">
        <v>2008.0</v>
      </c>
      <c r="C603" s="14" t="s">
        <v>5680</v>
      </c>
      <c r="D603" s="47">
        <v>2.0</v>
      </c>
      <c r="E603" s="47">
        <v>9.0</v>
      </c>
      <c r="F603" s="48" t="s">
        <v>4680</v>
      </c>
      <c r="G603" s="27" t="s">
        <v>6144</v>
      </c>
      <c r="H603" s="27" t="str">
        <f t="shared" si="1"/>
        <v>2008, Round 2, Pick 9</v>
      </c>
    </row>
    <row r="604">
      <c r="A604" s="14" t="s">
        <v>6445</v>
      </c>
      <c r="B604" s="14">
        <v>2008.0</v>
      </c>
      <c r="C604" s="14" t="s">
        <v>5680</v>
      </c>
      <c r="D604" s="47">
        <v>2.0</v>
      </c>
      <c r="E604" s="47">
        <v>10.0</v>
      </c>
      <c r="F604" s="48" t="s">
        <v>6446</v>
      </c>
      <c r="G604" s="27" t="s">
        <v>4709</v>
      </c>
      <c r="H604" s="27" t="str">
        <f t="shared" si="1"/>
        <v>2008, Round 2, Pick 10</v>
      </c>
    </row>
    <row r="605">
      <c r="A605" s="14" t="s">
        <v>6447</v>
      </c>
      <c r="B605" s="14">
        <v>2008.0</v>
      </c>
      <c r="C605" s="14" t="s">
        <v>5680</v>
      </c>
      <c r="D605" s="47">
        <v>2.0</v>
      </c>
      <c r="E605" s="47">
        <v>11.0</v>
      </c>
      <c r="F605" s="48" t="s">
        <v>4650</v>
      </c>
      <c r="G605" s="27" t="s">
        <v>5177</v>
      </c>
      <c r="H605" s="27" t="str">
        <f t="shared" si="1"/>
        <v>2008, Round 2, Pick 11</v>
      </c>
    </row>
    <row r="606">
      <c r="A606" s="14" t="s">
        <v>6448</v>
      </c>
      <c r="B606" s="14">
        <v>2008.0</v>
      </c>
      <c r="C606" s="14" t="s">
        <v>5680</v>
      </c>
      <c r="D606" s="47">
        <v>2.0</v>
      </c>
      <c r="E606" s="47">
        <v>12.0</v>
      </c>
      <c r="F606" s="48" t="s">
        <v>4638</v>
      </c>
      <c r="G606" s="27" t="s">
        <v>5947</v>
      </c>
      <c r="H606" s="27" t="str">
        <f t="shared" si="1"/>
        <v>2008, Round 2, Pick 12</v>
      </c>
    </row>
    <row r="607">
      <c r="A607" s="14" t="s">
        <v>6449</v>
      </c>
      <c r="B607" s="14">
        <v>2008.0</v>
      </c>
      <c r="C607" s="14" t="s">
        <v>5680</v>
      </c>
      <c r="D607" s="47">
        <v>2.0</v>
      </c>
      <c r="E607" s="47">
        <v>13.0</v>
      </c>
      <c r="F607" s="48" t="s">
        <v>4628</v>
      </c>
      <c r="G607" s="27" t="s">
        <v>4850</v>
      </c>
      <c r="H607" s="27" t="str">
        <f t="shared" si="1"/>
        <v>2008, Round 2, Pick 13</v>
      </c>
    </row>
    <row r="608">
      <c r="A608" s="14" t="s">
        <v>6450</v>
      </c>
      <c r="B608" s="14">
        <v>2008.0</v>
      </c>
      <c r="C608" s="14" t="s">
        <v>5680</v>
      </c>
      <c r="D608" s="47">
        <v>2.0</v>
      </c>
      <c r="E608" s="47">
        <v>14.0</v>
      </c>
      <c r="F608" s="48" t="s">
        <v>6383</v>
      </c>
      <c r="G608" s="27" t="s">
        <v>5028</v>
      </c>
      <c r="H608" s="27" t="str">
        <f t="shared" si="1"/>
        <v>2008, Round 2, Pick 14</v>
      </c>
    </row>
    <row r="609">
      <c r="A609" s="14" t="s">
        <v>6451</v>
      </c>
      <c r="B609" s="14">
        <v>2008.0</v>
      </c>
      <c r="C609" s="14" t="s">
        <v>5695</v>
      </c>
      <c r="D609" s="47">
        <v>3.0</v>
      </c>
      <c r="E609" s="47">
        <v>1.0</v>
      </c>
      <c r="F609" s="48" t="s">
        <v>4648</v>
      </c>
      <c r="G609" s="27" t="s">
        <v>5889</v>
      </c>
      <c r="H609" s="27" t="str">
        <f t="shared" si="1"/>
        <v>2008, Round 3, Pick 1</v>
      </c>
    </row>
    <row r="610">
      <c r="A610" s="14" t="s">
        <v>6452</v>
      </c>
      <c r="B610" s="14">
        <v>2008.0</v>
      </c>
      <c r="C610" s="14" t="s">
        <v>5695</v>
      </c>
      <c r="D610" s="47">
        <v>3.0</v>
      </c>
      <c r="E610" s="47">
        <v>2.0</v>
      </c>
      <c r="F610" s="48" t="s">
        <v>4630</v>
      </c>
      <c r="G610" s="27" t="s">
        <v>4713</v>
      </c>
      <c r="H610" s="27" t="str">
        <f t="shared" si="1"/>
        <v>2008, Round 3, Pick 2</v>
      </c>
    </row>
    <row r="611">
      <c r="A611" s="14" t="s">
        <v>6453</v>
      </c>
      <c r="B611" s="14">
        <v>2008.0</v>
      </c>
      <c r="C611" s="14" t="s">
        <v>5695</v>
      </c>
      <c r="D611" s="47">
        <v>3.0</v>
      </c>
      <c r="E611" s="47">
        <v>3.0</v>
      </c>
      <c r="F611" s="48" t="s">
        <v>6424</v>
      </c>
      <c r="G611" s="27" t="s">
        <v>6454</v>
      </c>
      <c r="H611" s="27" t="str">
        <f t="shared" si="1"/>
        <v>2008, Round 3, Pick 3</v>
      </c>
    </row>
    <row r="612">
      <c r="A612" s="14" t="s">
        <v>6455</v>
      </c>
      <c r="B612" s="14">
        <v>2008.0</v>
      </c>
      <c r="C612" s="14" t="s">
        <v>5695</v>
      </c>
      <c r="D612" s="47">
        <v>3.0</v>
      </c>
      <c r="E612" s="47">
        <v>4.0</v>
      </c>
      <c r="F612" s="48" t="s">
        <v>4632</v>
      </c>
      <c r="G612" s="27" t="s">
        <v>6456</v>
      </c>
      <c r="H612" s="27" t="str">
        <f t="shared" si="1"/>
        <v>2008, Round 3, Pick 4</v>
      </c>
    </row>
    <row r="613">
      <c r="A613" s="14" t="s">
        <v>6457</v>
      </c>
      <c r="B613" s="14">
        <v>2008.0</v>
      </c>
      <c r="C613" s="14" t="s">
        <v>5695</v>
      </c>
      <c r="D613" s="47">
        <v>3.0</v>
      </c>
      <c r="E613" s="47">
        <v>5.0</v>
      </c>
      <c r="F613" s="48" t="s">
        <v>4634</v>
      </c>
      <c r="G613" s="27" t="s">
        <v>4704</v>
      </c>
      <c r="H613" s="27" t="str">
        <f t="shared" si="1"/>
        <v>2008, Round 3, Pick 5</v>
      </c>
    </row>
    <row r="614">
      <c r="A614" s="14" t="s">
        <v>6458</v>
      </c>
      <c r="B614" s="14">
        <v>2008.0</v>
      </c>
      <c r="C614" s="14" t="s">
        <v>5695</v>
      </c>
      <c r="D614" s="47">
        <v>3.0</v>
      </c>
      <c r="E614" s="47">
        <v>6.0</v>
      </c>
      <c r="F614" s="48" t="s">
        <v>4640</v>
      </c>
      <c r="G614" s="27" t="s">
        <v>6277</v>
      </c>
      <c r="H614" s="27" t="str">
        <f t="shared" si="1"/>
        <v>2008, Round 3, Pick 6</v>
      </c>
    </row>
    <row r="615">
      <c r="A615" s="14" t="s">
        <v>6459</v>
      </c>
      <c r="B615" s="14">
        <v>2008.0</v>
      </c>
      <c r="C615" s="14" t="s">
        <v>5695</v>
      </c>
      <c r="D615" s="47">
        <v>3.0</v>
      </c>
      <c r="E615" s="47">
        <v>7.0</v>
      </c>
      <c r="F615" s="48" t="s">
        <v>4628</v>
      </c>
      <c r="G615" s="27" t="s">
        <v>4763</v>
      </c>
      <c r="H615" s="27" t="str">
        <f t="shared" si="1"/>
        <v>2008, Round 3, Pick 7</v>
      </c>
    </row>
    <row r="616">
      <c r="A616" s="14" t="s">
        <v>6460</v>
      </c>
      <c r="B616" s="14">
        <v>2008.0</v>
      </c>
      <c r="C616" s="14" t="s">
        <v>5695</v>
      </c>
      <c r="D616" s="47">
        <v>3.0</v>
      </c>
      <c r="E616" s="47">
        <v>8.0</v>
      </c>
      <c r="F616" s="48" t="s">
        <v>4733</v>
      </c>
      <c r="G616" s="27" t="s">
        <v>4771</v>
      </c>
      <c r="H616" s="27" t="str">
        <f t="shared" si="1"/>
        <v>2008, Round 3, Pick 8</v>
      </c>
    </row>
    <row r="617">
      <c r="A617" s="14" t="s">
        <v>6461</v>
      </c>
      <c r="B617" s="14">
        <v>2008.0</v>
      </c>
      <c r="C617" s="14" t="s">
        <v>5695</v>
      </c>
      <c r="D617" s="47">
        <v>3.0</v>
      </c>
      <c r="E617" s="47">
        <v>9.0</v>
      </c>
      <c r="F617" s="48" t="s">
        <v>4680</v>
      </c>
      <c r="G617" s="27" t="s">
        <v>5822</v>
      </c>
      <c r="H617" s="27" t="str">
        <f t="shared" si="1"/>
        <v>2008, Round 3, Pick 9</v>
      </c>
    </row>
    <row r="618">
      <c r="A618" s="14" t="s">
        <v>6462</v>
      </c>
      <c r="B618" s="14">
        <v>2008.0</v>
      </c>
      <c r="C618" s="14" t="s">
        <v>5695</v>
      </c>
      <c r="D618" s="47">
        <v>3.0</v>
      </c>
      <c r="E618" s="47">
        <v>10.0</v>
      </c>
      <c r="F618" s="48" t="s">
        <v>6377</v>
      </c>
      <c r="G618" s="27" t="s">
        <v>4709</v>
      </c>
      <c r="H618" s="27" t="str">
        <f t="shared" si="1"/>
        <v>2008, Round 3, Pick 10</v>
      </c>
    </row>
    <row r="619">
      <c r="A619" s="14" t="s">
        <v>6463</v>
      </c>
      <c r="B619" s="14">
        <v>2008.0</v>
      </c>
      <c r="C619" s="14" t="s">
        <v>5695</v>
      </c>
      <c r="D619" s="47">
        <v>3.0</v>
      </c>
      <c r="E619" s="47">
        <v>11.0</v>
      </c>
      <c r="F619" s="48" t="s">
        <v>6244</v>
      </c>
      <c r="G619" s="27" t="s">
        <v>6464</v>
      </c>
      <c r="H619" s="27" t="str">
        <f t="shared" si="1"/>
        <v>2008, Round 3, Pick 11</v>
      </c>
    </row>
    <row r="620">
      <c r="A620" s="14" t="s">
        <v>6465</v>
      </c>
      <c r="B620" s="14">
        <v>2008.0</v>
      </c>
      <c r="C620" s="14" t="s">
        <v>5695</v>
      </c>
      <c r="D620" s="47">
        <v>3.0</v>
      </c>
      <c r="E620" s="47">
        <v>12.0</v>
      </c>
      <c r="F620" s="48" t="s">
        <v>6377</v>
      </c>
      <c r="G620" s="27" t="s">
        <v>5028</v>
      </c>
      <c r="H620" s="27" t="str">
        <f t="shared" si="1"/>
        <v>2008, Round 3, Pick 12</v>
      </c>
    </row>
    <row r="621">
      <c r="A621" s="14" t="s">
        <v>6466</v>
      </c>
      <c r="B621" s="14">
        <v>2008.0</v>
      </c>
      <c r="C621" s="14" t="s">
        <v>5695</v>
      </c>
      <c r="D621" s="47">
        <v>3.0</v>
      </c>
      <c r="E621" s="47">
        <v>13.0</v>
      </c>
      <c r="F621" s="48" t="s">
        <v>4650</v>
      </c>
      <c r="G621" s="27" t="s">
        <v>4797</v>
      </c>
      <c r="H621" s="27" t="str">
        <f t="shared" si="1"/>
        <v>2008, Round 3, Pick 13</v>
      </c>
    </row>
    <row r="622">
      <c r="A622" s="14" t="s">
        <v>6467</v>
      </c>
      <c r="B622" s="14">
        <v>2008.0</v>
      </c>
      <c r="C622" s="14" t="s">
        <v>5695</v>
      </c>
      <c r="D622" s="47">
        <v>3.0</v>
      </c>
      <c r="E622" s="47">
        <v>14.0</v>
      </c>
      <c r="F622" s="48" t="s">
        <v>6383</v>
      </c>
      <c r="G622" s="27" t="s">
        <v>5920</v>
      </c>
      <c r="H622" s="27" t="str">
        <f t="shared" si="1"/>
        <v>2008, Round 3, Pick 14</v>
      </c>
    </row>
    <row r="623">
      <c r="A623" s="14" t="s">
        <v>6468</v>
      </c>
      <c r="B623" s="14">
        <v>2008.0</v>
      </c>
      <c r="C623" s="14" t="s">
        <v>5695</v>
      </c>
      <c r="D623" s="47">
        <v>3.0</v>
      </c>
      <c r="E623" s="47">
        <v>15.0</v>
      </c>
      <c r="F623" s="48" t="s">
        <v>6377</v>
      </c>
      <c r="G623" s="27" t="s">
        <v>4732</v>
      </c>
      <c r="H623" s="27" t="str">
        <f t="shared" si="1"/>
        <v>2008, Round 3, Pick 15</v>
      </c>
    </row>
    <row r="624">
      <c r="A624" s="14" t="s">
        <v>6469</v>
      </c>
      <c r="B624" s="14">
        <v>2007.0</v>
      </c>
      <c r="C624" s="14" t="s">
        <v>5664</v>
      </c>
      <c r="D624" s="47">
        <v>1.0</v>
      </c>
      <c r="E624" s="47">
        <v>1.0</v>
      </c>
      <c r="F624" s="48" t="s">
        <v>6470</v>
      </c>
      <c r="G624" s="27" t="s">
        <v>4850</v>
      </c>
      <c r="H624" s="27" t="str">
        <f t="shared" si="1"/>
        <v>2007, Round 1, Pick 1</v>
      </c>
    </row>
    <row r="625">
      <c r="A625" s="14" t="s">
        <v>6471</v>
      </c>
      <c r="B625" s="14">
        <v>2007.0</v>
      </c>
      <c r="C625" s="14" t="s">
        <v>5664</v>
      </c>
      <c r="D625" s="47">
        <v>1.0</v>
      </c>
      <c r="E625" s="47">
        <v>2.0</v>
      </c>
      <c r="F625" s="48" t="s">
        <v>6472</v>
      </c>
      <c r="G625" s="27" t="s">
        <v>6473</v>
      </c>
      <c r="H625" s="27" t="str">
        <f t="shared" si="1"/>
        <v>2007, Round 1, Pick 2</v>
      </c>
    </row>
    <row r="626">
      <c r="A626" s="14" t="s">
        <v>6474</v>
      </c>
      <c r="B626" s="14">
        <v>2007.0</v>
      </c>
      <c r="C626" s="14" t="s">
        <v>5664</v>
      </c>
      <c r="D626" s="47">
        <v>1.0</v>
      </c>
      <c r="E626" s="47">
        <v>3.0</v>
      </c>
      <c r="F626" s="48" t="s">
        <v>4634</v>
      </c>
      <c r="G626" s="27" t="s">
        <v>4673</v>
      </c>
      <c r="H626" s="27" t="str">
        <f t="shared" si="1"/>
        <v>2007, Round 1, Pick 3</v>
      </c>
    </row>
    <row r="627">
      <c r="A627" s="14" t="s">
        <v>6475</v>
      </c>
      <c r="B627" s="14">
        <v>2007.0</v>
      </c>
      <c r="C627" s="14" t="s">
        <v>5664</v>
      </c>
      <c r="D627" s="47">
        <v>1.0</v>
      </c>
      <c r="E627" s="47">
        <v>4.0</v>
      </c>
      <c r="F627" s="48" t="s">
        <v>4630</v>
      </c>
      <c r="G627" s="27" t="s">
        <v>4689</v>
      </c>
      <c r="H627" s="27" t="str">
        <f t="shared" si="1"/>
        <v>2007, Round 1, Pick 4</v>
      </c>
    </row>
    <row r="628">
      <c r="A628" s="14" t="s">
        <v>6476</v>
      </c>
      <c r="B628" s="14">
        <v>2007.0</v>
      </c>
      <c r="C628" s="14" t="s">
        <v>5664</v>
      </c>
      <c r="D628" s="47">
        <v>1.0</v>
      </c>
      <c r="E628" s="47">
        <v>5.0</v>
      </c>
      <c r="F628" s="48" t="s">
        <v>4628</v>
      </c>
      <c r="G628" s="27" t="s">
        <v>5815</v>
      </c>
      <c r="H628" s="27" t="str">
        <f t="shared" si="1"/>
        <v>2007, Round 1, Pick 5</v>
      </c>
    </row>
    <row r="629">
      <c r="A629" s="14" t="s">
        <v>6477</v>
      </c>
      <c r="B629" s="14">
        <v>2007.0</v>
      </c>
      <c r="C629" s="14" t="s">
        <v>5664</v>
      </c>
      <c r="D629" s="47">
        <v>1.0</v>
      </c>
      <c r="E629" s="47">
        <v>6.0</v>
      </c>
      <c r="F629" s="48" t="s">
        <v>4640</v>
      </c>
      <c r="G629" s="27" t="s">
        <v>4704</v>
      </c>
      <c r="H629" s="27" t="str">
        <f t="shared" si="1"/>
        <v>2007, Round 1, Pick 6</v>
      </c>
    </row>
    <row r="630">
      <c r="A630" s="14" t="s">
        <v>6478</v>
      </c>
      <c r="B630" s="14">
        <v>2007.0</v>
      </c>
      <c r="C630" s="14" t="s">
        <v>5664</v>
      </c>
      <c r="D630" s="47">
        <v>1.0</v>
      </c>
      <c r="E630" s="47">
        <v>7.0</v>
      </c>
      <c r="F630" s="48" t="s">
        <v>4733</v>
      </c>
      <c r="G630" s="27" t="s">
        <v>6386</v>
      </c>
      <c r="H630" s="27" t="str">
        <f t="shared" si="1"/>
        <v>2007, Round 1, Pick 7</v>
      </c>
    </row>
    <row r="631">
      <c r="A631" s="14" t="s">
        <v>6479</v>
      </c>
      <c r="B631" s="14">
        <v>2007.0</v>
      </c>
      <c r="C631" s="14" t="s">
        <v>5664</v>
      </c>
      <c r="D631" s="47">
        <v>1.0</v>
      </c>
      <c r="E631" s="47">
        <v>8.0</v>
      </c>
      <c r="F631" s="48" t="s">
        <v>6424</v>
      </c>
      <c r="G631" s="27" t="s">
        <v>6480</v>
      </c>
      <c r="H631" s="27" t="str">
        <f t="shared" si="1"/>
        <v>2007, Round 1, Pick 8</v>
      </c>
    </row>
    <row r="632">
      <c r="A632" s="14" t="s">
        <v>6481</v>
      </c>
      <c r="B632" s="14">
        <v>2007.0</v>
      </c>
      <c r="C632" s="14" t="s">
        <v>5664</v>
      </c>
      <c r="D632" s="47">
        <v>1.0</v>
      </c>
      <c r="E632" s="47">
        <v>9.0</v>
      </c>
      <c r="F632" s="48" t="s">
        <v>4638</v>
      </c>
      <c r="G632" s="27" t="s">
        <v>4850</v>
      </c>
      <c r="H632" s="27" t="str">
        <f t="shared" si="1"/>
        <v>2007, Round 1, Pick 9</v>
      </c>
    </row>
    <row r="633">
      <c r="A633" s="14" t="s">
        <v>6482</v>
      </c>
      <c r="B633" s="14">
        <v>2007.0</v>
      </c>
      <c r="C633" s="14" t="s">
        <v>5664</v>
      </c>
      <c r="D633" s="47">
        <v>1.0</v>
      </c>
      <c r="E633" s="47">
        <v>10.0</v>
      </c>
      <c r="F633" s="48" t="s">
        <v>4634</v>
      </c>
      <c r="G633" s="27" t="s">
        <v>6184</v>
      </c>
      <c r="H633" s="27" t="str">
        <f t="shared" si="1"/>
        <v>2007, Round 1, Pick 10</v>
      </c>
    </row>
    <row r="634">
      <c r="A634" s="14" t="s">
        <v>6483</v>
      </c>
      <c r="B634" s="14">
        <v>2007.0</v>
      </c>
      <c r="C634" s="14" t="s">
        <v>5664</v>
      </c>
      <c r="D634" s="47">
        <v>1.0</v>
      </c>
      <c r="E634" s="47">
        <v>11.0</v>
      </c>
      <c r="F634" s="48" t="s">
        <v>6383</v>
      </c>
      <c r="G634" s="27" t="s">
        <v>6263</v>
      </c>
      <c r="H634" s="27" t="str">
        <f t="shared" si="1"/>
        <v>2007, Round 1, Pick 11</v>
      </c>
    </row>
    <row r="635">
      <c r="A635" s="14" t="s">
        <v>6484</v>
      </c>
      <c r="B635" s="14">
        <v>2007.0</v>
      </c>
      <c r="C635" s="14" t="s">
        <v>5664</v>
      </c>
      <c r="D635" s="47">
        <v>1.0</v>
      </c>
      <c r="E635" s="47">
        <v>12.0</v>
      </c>
      <c r="F635" s="48" t="s">
        <v>4680</v>
      </c>
      <c r="G635" s="27" t="s">
        <v>6046</v>
      </c>
      <c r="H635" s="27" t="str">
        <f t="shared" si="1"/>
        <v>2007, Round 1, Pick 12</v>
      </c>
    </row>
    <row r="636">
      <c r="A636" s="14" t="s">
        <v>6485</v>
      </c>
      <c r="B636" s="14">
        <v>2007.0</v>
      </c>
      <c r="C636" s="14" t="s">
        <v>5664</v>
      </c>
      <c r="D636" s="47">
        <v>1.0</v>
      </c>
      <c r="E636" s="47">
        <v>13.0</v>
      </c>
      <c r="F636" s="48" t="s">
        <v>4680</v>
      </c>
      <c r="G636" s="27" t="s">
        <v>5145</v>
      </c>
      <c r="H636" s="27" t="str">
        <f t="shared" si="1"/>
        <v>2007, Round 1, Pick 13</v>
      </c>
    </row>
    <row r="637">
      <c r="A637" s="14" t="s">
        <v>6486</v>
      </c>
      <c r="B637" s="14">
        <v>2007.0</v>
      </c>
      <c r="C637" s="14" t="s">
        <v>5680</v>
      </c>
      <c r="D637" s="47">
        <v>2.0</v>
      </c>
      <c r="E637" s="47">
        <v>1.0</v>
      </c>
      <c r="F637" s="48" t="s">
        <v>6424</v>
      </c>
      <c r="G637" s="27" t="s">
        <v>6184</v>
      </c>
      <c r="H637" s="27" t="str">
        <f t="shared" si="1"/>
        <v>2007, Round 2, Pick 1</v>
      </c>
    </row>
    <row r="638">
      <c r="A638" s="14" t="s">
        <v>6487</v>
      </c>
      <c r="B638" s="14">
        <v>2007.0</v>
      </c>
      <c r="C638" s="14" t="s">
        <v>5680</v>
      </c>
      <c r="D638" s="47">
        <v>2.0</v>
      </c>
      <c r="E638" s="47">
        <v>2.0</v>
      </c>
      <c r="F638" s="48" t="s">
        <v>4630</v>
      </c>
      <c r="G638" s="27" t="s">
        <v>5700</v>
      </c>
      <c r="H638" s="27" t="str">
        <f t="shared" si="1"/>
        <v>2007, Round 2, Pick 2</v>
      </c>
    </row>
    <row r="639">
      <c r="A639" s="14" t="s">
        <v>6488</v>
      </c>
      <c r="B639" s="14">
        <v>2007.0</v>
      </c>
      <c r="C639" s="14" t="s">
        <v>5680</v>
      </c>
      <c r="D639" s="47">
        <v>2.0</v>
      </c>
      <c r="E639" s="47">
        <v>3.0</v>
      </c>
      <c r="F639" s="48" t="s">
        <v>4628</v>
      </c>
      <c r="G639" s="27" t="s">
        <v>4767</v>
      </c>
      <c r="H639" s="27" t="str">
        <f t="shared" si="1"/>
        <v>2007, Round 2, Pick 3</v>
      </c>
    </row>
    <row r="640">
      <c r="A640" s="14" t="s">
        <v>6489</v>
      </c>
      <c r="B640" s="14">
        <v>2007.0</v>
      </c>
      <c r="C640" s="14" t="s">
        <v>5680</v>
      </c>
      <c r="D640" s="47">
        <v>2.0</v>
      </c>
      <c r="E640" s="47">
        <v>4.0</v>
      </c>
      <c r="F640" s="48" t="s">
        <v>6244</v>
      </c>
      <c r="G640" s="27" t="s">
        <v>6263</v>
      </c>
      <c r="H640" s="27" t="str">
        <f t="shared" si="1"/>
        <v>2007, Round 2, Pick 4</v>
      </c>
    </row>
    <row r="641">
      <c r="A641" s="14" t="s">
        <v>6490</v>
      </c>
      <c r="B641" s="14">
        <v>2007.0</v>
      </c>
      <c r="C641" s="14" t="s">
        <v>5680</v>
      </c>
      <c r="D641" s="47">
        <v>2.0</v>
      </c>
      <c r="E641" s="47">
        <v>5.0</v>
      </c>
      <c r="F641" s="48" t="s">
        <v>4650</v>
      </c>
      <c r="G641" s="27" t="s">
        <v>5804</v>
      </c>
      <c r="H641" s="27" t="str">
        <f t="shared" si="1"/>
        <v>2007, Round 2, Pick 5</v>
      </c>
    </row>
    <row r="642">
      <c r="A642" s="14" t="s">
        <v>6491</v>
      </c>
      <c r="B642" s="14">
        <v>2007.0</v>
      </c>
      <c r="C642" s="14" t="s">
        <v>5680</v>
      </c>
      <c r="D642" s="47">
        <v>2.0</v>
      </c>
      <c r="E642" s="47">
        <v>6.0</v>
      </c>
      <c r="F642" s="48" t="s">
        <v>4640</v>
      </c>
      <c r="G642" s="27" t="s">
        <v>6492</v>
      </c>
      <c r="H642" s="27" t="str">
        <f t="shared" si="1"/>
        <v>2007, Round 2, Pick 6</v>
      </c>
    </row>
    <row r="643">
      <c r="A643" s="14" t="s">
        <v>6493</v>
      </c>
      <c r="B643" s="14">
        <v>2007.0</v>
      </c>
      <c r="C643" s="14" t="s">
        <v>5680</v>
      </c>
      <c r="D643" s="47">
        <v>2.0</v>
      </c>
      <c r="E643" s="47">
        <v>7.0</v>
      </c>
      <c r="F643" s="48" t="s">
        <v>4634</v>
      </c>
      <c r="G643" s="27" t="s">
        <v>6494</v>
      </c>
      <c r="H643" s="27" t="str">
        <f t="shared" si="1"/>
        <v>2007, Round 2, Pick 7</v>
      </c>
    </row>
    <row r="644">
      <c r="A644" s="14" t="s">
        <v>6495</v>
      </c>
      <c r="B644" s="14">
        <v>2007.0</v>
      </c>
      <c r="C644" s="14" t="s">
        <v>5680</v>
      </c>
      <c r="D644" s="47">
        <v>2.0</v>
      </c>
      <c r="E644" s="47">
        <v>8.0</v>
      </c>
      <c r="F644" s="48" t="s">
        <v>6377</v>
      </c>
      <c r="G644" s="27" t="s">
        <v>4846</v>
      </c>
      <c r="H644" s="27" t="str">
        <f t="shared" si="1"/>
        <v>2007, Round 2, Pick 8</v>
      </c>
    </row>
    <row r="645">
      <c r="A645" s="14" t="s">
        <v>6496</v>
      </c>
      <c r="B645" s="14">
        <v>2007.0</v>
      </c>
      <c r="C645" s="14" t="s">
        <v>5680</v>
      </c>
      <c r="D645" s="47">
        <v>2.0</v>
      </c>
      <c r="E645" s="47">
        <v>9.0</v>
      </c>
      <c r="F645" s="48" t="s">
        <v>4638</v>
      </c>
      <c r="G645" s="27" t="s">
        <v>6497</v>
      </c>
      <c r="H645" s="27" t="str">
        <f t="shared" si="1"/>
        <v>2007, Round 2, Pick 9</v>
      </c>
    </row>
    <row r="646">
      <c r="A646" s="14" t="s">
        <v>6498</v>
      </c>
      <c r="B646" s="14">
        <v>2007.0</v>
      </c>
      <c r="C646" s="14" t="s">
        <v>5680</v>
      </c>
      <c r="D646" s="47">
        <v>2.0</v>
      </c>
      <c r="E646" s="47">
        <v>10.0</v>
      </c>
      <c r="F646" s="48" t="s">
        <v>4630</v>
      </c>
      <c r="G646" s="27" t="s">
        <v>4804</v>
      </c>
      <c r="H646" s="27" t="str">
        <f t="shared" si="1"/>
        <v>2007, Round 2, Pick 10</v>
      </c>
    </row>
    <row r="647">
      <c r="A647" s="14" t="s">
        <v>6499</v>
      </c>
      <c r="B647" s="14">
        <v>2007.0</v>
      </c>
      <c r="C647" s="14" t="s">
        <v>5680</v>
      </c>
      <c r="D647" s="47">
        <v>2.0</v>
      </c>
      <c r="E647" s="47">
        <v>11.0</v>
      </c>
      <c r="F647" s="48" t="s">
        <v>4630</v>
      </c>
      <c r="G647" s="27" t="s">
        <v>6299</v>
      </c>
      <c r="H647" s="27" t="str">
        <f t="shared" si="1"/>
        <v>2007, Round 2, Pick 11</v>
      </c>
    </row>
    <row r="648">
      <c r="A648" s="14" t="s">
        <v>6500</v>
      </c>
      <c r="B648" s="14">
        <v>2007.0</v>
      </c>
      <c r="C648" s="14" t="s">
        <v>5680</v>
      </c>
      <c r="D648" s="47">
        <v>2.0</v>
      </c>
      <c r="E648" s="47">
        <v>12.0</v>
      </c>
      <c r="F648" s="48" t="s">
        <v>4648</v>
      </c>
      <c r="G648" s="27" t="s">
        <v>4763</v>
      </c>
      <c r="H648" s="27" t="str">
        <f t="shared" si="1"/>
        <v>2007, Round 2, Pick 12</v>
      </c>
    </row>
    <row r="649">
      <c r="A649" s="14" t="s">
        <v>6501</v>
      </c>
      <c r="B649" s="14">
        <v>2007.0</v>
      </c>
      <c r="C649" s="14" t="s">
        <v>5680</v>
      </c>
      <c r="D649" s="47">
        <v>2.0</v>
      </c>
      <c r="E649" s="47">
        <v>13.0</v>
      </c>
      <c r="F649" s="48" t="s">
        <v>4680</v>
      </c>
      <c r="G649" s="27" t="s">
        <v>4946</v>
      </c>
      <c r="H649" s="27" t="str">
        <f t="shared" si="1"/>
        <v>2007, Round 2, Pick 13</v>
      </c>
    </row>
    <row r="650">
      <c r="A650" s="14" t="s">
        <v>6502</v>
      </c>
      <c r="B650" s="14">
        <v>2007.0</v>
      </c>
      <c r="C650" s="14" t="s">
        <v>5695</v>
      </c>
      <c r="D650" s="47">
        <v>3.0</v>
      </c>
      <c r="E650" s="47">
        <v>1.0</v>
      </c>
      <c r="F650" s="48" t="s">
        <v>4634</v>
      </c>
      <c r="G650" s="27" t="s">
        <v>6013</v>
      </c>
      <c r="H650" s="27" t="str">
        <f t="shared" si="1"/>
        <v>2007, Round 3, Pick 1</v>
      </c>
    </row>
    <row r="651">
      <c r="A651" s="14" t="s">
        <v>6503</v>
      </c>
      <c r="B651" s="14">
        <v>2007.0</v>
      </c>
      <c r="C651" s="14" t="s">
        <v>5695</v>
      </c>
      <c r="D651" s="47">
        <v>3.0</v>
      </c>
      <c r="E651" s="47">
        <v>2.0</v>
      </c>
      <c r="F651" s="48" t="s">
        <v>4650</v>
      </c>
      <c r="G651" s="27" t="s">
        <v>5732</v>
      </c>
      <c r="H651" s="27" t="str">
        <f t="shared" si="1"/>
        <v>2007, Round 3, Pick 2</v>
      </c>
    </row>
    <row r="652">
      <c r="A652" s="14" t="s">
        <v>6504</v>
      </c>
      <c r="B652" s="14">
        <v>2007.0</v>
      </c>
      <c r="C652" s="14" t="s">
        <v>5695</v>
      </c>
      <c r="D652" s="47">
        <v>3.0</v>
      </c>
      <c r="E652" s="47">
        <v>3.0</v>
      </c>
      <c r="F652" s="48" t="s">
        <v>4628</v>
      </c>
      <c r="G652" s="27" t="s">
        <v>6505</v>
      </c>
      <c r="H652" s="27" t="str">
        <f t="shared" si="1"/>
        <v>2007, Round 3, Pick 3</v>
      </c>
    </row>
    <row r="653">
      <c r="A653" s="14" t="s">
        <v>6506</v>
      </c>
      <c r="B653" s="14">
        <v>2007.0</v>
      </c>
      <c r="C653" s="14" t="s">
        <v>5695</v>
      </c>
      <c r="D653" s="47">
        <v>3.0</v>
      </c>
      <c r="E653" s="47">
        <v>4.0</v>
      </c>
      <c r="F653" s="48" t="s">
        <v>6244</v>
      </c>
      <c r="G653" s="27" t="s">
        <v>5194</v>
      </c>
      <c r="H653" s="27" t="str">
        <f t="shared" si="1"/>
        <v>2007, Round 3, Pick 4</v>
      </c>
    </row>
    <row r="654">
      <c r="A654" s="14" t="s">
        <v>6507</v>
      </c>
      <c r="B654" s="14">
        <v>2007.0</v>
      </c>
      <c r="C654" s="14" t="s">
        <v>5695</v>
      </c>
      <c r="D654" s="47">
        <v>3.0</v>
      </c>
      <c r="E654" s="47">
        <v>5.0</v>
      </c>
      <c r="F654" s="48" t="s">
        <v>4650</v>
      </c>
      <c r="G654" s="27" t="s">
        <v>6429</v>
      </c>
      <c r="H654" s="27" t="str">
        <f t="shared" si="1"/>
        <v>2007, Round 3, Pick 5</v>
      </c>
    </row>
    <row r="655">
      <c r="A655" s="14" t="s">
        <v>6508</v>
      </c>
      <c r="B655" s="14">
        <v>2007.0</v>
      </c>
      <c r="C655" s="14" t="s">
        <v>5695</v>
      </c>
      <c r="D655" s="47">
        <v>3.0</v>
      </c>
      <c r="E655" s="47">
        <v>6.0</v>
      </c>
      <c r="F655" s="48" t="s">
        <v>4640</v>
      </c>
      <c r="G655" s="27" t="s">
        <v>6509</v>
      </c>
      <c r="H655" s="27" t="str">
        <f t="shared" si="1"/>
        <v>2007, Round 3, Pick 6</v>
      </c>
    </row>
    <row r="656">
      <c r="A656" s="14" t="s">
        <v>6510</v>
      </c>
      <c r="B656" s="14">
        <v>2007.0</v>
      </c>
      <c r="C656" s="14" t="s">
        <v>5695</v>
      </c>
      <c r="D656" s="47">
        <v>3.0</v>
      </c>
      <c r="E656" s="47">
        <v>7.0</v>
      </c>
      <c r="F656" s="48" t="s">
        <v>4733</v>
      </c>
      <c r="G656" s="27" t="s">
        <v>6473</v>
      </c>
      <c r="H656" s="27" t="str">
        <f t="shared" si="1"/>
        <v>2007, Round 3, Pick 7</v>
      </c>
    </row>
    <row r="657">
      <c r="A657" s="14" t="s">
        <v>6511</v>
      </c>
      <c r="B657" s="14">
        <v>2007.0</v>
      </c>
      <c r="C657" s="14" t="s">
        <v>5695</v>
      </c>
      <c r="D657" s="47">
        <v>3.0</v>
      </c>
      <c r="E657" s="47">
        <v>8.0</v>
      </c>
      <c r="F657" s="48" t="s">
        <v>6424</v>
      </c>
      <c r="G657" s="27" t="s">
        <v>4804</v>
      </c>
      <c r="H657" s="27" t="str">
        <f t="shared" si="1"/>
        <v>2007, Round 3, Pick 8</v>
      </c>
    </row>
    <row r="658">
      <c r="A658" s="14" t="s">
        <v>6512</v>
      </c>
      <c r="B658" s="14">
        <v>2007.0</v>
      </c>
      <c r="C658" s="14" t="s">
        <v>5695</v>
      </c>
      <c r="D658" s="47">
        <v>3.0</v>
      </c>
      <c r="E658" s="47">
        <v>9.0</v>
      </c>
      <c r="F658" s="48" t="s">
        <v>4638</v>
      </c>
      <c r="G658" s="27" t="s">
        <v>6509</v>
      </c>
      <c r="H658" s="27" t="str">
        <f t="shared" si="1"/>
        <v>2007, Round 3, Pick 9</v>
      </c>
    </row>
    <row r="659">
      <c r="A659" s="14" t="s">
        <v>6513</v>
      </c>
      <c r="B659" s="14">
        <v>2007.0</v>
      </c>
      <c r="C659" s="14" t="s">
        <v>5695</v>
      </c>
      <c r="D659" s="47">
        <v>3.0</v>
      </c>
      <c r="E659" s="47">
        <v>10.0</v>
      </c>
      <c r="F659" s="48" t="s">
        <v>6377</v>
      </c>
      <c r="G659" s="14" t="s">
        <v>6513</v>
      </c>
      <c r="H659" s="27" t="str">
        <f t="shared" si="1"/>
        <v>2007, Round 3, Pick 10</v>
      </c>
    </row>
    <row r="660">
      <c r="A660" s="14" t="s">
        <v>6514</v>
      </c>
      <c r="B660" s="14">
        <v>2007.0</v>
      </c>
      <c r="C660" s="14" t="s">
        <v>5695</v>
      </c>
      <c r="D660" s="47">
        <v>3.0</v>
      </c>
      <c r="E660" s="47">
        <v>11.0</v>
      </c>
      <c r="F660" s="48" t="s">
        <v>4650</v>
      </c>
      <c r="G660" s="27" t="s">
        <v>6515</v>
      </c>
      <c r="H660" s="27" t="str">
        <f t="shared" si="1"/>
        <v>2007, Round 3, Pick 11</v>
      </c>
    </row>
    <row r="661">
      <c r="A661" s="14" t="s">
        <v>6516</v>
      </c>
      <c r="B661" s="14">
        <v>2007.0</v>
      </c>
      <c r="C661" s="14" t="s">
        <v>5695</v>
      </c>
      <c r="D661" s="47">
        <v>3.0</v>
      </c>
      <c r="E661" s="47">
        <v>12.0</v>
      </c>
      <c r="F661" s="48" t="s">
        <v>4680</v>
      </c>
      <c r="G661" s="27" t="s">
        <v>5702</v>
      </c>
      <c r="H661" s="27" t="str">
        <f t="shared" si="1"/>
        <v>2007, Round 3, Pick 12</v>
      </c>
    </row>
    <row r="662">
      <c r="A662" s="14" t="s">
        <v>6517</v>
      </c>
      <c r="B662" s="14">
        <v>2006.0</v>
      </c>
      <c r="C662" s="14" t="s">
        <v>5664</v>
      </c>
      <c r="D662" s="47">
        <v>1.0</v>
      </c>
      <c r="E662" s="47">
        <v>1.0</v>
      </c>
      <c r="F662" s="48" t="s">
        <v>4630</v>
      </c>
      <c r="G662" s="27" t="s">
        <v>5672</v>
      </c>
      <c r="H662" s="27" t="str">
        <f t="shared" si="1"/>
        <v>2006, Round 1, Pick 1</v>
      </c>
    </row>
    <row r="663">
      <c r="A663" s="14" t="s">
        <v>6518</v>
      </c>
      <c r="B663" s="14">
        <v>2006.0</v>
      </c>
      <c r="C663" s="14" t="s">
        <v>5664</v>
      </c>
      <c r="D663" s="47">
        <v>1.0</v>
      </c>
      <c r="E663" s="47">
        <v>2.0</v>
      </c>
      <c r="F663" s="48" t="s">
        <v>4650</v>
      </c>
      <c r="G663" s="27" t="s">
        <v>4728</v>
      </c>
      <c r="H663" s="27" t="str">
        <f t="shared" si="1"/>
        <v>2006, Round 1, Pick 2</v>
      </c>
    </row>
    <row r="664">
      <c r="A664" s="14" t="s">
        <v>6519</v>
      </c>
      <c r="B664" s="14">
        <v>2006.0</v>
      </c>
      <c r="C664" s="14" t="s">
        <v>5664</v>
      </c>
      <c r="D664" s="47">
        <v>1.0</v>
      </c>
      <c r="E664" s="47">
        <v>3.0</v>
      </c>
      <c r="F664" s="48" t="s">
        <v>6520</v>
      </c>
      <c r="G664" s="27" t="s">
        <v>4850</v>
      </c>
      <c r="H664" s="27" t="str">
        <f t="shared" si="1"/>
        <v>2006, Round 1, Pick 3</v>
      </c>
    </row>
    <row r="665">
      <c r="A665" s="14" t="s">
        <v>6521</v>
      </c>
      <c r="B665" s="14">
        <v>2006.0</v>
      </c>
      <c r="C665" s="14" t="s">
        <v>5664</v>
      </c>
      <c r="D665" s="47">
        <v>1.0</v>
      </c>
      <c r="E665" s="47">
        <v>4.0</v>
      </c>
      <c r="F665" s="48" t="s">
        <v>6244</v>
      </c>
      <c r="G665" s="27" t="s">
        <v>4704</v>
      </c>
      <c r="H665" s="27" t="str">
        <f t="shared" si="1"/>
        <v>2006, Round 1, Pick 4</v>
      </c>
    </row>
    <row r="666">
      <c r="A666" s="14" t="s">
        <v>6522</v>
      </c>
      <c r="B666" s="14">
        <v>2006.0</v>
      </c>
      <c r="C666" s="14" t="s">
        <v>5664</v>
      </c>
      <c r="D666" s="47">
        <v>1.0</v>
      </c>
      <c r="E666" s="47">
        <v>5.0</v>
      </c>
      <c r="F666" s="48" t="s">
        <v>4648</v>
      </c>
      <c r="G666" s="27" t="s">
        <v>4689</v>
      </c>
      <c r="H666" s="27" t="str">
        <f t="shared" si="1"/>
        <v>2006, Round 1, Pick 5</v>
      </c>
    </row>
    <row r="667">
      <c r="A667" s="14" t="s">
        <v>6523</v>
      </c>
      <c r="B667" s="14">
        <v>2006.0</v>
      </c>
      <c r="C667" s="14" t="s">
        <v>5664</v>
      </c>
      <c r="D667" s="47">
        <v>1.0</v>
      </c>
      <c r="E667" s="47">
        <v>6.0</v>
      </c>
      <c r="F667" s="48" t="s">
        <v>4634</v>
      </c>
      <c r="G667" s="27" t="s">
        <v>6046</v>
      </c>
      <c r="H667" s="27" t="str">
        <f t="shared" si="1"/>
        <v>2006, Round 1, Pick 6</v>
      </c>
    </row>
    <row r="668">
      <c r="A668" s="14" t="s">
        <v>6524</v>
      </c>
      <c r="B668" s="14">
        <v>2006.0</v>
      </c>
      <c r="C668" s="14" t="s">
        <v>5664</v>
      </c>
      <c r="D668" s="47">
        <v>1.0</v>
      </c>
      <c r="E668" s="47">
        <v>7.0</v>
      </c>
      <c r="F668" s="48" t="s">
        <v>4630</v>
      </c>
      <c r="G668" s="27" t="s">
        <v>5177</v>
      </c>
      <c r="H668" s="27" t="str">
        <f t="shared" si="1"/>
        <v>2006, Round 1, Pick 7</v>
      </c>
    </row>
    <row r="669">
      <c r="A669" s="14" t="s">
        <v>6525</v>
      </c>
      <c r="B669" s="14">
        <v>2006.0</v>
      </c>
      <c r="C669" s="14" t="s">
        <v>5664</v>
      </c>
      <c r="D669" s="47">
        <v>1.0</v>
      </c>
      <c r="E669" s="47">
        <v>8.0</v>
      </c>
      <c r="F669" s="48" t="s">
        <v>4640</v>
      </c>
      <c r="G669" s="27" t="s">
        <v>5742</v>
      </c>
      <c r="H669" s="27" t="str">
        <f t="shared" si="1"/>
        <v>2006, Round 1, Pick 8</v>
      </c>
    </row>
    <row r="670">
      <c r="A670" s="14" t="s">
        <v>6526</v>
      </c>
      <c r="B670" s="14">
        <v>2006.0</v>
      </c>
      <c r="C670" s="14" t="s">
        <v>5664</v>
      </c>
      <c r="D670" s="47">
        <v>1.0</v>
      </c>
      <c r="E670" s="47">
        <v>9.0</v>
      </c>
      <c r="F670" s="48" t="s">
        <v>4638</v>
      </c>
      <c r="G670" s="27" t="s">
        <v>6263</v>
      </c>
      <c r="H670" s="27" t="str">
        <f t="shared" si="1"/>
        <v>2006, Round 1, Pick 9</v>
      </c>
    </row>
    <row r="671">
      <c r="A671" s="14" t="s">
        <v>6527</v>
      </c>
      <c r="B671" s="14">
        <v>2006.0</v>
      </c>
      <c r="C671" s="14" t="s">
        <v>5664</v>
      </c>
      <c r="D671" s="47">
        <v>1.0</v>
      </c>
      <c r="E671" s="47">
        <v>10.0</v>
      </c>
      <c r="F671" s="48" t="s">
        <v>6520</v>
      </c>
      <c r="G671" s="27" t="s">
        <v>4763</v>
      </c>
      <c r="H671" s="27" t="str">
        <f t="shared" si="1"/>
        <v>2006, Round 1, Pick 10</v>
      </c>
    </row>
    <row r="672">
      <c r="A672" s="14" t="s">
        <v>6528</v>
      </c>
      <c r="B672" s="14">
        <v>2006.0</v>
      </c>
      <c r="C672" s="14" t="s">
        <v>5664</v>
      </c>
      <c r="D672" s="47">
        <v>1.0</v>
      </c>
      <c r="E672" s="47">
        <v>11.0</v>
      </c>
      <c r="F672" s="48" t="s">
        <v>4733</v>
      </c>
      <c r="G672" s="27" t="s">
        <v>4713</v>
      </c>
      <c r="H672" s="27" t="str">
        <f t="shared" si="1"/>
        <v>2006, Round 1, Pick 11</v>
      </c>
    </row>
    <row r="673">
      <c r="A673" s="14" t="s">
        <v>6529</v>
      </c>
      <c r="B673" s="14">
        <v>2006.0</v>
      </c>
      <c r="C673" s="14" t="s">
        <v>5664</v>
      </c>
      <c r="D673" s="47">
        <v>1.0</v>
      </c>
      <c r="E673" s="47">
        <v>12.0</v>
      </c>
      <c r="F673" s="48" t="s">
        <v>4628</v>
      </c>
      <c r="G673" s="27" t="s">
        <v>4946</v>
      </c>
      <c r="H673" s="27" t="str">
        <f t="shared" si="1"/>
        <v>2006, Round 1, Pick 12</v>
      </c>
    </row>
    <row r="674">
      <c r="A674" s="14" t="s">
        <v>6530</v>
      </c>
      <c r="B674" s="14">
        <v>2006.0</v>
      </c>
      <c r="C674" s="14" t="s">
        <v>5664</v>
      </c>
      <c r="D674" s="47">
        <v>1.0</v>
      </c>
      <c r="E674" s="47">
        <v>13.0</v>
      </c>
      <c r="F674" s="48" t="s">
        <v>6377</v>
      </c>
      <c r="G674" s="27" t="s">
        <v>5177</v>
      </c>
      <c r="H674" s="27" t="str">
        <f t="shared" si="1"/>
        <v>2006, Round 1, Pick 13</v>
      </c>
    </row>
    <row r="675">
      <c r="A675" s="14" t="s">
        <v>6531</v>
      </c>
      <c r="B675" s="14">
        <v>2006.0</v>
      </c>
      <c r="C675" s="14" t="s">
        <v>5664</v>
      </c>
      <c r="D675" s="47">
        <v>1.0</v>
      </c>
      <c r="E675" s="47">
        <v>14.0</v>
      </c>
      <c r="F675" s="48" t="s">
        <v>6377</v>
      </c>
      <c r="G675" s="27" t="s">
        <v>5672</v>
      </c>
      <c r="H675" s="27" t="str">
        <f t="shared" si="1"/>
        <v>2006, Round 1, Pick 14</v>
      </c>
    </row>
    <row r="676">
      <c r="A676" s="14" t="s">
        <v>6532</v>
      </c>
      <c r="B676" s="14">
        <v>2006.0</v>
      </c>
      <c r="C676" s="14" t="s">
        <v>5680</v>
      </c>
      <c r="D676" s="47">
        <v>2.0</v>
      </c>
      <c r="E676" s="47">
        <v>1.0</v>
      </c>
      <c r="F676" s="48" t="s">
        <v>6533</v>
      </c>
      <c r="G676" s="27" t="s">
        <v>4713</v>
      </c>
      <c r="H676" s="27" t="str">
        <f t="shared" si="1"/>
        <v>2006, Round 2, Pick 1</v>
      </c>
    </row>
    <row r="677">
      <c r="A677" s="14" t="s">
        <v>6534</v>
      </c>
      <c r="B677" s="14">
        <v>2006.0</v>
      </c>
      <c r="C677" s="14" t="s">
        <v>5680</v>
      </c>
      <c r="D677" s="47">
        <v>2.0</v>
      </c>
      <c r="E677" s="47">
        <v>2.0</v>
      </c>
      <c r="F677" s="48" t="s">
        <v>6244</v>
      </c>
      <c r="G677" s="27" t="s">
        <v>4763</v>
      </c>
      <c r="H677" s="27" t="str">
        <f t="shared" si="1"/>
        <v>2006, Round 2, Pick 2</v>
      </c>
    </row>
    <row r="678">
      <c r="A678" s="14" t="s">
        <v>6535</v>
      </c>
      <c r="B678" s="14">
        <v>2006.0</v>
      </c>
      <c r="C678" s="14" t="s">
        <v>5680</v>
      </c>
      <c r="D678" s="47">
        <v>2.0</v>
      </c>
      <c r="E678" s="47">
        <v>3.0</v>
      </c>
      <c r="F678" s="48" t="s">
        <v>6536</v>
      </c>
      <c r="G678" s="27" t="s">
        <v>6182</v>
      </c>
      <c r="H678" s="27" t="str">
        <f t="shared" si="1"/>
        <v>2006, Round 2, Pick 3</v>
      </c>
    </row>
    <row r="679">
      <c r="A679" s="14" t="s">
        <v>6537</v>
      </c>
      <c r="B679" s="14">
        <v>2006.0</v>
      </c>
      <c r="C679" s="14" t="s">
        <v>5680</v>
      </c>
      <c r="D679" s="47">
        <v>2.0</v>
      </c>
      <c r="E679" s="47">
        <v>4.0</v>
      </c>
      <c r="F679" s="48" t="s">
        <v>6538</v>
      </c>
      <c r="G679" s="27" t="s">
        <v>4867</v>
      </c>
      <c r="H679" s="27" t="str">
        <f t="shared" si="1"/>
        <v>2006, Round 2, Pick 4</v>
      </c>
    </row>
    <row r="680">
      <c r="A680" s="14" t="s">
        <v>6539</v>
      </c>
      <c r="B680" s="14">
        <v>2006.0</v>
      </c>
      <c r="C680" s="14" t="s">
        <v>5680</v>
      </c>
      <c r="D680" s="47">
        <v>2.0</v>
      </c>
      <c r="E680" s="47">
        <v>5.0</v>
      </c>
      <c r="F680" s="48" t="s">
        <v>4640</v>
      </c>
      <c r="G680" s="27" t="s">
        <v>4689</v>
      </c>
      <c r="H680" s="27" t="str">
        <f t="shared" si="1"/>
        <v>2006, Round 2, Pick 5</v>
      </c>
    </row>
    <row r="681">
      <c r="A681" s="14" t="s">
        <v>6540</v>
      </c>
      <c r="B681" s="14">
        <v>2006.0</v>
      </c>
      <c r="C681" s="14" t="s">
        <v>5680</v>
      </c>
      <c r="D681" s="47">
        <v>2.0</v>
      </c>
      <c r="E681" s="47">
        <v>6.0</v>
      </c>
      <c r="F681" s="48" t="s">
        <v>4634</v>
      </c>
      <c r="G681" s="27" t="s">
        <v>6541</v>
      </c>
      <c r="H681" s="27" t="str">
        <f t="shared" si="1"/>
        <v>2006, Round 2, Pick 6</v>
      </c>
    </row>
    <row r="682">
      <c r="A682" s="14" t="s">
        <v>6542</v>
      </c>
      <c r="B682" s="14">
        <v>2006.0</v>
      </c>
      <c r="C682" s="14" t="s">
        <v>5680</v>
      </c>
      <c r="D682" s="47">
        <v>2.0</v>
      </c>
      <c r="E682" s="47">
        <v>7.0</v>
      </c>
      <c r="F682" s="48" t="s">
        <v>6538</v>
      </c>
      <c r="G682" s="27" t="s">
        <v>4850</v>
      </c>
      <c r="H682" s="27" t="str">
        <f t="shared" si="1"/>
        <v>2006, Round 2, Pick 7</v>
      </c>
    </row>
    <row r="683">
      <c r="A683" s="14" t="s">
        <v>6543</v>
      </c>
      <c r="B683" s="14">
        <v>2006.0</v>
      </c>
      <c r="C683" s="14" t="s">
        <v>5680</v>
      </c>
      <c r="D683" s="47">
        <v>2.0</v>
      </c>
      <c r="E683" s="47">
        <v>8.0</v>
      </c>
      <c r="F683" s="48" t="s">
        <v>4648</v>
      </c>
      <c r="G683" s="27" t="s">
        <v>4713</v>
      </c>
      <c r="H683" s="27" t="str">
        <f t="shared" si="1"/>
        <v>2006, Round 2, Pick 8</v>
      </c>
    </row>
    <row r="684">
      <c r="A684" s="14" t="s">
        <v>6544</v>
      </c>
      <c r="B684" s="14">
        <v>2006.0</v>
      </c>
      <c r="C684" s="14" t="s">
        <v>5680</v>
      </c>
      <c r="D684" s="47">
        <v>2.0</v>
      </c>
      <c r="E684" s="47">
        <v>9.0</v>
      </c>
      <c r="F684" s="48" t="s">
        <v>4628</v>
      </c>
      <c r="G684" s="27" t="s">
        <v>6299</v>
      </c>
      <c r="H684" s="27" t="str">
        <f t="shared" si="1"/>
        <v>2006, Round 2, Pick 9</v>
      </c>
    </row>
    <row r="685">
      <c r="A685" s="14" t="s">
        <v>6545</v>
      </c>
      <c r="B685" s="14">
        <v>2006.0</v>
      </c>
      <c r="C685" s="14" t="s">
        <v>5680</v>
      </c>
      <c r="D685" s="47">
        <v>2.0</v>
      </c>
      <c r="E685" s="47">
        <v>10.0</v>
      </c>
      <c r="F685" s="48" t="s">
        <v>6424</v>
      </c>
      <c r="G685" s="27" t="s">
        <v>4786</v>
      </c>
      <c r="H685" s="27" t="str">
        <f t="shared" si="1"/>
        <v>2006, Round 2, Pick 10</v>
      </c>
    </row>
    <row r="686">
      <c r="A686" s="14" t="s">
        <v>6546</v>
      </c>
      <c r="B686" s="14">
        <v>2006.0</v>
      </c>
      <c r="C686" s="14" t="s">
        <v>5680</v>
      </c>
      <c r="D686" s="47">
        <v>2.0</v>
      </c>
      <c r="E686" s="47">
        <v>11.0</v>
      </c>
      <c r="F686" s="48" t="s">
        <v>4733</v>
      </c>
      <c r="G686" s="27" t="s">
        <v>5698</v>
      </c>
      <c r="H686" s="27" t="str">
        <f t="shared" si="1"/>
        <v>2006, Round 2, Pick 11</v>
      </c>
    </row>
    <row r="687">
      <c r="A687" s="14" t="s">
        <v>6547</v>
      </c>
      <c r="B687" s="14">
        <v>2006.0</v>
      </c>
      <c r="C687" s="14" t="s">
        <v>5680</v>
      </c>
      <c r="D687" s="47">
        <v>2.0</v>
      </c>
      <c r="E687" s="47">
        <v>12.0</v>
      </c>
      <c r="F687" s="48" t="s">
        <v>4638</v>
      </c>
      <c r="G687" s="27" t="s">
        <v>5133</v>
      </c>
      <c r="H687" s="27" t="str">
        <f t="shared" si="1"/>
        <v>2006, Round 2, Pick 12</v>
      </c>
    </row>
    <row r="688">
      <c r="A688" s="14" t="s">
        <v>6548</v>
      </c>
      <c r="B688" s="14">
        <v>2006.0</v>
      </c>
      <c r="C688" s="14" t="s">
        <v>5680</v>
      </c>
      <c r="D688" s="47">
        <v>2.0</v>
      </c>
      <c r="E688" s="47">
        <v>13.0</v>
      </c>
      <c r="F688" s="48" t="s">
        <v>6520</v>
      </c>
      <c r="G688" s="27" t="s">
        <v>4921</v>
      </c>
      <c r="H688" s="27" t="str">
        <f t="shared" si="1"/>
        <v>2006, Round 2, Pick 13</v>
      </c>
    </row>
    <row r="689">
      <c r="A689" s="14" t="s">
        <v>6549</v>
      </c>
      <c r="B689" s="14">
        <v>2006.0</v>
      </c>
      <c r="C689" s="14" t="s">
        <v>5680</v>
      </c>
      <c r="D689" s="47">
        <v>2.0</v>
      </c>
      <c r="E689" s="47">
        <v>14.0</v>
      </c>
      <c r="F689" s="48" t="s">
        <v>4680</v>
      </c>
      <c r="G689" s="27" t="s">
        <v>4797</v>
      </c>
      <c r="H689" s="27" t="str">
        <f t="shared" si="1"/>
        <v>2006, Round 2, Pick 14</v>
      </c>
    </row>
    <row r="690">
      <c r="A690" s="14" t="s">
        <v>6550</v>
      </c>
      <c r="B690" s="14">
        <v>2006.0</v>
      </c>
      <c r="C690" s="14" t="s">
        <v>5695</v>
      </c>
      <c r="D690" s="47">
        <v>3.0</v>
      </c>
      <c r="E690" s="47">
        <v>1.0</v>
      </c>
      <c r="F690" s="48" t="s">
        <v>6424</v>
      </c>
      <c r="G690" s="27" t="s">
        <v>5947</v>
      </c>
      <c r="H690" s="27" t="str">
        <f t="shared" si="1"/>
        <v>2006, Round 3, Pick 1</v>
      </c>
    </row>
    <row r="691">
      <c r="A691" s="14" t="s">
        <v>6551</v>
      </c>
      <c r="B691" s="14">
        <v>2006.0</v>
      </c>
      <c r="C691" s="14" t="s">
        <v>5695</v>
      </c>
      <c r="D691" s="47">
        <v>3.0</v>
      </c>
      <c r="E691" s="47">
        <v>2.0</v>
      </c>
      <c r="F691" s="48" t="s">
        <v>6244</v>
      </c>
      <c r="G691" s="27" t="s">
        <v>6013</v>
      </c>
      <c r="H691" s="27" t="str">
        <f t="shared" si="1"/>
        <v>2006, Round 3, Pick 2</v>
      </c>
    </row>
    <row r="692">
      <c r="A692" s="14" t="s">
        <v>6552</v>
      </c>
      <c r="B692" s="14">
        <v>2006.0</v>
      </c>
      <c r="C692" s="14" t="s">
        <v>5695</v>
      </c>
      <c r="D692" s="47">
        <v>3.0</v>
      </c>
      <c r="E692" s="47">
        <v>3.0</v>
      </c>
      <c r="F692" s="48" t="s">
        <v>4630</v>
      </c>
      <c r="G692" s="27" t="s">
        <v>4732</v>
      </c>
      <c r="H692" s="27" t="str">
        <f t="shared" si="1"/>
        <v>2006, Round 3, Pick 3</v>
      </c>
    </row>
    <row r="693">
      <c r="A693" s="14" t="s">
        <v>6553</v>
      </c>
      <c r="B693" s="14">
        <v>2006.0</v>
      </c>
      <c r="C693" s="14" t="s">
        <v>5695</v>
      </c>
      <c r="D693" s="47">
        <v>3.0</v>
      </c>
      <c r="E693" s="47">
        <v>4.0</v>
      </c>
      <c r="F693" s="48" t="s">
        <v>4650</v>
      </c>
      <c r="G693" s="27" t="s">
        <v>4717</v>
      </c>
      <c r="H693" s="27" t="str">
        <f t="shared" si="1"/>
        <v>2006, Round 3, Pick 4</v>
      </c>
    </row>
    <row r="694">
      <c r="A694" s="14" t="s">
        <v>6554</v>
      </c>
      <c r="B694" s="14">
        <v>2006.0</v>
      </c>
      <c r="C694" s="14" t="s">
        <v>5695</v>
      </c>
      <c r="D694" s="47">
        <v>3.0</v>
      </c>
      <c r="E694" s="47">
        <v>5.0</v>
      </c>
      <c r="F694" s="48" t="s">
        <v>4640</v>
      </c>
      <c r="G694" s="27" t="s">
        <v>6555</v>
      </c>
      <c r="H694" s="27" t="str">
        <f t="shared" si="1"/>
        <v>2006, Round 3, Pick 5</v>
      </c>
    </row>
    <row r="695">
      <c r="A695" s="14" t="s">
        <v>6556</v>
      </c>
      <c r="B695" s="14">
        <v>2006.0</v>
      </c>
      <c r="C695" s="14" t="s">
        <v>5695</v>
      </c>
      <c r="D695" s="47">
        <v>3.0</v>
      </c>
      <c r="E695" s="47">
        <v>6.0</v>
      </c>
      <c r="F695" s="48" t="s">
        <v>4634</v>
      </c>
      <c r="G695" s="27" t="s">
        <v>5194</v>
      </c>
      <c r="H695" s="27" t="str">
        <f t="shared" si="1"/>
        <v>2006, Round 3, Pick 6</v>
      </c>
    </row>
    <row r="696">
      <c r="A696" s="14" t="s">
        <v>6557</v>
      </c>
      <c r="B696" s="14">
        <v>2006.0</v>
      </c>
      <c r="C696" s="14" t="s">
        <v>5695</v>
      </c>
      <c r="D696" s="47">
        <v>3.0</v>
      </c>
      <c r="E696" s="47">
        <v>7.0</v>
      </c>
      <c r="F696" s="48" t="s">
        <v>6383</v>
      </c>
      <c r="G696" s="27" t="s">
        <v>6558</v>
      </c>
      <c r="H696" s="27" t="str">
        <f t="shared" si="1"/>
        <v>2006, Round 3, Pick 7</v>
      </c>
    </row>
    <row r="697">
      <c r="A697" s="14" t="s">
        <v>6559</v>
      </c>
      <c r="B697" s="14">
        <v>2006.0</v>
      </c>
      <c r="C697" s="14" t="s">
        <v>5695</v>
      </c>
      <c r="D697" s="47">
        <v>3.0</v>
      </c>
      <c r="E697" s="47">
        <v>8.0</v>
      </c>
      <c r="F697" s="48" t="s">
        <v>4648</v>
      </c>
      <c r="G697" s="27" t="s">
        <v>6560</v>
      </c>
      <c r="H697" s="27" t="str">
        <f t="shared" si="1"/>
        <v>2006, Round 3, Pick 8</v>
      </c>
    </row>
    <row r="698">
      <c r="A698" s="14" t="s">
        <v>6561</v>
      </c>
      <c r="B698" s="14">
        <v>2006.0</v>
      </c>
      <c r="C698" s="14" t="s">
        <v>5695</v>
      </c>
      <c r="D698" s="47">
        <v>3.0</v>
      </c>
      <c r="E698" s="47">
        <v>9.0</v>
      </c>
      <c r="F698" s="48" t="s">
        <v>4628</v>
      </c>
      <c r="G698" s="27" t="s">
        <v>4921</v>
      </c>
      <c r="H698" s="27" t="str">
        <f t="shared" si="1"/>
        <v>2006, Round 3, Pick 9</v>
      </c>
    </row>
    <row r="699">
      <c r="A699" s="14" t="s">
        <v>6562</v>
      </c>
      <c r="B699" s="14">
        <v>2006.0</v>
      </c>
      <c r="C699" s="14" t="s">
        <v>5695</v>
      </c>
      <c r="D699" s="47">
        <v>3.0</v>
      </c>
      <c r="E699" s="47">
        <v>10.0</v>
      </c>
      <c r="F699" s="48" t="s">
        <v>4638</v>
      </c>
      <c r="G699" s="27" t="s">
        <v>4850</v>
      </c>
      <c r="H699" s="27" t="str">
        <f t="shared" si="1"/>
        <v>2006, Round 3, Pick 10</v>
      </c>
    </row>
    <row r="700">
      <c r="A700" s="14" t="s">
        <v>6563</v>
      </c>
      <c r="B700" s="14">
        <v>2006.0</v>
      </c>
      <c r="C700" s="14" t="s">
        <v>5695</v>
      </c>
      <c r="D700" s="47">
        <v>3.0</v>
      </c>
      <c r="E700" s="47">
        <v>11.0</v>
      </c>
      <c r="F700" s="48" t="s">
        <v>4733</v>
      </c>
      <c r="G700" s="27" t="s">
        <v>5905</v>
      </c>
      <c r="H700" s="27" t="str">
        <f t="shared" si="1"/>
        <v>2006, Round 3, Pick 11</v>
      </c>
    </row>
    <row r="701">
      <c r="A701" s="14" t="s">
        <v>6564</v>
      </c>
      <c r="B701" s="14">
        <v>2006.0</v>
      </c>
      <c r="C701" s="14" t="s">
        <v>5695</v>
      </c>
      <c r="D701" s="47">
        <v>3.0</v>
      </c>
      <c r="E701" s="47">
        <v>12.0</v>
      </c>
      <c r="F701" s="48" t="s">
        <v>4638</v>
      </c>
      <c r="G701" s="27" t="s">
        <v>6004</v>
      </c>
      <c r="H701" s="27" t="str">
        <f t="shared" si="1"/>
        <v>2006, Round 3, Pick 12</v>
      </c>
    </row>
    <row r="702">
      <c r="A702" s="14" t="s">
        <v>6565</v>
      </c>
      <c r="B702" s="14">
        <v>2006.0</v>
      </c>
      <c r="C702" s="14" t="s">
        <v>5695</v>
      </c>
      <c r="D702" s="47">
        <v>3.0</v>
      </c>
      <c r="E702" s="47">
        <v>13.0</v>
      </c>
      <c r="F702" s="48" t="s">
        <v>6377</v>
      </c>
      <c r="G702" s="27" t="s">
        <v>6566</v>
      </c>
      <c r="H702" s="27" t="str">
        <f t="shared" si="1"/>
        <v>2006, Round 3, Pick 13</v>
      </c>
    </row>
    <row r="703">
      <c r="A703" s="14" t="s">
        <v>6567</v>
      </c>
      <c r="B703" s="14">
        <v>2006.0</v>
      </c>
      <c r="C703" s="14" t="s">
        <v>5695</v>
      </c>
      <c r="D703" s="47">
        <v>3.0</v>
      </c>
      <c r="E703" s="47">
        <v>14.0</v>
      </c>
      <c r="F703" s="48" t="s">
        <v>4680</v>
      </c>
      <c r="G703" s="27" t="s">
        <v>4678</v>
      </c>
      <c r="H703" s="27" t="str">
        <f t="shared" si="1"/>
        <v>2006, Round 3, Pick 14</v>
      </c>
    </row>
    <row r="704">
      <c r="A704" s="14" t="s">
        <v>6568</v>
      </c>
      <c r="B704" s="14">
        <v>2005.0</v>
      </c>
      <c r="C704" s="14" t="s">
        <v>5664</v>
      </c>
      <c r="D704" s="47">
        <v>1.0</v>
      </c>
      <c r="E704" s="47">
        <v>1.0</v>
      </c>
      <c r="F704" s="48" t="s">
        <v>6520</v>
      </c>
      <c r="G704" s="27" t="s">
        <v>4864</v>
      </c>
      <c r="H704" s="27" t="str">
        <f t="shared" si="1"/>
        <v>2005, Round 1, Pick 1</v>
      </c>
    </row>
    <row r="705">
      <c r="A705" s="14" t="s">
        <v>6569</v>
      </c>
      <c r="B705" s="14">
        <v>2005.0</v>
      </c>
      <c r="C705" s="14" t="s">
        <v>5664</v>
      </c>
      <c r="D705" s="47">
        <v>1.0</v>
      </c>
      <c r="E705" s="47">
        <v>2.0</v>
      </c>
      <c r="F705" s="48" t="s">
        <v>4638</v>
      </c>
      <c r="G705" s="27" t="s">
        <v>6570</v>
      </c>
      <c r="H705" s="27" t="str">
        <f t="shared" si="1"/>
        <v>2005, Round 1, Pick 2</v>
      </c>
    </row>
    <row r="706">
      <c r="A706" s="14" t="s">
        <v>6571</v>
      </c>
      <c r="B706" s="14">
        <v>2005.0</v>
      </c>
      <c r="C706" s="14" t="s">
        <v>5664</v>
      </c>
      <c r="D706" s="47">
        <v>1.0</v>
      </c>
      <c r="E706" s="47">
        <v>3.0</v>
      </c>
      <c r="F706" s="48" t="s">
        <v>4650</v>
      </c>
      <c r="G706" s="27" t="s">
        <v>6572</v>
      </c>
      <c r="H706" s="27" t="str">
        <f t="shared" si="1"/>
        <v>2005, Round 1, Pick 3</v>
      </c>
    </row>
    <row r="707">
      <c r="A707" s="14" t="s">
        <v>6573</v>
      </c>
      <c r="B707" s="14">
        <v>2005.0</v>
      </c>
      <c r="C707" s="14" t="s">
        <v>5664</v>
      </c>
      <c r="D707" s="47">
        <v>1.0</v>
      </c>
      <c r="E707" s="47">
        <v>4.0</v>
      </c>
      <c r="F707" s="48" t="s">
        <v>6244</v>
      </c>
      <c r="G707" s="27" t="s">
        <v>6574</v>
      </c>
      <c r="H707" s="27" t="str">
        <f t="shared" si="1"/>
        <v>2005, Round 1, Pick 4</v>
      </c>
    </row>
    <row r="708">
      <c r="A708" s="14" t="s">
        <v>6575</v>
      </c>
      <c r="B708" s="14">
        <v>2005.0</v>
      </c>
      <c r="C708" s="14" t="s">
        <v>5664</v>
      </c>
      <c r="D708" s="47">
        <v>1.0</v>
      </c>
      <c r="E708" s="47">
        <v>5.0</v>
      </c>
      <c r="F708" s="48" t="s">
        <v>6424</v>
      </c>
      <c r="G708" s="27" t="s">
        <v>6576</v>
      </c>
      <c r="H708" s="27" t="str">
        <f t="shared" si="1"/>
        <v>2005, Round 1, Pick 5</v>
      </c>
    </row>
    <row r="709">
      <c r="A709" s="14" t="s">
        <v>6577</v>
      </c>
      <c r="B709" s="14">
        <v>2005.0</v>
      </c>
      <c r="C709" s="14" t="s">
        <v>5664</v>
      </c>
      <c r="D709" s="47">
        <v>1.0</v>
      </c>
      <c r="E709" s="47">
        <v>6.0</v>
      </c>
      <c r="F709" s="48" t="s">
        <v>4640</v>
      </c>
      <c r="G709" s="27" t="s">
        <v>6578</v>
      </c>
      <c r="H709" s="27" t="str">
        <f t="shared" si="1"/>
        <v>2005, Round 1, Pick 6</v>
      </c>
    </row>
    <row r="710">
      <c r="A710" s="14" t="s">
        <v>6579</v>
      </c>
      <c r="B710" s="14">
        <v>2005.0</v>
      </c>
      <c r="C710" s="14" t="s">
        <v>5664</v>
      </c>
      <c r="D710" s="47">
        <v>1.0</v>
      </c>
      <c r="E710" s="47">
        <v>7.0</v>
      </c>
      <c r="F710" s="48" t="s">
        <v>6383</v>
      </c>
      <c r="G710" s="27" t="s">
        <v>4946</v>
      </c>
      <c r="H710" s="27" t="str">
        <f t="shared" si="1"/>
        <v>2005, Round 1, Pick 7</v>
      </c>
    </row>
    <row r="711">
      <c r="A711" s="14" t="s">
        <v>6580</v>
      </c>
      <c r="B711" s="14">
        <v>2005.0</v>
      </c>
      <c r="C711" s="14" t="s">
        <v>5664</v>
      </c>
      <c r="D711" s="47">
        <v>1.0</v>
      </c>
      <c r="E711" s="47">
        <v>8.0</v>
      </c>
      <c r="F711" s="48" t="s">
        <v>4680</v>
      </c>
      <c r="G711" s="27" t="s">
        <v>6388</v>
      </c>
      <c r="H711" s="27" t="str">
        <f t="shared" si="1"/>
        <v>2005, Round 1, Pick 8</v>
      </c>
    </row>
    <row r="712">
      <c r="A712" s="14" t="s">
        <v>6581</v>
      </c>
      <c r="B712" s="14">
        <v>2005.0</v>
      </c>
      <c r="C712" s="14" t="s">
        <v>5664</v>
      </c>
      <c r="D712" s="47">
        <v>1.0</v>
      </c>
      <c r="E712" s="47">
        <v>9.0</v>
      </c>
      <c r="F712" s="48" t="s">
        <v>6377</v>
      </c>
      <c r="G712" s="27" t="s">
        <v>6582</v>
      </c>
      <c r="H712" s="27" t="str">
        <f t="shared" si="1"/>
        <v>2005, Round 1, Pick 9</v>
      </c>
    </row>
    <row r="713">
      <c r="A713" s="14" t="s">
        <v>6583</v>
      </c>
      <c r="B713" s="14">
        <v>2005.0</v>
      </c>
      <c r="C713" s="14" t="s">
        <v>5664</v>
      </c>
      <c r="D713" s="47">
        <v>1.0</v>
      </c>
      <c r="E713" s="47">
        <v>10.0</v>
      </c>
      <c r="F713" s="48" t="s">
        <v>4628</v>
      </c>
      <c r="G713" s="27" t="s">
        <v>4763</v>
      </c>
      <c r="H713" s="27" t="str">
        <f t="shared" si="1"/>
        <v>2005, Round 1, Pick 10</v>
      </c>
    </row>
    <row r="714">
      <c r="A714" s="14" t="s">
        <v>6584</v>
      </c>
      <c r="B714" s="14">
        <v>2005.0</v>
      </c>
      <c r="C714" s="14" t="s">
        <v>5664</v>
      </c>
      <c r="D714" s="47">
        <v>1.0</v>
      </c>
      <c r="E714" s="47">
        <v>11.0</v>
      </c>
      <c r="F714" s="48" t="s">
        <v>4630</v>
      </c>
      <c r="G714" s="27" t="s">
        <v>6585</v>
      </c>
      <c r="H714" s="27" t="str">
        <f t="shared" si="1"/>
        <v>2005, Round 1, Pick 11</v>
      </c>
    </row>
    <row r="715">
      <c r="A715" s="14" t="s">
        <v>6586</v>
      </c>
      <c r="B715" s="14">
        <v>2005.0</v>
      </c>
      <c r="C715" s="14" t="s">
        <v>5664</v>
      </c>
      <c r="D715" s="47">
        <v>1.0</v>
      </c>
      <c r="E715" s="47">
        <v>12.0</v>
      </c>
      <c r="F715" s="48" t="s">
        <v>4733</v>
      </c>
      <c r="G715" s="27" t="s">
        <v>5707</v>
      </c>
      <c r="H715" s="27" t="str">
        <f t="shared" si="1"/>
        <v>2005, Round 1, Pick 12</v>
      </c>
    </row>
    <row r="716">
      <c r="A716" s="14" t="s">
        <v>6587</v>
      </c>
      <c r="B716" s="14">
        <v>2005.0</v>
      </c>
      <c r="C716" s="14" t="s">
        <v>5664</v>
      </c>
      <c r="D716" s="47">
        <v>1.0</v>
      </c>
      <c r="E716" s="47">
        <v>13.0</v>
      </c>
      <c r="F716" s="48" t="s">
        <v>6383</v>
      </c>
      <c r="G716" s="27" t="s">
        <v>5732</v>
      </c>
      <c r="H716" s="27" t="str">
        <f t="shared" si="1"/>
        <v>2005, Round 1, Pick 13</v>
      </c>
    </row>
    <row r="717">
      <c r="A717" s="14" t="s">
        <v>6588</v>
      </c>
      <c r="B717" s="14">
        <v>2005.0</v>
      </c>
      <c r="C717" s="14" t="s">
        <v>5680</v>
      </c>
      <c r="D717" s="47">
        <v>2.0</v>
      </c>
      <c r="E717" s="47">
        <v>1.0</v>
      </c>
      <c r="F717" s="48" t="s">
        <v>6244</v>
      </c>
      <c r="G717" s="27" t="s">
        <v>4763</v>
      </c>
      <c r="H717" s="27" t="str">
        <f t="shared" si="1"/>
        <v>2005, Round 2, Pick 1</v>
      </c>
    </row>
    <row r="718">
      <c r="A718" s="14" t="s">
        <v>6589</v>
      </c>
      <c r="B718" s="14">
        <v>2005.0</v>
      </c>
      <c r="C718" s="14" t="s">
        <v>5680</v>
      </c>
      <c r="D718" s="47">
        <v>2.0</v>
      </c>
      <c r="E718" s="47">
        <v>2.0</v>
      </c>
      <c r="F718" s="48" t="s">
        <v>6424</v>
      </c>
      <c r="G718" s="27" t="s">
        <v>4751</v>
      </c>
      <c r="H718" s="27" t="str">
        <f t="shared" si="1"/>
        <v>2005, Round 2, Pick 2</v>
      </c>
    </row>
    <row r="719">
      <c r="A719" s="14" t="s">
        <v>6590</v>
      </c>
      <c r="B719" s="14">
        <v>2005.0</v>
      </c>
      <c r="C719" s="14" t="s">
        <v>5680</v>
      </c>
      <c r="D719" s="47">
        <v>2.0</v>
      </c>
      <c r="E719" s="47">
        <v>3.0</v>
      </c>
      <c r="F719" s="48" t="s">
        <v>4638</v>
      </c>
      <c r="G719" s="27" t="s">
        <v>5151</v>
      </c>
      <c r="H719" s="27" t="str">
        <f t="shared" si="1"/>
        <v>2005, Round 2, Pick 3</v>
      </c>
    </row>
    <row r="720">
      <c r="A720" s="14" t="s">
        <v>6591</v>
      </c>
      <c r="B720" s="14">
        <v>2005.0</v>
      </c>
      <c r="C720" s="14" t="s">
        <v>5680</v>
      </c>
      <c r="D720" s="47">
        <v>2.0</v>
      </c>
      <c r="E720" s="47">
        <v>4.0</v>
      </c>
      <c r="F720" s="48" t="s">
        <v>4630</v>
      </c>
      <c r="G720" s="27" t="s">
        <v>4732</v>
      </c>
      <c r="H720" s="27" t="str">
        <f t="shared" si="1"/>
        <v>2005, Round 2, Pick 4</v>
      </c>
    </row>
    <row r="721">
      <c r="A721" s="14" t="s">
        <v>6592</v>
      </c>
      <c r="B721" s="14">
        <v>2005.0</v>
      </c>
      <c r="C721" s="14" t="s">
        <v>5680</v>
      </c>
      <c r="D721" s="47">
        <v>2.0</v>
      </c>
      <c r="E721" s="47">
        <v>5.0</v>
      </c>
      <c r="F721" s="48" t="s">
        <v>4650</v>
      </c>
      <c r="G721" s="27" t="s">
        <v>6345</v>
      </c>
      <c r="H721" s="27" t="str">
        <f t="shared" si="1"/>
        <v>2005, Round 2, Pick 5</v>
      </c>
    </row>
    <row r="722">
      <c r="A722" s="14" t="s">
        <v>6593</v>
      </c>
      <c r="B722" s="14">
        <v>2005.0</v>
      </c>
      <c r="C722" s="14" t="s">
        <v>5680</v>
      </c>
      <c r="D722" s="47">
        <v>2.0</v>
      </c>
      <c r="E722" s="47">
        <v>6.0</v>
      </c>
      <c r="F722" s="48" t="s">
        <v>4640</v>
      </c>
      <c r="G722" s="27" t="s">
        <v>6316</v>
      </c>
      <c r="H722" s="27" t="str">
        <f t="shared" si="1"/>
        <v>2005, Round 2, Pick 6</v>
      </c>
    </row>
    <row r="723">
      <c r="A723" s="14" t="s">
        <v>6594</v>
      </c>
      <c r="B723" s="14">
        <v>2005.0</v>
      </c>
      <c r="C723" s="14" t="s">
        <v>5680</v>
      </c>
      <c r="D723" s="47">
        <v>2.0</v>
      </c>
      <c r="E723" s="47">
        <v>7.0</v>
      </c>
      <c r="F723" s="48" t="s">
        <v>6383</v>
      </c>
      <c r="G723" s="27" t="s">
        <v>6263</v>
      </c>
      <c r="H723" s="27" t="str">
        <f t="shared" si="1"/>
        <v>2005, Round 2, Pick 7</v>
      </c>
    </row>
    <row r="724">
      <c r="A724" s="14" t="s">
        <v>6595</v>
      </c>
      <c r="B724" s="14">
        <v>2005.0</v>
      </c>
      <c r="C724" s="14" t="s">
        <v>5680</v>
      </c>
      <c r="D724" s="47">
        <v>2.0</v>
      </c>
      <c r="E724" s="47">
        <v>8.0</v>
      </c>
      <c r="F724" s="48" t="s">
        <v>4680</v>
      </c>
      <c r="G724" s="27" t="s">
        <v>4786</v>
      </c>
      <c r="H724" s="27" t="str">
        <f t="shared" si="1"/>
        <v>2005, Round 2, Pick 8</v>
      </c>
    </row>
    <row r="725">
      <c r="A725" s="14" t="s">
        <v>6596</v>
      </c>
      <c r="B725" s="14">
        <v>2005.0</v>
      </c>
      <c r="C725" s="14" t="s">
        <v>5680</v>
      </c>
      <c r="D725" s="47">
        <v>2.0</v>
      </c>
      <c r="E725" s="47">
        <v>9.0</v>
      </c>
      <c r="F725" s="48" t="s">
        <v>6377</v>
      </c>
      <c r="G725" s="27" t="s">
        <v>4728</v>
      </c>
      <c r="H725" s="27" t="str">
        <f t="shared" si="1"/>
        <v>2005, Round 2, Pick 9</v>
      </c>
    </row>
    <row r="726">
      <c r="A726" s="14" t="s">
        <v>6597</v>
      </c>
      <c r="B726" s="14">
        <v>2005.0</v>
      </c>
      <c r="C726" s="14" t="s">
        <v>5680</v>
      </c>
      <c r="D726" s="47">
        <v>2.0</v>
      </c>
      <c r="E726" s="47">
        <v>10.0</v>
      </c>
      <c r="F726" s="48" t="s">
        <v>4628</v>
      </c>
      <c r="G726" s="27" t="s">
        <v>4957</v>
      </c>
      <c r="H726" s="27" t="str">
        <f t="shared" si="1"/>
        <v>2005, Round 2, Pick 10</v>
      </c>
    </row>
    <row r="727">
      <c r="A727" s="14" t="s">
        <v>6598</v>
      </c>
      <c r="B727" s="14">
        <v>2005.0</v>
      </c>
      <c r="C727" s="14" t="s">
        <v>5680</v>
      </c>
      <c r="D727" s="47">
        <v>2.0</v>
      </c>
      <c r="E727" s="47">
        <v>11.0</v>
      </c>
      <c r="F727" s="48" t="s">
        <v>6520</v>
      </c>
      <c r="G727" s="27" t="s">
        <v>4713</v>
      </c>
      <c r="H727" s="27" t="str">
        <f t="shared" si="1"/>
        <v>2005, Round 2, Pick 11</v>
      </c>
    </row>
    <row r="728">
      <c r="A728" s="14" t="s">
        <v>6599</v>
      </c>
      <c r="B728" s="14">
        <v>2005.0</v>
      </c>
      <c r="C728" s="14" t="s">
        <v>5680</v>
      </c>
      <c r="D728" s="47">
        <v>2.0</v>
      </c>
      <c r="E728" s="47">
        <v>12.0</v>
      </c>
      <c r="F728" s="48" t="s">
        <v>4733</v>
      </c>
      <c r="G728" s="27" t="s">
        <v>4713</v>
      </c>
      <c r="H728" s="27" t="str">
        <f t="shared" si="1"/>
        <v>2005, Round 2, Pick 12</v>
      </c>
    </row>
    <row r="729">
      <c r="A729" s="14" t="s">
        <v>6600</v>
      </c>
      <c r="B729" s="14">
        <v>2005.0</v>
      </c>
      <c r="C729" s="14" t="s">
        <v>5680</v>
      </c>
      <c r="D729" s="47">
        <v>2.0</v>
      </c>
      <c r="E729" s="47">
        <v>13.0</v>
      </c>
      <c r="F729" s="48" t="s">
        <v>4648</v>
      </c>
      <c r="G729" s="27" t="s">
        <v>4943</v>
      </c>
      <c r="H729" s="27" t="str">
        <f t="shared" si="1"/>
        <v>2005, Round 2, Pick 13</v>
      </c>
    </row>
    <row r="730">
      <c r="A730" s="14" t="s">
        <v>6601</v>
      </c>
      <c r="B730" s="14">
        <v>2005.0</v>
      </c>
      <c r="C730" s="14" t="s">
        <v>5695</v>
      </c>
      <c r="D730" s="47">
        <v>3.0</v>
      </c>
      <c r="E730" s="47">
        <v>1.0</v>
      </c>
      <c r="F730" s="48" t="s">
        <v>6244</v>
      </c>
      <c r="G730" s="27" t="s">
        <v>4759</v>
      </c>
      <c r="H730" s="27" t="str">
        <f t="shared" si="1"/>
        <v>2005, Round 3, Pick 1</v>
      </c>
    </row>
    <row r="731">
      <c r="A731" s="14" t="s">
        <v>6602</v>
      </c>
      <c r="B731" s="14">
        <v>2005.0</v>
      </c>
      <c r="C731" s="14" t="s">
        <v>5695</v>
      </c>
      <c r="D731" s="47">
        <v>3.0</v>
      </c>
      <c r="E731" s="47">
        <v>2.0</v>
      </c>
      <c r="F731" s="48" t="s">
        <v>6424</v>
      </c>
      <c r="G731" s="27" t="s">
        <v>6013</v>
      </c>
      <c r="H731" s="27" t="str">
        <f t="shared" si="1"/>
        <v>2005, Round 3, Pick 2</v>
      </c>
    </row>
    <row r="732">
      <c r="A732" s="14" t="s">
        <v>6603</v>
      </c>
      <c r="B732" s="14">
        <v>2005.0</v>
      </c>
      <c r="C732" s="14" t="s">
        <v>5695</v>
      </c>
      <c r="D732" s="47">
        <v>3.0</v>
      </c>
      <c r="E732" s="47">
        <v>3.0</v>
      </c>
      <c r="F732" s="48" t="s">
        <v>4638</v>
      </c>
      <c r="G732" s="27" t="s">
        <v>6184</v>
      </c>
      <c r="H732" s="27" t="str">
        <f t="shared" si="1"/>
        <v>2005, Round 3, Pick 3</v>
      </c>
    </row>
    <row r="733">
      <c r="A733" s="14" t="s">
        <v>6604</v>
      </c>
      <c r="B733" s="14">
        <v>2005.0</v>
      </c>
      <c r="C733" s="14" t="s">
        <v>5695</v>
      </c>
      <c r="D733" s="47">
        <v>3.0</v>
      </c>
      <c r="E733" s="47">
        <v>4.0</v>
      </c>
      <c r="F733" s="48" t="s">
        <v>6377</v>
      </c>
      <c r="G733" s="27" t="s">
        <v>4698</v>
      </c>
      <c r="H733" s="27" t="str">
        <f t="shared" si="1"/>
        <v>2005, Round 3, Pick 4</v>
      </c>
    </row>
    <row r="734">
      <c r="A734" s="14" t="s">
        <v>6605</v>
      </c>
      <c r="B734" s="14">
        <v>2005.0</v>
      </c>
      <c r="C734" s="14" t="s">
        <v>5695</v>
      </c>
      <c r="D734" s="47">
        <v>3.0</v>
      </c>
      <c r="E734" s="47">
        <v>5.0</v>
      </c>
      <c r="F734" s="48" t="s">
        <v>4650</v>
      </c>
      <c r="G734" s="27" t="s">
        <v>5815</v>
      </c>
      <c r="H734" s="27" t="str">
        <f t="shared" si="1"/>
        <v>2005, Round 3, Pick 5</v>
      </c>
    </row>
    <row r="735">
      <c r="A735" s="14" t="s">
        <v>6606</v>
      </c>
      <c r="B735" s="14">
        <v>2005.0</v>
      </c>
      <c r="C735" s="14" t="s">
        <v>5695</v>
      </c>
      <c r="D735" s="47">
        <v>3.0</v>
      </c>
      <c r="E735" s="47">
        <v>6.0</v>
      </c>
      <c r="F735" s="48" t="s">
        <v>4640</v>
      </c>
      <c r="G735" s="27" t="s">
        <v>5698</v>
      </c>
      <c r="H735" s="27" t="str">
        <f t="shared" si="1"/>
        <v>2005, Round 3, Pick 6</v>
      </c>
    </row>
    <row r="736">
      <c r="A736" s="14" t="s">
        <v>6607</v>
      </c>
      <c r="B736" s="14">
        <v>2005.0</v>
      </c>
      <c r="C736" s="14" t="s">
        <v>5695</v>
      </c>
      <c r="D736" s="47">
        <v>3.0</v>
      </c>
      <c r="E736" s="47">
        <v>7.0</v>
      </c>
      <c r="F736" s="48" t="s">
        <v>6383</v>
      </c>
      <c r="G736" s="27" t="s">
        <v>6608</v>
      </c>
      <c r="H736" s="27" t="str">
        <f t="shared" si="1"/>
        <v>2005, Round 3, Pick 7</v>
      </c>
    </row>
    <row r="737">
      <c r="A737" s="14" t="s">
        <v>6609</v>
      </c>
      <c r="B737" s="14">
        <v>2005.0</v>
      </c>
      <c r="C737" s="14" t="s">
        <v>5695</v>
      </c>
      <c r="D737" s="47">
        <v>3.0</v>
      </c>
      <c r="E737" s="47">
        <v>8.0</v>
      </c>
      <c r="F737" s="48" t="s">
        <v>4680</v>
      </c>
      <c r="G737" s="27" t="s">
        <v>6574</v>
      </c>
      <c r="H737" s="27" t="str">
        <f t="shared" si="1"/>
        <v>2005, Round 3, Pick 8</v>
      </c>
    </row>
    <row r="738">
      <c r="A738" s="14" t="s">
        <v>6610</v>
      </c>
      <c r="B738" s="14">
        <v>2005.0</v>
      </c>
      <c r="C738" s="14" t="s">
        <v>5695</v>
      </c>
      <c r="D738" s="47">
        <v>3.0</v>
      </c>
      <c r="E738" s="47">
        <v>9.0</v>
      </c>
      <c r="F738" s="48" t="s">
        <v>6377</v>
      </c>
      <c r="G738" s="27" t="s">
        <v>5905</v>
      </c>
      <c r="H738" s="27" t="str">
        <f t="shared" si="1"/>
        <v>2005, Round 3, Pick 9</v>
      </c>
    </row>
    <row r="739">
      <c r="A739" s="14" t="s">
        <v>6611</v>
      </c>
      <c r="B739" s="14">
        <v>2005.0</v>
      </c>
      <c r="C739" s="14" t="s">
        <v>5695</v>
      </c>
      <c r="D739" s="47">
        <v>3.0</v>
      </c>
      <c r="E739" s="47">
        <v>10.0</v>
      </c>
      <c r="F739" s="48" t="s">
        <v>4628</v>
      </c>
      <c r="G739" s="27" t="s">
        <v>4728</v>
      </c>
      <c r="H739" s="27" t="str">
        <f t="shared" si="1"/>
        <v>2005, Round 3, Pick 10</v>
      </c>
    </row>
    <row r="740">
      <c r="A740" s="14" t="s">
        <v>6612</v>
      </c>
      <c r="B740" s="14">
        <v>2005.0</v>
      </c>
      <c r="C740" s="14" t="s">
        <v>5695</v>
      </c>
      <c r="D740" s="47">
        <v>3.0</v>
      </c>
      <c r="E740" s="47">
        <v>11.0</v>
      </c>
      <c r="F740" s="48" t="s">
        <v>4630</v>
      </c>
      <c r="G740" s="27" t="s">
        <v>5754</v>
      </c>
      <c r="H740" s="27" t="str">
        <f t="shared" si="1"/>
        <v>2005, Round 3, Pick 11</v>
      </c>
    </row>
    <row r="741">
      <c r="A741" s="14" t="s">
        <v>6613</v>
      </c>
      <c r="B741" s="14">
        <v>2005.0</v>
      </c>
      <c r="C741" s="14" t="s">
        <v>5695</v>
      </c>
      <c r="D741" s="47">
        <v>3.0</v>
      </c>
      <c r="E741" s="47">
        <v>12.0</v>
      </c>
      <c r="F741" s="48" t="s">
        <v>4733</v>
      </c>
      <c r="G741" s="27" t="s">
        <v>4704</v>
      </c>
      <c r="H741" s="27" t="str">
        <f t="shared" si="1"/>
        <v>2005, Round 3, Pick 12</v>
      </c>
    </row>
    <row r="742">
      <c r="A742" s="14" t="s">
        <v>6614</v>
      </c>
      <c r="B742" s="14">
        <v>2005.0</v>
      </c>
      <c r="C742" s="14" t="s">
        <v>5695</v>
      </c>
      <c r="D742" s="47">
        <v>3.0</v>
      </c>
      <c r="E742" s="47">
        <v>13.0</v>
      </c>
      <c r="F742" s="48" t="s">
        <v>4648</v>
      </c>
      <c r="G742" s="27" t="s">
        <v>5815</v>
      </c>
      <c r="H742" s="27" t="str">
        <f t="shared" si="1"/>
        <v>2005, Round 3, Pick 13</v>
      </c>
    </row>
    <row r="743">
      <c r="A743" s="14" t="s">
        <v>6615</v>
      </c>
      <c r="B743" s="14">
        <v>2004.0</v>
      </c>
      <c r="C743" s="14" t="s">
        <v>5664</v>
      </c>
      <c r="D743" s="47">
        <v>1.0</v>
      </c>
      <c r="E743" s="47">
        <v>1.0</v>
      </c>
      <c r="F743" s="48" t="s">
        <v>4650</v>
      </c>
      <c r="H743" s="27" t="str">
        <f t="shared" si="1"/>
        <v>2004, Round 1, Pick 1</v>
      </c>
    </row>
    <row r="744">
      <c r="A744" s="14" t="s">
        <v>6616</v>
      </c>
      <c r="B744" s="14">
        <v>2004.0</v>
      </c>
      <c r="C744" s="14" t="s">
        <v>5664</v>
      </c>
      <c r="D744" s="47">
        <v>1.0</v>
      </c>
      <c r="E744" s="47">
        <v>2.0</v>
      </c>
      <c r="F744" s="48" t="s">
        <v>4640</v>
      </c>
      <c r="H744" s="27" t="str">
        <f t="shared" si="1"/>
        <v>2004, Round 1, Pick 2</v>
      </c>
    </row>
    <row r="745">
      <c r="A745" s="14" t="s">
        <v>6617</v>
      </c>
      <c r="B745" s="14">
        <v>2004.0</v>
      </c>
      <c r="C745" s="14" t="s">
        <v>5664</v>
      </c>
      <c r="D745" s="47">
        <v>1.0</v>
      </c>
      <c r="E745" s="47">
        <v>3.0</v>
      </c>
      <c r="F745" s="48" t="s">
        <v>6520</v>
      </c>
      <c r="H745" s="27" t="str">
        <f t="shared" si="1"/>
        <v>2004, Round 1, Pick 3</v>
      </c>
    </row>
    <row r="746">
      <c r="A746" s="14" t="s">
        <v>6618</v>
      </c>
      <c r="B746" s="14">
        <v>2004.0</v>
      </c>
      <c r="C746" s="14" t="s">
        <v>5664</v>
      </c>
      <c r="D746" s="47">
        <v>1.0</v>
      </c>
      <c r="E746" s="47">
        <v>4.0</v>
      </c>
      <c r="F746" s="48" t="s">
        <v>4680</v>
      </c>
      <c r="H746" s="27" t="str">
        <f t="shared" si="1"/>
        <v>2004, Round 1, Pick 4</v>
      </c>
    </row>
    <row r="747">
      <c r="A747" s="14" t="s">
        <v>6619</v>
      </c>
      <c r="B747" s="14">
        <v>2004.0</v>
      </c>
      <c r="C747" s="14" t="s">
        <v>5664</v>
      </c>
      <c r="D747" s="47">
        <v>1.0</v>
      </c>
      <c r="E747" s="47">
        <v>5.0</v>
      </c>
      <c r="F747" s="48" t="s">
        <v>4628</v>
      </c>
      <c r="H747" s="27" t="str">
        <f t="shared" si="1"/>
        <v>2004, Round 1, Pick 5</v>
      </c>
    </row>
    <row r="748">
      <c r="A748" s="14" t="s">
        <v>6620</v>
      </c>
      <c r="B748" s="14">
        <v>2004.0</v>
      </c>
      <c r="C748" s="14" t="s">
        <v>5664</v>
      </c>
      <c r="D748" s="47">
        <v>1.0</v>
      </c>
      <c r="E748" s="47">
        <v>6.0</v>
      </c>
      <c r="F748" s="48" t="s">
        <v>4630</v>
      </c>
      <c r="H748" s="27" t="str">
        <f t="shared" si="1"/>
        <v>2004, Round 1, Pick 6</v>
      </c>
    </row>
    <row r="749">
      <c r="A749" s="14" t="s">
        <v>6621</v>
      </c>
      <c r="B749" s="14">
        <v>2004.0</v>
      </c>
      <c r="C749" s="14" t="s">
        <v>5664</v>
      </c>
      <c r="D749" s="47">
        <v>1.0</v>
      </c>
      <c r="E749" s="47">
        <v>7.0</v>
      </c>
      <c r="F749" s="48" t="s">
        <v>4630</v>
      </c>
      <c r="H749" s="27" t="str">
        <f t="shared" si="1"/>
        <v>2004, Round 1, Pick 7</v>
      </c>
    </row>
    <row r="750">
      <c r="A750" s="14" t="s">
        <v>6622</v>
      </c>
      <c r="B750" s="14">
        <v>2004.0</v>
      </c>
      <c r="C750" s="14" t="s">
        <v>5664</v>
      </c>
      <c r="D750" s="47">
        <v>1.0</v>
      </c>
      <c r="E750" s="47">
        <v>8.0</v>
      </c>
      <c r="F750" s="48" t="s">
        <v>4650</v>
      </c>
      <c r="H750" s="27" t="str">
        <f t="shared" si="1"/>
        <v>2004, Round 1, Pick 8</v>
      </c>
    </row>
    <row r="751">
      <c r="A751" s="14" t="s">
        <v>6623</v>
      </c>
      <c r="B751" s="14">
        <v>2004.0</v>
      </c>
      <c r="C751" s="14" t="s">
        <v>5664</v>
      </c>
      <c r="D751" s="47">
        <v>1.0</v>
      </c>
      <c r="E751" s="47">
        <v>9.0</v>
      </c>
      <c r="F751" s="48" t="s">
        <v>4638</v>
      </c>
      <c r="H751" s="27" t="str">
        <f t="shared" si="1"/>
        <v>2004, Round 1, Pick 9</v>
      </c>
    </row>
    <row r="752">
      <c r="A752" s="14" t="s">
        <v>6624</v>
      </c>
      <c r="B752" s="14">
        <v>2004.0</v>
      </c>
      <c r="C752" s="14" t="s">
        <v>5664</v>
      </c>
      <c r="D752" s="47">
        <v>1.0</v>
      </c>
      <c r="E752" s="47">
        <v>10.0</v>
      </c>
      <c r="F752" s="48" t="s">
        <v>6377</v>
      </c>
      <c r="H752" s="27" t="str">
        <f t="shared" si="1"/>
        <v>2004, Round 1, Pick 10</v>
      </c>
    </row>
    <row r="753">
      <c r="A753" s="14" t="s">
        <v>6625</v>
      </c>
      <c r="B753" s="14">
        <v>2004.0</v>
      </c>
      <c r="C753" s="14" t="s">
        <v>5664</v>
      </c>
      <c r="D753" s="47">
        <v>1.0</v>
      </c>
      <c r="E753" s="47">
        <v>11.0</v>
      </c>
      <c r="F753" s="48" t="s">
        <v>6383</v>
      </c>
      <c r="H753" s="27" t="str">
        <f t="shared" si="1"/>
        <v>2004, Round 1, Pick 11</v>
      </c>
    </row>
    <row r="754">
      <c r="A754" s="14" t="s">
        <v>6626</v>
      </c>
      <c r="B754" s="14">
        <v>2004.0</v>
      </c>
      <c r="C754" s="14" t="s">
        <v>5664</v>
      </c>
      <c r="D754" s="47">
        <v>1.0</v>
      </c>
      <c r="E754" s="47">
        <v>12.0</v>
      </c>
      <c r="F754" s="48" t="s">
        <v>4648</v>
      </c>
      <c r="H754" s="27" t="str">
        <f t="shared" si="1"/>
        <v>2004, Round 1, Pick 12</v>
      </c>
    </row>
    <row r="755">
      <c r="A755" s="14" t="s">
        <v>6627</v>
      </c>
      <c r="B755" s="14">
        <v>2004.0</v>
      </c>
      <c r="C755" s="14" t="s">
        <v>5664</v>
      </c>
      <c r="D755" s="47">
        <v>1.0</v>
      </c>
      <c r="E755" s="47">
        <v>13.0</v>
      </c>
      <c r="F755" s="48" t="s">
        <v>6383</v>
      </c>
      <c r="H755" s="27" t="str">
        <f t="shared" si="1"/>
        <v>2004, Round 1, Pick 13</v>
      </c>
    </row>
    <row r="756">
      <c r="A756" s="14" t="s">
        <v>6628</v>
      </c>
      <c r="B756" s="14">
        <v>2004.0</v>
      </c>
      <c r="C756" s="14" t="s">
        <v>5680</v>
      </c>
      <c r="D756" s="47">
        <v>2.0</v>
      </c>
      <c r="E756" s="47">
        <v>1.0</v>
      </c>
      <c r="F756" s="48" t="s">
        <v>4650</v>
      </c>
      <c r="H756" s="27" t="str">
        <f t="shared" si="1"/>
        <v>2004, Round 2, Pick 1</v>
      </c>
    </row>
    <row r="757">
      <c r="A757" s="14" t="s">
        <v>6629</v>
      </c>
      <c r="B757" s="14">
        <v>2004.0</v>
      </c>
      <c r="C757" s="14" t="s">
        <v>5680</v>
      </c>
      <c r="D757" s="47">
        <v>2.0</v>
      </c>
      <c r="E757" s="47">
        <v>2.0</v>
      </c>
      <c r="F757" s="48" t="s">
        <v>4640</v>
      </c>
      <c r="H757" s="27" t="str">
        <f t="shared" si="1"/>
        <v>2004, Round 2, Pick 2</v>
      </c>
    </row>
    <row r="758">
      <c r="A758" s="14" t="s">
        <v>6630</v>
      </c>
      <c r="B758" s="14">
        <v>2004.0</v>
      </c>
      <c r="C758" s="14" t="s">
        <v>5680</v>
      </c>
      <c r="D758" s="47">
        <v>2.0</v>
      </c>
      <c r="E758" s="47">
        <v>3.0</v>
      </c>
      <c r="F758" s="48" t="s">
        <v>4680</v>
      </c>
      <c r="H758" s="27" t="str">
        <f t="shared" si="1"/>
        <v>2004, Round 2, Pick 3</v>
      </c>
    </row>
    <row r="759">
      <c r="A759" s="14" t="s">
        <v>6631</v>
      </c>
      <c r="B759" s="14">
        <v>2004.0</v>
      </c>
      <c r="C759" s="14" t="s">
        <v>5680</v>
      </c>
      <c r="D759" s="47">
        <v>2.0</v>
      </c>
      <c r="E759" s="47">
        <v>4.0</v>
      </c>
      <c r="F759" s="48" t="s">
        <v>4628</v>
      </c>
      <c r="H759" s="27" t="str">
        <f t="shared" si="1"/>
        <v>2004, Round 2, Pick 4</v>
      </c>
    </row>
    <row r="760">
      <c r="A760" s="14" t="s">
        <v>6632</v>
      </c>
      <c r="B760" s="14">
        <v>2004.0</v>
      </c>
      <c r="C760" s="14" t="s">
        <v>5680</v>
      </c>
      <c r="D760" s="47">
        <v>2.0</v>
      </c>
      <c r="E760" s="47">
        <v>5.0</v>
      </c>
      <c r="F760" s="48" t="s">
        <v>6520</v>
      </c>
      <c r="H760" s="27" t="str">
        <f t="shared" si="1"/>
        <v>2004, Round 2, Pick 5</v>
      </c>
    </row>
    <row r="761">
      <c r="A761" s="14" t="s">
        <v>6633</v>
      </c>
      <c r="B761" s="14">
        <v>2004.0</v>
      </c>
      <c r="C761" s="14" t="s">
        <v>5680</v>
      </c>
      <c r="D761" s="47">
        <v>2.0</v>
      </c>
      <c r="E761" s="47">
        <v>6.0</v>
      </c>
      <c r="F761" s="48" t="s">
        <v>4733</v>
      </c>
      <c r="H761" s="27" t="str">
        <f t="shared" si="1"/>
        <v>2004, Round 2, Pick 6</v>
      </c>
    </row>
    <row r="762">
      <c r="A762" s="14" t="s">
        <v>6634</v>
      </c>
      <c r="B762" s="14">
        <v>2004.0</v>
      </c>
      <c r="C762" s="14" t="s">
        <v>5680</v>
      </c>
      <c r="D762" s="47">
        <v>2.0</v>
      </c>
      <c r="E762" s="47">
        <v>7.0</v>
      </c>
      <c r="F762" s="48" t="s">
        <v>4630</v>
      </c>
      <c r="H762" s="27" t="str">
        <f t="shared" si="1"/>
        <v>2004, Round 2, Pick 7</v>
      </c>
    </row>
    <row r="763">
      <c r="A763" s="14" t="s">
        <v>6635</v>
      </c>
      <c r="B763" s="14">
        <v>2004.0</v>
      </c>
      <c r="C763" s="14" t="s">
        <v>5680</v>
      </c>
      <c r="D763" s="47">
        <v>2.0</v>
      </c>
      <c r="E763" s="47">
        <v>8.0</v>
      </c>
      <c r="F763" s="48" t="s">
        <v>6244</v>
      </c>
      <c r="H763" s="27" t="str">
        <f t="shared" si="1"/>
        <v>2004, Round 2, Pick 8</v>
      </c>
    </row>
    <row r="764">
      <c r="A764" s="14" t="s">
        <v>6636</v>
      </c>
      <c r="B764" s="14">
        <v>2004.0</v>
      </c>
      <c r="C764" s="14" t="s">
        <v>5680</v>
      </c>
      <c r="D764" s="47">
        <v>2.0</v>
      </c>
      <c r="E764" s="47">
        <v>9.0</v>
      </c>
      <c r="F764" s="48" t="s">
        <v>6520</v>
      </c>
      <c r="H764" s="27" t="str">
        <f t="shared" si="1"/>
        <v>2004, Round 2, Pick 9</v>
      </c>
    </row>
    <row r="765">
      <c r="A765" s="14" t="s">
        <v>6637</v>
      </c>
      <c r="B765" s="14">
        <v>2004.0</v>
      </c>
      <c r="C765" s="14" t="s">
        <v>5680</v>
      </c>
      <c r="D765" s="47">
        <v>2.0</v>
      </c>
      <c r="E765" s="47">
        <v>10.0</v>
      </c>
      <c r="F765" s="48" t="s">
        <v>6383</v>
      </c>
      <c r="H765" s="27" t="str">
        <f t="shared" si="1"/>
        <v>2004, Round 2, Pick 10</v>
      </c>
    </row>
    <row r="766">
      <c r="A766" s="14" t="s">
        <v>6638</v>
      </c>
      <c r="B766" s="14">
        <v>2004.0</v>
      </c>
      <c r="C766" s="14" t="s">
        <v>5680</v>
      </c>
      <c r="D766" s="47">
        <v>2.0</v>
      </c>
      <c r="E766" s="47">
        <v>11.0</v>
      </c>
      <c r="F766" s="48" t="s">
        <v>4680</v>
      </c>
      <c r="H766" s="27" t="str">
        <f t="shared" si="1"/>
        <v>2004, Round 2, Pick 11</v>
      </c>
    </row>
    <row r="767">
      <c r="A767" s="14" t="s">
        <v>6639</v>
      </c>
      <c r="B767" s="14">
        <v>2004.0</v>
      </c>
      <c r="C767" s="14" t="s">
        <v>5680</v>
      </c>
      <c r="D767" s="47">
        <v>2.0</v>
      </c>
      <c r="E767" s="47">
        <v>12.0</v>
      </c>
      <c r="F767" s="48" t="s">
        <v>4648</v>
      </c>
      <c r="H767" s="27" t="str">
        <f t="shared" si="1"/>
        <v>2004, Round 2, Pick 12</v>
      </c>
    </row>
    <row r="768">
      <c r="A768" s="14" t="s">
        <v>6640</v>
      </c>
      <c r="B768" s="14">
        <v>2004.0</v>
      </c>
      <c r="C768" s="14" t="s">
        <v>5680</v>
      </c>
      <c r="D768" s="47">
        <v>2.0</v>
      </c>
      <c r="E768" s="47">
        <v>13.0</v>
      </c>
      <c r="F768" s="48" t="s">
        <v>6424</v>
      </c>
      <c r="H768" s="27" t="str">
        <f t="shared" si="1"/>
        <v>2004, Round 2, Pick 13</v>
      </c>
    </row>
    <row r="769">
      <c r="A769" s="14" t="s">
        <v>6641</v>
      </c>
      <c r="B769" s="14">
        <v>2004.0</v>
      </c>
      <c r="C769" s="14" t="s">
        <v>5695</v>
      </c>
      <c r="D769" s="47">
        <v>3.0</v>
      </c>
      <c r="E769" s="47">
        <v>1.0</v>
      </c>
      <c r="F769" s="48" t="s">
        <v>4650</v>
      </c>
      <c r="H769" s="27" t="str">
        <f t="shared" si="1"/>
        <v>2004, Round 3, Pick 1</v>
      </c>
    </row>
    <row r="770">
      <c r="A770" s="14" t="s">
        <v>6642</v>
      </c>
      <c r="B770" s="14">
        <v>2004.0</v>
      </c>
      <c r="C770" s="14" t="s">
        <v>5695</v>
      </c>
      <c r="D770" s="47">
        <v>3.0</v>
      </c>
      <c r="E770" s="47">
        <v>2.0</v>
      </c>
      <c r="F770" s="48" t="s">
        <v>4640</v>
      </c>
      <c r="H770" s="27" t="str">
        <f t="shared" si="1"/>
        <v>2004, Round 3, Pick 2</v>
      </c>
    </row>
    <row r="771">
      <c r="A771" s="14" t="s">
        <v>6643</v>
      </c>
      <c r="B771" s="14">
        <v>2004.0</v>
      </c>
      <c r="C771" s="14" t="s">
        <v>5695</v>
      </c>
      <c r="D771" s="47">
        <v>3.0</v>
      </c>
      <c r="E771" s="47">
        <v>3.0</v>
      </c>
      <c r="F771" s="48" t="s">
        <v>4680</v>
      </c>
      <c r="H771" s="27" t="str">
        <f t="shared" si="1"/>
        <v>2004, Round 3, Pick 3</v>
      </c>
    </row>
    <row r="772">
      <c r="A772" s="14" t="s">
        <v>6644</v>
      </c>
      <c r="B772" s="14">
        <v>2004.0</v>
      </c>
      <c r="C772" s="14" t="s">
        <v>5695</v>
      </c>
      <c r="D772" s="47">
        <v>3.0</v>
      </c>
      <c r="E772" s="47">
        <v>4.0</v>
      </c>
      <c r="F772" s="48" t="s">
        <v>4628</v>
      </c>
      <c r="H772" s="27" t="str">
        <f t="shared" si="1"/>
        <v>2004, Round 3, Pick 4</v>
      </c>
    </row>
    <row r="773">
      <c r="A773" s="14" t="s">
        <v>6645</v>
      </c>
      <c r="B773" s="14">
        <v>2004.0</v>
      </c>
      <c r="C773" s="14" t="s">
        <v>5695</v>
      </c>
      <c r="D773" s="47">
        <v>3.0</v>
      </c>
      <c r="E773" s="47">
        <v>5.0</v>
      </c>
      <c r="F773" s="48" t="s">
        <v>4638</v>
      </c>
      <c r="H773" s="27" t="str">
        <f t="shared" si="1"/>
        <v>2004, Round 3, Pick 5</v>
      </c>
    </row>
    <row r="774">
      <c r="A774" s="14" t="s">
        <v>6646</v>
      </c>
      <c r="B774" s="14">
        <v>2004.0</v>
      </c>
      <c r="C774" s="14" t="s">
        <v>5695</v>
      </c>
      <c r="D774" s="47">
        <v>3.0</v>
      </c>
      <c r="E774" s="47">
        <v>6.0</v>
      </c>
      <c r="F774" s="48" t="s">
        <v>6383</v>
      </c>
      <c r="H774" s="27" t="str">
        <f t="shared" si="1"/>
        <v>2004, Round 3, Pick 6</v>
      </c>
    </row>
    <row r="775">
      <c r="A775" s="14" t="s">
        <v>6647</v>
      </c>
      <c r="B775" s="14">
        <v>2004.0</v>
      </c>
      <c r="C775" s="14" t="s">
        <v>5695</v>
      </c>
      <c r="D775" s="47">
        <v>3.0</v>
      </c>
      <c r="E775" s="47">
        <v>7.0</v>
      </c>
      <c r="F775" s="48" t="s">
        <v>4630</v>
      </c>
      <c r="H775" s="27" t="str">
        <f t="shared" si="1"/>
        <v>2004, Round 3, Pick 7</v>
      </c>
    </row>
    <row r="776">
      <c r="A776" s="14" t="s">
        <v>6648</v>
      </c>
      <c r="B776" s="14">
        <v>2004.0</v>
      </c>
      <c r="C776" s="14" t="s">
        <v>5695</v>
      </c>
      <c r="D776" s="47">
        <v>3.0</v>
      </c>
      <c r="E776" s="47">
        <v>8.0</v>
      </c>
      <c r="F776" s="48" t="s">
        <v>6244</v>
      </c>
      <c r="H776" s="27" t="str">
        <f t="shared" si="1"/>
        <v>2004, Round 3, Pick 8</v>
      </c>
    </row>
    <row r="777">
      <c r="A777" s="14" t="s">
        <v>6649</v>
      </c>
      <c r="B777" s="14">
        <v>2004.0</v>
      </c>
      <c r="C777" s="14" t="s">
        <v>5695</v>
      </c>
      <c r="D777" s="47">
        <v>3.0</v>
      </c>
      <c r="E777" s="47">
        <v>9.0</v>
      </c>
      <c r="F777" s="48" t="s">
        <v>6520</v>
      </c>
      <c r="H777" s="27" t="str">
        <f t="shared" si="1"/>
        <v>2004, Round 3, Pick 9</v>
      </c>
    </row>
    <row r="778">
      <c r="A778" s="14" t="s">
        <v>6650</v>
      </c>
      <c r="B778" s="14">
        <v>2004.0</v>
      </c>
      <c r="C778" s="14" t="s">
        <v>5695</v>
      </c>
      <c r="D778" s="47">
        <v>3.0</v>
      </c>
      <c r="E778" s="47">
        <v>10.0</v>
      </c>
      <c r="F778" s="48" t="s">
        <v>6377</v>
      </c>
      <c r="H778" s="27" t="str">
        <f t="shared" si="1"/>
        <v>2004, Round 3, Pick 10</v>
      </c>
    </row>
    <row r="779">
      <c r="A779" s="14" t="s">
        <v>6651</v>
      </c>
      <c r="B779" s="14">
        <v>2004.0</v>
      </c>
      <c r="C779" s="14" t="s">
        <v>5695</v>
      </c>
      <c r="D779" s="47">
        <v>3.0</v>
      </c>
      <c r="E779" s="47">
        <v>11.0</v>
      </c>
      <c r="F779" s="48" t="s">
        <v>6424</v>
      </c>
      <c r="H779" s="27" t="str">
        <f t="shared" si="1"/>
        <v>2004, Round 3, Pick 11</v>
      </c>
    </row>
    <row r="780">
      <c r="A780" s="14" t="s">
        <v>6652</v>
      </c>
      <c r="B780" s="14">
        <v>2004.0</v>
      </c>
      <c r="C780" s="14" t="s">
        <v>5695</v>
      </c>
      <c r="D780" s="47">
        <v>3.0</v>
      </c>
      <c r="E780" s="47">
        <v>12.0</v>
      </c>
      <c r="F780" s="48" t="s">
        <v>4630</v>
      </c>
      <c r="H780" s="27" t="str">
        <f t="shared" si="1"/>
        <v>2004, Round 3, Pick 12</v>
      </c>
    </row>
    <row r="781">
      <c r="A781" s="14" t="s">
        <v>6653</v>
      </c>
      <c r="B781" s="14">
        <v>2003.0</v>
      </c>
      <c r="C781" s="14" t="s">
        <v>5664</v>
      </c>
      <c r="D781" s="47">
        <v>1.0</v>
      </c>
      <c r="E781" s="47">
        <v>1.0</v>
      </c>
      <c r="F781" s="48" t="s">
        <v>6654</v>
      </c>
      <c r="H781" s="27" t="str">
        <f t="shared" si="1"/>
        <v>2003, Round 1, Pick 1</v>
      </c>
    </row>
    <row r="782">
      <c r="A782" s="14" t="s">
        <v>6655</v>
      </c>
      <c r="B782" s="14">
        <v>2003.0</v>
      </c>
      <c r="C782" s="14" t="s">
        <v>5664</v>
      </c>
      <c r="D782" s="47">
        <v>1.0</v>
      </c>
      <c r="E782" s="47">
        <v>2.0</v>
      </c>
      <c r="F782" s="48" t="s">
        <v>6377</v>
      </c>
      <c r="H782" s="27" t="str">
        <f t="shared" si="1"/>
        <v>2003, Round 1, Pick 2</v>
      </c>
    </row>
    <row r="783">
      <c r="A783" s="14" t="s">
        <v>6656</v>
      </c>
      <c r="B783" s="14">
        <v>2003.0</v>
      </c>
      <c r="C783" s="14" t="s">
        <v>5664</v>
      </c>
      <c r="D783" s="47">
        <v>1.0</v>
      </c>
      <c r="E783" s="47">
        <v>3.0</v>
      </c>
      <c r="F783" s="48" t="s">
        <v>6383</v>
      </c>
      <c r="H783" s="27" t="str">
        <f t="shared" si="1"/>
        <v>2003, Round 1, Pick 3</v>
      </c>
    </row>
    <row r="784">
      <c r="A784" s="14" t="s">
        <v>6657</v>
      </c>
      <c r="B784" s="14">
        <v>2003.0</v>
      </c>
      <c r="C784" s="14" t="s">
        <v>5664</v>
      </c>
      <c r="D784" s="47">
        <v>1.0</v>
      </c>
      <c r="E784" s="47">
        <v>4.0</v>
      </c>
      <c r="F784" s="48" t="s">
        <v>4650</v>
      </c>
      <c r="H784" s="27" t="str">
        <f t="shared" si="1"/>
        <v>2003, Round 1, Pick 4</v>
      </c>
    </row>
    <row r="785">
      <c r="A785" s="14" t="s">
        <v>6658</v>
      </c>
      <c r="B785" s="14">
        <v>2003.0</v>
      </c>
      <c r="C785" s="14" t="s">
        <v>5664</v>
      </c>
      <c r="D785" s="47">
        <v>1.0</v>
      </c>
      <c r="E785" s="47">
        <v>5.0</v>
      </c>
      <c r="F785" s="48" t="s">
        <v>6383</v>
      </c>
      <c r="H785" s="27" t="str">
        <f t="shared" si="1"/>
        <v>2003, Round 1, Pick 5</v>
      </c>
    </row>
    <row r="786">
      <c r="A786" s="14" t="s">
        <v>6659</v>
      </c>
      <c r="B786" s="14">
        <v>2003.0</v>
      </c>
      <c r="C786" s="14" t="s">
        <v>5664</v>
      </c>
      <c r="D786" s="47">
        <v>1.0</v>
      </c>
      <c r="E786" s="47">
        <v>6.0</v>
      </c>
      <c r="F786" s="48" t="s">
        <v>4638</v>
      </c>
      <c r="H786" s="27" t="str">
        <f t="shared" si="1"/>
        <v>2003, Round 1, Pick 6</v>
      </c>
    </row>
    <row r="787">
      <c r="A787" s="14" t="s">
        <v>6660</v>
      </c>
      <c r="B787" s="14">
        <v>2003.0</v>
      </c>
      <c r="C787" s="14" t="s">
        <v>5664</v>
      </c>
      <c r="D787" s="47">
        <v>1.0</v>
      </c>
      <c r="E787" s="47">
        <v>7.0</v>
      </c>
      <c r="F787" s="48" t="s">
        <v>4640</v>
      </c>
      <c r="H787" s="27" t="str">
        <f t="shared" si="1"/>
        <v>2003, Round 1, Pick 7</v>
      </c>
    </row>
    <row r="788">
      <c r="A788" s="14" t="s">
        <v>6661</v>
      </c>
      <c r="B788" s="14">
        <v>2003.0</v>
      </c>
      <c r="C788" s="14" t="s">
        <v>5664</v>
      </c>
      <c r="D788" s="47">
        <v>1.0</v>
      </c>
      <c r="E788" s="47">
        <v>8.0</v>
      </c>
      <c r="F788" s="48" t="s">
        <v>4733</v>
      </c>
      <c r="H788" s="27" t="str">
        <f t="shared" si="1"/>
        <v>2003, Round 1, Pick 8</v>
      </c>
    </row>
    <row r="789">
      <c r="A789" s="14" t="s">
        <v>6662</v>
      </c>
      <c r="B789" s="14">
        <v>2003.0</v>
      </c>
      <c r="C789" s="14" t="s">
        <v>5664</v>
      </c>
      <c r="D789" s="47">
        <v>1.0</v>
      </c>
      <c r="E789" s="47">
        <v>9.0</v>
      </c>
      <c r="F789" s="48" t="s">
        <v>6520</v>
      </c>
      <c r="H789" s="27" t="str">
        <f t="shared" si="1"/>
        <v>2003, Round 1, Pick 9</v>
      </c>
    </row>
    <row r="790">
      <c r="A790" s="14" t="s">
        <v>6663</v>
      </c>
      <c r="B790" s="14">
        <v>2003.0</v>
      </c>
      <c r="C790" s="14" t="s">
        <v>5664</v>
      </c>
      <c r="D790" s="47">
        <v>1.0</v>
      </c>
      <c r="E790" s="47">
        <v>10.0</v>
      </c>
      <c r="F790" s="48" t="s">
        <v>4628</v>
      </c>
      <c r="H790" s="27" t="str">
        <f t="shared" si="1"/>
        <v>2003, Round 1, Pick 10</v>
      </c>
    </row>
    <row r="791">
      <c r="A791" s="14" t="s">
        <v>6664</v>
      </c>
      <c r="B791" s="14">
        <v>2003.0</v>
      </c>
      <c r="C791" s="14" t="s">
        <v>5664</v>
      </c>
      <c r="D791" s="47">
        <v>1.0</v>
      </c>
      <c r="E791" s="47">
        <v>11.0</v>
      </c>
      <c r="F791" s="48" t="s">
        <v>6244</v>
      </c>
      <c r="H791" s="27" t="str">
        <f t="shared" si="1"/>
        <v>2003, Round 1, Pick 11</v>
      </c>
    </row>
    <row r="792">
      <c r="A792" s="14" t="s">
        <v>6665</v>
      </c>
      <c r="B792" s="14">
        <v>2003.0</v>
      </c>
      <c r="C792" s="14" t="s">
        <v>5664</v>
      </c>
      <c r="D792" s="47">
        <v>1.0</v>
      </c>
      <c r="E792" s="47">
        <v>12.0</v>
      </c>
      <c r="F792" s="48" t="s">
        <v>6424</v>
      </c>
      <c r="H792" s="27" t="str">
        <f t="shared" si="1"/>
        <v>2003, Round 1, Pick 12</v>
      </c>
    </row>
    <row r="793">
      <c r="A793" s="14" t="s">
        <v>6666</v>
      </c>
      <c r="B793" s="14">
        <v>2003.0</v>
      </c>
      <c r="C793" s="14" t="s">
        <v>5680</v>
      </c>
      <c r="D793" s="47">
        <v>2.0</v>
      </c>
      <c r="E793" s="47">
        <v>1.0</v>
      </c>
      <c r="F793" s="48" t="s">
        <v>4680</v>
      </c>
      <c r="H793" s="27" t="str">
        <f t="shared" si="1"/>
        <v>2003, Round 2, Pick 1</v>
      </c>
    </row>
    <row r="794">
      <c r="A794" s="14" t="s">
        <v>6667</v>
      </c>
      <c r="B794" s="14">
        <v>2003.0</v>
      </c>
      <c r="C794" s="14" t="s">
        <v>5680</v>
      </c>
      <c r="D794" s="47">
        <v>2.0</v>
      </c>
      <c r="E794" s="47">
        <v>2.0</v>
      </c>
      <c r="F794" s="48" t="s">
        <v>4630</v>
      </c>
      <c r="H794" s="27" t="str">
        <f t="shared" si="1"/>
        <v>2003, Round 2, Pick 2</v>
      </c>
    </row>
    <row r="795">
      <c r="A795" s="14" t="s">
        <v>6668</v>
      </c>
      <c r="B795" s="14">
        <v>2003.0</v>
      </c>
      <c r="C795" s="14" t="s">
        <v>5680</v>
      </c>
      <c r="D795" s="47">
        <v>2.0</v>
      </c>
      <c r="E795" s="47">
        <v>3.0</v>
      </c>
      <c r="F795" s="48" t="s">
        <v>6654</v>
      </c>
      <c r="H795" s="27" t="str">
        <f t="shared" si="1"/>
        <v>2003, Round 2, Pick 3</v>
      </c>
    </row>
    <row r="796">
      <c r="A796" s="14" t="s">
        <v>6669</v>
      </c>
      <c r="B796" s="14">
        <v>2003.0</v>
      </c>
      <c r="C796" s="14" t="s">
        <v>5680</v>
      </c>
      <c r="D796" s="47">
        <v>2.0</v>
      </c>
      <c r="E796" s="47">
        <v>4.0</v>
      </c>
      <c r="F796" s="48" t="s">
        <v>4650</v>
      </c>
      <c r="H796" s="27" t="str">
        <f t="shared" si="1"/>
        <v>2003, Round 2, Pick 4</v>
      </c>
    </row>
    <row r="797">
      <c r="A797" s="14" t="s">
        <v>6670</v>
      </c>
      <c r="B797" s="14">
        <v>2003.0</v>
      </c>
      <c r="C797" s="14" t="s">
        <v>5680</v>
      </c>
      <c r="D797" s="47">
        <v>2.0</v>
      </c>
      <c r="E797" s="47">
        <v>5.0</v>
      </c>
      <c r="F797" s="48" t="s">
        <v>4628</v>
      </c>
      <c r="H797" s="27" t="str">
        <f t="shared" si="1"/>
        <v>2003, Round 2, Pick 5</v>
      </c>
    </row>
    <row r="798">
      <c r="A798" s="14" t="s">
        <v>6671</v>
      </c>
      <c r="B798" s="14">
        <v>2003.0</v>
      </c>
      <c r="C798" s="14" t="s">
        <v>5680</v>
      </c>
      <c r="D798" s="47">
        <v>2.0</v>
      </c>
      <c r="E798" s="47">
        <v>6.0</v>
      </c>
      <c r="F798" s="48" t="s">
        <v>4630</v>
      </c>
      <c r="H798" s="27" t="str">
        <f t="shared" si="1"/>
        <v>2003, Round 2, Pick 6</v>
      </c>
    </row>
    <row r="799">
      <c r="A799" s="14" t="s">
        <v>6672</v>
      </c>
      <c r="B799" s="14">
        <v>2003.0</v>
      </c>
      <c r="C799" s="14" t="s">
        <v>5680</v>
      </c>
      <c r="D799" s="47">
        <v>2.0</v>
      </c>
      <c r="E799" s="47">
        <v>7.0</v>
      </c>
      <c r="F799" s="48" t="s">
        <v>6424</v>
      </c>
      <c r="H799" s="27" t="str">
        <f t="shared" si="1"/>
        <v>2003, Round 2, Pick 7</v>
      </c>
    </row>
    <row r="800">
      <c r="A800" s="14" t="s">
        <v>6673</v>
      </c>
      <c r="B800" s="14">
        <v>2003.0</v>
      </c>
      <c r="C800" s="14" t="s">
        <v>5680</v>
      </c>
      <c r="D800" s="47">
        <v>2.0</v>
      </c>
      <c r="E800" s="47">
        <v>8.0</v>
      </c>
      <c r="F800" s="48" t="s">
        <v>4638</v>
      </c>
      <c r="H800" s="27" t="str">
        <f t="shared" si="1"/>
        <v>2003, Round 2, Pick 8</v>
      </c>
    </row>
    <row r="801">
      <c r="A801" s="14" t="s">
        <v>6674</v>
      </c>
      <c r="B801" s="14">
        <v>2003.0</v>
      </c>
      <c r="C801" s="14" t="s">
        <v>5680</v>
      </c>
      <c r="D801" s="47">
        <v>2.0</v>
      </c>
      <c r="E801" s="47">
        <v>9.0</v>
      </c>
      <c r="F801" s="48" t="s">
        <v>4640</v>
      </c>
      <c r="H801" s="27" t="str">
        <f t="shared" si="1"/>
        <v>2003, Round 2, Pick 9</v>
      </c>
    </row>
    <row r="802">
      <c r="A802" s="14" t="s">
        <v>6675</v>
      </c>
      <c r="B802" s="14">
        <v>2003.0</v>
      </c>
      <c r="C802" s="14" t="s">
        <v>5680</v>
      </c>
      <c r="D802" s="47">
        <v>2.0</v>
      </c>
      <c r="E802" s="47">
        <v>10.0</v>
      </c>
      <c r="F802" s="48" t="s">
        <v>4733</v>
      </c>
      <c r="H802" s="27" t="str">
        <f t="shared" si="1"/>
        <v>2003, Round 2, Pick 10</v>
      </c>
    </row>
    <row r="803">
      <c r="A803" s="14" t="s">
        <v>6676</v>
      </c>
      <c r="B803" s="14">
        <v>2003.0</v>
      </c>
      <c r="C803" s="14" t="s">
        <v>5680</v>
      </c>
      <c r="D803" s="47">
        <v>2.0</v>
      </c>
      <c r="E803" s="47">
        <v>11.0</v>
      </c>
      <c r="F803" s="48" t="s">
        <v>6520</v>
      </c>
      <c r="H803" s="27" t="str">
        <f t="shared" si="1"/>
        <v>2003, Round 2, Pick 11</v>
      </c>
    </row>
    <row r="804">
      <c r="A804" s="14" t="s">
        <v>6677</v>
      </c>
      <c r="B804" s="14">
        <v>2003.0</v>
      </c>
      <c r="C804" s="14" t="s">
        <v>5680</v>
      </c>
      <c r="D804" s="47">
        <v>2.0</v>
      </c>
      <c r="E804" s="47">
        <v>12.0</v>
      </c>
      <c r="F804" s="48" t="s">
        <v>4628</v>
      </c>
      <c r="H804" s="27" t="str">
        <f t="shared" si="1"/>
        <v>2003, Round 2, Pick 12</v>
      </c>
    </row>
    <row r="805">
      <c r="A805" s="14" t="s">
        <v>6678</v>
      </c>
      <c r="B805" s="14">
        <v>2003.0</v>
      </c>
      <c r="C805" s="14" t="s">
        <v>5680</v>
      </c>
      <c r="D805" s="47">
        <v>2.0</v>
      </c>
      <c r="E805" s="47">
        <v>13.0</v>
      </c>
      <c r="F805" s="48" t="s">
        <v>6244</v>
      </c>
      <c r="H805" s="27" t="str">
        <f t="shared" si="1"/>
        <v>2003, Round 2, Pick 13</v>
      </c>
    </row>
    <row r="806">
      <c r="A806" s="14" t="s">
        <v>6679</v>
      </c>
      <c r="B806" s="14">
        <v>2003.0</v>
      </c>
      <c r="C806" s="14" t="s">
        <v>5680</v>
      </c>
      <c r="D806" s="47">
        <v>2.0</v>
      </c>
      <c r="E806" s="47">
        <v>14.0</v>
      </c>
      <c r="F806" s="48" t="s">
        <v>4628</v>
      </c>
      <c r="H806" s="27" t="str">
        <f t="shared" si="1"/>
        <v>2003, Round 2, Pick 14</v>
      </c>
    </row>
    <row r="807">
      <c r="A807" s="14" t="s">
        <v>6680</v>
      </c>
      <c r="B807" s="14">
        <v>2003.0</v>
      </c>
      <c r="C807" s="14" t="s">
        <v>5680</v>
      </c>
      <c r="D807" s="47">
        <v>2.0</v>
      </c>
      <c r="E807" s="47">
        <v>15.0</v>
      </c>
      <c r="F807" s="48" t="s">
        <v>4648</v>
      </c>
      <c r="H807" s="27" t="str">
        <f t="shared" si="1"/>
        <v>2003, Round 2, Pick 15</v>
      </c>
    </row>
    <row r="808">
      <c r="A808" s="14" t="s">
        <v>6681</v>
      </c>
      <c r="B808" s="14">
        <v>2003.0</v>
      </c>
      <c r="C808" s="14" t="s">
        <v>5695</v>
      </c>
      <c r="D808" s="47">
        <v>3.0</v>
      </c>
      <c r="E808" s="47">
        <v>1.0</v>
      </c>
      <c r="F808" s="48" t="s">
        <v>6383</v>
      </c>
      <c r="H808" s="27" t="str">
        <f t="shared" si="1"/>
        <v>2003, Round 3, Pick 1</v>
      </c>
    </row>
    <row r="809">
      <c r="A809" s="14" t="s">
        <v>6682</v>
      </c>
      <c r="B809" s="14">
        <v>2003.0</v>
      </c>
      <c r="C809" s="14" t="s">
        <v>5695</v>
      </c>
      <c r="D809" s="47">
        <v>3.0</v>
      </c>
      <c r="E809" s="47">
        <v>2.0</v>
      </c>
      <c r="F809" s="48" t="s">
        <v>4630</v>
      </c>
      <c r="H809" s="27" t="str">
        <f t="shared" si="1"/>
        <v>2003, Round 3, Pick 2</v>
      </c>
    </row>
    <row r="810">
      <c r="A810" s="14" t="s">
        <v>6683</v>
      </c>
      <c r="B810" s="14">
        <v>2003.0</v>
      </c>
      <c r="C810" s="14" t="s">
        <v>5695</v>
      </c>
      <c r="D810" s="47">
        <v>3.0</v>
      </c>
      <c r="E810" s="47">
        <v>3.0</v>
      </c>
      <c r="F810" s="48" t="s">
        <v>6654</v>
      </c>
      <c r="H810" s="27" t="str">
        <f t="shared" si="1"/>
        <v>2003, Round 3, Pick 3</v>
      </c>
    </row>
    <row r="811">
      <c r="A811" s="14" t="s">
        <v>6684</v>
      </c>
      <c r="B811" s="14">
        <v>2003.0</v>
      </c>
      <c r="C811" s="14" t="s">
        <v>5695</v>
      </c>
      <c r="D811" s="47">
        <v>3.0</v>
      </c>
      <c r="E811" s="47">
        <v>4.0</v>
      </c>
      <c r="F811" s="48" t="s">
        <v>4650</v>
      </c>
      <c r="H811" s="27" t="str">
        <f t="shared" si="1"/>
        <v>2003, Round 3, Pick 4</v>
      </c>
    </row>
    <row r="812">
      <c r="A812" s="14" t="s">
        <v>6685</v>
      </c>
      <c r="B812" s="14">
        <v>2003.0</v>
      </c>
      <c r="C812" s="14" t="s">
        <v>5695</v>
      </c>
      <c r="D812" s="47">
        <v>3.0</v>
      </c>
      <c r="E812" s="47">
        <v>5.0</v>
      </c>
      <c r="F812" s="48" t="s">
        <v>4640</v>
      </c>
      <c r="H812" s="27" t="str">
        <f t="shared" si="1"/>
        <v>2003, Round 3, Pick 5</v>
      </c>
    </row>
    <row r="813">
      <c r="A813" s="14" t="s">
        <v>6686</v>
      </c>
      <c r="B813" s="14">
        <v>2003.0</v>
      </c>
      <c r="C813" s="14" t="s">
        <v>5695</v>
      </c>
      <c r="D813" s="47">
        <v>3.0</v>
      </c>
      <c r="E813" s="47">
        <v>6.0</v>
      </c>
      <c r="F813" s="48" t="s">
        <v>4650</v>
      </c>
      <c r="H813" s="27" t="str">
        <f t="shared" si="1"/>
        <v>2003, Round 3, Pick 6</v>
      </c>
    </row>
    <row r="814">
      <c r="A814" s="14" t="s">
        <v>6687</v>
      </c>
      <c r="B814" s="14">
        <v>2003.0</v>
      </c>
      <c r="C814" s="14" t="s">
        <v>5695</v>
      </c>
      <c r="D814" s="47">
        <v>3.0</v>
      </c>
      <c r="E814" s="47">
        <v>7.0</v>
      </c>
      <c r="F814" s="48" t="s">
        <v>4680</v>
      </c>
      <c r="H814" s="27" t="str">
        <f t="shared" si="1"/>
        <v>2003, Round 3, Pick 7</v>
      </c>
    </row>
    <row r="815">
      <c r="A815" s="14" t="s">
        <v>6688</v>
      </c>
      <c r="B815" s="14">
        <v>2003.0</v>
      </c>
      <c r="C815" s="14" t="s">
        <v>5695</v>
      </c>
      <c r="D815" s="47">
        <v>3.0</v>
      </c>
      <c r="E815" s="47">
        <v>8.0</v>
      </c>
      <c r="F815" s="48" t="s">
        <v>4638</v>
      </c>
      <c r="H815" s="27" t="str">
        <f t="shared" si="1"/>
        <v>2003, Round 3, Pick 8</v>
      </c>
    </row>
    <row r="816">
      <c r="A816" s="14" t="s">
        <v>6689</v>
      </c>
      <c r="B816" s="14">
        <v>2003.0</v>
      </c>
      <c r="C816" s="14" t="s">
        <v>5695</v>
      </c>
      <c r="D816" s="47">
        <v>3.0</v>
      </c>
      <c r="E816" s="47">
        <v>9.0</v>
      </c>
      <c r="F816" s="48" t="s">
        <v>4640</v>
      </c>
      <c r="H816" s="27" t="str">
        <f t="shared" si="1"/>
        <v>2003, Round 3, Pick 9</v>
      </c>
    </row>
    <row r="817">
      <c r="A817" s="14" t="s">
        <v>6690</v>
      </c>
      <c r="B817" s="14">
        <v>2003.0</v>
      </c>
      <c r="C817" s="14" t="s">
        <v>5695</v>
      </c>
      <c r="D817" s="47">
        <v>3.0</v>
      </c>
      <c r="E817" s="47">
        <v>10.0</v>
      </c>
      <c r="F817" s="48" t="s">
        <v>4733</v>
      </c>
      <c r="H817" s="27" t="str">
        <f t="shared" si="1"/>
        <v>2003, Round 3, Pick 10</v>
      </c>
    </row>
    <row r="818">
      <c r="A818" s="14" t="s">
        <v>6691</v>
      </c>
      <c r="B818" s="14">
        <v>2003.0</v>
      </c>
      <c r="C818" s="14" t="s">
        <v>5695</v>
      </c>
      <c r="D818" s="47">
        <v>3.0</v>
      </c>
      <c r="E818" s="47">
        <v>11.0</v>
      </c>
      <c r="F818" s="48" t="s">
        <v>6424</v>
      </c>
      <c r="H818" s="27" t="str">
        <f t="shared" si="1"/>
        <v>2003, Round 3, Pick 11</v>
      </c>
    </row>
    <row r="819">
      <c r="A819" s="14" t="s">
        <v>6692</v>
      </c>
      <c r="B819" s="14">
        <v>2003.0</v>
      </c>
      <c r="C819" s="14" t="s">
        <v>5695</v>
      </c>
      <c r="D819" s="47">
        <v>3.0</v>
      </c>
      <c r="E819" s="47">
        <v>12.0</v>
      </c>
      <c r="F819" s="48" t="s">
        <v>4628</v>
      </c>
      <c r="H819" s="27" t="str">
        <f t="shared" si="1"/>
        <v>2003, Round 3, Pick 12</v>
      </c>
    </row>
    <row r="820">
      <c r="A820" s="14" t="s">
        <v>6693</v>
      </c>
      <c r="B820" s="14">
        <v>2003.0</v>
      </c>
      <c r="C820" s="14" t="s">
        <v>5695</v>
      </c>
      <c r="D820" s="47">
        <v>3.0</v>
      </c>
      <c r="E820" s="47">
        <v>13.0</v>
      </c>
      <c r="F820" s="48" t="s">
        <v>6244</v>
      </c>
      <c r="H820" s="27" t="str">
        <f t="shared" si="1"/>
        <v>2003, Round 3, Pick 13</v>
      </c>
    </row>
    <row r="821">
      <c r="A821" s="14" t="s">
        <v>6694</v>
      </c>
      <c r="B821" s="14">
        <v>2003.0</v>
      </c>
      <c r="C821" s="14" t="s">
        <v>5695</v>
      </c>
      <c r="D821" s="47">
        <v>3.0</v>
      </c>
      <c r="E821" s="47">
        <v>14.0</v>
      </c>
      <c r="F821" s="48" t="s">
        <v>6424</v>
      </c>
      <c r="H821" s="27" t="str">
        <f t="shared" si="1"/>
        <v>2003, Round 3, Pick 14</v>
      </c>
    </row>
    <row r="822">
      <c r="A822" s="14" t="s">
        <v>6695</v>
      </c>
      <c r="B822" s="14">
        <v>2003.0</v>
      </c>
      <c r="C822" s="14" t="s">
        <v>5695</v>
      </c>
      <c r="D822" s="47">
        <v>3.0</v>
      </c>
      <c r="E822" s="47">
        <v>15.0</v>
      </c>
      <c r="F822" s="48" t="s">
        <v>4648</v>
      </c>
      <c r="H822" s="27" t="str">
        <f t="shared" si="1"/>
        <v>2003, Round 3, Pick 15</v>
      </c>
    </row>
    <row r="823">
      <c r="A823" s="14" t="s">
        <v>6696</v>
      </c>
      <c r="B823" s="14">
        <v>2002.0</v>
      </c>
      <c r="C823" s="14" t="s">
        <v>5664</v>
      </c>
      <c r="D823" s="47">
        <v>1.0</v>
      </c>
      <c r="E823" s="47">
        <v>1.0</v>
      </c>
      <c r="F823" s="48" t="s">
        <v>4733</v>
      </c>
      <c r="H823" s="27" t="str">
        <f t="shared" si="1"/>
        <v>2002, Round 1, Pick 1</v>
      </c>
    </row>
    <row r="824">
      <c r="A824" s="14" t="s">
        <v>6697</v>
      </c>
      <c r="B824" s="14">
        <v>2002.0</v>
      </c>
      <c r="C824" s="14" t="s">
        <v>5664</v>
      </c>
      <c r="D824" s="47">
        <v>1.0</v>
      </c>
      <c r="E824" s="47">
        <v>2.0</v>
      </c>
      <c r="F824" s="48" t="s">
        <v>6383</v>
      </c>
      <c r="H824" s="27" t="str">
        <f t="shared" si="1"/>
        <v>2002, Round 1, Pick 2</v>
      </c>
    </row>
    <row r="825">
      <c r="A825" s="14" t="s">
        <v>6698</v>
      </c>
      <c r="B825" s="14">
        <v>2002.0</v>
      </c>
      <c r="C825" s="14" t="s">
        <v>5664</v>
      </c>
      <c r="D825" s="47">
        <v>1.0</v>
      </c>
      <c r="E825" s="47">
        <v>3.0</v>
      </c>
      <c r="F825" s="48" t="s">
        <v>4640</v>
      </c>
      <c r="H825" s="27" t="str">
        <f t="shared" si="1"/>
        <v>2002, Round 1, Pick 3</v>
      </c>
    </row>
    <row r="826">
      <c r="A826" s="14" t="s">
        <v>6699</v>
      </c>
      <c r="B826" s="14">
        <v>2002.0</v>
      </c>
      <c r="C826" s="14" t="s">
        <v>5664</v>
      </c>
      <c r="D826" s="47">
        <v>1.0</v>
      </c>
      <c r="E826" s="47">
        <v>4.0</v>
      </c>
      <c r="F826" s="48" t="s">
        <v>4640</v>
      </c>
      <c r="H826" s="27" t="str">
        <f t="shared" si="1"/>
        <v>2002, Round 1, Pick 4</v>
      </c>
    </row>
    <row r="827">
      <c r="A827" s="14" t="s">
        <v>6700</v>
      </c>
      <c r="B827" s="14">
        <v>2002.0</v>
      </c>
      <c r="C827" s="14" t="s">
        <v>5664</v>
      </c>
      <c r="D827" s="47">
        <v>1.0</v>
      </c>
      <c r="E827" s="47">
        <v>5.0</v>
      </c>
      <c r="F827" s="48" t="s">
        <v>6701</v>
      </c>
      <c r="H827" s="27" t="str">
        <f t="shared" si="1"/>
        <v>2002, Round 1, Pick 5</v>
      </c>
    </row>
    <row r="828">
      <c r="A828" s="14" t="s">
        <v>6702</v>
      </c>
      <c r="B828" s="14">
        <v>2002.0</v>
      </c>
      <c r="C828" s="14" t="s">
        <v>5664</v>
      </c>
      <c r="D828" s="47">
        <v>1.0</v>
      </c>
      <c r="E828" s="47">
        <v>6.0</v>
      </c>
      <c r="F828" s="48" t="s">
        <v>4864</v>
      </c>
      <c r="H828" s="27" t="str">
        <f t="shared" si="1"/>
        <v>2002, Round 1, Pick 6</v>
      </c>
    </row>
    <row r="829">
      <c r="A829" s="14" t="s">
        <v>6703</v>
      </c>
      <c r="B829" s="14">
        <v>2002.0</v>
      </c>
      <c r="C829" s="14" t="s">
        <v>5664</v>
      </c>
      <c r="D829" s="47">
        <v>1.0</v>
      </c>
      <c r="E829" s="47">
        <v>7.0</v>
      </c>
      <c r="F829" s="48" t="s">
        <v>6520</v>
      </c>
      <c r="H829" s="27" t="str">
        <f t="shared" si="1"/>
        <v>2002, Round 1, Pick 7</v>
      </c>
    </row>
    <row r="830">
      <c r="A830" s="14" t="s">
        <v>6704</v>
      </c>
      <c r="B830" s="14">
        <v>2002.0</v>
      </c>
      <c r="C830" s="14" t="s">
        <v>5664</v>
      </c>
      <c r="D830" s="47">
        <v>1.0</v>
      </c>
      <c r="E830" s="47">
        <v>8.0</v>
      </c>
      <c r="F830" s="48" t="s">
        <v>6654</v>
      </c>
      <c r="H830" s="27" t="str">
        <f t="shared" si="1"/>
        <v>2002, Round 1, Pick 8</v>
      </c>
    </row>
    <row r="831">
      <c r="A831" s="14" t="s">
        <v>6705</v>
      </c>
      <c r="B831" s="14">
        <v>2002.0</v>
      </c>
      <c r="C831" s="14" t="s">
        <v>5664</v>
      </c>
      <c r="D831" s="47">
        <v>1.0</v>
      </c>
      <c r="E831" s="47">
        <v>9.0</v>
      </c>
      <c r="F831" s="48" t="s">
        <v>6520</v>
      </c>
      <c r="H831" s="27" t="str">
        <f t="shared" si="1"/>
        <v>2002, Round 1, Pick 9</v>
      </c>
    </row>
    <row r="832">
      <c r="A832" s="14" t="s">
        <v>6706</v>
      </c>
      <c r="B832" s="14">
        <v>2002.0</v>
      </c>
      <c r="C832" s="14" t="s">
        <v>5664</v>
      </c>
      <c r="D832" s="47">
        <v>1.0</v>
      </c>
      <c r="E832" s="47">
        <v>10.0</v>
      </c>
      <c r="F832" s="48" t="s">
        <v>6424</v>
      </c>
      <c r="H832" s="27" t="str">
        <f t="shared" si="1"/>
        <v>2002, Round 1, Pick 10</v>
      </c>
    </row>
    <row r="833">
      <c r="A833" s="14" t="s">
        <v>6707</v>
      </c>
      <c r="B833" s="14">
        <v>2002.0</v>
      </c>
      <c r="C833" s="14" t="s">
        <v>5664</v>
      </c>
      <c r="D833" s="47">
        <v>1.0</v>
      </c>
      <c r="E833" s="47">
        <v>11.0</v>
      </c>
      <c r="F833" s="48" t="s">
        <v>6708</v>
      </c>
      <c r="H833" s="27" t="str">
        <f t="shared" si="1"/>
        <v>2002, Round 1, Pick 11</v>
      </c>
    </row>
    <row r="834">
      <c r="A834" s="14" t="s">
        <v>6709</v>
      </c>
      <c r="B834" s="14">
        <v>2002.0</v>
      </c>
      <c r="C834" s="14" t="s">
        <v>5664</v>
      </c>
      <c r="D834" s="47">
        <v>1.0</v>
      </c>
      <c r="E834" s="47">
        <v>12.0</v>
      </c>
      <c r="F834" s="48" t="s">
        <v>6377</v>
      </c>
      <c r="H834" s="27" t="str">
        <f t="shared" si="1"/>
        <v>2002, Round 1, Pick 12</v>
      </c>
    </row>
    <row r="835">
      <c r="A835" s="14" t="s">
        <v>6710</v>
      </c>
      <c r="B835" s="14">
        <v>2002.0</v>
      </c>
      <c r="C835" s="14" t="s">
        <v>5664</v>
      </c>
      <c r="D835" s="47">
        <v>1.0</v>
      </c>
      <c r="E835" s="47">
        <v>13.0</v>
      </c>
      <c r="F835" s="48" t="s">
        <v>4638</v>
      </c>
      <c r="H835" s="27" t="str">
        <f t="shared" si="1"/>
        <v>2002, Round 1, Pick 13</v>
      </c>
    </row>
    <row r="836">
      <c r="A836" s="14" t="s">
        <v>6711</v>
      </c>
      <c r="B836" s="14">
        <v>2002.0</v>
      </c>
      <c r="C836" s="14" t="s">
        <v>5664</v>
      </c>
      <c r="D836" s="47">
        <v>1.0</v>
      </c>
      <c r="E836" s="47">
        <v>14.0</v>
      </c>
      <c r="F836" s="48" t="s">
        <v>6708</v>
      </c>
      <c r="H836" s="27" t="str">
        <f t="shared" si="1"/>
        <v>2002, Round 1, Pick 14</v>
      </c>
    </row>
    <row r="837">
      <c r="A837" s="14" t="s">
        <v>6712</v>
      </c>
      <c r="B837" s="14">
        <v>2002.0</v>
      </c>
      <c r="C837" s="14" t="s">
        <v>5664</v>
      </c>
      <c r="D837" s="47">
        <v>1.0</v>
      </c>
      <c r="E837" s="47">
        <v>15.0</v>
      </c>
      <c r="F837" s="48" t="s">
        <v>6713</v>
      </c>
      <c r="H837" s="27" t="str">
        <f t="shared" si="1"/>
        <v>2002, Round 1, Pick 15</v>
      </c>
    </row>
    <row r="838">
      <c r="A838" s="14" t="s">
        <v>6714</v>
      </c>
      <c r="B838" s="14">
        <v>2002.0</v>
      </c>
      <c r="C838" s="14" t="s">
        <v>5664</v>
      </c>
      <c r="D838" s="47">
        <v>1.0</v>
      </c>
      <c r="E838" s="47">
        <v>16.0</v>
      </c>
      <c r="F838" s="48" t="s">
        <v>4648</v>
      </c>
      <c r="H838" s="27" t="str">
        <f t="shared" si="1"/>
        <v>2002, Round 1, Pick 16</v>
      </c>
    </row>
    <row r="839">
      <c r="A839" s="14" t="s">
        <v>6715</v>
      </c>
      <c r="B839" s="14">
        <v>2002.0</v>
      </c>
      <c r="C839" s="14" t="s">
        <v>5680</v>
      </c>
      <c r="D839" s="47">
        <v>2.0</v>
      </c>
      <c r="E839" s="47">
        <v>1.0</v>
      </c>
      <c r="F839" s="48" t="s">
        <v>4638</v>
      </c>
      <c r="H839" s="27" t="str">
        <f t="shared" si="1"/>
        <v>2002, Round 2, Pick 1</v>
      </c>
    </row>
    <row r="840">
      <c r="A840" s="14" t="s">
        <v>6716</v>
      </c>
      <c r="B840" s="14">
        <v>2002.0</v>
      </c>
      <c r="C840" s="14" t="s">
        <v>5680</v>
      </c>
      <c r="D840" s="47">
        <v>2.0</v>
      </c>
      <c r="E840" s="47">
        <v>2.0</v>
      </c>
      <c r="F840" s="48" t="s">
        <v>6383</v>
      </c>
      <c r="H840" s="27" t="str">
        <f t="shared" si="1"/>
        <v>2002, Round 2, Pick 2</v>
      </c>
    </row>
    <row r="841">
      <c r="A841" s="14" t="s">
        <v>6717</v>
      </c>
      <c r="B841" s="14">
        <v>2002.0</v>
      </c>
      <c r="C841" s="14" t="s">
        <v>5680</v>
      </c>
      <c r="D841" s="47">
        <v>2.0</v>
      </c>
      <c r="E841" s="47">
        <v>3.0</v>
      </c>
      <c r="F841" s="48" t="s">
        <v>4733</v>
      </c>
      <c r="H841" s="27" t="str">
        <f t="shared" si="1"/>
        <v>2002, Round 2, Pick 3</v>
      </c>
    </row>
    <row r="842">
      <c r="A842" s="14" t="s">
        <v>6718</v>
      </c>
      <c r="B842" s="14">
        <v>2002.0</v>
      </c>
      <c r="C842" s="14" t="s">
        <v>5680</v>
      </c>
      <c r="D842" s="47">
        <v>2.0</v>
      </c>
      <c r="E842" s="47">
        <v>4.0</v>
      </c>
      <c r="F842" s="48" t="s">
        <v>6383</v>
      </c>
      <c r="H842" s="27" t="str">
        <f t="shared" si="1"/>
        <v>2002, Round 2, Pick 4</v>
      </c>
    </row>
    <row r="843">
      <c r="A843" s="14" t="s">
        <v>6719</v>
      </c>
      <c r="B843" s="14">
        <v>2002.0</v>
      </c>
      <c r="C843" s="14" t="s">
        <v>5680</v>
      </c>
      <c r="D843" s="47">
        <v>2.0</v>
      </c>
      <c r="E843" s="47">
        <v>5.0</v>
      </c>
      <c r="F843" s="48" t="s">
        <v>6383</v>
      </c>
      <c r="H843" s="27" t="str">
        <f t="shared" si="1"/>
        <v>2002, Round 2, Pick 5</v>
      </c>
    </row>
    <row r="844">
      <c r="A844" s="14" t="s">
        <v>6720</v>
      </c>
      <c r="B844" s="14">
        <v>2002.0</v>
      </c>
      <c r="C844" s="14" t="s">
        <v>5680</v>
      </c>
      <c r="D844" s="47">
        <v>2.0</v>
      </c>
      <c r="E844" s="47">
        <v>6.0</v>
      </c>
      <c r="F844" s="48" t="s">
        <v>6383</v>
      </c>
      <c r="H844" s="27" t="str">
        <f t="shared" si="1"/>
        <v>2002, Round 2, Pick 6</v>
      </c>
    </row>
    <row r="845">
      <c r="A845" s="14" t="s">
        <v>6721</v>
      </c>
      <c r="B845" s="14">
        <v>2002.0</v>
      </c>
      <c r="C845" s="14" t="s">
        <v>5680</v>
      </c>
      <c r="D845" s="47">
        <v>2.0</v>
      </c>
      <c r="E845" s="47">
        <v>7.0</v>
      </c>
      <c r="F845" s="48" t="s">
        <v>6722</v>
      </c>
      <c r="H845" s="27" t="str">
        <f t="shared" si="1"/>
        <v>2002, Round 2, Pick 7</v>
      </c>
    </row>
    <row r="846">
      <c r="A846" s="14" t="s">
        <v>6723</v>
      </c>
      <c r="B846" s="14">
        <v>2002.0</v>
      </c>
      <c r="C846" s="14" t="s">
        <v>5680</v>
      </c>
      <c r="D846" s="47">
        <v>2.0</v>
      </c>
      <c r="E846" s="47">
        <v>8.0</v>
      </c>
      <c r="F846" s="48" t="s">
        <v>6654</v>
      </c>
      <c r="H846" s="27" t="str">
        <f t="shared" si="1"/>
        <v>2002, Round 2, Pick 8</v>
      </c>
    </row>
    <row r="847">
      <c r="A847" s="14" t="s">
        <v>6724</v>
      </c>
      <c r="B847" s="14">
        <v>2002.0</v>
      </c>
      <c r="C847" s="14" t="s">
        <v>5680</v>
      </c>
      <c r="D847" s="47">
        <v>2.0</v>
      </c>
      <c r="E847" s="47">
        <v>9.0</v>
      </c>
      <c r="F847" s="48" t="s">
        <v>4650</v>
      </c>
      <c r="H847" s="27" t="str">
        <f t="shared" si="1"/>
        <v>2002, Round 2, Pick 9</v>
      </c>
    </row>
    <row r="848">
      <c r="A848" s="14" t="s">
        <v>6725</v>
      </c>
      <c r="B848" s="14">
        <v>2002.0</v>
      </c>
      <c r="C848" s="14" t="s">
        <v>5680</v>
      </c>
      <c r="D848" s="47">
        <v>2.0</v>
      </c>
      <c r="E848" s="47">
        <v>10.0</v>
      </c>
      <c r="F848" s="48" t="s">
        <v>4628</v>
      </c>
      <c r="H848" s="27" t="str">
        <f t="shared" si="1"/>
        <v>2002, Round 2, Pick 10</v>
      </c>
    </row>
    <row r="849">
      <c r="A849" s="14" t="s">
        <v>6726</v>
      </c>
      <c r="B849" s="14">
        <v>2002.0</v>
      </c>
      <c r="C849" s="14" t="s">
        <v>5680</v>
      </c>
      <c r="D849" s="47">
        <v>2.0</v>
      </c>
      <c r="E849" s="47">
        <v>11.0</v>
      </c>
      <c r="F849" s="48" t="s">
        <v>6708</v>
      </c>
      <c r="H849" s="27" t="str">
        <f t="shared" si="1"/>
        <v>2002, Round 2, Pick 11</v>
      </c>
    </row>
    <row r="850">
      <c r="A850" s="14" t="s">
        <v>6727</v>
      </c>
      <c r="B850" s="14">
        <v>2002.0</v>
      </c>
      <c r="C850" s="14" t="s">
        <v>5680</v>
      </c>
      <c r="D850" s="47">
        <v>2.0</v>
      </c>
      <c r="E850" s="47">
        <v>12.0</v>
      </c>
      <c r="F850" s="48" t="s">
        <v>4733</v>
      </c>
      <c r="H850" s="27" t="str">
        <f t="shared" si="1"/>
        <v>2002, Round 2, Pick 12</v>
      </c>
    </row>
    <row r="851">
      <c r="A851" s="14" t="s">
        <v>6728</v>
      </c>
      <c r="B851" s="14">
        <v>2002.0</v>
      </c>
      <c r="C851" s="14" t="s">
        <v>5680</v>
      </c>
      <c r="D851" s="47">
        <v>2.0</v>
      </c>
      <c r="E851" s="47">
        <v>13.0</v>
      </c>
      <c r="F851" s="48" t="s">
        <v>6713</v>
      </c>
      <c r="H851" s="27" t="str">
        <f t="shared" si="1"/>
        <v>2002, Round 2, Pick 13</v>
      </c>
    </row>
    <row r="852">
      <c r="A852" s="14" t="s">
        <v>6729</v>
      </c>
      <c r="B852" s="14">
        <v>2002.0</v>
      </c>
      <c r="C852" s="14" t="s">
        <v>5680</v>
      </c>
      <c r="D852" s="47">
        <v>2.0</v>
      </c>
      <c r="E852" s="47">
        <v>14.0</v>
      </c>
      <c r="F852" s="48" t="s">
        <v>4648</v>
      </c>
      <c r="H852" s="27" t="str">
        <f t="shared" si="1"/>
        <v>2002, Round 2, Pick 14</v>
      </c>
    </row>
    <row r="853">
      <c r="A853" s="14" t="s">
        <v>6730</v>
      </c>
      <c r="B853" s="14">
        <v>2002.0</v>
      </c>
      <c r="C853" s="14" t="s">
        <v>5680</v>
      </c>
      <c r="D853" s="47">
        <v>2.0</v>
      </c>
      <c r="E853" s="47">
        <v>15.0</v>
      </c>
      <c r="F853" s="48" t="s">
        <v>6654</v>
      </c>
      <c r="H853" s="27" t="str">
        <f t="shared" si="1"/>
        <v>2002, Round 2, Pick 15</v>
      </c>
    </row>
    <row r="854">
      <c r="A854" s="14" t="s">
        <v>6731</v>
      </c>
      <c r="B854" s="14">
        <v>2002.0</v>
      </c>
      <c r="C854" s="14" t="s">
        <v>5680</v>
      </c>
      <c r="D854" s="47">
        <v>2.0</v>
      </c>
      <c r="E854" s="47">
        <v>16.0</v>
      </c>
      <c r="F854" s="48" t="s">
        <v>4648</v>
      </c>
      <c r="H854" s="27" t="str">
        <f t="shared" si="1"/>
        <v>2002, Round 2, Pick 16</v>
      </c>
    </row>
    <row r="855">
      <c r="A855" s="14" t="s">
        <v>6732</v>
      </c>
      <c r="B855" s="14">
        <v>2002.0</v>
      </c>
      <c r="C855" s="14" t="s">
        <v>5695</v>
      </c>
      <c r="D855" s="47">
        <v>3.0</v>
      </c>
      <c r="E855" s="47">
        <v>1.0</v>
      </c>
      <c r="F855" s="48" t="s">
        <v>4640</v>
      </c>
      <c r="H855" s="27" t="str">
        <f t="shared" si="1"/>
        <v>2002, Round 3, Pick 1</v>
      </c>
    </row>
    <row r="856">
      <c r="A856" s="14" t="s">
        <v>6733</v>
      </c>
      <c r="B856" s="14">
        <v>2002.0</v>
      </c>
      <c r="C856" s="14" t="s">
        <v>5695</v>
      </c>
      <c r="D856" s="47">
        <v>3.0</v>
      </c>
      <c r="E856" s="47">
        <v>2.0</v>
      </c>
      <c r="F856" s="48" t="s">
        <v>4638</v>
      </c>
      <c r="H856" s="27" t="str">
        <f t="shared" si="1"/>
        <v>2002, Round 3, Pick 2</v>
      </c>
    </row>
    <row r="857">
      <c r="A857" s="14" t="s">
        <v>6734</v>
      </c>
      <c r="B857" s="14">
        <v>2002.0</v>
      </c>
      <c r="C857" s="14" t="s">
        <v>5695</v>
      </c>
      <c r="D857" s="47">
        <v>3.0</v>
      </c>
      <c r="E857" s="47">
        <v>3.0</v>
      </c>
      <c r="F857" s="48" t="s">
        <v>4733</v>
      </c>
      <c r="H857" s="27" t="str">
        <f t="shared" si="1"/>
        <v>2002, Round 3, Pick 3</v>
      </c>
    </row>
    <row r="858">
      <c r="A858" s="14" t="s">
        <v>6735</v>
      </c>
      <c r="B858" s="14">
        <v>2002.0</v>
      </c>
      <c r="C858" s="14" t="s">
        <v>5695</v>
      </c>
      <c r="D858" s="47">
        <v>3.0</v>
      </c>
      <c r="E858" s="47">
        <v>4.0</v>
      </c>
      <c r="F858" s="48" t="s">
        <v>4640</v>
      </c>
      <c r="H858" s="27" t="str">
        <f t="shared" si="1"/>
        <v>2002, Round 3, Pick 4</v>
      </c>
    </row>
    <row r="859">
      <c r="A859" s="14" t="s">
        <v>6736</v>
      </c>
      <c r="B859" s="14">
        <v>2002.0</v>
      </c>
      <c r="C859" s="14" t="s">
        <v>5695</v>
      </c>
      <c r="D859" s="47">
        <v>3.0</v>
      </c>
      <c r="E859" s="47">
        <v>5.0</v>
      </c>
      <c r="F859" s="48" t="s">
        <v>6701</v>
      </c>
      <c r="H859" s="27" t="str">
        <f t="shared" si="1"/>
        <v>2002, Round 3, Pick 5</v>
      </c>
    </row>
    <row r="860">
      <c r="A860" s="14" t="s">
        <v>6737</v>
      </c>
      <c r="B860" s="14">
        <v>2002.0</v>
      </c>
      <c r="C860" s="14" t="s">
        <v>5695</v>
      </c>
      <c r="D860" s="47">
        <v>3.0</v>
      </c>
      <c r="E860" s="47">
        <v>6.0</v>
      </c>
      <c r="F860" s="48" t="s">
        <v>4864</v>
      </c>
      <c r="H860" s="27" t="str">
        <f t="shared" si="1"/>
        <v>2002, Round 3, Pick 6</v>
      </c>
    </row>
    <row r="861">
      <c r="A861" s="14" t="s">
        <v>6738</v>
      </c>
      <c r="B861" s="14">
        <v>2002.0</v>
      </c>
      <c r="C861" s="14" t="s">
        <v>5695</v>
      </c>
      <c r="D861" s="47">
        <v>3.0</v>
      </c>
      <c r="E861" s="47">
        <v>7.0</v>
      </c>
      <c r="F861" s="48" t="s">
        <v>6722</v>
      </c>
      <c r="H861" s="27" t="str">
        <f t="shared" si="1"/>
        <v>2002, Round 3, Pick 7</v>
      </c>
    </row>
    <row r="862">
      <c r="A862" s="14" t="s">
        <v>6739</v>
      </c>
      <c r="B862" s="14">
        <v>2002.0</v>
      </c>
      <c r="C862" s="14" t="s">
        <v>5695</v>
      </c>
      <c r="D862" s="47">
        <v>3.0</v>
      </c>
      <c r="E862" s="47">
        <v>8.0</v>
      </c>
      <c r="F862" s="48" t="s">
        <v>4650</v>
      </c>
      <c r="H862" s="27" t="str">
        <f t="shared" si="1"/>
        <v>2002, Round 3, Pick 8</v>
      </c>
    </row>
    <row r="863">
      <c r="A863" s="14" t="s">
        <v>6740</v>
      </c>
      <c r="B863" s="14">
        <v>2002.0</v>
      </c>
      <c r="C863" s="14" t="s">
        <v>5695</v>
      </c>
      <c r="D863" s="47">
        <v>3.0</v>
      </c>
      <c r="E863" s="47">
        <v>9.0</v>
      </c>
      <c r="F863" s="48" t="s">
        <v>6520</v>
      </c>
      <c r="H863" s="27" t="str">
        <f t="shared" si="1"/>
        <v>2002, Round 3, Pick 9</v>
      </c>
    </row>
    <row r="864">
      <c r="A864" s="14" t="s">
        <v>6741</v>
      </c>
      <c r="B864" s="14">
        <v>2002.0</v>
      </c>
      <c r="C864" s="14" t="s">
        <v>5695</v>
      </c>
      <c r="D864" s="47">
        <v>3.0</v>
      </c>
      <c r="E864" s="47">
        <v>10.0</v>
      </c>
      <c r="F864" s="48" t="s">
        <v>6424</v>
      </c>
      <c r="H864" s="27" t="str">
        <f t="shared" si="1"/>
        <v>2002, Round 3, Pick 10</v>
      </c>
    </row>
    <row r="865">
      <c r="A865" s="14" t="s">
        <v>6742</v>
      </c>
      <c r="B865" s="14">
        <v>2002.0</v>
      </c>
      <c r="C865" s="14" t="s">
        <v>5695</v>
      </c>
      <c r="D865" s="47">
        <v>3.0</v>
      </c>
      <c r="E865" s="47">
        <v>11.0</v>
      </c>
      <c r="F865" s="48" t="s">
        <v>6708</v>
      </c>
      <c r="H865" s="27" t="str">
        <f t="shared" si="1"/>
        <v>2002, Round 3, Pick 11</v>
      </c>
    </row>
    <row r="866">
      <c r="A866" s="14" t="s">
        <v>6743</v>
      </c>
      <c r="B866" s="14">
        <v>2002.0</v>
      </c>
      <c r="C866" s="14" t="s">
        <v>5695</v>
      </c>
      <c r="D866" s="47">
        <v>3.0</v>
      </c>
      <c r="E866" s="47">
        <v>12.0</v>
      </c>
      <c r="F866" s="48" t="s">
        <v>6377</v>
      </c>
      <c r="H866" s="27" t="str">
        <f t="shared" si="1"/>
        <v>2002, Round 3, Pick 12</v>
      </c>
    </row>
    <row r="867">
      <c r="A867" s="14" t="s">
        <v>6744</v>
      </c>
      <c r="B867" s="14">
        <v>2002.0</v>
      </c>
      <c r="C867" s="14" t="s">
        <v>5695</v>
      </c>
      <c r="D867" s="47">
        <v>3.0</v>
      </c>
      <c r="E867" s="47">
        <v>13.0</v>
      </c>
      <c r="F867" s="48" t="s">
        <v>6713</v>
      </c>
      <c r="H867" s="27" t="str">
        <f t="shared" si="1"/>
        <v>2002, Round 3, Pick 13</v>
      </c>
    </row>
    <row r="868">
      <c r="A868" s="14" t="s">
        <v>6745</v>
      </c>
      <c r="B868" s="14">
        <v>2002.0</v>
      </c>
      <c r="C868" s="14" t="s">
        <v>5695</v>
      </c>
      <c r="D868" s="47">
        <v>3.0</v>
      </c>
      <c r="E868" s="47">
        <v>14.0</v>
      </c>
      <c r="F868" s="48" t="s">
        <v>4628</v>
      </c>
      <c r="H868" s="27" t="str">
        <f t="shared" si="1"/>
        <v>2002, Round 3, Pick 14</v>
      </c>
    </row>
    <row r="869">
      <c r="A869" s="14" t="s">
        <v>6746</v>
      </c>
      <c r="B869" s="14">
        <v>2002.0</v>
      </c>
      <c r="C869" s="14" t="s">
        <v>5695</v>
      </c>
      <c r="D869" s="47">
        <v>3.0</v>
      </c>
      <c r="E869" s="47">
        <v>15.0</v>
      </c>
      <c r="F869" s="48" t="s">
        <v>6383</v>
      </c>
      <c r="H869" s="27" t="str">
        <f t="shared" si="1"/>
        <v>2002, Round 3, Pick 15</v>
      </c>
    </row>
    <row r="870">
      <c r="A870" s="14" t="s">
        <v>6747</v>
      </c>
      <c r="B870" s="14">
        <v>2002.0</v>
      </c>
      <c r="C870" s="14" t="s">
        <v>5695</v>
      </c>
      <c r="D870" s="47">
        <v>3.0</v>
      </c>
      <c r="E870" s="47">
        <v>16.0</v>
      </c>
      <c r="F870" s="48" t="s">
        <v>4648</v>
      </c>
      <c r="H870" s="27" t="str">
        <f t="shared" si="1"/>
        <v>2002, Round 3, Pick 16</v>
      </c>
    </row>
    <row r="871">
      <c r="A871" s="14" t="s">
        <v>6748</v>
      </c>
      <c r="B871" s="14">
        <v>2002.0</v>
      </c>
      <c r="C871" s="14" t="s">
        <v>6749</v>
      </c>
      <c r="D871" s="47">
        <v>4.0</v>
      </c>
      <c r="E871" s="47">
        <v>1.0</v>
      </c>
      <c r="F871" s="48" t="s">
        <v>4638</v>
      </c>
      <c r="H871" s="27" t="str">
        <f t="shared" si="1"/>
        <v>2002, Round 4, Pick 1</v>
      </c>
    </row>
    <row r="872">
      <c r="A872" s="14" t="s">
        <v>6750</v>
      </c>
      <c r="B872" s="14">
        <v>2002.0</v>
      </c>
      <c r="C872" s="14" t="s">
        <v>6749</v>
      </c>
      <c r="D872" s="47">
        <v>4.0</v>
      </c>
      <c r="E872" s="47">
        <v>2.0</v>
      </c>
      <c r="F872" s="48" t="s">
        <v>6701</v>
      </c>
      <c r="H872" s="27" t="str">
        <f t="shared" si="1"/>
        <v>2002, Round 4, Pick 2</v>
      </c>
    </row>
    <row r="873">
      <c r="A873" s="14" t="s">
        <v>6751</v>
      </c>
      <c r="B873" s="14">
        <v>2002.0</v>
      </c>
      <c r="C873" s="14" t="s">
        <v>6749</v>
      </c>
      <c r="D873" s="47">
        <v>4.0</v>
      </c>
      <c r="E873" s="47">
        <v>3.0</v>
      </c>
      <c r="F873" s="48" t="s">
        <v>6377</v>
      </c>
      <c r="H873" s="27" t="str">
        <f t="shared" si="1"/>
        <v>2002, Round 4, Pick 3</v>
      </c>
    </row>
    <row r="874">
      <c r="A874" s="14" t="s">
        <v>6752</v>
      </c>
      <c r="B874" s="14">
        <v>2002.0</v>
      </c>
      <c r="C874" s="14" t="s">
        <v>6749</v>
      </c>
      <c r="D874" s="47">
        <v>4.0</v>
      </c>
      <c r="E874" s="47">
        <v>4.0</v>
      </c>
      <c r="F874" s="48" t="s">
        <v>4638</v>
      </c>
      <c r="H874" s="27" t="str">
        <f t="shared" si="1"/>
        <v>2002, Round 4, Pick 4</v>
      </c>
    </row>
    <row r="875">
      <c r="A875" s="14" t="s">
        <v>6753</v>
      </c>
      <c r="B875" s="14">
        <v>2002.0</v>
      </c>
      <c r="C875" s="14" t="s">
        <v>6749</v>
      </c>
      <c r="D875" s="47">
        <v>4.0</v>
      </c>
      <c r="E875" s="47">
        <v>5.0</v>
      </c>
      <c r="F875" s="48" t="s">
        <v>6701</v>
      </c>
      <c r="H875" s="27" t="str">
        <f t="shared" si="1"/>
        <v>2002, Round 4, Pick 5</v>
      </c>
    </row>
    <row r="876">
      <c r="A876" s="14" t="s">
        <v>6754</v>
      </c>
      <c r="B876" s="14">
        <v>2002.0</v>
      </c>
      <c r="C876" s="14" t="s">
        <v>6749</v>
      </c>
      <c r="D876" s="47">
        <v>4.0</v>
      </c>
      <c r="E876" s="47">
        <v>6.0</v>
      </c>
      <c r="F876" s="48" t="s">
        <v>4864</v>
      </c>
      <c r="H876" s="27" t="str">
        <f t="shared" si="1"/>
        <v>2002, Round 4, Pick 6</v>
      </c>
    </row>
    <row r="877">
      <c r="A877" s="14" t="s">
        <v>6755</v>
      </c>
      <c r="B877" s="14">
        <v>2002.0</v>
      </c>
      <c r="C877" s="14" t="s">
        <v>6749</v>
      </c>
      <c r="D877" s="47">
        <v>4.0</v>
      </c>
      <c r="E877" s="47">
        <v>7.0</v>
      </c>
      <c r="F877" s="48" t="s">
        <v>6722</v>
      </c>
      <c r="H877" s="27" t="str">
        <f t="shared" si="1"/>
        <v>2002, Round 4, Pick 7</v>
      </c>
    </row>
    <row r="878">
      <c r="A878" s="14" t="s">
        <v>6756</v>
      </c>
      <c r="B878" s="14">
        <v>2002.0</v>
      </c>
      <c r="C878" s="14" t="s">
        <v>6749</v>
      </c>
      <c r="D878" s="47">
        <v>4.0</v>
      </c>
      <c r="E878" s="47">
        <v>8.0</v>
      </c>
      <c r="F878" s="48" t="s">
        <v>4650</v>
      </c>
      <c r="H878" s="27" t="str">
        <f t="shared" si="1"/>
        <v>2002, Round 4, Pick 8</v>
      </c>
    </row>
    <row r="879">
      <c r="A879" s="14" t="s">
        <v>6757</v>
      </c>
      <c r="B879" s="14">
        <v>2002.0</v>
      </c>
      <c r="C879" s="14" t="s">
        <v>6749</v>
      </c>
      <c r="D879" s="47">
        <v>4.0</v>
      </c>
      <c r="E879" s="47">
        <v>9.0</v>
      </c>
      <c r="F879" s="48" t="s">
        <v>6520</v>
      </c>
      <c r="H879" s="27" t="str">
        <f t="shared" si="1"/>
        <v>2002, Round 4, Pick 9</v>
      </c>
    </row>
    <row r="880">
      <c r="A880" s="14" t="s">
        <v>6758</v>
      </c>
      <c r="B880" s="14">
        <v>2002.0</v>
      </c>
      <c r="C880" s="14" t="s">
        <v>6749</v>
      </c>
      <c r="D880" s="47">
        <v>4.0</v>
      </c>
      <c r="E880" s="47">
        <v>10.0</v>
      </c>
      <c r="F880" s="48" t="s">
        <v>6424</v>
      </c>
      <c r="H880" s="27" t="str">
        <f t="shared" si="1"/>
        <v>2002, Round 4, Pick 10</v>
      </c>
    </row>
    <row r="881">
      <c r="A881" s="14" t="s">
        <v>6759</v>
      </c>
      <c r="B881" s="14">
        <v>2002.0</v>
      </c>
      <c r="C881" s="14" t="s">
        <v>6749</v>
      </c>
      <c r="D881" s="47">
        <v>4.0</v>
      </c>
      <c r="E881" s="47">
        <v>11.0</v>
      </c>
      <c r="F881" s="48" t="s">
        <v>6708</v>
      </c>
      <c r="H881" s="27" t="str">
        <f t="shared" si="1"/>
        <v>2002, Round 4, Pick 11</v>
      </c>
    </row>
    <row r="882">
      <c r="A882" s="14" t="s">
        <v>6760</v>
      </c>
      <c r="B882" s="14">
        <v>2002.0</v>
      </c>
      <c r="C882" s="14" t="s">
        <v>6749</v>
      </c>
      <c r="D882" s="47">
        <v>4.0</v>
      </c>
      <c r="E882" s="47">
        <v>12.0</v>
      </c>
      <c r="F882" s="48" t="s">
        <v>6377</v>
      </c>
      <c r="H882" s="27" t="str">
        <f t="shared" si="1"/>
        <v>2002, Round 4, Pick 12</v>
      </c>
    </row>
    <row r="883">
      <c r="A883" s="14" t="s">
        <v>6761</v>
      </c>
      <c r="B883" s="14">
        <v>2002.0</v>
      </c>
      <c r="C883" s="14" t="s">
        <v>6749</v>
      </c>
      <c r="D883" s="47">
        <v>4.0</v>
      </c>
      <c r="E883" s="47">
        <v>13.0</v>
      </c>
      <c r="F883" s="48" t="s">
        <v>6713</v>
      </c>
      <c r="H883" s="27" t="str">
        <f t="shared" si="1"/>
        <v>2002, Round 4, Pick 13</v>
      </c>
    </row>
    <row r="884">
      <c r="A884" s="14" t="s">
        <v>6762</v>
      </c>
      <c r="B884" s="14">
        <v>2002.0</v>
      </c>
      <c r="C884" s="14" t="s">
        <v>6749</v>
      </c>
      <c r="D884" s="47">
        <v>4.0</v>
      </c>
      <c r="E884" s="47">
        <v>14.0</v>
      </c>
      <c r="F884" s="48" t="s">
        <v>4628</v>
      </c>
      <c r="H884" s="27" t="str">
        <f t="shared" si="1"/>
        <v>2002, Round 4, Pick 14</v>
      </c>
    </row>
    <row r="885">
      <c r="A885" s="14" t="s">
        <v>6763</v>
      </c>
      <c r="B885" s="14">
        <v>2002.0</v>
      </c>
      <c r="C885" s="14" t="s">
        <v>6749</v>
      </c>
      <c r="D885" s="47">
        <v>4.0</v>
      </c>
      <c r="E885" s="47">
        <v>15.0</v>
      </c>
      <c r="F885" s="48" t="s">
        <v>6654</v>
      </c>
      <c r="H885" s="27" t="str">
        <f t="shared" si="1"/>
        <v>2002, Round 4, Pick 15</v>
      </c>
    </row>
    <row r="886">
      <c r="A886" s="14" t="s">
        <v>6764</v>
      </c>
      <c r="B886" s="14">
        <v>2002.0</v>
      </c>
      <c r="C886" s="14" t="s">
        <v>6749</v>
      </c>
      <c r="D886" s="47">
        <v>4.0</v>
      </c>
      <c r="E886" s="47">
        <v>16.0</v>
      </c>
      <c r="F886" s="48" t="s">
        <v>4648</v>
      </c>
      <c r="H886" s="27" t="str">
        <f t="shared" si="1"/>
        <v>2002, Round 4, Pick 16</v>
      </c>
    </row>
    <row r="887">
      <c r="A887" s="14" t="s">
        <v>6765</v>
      </c>
      <c r="B887" s="14">
        <v>2001.0</v>
      </c>
      <c r="C887" s="14" t="s">
        <v>5664</v>
      </c>
      <c r="D887" s="47">
        <v>1.0</v>
      </c>
      <c r="E887" s="47">
        <v>1.0</v>
      </c>
      <c r="F887" s="48" t="s">
        <v>4733</v>
      </c>
      <c r="H887" s="27" t="str">
        <f t="shared" si="1"/>
        <v>2001, Round 1, Pick 1</v>
      </c>
    </row>
    <row r="888">
      <c r="A888" s="14" t="s">
        <v>6766</v>
      </c>
      <c r="B888" s="14">
        <v>2001.0</v>
      </c>
      <c r="C888" s="14" t="s">
        <v>5664</v>
      </c>
      <c r="D888" s="47">
        <v>1.0</v>
      </c>
      <c r="E888" s="47">
        <v>2.0</v>
      </c>
      <c r="F888" s="48" t="s">
        <v>6520</v>
      </c>
      <c r="H888" s="27" t="str">
        <f t="shared" si="1"/>
        <v>2001, Round 1, Pick 2</v>
      </c>
    </row>
    <row r="889">
      <c r="A889" s="14" t="s">
        <v>6767</v>
      </c>
      <c r="B889" s="14">
        <v>2001.0</v>
      </c>
      <c r="C889" s="14" t="s">
        <v>5664</v>
      </c>
      <c r="D889" s="47">
        <v>1.0</v>
      </c>
      <c r="E889" s="47">
        <v>3.0</v>
      </c>
      <c r="F889" s="48" t="s">
        <v>4638</v>
      </c>
      <c r="H889" s="27" t="str">
        <f t="shared" si="1"/>
        <v>2001, Round 1, Pick 3</v>
      </c>
    </row>
    <row r="890">
      <c r="A890" s="14" t="s">
        <v>6768</v>
      </c>
      <c r="B890" s="14">
        <v>2001.0</v>
      </c>
      <c r="C890" s="14" t="s">
        <v>5664</v>
      </c>
      <c r="D890" s="47">
        <v>1.0</v>
      </c>
      <c r="E890" s="47">
        <v>4.0</v>
      </c>
      <c r="F890" s="48" t="s">
        <v>6701</v>
      </c>
      <c r="H890" s="27" t="str">
        <f t="shared" si="1"/>
        <v>2001, Round 1, Pick 4</v>
      </c>
    </row>
    <row r="891">
      <c r="A891" s="14" t="s">
        <v>6769</v>
      </c>
      <c r="B891" s="14">
        <v>2001.0</v>
      </c>
      <c r="C891" s="14" t="s">
        <v>5664</v>
      </c>
      <c r="D891" s="47">
        <v>1.0</v>
      </c>
      <c r="E891" s="47">
        <v>5.0</v>
      </c>
      <c r="F891" s="48" t="s">
        <v>6713</v>
      </c>
      <c r="H891" s="27" t="str">
        <f t="shared" si="1"/>
        <v>2001, Round 1, Pick 5</v>
      </c>
    </row>
    <row r="892">
      <c r="A892" s="14" t="s">
        <v>6770</v>
      </c>
      <c r="B892" s="14">
        <v>2001.0</v>
      </c>
      <c r="C892" s="14" t="s">
        <v>5664</v>
      </c>
      <c r="D892" s="47">
        <v>1.0</v>
      </c>
      <c r="E892" s="47">
        <v>6.0</v>
      </c>
      <c r="F892" s="48" t="s">
        <v>6383</v>
      </c>
      <c r="H892" s="27" t="str">
        <f t="shared" si="1"/>
        <v>2001, Round 1, Pick 6</v>
      </c>
    </row>
    <row r="893">
      <c r="A893" s="14" t="s">
        <v>6771</v>
      </c>
      <c r="B893" s="14">
        <v>2001.0</v>
      </c>
      <c r="C893" s="14" t="s">
        <v>5664</v>
      </c>
      <c r="D893" s="47">
        <v>1.0</v>
      </c>
      <c r="E893" s="47">
        <v>7.0</v>
      </c>
      <c r="F893" s="48" t="s">
        <v>4864</v>
      </c>
      <c r="H893" s="27" t="str">
        <f t="shared" si="1"/>
        <v>2001, Round 1, Pick 7</v>
      </c>
    </row>
    <row r="894">
      <c r="A894" s="14" t="s">
        <v>6772</v>
      </c>
      <c r="B894" s="14">
        <v>2001.0</v>
      </c>
      <c r="C894" s="14" t="s">
        <v>5664</v>
      </c>
      <c r="D894" s="47">
        <v>1.0</v>
      </c>
      <c r="E894" s="47">
        <v>8.0</v>
      </c>
      <c r="F894" s="48" t="s">
        <v>6708</v>
      </c>
      <c r="H894" s="27" t="str">
        <f t="shared" si="1"/>
        <v>2001, Round 1, Pick 8</v>
      </c>
    </row>
    <row r="895">
      <c r="A895" s="14" t="s">
        <v>6773</v>
      </c>
      <c r="B895" s="14">
        <v>2001.0</v>
      </c>
      <c r="C895" s="14" t="s">
        <v>5664</v>
      </c>
      <c r="D895" s="47">
        <v>1.0</v>
      </c>
      <c r="E895" s="47">
        <v>9.0</v>
      </c>
      <c r="F895" s="48" t="s">
        <v>4640</v>
      </c>
      <c r="H895" s="27" t="str">
        <f t="shared" si="1"/>
        <v>2001, Round 1, Pick 9</v>
      </c>
    </row>
    <row r="896">
      <c r="A896" s="14" t="s">
        <v>6774</v>
      </c>
      <c r="B896" s="14">
        <v>2001.0</v>
      </c>
      <c r="C896" s="14" t="s">
        <v>5664</v>
      </c>
      <c r="D896" s="47">
        <v>1.0</v>
      </c>
      <c r="E896" s="47">
        <v>10.0</v>
      </c>
      <c r="F896" s="48" t="s">
        <v>6722</v>
      </c>
      <c r="H896" s="27" t="str">
        <f t="shared" si="1"/>
        <v>2001, Round 1, Pick 10</v>
      </c>
    </row>
    <row r="897">
      <c r="A897" s="14" t="s">
        <v>6775</v>
      </c>
      <c r="B897" s="14">
        <v>2001.0</v>
      </c>
      <c r="C897" s="14" t="s">
        <v>5664</v>
      </c>
      <c r="D897" s="47">
        <v>1.0</v>
      </c>
      <c r="E897" s="47">
        <v>11.0</v>
      </c>
      <c r="F897" s="48" t="s">
        <v>6654</v>
      </c>
      <c r="H897" s="27" t="str">
        <f t="shared" si="1"/>
        <v>2001, Round 1, Pick 11</v>
      </c>
    </row>
    <row r="898">
      <c r="A898" s="14" t="s">
        <v>6776</v>
      </c>
      <c r="B898" s="14">
        <v>2001.0</v>
      </c>
      <c r="C898" s="14" t="s">
        <v>5664</v>
      </c>
      <c r="D898" s="47">
        <v>1.0</v>
      </c>
      <c r="E898" s="47">
        <v>12.0</v>
      </c>
      <c r="F898" s="48" t="s">
        <v>6701</v>
      </c>
      <c r="H898" s="27" t="str">
        <f t="shared" si="1"/>
        <v>2001, Round 1, Pick 12</v>
      </c>
    </row>
    <row r="899">
      <c r="A899" s="14" t="s">
        <v>6777</v>
      </c>
      <c r="B899" s="14">
        <v>2001.0</v>
      </c>
      <c r="C899" s="14" t="s">
        <v>5664</v>
      </c>
      <c r="D899" s="47">
        <v>1.0</v>
      </c>
      <c r="E899" s="47">
        <v>13.0</v>
      </c>
      <c r="F899" s="48" t="s">
        <v>4650</v>
      </c>
      <c r="H899" s="27" t="str">
        <f t="shared" si="1"/>
        <v>2001, Round 1, Pick 13</v>
      </c>
    </row>
    <row r="900">
      <c r="A900" s="14" t="s">
        <v>6778</v>
      </c>
      <c r="B900" s="14">
        <v>2001.0</v>
      </c>
      <c r="C900" s="14" t="s">
        <v>5664</v>
      </c>
      <c r="D900" s="47">
        <v>1.0</v>
      </c>
      <c r="E900" s="47">
        <v>14.0</v>
      </c>
      <c r="F900" s="48" t="s">
        <v>4638</v>
      </c>
      <c r="H900" s="27" t="str">
        <f t="shared" si="1"/>
        <v>2001, Round 1, Pick 14</v>
      </c>
    </row>
    <row r="901">
      <c r="A901" s="14" t="s">
        <v>6779</v>
      </c>
      <c r="B901" s="14">
        <v>2001.0</v>
      </c>
      <c r="C901" s="14" t="s">
        <v>5664</v>
      </c>
      <c r="D901" s="47">
        <v>1.0</v>
      </c>
      <c r="E901" s="47">
        <v>15.0</v>
      </c>
      <c r="F901" s="48" t="s">
        <v>6424</v>
      </c>
      <c r="H901" s="27" t="str">
        <f t="shared" si="1"/>
        <v>2001, Round 1, Pick 15</v>
      </c>
    </row>
    <row r="902">
      <c r="A902" s="14" t="s">
        <v>6780</v>
      </c>
      <c r="B902" s="14">
        <v>2001.0</v>
      </c>
      <c r="C902" s="14" t="s">
        <v>5664</v>
      </c>
      <c r="D902" s="47">
        <v>1.0</v>
      </c>
      <c r="E902" s="47">
        <v>16.0</v>
      </c>
      <c r="F902" s="48" t="s">
        <v>4648</v>
      </c>
      <c r="H902" s="27" t="str">
        <f t="shared" si="1"/>
        <v>2001, Round 1, Pick 16</v>
      </c>
    </row>
    <row r="903">
      <c r="A903" s="14" t="s">
        <v>6781</v>
      </c>
      <c r="B903" s="14">
        <v>2001.0</v>
      </c>
      <c r="C903" s="14" t="s">
        <v>5680</v>
      </c>
      <c r="D903" s="47">
        <v>2.0</v>
      </c>
      <c r="E903" s="47">
        <v>1.0</v>
      </c>
      <c r="F903" s="48" t="s">
        <v>4733</v>
      </c>
      <c r="H903" s="27" t="str">
        <f t="shared" si="1"/>
        <v>2001, Round 2, Pick 1</v>
      </c>
    </row>
    <row r="904">
      <c r="A904" s="14" t="s">
        <v>6782</v>
      </c>
      <c r="B904" s="14">
        <v>2001.0</v>
      </c>
      <c r="C904" s="14" t="s">
        <v>5680</v>
      </c>
      <c r="D904" s="47">
        <v>2.0</v>
      </c>
      <c r="E904" s="47">
        <v>2.0</v>
      </c>
      <c r="F904" s="48" t="s">
        <v>6520</v>
      </c>
      <c r="H904" s="27" t="str">
        <f t="shared" si="1"/>
        <v>2001, Round 2, Pick 2</v>
      </c>
    </row>
    <row r="905">
      <c r="A905" s="14" t="s">
        <v>6783</v>
      </c>
      <c r="B905" s="14">
        <v>2001.0</v>
      </c>
      <c r="C905" s="14" t="s">
        <v>5680</v>
      </c>
      <c r="D905" s="47">
        <v>2.0</v>
      </c>
      <c r="E905" s="47">
        <v>3.0</v>
      </c>
      <c r="F905" s="48" t="s">
        <v>4638</v>
      </c>
      <c r="H905" s="27" t="str">
        <f t="shared" si="1"/>
        <v>2001, Round 2, Pick 3</v>
      </c>
    </row>
    <row r="906">
      <c r="A906" s="14" t="s">
        <v>6784</v>
      </c>
      <c r="B906" s="14">
        <v>2001.0</v>
      </c>
      <c r="C906" s="14" t="s">
        <v>5680</v>
      </c>
      <c r="D906" s="47">
        <v>2.0</v>
      </c>
      <c r="E906" s="47">
        <v>4.0</v>
      </c>
      <c r="F906" s="48" t="s">
        <v>6701</v>
      </c>
      <c r="H906" s="27" t="str">
        <f t="shared" si="1"/>
        <v>2001, Round 2, Pick 4</v>
      </c>
    </row>
    <row r="907">
      <c r="A907" s="14" t="s">
        <v>6785</v>
      </c>
      <c r="B907" s="14">
        <v>2001.0</v>
      </c>
      <c r="C907" s="14" t="s">
        <v>5680</v>
      </c>
      <c r="D907" s="47">
        <v>2.0</v>
      </c>
      <c r="E907" s="47">
        <v>5.0</v>
      </c>
      <c r="F907" s="48" t="s">
        <v>6713</v>
      </c>
      <c r="H907" s="27" t="str">
        <f t="shared" si="1"/>
        <v>2001, Round 2, Pick 5</v>
      </c>
    </row>
    <row r="908">
      <c r="A908" s="14" t="s">
        <v>6786</v>
      </c>
      <c r="B908" s="14">
        <v>2001.0</v>
      </c>
      <c r="C908" s="14" t="s">
        <v>5680</v>
      </c>
      <c r="D908" s="47">
        <v>2.0</v>
      </c>
      <c r="E908" s="47">
        <v>6.0</v>
      </c>
      <c r="F908" s="48" t="s">
        <v>6383</v>
      </c>
      <c r="H908" s="27" t="str">
        <f t="shared" si="1"/>
        <v>2001, Round 2, Pick 6</v>
      </c>
    </row>
    <row r="909">
      <c r="A909" s="14" t="s">
        <v>6787</v>
      </c>
      <c r="B909" s="14">
        <v>2001.0</v>
      </c>
      <c r="C909" s="14" t="s">
        <v>5680</v>
      </c>
      <c r="D909" s="47">
        <v>2.0</v>
      </c>
      <c r="E909" s="47">
        <v>7.0</v>
      </c>
      <c r="F909" s="48" t="s">
        <v>4864</v>
      </c>
      <c r="H909" s="27" t="str">
        <f t="shared" si="1"/>
        <v>2001, Round 2, Pick 7</v>
      </c>
    </row>
    <row r="910">
      <c r="A910" s="14" t="s">
        <v>6788</v>
      </c>
      <c r="B910" s="14">
        <v>2001.0</v>
      </c>
      <c r="C910" s="14" t="s">
        <v>5680</v>
      </c>
      <c r="D910" s="47">
        <v>2.0</v>
      </c>
      <c r="E910" s="47">
        <v>8.0</v>
      </c>
      <c r="F910" s="48" t="s">
        <v>6708</v>
      </c>
      <c r="H910" s="27" t="str">
        <f t="shared" si="1"/>
        <v>2001, Round 2, Pick 8</v>
      </c>
    </row>
    <row r="911">
      <c r="A911" s="14" t="s">
        <v>6789</v>
      </c>
      <c r="B911" s="14">
        <v>2001.0</v>
      </c>
      <c r="C911" s="14" t="s">
        <v>5680</v>
      </c>
      <c r="D911" s="47">
        <v>2.0</v>
      </c>
      <c r="E911" s="47">
        <v>9.0</v>
      </c>
      <c r="F911" s="48" t="s">
        <v>4640</v>
      </c>
      <c r="H911" s="27" t="str">
        <f t="shared" si="1"/>
        <v>2001, Round 2, Pick 9</v>
      </c>
    </row>
    <row r="912">
      <c r="A912" s="14" t="s">
        <v>6790</v>
      </c>
      <c r="B912" s="14">
        <v>2001.0</v>
      </c>
      <c r="C912" s="14" t="s">
        <v>5680</v>
      </c>
      <c r="D912" s="47">
        <v>2.0</v>
      </c>
      <c r="E912" s="47">
        <v>10.0</v>
      </c>
      <c r="F912" s="48" t="s">
        <v>6722</v>
      </c>
      <c r="H912" s="27" t="str">
        <f t="shared" si="1"/>
        <v>2001, Round 2, Pick 10</v>
      </c>
    </row>
    <row r="913">
      <c r="A913" s="14" t="s">
        <v>6791</v>
      </c>
      <c r="B913" s="14">
        <v>2001.0</v>
      </c>
      <c r="C913" s="14" t="s">
        <v>5680</v>
      </c>
      <c r="D913" s="47">
        <v>2.0</v>
      </c>
      <c r="E913" s="47">
        <v>11.0</v>
      </c>
      <c r="F913" s="48" t="s">
        <v>6654</v>
      </c>
      <c r="H913" s="27" t="str">
        <f t="shared" si="1"/>
        <v>2001, Round 2, Pick 11</v>
      </c>
    </row>
    <row r="914">
      <c r="A914" s="14" t="s">
        <v>6792</v>
      </c>
      <c r="B914" s="14">
        <v>2001.0</v>
      </c>
      <c r="C914" s="14" t="s">
        <v>5680</v>
      </c>
      <c r="D914" s="47">
        <v>2.0</v>
      </c>
      <c r="E914" s="47">
        <v>12.0</v>
      </c>
      <c r="F914" s="48" t="s">
        <v>4864</v>
      </c>
      <c r="H914" s="27" t="str">
        <f t="shared" si="1"/>
        <v>2001, Round 2, Pick 12</v>
      </c>
    </row>
    <row r="915">
      <c r="A915" s="14" t="s">
        <v>6793</v>
      </c>
      <c r="B915" s="14">
        <v>2001.0</v>
      </c>
      <c r="C915" s="14" t="s">
        <v>5680</v>
      </c>
      <c r="D915" s="47">
        <v>2.0</v>
      </c>
      <c r="E915" s="47">
        <v>13.0</v>
      </c>
      <c r="F915" s="48" t="s">
        <v>4650</v>
      </c>
      <c r="H915" s="27" t="str">
        <f t="shared" si="1"/>
        <v>2001, Round 2, Pick 13</v>
      </c>
    </row>
    <row r="916">
      <c r="A916" s="14" t="s">
        <v>6794</v>
      </c>
      <c r="B916" s="14">
        <v>2001.0</v>
      </c>
      <c r="C916" s="14" t="s">
        <v>5680</v>
      </c>
      <c r="D916" s="47">
        <v>2.0</v>
      </c>
      <c r="E916" s="47">
        <v>14.0</v>
      </c>
      <c r="F916" s="48" t="s">
        <v>6377</v>
      </c>
      <c r="H916" s="27" t="str">
        <f t="shared" si="1"/>
        <v>2001, Round 2, Pick 14</v>
      </c>
    </row>
    <row r="917">
      <c r="A917" s="14" t="s">
        <v>6795</v>
      </c>
      <c r="B917" s="14">
        <v>2001.0</v>
      </c>
      <c r="C917" s="14" t="s">
        <v>5680</v>
      </c>
      <c r="D917" s="47">
        <v>2.0</v>
      </c>
      <c r="E917" s="47">
        <v>15.0</v>
      </c>
      <c r="F917" s="48" t="s">
        <v>6424</v>
      </c>
      <c r="H917" s="27" t="str">
        <f t="shared" si="1"/>
        <v>2001, Round 2, Pick 15</v>
      </c>
    </row>
    <row r="918">
      <c r="A918" s="14" t="s">
        <v>6796</v>
      </c>
      <c r="B918" s="14">
        <v>2001.0</v>
      </c>
      <c r="C918" s="14" t="s">
        <v>5680</v>
      </c>
      <c r="D918" s="47">
        <v>2.0</v>
      </c>
      <c r="E918" s="47">
        <v>16.0</v>
      </c>
      <c r="F918" s="48" t="s">
        <v>4648</v>
      </c>
      <c r="H918" s="27" t="str">
        <f t="shared" si="1"/>
        <v>2001, Round 2, Pick 16</v>
      </c>
    </row>
    <row r="919">
      <c r="A919" s="14" t="s">
        <v>6797</v>
      </c>
      <c r="B919" s="14">
        <v>2001.0</v>
      </c>
      <c r="C919" s="14" t="s">
        <v>5695</v>
      </c>
      <c r="D919" s="47">
        <v>3.0</v>
      </c>
      <c r="E919" s="47">
        <v>1.0</v>
      </c>
      <c r="F919" s="48" t="s">
        <v>6424</v>
      </c>
      <c r="H919" s="27" t="str">
        <f t="shared" si="1"/>
        <v>2001, Round 3, Pick 1</v>
      </c>
    </row>
    <row r="920">
      <c r="A920" s="14" t="s">
        <v>6798</v>
      </c>
      <c r="B920" s="14">
        <v>2001.0</v>
      </c>
      <c r="C920" s="14" t="s">
        <v>5695</v>
      </c>
      <c r="D920" s="47">
        <v>3.0</v>
      </c>
      <c r="E920" s="47">
        <v>2.0</v>
      </c>
      <c r="F920" s="48" t="s">
        <v>6520</v>
      </c>
      <c r="H920" s="27" t="str">
        <f t="shared" si="1"/>
        <v>2001, Round 3, Pick 2</v>
      </c>
    </row>
    <row r="921">
      <c r="A921" s="14" t="s">
        <v>6799</v>
      </c>
      <c r="B921" s="14">
        <v>2001.0</v>
      </c>
      <c r="C921" s="14" t="s">
        <v>5695</v>
      </c>
      <c r="D921" s="47">
        <v>3.0</v>
      </c>
      <c r="E921" s="47">
        <v>3.0</v>
      </c>
      <c r="F921" s="48" t="s">
        <v>4638</v>
      </c>
      <c r="H921" s="27" t="str">
        <f t="shared" si="1"/>
        <v>2001, Round 3, Pick 3</v>
      </c>
    </row>
    <row r="922">
      <c r="A922" s="14" t="s">
        <v>6800</v>
      </c>
      <c r="B922" s="14">
        <v>2001.0</v>
      </c>
      <c r="C922" s="14" t="s">
        <v>5695</v>
      </c>
      <c r="D922" s="47">
        <v>3.0</v>
      </c>
      <c r="E922" s="47">
        <v>4.0</v>
      </c>
      <c r="F922" s="48" t="s">
        <v>6701</v>
      </c>
      <c r="H922" s="27" t="str">
        <f t="shared" si="1"/>
        <v>2001, Round 3, Pick 4</v>
      </c>
    </row>
    <row r="923">
      <c r="A923" s="14" t="s">
        <v>6801</v>
      </c>
      <c r="B923" s="14">
        <v>2001.0</v>
      </c>
      <c r="C923" s="14" t="s">
        <v>5695</v>
      </c>
      <c r="D923" s="47">
        <v>3.0</v>
      </c>
      <c r="E923" s="47">
        <v>5.0</v>
      </c>
      <c r="F923" s="48" t="s">
        <v>6713</v>
      </c>
      <c r="H923" s="27" t="str">
        <f t="shared" si="1"/>
        <v>2001, Round 3, Pick 5</v>
      </c>
    </row>
    <row r="924">
      <c r="A924" s="14" t="s">
        <v>6802</v>
      </c>
      <c r="B924" s="14">
        <v>2001.0</v>
      </c>
      <c r="C924" s="14" t="s">
        <v>5695</v>
      </c>
      <c r="D924" s="47">
        <v>3.0</v>
      </c>
      <c r="E924" s="47">
        <v>6.0</v>
      </c>
      <c r="F924" s="48" t="s">
        <v>6383</v>
      </c>
      <c r="H924" s="27" t="str">
        <f t="shared" si="1"/>
        <v>2001, Round 3, Pick 6</v>
      </c>
    </row>
    <row r="925">
      <c r="A925" s="14" t="s">
        <v>6803</v>
      </c>
      <c r="B925" s="14">
        <v>2001.0</v>
      </c>
      <c r="C925" s="14" t="s">
        <v>5695</v>
      </c>
      <c r="D925" s="47">
        <v>3.0</v>
      </c>
      <c r="E925" s="47">
        <v>7.0</v>
      </c>
      <c r="F925" s="48" t="s">
        <v>4864</v>
      </c>
      <c r="H925" s="27" t="str">
        <f t="shared" si="1"/>
        <v>2001, Round 3, Pick 7</v>
      </c>
    </row>
    <row r="926">
      <c r="A926" s="14" t="s">
        <v>6804</v>
      </c>
      <c r="B926" s="14">
        <v>2001.0</v>
      </c>
      <c r="C926" s="14" t="s">
        <v>5695</v>
      </c>
      <c r="D926" s="47">
        <v>3.0</v>
      </c>
      <c r="E926" s="47">
        <v>8.0</v>
      </c>
      <c r="F926" s="48" t="s">
        <v>6708</v>
      </c>
      <c r="H926" s="27" t="str">
        <f t="shared" si="1"/>
        <v>2001, Round 3, Pick 8</v>
      </c>
    </row>
    <row r="927">
      <c r="A927" s="14" t="s">
        <v>6805</v>
      </c>
      <c r="B927" s="14">
        <v>2001.0</v>
      </c>
      <c r="C927" s="14" t="s">
        <v>5695</v>
      </c>
      <c r="D927" s="47">
        <v>3.0</v>
      </c>
      <c r="E927" s="47">
        <v>9.0</v>
      </c>
      <c r="F927" s="48" t="s">
        <v>4640</v>
      </c>
      <c r="H927" s="27" t="str">
        <f t="shared" si="1"/>
        <v>2001, Round 3, Pick 9</v>
      </c>
    </row>
    <row r="928">
      <c r="A928" s="14" t="s">
        <v>6806</v>
      </c>
      <c r="B928" s="14">
        <v>2001.0</v>
      </c>
      <c r="C928" s="14" t="s">
        <v>5695</v>
      </c>
      <c r="D928" s="47">
        <v>3.0</v>
      </c>
      <c r="E928" s="47">
        <v>10.0</v>
      </c>
      <c r="F928" s="48" t="s">
        <v>6722</v>
      </c>
      <c r="H928" s="27" t="str">
        <f t="shared" si="1"/>
        <v>2001, Round 3, Pick 10</v>
      </c>
    </row>
    <row r="929">
      <c r="A929" s="14" t="s">
        <v>6807</v>
      </c>
      <c r="B929" s="14">
        <v>2001.0</v>
      </c>
      <c r="C929" s="14" t="s">
        <v>5695</v>
      </c>
      <c r="D929" s="47">
        <v>3.0</v>
      </c>
      <c r="E929" s="47">
        <v>11.0</v>
      </c>
      <c r="F929" s="48" t="s">
        <v>6654</v>
      </c>
      <c r="H929" s="27" t="str">
        <f t="shared" si="1"/>
        <v>2001, Round 3, Pick 11</v>
      </c>
    </row>
    <row r="930">
      <c r="A930" s="14" t="s">
        <v>6808</v>
      </c>
      <c r="B930" s="14">
        <v>2001.0</v>
      </c>
      <c r="C930" s="14" t="s">
        <v>5695</v>
      </c>
      <c r="D930" s="47">
        <v>3.0</v>
      </c>
      <c r="E930" s="47">
        <v>12.0</v>
      </c>
      <c r="F930" s="48" t="s">
        <v>4640</v>
      </c>
      <c r="H930" s="27" t="str">
        <f t="shared" si="1"/>
        <v>2001, Round 3, Pick 12</v>
      </c>
    </row>
    <row r="931">
      <c r="A931" s="14" t="s">
        <v>6809</v>
      </c>
      <c r="B931" s="14">
        <v>2001.0</v>
      </c>
      <c r="C931" s="14" t="s">
        <v>5695</v>
      </c>
      <c r="D931" s="47">
        <v>3.0</v>
      </c>
      <c r="E931" s="47">
        <v>13.0</v>
      </c>
      <c r="F931" s="48" t="s">
        <v>4650</v>
      </c>
      <c r="H931" s="27" t="str">
        <f t="shared" si="1"/>
        <v>2001, Round 3, Pick 13</v>
      </c>
    </row>
    <row r="932">
      <c r="A932" s="14" t="s">
        <v>6810</v>
      </c>
      <c r="B932" s="14">
        <v>2001.0</v>
      </c>
      <c r="C932" s="14" t="s">
        <v>5695</v>
      </c>
      <c r="D932" s="47">
        <v>3.0</v>
      </c>
      <c r="E932" s="47">
        <v>14.0</v>
      </c>
      <c r="F932" s="48" t="s">
        <v>6377</v>
      </c>
      <c r="H932" s="27" t="str">
        <f t="shared" si="1"/>
        <v>2001, Round 3, Pick 14</v>
      </c>
    </row>
    <row r="933">
      <c r="A933" s="14" t="s">
        <v>6811</v>
      </c>
      <c r="B933" s="14">
        <v>2001.0</v>
      </c>
      <c r="C933" s="14" t="s">
        <v>5695</v>
      </c>
      <c r="D933" s="47">
        <v>3.0</v>
      </c>
      <c r="E933" s="47">
        <v>15.0</v>
      </c>
      <c r="F933" s="48" t="s">
        <v>6424</v>
      </c>
      <c r="H933" s="27" t="str">
        <f t="shared" si="1"/>
        <v>2001, Round 3, Pick 15</v>
      </c>
    </row>
    <row r="934">
      <c r="A934" s="14" t="s">
        <v>6812</v>
      </c>
      <c r="B934" s="14">
        <v>2001.0</v>
      </c>
      <c r="C934" s="14" t="s">
        <v>5695</v>
      </c>
      <c r="D934" s="47">
        <v>3.0</v>
      </c>
      <c r="E934" s="47">
        <v>16.0</v>
      </c>
      <c r="F934" s="48" t="s">
        <v>4648</v>
      </c>
      <c r="H934" s="27" t="str">
        <f t="shared" si="1"/>
        <v>2001, Round 3, Pick 16</v>
      </c>
    </row>
    <row r="935">
      <c r="A935" s="14" t="s">
        <v>6813</v>
      </c>
      <c r="B935" s="14">
        <v>2001.0</v>
      </c>
      <c r="C935" s="14" t="s">
        <v>6749</v>
      </c>
      <c r="D935" s="47">
        <v>4.0</v>
      </c>
      <c r="E935" s="47">
        <v>1.0</v>
      </c>
      <c r="F935" s="48" t="s">
        <v>4733</v>
      </c>
      <c r="H935" s="27" t="str">
        <f t="shared" si="1"/>
        <v>2001, Round 4, Pick 1</v>
      </c>
    </row>
    <row r="936">
      <c r="A936" s="14" t="s">
        <v>6814</v>
      </c>
      <c r="B936" s="14">
        <v>2001.0</v>
      </c>
      <c r="C936" s="14" t="s">
        <v>6749</v>
      </c>
      <c r="D936" s="47">
        <v>4.0</v>
      </c>
      <c r="E936" s="47">
        <v>2.0</v>
      </c>
      <c r="F936" s="48" t="s">
        <v>6520</v>
      </c>
      <c r="H936" s="27" t="str">
        <f t="shared" si="1"/>
        <v>2001, Round 4, Pick 2</v>
      </c>
    </row>
    <row r="937">
      <c r="A937" s="14" t="s">
        <v>6815</v>
      </c>
      <c r="B937" s="14">
        <v>2001.0</v>
      </c>
      <c r="C937" s="14" t="s">
        <v>6749</v>
      </c>
      <c r="D937" s="47">
        <v>4.0</v>
      </c>
      <c r="E937" s="47">
        <v>3.0</v>
      </c>
      <c r="F937" s="48" t="s">
        <v>4638</v>
      </c>
      <c r="H937" s="27" t="str">
        <f t="shared" si="1"/>
        <v>2001, Round 4, Pick 3</v>
      </c>
    </row>
    <row r="938">
      <c r="A938" s="14" t="s">
        <v>6816</v>
      </c>
      <c r="B938" s="14">
        <v>2001.0</v>
      </c>
      <c r="C938" s="14" t="s">
        <v>6749</v>
      </c>
      <c r="D938" s="47">
        <v>4.0</v>
      </c>
      <c r="E938" s="47">
        <v>4.0</v>
      </c>
      <c r="F938" s="48" t="s">
        <v>6701</v>
      </c>
      <c r="H938" s="27" t="str">
        <f t="shared" si="1"/>
        <v>2001, Round 4, Pick 4</v>
      </c>
    </row>
    <row r="939">
      <c r="A939" s="14" t="s">
        <v>6817</v>
      </c>
      <c r="B939" s="14">
        <v>2001.0</v>
      </c>
      <c r="C939" s="14" t="s">
        <v>6749</v>
      </c>
      <c r="D939" s="47">
        <v>4.0</v>
      </c>
      <c r="E939" s="47">
        <v>5.0</v>
      </c>
      <c r="F939" s="48" t="s">
        <v>4650</v>
      </c>
      <c r="H939" s="27" t="str">
        <f t="shared" si="1"/>
        <v>2001, Round 4, Pick 5</v>
      </c>
    </row>
    <row r="940">
      <c r="A940" s="14" t="s">
        <v>6818</v>
      </c>
      <c r="B940" s="14">
        <v>2001.0</v>
      </c>
      <c r="C940" s="14" t="s">
        <v>6749</v>
      </c>
      <c r="D940" s="47">
        <v>4.0</v>
      </c>
      <c r="E940" s="47">
        <v>6.0</v>
      </c>
      <c r="F940" s="48" t="s">
        <v>6383</v>
      </c>
      <c r="H940" s="27" t="str">
        <f t="shared" si="1"/>
        <v>2001, Round 4, Pick 6</v>
      </c>
    </row>
    <row r="941">
      <c r="A941" s="14" t="s">
        <v>6819</v>
      </c>
      <c r="B941" s="14">
        <v>2001.0</v>
      </c>
      <c r="C941" s="14" t="s">
        <v>6749</v>
      </c>
      <c r="D941" s="47">
        <v>4.0</v>
      </c>
      <c r="E941" s="47">
        <v>7.0</v>
      </c>
      <c r="F941" s="48" t="s">
        <v>4864</v>
      </c>
      <c r="H941" s="27" t="str">
        <f t="shared" si="1"/>
        <v>2001, Round 4, Pick 7</v>
      </c>
    </row>
    <row r="942">
      <c r="A942" s="14" t="s">
        <v>6820</v>
      </c>
      <c r="B942" s="14">
        <v>2001.0</v>
      </c>
      <c r="C942" s="14" t="s">
        <v>6749</v>
      </c>
      <c r="D942" s="47">
        <v>4.0</v>
      </c>
      <c r="E942" s="47">
        <v>8.0</v>
      </c>
      <c r="F942" s="48" t="s">
        <v>6708</v>
      </c>
      <c r="H942" s="27" t="str">
        <f t="shared" si="1"/>
        <v>2001, Round 4, Pick 8</v>
      </c>
    </row>
    <row r="943">
      <c r="A943" s="14" t="s">
        <v>6821</v>
      </c>
      <c r="B943" s="14">
        <v>2001.0</v>
      </c>
      <c r="C943" s="14" t="s">
        <v>6749</v>
      </c>
      <c r="D943" s="47">
        <v>4.0</v>
      </c>
      <c r="E943" s="47">
        <v>9.0</v>
      </c>
      <c r="F943" s="48" t="s">
        <v>4628</v>
      </c>
      <c r="H943" s="27" t="str">
        <f t="shared" si="1"/>
        <v>2001, Round 4, Pick 9</v>
      </c>
    </row>
    <row r="944">
      <c r="A944" s="14" t="s">
        <v>6822</v>
      </c>
      <c r="B944" s="14">
        <v>2001.0</v>
      </c>
      <c r="C944" s="14" t="s">
        <v>6749</v>
      </c>
      <c r="D944" s="47">
        <v>4.0</v>
      </c>
      <c r="E944" s="47">
        <v>10.0</v>
      </c>
      <c r="F944" s="48" t="s">
        <v>6722</v>
      </c>
      <c r="H944" s="27" t="str">
        <f t="shared" si="1"/>
        <v>2001, Round 4, Pick 10</v>
      </c>
    </row>
    <row r="945">
      <c r="A945" s="14" t="s">
        <v>6823</v>
      </c>
      <c r="B945" s="14">
        <v>2001.0</v>
      </c>
      <c r="C945" s="14" t="s">
        <v>6749</v>
      </c>
      <c r="D945" s="47">
        <v>4.0</v>
      </c>
      <c r="E945" s="47">
        <v>11.0</v>
      </c>
      <c r="F945" s="48" t="s">
        <v>6654</v>
      </c>
      <c r="H945" s="27" t="str">
        <f t="shared" si="1"/>
        <v>2001, Round 4, Pick 11</v>
      </c>
    </row>
    <row r="946">
      <c r="A946" s="14" t="s">
        <v>6824</v>
      </c>
      <c r="B946" s="14">
        <v>2001.0</v>
      </c>
      <c r="C946" s="14" t="s">
        <v>6749</v>
      </c>
      <c r="D946" s="47">
        <v>4.0</v>
      </c>
      <c r="E946" s="47">
        <v>12.0</v>
      </c>
      <c r="F946" s="48" t="s">
        <v>4628</v>
      </c>
      <c r="H946" s="27" t="str">
        <f t="shared" si="1"/>
        <v>2001, Round 4, Pick 12</v>
      </c>
    </row>
    <row r="947">
      <c r="A947" s="14" t="s">
        <v>6825</v>
      </c>
      <c r="B947" s="14">
        <v>2001.0</v>
      </c>
      <c r="C947" s="14" t="s">
        <v>6749</v>
      </c>
      <c r="D947" s="47">
        <v>4.0</v>
      </c>
      <c r="E947" s="47">
        <v>13.0</v>
      </c>
      <c r="F947" s="48" t="s">
        <v>4650</v>
      </c>
      <c r="H947" s="27" t="str">
        <f t="shared" si="1"/>
        <v>2001, Round 4, Pick 13</v>
      </c>
    </row>
    <row r="948">
      <c r="A948" s="14" t="s">
        <v>6826</v>
      </c>
      <c r="B948" s="14">
        <v>2001.0</v>
      </c>
      <c r="C948" s="14" t="s">
        <v>6749</v>
      </c>
      <c r="D948" s="47">
        <v>4.0</v>
      </c>
      <c r="E948" s="47">
        <v>14.0</v>
      </c>
      <c r="F948" s="48" t="s">
        <v>6377</v>
      </c>
      <c r="H948" s="27" t="str">
        <f t="shared" si="1"/>
        <v>2001, Round 4, Pick 14</v>
      </c>
    </row>
    <row r="949">
      <c r="A949" s="14" t="s">
        <v>6827</v>
      </c>
      <c r="B949" s="14">
        <v>2001.0</v>
      </c>
      <c r="C949" s="14" t="s">
        <v>6749</v>
      </c>
      <c r="D949" s="47">
        <v>4.0</v>
      </c>
      <c r="E949" s="47">
        <v>15.0</v>
      </c>
      <c r="F949" s="48" t="s">
        <v>6424</v>
      </c>
      <c r="H949" s="27" t="str">
        <f t="shared" si="1"/>
        <v>2001, Round 4, Pick 15</v>
      </c>
    </row>
    <row r="950">
      <c r="A950" s="14" t="s">
        <v>6828</v>
      </c>
      <c r="B950" s="14">
        <v>2001.0</v>
      </c>
      <c r="C950" s="14" t="s">
        <v>6749</v>
      </c>
      <c r="D950" s="47">
        <v>4.0</v>
      </c>
      <c r="E950" s="47">
        <v>16.0</v>
      </c>
      <c r="F950" s="48" t="s">
        <v>4648</v>
      </c>
      <c r="H950" s="27" t="str">
        <f t="shared" si="1"/>
        <v>2001, Round 4, Pick 16</v>
      </c>
    </row>
    <row r="951">
      <c r="A951" s="14" t="s">
        <v>6829</v>
      </c>
      <c r="B951" s="14">
        <v>2000.0</v>
      </c>
      <c r="C951" s="14" t="s">
        <v>5664</v>
      </c>
      <c r="D951" s="47">
        <v>1.0</v>
      </c>
      <c r="E951" s="47">
        <v>1.0</v>
      </c>
      <c r="F951" s="48" t="s">
        <v>6654</v>
      </c>
      <c r="H951" s="27" t="str">
        <f t="shared" si="1"/>
        <v>2000, Round 1, Pick 1</v>
      </c>
    </row>
    <row r="952">
      <c r="A952" s="14" t="s">
        <v>6830</v>
      </c>
      <c r="B952" s="14">
        <v>2000.0</v>
      </c>
      <c r="C952" s="14" t="s">
        <v>5664</v>
      </c>
      <c r="D952" s="47">
        <v>1.0</v>
      </c>
      <c r="E952" s="47">
        <v>2.0</v>
      </c>
      <c r="F952" s="48" t="s">
        <v>4640</v>
      </c>
      <c r="H952" s="27" t="str">
        <f t="shared" si="1"/>
        <v>2000, Round 1, Pick 2</v>
      </c>
    </row>
    <row r="953">
      <c r="A953" s="14" t="s">
        <v>6831</v>
      </c>
      <c r="B953" s="14">
        <v>2000.0</v>
      </c>
      <c r="C953" s="14" t="s">
        <v>5664</v>
      </c>
      <c r="D953" s="47">
        <v>1.0</v>
      </c>
      <c r="E953" s="47">
        <v>3.0</v>
      </c>
      <c r="F953" s="48" t="s">
        <v>6383</v>
      </c>
      <c r="H953" s="27" t="str">
        <f t="shared" si="1"/>
        <v>2000, Round 1, Pick 3</v>
      </c>
    </row>
    <row r="954">
      <c r="A954" s="14" t="s">
        <v>6832</v>
      </c>
      <c r="B954" s="14">
        <v>2000.0</v>
      </c>
      <c r="C954" s="14" t="s">
        <v>5664</v>
      </c>
      <c r="D954" s="47">
        <v>1.0</v>
      </c>
      <c r="E954" s="47">
        <v>4.0</v>
      </c>
      <c r="F954" s="48" t="s">
        <v>6722</v>
      </c>
      <c r="H954" s="27" t="str">
        <f t="shared" si="1"/>
        <v>2000, Round 1, Pick 4</v>
      </c>
    </row>
    <row r="955">
      <c r="A955" s="14" t="s">
        <v>6833</v>
      </c>
      <c r="B955" s="14">
        <v>2000.0</v>
      </c>
      <c r="C955" s="14" t="s">
        <v>5664</v>
      </c>
      <c r="D955" s="47">
        <v>1.0</v>
      </c>
      <c r="E955" s="47">
        <v>5.0</v>
      </c>
      <c r="F955" s="48" t="s">
        <v>4864</v>
      </c>
      <c r="H955" s="27" t="str">
        <f t="shared" si="1"/>
        <v>2000, Round 1, Pick 5</v>
      </c>
    </row>
    <row r="956">
      <c r="A956" s="14" t="s">
        <v>6834</v>
      </c>
      <c r="B956" s="14">
        <v>2000.0</v>
      </c>
      <c r="C956" s="14" t="s">
        <v>5664</v>
      </c>
      <c r="D956" s="47">
        <v>1.0</v>
      </c>
      <c r="E956" s="47">
        <v>6.0</v>
      </c>
      <c r="F956" s="48" t="s">
        <v>4864</v>
      </c>
      <c r="H956" s="27" t="str">
        <f t="shared" si="1"/>
        <v>2000, Round 1, Pick 6</v>
      </c>
    </row>
    <row r="957">
      <c r="A957" s="14" t="s">
        <v>6835</v>
      </c>
      <c r="B957" s="14">
        <v>2000.0</v>
      </c>
      <c r="C957" s="14" t="s">
        <v>5664</v>
      </c>
      <c r="D957" s="47">
        <v>1.0</v>
      </c>
      <c r="E957" s="47">
        <v>7.0</v>
      </c>
      <c r="F957" s="48" t="s">
        <v>6701</v>
      </c>
      <c r="H957" s="27" t="str">
        <f t="shared" si="1"/>
        <v>2000, Round 1, Pick 7</v>
      </c>
    </row>
    <row r="958">
      <c r="A958" s="14" t="s">
        <v>6836</v>
      </c>
      <c r="B958" s="14">
        <v>2000.0</v>
      </c>
      <c r="C958" s="14" t="s">
        <v>5664</v>
      </c>
      <c r="D958" s="47">
        <v>1.0</v>
      </c>
      <c r="E958" s="47">
        <v>8.0</v>
      </c>
      <c r="F958" s="48" t="s">
        <v>6383</v>
      </c>
      <c r="H958" s="27" t="str">
        <f t="shared" si="1"/>
        <v>2000, Round 1, Pick 8</v>
      </c>
    </row>
    <row r="959">
      <c r="A959" s="14" t="s">
        <v>6837</v>
      </c>
      <c r="B959" s="14">
        <v>2000.0</v>
      </c>
      <c r="C959" s="14" t="s">
        <v>5664</v>
      </c>
      <c r="D959" s="47">
        <v>1.0</v>
      </c>
      <c r="E959" s="47">
        <v>9.0</v>
      </c>
      <c r="F959" s="48" t="s">
        <v>4733</v>
      </c>
      <c r="H959" s="27" t="str">
        <f t="shared" si="1"/>
        <v>2000, Round 1, Pick 9</v>
      </c>
    </row>
    <row r="960">
      <c r="A960" s="14" t="s">
        <v>6838</v>
      </c>
      <c r="B960" s="14">
        <v>2000.0</v>
      </c>
      <c r="C960" s="14" t="s">
        <v>5664</v>
      </c>
      <c r="D960" s="47">
        <v>1.0</v>
      </c>
      <c r="E960" s="47">
        <v>10.0</v>
      </c>
      <c r="F960" s="48" t="s">
        <v>4864</v>
      </c>
      <c r="H960" s="27" t="str">
        <f t="shared" si="1"/>
        <v>2000, Round 1, Pick 10</v>
      </c>
    </row>
    <row r="961">
      <c r="A961" s="14" t="s">
        <v>6839</v>
      </c>
      <c r="B961" s="14">
        <v>2000.0</v>
      </c>
      <c r="C961" s="14" t="s">
        <v>5664</v>
      </c>
      <c r="D961" s="47">
        <v>1.0</v>
      </c>
      <c r="E961" s="47">
        <v>11.0</v>
      </c>
      <c r="F961" s="48" t="s">
        <v>6520</v>
      </c>
      <c r="H961" s="27" t="str">
        <f t="shared" si="1"/>
        <v>2000, Round 1, Pick 11</v>
      </c>
    </row>
    <row r="962">
      <c r="A962" s="14" t="s">
        <v>6840</v>
      </c>
      <c r="B962" s="14">
        <v>2000.0</v>
      </c>
      <c r="C962" s="14" t="s">
        <v>5664</v>
      </c>
      <c r="D962" s="47">
        <v>1.0</v>
      </c>
      <c r="E962" s="47">
        <v>12.0</v>
      </c>
      <c r="F962" s="48" t="s">
        <v>6841</v>
      </c>
      <c r="H962" s="27" t="str">
        <f t="shared" si="1"/>
        <v>2000, Round 1, Pick 12</v>
      </c>
    </row>
    <row r="963">
      <c r="A963" s="14" t="s">
        <v>6842</v>
      </c>
      <c r="B963" s="14">
        <v>2000.0</v>
      </c>
      <c r="C963" s="14" t="s">
        <v>5664</v>
      </c>
      <c r="D963" s="47">
        <v>1.0</v>
      </c>
      <c r="E963" s="47">
        <v>13.0</v>
      </c>
      <c r="F963" s="48" t="s">
        <v>4628</v>
      </c>
      <c r="H963" s="27" t="str">
        <f t="shared" si="1"/>
        <v>2000, Round 1, Pick 13</v>
      </c>
    </row>
    <row r="964">
      <c r="A964" s="14" t="s">
        <v>6843</v>
      </c>
      <c r="B964" s="14">
        <v>2000.0</v>
      </c>
      <c r="C964" s="14" t="s">
        <v>5664</v>
      </c>
      <c r="D964" s="47">
        <v>1.0</v>
      </c>
      <c r="E964" s="47">
        <v>14.0</v>
      </c>
      <c r="F964" s="48" t="s">
        <v>6377</v>
      </c>
      <c r="H964" s="27" t="str">
        <f t="shared" si="1"/>
        <v>2000, Round 1, Pick 14</v>
      </c>
    </row>
    <row r="965">
      <c r="A965" s="14" t="s">
        <v>6844</v>
      </c>
      <c r="B965" s="14">
        <v>2000.0</v>
      </c>
      <c r="C965" s="14" t="s">
        <v>5664</v>
      </c>
      <c r="D965" s="47">
        <v>1.0</v>
      </c>
      <c r="E965" s="47">
        <v>15.0</v>
      </c>
      <c r="F965" s="48" t="s">
        <v>4648</v>
      </c>
      <c r="H965" s="27" t="str">
        <f t="shared" si="1"/>
        <v>2000, Round 1, Pick 15</v>
      </c>
    </row>
    <row r="966">
      <c r="A966" s="14" t="s">
        <v>6845</v>
      </c>
      <c r="B966" s="14">
        <v>2000.0</v>
      </c>
      <c r="C966" s="14" t="s">
        <v>5664</v>
      </c>
      <c r="D966" s="47">
        <v>1.0</v>
      </c>
      <c r="E966" s="47">
        <v>16.0</v>
      </c>
      <c r="F966" s="48" t="s">
        <v>6424</v>
      </c>
      <c r="H966" s="27" t="str">
        <f t="shared" si="1"/>
        <v>2000, Round 1, Pick 16</v>
      </c>
    </row>
    <row r="967">
      <c r="A967" s="14" t="s">
        <v>6846</v>
      </c>
      <c r="B967" s="14">
        <v>2000.0</v>
      </c>
      <c r="C967" s="14" t="s">
        <v>5680</v>
      </c>
      <c r="D967" s="47">
        <v>2.0</v>
      </c>
      <c r="E967" s="47">
        <v>1.0</v>
      </c>
      <c r="F967" s="48" t="s">
        <v>6654</v>
      </c>
      <c r="H967" s="27" t="str">
        <f t="shared" si="1"/>
        <v>2000, Round 2, Pick 1</v>
      </c>
    </row>
    <row r="968">
      <c r="A968" s="14" t="s">
        <v>6847</v>
      </c>
      <c r="B968" s="14">
        <v>2000.0</v>
      </c>
      <c r="C968" s="14" t="s">
        <v>5680</v>
      </c>
      <c r="D968" s="47">
        <v>2.0</v>
      </c>
      <c r="E968" s="47">
        <v>2.0</v>
      </c>
      <c r="F968" s="48" t="s">
        <v>4640</v>
      </c>
      <c r="H968" s="27" t="str">
        <f t="shared" si="1"/>
        <v>2000, Round 2, Pick 2</v>
      </c>
    </row>
    <row r="969">
      <c r="A969" s="14" t="s">
        <v>6848</v>
      </c>
      <c r="B969" s="14">
        <v>2000.0</v>
      </c>
      <c r="C969" s="14" t="s">
        <v>5680</v>
      </c>
      <c r="D969" s="47">
        <v>2.0</v>
      </c>
      <c r="E969" s="47">
        <v>3.0</v>
      </c>
      <c r="F969" s="48" t="s">
        <v>6713</v>
      </c>
      <c r="H969" s="27" t="str">
        <f t="shared" si="1"/>
        <v>2000, Round 2, Pick 3</v>
      </c>
    </row>
    <row r="970">
      <c r="A970" s="14" t="s">
        <v>6849</v>
      </c>
      <c r="B970" s="14">
        <v>2000.0</v>
      </c>
      <c r="C970" s="14" t="s">
        <v>5680</v>
      </c>
      <c r="D970" s="47">
        <v>2.0</v>
      </c>
      <c r="E970" s="47">
        <v>4.0</v>
      </c>
      <c r="F970" s="48" t="s">
        <v>6722</v>
      </c>
      <c r="H970" s="27" t="str">
        <f t="shared" si="1"/>
        <v>2000, Round 2, Pick 4</v>
      </c>
    </row>
    <row r="971">
      <c r="A971" s="14" t="s">
        <v>6850</v>
      </c>
      <c r="B971" s="14">
        <v>2000.0</v>
      </c>
      <c r="C971" s="14" t="s">
        <v>5680</v>
      </c>
      <c r="D971" s="47">
        <v>2.0</v>
      </c>
      <c r="E971" s="47">
        <v>5.0</v>
      </c>
      <c r="F971" s="48" t="s">
        <v>4650</v>
      </c>
      <c r="H971" s="27" t="str">
        <f t="shared" si="1"/>
        <v>2000, Round 2, Pick 5</v>
      </c>
    </row>
    <row r="972">
      <c r="A972" s="14" t="s">
        <v>6851</v>
      </c>
      <c r="B972" s="14">
        <v>2000.0</v>
      </c>
      <c r="C972" s="14" t="s">
        <v>5680</v>
      </c>
      <c r="D972" s="47">
        <v>2.0</v>
      </c>
      <c r="E972" s="47">
        <v>6.0</v>
      </c>
      <c r="F972" s="48" t="s">
        <v>4864</v>
      </c>
      <c r="H972" s="27" t="str">
        <f t="shared" si="1"/>
        <v>2000, Round 2, Pick 6</v>
      </c>
    </row>
    <row r="973">
      <c r="A973" s="14" t="s">
        <v>6852</v>
      </c>
      <c r="B973" s="14">
        <v>2000.0</v>
      </c>
      <c r="C973" s="14" t="s">
        <v>5680</v>
      </c>
      <c r="D973" s="47">
        <v>2.0</v>
      </c>
      <c r="E973" s="47">
        <v>7.0</v>
      </c>
      <c r="F973" s="48" t="s">
        <v>6701</v>
      </c>
      <c r="H973" s="27" t="str">
        <f t="shared" si="1"/>
        <v>2000, Round 2, Pick 7</v>
      </c>
    </row>
    <row r="974">
      <c r="A974" s="14" t="s">
        <v>6853</v>
      </c>
      <c r="B974" s="14">
        <v>2000.0</v>
      </c>
      <c r="C974" s="14" t="s">
        <v>5680</v>
      </c>
      <c r="D974" s="47">
        <v>2.0</v>
      </c>
      <c r="E974" s="47">
        <v>8.0</v>
      </c>
      <c r="F974" s="48" t="s">
        <v>4864</v>
      </c>
      <c r="H974" s="27" t="str">
        <f t="shared" si="1"/>
        <v>2000, Round 2, Pick 8</v>
      </c>
    </row>
    <row r="975">
      <c r="A975" s="14" t="s">
        <v>6854</v>
      </c>
      <c r="B975" s="14">
        <v>2000.0</v>
      </c>
      <c r="C975" s="14" t="s">
        <v>5680</v>
      </c>
      <c r="D975" s="47">
        <v>2.0</v>
      </c>
      <c r="E975" s="47">
        <v>9.0</v>
      </c>
      <c r="F975" s="48" t="s">
        <v>4733</v>
      </c>
      <c r="H975" s="27" t="str">
        <f t="shared" si="1"/>
        <v>2000, Round 2, Pick 9</v>
      </c>
    </row>
    <row r="976">
      <c r="A976" s="14" t="s">
        <v>6855</v>
      </c>
      <c r="B976" s="14">
        <v>2000.0</v>
      </c>
      <c r="C976" s="14" t="s">
        <v>5680</v>
      </c>
      <c r="D976" s="47">
        <v>2.0</v>
      </c>
      <c r="E976" s="47">
        <v>10.0</v>
      </c>
      <c r="F976" s="48" t="s">
        <v>4638</v>
      </c>
      <c r="H976" s="27" t="str">
        <f t="shared" si="1"/>
        <v>2000, Round 2, Pick 10</v>
      </c>
    </row>
    <row r="977">
      <c r="A977" s="14" t="s">
        <v>6856</v>
      </c>
      <c r="B977" s="14">
        <v>2000.0</v>
      </c>
      <c r="C977" s="14" t="s">
        <v>5680</v>
      </c>
      <c r="D977" s="47">
        <v>2.0</v>
      </c>
      <c r="E977" s="47">
        <v>11.0</v>
      </c>
      <c r="F977" s="48" t="s">
        <v>6520</v>
      </c>
      <c r="H977" s="27" t="str">
        <f t="shared" si="1"/>
        <v>2000, Round 2, Pick 11</v>
      </c>
    </row>
    <row r="978">
      <c r="A978" s="14" t="s">
        <v>6857</v>
      </c>
      <c r="B978" s="14">
        <v>2000.0</v>
      </c>
      <c r="C978" s="14" t="s">
        <v>5680</v>
      </c>
      <c r="D978" s="47">
        <v>2.0</v>
      </c>
      <c r="E978" s="47">
        <v>12.0</v>
      </c>
      <c r="F978" s="48" t="s">
        <v>6383</v>
      </c>
      <c r="H978" s="27" t="str">
        <f t="shared" si="1"/>
        <v>2000, Round 2, Pick 12</v>
      </c>
    </row>
    <row r="979">
      <c r="A979" s="14" t="s">
        <v>6858</v>
      </c>
      <c r="B979" s="14">
        <v>2000.0</v>
      </c>
      <c r="C979" s="14" t="s">
        <v>5680</v>
      </c>
      <c r="D979" s="47">
        <v>2.0</v>
      </c>
      <c r="E979" s="47">
        <v>13.0</v>
      </c>
      <c r="F979" s="48" t="s">
        <v>4628</v>
      </c>
      <c r="H979" s="27" t="str">
        <f t="shared" si="1"/>
        <v>2000, Round 2, Pick 13</v>
      </c>
    </row>
    <row r="980">
      <c r="A980" s="14" t="s">
        <v>6859</v>
      </c>
      <c r="B980" s="14">
        <v>2000.0</v>
      </c>
      <c r="C980" s="14" t="s">
        <v>5680</v>
      </c>
      <c r="D980" s="47">
        <v>2.0</v>
      </c>
      <c r="E980" s="47">
        <v>14.0</v>
      </c>
      <c r="F980" s="48" t="s">
        <v>6377</v>
      </c>
      <c r="H980" s="27" t="str">
        <f t="shared" si="1"/>
        <v>2000, Round 2, Pick 14</v>
      </c>
    </row>
    <row r="981">
      <c r="A981" s="14" t="s">
        <v>6860</v>
      </c>
      <c r="B981" s="14">
        <v>2000.0</v>
      </c>
      <c r="C981" s="14" t="s">
        <v>5680</v>
      </c>
      <c r="D981" s="47">
        <v>2.0</v>
      </c>
      <c r="E981" s="47">
        <v>15.0</v>
      </c>
      <c r="F981" s="48" t="s">
        <v>4648</v>
      </c>
      <c r="H981" s="27" t="str">
        <f t="shared" si="1"/>
        <v>2000, Round 2, Pick 15</v>
      </c>
    </row>
    <row r="982">
      <c r="A982" s="14" t="s">
        <v>6861</v>
      </c>
      <c r="B982" s="14">
        <v>2000.0</v>
      </c>
      <c r="C982" s="14" t="s">
        <v>5680</v>
      </c>
      <c r="D982" s="47">
        <v>2.0</v>
      </c>
      <c r="E982" s="47">
        <v>16.0</v>
      </c>
      <c r="F982" s="48" t="s">
        <v>6424</v>
      </c>
      <c r="H982" s="27" t="str">
        <f t="shared" si="1"/>
        <v>2000, Round 2, Pick 16</v>
      </c>
    </row>
    <row r="983">
      <c r="A983" s="14" t="s">
        <v>6862</v>
      </c>
      <c r="B983" s="14">
        <v>2000.0</v>
      </c>
      <c r="C983" s="14" t="s">
        <v>5695</v>
      </c>
      <c r="D983" s="47">
        <v>3.0</v>
      </c>
      <c r="E983" s="47">
        <v>1.0</v>
      </c>
      <c r="F983" s="48" t="s">
        <v>6654</v>
      </c>
      <c r="H983" s="27" t="str">
        <f t="shared" si="1"/>
        <v>2000, Round 3, Pick 1</v>
      </c>
    </row>
    <row r="984">
      <c r="A984" s="14" t="s">
        <v>6863</v>
      </c>
      <c r="B984" s="14">
        <v>2000.0</v>
      </c>
      <c r="C984" s="14" t="s">
        <v>5695</v>
      </c>
      <c r="D984" s="47">
        <v>3.0</v>
      </c>
      <c r="E984" s="47">
        <v>2.0</v>
      </c>
      <c r="F984" s="48" t="s">
        <v>6520</v>
      </c>
      <c r="H984" s="27" t="str">
        <f t="shared" si="1"/>
        <v>2000, Round 3, Pick 2</v>
      </c>
    </row>
    <row r="985">
      <c r="A985" s="14" t="s">
        <v>6864</v>
      </c>
      <c r="B985" s="14">
        <v>2000.0</v>
      </c>
      <c r="C985" s="14" t="s">
        <v>5695</v>
      </c>
      <c r="D985" s="47">
        <v>3.0</v>
      </c>
      <c r="E985" s="47">
        <v>3.0</v>
      </c>
      <c r="F985" s="48" t="s">
        <v>6708</v>
      </c>
      <c r="H985" s="27" t="str">
        <f t="shared" si="1"/>
        <v>2000, Round 3, Pick 3</v>
      </c>
    </row>
    <row r="986">
      <c r="A986" s="14" t="s">
        <v>6865</v>
      </c>
      <c r="B986" s="14">
        <v>2000.0</v>
      </c>
      <c r="C986" s="14" t="s">
        <v>5695</v>
      </c>
      <c r="D986" s="47">
        <v>3.0</v>
      </c>
      <c r="E986" s="47">
        <v>4.0</v>
      </c>
      <c r="F986" s="48" t="s">
        <v>6722</v>
      </c>
      <c r="H986" s="27" t="str">
        <f t="shared" si="1"/>
        <v>2000, Round 3, Pick 4</v>
      </c>
    </row>
    <row r="987">
      <c r="A987" s="14" t="s">
        <v>6866</v>
      </c>
      <c r="B987" s="14">
        <v>2000.0</v>
      </c>
      <c r="C987" s="14" t="s">
        <v>5695</v>
      </c>
      <c r="D987" s="47">
        <v>3.0</v>
      </c>
      <c r="E987" s="47">
        <v>5.0</v>
      </c>
      <c r="F987" s="48" t="s">
        <v>4650</v>
      </c>
      <c r="H987" s="27" t="str">
        <f t="shared" si="1"/>
        <v>2000, Round 3, Pick 5</v>
      </c>
    </row>
    <row r="988">
      <c r="A988" s="14" t="s">
        <v>6867</v>
      </c>
      <c r="B988" s="14">
        <v>2000.0</v>
      </c>
      <c r="C988" s="14" t="s">
        <v>5695</v>
      </c>
      <c r="D988" s="47">
        <v>3.0</v>
      </c>
      <c r="E988" s="47">
        <v>6.0</v>
      </c>
      <c r="F988" s="48" t="s">
        <v>4864</v>
      </c>
      <c r="H988" s="27" t="str">
        <f t="shared" si="1"/>
        <v>2000, Round 3, Pick 6</v>
      </c>
    </row>
    <row r="989">
      <c r="A989" s="14" t="s">
        <v>6868</v>
      </c>
      <c r="B989" s="14">
        <v>2000.0</v>
      </c>
      <c r="C989" s="14" t="s">
        <v>5695</v>
      </c>
      <c r="D989" s="47">
        <v>3.0</v>
      </c>
      <c r="E989" s="47">
        <v>7.0</v>
      </c>
      <c r="F989" s="48" t="s">
        <v>6701</v>
      </c>
      <c r="H989" s="27" t="str">
        <f t="shared" si="1"/>
        <v>2000, Round 3, Pick 7</v>
      </c>
    </row>
    <row r="990">
      <c r="A990" s="14" t="s">
        <v>6869</v>
      </c>
      <c r="B990" s="14">
        <v>2000.0</v>
      </c>
      <c r="C990" s="14" t="s">
        <v>5695</v>
      </c>
      <c r="D990" s="47">
        <v>3.0</v>
      </c>
      <c r="E990" s="47">
        <v>8.0</v>
      </c>
      <c r="F990" s="48" t="s">
        <v>6713</v>
      </c>
      <c r="H990" s="27" t="str">
        <f t="shared" si="1"/>
        <v>2000, Round 3, Pick 8</v>
      </c>
    </row>
    <row r="991">
      <c r="A991" s="14" t="s">
        <v>6870</v>
      </c>
      <c r="B991" s="14">
        <v>2000.0</v>
      </c>
      <c r="C991" s="14" t="s">
        <v>5695</v>
      </c>
      <c r="D991" s="47">
        <v>3.0</v>
      </c>
      <c r="E991" s="47">
        <v>9.0</v>
      </c>
      <c r="F991" s="48" t="s">
        <v>4733</v>
      </c>
      <c r="H991" s="27" t="str">
        <f t="shared" si="1"/>
        <v>2000, Round 3, Pick 9</v>
      </c>
    </row>
    <row r="992">
      <c r="A992" s="14" t="s">
        <v>6871</v>
      </c>
      <c r="B992" s="14">
        <v>2000.0</v>
      </c>
      <c r="C992" s="14" t="s">
        <v>5695</v>
      </c>
      <c r="D992" s="47">
        <v>3.0</v>
      </c>
      <c r="E992" s="47">
        <v>10.0</v>
      </c>
      <c r="F992" s="48" t="s">
        <v>4638</v>
      </c>
      <c r="H992" s="27" t="str">
        <f t="shared" si="1"/>
        <v>2000, Round 3, Pick 10</v>
      </c>
    </row>
    <row r="993">
      <c r="A993" s="14" t="s">
        <v>6872</v>
      </c>
      <c r="B993" s="14">
        <v>2000.0</v>
      </c>
      <c r="C993" s="14" t="s">
        <v>5695</v>
      </c>
      <c r="D993" s="47">
        <v>3.0</v>
      </c>
      <c r="E993" s="47">
        <v>11.0</v>
      </c>
      <c r="F993" s="48" t="s">
        <v>6520</v>
      </c>
      <c r="H993" s="27" t="str">
        <f t="shared" si="1"/>
        <v>2000, Round 3, Pick 11</v>
      </c>
    </row>
    <row r="994">
      <c r="A994" s="14" t="s">
        <v>6873</v>
      </c>
      <c r="B994" s="14">
        <v>2000.0</v>
      </c>
      <c r="C994" s="14" t="s">
        <v>5695</v>
      </c>
      <c r="D994" s="47">
        <v>3.0</v>
      </c>
      <c r="E994" s="47">
        <v>12.0</v>
      </c>
      <c r="F994" s="48" t="s">
        <v>6383</v>
      </c>
      <c r="H994" s="27" t="str">
        <f t="shared" si="1"/>
        <v>2000, Round 3, Pick 12</v>
      </c>
    </row>
    <row r="995">
      <c r="A995" s="14" t="s">
        <v>6874</v>
      </c>
      <c r="B995" s="14">
        <v>2000.0</v>
      </c>
      <c r="C995" s="14" t="s">
        <v>5695</v>
      </c>
      <c r="D995" s="47">
        <v>3.0</v>
      </c>
      <c r="E995" s="47">
        <v>13.0</v>
      </c>
      <c r="F995" s="48" t="s">
        <v>4628</v>
      </c>
      <c r="H995" s="27" t="str">
        <f t="shared" si="1"/>
        <v>2000, Round 3, Pick 13</v>
      </c>
    </row>
    <row r="996">
      <c r="A996" s="14" t="s">
        <v>6875</v>
      </c>
      <c r="B996" s="14">
        <v>2000.0</v>
      </c>
      <c r="C996" s="14" t="s">
        <v>5695</v>
      </c>
      <c r="D996" s="47">
        <v>3.0</v>
      </c>
      <c r="E996" s="47">
        <v>14.0</v>
      </c>
      <c r="F996" s="48" t="s">
        <v>6377</v>
      </c>
      <c r="H996" s="27" t="str">
        <f t="shared" si="1"/>
        <v>2000, Round 3, Pick 14</v>
      </c>
    </row>
    <row r="997">
      <c r="A997" s="14" t="s">
        <v>6876</v>
      </c>
      <c r="B997" s="14">
        <v>2000.0</v>
      </c>
      <c r="C997" s="14" t="s">
        <v>5695</v>
      </c>
      <c r="D997" s="47">
        <v>3.0</v>
      </c>
      <c r="E997" s="47">
        <v>15.0</v>
      </c>
      <c r="F997" s="48" t="s">
        <v>4648</v>
      </c>
      <c r="H997" s="27" t="str">
        <f t="shared" si="1"/>
        <v>2000, Round 3, Pick 15</v>
      </c>
    </row>
    <row r="998">
      <c r="A998" s="14" t="s">
        <v>6877</v>
      </c>
      <c r="B998" s="14">
        <v>2000.0</v>
      </c>
      <c r="C998" s="14" t="s">
        <v>5695</v>
      </c>
      <c r="D998" s="47">
        <v>3.0</v>
      </c>
      <c r="E998" s="47">
        <v>16.0</v>
      </c>
      <c r="F998" s="48" t="s">
        <v>6424</v>
      </c>
      <c r="H998" s="27" t="str">
        <f t="shared" si="1"/>
        <v>2000, Round 3, Pick 16</v>
      </c>
    </row>
    <row r="999">
      <c r="A999" s="14" t="s">
        <v>6878</v>
      </c>
      <c r="B999" s="14">
        <v>2000.0</v>
      </c>
      <c r="C999" s="14" t="s">
        <v>6749</v>
      </c>
      <c r="D999" s="47">
        <v>4.0</v>
      </c>
      <c r="E999" s="47">
        <v>1.0</v>
      </c>
      <c r="F999" s="48" t="s">
        <v>6654</v>
      </c>
      <c r="H999" s="27" t="str">
        <f t="shared" si="1"/>
        <v>2000, Round 4, Pick 1</v>
      </c>
    </row>
    <row r="1000">
      <c r="A1000" s="14" t="s">
        <v>6879</v>
      </c>
      <c r="B1000" s="14">
        <v>2000.0</v>
      </c>
      <c r="C1000" s="14" t="s">
        <v>6749</v>
      </c>
      <c r="D1000" s="47">
        <v>4.0</v>
      </c>
      <c r="E1000" s="47">
        <v>2.0</v>
      </c>
      <c r="F1000" s="48" t="s">
        <v>4638</v>
      </c>
      <c r="H1000" s="27" t="str">
        <f t="shared" si="1"/>
        <v>2000, Round 4, Pick 2</v>
      </c>
    </row>
    <row r="1001">
      <c r="A1001" s="14" t="s">
        <v>6880</v>
      </c>
      <c r="B1001" s="14">
        <v>2000.0</v>
      </c>
      <c r="C1001" s="14" t="s">
        <v>6749</v>
      </c>
      <c r="D1001" s="47">
        <v>4.0</v>
      </c>
      <c r="E1001" s="47">
        <v>3.0</v>
      </c>
      <c r="F1001" s="48" t="s">
        <v>6708</v>
      </c>
      <c r="H1001" s="27" t="str">
        <f t="shared" si="1"/>
        <v>2000, Round 4, Pick 3</v>
      </c>
    </row>
    <row r="1002">
      <c r="A1002" s="14" t="s">
        <v>6881</v>
      </c>
      <c r="B1002" s="14">
        <v>2000.0</v>
      </c>
      <c r="C1002" s="14" t="s">
        <v>6749</v>
      </c>
      <c r="D1002" s="47">
        <v>4.0</v>
      </c>
      <c r="E1002" s="47">
        <v>4.0</v>
      </c>
      <c r="F1002" s="48" t="s">
        <v>6722</v>
      </c>
      <c r="H1002" s="27" t="str">
        <f t="shared" si="1"/>
        <v>2000, Round 4, Pick 4</v>
      </c>
    </row>
    <row r="1003">
      <c r="A1003" s="14" t="s">
        <v>6882</v>
      </c>
      <c r="B1003" s="14">
        <v>2000.0</v>
      </c>
      <c r="C1003" s="14" t="s">
        <v>6749</v>
      </c>
      <c r="D1003" s="47">
        <v>4.0</v>
      </c>
      <c r="E1003" s="47">
        <v>5.0</v>
      </c>
      <c r="F1003" s="48" t="s">
        <v>4650</v>
      </c>
      <c r="H1003" s="27" t="str">
        <f t="shared" si="1"/>
        <v>2000, Round 4, Pick 5</v>
      </c>
    </row>
    <row r="1004">
      <c r="A1004" s="14" t="s">
        <v>6883</v>
      </c>
      <c r="B1004" s="14">
        <v>2000.0</v>
      </c>
      <c r="C1004" s="14" t="s">
        <v>6749</v>
      </c>
      <c r="D1004" s="47">
        <v>4.0</v>
      </c>
      <c r="E1004" s="47">
        <v>6.0</v>
      </c>
      <c r="F1004" s="48" t="s">
        <v>4864</v>
      </c>
      <c r="H1004" s="27" t="str">
        <f t="shared" si="1"/>
        <v>2000, Round 4, Pick 6</v>
      </c>
    </row>
    <row r="1005">
      <c r="A1005" s="14" t="s">
        <v>6884</v>
      </c>
      <c r="B1005" s="14">
        <v>2000.0</v>
      </c>
      <c r="C1005" s="14" t="s">
        <v>6749</v>
      </c>
      <c r="D1005" s="47">
        <v>4.0</v>
      </c>
      <c r="E1005" s="47">
        <v>7.0</v>
      </c>
      <c r="F1005" s="48" t="s">
        <v>6701</v>
      </c>
      <c r="H1005" s="27" t="str">
        <f t="shared" si="1"/>
        <v>2000, Round 4, Pick 7</v>
      </c>
    </row>
    <row r="1006">
      <c r="A1006" s="14" t="s">
        <v>6885</v>
      </c>
      <c r="B1006" s="14">
        <v>2000.0</v>
      </c>
      <c r="C1006" s="14" t="s">
        <v>6749</v>
      </c>
      <c r="D1006" s="47">
        <v>4.0</v>
      </c>
      <c r="E1006" s="47">
        <v>8.0</v>
      </c>
      <c r="F1006" s="48" t="s">
        <v>4864</v>
      </c>
      <c r="H1006" s="27" t="str">
        <f t="shared" si="1"/>
        <v>2000, Round 4, Pick 8</v>
      </c>
    </row>
    <row r="1007">
      <c r="A1007" s="14" t="s">
        <v>6886</v>
      </c>
      <c r="B1007" s="14">
        <v>2000.0</v>
      </c>
      <c r="C1007" s="14" t="s">
        <v>6749</v>
      </c>
      <c r="D1007" s="47">
        <v>4.0</v>
      </c>
      <c r="E1007" s="47">
        <v>9.0</v>
      </c>
      <c r="F1007" s="48" t="s">
        <v>4733</v>
      </c>
      <c r="H1007" s="27" t="str">
        <f t="shared" si="1"/>
        <v>2000, Round 4, Pick 9</v>
      </c>
    </row>
    <row r="1008">
      <c r="A1008" s="14" t="s">
        <v>6887</v>
      </c>
      <c r="B1008" s="14">
        <v>2000.0</v>
      </c>
      <c r="C1008" s="14" t="s">
        <v>6749</v>
      </c>
      <c r="D1008" s="47">
        <v>4.0</v>
      </c>
      <c r="E1008" s="47">
        <v>10.0</v>
      </c>
      <c r="F1008" s="48" t="s">
        <v>4638</v>
      </c>
      <c r="H1008" s="27" t="str">
        <f t="shared" si="1"/>
        <v>2000, Round 4, Pick 10</v>
      </c>
    </row>
    <row r="1009">
      <c r="A1009" s="14" t="s">
        <v>6888</v>
      </c>
      <c r="B1009" s="14">
        <v>2000.0</v>
      </c>
      <c r="C1009" s="14" t="s">
        <v>6749</v>
      </c>
      <c r="D1009" s="47">
        <v>4.0</v>
      </c>
      <c r="E1009" s="47">
        <v>11.0</v>
      </c>
      <c r="F1009" s="48" t="s">
        <v>6520</v>
      </c>
      <c r="H1009" s="27" t="str">
        <f t="shared" si="1"/>
        <v>2000, Round 4, Pick 11</v>
      </c>
    </row>
    <row r="1010">
      <c r="A1010" s="14" t="s">
        <v>6889</v>
      </c>
      <c r="B1010" s="14">
        <v>2000.0</v>
      </c>
      <c r="C1010" s="14" t="s">
        <v>6749</v>
      </c>
      <c r="D1010" s="47">
        <v>4.0</v>
      </c>
      <c r="E1010" s="47">
        <v>12.0</v>
      </c>
      <c r="F1010" s="48" t="s">
        <v>6383</v>
      </c>
      <c r="H1010" s="27" t="str">
        <f t="shared" si="1"/>
        <v>2000, Round 4, Pick 12</v>
      </c>
    </row>
    <row r="1011">
      <c r="A1011" s="14" t="s">
        <v>6890</v>
      </c>
      <c r="B1011" s="14">
        <v>2000.0</v>
      </c>
      <c r="C1011" s="14" t="s">
        <v>6749</v>
      </c>
      <c r="D1011" s="47">
        <v>4.0</v>
      </c>
      <c r="E1011" s="47">
        <v>13.0</v>
      </c>
      <c r="F1011" s="48" t="s">
        <v>4628</v>
      </c>
      <c r="H1011" s="27" t="str">
        <f t="shared" si="1"/>
        <v>2000, Round 4, Pick 13</v>
      </c>
    </row>
    <row r="1012">
      <c r="A1012" s="14" t="s">
        <v>6891</v>
      </c>
      <c r="B1012" s="14">
        <v>2000.0</v>
      </c>
      <c r="C1012" s="14" t="s">
        <v>6749</v>
      </c>
      <c r="D1012" s="47">
        <v>4.0</v>
      </c>
      <c r="E1012" s="47">
        <v>14.0</v>
      </c>
      <c r="F1012" s="48" t="s">
        <v>6377</v>
      </c>
      <c r="H1012" s="27" t="str">
        <f t="shared" si="1"/>
        <v>2000, Round 4, Pick 14</v>
      </c>
    </row>
    <row r="1013">
      <c r="A1013" s="14" t="s">
        <v>6892</v>
      </c>
      <c r="B1013" s="14">
        <v>2000.0</v>
      </c>
      <c r="C1013" s="14" t="s">
        <v>6749</v>
      </c>
      <c r="D1013" s="47">
        <v>4.0</v>
      </c>
      <c r="E1013" s="47">
        <v>15.0</v>
      </c>
      <c r="F1013" s="48" t="s">
        <v>4648</v>
      </c>
      <c r="H1013" s="27" t="str">
        <f t="shared" si="1"/>
        <v>2000, Round 4, Pick 15</v>
      </c>
    </row>
    <row r="1014">
      <c r="A1014" s="14" t="s">
        <v>6893</v>
      </c>
      <c r="B1014" s="14">
        <v>2000.0</v>
      </c>
      <c r="C1014" s="14" t="s">
        <v>6749</v>
      </c>
      <c r="D1014" s="47">
        <v>4.0</v>
      </c>
      <c r="E1014" s="47">
        <v>16.0</v>
      </c>
      <c r="F1014" s="48" t="s">
        <v>6424</v>
      </c>
      <c r="H1014" s="27" t="str">
        <f t="shared" si="1"/>
        <v>2000, Round 4, Pick 16</v>
      </c>
    </row>
    <row r="1015">
      <c r="A1015" s="14" t="s">
        <v>6894</v>
      </c>
      <c r="B1015" s="14">
        <v>1999.0</v>
      </c>
      <c r="C1015" s="14" t="s">
        <v>5664</v>
      </c>
      <c r="D1015" s="47">
        <v>1.0</v>
      </c>
      <c r="E1015" s="47">
        <v>1.0</v>
      </c>
      <c r="F1015" s="48" t="s">
        <v>4640</v>
      </c>
      <c r="H1015" s="27" t="str">
        <f t="shared" si="1"/>
        <v>1999, Round 1, Pick 1</v>
      </c>
    </row>
    <row r="1016">
      <c r="A1016" s="14" t="s">
        <v>6895</v>
      </c>
      <c r="B1016" s="14">
        <v>1999.0</v>
      </c>
      <c r="C1016" s="14" t="s">
        <v>5664</v>
      </c>
      <c r="D1016" s="47">
        <v>1.0</v>
      </c>
      <c r="E1016" s="47">
        <v>2.0</v>
      </c>
      <c r="F1016" s="48" t="s">
        <v>6377</v>
      </c>
      <c r="H1016" s="27" t="str">
        <f t="shared" si="1"/>
        <v>1999, Round 1, Pick 2</v>
      </c>
    </row>
    <row r="1017">
      <c r="A1017" s="14" t="s">
        <v>6896</v>
      </c>
      <c r="B1017" s="14">
        <v>1999.0</v>
      </c>
      <c r="C1017" s="14" t="s">
        <v>5664</v>
      </c>
      <c r="D1017" s="47">
        <v>1.0</v>
      </c>
      <c r="E1017" s="47">
        <v>3.0</v>
      </c>
      <c r="F1017" s="48" t="s">
        <v>6708</v>
      </c>
      <c r="H1017" s="27" t="str">
        <f t="shared" si="1"/>
        <v>1999, Round 1, Pick 3</v>
      </c>
    </row>
    <row r="1018">
      <c r="A1018" s="14" t="s">
        <v>6897</v>
      </c>
      <c r="B1018" s="14">
        <v>1999.0</v>
      </c>
      <c r="C1018" s="14" t="s">
        <v>5664</v>
      </c>
      <c r="D1018" s="47">
        <v>1.0</v>
      </c>
      <c r="E1018" s="47">
        <v>4.0</v>
      </c>
      <c r="F1018" s="48" t="s">
        <v>4648</v>
      </c>
      <c r="H1018" s="27" t="str">
        <f t="shared" si="1"/>
        <v>1999, Round 1, Pick 4</v>
      </c>
    </row>
    <row r="1019">
      <c r="A1019" s="14" t="s">
        <v>6898</v>
      </c>
      <c r="B1019" s="14">
        <v>1999.0</v>
      </c>
      <c r="C1019" s="14" t="s">
        <v>5664</v>
      </c>
      <c r="D1019" s="47">
        <v>1.0</v>
      </c>
      <c r="E1019" s="47">
        <v>5.0</v>
      </c>
      <c r="F1019" s="48" t="s">
        <v>6383</v>
      </c>
      <c r="H1019" s="27" t="str">
        <f t="shared" si="1"/>
        <v>1999, Round 1, Pick 5</v>
      </c>
    </row>
    <row r="1020">
      <c r="A1020" s="14" t="s">
        <v>6899</v>
      </c>
      <c r="B1020" s="14">
        <v>1999.0</v>
      </c>
      <c r="C1020" s="14" t="s">
        <v>5664</v>
      </c>
      <c r="D1020" s="47">
        <v>1.0</v>
      </c>
      <c r="E1020" s="47">
        <v>6.0</v>
      </c>
      <c r="F1020" s="48" t="s">
        <v>4628</v>
      </c>
      <c r="H1020" s="27" t="str">
        <f t="shared" si="1"/>
        <v>1999, Round 1, Pick 6</v>
      </c>
    </row>
    <row r="1021">
      <c r="A1021" s="14" t="s">
        <v>6900</v>
      </c>
      <c r="B1021" s="14">
        <v>1999.0</v>
      </c>
      <c r="C1021" s="14" t="s">
        <v>5664</v>
      </c>
      <c r="D1021" s="47">
        <v>1.0</v>
      </c>
      <c r="E1021" s="47">
        <v>7.0</v>
      </c>
      <c r="F1021" s="48" t="s">
        <v>4864</v>
      </c>
      <c r="H1021" s="27" t="str">
        <f t="shared" si="1"/>
        <v>1999, Round 1, Pick 7</v>
      </c>
    </row>
    <row r="1022">
      <c r="A1022" s="14" t="s">
        <v>6901</v>
      </c>
      <c r="B1022" s="14">
        <v>1999.0</v>
      </c>
      <c r="C1022" s="14" t="s">
        <v>5664</v>
      </c>
      <c r="D1022" s="47">
        <v>1.0</v>
      </c>
      <c r="E1022" s="47">
        <v>8.0</v>
      </c>
      <c r="F1022" s="48" t="s">
        <v>6722</v>
      </c>
      <c r="H1022" s="27" t="str">
        <f t="shared" si="1"/>
        <v>1999, Round 1, Pick 8</v>
      </c>
    </row>
    <row r="1023">
      <c r="A1023" s="14" t="s">
        <v>6902</v>
      </c>
      <c r="B1023" s="14">
        <v>1999.0</v>
      </c>
      <c r="C1023" s="14" t="s">
        <v>5664</v>
      </c>
      <c r="D1023" s="47">
        <v>1.0</v>
      </c>
      <c r="E1023" s="47">
        <v>9.0</v>
      </c>
      <c r="F1023" s="48" t="s">
        <v>6520</v>
      </c>
      <c r="H1023" s="27" t="str">
        <f t="shared" si="1"/>
        <v>1999, Round 1, Pick 9</v>
      </c>
    </row>
    <row r="1024">
      <c r="A1024" s="14" t="s">
        <v>6903</v>
      </c>
      <c r="B1024" s="14">
        <v>1999.0</v>
      </c>
      <c r="C1024" s="14" t="s">
        <v>5664</v>
      </c>
      <c r="D1024" s="47">
        <v>1.0</v>
      </c>
      <c r="E1024" s="47">
        <v>10.0</v>
      </c>
      <c r="F1024" s="48" t="s">
        <v>4650</v>
      </c>
      <c r="H1024" s="27" t="str">
        <f t="shared" si="1"/>
        <v>1999, Round 1, Pick 10</v>
      </c>
    </row>
    <row r="1025">
      <c r="A1025" s="14" t="s">
        <v>6904</v>
      </c>
      <c r="B1025" s="14">
        <v>1999.0</v>
      </c>
      <c r="C1025" s="14" t="s">
        <v>5664</v>
      </c>
      <c r="D1025" s="47">
        <v>1.0</v>
      </c>
      <c r="E1025" s="47">
        <v>11.0</v>
      </c>
      <c r="F1025" s="48" t="s">
        <v>6654</v>
      </c>
      <c r="H1025" s="27" t="str">
        <f t="shared" si="1"/>
        <v>1999, Round 1, Pick 11</v>
      </c>
    </row>
    <row r="1026">
      <c r="A1026" s="14" t="s">
        <v>6905</v>
      </c>
      <c r="B1026" s="14">
        <v>1999.0</v>
      </c>
      <c r="C1026" s="14" t="s">
        <v>5664</v>
      </c>
      <c r="D1026" s="47">
        <v>1.0</v>
      </c>
      <c r="E1026" s="47">
        <v>12.0</v>
      </c>
      <c r="F1026" s="48" t="s">
        <v>6424</v>
      </c>
      <c r="H1026" s="27" t="str">
        <f t="shared" si="1"/>
        <v>1999, Round 1, Pick 12</v>
      </c>
    </row>
    <row r="1027">
      <c r="A1027" s="14" t="s">
        <v>6906</v>
      </c>
      <c r="B1027" s="14">
        <v>1999.0</v>
      </c>
      <c r="C1027" s="14" t="s">
        <v>5680</v>
      </c>
      <c r="D1027" s="47">
        <v>2.0</v>
      </c>
      <c r="E1027" s="47">
        <v>1.0</v>
      </c>
      <c r="F1027" s="48" t="s">
        <v>4640</v>
      </c>
      <c r="H1027" s="27" t="str">
        <f t="shared" si="1"/>
        <v>1999, Round 2, Pick 1</v>
      </c>
    </row>
    <row r="1028">
      <c r="A1028" s="14" t="s">
        <v>6907</v>
      </c>
      <c r="B1028" s="14">
        <v>1999.0</v>
      </c>
      <c r="C1028" s="14" t="s">
        <v>5680</v>
      </c>
      <c r="D1028" s="47">
        <v>2.0</v>
      </c>
      <c r="E1028" s="47">
        <v>2.0</v>
      </c>
      <c r="F1028" s="48" t="s">
        <v>6377</v>
      </c>
      <c r="H1028" s="27" t="str">
        <f t="shared" si="1"/>
        <v>1999, Round 2, Pick 2</v>
      </c>
    </row>
    <row r="1029">
      <c r="A1029" s="14" t="s">
        <v>6908</v>
      </c>
      <c r="B1029" s="14">
        <v>1999.0</v>
      </c>
      <c r="C1029" s="14" t="s">
        <v>5680</v>
      </c>
      <c r="D1029" s="47">
        <v>2.0</v>
      </c>
      <c r="E1029" s="47">
        <v>3.0</v>
      </c>
      <c r="F1029" s="48" t="s">
        <v>6708</v>
      </c>
      <c r="H1029" s="27" t="str">
        <f t="shared" si="1"/>
        <v>1999, Round 2, Pick 3</v>
      </c>
    </row>
    <row r="1030">
      <c r="A1030" s="14" t="s">
        <v>6909</v>
      </c>
      <c r="B1030" s="14">
        <v>1999.0</v>
      </c>
      <c r="C1030" s="14" t="s">
        <v>5680</v>
      </c>
      <c r="D1030" s="47">
        <v>2.0</v>
      </c>
      <c r="E1030" s="47">
        <v>4.0</v>
      </c>
      <c r="F1030" s="48" t="s">
        <v>4648</v>
      </c>
      <c r="H1030" s="27" t="str">
        <f t="shared" si="1"/>
        <v>1999, Round 2, Pick 4</v>
      </c>
    </row>
    <row r="1031">
      <c r="A1031" s="14" t="s">
        <v>6910</v>
      </c>
      <c r="B1031" s="14">
        <v>1999.0</v>
      </c>
      <c r="C1031" s="14" t="s">
        <v>5680</v>
      </c>
      <c r="D1031" s="47">
        <v>2.0</v>
      </c>
      <c r="E1031" s="47">
        <v>5.0</v>
      </c>
      <c r="F1031" s="48" t="s">
        <v>6383</v>
      </c>
      <c r="H1031" s="27" t="str">
        <f t="shared" si="1"/>
        <v>1999, Round 2, Pick 5</v>
      </c>
    </row>
    <row r="1032">
      <c r="A1032" s="14" t="s">
        <v>6911</v>
      </c>
      <c r="B1032" s="14">
        <v>1999.0</v>
      </c>
      <c r="C1032" s="14" t="s">
        <v>5680</v>
      </c>
      <c r="D1032" s="47">
        <v>2.0</v>
      </c>
      <c r="E1032" s="47">
        <v>6.0</v>
      </c>
      <c r="F1032" s="48" t="s">
        <v>4628</v>
      </c>
      <c r="H1032" s="27" t="str">
        <f t="shared" si="1"/>
        <v>1999, Round 2, Pick 6</v>
      </c>
    </row>
    <row r="1033">
      <c r="A1033" s="14" t="s">
        <v>6912</v>
      </c>
      <c r="B1033" s="14">
        <v>1999.0</v>
      </c>
      <c r="C1033" s="14" t="s">
        <v>5680</v>
      </c>
      <c r="D1033" s="47">
        <v>2.0</v>
      </c>
      <c r="E1033" s="47">
        <v>7.0</v>
      </c>
      <c r="F1033" s="48" t="s">
        <v>4864</v>
      </c>
      <c r="H1033" s="27" t="str">
        <f t="shared" si="1"/>
        <v>1999, Round 2, Pick 7</v>
      </c>
    </row>
    <row r="1034">
      <c r="A1034" s="14" t="s">
        <v>6913</v>
      </c>
      <c r="B1034" s="14">
        <v>1999.0</v>
      </c>
      <c r="C1034" s="14" t="s">
        <v>5680</v>
      </c>
      <c r="D1034" s="47">
        <v>2.0</v>
      </c>
      <c r="E1034" s="47">
        <v>8.0</v>
      </c>
      <c r="F1034" s="48" t="s">
        <v>6722</v>
      </c>
      <c r="H1034" s="27" t="str">
        <f t="shared" si="1"/>
        <v>1999, Round 2, Pick 8</v>
      </c>
    </row>
    <row r="1035">
      <c r="A1035" s="14" t="s">
        <v>6914</v>
      </c>
      <c r="B1035" s="14">
        <v>1999.0</v>
      </c>
      <c r="C1035" s="14" t="s">
        <v>5680</v>
      </c>
      <c r="D1035" s="47">
        <v>2.0</v>
      </c>
      <c r="E1035" s="47">
        <v>9.0</v>
      </c>
      <c r="F1035" s="48" t="s">
        <v>6520</v>
      </c>
      <c r="H1035" s="27" t="str">
        <f t="shared" si="1"/>
        <v>1999, Round 2, Pick 9</v>
      </c>
    </row>
    <row r="1036">
      <c r="A1036" s="14" t="s">
        <v>6915</v>
      </c>
      <c r="B1036" s="14">
        <v>1999.0</v>
      </c>
      <c r="C1036" s="14" t="s">
        <v>5680</v>
      </c>
      <c r="D1036" s="47">
        <v>2.0</v>
      </c>
      <c r="E1036" s="47">
        <v>10.0</v>
      </c>
      <c r="F1036" s="48" t="s">
        <v>4650</v>
      </c>
      <c r="H1036" s="27" t="str">
        <f t="shared" si="1"/>
        <v>1999, Round 2, Pick 10</v>
      </c>
    </row>
    <row r="1037">
      <c r="A1037" s="14" t="s">
        <v>6916</v>
      </c>
      <c r="B1037" s="14">
        <v>1999.0</v>
      </c>
      <c r="C1037" s="14" t="s">
        <v>5680</v>
      </c>
      <c r="D1037" s="47">
        <v>2.0</v>
      </c>
      <c r="E1037" s="47">
        <v>11.0</v>
      </c>
      <c r="F1037" s="48" t="s">
        <v>6654</v>
      </c>
      <c r="H1037" s="27" t="str">
        <f t="shared" si="1"/>
        <v>1999, Round 2, Pick 11</v>
      </c>
    </row>
    <row r="1038">
      <c r="A1038" s="14" t="s">
        <v>6917</v>
      </c>
      <c r="B1038" s="14">
        <v>1999.0</v>
      </c>
      <c r="C1038" s="14" t="s">
        <v>5680</v>
      </c>
      <c r="D1038" s="47">
        <v>2.0</v>
      </c>
      <c r="E1038" s="47">
        <v>12.0</v>
      </c>
      <c r="F1038" s="48" t="s">
        <v>6424</v>
      </c>
      <c r="H1038" s="27" t="str">
        <f t="shared" si="1"/>
        <v>1999, Round 2, Pick 12</v>
      </c>
    </row>
    <row r="1039">
      <c r="A1039" s="14" t="s">
        <v>6918</v>
      </c>
      <c r="B1039" s="14">
        <v>1999.0</v>
      </c>
      <c r="C1039" s="14" t="s">
        <v>5695</v>
      </c>
      <c r="D1039" s="47">
        <v>3.0</v>
      </c>
      <c r="E1039" s="47">
        <v>1.0</v>
      </c>
      <c r="F1039" s="48" t="s">
        <v>4640</v>
      </c>
      <c r="H1039" s="27" t="str">
        <f t="shared" si="1"/>
        <v>1999, Round 3, Pick 1</v>
      </c>
    </row>
    <row r="1040">
      <c r="A1040" s="14" t="s">
        <v>6919</v>
      </c>
      <c r="B1040" s="14">
        <v>1999.0</v>
      </c>
      <c r="C1040" s="14" t="s">
        <v>5695</v>
      </c>
      <c r="D1040" s="47">
        <v>3.0</v>
      </c>
      <c r="E1040" s="47">
        <v>2.0</v>
      </c>
      <c r="F1040" s="48" t="s">
        <v>6377</v>
      </c>
      <c r="H1040" s="27" t="str">
        <f t="shared" si="1"/>
        <v>1999, Round 3, Pick 2</v>
      </c>
    </row>
    <row r="1041">
      <c r="A1041" s="14" t="s">
        <v>6920</v>
      </c>
      <c r="B1041" s="14">
        <v>1999.0</v>
      </c>
      <c r="C1041" s="14" t="s">
        <v>5695</v>
      </c>
      <c r="D1041" s="47">
        <v>3.0</v>
      </c>
      <c r="E1041" s="47">
        <v>3.0</v>
      </c>
      <c r="F1041" s="48" t="s">
        <v>6708</v>
      </c>
      <c r="H1041" s="27" t="str">
        <f t="shared" si="1"/>
        <v>1999, Round 3, Pick 3</v>
      </c>
    </row>
    <row r="1042">
      <c r="A1042" s="14" t="s">
        <v>6921</v>
      </c>
      <c r="B1042" s="14">
        <v>1999.0</v>
      </c>
      <c r="C1042" s="14" t="s">
        <v>5695</v>
      </c>
      <c r="D1042" s="47">
        <v>3.0</v>
      </c>
      <c r="E1042" s="47">
        <v>4.0</v>
      </c>
      <c r="F1042" s="48" t="s">
        <v>4648</v>
      </c>
      <c r="H1042" s="27" t="str">
        <f t="shared" si="1"/>
        <v>1999, Round 3, Pick 4</v>
      </c>
    </row>
    <row r="1043">
      <c r="A1043" s="14" t="s">
        <v>6922</v>
      </c>
      <c r="B1043" s="14">
        <v>1999.0</v>
      </c>
      <c r="C1043" s="14" t="s">
        <v>5695</v>
      </c>
      <c r="D1043" s="47">
        <v>3.0</v>
      </c>
      <c r="E1043" s="47">
        <v>5.0</v>
      </c>
      <c r="F1043" s="48" t="s">
        <v>6383</v>
      </c>
      <c r="H1043" s="27" t="str">
        <f t="shared" si="1"/>
        <v>1999, Round 3, Pick 5</v>
      </c>
    </row>
    <row r="1044">
      <c r="A1044" s="14" t="s">
        <v>6923</v>
      </c>
      <c r="B1044" s="14">
        <v>1999.0</v>
      </c>
      <c r="C1044" s="14" t="s">
        <v>5695</v>
      </c>
      <c r="D1044" s="47">
        <v>3.0</v>
      </c>
      <c r="E1044" s="47">
        <v>6.0</v>
      </c>
      <c r="F1044" s="48" t="s">
        <v>4628</v>
      </c>
      <c r="H1044" s="27" t="str">
        <f t="shared" si="1"/>
        <v>1999, Round 3, Pick 6</v>
      </c>
    </row>
    <row r="1045">
      <c r="A1045" s="14" t="s">
        <v>6924</v>
      </c>
      <c r="B1045" s="14">
        <v>1999.0</v>
      </c>
      <c r="C1045" s="14" t="s">
        <v>5695</v>
      </c>
      <c r="D1045" s="47">
        <v>3.0</v>
      </c>
      <c r="E1045" s="47">
        <v>7.0</v>
      </c>
      <c r="F1045" s="48" t="s">
        <v>4864</v>
      </c>
      <c r="H1045" s="27" t="str">
        <f t="shared" si="1"/>
        <v>1999, Round 3, Pick 7</v>
      </c>
    </row>
    <row r="1046">
      <c r="A1046" s="14" t="s">
        <v>6925</v>
      </c>
      <c r="B1046" s="14">
        <v>1999.0</v>
      </c>
      <c r="C1046" s="14" t="s">
        <v>5695</v>
      </c>
      <c r="D1046" s="47">
        <v>3.0</v>
      </c>
      <c r="E1046" s="47">
        <v>8.0</v>
      </c>
      <c r="F1046" s="48" t="s">
        <v>6722</v>
      </c>
      <c r="H1046" s="27" t="str">
        <f t="shared" si="1"/>
        <v>1999, Round 3, Pick 8</v>
      </c>
    </row>
    <row r="1047">
      <c r="A1047" s="14" t="s">
        <v>6926</v>
      </c>
      <c r="B1047" s="14">
        <v>1999.0</v>
      </c>
      <c r="C1047" s="14" t="s">
        <v>5695</v>
      </c>
      <c r="D1047" s="47">
        <v>3.0</v>
      </c>
      <c r="E1047" s="47">
        <v>9.0</v>
      </c>
      <c r="F1047" s="48" t="s">
        <v>6520</v>
      </c>
      <c r="H1047" s="27" t="str">
        <f t="shared" si="1"/>
        <v>1999, Round 3, Pick 9</v>
      </c>
    </row>
    <row r="1048">
      <c r="A1048" s="14" t="s">
        <v>6927</v>
      </c>
      <c r="B1048" s="14">
        <v>1999.0</v>
      </c>
      <c r="C1048" s="14" t="s">
        <v>5695</v>
      </c>
      <c r="D1048" s="47">
        <v>3.0</v>
      </c>
      <c r="E1048" s="47">
        <v>10.0</v>
      </c>
      <c r="F1048" s="48" t="s">
        <v>4650</v>
      </c>
      <c r="H1048" s="27" t="str">
        <f t="shared" si="1"/>
        <v>1999, Round 3, Pick 10</v>
      </c>
    </row>
    <row r="1049">
      <c r="A1049" s="14" t="s">
        <v>6928</v>
      </c>
      <c r="B1049" s="14">
        <v>1999.0</v>
      </c>
      <c r="C1049" s="14" t="s">
        <v>5695</v>
      </c>
      <c r="D1049" s="47">
        <v>3.0</v>
      </c>
      <c r="E1049" s="47">
        <v>11.0</v>
      </c>
      <c r="F1049" s="48" t="s">
        <v>6654</v>
      </c>
      <c r="H1049" s="27" t="str">
        <f t="shared" si="1"/>
        <v>1999, Round 3, Pick 11</v>
      </c>
    </row>
    <row r="1050">
      <c r="A1050" s="14" t="s">
        <v>6929</v>
      </c>
      <c r="B1050" s="14">
        <v>1999.0</v>
      </c>
      <c r="C1050" s="14" t="s">
        <v>5695</v>
      </c>
      <c r="D1050" s="47">
        <v>3.0</v>
      </c>
      <c r="E1050" s="47">
        <v>12.0</v>
      </c>
      <c r="F1050" s="48" t="s">
        <v>6424</v>
      </c>
      <c r="H1050" s="27" t="str">
        <f t="shared" si="1"/>
        <v>1999, Round 3, Pick 12</v>
      </c>
    </row>
    <row r="1051">
      <c r="A1051" s="14" t="s">
        <v>6930</v>
      </c>
      <c r="B1051" s="14">
        <v>1999.0</v>
      </c>
      <c r="C1051" s="14" t="s">
        <v>6749</v>
      </c>
      <c r="D1051" s="47">
        <v>4.0</v>
      </c>
      <c r="E1051" s="47">
        <v>1.0</v>
      </c>
      <c r="F1051" s="48" t="s">
        <v>4640</v>
      </c>
      <c r="H1051" s="27" t="str">
        <f t="shared" si="1"/>
        <v>1999, Round 4, Pick 1</v>
      </c>
    </row>
    <row r="1052">
      <c r="A1052" s="14" t="s">
        <v>6931</v>
      </c>
      <c r="B1052" s="14">
        <v>1999.0</v>
      </c>
      <c r="C1052" s="14" t="s">
        <v>6749</v>
      </c>
      <c r="D1052" s="47">
        <v>4.0</v>
      </c>
      <c r="E1052" s="47">
        <v>2.0</v>
      </c>
      <c r="F1052" s="48" t="s">
        <v>6377</v>
      </c>
      <c r="H1052" s="27" t="str">
        <f t="shared" si="1"/>
        <v>1999, Round 4, Pick 2</v>
      </c>
    </row>
    <row r="1053">
      <c r="A1053" s="14" t="s">
        <v>6932</v>
      </c>
      <c r="B1053" s="14">
        <v>1999.0</v>
      </c>
      <c r="C1053" s="14" t="s">
        <v>6749</v>
      </c>
      <c r="D1053" s="47">
        <v>4.0</v>
      </c>
      <c r="E1053" s="47">
        <v>3.0</v>
      </c>
      <c r="F1053" s="48" t="s">
        <v>6708</v>
      </c>
      <c r="H1053" s="27" t="str">
        <f t="shared" si="1"/>
        <v>1999, Round 4, Pick 3</v>
      </c>
    </row>
    <row r="1054">
      <c r="A1054" s="14" t="s">
        <v>6933</v>
      </c>
      <c r="B1054" s="14">
        <v>1999.0</v>
      </c>
      <c r="C1054" s="14" t="s">
        <v>6749</v>
      </c>
      <c r="D1054" s="47">
        <v>4.0</v>
      </c>
      <c r="E1054" s="47">
        <v>4.0</v>
      </c>
      <c r="F1054" s="48" t="s">
        <v>4648</v>
      </c>
      <c r="H1054" s="27" t="str">
        <f t="shared" si="1"/>
        <v>1999, Round 4, Pick 4</v>
      </c>
    </row>
    <row r="1055">
      <c r="A1055" s="14" t="s">
        <v>6934</v>
      </c>
      <c r="B1055" s="14">
        <v>1999.0</v>
      </c>
      <c r="C1055" s="14" t="s">
        <v>6749</v>
      </c>
      <c r="D1055" s="47">
        <v>4.0</v>
      </c>
      <c r="E1055" s="47">
        <v>5.0</v>
      </c>
      <c r="F1055" s="48" t="s">
        <v>6383</v>
      </c>
      <c r="H1055" s="27" t="str">
        <f t="shared" si="1"/>
        <v>1999, Round 4, Pick 5</v>
      </c>
    </row>
    <row r="1056">
      <c r="A1056" s="14" t="s">
        <v>6935</v>
      </c>
      <c r="B1056" s="14">
        <v>1999.0</v>
      </c>
      <c r="C1056" s="14" t="s">
        <v>6749</v>
      </c>
      <c r="D1056" s="47">
        <v>4.0</v>
      </c>
      <c r="E1056" s="47">
        <v>6.0</v>
      </c>
      <c r="F1056" s="48" t="s">
        <v>4628</v>
      </c>
      <c r="H1056" s="27" t="str">
        <f t="shared" si="1"/>
        <v>1999, Round 4, Pick 6</v>
      </c>
    </row>
    <row r="1057">
      <c r="A1057" s="14" t="s">
        <v>6936</v>
      </c>
      <c r="B1057" s="14">
        <v>1999.0</v>
      </c>
      <c r="C1057" s="14" t="s">
        <v>6749</v>
      </c>
      <c r="D1057" s="47">
        <v>4.0</v>
      </c>
      <c r="E1057" s="47">
        <v>7.0</v>
      </c>
      <c r="F1057" s="48" t="s">
        <v>4864</v>
      </c>
      <c r="H1057" s="27" t="str">
        <f t="shared" si="1"/>
        <v>1999, Round 4, Pick 7</v>
      </c>
    </row>
    <row r="1058">
      <c r="A1058" s="14" t="s">
        <v>6937</v>
      </c>
      <c r="B1058" s="14">
        <v>1999.0</v>
      </c>
      <c r="C1058" s="14" t="s">
        <v>6749</v>
      </c>
      <c r="D1058" s="47">
        <v>4.0</v>
      </c>
      <c r="E1058" s="47">
        <v>8.0</v>
      </c>
      <c r="F1058" s="48" t="s">
        <v>6722</v>
      </c>
      <c r="H1058" s="27" t="str">
        <f t="shared" si="1"/>
        <v>1999, Round 4, Pick 8</v>
      </c>
    </row>
    <row r="1059">
      <c r="A1059" s="14" t="s">
        <v>6938</v>
      </c>
      <c r="B1059" s="14">
        <v>1999.0</v>
      </c>
      <c r="C1059" s="14" t="s">
        <v>6749</v>
      </c>
      <c r="D1059" s="47">
        <v>4.0</v>
      </c>
      <c r="E1059" s="47">
        <v>9.0</v>
      </c>
      <c r="F1059" s="48" t="s">
        <v>6520</v>
      </c>
      <c r="H1059" s="27" t="str">
        <f t="shared" si="1"/>
        <v>1999, Round 4, Pick 9</v>
      </c>
    </row>
    <row r="1060">
      <c r="A1060" s="14" t="s">
        <v>6939</v>
      </c>
      <c r="B1060" s="14">
        <v>1999.0</v>
      </c>
      <c r="C1060" s="14" t="s">
        <v>6749</v>
      </c>
      <c r="D1060" s="47">
        <v>4.0</v>
      </c>
      <c r="E1060" s="47">
        <v>10.0</v>
      </c>
      <c r="F1060" s="48" t="s">
        <v>4650</v>
      </c>
      <c r="H1060" s="27" t="str">
        <f t="shared" si="1"/>
        <v>1999, Round 4, Pick 10</v>
      </c>
    </row>
    <row r="1061">
      <c r="A1061" s="14" t="s">
        <v>6940</v>
      </c>
      <c r="B1061" s="14">
        <v>1999.0</v>
      </c>
      <c r="C1061" s="14" t="s">
        <v>6749</v>
      </c>
      <c r="D1061" s="47">
        <v>4.0</v>
      </c>
      <c r="E1061" s="47">
        <v>11.0</v>
      </c>
      <c r="F1061" s="48" t="s">
        <v>6654</v>
      </c>
      <c r="H1061" s="27" t="str">
        <f t="shared" si="1"/>
        <v>1999, Round 4, Pick 11</v>
      </c>
    </row>
    <row r="1062">
      <c r="A1062" s="14" t="s">
        <v>6941</v>
      </c>
      <c r="B1062" s="14">
        <v>1999.0</v>
      </c>
      <c r="C1062" s="14" t="s">
        <v>6749</v>
      </c>
      <c r="D1062" s="47">
        <v>4.0</v>
      </c>
      <c r="E1062" s="47">
        <v>12.0</v>
      </c>
      <c r="F1062" s="48" t="s">
        <v>6424</v>
      </c>
      <c r="H1062" s="27" t="str">
        <f t="shared" si="1"/>
        <v>1999, Round 4, Pick 12</v>
      </c>
    </row>
    <row r="1063">
      <c r="A1063" s="14" t="s">
        <v>6942</v>
      </c>
      <c r="B1063" s="14">
        <v>1999.0</v>
      </c>
      <c r="C1063" s="14" t="s">
        <v>6749</v>
      </c>
      <c r="D1063" s="47">
        <v>4.0</v>
      </c>
      <c r="E1063" s="47">
        <v>13.0</v>
      </c>
      <c r="F1063" s="48" t="s">
        <v>4864</v>
      </c>
      <c r="H1063" s="27" t="str">
        <f t="shared" si="1"/>
        <v>1999, Round 4, Pick 13</v>
      </c>
    </row>
    <row r="1064">
      <c r="A1064" s="14" t="s">
        <v>6943</v>
      </c>
      <c r="B1064" s="14">
        <v>1999.0</v>
      </c>
      <c r="C1064" s="14" t="s">
        <v>6749</v>
      </c>
      <c r="D1064" s="47">
        <v>4.0</v>
      </c>
      <c r="E1064" s="47">
        <v>14.0</v>
      </c>
      <c r="F1064" s="48" t="s">
        <v>6722</v>
      </c>
      <c r="H1064" s="27" t="str">
        <f t="shared" si="1"/>
        <v>1999, Round 4, Pick 14</v>
      </c>
    </row>
    <row r="1065">
      <c r="A1065" s="14" t="s">
        <v>6944</v>
      </c>
      <c r="B1065" s="14">
        <v>1998.0</v>
      </c>
      <c r="C1065" s="14" t="s">
        <v>5664</v>
      </c>
      <c r="D1065" s="47">
        <v>1.0</v>
      </c>
      <c r="E1065" s="47">
        <v>1.0</v>
      </c>
      <c r="F1065" s="48" t="s">
        <v>6708</v>
      </c>
      <c r="H1065" s="27" t="str">
        <f t="shared" si="1"/>
        <v>1998, Round 1, Pick 1</v>
      </c>
    </row>
    <row r="1066">
      <c r="A1066" s="14" t="s">
        <v>6945</v>
      </c>
      <c r="B1066" s="14">
        <v>1998.0</v>
      </c>
      <c r="C1066" s="14" t="s">
        <v>5664</v>
      </c>
      <c r="D1066" s="47">
        <v>1.0</v>
      </c>
      <c r="E1066" s="47">
        <v>2.0</v>
      </c>
      <c r="F1066" s="48" t="s">
        <v>6377</v>
      </c>
      <c r="H1066" s="27" t="str">
        <f t="shared" si="1"/>
        <v>1998, Round 1, Pick 2</v>
      </c>
    </row>
    <row r="1067">
      <c r="A1067" s="14" t="s">
        <v>6946</v>
      </c>
      <c r="B1067" s="14">
        <v>1998.0</v>
      </c>
      <c r="C1067" s="14" t="s">
        <v>5664</v>
      </c>
      <c r="D1067" s="47">
        <v>1.0</v>
      </c>
      <c r="E1067" s="47">
        <v>3.0</v>
      </c>
      <c r="F1067" s="48" t="s">
        <v>4640</v>
      </c>
      <c r="H1067" s="27" t="str">
        <f t="shared" si="1"/>
        <v>1998, Round 1, Pick 3</v>
      </c>
    </row>
    <row r="1068">
      <c r="A1068" s="14" t="s">
        <v>6947</v>
      </c>
      <c r="B1068" s="14">
        <v>1998.0</v>
      </c>
      <c r="C1068" s="14" t="s">
        <v>5664</v>
      </c>
      <c r="D1068" s="47">
        <v>1.0</v>
      </c>
      <c r="E1068" s="47">
        <v>4.0</v>
      </c>
      <c r="F1068" s="48" t="s">
        <v>6383</v>
      </c>
      <c r="H1068" s="27" t="str">
        <f t="shared" si="1"/>
        <v>1998, Round 1, Pick 4</v>
      </c>
    </row>
    <row r="1069">
      <c r="A1069" s="14" t="s">
        <v>6948</v>
      </c>
      <c r="B1069" s="14">
        <v>1998.0</v>
      </c>
      <c r="C1069" s="14" t="s">
        <v>5664</v>
      </c>
      <c r="D1069" s="47">
        <v>1.0</v>
      </c>
      <c r="E1069" s="47">
        <v>5.0</v>
      </c>
      <c r="F1069" s="48" t="s">
        <v>4648</v>
      </c>
      <c r="H1069" s="27" t="str">
        <f t="shared" si="1"/>
        <v>1998, Round 1, Pick 5</v>
      </c>
    </row>
    <row r="1070">
      <c r="A1070" s="14" t="s">
        <v>6949</v>
      </c>
      <c r="B1070" s="14">
        <v>1998.0</v>
      </c>
      <c r="C1070" s="14" t="s">
        <v>5664</v>
      </c>
      <c r="D1070" s="47">
        <v>1.0</v>
      </c>
      <c r="E1070" s="47">
        <v>6.0</v>
      </c>
      <c r="F1070" s="48" t="s">
        <v>6654</v>
      </c>
      <c r="H1070" s="27" t="str">
        <f t="shared" si="1"/>
        <v>1998, Round 1, Pick 6</v>
      </c>
    </row>
    <row r="1071">
      <c r="A1071" s="14" t="s">
        <v>6950</v>
      </c>
      <c r="B1071" s="14">
        <v>1998.0</v>
      </c>
      <c r="C1071" s="14" t="s">
        <v>5664</v>
      </c>
      <c r="D1071" s="47">
        <v>1.0</v>
      </c>
      <c r="E1071" s="47">
        <v>7.0</v>
      </c>
      <c r="F1071" s="48" t="s">
        <v>6520</v>
      </c>
      <c r="H1071" s="27" t="str">
        <f t="shared" si="1"/>
        <v>1998, Round 1, Pick 7</v>
      </c>
    </row>
    <row r="1072">
      <c r="A1072" s="14" t="s">
        <v>6951</v>
      </c>
      <c r="B1072" s="14">
        <v>1998.0</v>
      </c>
      <c r="C1072" s="14" t="s">
        <v>5664</v>
      </c>
      <c r="D1072" s="47">
        <v>1.0</v>
      </c>
      <c r="E1072" s="47">
        <v>8.0</v>
      </c>
      <c r="F1072" s="48" t="s">
        <v>4650</v>
      </c>
      <c r="H1072" s="27" t="str">
        <f t="shared" si="1"/>
        <v>1998, Round 1, Pick 8</v>
      </c>
    </row>
    <row r="1073">
      <c r="A1073" s="14" t="s">
        <v>6952</v>
      </c>
      <c r="B1073" s="14">
        <v>1998.0</v>
      </c>
      <c r="C1073" s="14" t="s">
        <v>5664</v>
      </c>
      <c r="D1073" s="47">
        <v>1.0</v>
      </c>
      <c r="E1073" s="47">
        <v>9.0</v>
      </c>
      <c r="F1073" s="48" t="s">
        <v>4628</v>
      </c>
      <c r="H1073" s="27" t="str">
        <f t="shared" si="1"/>
        <v>1998, Round 1, Pick 9</v>
      </c>
    </row>
    <row r="1074">
      <c r="A1074" s="14" t="s">
        <v>6953</v>
      </c>
      <c r="B1074" s="14">
        <v>1998.0</v>
      </c>
      <c r="C1074" s="14" t="s">
        <v>5664</v>
      </c>
      <c r="D1074" s="47">
        <v>1.0</v>
      </c>
      <c r="E1074" s="47">
        <v>10.0</v>
      </c>
      <c r="F1074" s="48" t="s">
        <v>6424</v>
      </c>
      <c r="H1074" s="27" t="str">
        <f t="shared" si="1"/>
        <v>1998, Round 1, Pick 10</v>
      </c>
    </row>
    <row r="1075">
      <c r="A1075" s="14" t="s">
        <v>6954</v>
      </c>
      <c r="B1075" s="14">
        <v>1998.0</v>
      </c>
      <c r="C1075" s="14" t="s">
        <v>5680</v>
      </c>
      <c r="D1075" s="47">
        <v>2.0</v>
      </c>
      <c r="E1075" s="47">
        <v>1.0</v>
      </c>
      <c r="F1075" s="48" t="s">
        <v>6708</v>
      </c>
      <c r="H1075" s="27" t="str">
        <f t="shared" si="1"/>
        <v>1998, Round 2, Pick 1</v>
      </c>
    </row>
    <row r="1076">
      <c r="A1076" s="14" t="s">
        <v>6955</v>
      </c>
      <c r="B1076" s="14">
        <v>1998.0</v>
      </c>
      <c r="C1076" s="14" t="s">
        <v>5680</v>
      </c>
      <c r="D1076" s="47">
        <v>2.0</v>
      </c>
      <c r="E1076" s="47">
        <v>2.0</v>
      </c>
      <c r="F1076" s="48" t="s">
        <v>6377</v>
      </c>
      <c r="H1076" s="27" t="str">
        <f t="shared" si="1"/>
        <v>1998, Round 2, Pick 2</v>
      </c>
    </row>
    <row r="1077">
      <c r="A1077" s="14" t="s">
        <v>6956</v>
      </c>
      <c r="B1077" s="14">
        <v>1998.0</v>
      </c>
      <c r="C1077" s="14" t="s">
        <v>5680</v>
      </c>
      <c r="D1077" s="47">
        <v>2.0</v>
      </c>
      <c r="E1077" s="47">
        <v>3.0</v>
      </c>
      <c r="F1077" s="48" t="s">
        <v>4640</v>
      </c>
      <c r="H1077" s="27" t="str">
        <f t="shared" si="1"/>
        <v>1998, Round 2, Pick 3</v>
      </c>
    </row>
    <row r="1078">
      <c r="A1078" s="14" t="s">
        <v>6957</v>
      </c>
      <c r="B1078" s="14">
        <v>1998.0</v>
      </c>
      <c r="C1078" s="14" t="s">
        <v>5680</v>
      </c>
      <c r="D1078" s="47">
        <v>2.0</v>
      </c>
      <c r="E1078" s="47">
        <v>4.0</v>
      </c>
      <c r="F1078" s="48" t="s">
        <v>6383</v>
      </c>
      <c r="H1078" s="27" t="str">
        <f t="shared" si="1"/>
        <v>1998, Round 2, Pick 4</v>
      </c>
    </row>
    <row r="1079">
      <c r="A1079" s="14" t="s">
        <v>6958</v>
      </c>
      <c r="B1079" s="14">
        <v>1998.0</v>
      </c>
      <c r="C1079" s="14" t="s">
        <v>5680</v>
      </c>
      <c r="D1079" s="47">
        <v>2.0</v>
      </c>
      <c r="E1079" s="47">
        <v>5.0</v>
      </c>
      <c r="F1079" s="48" t="s">
        <v>4648</v>
      </c>
      <c r="H1079" s="27" t="str">
        <f t="shared" si="1"/>
        <v>1998, Round 2, Pick 5</v>
      </c>
    </row>
    <row r="1080">
      <c r="A1080" s="14" t="s">
        <v>6959</v>
      </c>
      <c r="B1080" s="14">
        <v>1998.0</v>
      </c>
      <c r="C1080" s="14" t="s">
        <v>5680</v>
      </c>
      <c r="D1080" s="47">
        <v>2.0</v>
      </c>
      <c r="E1080" s="47">
        <v>6.0</v>
      </c>
      <c r="F1080" s="48" t="s">
        <v>6654</v>
      </c>
      <c r="H1080" s="27" t="str">
        <f t="shared" si="1"/>
        <v>1998, Round 2, Pick 6</v>
      </c>
    </row>
    <row r="1081">
      <c r="A1081" s="14" t="s">
        <v>6960</v>
      </c>
      <c r="B1081" s="14">
        <v>1998.0</v>
      </c>
      <c r="C1081" s="14" t="s">
        <v>5680</v>
      </c>
      <c r="D1081" s="47">
        <v>2.0</v>
      </c>
      <c r="E1081" s="47">
        <v>7.0</v>
      </c>
      <c r="F1081" s="48" t="s">
        <v>6520</v>
      </c>
      <c r="H1081" s="27" t="str">
        <f t="shared" si="1"/>
        <v>1998, Round 2, Pick 7</v>
      </c>
    </row>
    <row r="1082">
      <c r="A1082" s="14" t="s">
        <v>6961</v>
      </c>
      <c r="B1082" s="14">
        <v>1998.0</v>
      </c>
      <c r="C1082" s="14" t="s">
        <v>5680</v>
      </c>
      <c r="D1082" s="47">
        <v>2.0</v>
      </c>
      <c r="E1082" s="47">
        <v>8.0</v>
      </c>
      <c r="F1082" s="48" t="s">
        <v>4650</v>
      </c>
      <c r="H1082" s="27" t="str">
        <f t="shared" si="1"/>
        <v>1998, Round 2, Pick 8</v>
      </c>
    </row>
    <row r="1083">
      <c r="A1083" s="14" t="s">
        <v>6962</v>
      </c>
      <c r="B1083" s="14">
        <v>1998.0</v>
      </c>
      <c r="C1083" s="14" t="s">
        <v>5680</v>
      </c>
      <c r="D1083" s="47">
        <v>2.0</v>
      </c>
      <c r="E1083" s="47">
        <v>9.0</v>
      </c>
      <c r="F1083" s="48" t="s">
        <v>4628</v>
      </c>
      <c r="H1083" s="27" t="str">
        <f t="shared" si="1"/>
        <v>1998, Round 2, Pick 9</v>
      </c>
    </row>
    <row r="1084">
      <c r="A1084" s="14" t="s">
        <v>6963</v>
      </c>
      <c r="B1084" s="14">
        <v>1998.0</v>
      </c>
      <c r="C1084" s="14" t="s">
        <v>5680</v>
      </c>
      <c r="D1084" s="47">
        <v>2.0</v>
      </c>
      <c r="E1084" s="47">
        <v>10.0</v>
      </c>
      <c r="F1084" s="48" t="s">
        <v>6424</v>
      </c>
      <c r="H1084" s="27" t="str">
        <f t="shared" si="1"/>
        <v>1998, Round 2, Pick 10</v>
      </c>
    </row>
    <row r="1085">
      <c r="A1085" s="14" t="s">
        <v>6964</v>
      </c>
      <c r="B1085" s="14">
        <v>1998.0</v>
      </c>
      <c r="C1085" s="14" t="s">
        <v>5695</v>
      </c>
      <c r="D1085" s="47">
        <v>3.0</v>
      </c>
      <c r="E1085" s="47">
        <v>1.0</v>
      </c>
      <c r="F1085" s="48" t="s">
        <v>6708</v>
      </c>
      <c r="H1085" s="27" t="str">
        <f t="shared" si="1"/>
        <v>1998, Round 3, Pick 1</v>
      </c>
    </row>
    <row r="1086">
      <c r="A1086" s="14" t="s">
        <v>6965</v>
      </c>
      <c r="B1086" s="14">
        <v>1998.0</v>
      </c>
      <c r="C1086" s="14" t="s">
        <v>5695</v>
      </c>
      <c r="D1086" s="47">
        <v>3.0</v>
      </c>
      <c r="E1086" s="47">
        <v>2.0</v>
      </c>
      <c r="F1086" s="48" t="s">
        <v>6377</v>
      </c>
      <c r="H1086" s="27" t="str">
        <f t="shared" si="1"/>
        <v>1998, Round 3, Pick 2</v>
      </c>
    </row>
    <row r="1087">
      <c r="A1087" s="14" t="s">
        <v>6966</v>
      </c>
      <c r="B1087" s="14">
        <v>1998.0</v>
      </c>
      <c r="C1087" s="14" t="s">
        <v>5695</v>
      </c>
      <c r="D1087" s="47">
        <v>3.0</v>
      </c>
      <c r="E1087" s="47">
        <v>3.0</v>
      </c>
      <c r="F1087" s="48" t="s">
        <v>4640</v>
      </c>
      <c r="H1087" s="27" t="str">
        <f t="shared" si="1"/>
        <v>1998, Round 3, Pick 3</v>
      </c>
    </row>
    <row r="1088">
      <c r="A1088" s="14" t="s">
        <v>6967</v>
      </c>
      <c r="B1088" s="14">
        <v>1998.0</v>
      </c>
      <c r="C1088" s="14" t="s">
        <v>5695</v>
      </c>
      <c r="D1088" s="47">
        <v>3.0</v>
      </c>
      <c r="E1088" s="47">
        <v>4.0</v>
      </c>
      <c r="F1088" s="48" t="s">
        <v>6383</v>
      </c>
      <c r="H1088" s="27" t="str">
        <f t="shared" si="1"/>
        <v>1998, Round 3, Pick 4</v>
      </c>
    </row>
    <row r="1089">
      <c r="A1089" s="14" t="s">
        <v>6968</v>
      </c>
      <c r="B1089" s="14">
        <v>1998.0</v>
      </c>
      <c r="C1089" s="14" t="s">
        <v>5695</v>
      </c>
      <c r="D1089" s="47">
        <v>3.0</v>
      </c>
      <c r="E1089" s="47">
        <v>5.0</v>
      </c>
      <c r="F1089" s="48" t="s">
        <v>4648</v>
      </c>
      <c r="H1089" s="27" t="str">
        <f t="shared" si="1"/>
        <v>1998, Round 3, Pick 5</v>
      </c>
    </row>
    <row r="1090">
      <c r="A1090" s="14" t="s">
        <v>6969</v>
      </c>
      <c r="B1090" s="14">
        <v>1998.0</v>
      </c>
      <c r="C1090" s="14" t="s">
        <v>5695</v>
      </c>
      <c r="D1090" s="47">
        <v>3.0</v>
      </c>
      <c r="E1090" s="47">
        <v>6.0</v>
      </c>
      <c r="F1090" s="48" t="s">
        <v>6654</v>
      </c>
      <c r="H1090" s="27" t="str">
        <f t="shared" si="1"/>
        <v>1998, Round 3, Pick 6</v>
      </c>
    </row>
    <row r="1091">
      <c r="A1091" s="14" t="s">
        <v>6970</v>
      </c>
      <c r="B1091" s="14">
        <v>1998.0</v>
      </c>
      <c r="C1091" s="14" t="s">
        <v>5695</v>
      </c>
      <c r="D1091" s="47">
        <v>3.0</v>
      </c>
      <c r="E1091" s="47">
        <v>7.0</v>
      </c>
      <c r="F1091" s="48" t="s">
        <v>6520</v>
      </c>
      <c r="H1091" s="27" t="str">
        <f t="shared" si="1"/>
        <v>1998, Round 3, Pick 7</v>
      </c>
    </row>
    <row r="1092">
      <c r="A1092" s="14" t="s">
        <v>6971</v>
      </c>
      <c r="B1092" s="14">
        <v>1998.0</v>
      </c>
      <c r="C1092" s="14" t="s">
        <v>5695</v>
      </c>
      <c r="D1092" s="47">
        <v>3.0</v>
      </c>
      <c r="E1092" s="47">
        <v>8.0</v>
      </c>
      <c r="F1092" s="48" t="s">
        <v>4650</v>
      </c>
      <c r="H1092" s="27" t="str">
        <f t="shared" si="1"/>
        <v>1998, Round 3, Pick 8</v>
      </c>
    </row>
    <row r="1093">
      <c r="A1093" s="14" t="s">
        <v>6972</v>
      </c>
      <c r="B1093" s="14">
        <v>1998.0</v>
      </c>
      <c r="C1093" s="14" t="s">
        <v>5695</v>
      </c>
      <c r="D1093" s="47">
        <v>3.0</v>
      </c>
      <c r="E1093" s="47">
        <v>9.0</v>
      </c>
      <c r="F1093" s="48" t="s">
        <v>4628</v>
      </c>
      <c r="H1093" s="27" t="str">
        <f t="shared" si="1"/>
        <v>1998, Round 3, Pick 9</v>
      </c>
    </row>
    <row r="1094">
      <c r="A1094" s="14" t="s">
        <v>6973</v>
      </c>
      <c r="B1094" s="14">
        <v>1998.0</v>
      </c>
      <c r="C1094" s="14" t="s">
        <v>5695</v>
      </c>
      <c r="D1094" s="47">
        <v>3.0</v>
      </c>
      <c r="E1094" s="47">
        <v>10.0</v>
      </c>
      <c r="F1094" s="48" t="s">
        <v>6424</v>
      </c>
      <c r="H1094" s="27" t="str">
        <f t="shared" si="1"/>
        <v>1998, Round 3, Pick 10</v>
      </c>
    </row>
    <row r="1095">
      <c r="A1095" s="14" t="s">
        <v>6974</v>
      </c>
      <c r="B1095" s="14">
        <v>1998.0</v>
      </c>
      <c r="C1095" s="14" t="s">
        <v>6749</v>
      </c>
      <c r="D1095" s="47">
        <v>4.0</v>
      </c>
      <c r="E1095" s="47">
        <v>1.0</v>
      </c>
      <c r="F1095" s="48" t="s">
        <v>6708</v>
      </c>
      <c r="H1095" s="27" t="str">
        <f t="shared" si="1"/>
        <v>1998, Round 4, Pick 1</v>
      </c>
    </row>
    <row r="1096">
      <c r="A1096" s="14" t="s">
        <v>6975</v>
      </c>
      <c r="B1096" s="14">
        <v>1998.0</v>
      </c>
      <c r="C1096" s="14" t="s">
        <v>6749</v>
      </c>
      <c r="D1096" s="47">
        <v>4.0</v>
      </c>
      <c r="E1096" s="47">
        <v>2.0</v>
      </c>
      <c r="F1096" s="48" t="s">
        <v>6377</v>
      </c>
      <c r="H1096" s="27" t="str">
        <f t="shared" si="1"/>
        <v>1998, Round 4, Pick 2</v>
      </c>
    </row>
    <row r="1097">
      <c r="A1097" s="14" t="s">
        <v>6976</v>
      </c>
      <c r="B1097" s="14">
        <v>1998.0</v>
      </c>
      <c r="C1097" s="14" t="s">
        <v>6749</v>
      </c>
      <c r="D1097" s="47">
        <v>4.0</v>
      </c>
      <c r="E1097" s="47">
        <v>3.0</v>
      </c>
      <c r="F1097" s="48" t="s">
        <v>4640</v>
      </c>
      <c r="H1097" s="27" t="str">
        <f t="shared" si="1"/>
        <v>1998, Round 4, Pick 3</v>
      </c>
    </row>
    <row r="1098">
      <c r="A1098" s="14" t="s">
        <v>6977</v>
      </c>
      <c r="B1098" s="14">
        <v>1998.0</v>
      </c>
      <c r="C1098" s="14" t="s">
        <v>6749</v>
      </c>
      <c r="D1098" s="47">
        <v>4.0</v>
      </c>
      <c r="E1098" s="47">
        <v>4.0</v>
      </c>
      <c r="F1098" s="48" t="s">
        <v>6383</v>
      </c>
      <c r="H1098" s="27" t="str">
        <f t="shared" si="1"/>
        <v>1998, Round 4, Pick 4</v>
      </c>
    </row>
    <row r="1099">
      <c r="A1099" s="14" t="s">
        <v>6978</v>
      </c>
      <c r="B1099" s="14">
        <v>1998.0</v>
      </c>
      <c r="C1099" s="14" t="s">
        <v>6749</v>
      </c>
      <c r="D1099" s="47">
        <v>4.0</v>
      </c>
      <c r="E1099" s="47">
        <v>5.0</v>
      </c>
      <c r="F1099" s="48" t="s">
        <v>4648</v>
      </c>
      <c r="H1099" s="27" t="str">
        <f t="shared" si="1"/>
        <v>1998, Round 4, Pick 5</v>
      </c>
    </row>
    <row r="1100">
      <c r="A1100" s="14" t="s">
        <v>6979</v>
      </c>
      <c r="B1100" s="14">
        <v>1998.0</v>
      </c>
      <c r="C1100" s="14" t="s">
        <v>6749</v>
      </c>
      <c r="D1100" s="47">
        <v>4.0</v>
      </c>
      <c r="E1100" s="47">
        <v>6.0</v>
      </c>
      <c r="F1100" s="48" t="s">
        <v>6654</v>
      </c>
      <c r="H1100" s="27" t="str">
        <f t="shared" si="1"/>
        <v>1998, Round 4, Pick 6</v>
      </c>
    </row>
    <row r="1101">
      <c r="A1101" s="14" t="s">
        <v>6980</v>
      </c>
      <c r="B1101" s="14">
        <v>1998.0</v>
      </c>
      <c r="C1101" s="14" t="s">
        <v>6749</v>
      </c>
      <c r="D1101" s="47">
        <v>4.0</v>
      </c>
      <c r="E1101" s="47">
        <v>7.0</v>
      </c>
      <c r="F1101" s="48" t="s">
        <v>6520</v>
      </c>
      <c r="H1101" s="27" t="str">
        <f t="shared" si="1"/>
        <v>1998, Round 4, Pick 7</v>
      </c>
    </row>
    <row r="1102">
      <c r="A1102" s="14" t="s">
        <v>6981</v>
      </c>
      <c r="B1102" s="14">
        <v>1998.0</v>
      </c>
      <c r="C1102" s="14" t="s">
        <v>6749</v>
      </c>
      <c r="D1102" s="47">
        <v>4.0</v>
      </c>
      <c r="E1102" s="47">
        <v>8.0</v>
      </c>
      <c r="F1102" s="48" t="s">
        <v>4650</v>
      </c>
      <c r="H1102" s="27" t="str">
        <f t="shared" si="1"/>
        <v>1998, Round 4, Pick 8</v>
      </c>
    </row>
    <row r="1103">
      <c r="A1103" s="14" t="s">
        <v>6982</v>
      </c>
      <c r="B1103" s="14">
        <v>1998.0</v>
      </c>
      <c r="C1103" s="14" t="s">
        <v>6749</v>
      </c>
      <c r="D1103" s="47">
        <v>4.0</v>
      </c>
      <c r="E1103" s="47">
        <v>9.0</v>
      </c>
      <c r="F1103" s="48" t="s">
        <v>4628</v>
      </c>
      <c r="H1103" s="27" t="str">
        <f t="shared" si="1"/>
        <v>1998, Round 4, Pick 9</v>
      </c>
    </row>
    <row r="1104">
      <c r="A1104" s="14" t="s">
        <v>6983</v>
      </c>
      <c r="B1104" s="14">
        <v>1998.0</v>
      </c>
      <c r="C1104" s="14" t="s">
        <v>6749</v>
      </c>
      <c r="D1104" s="47">
        <v>4.0</v>
      </c>
      <c r="E1104" s="47">
        <v>10.0</v>
      </c>
      <c r="F1104" s="48" t="s">
        <v>6424</v>
      </c>
      <c r="H1104" s="27" t="str">
        <f t="shared" si="1"/>
        <v>1998, Round 4, Pick 10</v>
      </c>
    </row>
    <row r="1105">
      <c r="A1105" s="14" t="s">
        <v>6984</v>
      </c>
      <c r="B1105" s="14">
        <v>1997.0</v>
      </c>
      <c r="C1105" s="14" t="s">
        <v>5664</v>
      </c>
      <c r="D1105" s="47">
        <v>1.0</v>
      </c>
      <c r="E1105" s="47">
        <v>1.0</v>
      </c>
      <c r="F1105" s="48" t="s">
        <v>6424</v>
      </c>
      <c r="H1105" s="27" t="str">
        <f t="shared" si="1"/>
        <v>1997, Round 1, Pick 1</v>
      </c>
    </row>
    <row r="1106">
      <c r="A1106" s="14" t="s">
        <v>6985</v>
      </c>
      <c r="B1106" s="14">
        <v>1997.0</v>
      </c>
      <c r="C1106" s="14" t="s">
        <v>5664</v>
      </c>
      <c r="D1106" s="47">
        <v>1.0</v>
      </c>
      <c r="E1106" s="47">
        <v>2.0</v>
      </c>
      <c r="F1106" s="48" t="s">
        <v>6377</v>
      </c>
      <c r="H1106" s="27" t="str">
        <f t="shared" si="1"/>
        <v>1997, Round 1, Pick 2</v>
      </c>
    </row>
    <row r="1107">
      <c r="A1107" s="14" t="s">
        <v>6986</v>
      </c>
      <c r="B1107" s="14">
        <v>1997.0</v>
      </c>
      <c r="C1107" s="14" t="s">
        <v>5664</v>
      </c>
      <c r="D1107" s="47">
        <v>1.0</v>
      </c>
      <c r="E1107" s="47">
        <v>3.0</v>
      </c>
      <c r="F1107" s="48" t="s">
        <v>4648</v>
      </c>
      <c r="H1107" s="27" t="str">
        <f t="shared" si="1"/>
        <v>1997, Round 1, Pick 3</v>
      </c>
    </row>
    <row r="1108">
      <c r="A1108" s="14" t="s">
        <v>6987</v>
      </c>
      <c r="B1108" s="14">
        <v>1997.0</v>
      </c>
      <c r="C1108" s="14" t="s">
        <v>5664</v>
      </c>
      <c r="D1108" s="47">
        <v>1.0</v>
      </c>
      <c r="E1108" s="47">
        <v>4.0</v>
      </c>
      <c r="F1108" s="48" t="s">
        <v>6654</v>
      </c>
      <c r="H1108" s="27" t="str">
        <f t="shared" si="1"/>
        <v>1997, Round 1, Pick 4</v>
      </c>
    </row>
    <row r="1109">
      <c r="A1109" s="14" t="s">
        <v>6988</v>
      </c>
      <c r="B1109" s="14">
        <v>1997.0</v>
      </c>
      <c r="C1109" s="14" t="s">
        <v>5664</v>
      </c>
      <c r="D1109" s="47">
        <v>1.0</v>
      </c>
      <c r="E1109" s="47">
        <v>5.0</v>
      </c>
      <c r="F1109" s="48" t="s">
        <v>6708</v>
      </c>
      <c r="H1109" s="27" t="str">
        <f t="shared" si="1"/>
        <v>1997, Round 1, Pick 5</v>
      </c>
    </row>
    <row r="1110">
      <c r="A1110" s="14" t="s">
        <v>6989</v>
      </c>
      <c r="B1110" s="14">
        <v>1997.0</v>
      </c>
      <c r="C1110" s="14" t="s">
        <v>5664</v>
      </c>
      <c r="D1110" s="47">
        <v>1.0</v>
      </c>
      <c r="E1110" s="47">
        <v>6.0</v>
      </c>
      <c r="F1110" s="48" t="s">
        <v>4628</v>
      </c>
      <c r="H1110" s="27" t="str">
        <f t="shared" si="1"/>
        <v>1997, Round 1, Pick 6</v>
      </c>
    </row>
    <row r="1111">
      <c r="A1111" s="14" t="s">
        <v>6990</v>
      </c>
      <c r="B1111" s="14">
        <v>1997.0</v>
      </c>
      <c r="C1111" s="14" t="s">
        <v>5664</v>
      </c>
      <c r="D1111" s="47">
        <v>1.0</v>
      </c>
      <c r="E1111" s="47">
        <v>7.0</v>
      </c>
      <c r="F1111" s="48" t="s">
        <v>6520</v>
      </c>
      <c r="H1111" s="27" t="str">
        <f t="shared" si="1"/>
        <v>1997, Round 1, Pick 7</v>
      </c>
    </row>
    <row r="1112">
      <c r="A1112" s="14" t="s">
        <v>6991</v>
      </c>
      <c r="B1112" s="14">
        <v>1997.0</v>
      </c>
      <c r="C1112" s="14" t="s">
        <v>5664</v>
      </c>
      <c r="D1112" s="47">
        <v>1.0</v>
      </c>
      <c r="E1112" s="47">
        <v>8.0</v>
      </c>
      <c r="F1112" s="48" t="s">
        <v>4650</v>
      </c>
      <c r="H1112" s="27" t="str">
        <f t="shared" si="1"/>
        <v>1997, Round 1, Pick 8</v>
      </c>
    </row>
    <row r="1113">
      <c r="A1113" s="14" t="s">
        <v>6992</v>
      </c>
      <c r="B1113" s="14">
        <v>1997.0</v>
      </c>
      <c r="C1113" s="14" t="s">
        <v>5680</v>
      </c>
      <c r="D1113" s="47">
        <v>2.0</v>
      </c>
      <c r="E1113" s="47">
        <v>1.0</v>
      </c>
      <c r="F1113" s="48" t="s">
        <v>4650</v>
      </c>
      <c r="H1113" s="27" t="str">
        <f t="shared" si="1"/>
        <v>1997, Round 2, Pick 1</v>
      </c>
    </row>
    <row r="1114">
      <c r="A1114" s="14" t="s">
        <v>6993</v>
      </c>
      <c r="B1114" s="14">
        <v>1997.0</v>
      </c>
      <c r="C1114" s="14" t="s">
        <v>5680</v>
      </c>
      <c r="D1114" s="47">
        <v>2.0</v>
      </c>
      <c r="E1114" s="47">
        <v>2.0</v>
      </c>
      <c r="F1114" s="48" t="s">
        <v>6520</v>
      </c>
      <c r="H1114" s="27" t="str">
        <f t="shared" si="1"/>
        <v>1997, Round 2, Pick 2</v>
      </c>
    </row>
    <row r="1115">
      <c r="A1115" s="14" t="s">
        <v>6994</v>
      </c>
      <c r="B1115" s="14">
        <v>1997.0</v>
      </c>
      <c r="C1115" s="14" t="s">
        <v>5680</v>
      </c>
      <c r="D1115" s="47">
        <v>2.0</v>
      </c>
      <c r="E1115" s="47">
        <v>3.0</v>
      </c>
      <c r="F1115" s="48" t="s">
        <v>4628</v>
      </c>
      <c r="H1115" s="27" t="str">
        <f t="shared" si="1"/>
        <v>1997, Round 2, Pick 3</v>
      </c>
    </row>
    <row r="1116">
      <c r="A1116" s="14" t="s">
        <v>6995</v>
      </c>
      <c r="B1116" s="14">
        <v>1997.0</v>
      </c>
      <c r="C1116" s="14" t="s">
        <v>5680</v>
      </c>
      <c r="D1116" s="47">
        <v>2.0</v>
      </c>
      <c r="E1116" s="47">
        <v>4.0</v>
      </c>
      <c r="F1116" s="48" t="s">
        <v>6708</v>
      </c>
      <c r="H1116" s="27" t="str">
        <f t="shared" si="1"/>
        <v>1997, Round 2, Pick 4</v>
      </c>
    </row>
    <row r="1117">
      <c r="A1117" s="14" t="s">
        <v>6996</v>
      </c>
      <c r="B1117" s="14">
        <v>1997.0</v>
      </c>
      <c r="C1117" s="14" t="s">
        <v>5680</v>
      </c>
      <c r="D1117" s="47">
        <v>2.0</v>
      </c>
      <c r="E1117" s="47">
        <v>5.0</v>
      </c>
      <c r="F1117" s="48" t="s">
        <v>6654</v>
      </c>
      <c r="H1117" s="27" t="str">
        <f t="shared" si="1"/>
        <v>1997, Round 2, Pick 5</v>
      </c>
    </row>
    <row r="1118">
      <c r="A1118" s="14" t="s">
        <v>6997</v>
      </c>
      <c r="B1118" s="14">
        <v>1997.0</v>
      </c>
      <c r="C1118" s="14" t="s">
        <v>5680</v>
      </c>
      <c r="D1118" s="47">
        <v>2.0</v>
      </c>
      <c r="E1118" s="47">
        <v>6.0</v>
      </c>
      <c r="F1118" s="48" t="s">
        <v>4648</v>
      </c>
      <c r="H1118" s="27" t="str">
        <f t="shared" si="1"/>
        <v>1997, Round 2, Pick 6</v>
      </c>
    </row>
    <row r="1119">
      <c r="A1119" s="14" t="s">
        <v>6998</v>
      </c>
      <c r="B1119" s="14">
        <v>1997.0</v>
      </c>
      <c r="C1119" s="14" t="s">
        <v>5680</v>
      </c>
      <c r="D1119" s="47">
        <v>2.0</v>
      </c>
      <c r="E1119" s="47">
        <v>7.0</v>
      </c>
      <c r="F1119" s="48" t="s">
        <v>6377</v>
      </c>
      <c r="H1119" s="27" t="str">
        <f t="shared" si="1"/>
        <v>1997, Round 2, Pick 7</v>
      </c>
    </row>
    <row r="1120">
      <c r="A1120" s="14" t="s">
        <v>6999</v>
      </c>
      <c r="B1120" s="14">
        <v>1997.0</v>
      </c>
      <c r="C1120" s="14" t="s">
        <v>5680</v>
      </c>
      <c r="D1120" s="47">
        <v>2.0</v>
      </c>
      <c r="E1120" s="47">
        <v>8.0</v>
      </c>
      <c r="F1120" s="48" t="s">
        <v>6424</v>
      </c>
      <c r="H1120" s="27" t="str">
        <f t="shared" si="1"/>
        <v>1997, Round 2, Pick 8</v>
      </c>
    </row>
    <row r="1121">
      <c r="A1121" s="14" t="s">
        <v>7000</v>
      </c>
      <c r="B1121" s="14">
        <v>1997.0</v>
      </c>
      <c r="C1121" s="14" t="s">
        <v>5695</v>
      </c>
      <c r="D1121" s="47">
        <v>3.0</v>
      </c>
      <c r="E1121" s="47">
        <v>1.0</v>
      </c>
      <c r="F1121" s="48" t="s">
        <v>6424</v>
      </c>
      <c r="H1121" s="27" t="str">
        <f t="shared" si="1"/>
        <v>1997, Round 3, Pick 1</v>
      </c>
    </row>
    <row r="1122">
      <c r="A1122" s="14" t="s">
        <v>7001</v>
      </c>
      <c r="B1122" s="14">
        <v>1997.0</v>
      </c>
      <c r="C1122" s="14" t="s">
        <v>5695</v>
      </c>
      <c r="D1122" s="47">
        <v>3.0</v>
      </c>
      <c r="E1122" s="47">
        <v>2.0</v>
      </c>
      <c r="F1122" s="48" t="s">
        <v>6377</v>
      </c>
      <c r="H1122" s="27" t="str">
        <f t="shared" si="1"/>
        <v>1997, Round 3, Pick 2</v>
      </c>
    </row>
    <row r="1123">
      <c r="A1123" s="14" t="s">
        <v>7002</v>
      </c>
      <c r="B1123" s="14">
        <v>1997.0</v>
      </c>
      <c r="C1123" s="14" t="s">
        <v>5695</v>
      </c>
      <c r="D1123" s="47">
        <v>3.0</v>
      </c>
      <c r="E1123" s="47">
        <v>3.0</v>
      </c>
      <c r="F1123" s="48" t="s">
        <v>4648</v>
      </c>
      <c r="H1123" s="27" t="str">
        <f t="shared" si="1"/>
        <v>1997, Round 3, Pick 3</v>
      </c>
    </row>
    <row r="1124">
      <c r="A1124" s="14" t="s">
        <v>7003</v>
      </c>
      <c r="B1124" s="14">
        <v>1997.0</v>
      </c>
      <c r="C1124" s="14" t="s">
        <v>5695</v>
      </c>
      <c r="D1124" s="47">
        <v>3.0</v>
      </c>
      <c r="E1124" s="47">
        <v>4.0</v>
      </c>
      <c r="F1124" s="48" t="s">
        <v>6654</v>
      </c>
      <c r="H1124" s="27" t="str">
        <f t="shared" si="1"/>
        <v>1997, Round 3, Pick 4</v>
      </c>
    </row>
    <row r="1125">
      <c r="A1125" s="14" t="s">
        <v>7004</v>
      </c>
      <c r="B1125" s="14">
        <v>1997.0</v>
      </c>
      <c r="C1125" s="14" t="s">
        <v>5695</v>
      </c>
      <c r="D1125" s="47">
        <v>3.0</v>
      </c>
      <c r="E1125" s="47">
        <v>5.0</v>
      </c>
      <c r="F1125" s="48" t="s">
        <v>6708</v>
      </c>
      <c r="H1125" s="27" t="str">
        <f t="shared" si="1"/>
        <v>1997, Round 3, Pick 5</v>
      </c>
    </row>
    <row r="1126">
      <c r="A1126" s="14" t="s">
        <v>7005</v>
      </c>
      <c r="B1126" s="14">
        <v>1997.0</v>
      </c>
      <c r="C1126" s="14" t="s">
        <v>5695</v>
      </c>
      <c r="D1126" s="47">
        <v>3.0</v>
      </c>
      <c r="E1126" s="47">
        <v>6.0</v>
      </c>
      <c r="F1126" s="48" t="s">
        <v>4628</v>
      </c>
      <c r="H1126" s="27" t="str">
        <f t="shared" si="1"/>
        <v>1997, Round 3, Pick 6</v>
      </c>
    </row>
    <row r="1127">
      <c r="A1127" s="14" t="s">
        <v>7006</v>
      </c>
      <c r="B1127" s="14">
        <v>1997.0</v>
      </c>
      <c r="C1127" s="14" t="s">
        <v>5695</v>
      </c>
      <c r="D1127" s="47">
        <v>3.0</v>
      </c>
      <c r="E1127" s="47">
        <v>7.0</v>
      </c>
      <c r="F1127" s="48" t="s">
        <v>6520</v>
      </c>
      <c r="H1127" s="27" t="str">
        <f t="shared" si="1"/>
        <v>1997, Round 3, Pick 7</v>
      </c>
    </row>
    <row r="1128">
      <c r="A1128" s="14" t="s">
        <v>7007</v>
      </c>
      <c r="B1128" s="14">
        <v>1997.0</v>
      </c>
      <c r="C1128" s="14" t="s">
        <v>5695</v>
      </c>
      <c r="D1128" s="47">
        <v>3.0</v>
      </c>
      <c r="E1128" s="47">
        <v>8.0</v>
      </c>
      <c r="F1128" s="48" t="s">
        <v>4650</v>
      </c>
      <c r="H1128" s="27" t="str">
        <f t="shared" si="1"/>
        <v>1997, Round 3, Pick 8</v>
      </c>
    </row>
    <row r="1129">
      <c r="A1129" s="14" t="s">
        <v>7008</v>
      </c>
      <c r="B1129" s="14">
        <v>1997.0</v>
      </c>
      <c r="C1129" s="14" t="s">
        <v>6749</v>
      </c>
      <c r="D1129" s="47">
        <v>4.0</v>
      </c>
      <c r="E1129" s="47">
        <v>1.0</v>
      </c>
      <c r="F1129" s="48" t="s">
        <v>4650</v>
      </c>
      <c r="H1129" s="27" t="str">
        <f t="shared" si="1"/>
        <v>1997, Round 4, Pick 1</v>
      </c>
    </row>
    <row r="1130">
      <c r="A1130" s="14" t="s">
        <v>7009</v>
      </c>
      <c r="B1130" s="14">
        <v>1997.0</v>
      </c>
      <c r="C1130" s="14" t="s">
        <v>6749</v>
      </c>
      <c r="D1130" s="47">
        <v>4.0</v>
      </c>
      <c r="E1130" s="47">
        <v>2.0</v>
      </c>
      <c r="F1130" s="48" t="s">
        <v>6520</v>
      </c>
      <c r="H1130" s="27" t="str">
        <f t="shared" si="1"/>
        <v>1997, Round 4, Pick 2</v>
      </c>
    </row>
    <row r="1131">
      <c r="A1131" s="14" t="s">
        <v>7010</v>
      </c>
      <c r="B1131" s="14">
        <v>1997.0</v>
      </c>
      <c r="C1131" s="14" t="s">
        <v>6749</v>
      </c>
      <c r="D1131" s="47">
        <v>4.0</v>
      </c>
      <c r="E1131" s="47">
        <v>3.0</v>
      </c>
      <c r="F1131" s="48" t="s">
        <v>4628</v>
      </c>
      <c r="H1131" s="27" t="str">
        <f t="shared" si="1"/>
        <v>1997, Round 4, Pick 3</v>
      </c>
    </row>
    <row r="1132">
      <c r="A1132" s="14" t="s">
        <v>7011</v>
      </c>
      <c r="B1132" s="14">
        <v>1997.0</v>
      </c>
      <c r="C1132" s="14" t="s">
        <v>6749</v>
      </c>
      <c r="D1132" s="47">
        <v>4.0</v>
      </c>
      <c r="E1132" s="47">
        <v>4.0</v>
      </c>
      <c r="F1132" s="48" t="s">
        <v>6708</v>
      </c>
      <c r="H1132" s="27" t="str">
        <f t="shared" si="1"/>
        <v>1997, Round 4, Pick 4</v>
      </c>
    </row>
    <row r="1133">
      <c r="A1133" s="14" t="s">
        <v>7012</v>
      </c>
      <c r="B1133" s="14">
        <v>1997.0</v>
      </c>
      <c r="C1133" s="14" t="s">
        <v>6749</v>
      </c>
      <c r="D1133" s="47">
        <v>4.0</v>
      </c>
      <c r="E1133" s="47">
        <v>5.0</v>
      </c>
      <c r="F1133" s="48" t="s">
        <v>6654</v>
      </c>
      <c r="H1133" s="27" t="str">
        <f t="shared" si="1"/>
        <v>1997, Round 4, Pick 5</v>
      </c>
    </row>
    <row r="1134">
      <c r="A1134" s="14" t="s">
        <v>7013</v>
      </c>
      <c r="B1134" s="14">
        <v>1997.0</v>
      </c>
      <c r="C1134" s="14" t="s">
        <v>6749</v>
      </c>
      <c r="D1134" s="47">
        <v>4.0</v>
      </c>
      <c r="E1134" s="47">
        <v>6.0</v>
      </c>
      <c r="F1134" s="48" t="s">
        <v>4648</v>
      </c>
      <c r="H1134" s="27" t="str">
        <f t="shared" si="1"/>
        <v>1997, Round 4, Pick 6</v>
      </c>
    </row>
    <row r="1135">
      <c r="A1135" s="14" t="s">
        <v>7014</v>
      </c>
      <c r="B1135" s="14">
        <v>1997.0</v>
      </c>
      <c r="C1135" s="14" t="s">
        <v>6749</v>
      </c>
      <c r="D1135" s="47">
        <v>4.0</v>
      </c>
      <c r="E1135" s="47">
        <v>7.0</v>
      </c>
      <c r="F1135" s="48" t="s">
        <v>6377</v>
      </c>
      <c r="H1135" s="27" t="str">
        <f t="shared" si="1"/>
        <v>1997, Round 4, Pick 7</v>
      </c>
    </row>
    <row r="1136">
      <c r="A1136" s="14" t="s">
        <v>7015</v>
      </c>
      <c r="B1136" s="14">
        <v>1997.0</v>
      </c>
      <c r="C1136" s="14" t="s">
        <v>6749</v>
      </c>
      <c r="D1136" s="47">
        <v>4.0</v>
      </c>
      <c r="E1136" s="47">
        <v>8.0</v>
      </c>
      <c r="F1136" s="48" t="s">
        <v>6424</v>
      </c>
      <c r="H1136" s="27" t="str">
        <f t="shared" si="1"/>
        <v>1997, Round 4, Pick 8</v>
      </c>
    </row>
    <row r="1137">
      <c r="A1137" s="14" t="s">
        <v>7016</v>
      </c>
      <c r="B1137" s="14">
        <v>1997.0</v>
      </c>
      <c r="C1137" s="14" t="s">
        <v>7017</v>
      </c>
      <c r="D1137" s="47"/>
      <c r="E1137" s="47">
        <v>1.0</v>
      </c>
      <c r="F1137" s="48" t="s">
        <v>6708</v>
      </c>
      <c r="H1137" s="27" t="str">
        <f t="shared" si="1"/>
        <v>1997, Round , Pick 1</v>
      </c>
    </row>
    <row r="1138">
      <c r="A1138" s="14" t="s">
        <v>7018</v>
      </c>
      <c r="B1138" s="14">
        <v>1997.0</v>
      </c>
      <c r="C1138" s="14" t="s">
        <v>7017</v>
      </c>
      <c r="D1138" s="47"/>
      <c r="E1138" s="47">
        <v>2.0</v>
      </c>
      <c r="F1138" s="48" t="s">
        <v>6654</v>
      </c>
      <c r="H1138" s="27" t="str">
        <f t="shared" si="1"/>
        <v>1997, Round , Pick 2</v>
      </c>
    </row>
    <row r="1139">
      <c r="A1139" s="14" t="s">
        <v>7019</v>
      </c>
      <c r="B1139" s="14">
        <v>1997.0</v>
      </c>
      <c r="C1139" s="14" t="s">
        <v>7017</v>
      </c>
      <c r="D1139" s="47"/>
      <c r="E1139" s="47">
        <v>3.0</v>
      </c>
      <c r="F1139" s="48" t="s">
        <v>6520</v>
      </c>
      <c r="H1139" s="27" t="str">
        <f t="shared" si="1"/>
        <v>1997, Round , Pick 3</v>
      </c>
    </row>
    <row r="1140">
      <c r="A1140" s="14" t="s">
        <v>7020</v>
      </c>
      <c r="B1140" s="14">
        <v>1997.0</v>
      </c>
      <c r="C1140" s="14" t="s">
        <v>7017</v>
      </c>
      <c r="D1140" s="47"/>
      <c r="E1140" s="47">
        <v>4.0</v>
      </c>
      <c r="F1140" s="48" t="s">
        <v>4628</v>
      </c>
      <c r="H1140" s="27" t="str">
        <f t="shared" si="1"/>
        <v>1997, Round , Pick 4</v>
      </c>
    </row>
    <row r="1141">
      <c r="A1141" s="14" t="s">
        <v>7021</v>
      </c>
      <c r="B1141" s="14">
        <v>1997.0</v>
      </c>
      <c r="C1141" s="14" t="s">
        <v>7017</v>
      </c>
      <c r="D1141" s="47"/>
      <c r="E1141" s="47">
        <v>5.0</v>
      </c>
      <c r="F1141" s="48" t="s">
        <v>6424</v>
      </c>
      <c r="H1141" s="27" t="str">
        <f t="shared" si="1"/>
        <v>1997, Round , Pick 5</v>
      </c>
    </row>
    <row r="1142">
      <c r="A1142" s="14" t="s">
        <v>7022</v>
      </c>
      <c r="B1142" s="14">
        <v>1997.0</v>
      </c>
      <c r="C1142" s="14" t="s">
        <v>7017</v>
      </c>
      <c r="D1142" s="47"/>
      <c r="E1142" s="47">
        <v>6.0</v>
      </c>
      <c r="F1142" s="48" t="s">
        <v>6377</v>
      </c>
      <c r="H1142" s="27" t="str">
        <f t="shared" si="1"/>
        <v>1997, Round , Pick 6</v>
      </c>
    </row>
    <row r="1143">
      <c r="A1143" s="14" t="s">
        <v>7023</v>
      </c>
      <c r="B1143" s="14">
        <v>1997.0</v>
      </c>
      <c r="C1143" s="14" t="s">
        <v>7017</v>
      </c>
      <c r="D1143" s="47"/>
      <c r="E1143" s="47">
        <v>7.0</v>
      </c>
      <c r="F1143" s="48" t="s">
        <v>4650</v>
      </c>
      <c r="H1143" s="27" t="str">
        <f t="shared" si="1"/>
        <v>1997, Round , Pick 7</v>
      </c>
    </row>
    <row r="1144">
      <c r="A1144" s="14" t="s">
        <v>7024</v>
      </c>
      <c r="B1144" s="14">
        <v>1997.0</v>
      </c>
      <c r="C1144" s="14" t="s">
        <v>7017</v>
      </c>
      <c r="D1144" s="47"/>
      <c r="E1144" s="47">
        <v>8.0</v>
      </c>
      <c r="F1144" s="48" t="s">
        <v>4648</v>
      </c>
      <c r="H1144" s="27" t="str">
        <f t="shared" si="1"/>
        <v>1997, Round , Pick 8</v>
      </c>
    </row>
    <row r="1145">
      <c r="A1145" s="14" t="s">
        <v>7025</v>
      </c>
      <c r="B1145" s="14">
        <v>1997.0</v>
      </c>
      <c r="C1145" s="14" t="s">
        <v>7026</v>
      </c>
      <c r="D1145" s="47"/>
      <c r="E1145" s="47">
        <v>1.0</v>
      </c>
      <c r="F1145" s="48" t="s">
        <v>6708</v>
      </c>
      <c r="H1145" s="27" t="str">
        <f t="shared" si="1"/>
        <v>1997, Round , Pick 1</v>
      </c>
    </row>
    <row r="1146">
      <c r="A1146" s="14" t="s">
        <v>7027</v>
      </c>
      <c r="B1146" s="14">
        <v>1997.0</v>
      </c>
      <c r="C1146" s="14" t="s">
        <v>7026</v>
      </c>
      <c r="D1146" s="47"/>
      <c r="E1146" s="47">
        <v>2.0</v>
      </c>
      <c r="F1146" s="48" t="s">
        <v>6654</v>
      </c>
      <c r="H1146" s="27" t="str">
        <f t="shared" si="1"/>
        <v>1997, Round , Pick 2</v>
      </c>
    </row>
    <row r="1147">
      <c r="A1147" s="14" t="s">
        <v>7028</v>
      </c>
      <c r="B1147" s="14">
        <v>1997.0</v>
      </c>
      <c r="C1147" s="14" t="s">
        <v>7026</v>
      </c>
      <c r="D1147" s="47"/>
      <c r="E1147" s="47">
        <v>3.0</v>
      </c>
      <c r="F1147" s="48" t="s">
        <v>6520</v>
      </c>
      <c r="H1147" s="27" t="str">
        <f t="shared" si="1"/>
        <v>1997, Round , Pick 3</v>
      </c>
    </row>
    <row r="1148">
      <c r="A1148" s="14" t="s">
        <v>7029</v>
      </c>
      <c r="B1148" s="14">
        <v>1997.0</v>
      </c>
      <c r="C1148" s="14" t="s">
        <v>7026</v>
      </c>
      <c r="D1148" s="47"/>
      <c r="E1148" s="47">
        <v>4.0</v>
      </c>
      <c r="F1148" s="48" t="s">
        <v>4628</v>
      </c>
      <c r="H1148" s="27" t="str">
        <f t="shared" si="1"/>
        <v>1997, Round , Pick 4</v>
      </c>
    </row>
    <row r="1149">
      <c r="A1149" s="14" t="s">
        <v>7030</v>
      </c>
      <c r="B1149" s="14">
        <v>1997.0</v>
      </c>
      <c r="C1149" s="14" t="s">
        <v>7026</v>
      </c>
      <c r="D1149" s="47"/>
      <c r="E1149" s="47">
        <v>5.0</v>
      </c>
      <c r="F1149" s="48" t="s">
        <v>6424</v>
      </c>
      <c r="H1149" s="27" t="str">
        <f t="shared" si="1"/>
        <v>1997, Round , Pick 5</v>
      </c>
    </row>
    <row r="1150">
      <c r="A1150" s="14" t="s">
        <v>7031</v>
      </c>
      <c r="B1150" s="14">
        <v>1997.0</v>
      </c>
      <c r="C1150" s="14" t="s">
        <v>7026</v>
      </c>
      <c r="D1150" s="47"/>
      <c r="E1150" s="47">
        <v>6.0</v>
      </c>
      <c r="F1150" s="48" t="s">
        <v>6377</v>
      </c>
      <c r="H1150" s="27" t="str">
        <f t="shared" si="1"/>
        <v>1997, Round , Pick 6</v>
      </c>
    </row>
    <row r="1151">
      <c r="A1151" s="14" t="s">
        <v>7032</v>
      </c>
      <c r="B1151" s="14">
        <v>1997.0</v>
      </c>
      <c r="C1151" s="14" t="s">
        <v>7026</v>
      </c>
      <c r="D1151" s="47"/>
      <c r="E1151" s="47">
        <v>7.0</v>
      </c>
      <c r="F1151" s="48" t="s">
        <v>4650</v>
      </c>
      <c r="H1151" s="27" t="str">
        <f t="shared" si="1"/>
        <v>1997, Round , Pick 7</v>
      </c>
    </row>
    <row r="1152">
      <c r="A1152" s="14" t="s">
        <v>7033</v>
      </c>
      <c r="B1152" s="14">
        <v>1997.0</v>
      </c>
      <c r="C1152" s="14" t="s">
        <v>7026</v>
      </c>
      <c r="D1152" s="47"/>
      <c r="E1152" s="47">
        <v>8.0</v>
      </c>
      <c r="F1152" s="48" t="s">
        <v>4648</v>
      </c>
      <c r="H1152" s="27" t="str">
        <f t="shared" si="1"/>
        <v>1997, Round , Pick 8</v>
      </c>
    </row>
  </sheetData>
  <drawing r:id="rId1"/>
</worksheet>
</file>